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Tuan\Phan mem MN\"/>
    </mc:Choice>
  </mc:AlternateContent>
  <bookViews>
    <workbookView xWindow="0" yWindow="0" windowWidth="16785" windowHeight="7620" firstSheet="3" activeTab="9"/>
  </bookViews>
  <sheets>
    <sheet name="DA Injection" sheetId="8" r:id="rId1"/>
    <sheet name="Plan Resin Summary" sheetId="30" r:id="rId2"/>
    <sheet name="Plan Material Summary" sheetId="33" r:id="rId3"/>
    <sheet name="Plan Daily PickList" sheetId="25" r:id="rId4"/>
    <sheet name="Production Result" sheetId="21" r:id="rId5"/>
    <sheet name="Stock" sheetId="15" r:id="rId6"/>
    <sheet name="Tham khao PSI &amp; ke hoach ngay" sheetId="4" state="hidden" r:id="rId7"/>
    <sheet name="Assy PSI Shortage" sheetId="32" r:id="rId8"/>
    <sheet name="PSI VC" sheetId="12" r:id="rId9"/>
    <sheet name="PSI WM REF" sheetId="13" r:id="rId10"/>
    <sheet name="Code List" sheetId="6" r:id="rId11"/>
    <sheet name="piclit" sheetId="5" r:id="rId12"/>
    <sheet name="Picklist vật tư" sheetId="28" r:id="rId13"/>
    <sheet name="Plan W20" sheetId="34" r:id="rId14"/>
    <sheet name="Sheet1" sheetId="35" r:id="rId15"/>
    <sheet name="Sheet2" sheetId="36" r:id="rId16"/>
  </sheets>
  <externalReferences>
    <externalReference r:id="rId17"/>
    <externalReference r:id="rId18"/>
    <externalReference r:id="rId19"/>
  </externalReferences>
  <definedNames>
    <definedName name="_xlnm._FilterDatabase" localSheetId="7" hidden="1">'Assy PSI Shortage'!$AP$2:$BA$51</definedName>
    <definedName name="_xlnm._FilterDatabase" localSheetId="0" hidden="1">'DA Injection'!$A$2:$BR$597</definedName>
    <definedName name="_xlnm._FilterDatabase" localSheetId="3" hidden="1">'Plan Daily PickList'!$A$2:$J$180</definedName>
    <definedName name="_xlnm._FilterDatabase" localSheetId="2" hidden="1">'Plan Material Summary'!$B$4:$R$97</definedName>
    <definedName name="_xlnm._FilterDatabase" localSheetId="1" hidden="1">'Plan Resin Summary'!$B$4:$R$89</definedName>
    <definedName name="_xlnm._FilterDatabase" localSheetId="13" hidden="1">'Plan W20'!$A$40:$R$120</definedName>
    <definedName name="_xlnm._FilterDatabase" localSheetId="8" hidden="1">'PSI VC'!$A$3:$M$48</definedName>
    <definedName name="_xlnm._FilterDatabase" localSheetId="9" hidden="1">'PSI WM REF'!$A$6:$AZ$142</definedName>
    <definedName name="_xlnm._FilterDatabase" localSheetId="5" hidden="1">Stock!$A$1:$I$701</definedName>
    <definedName name="_Key1" localSheetId="7" hidden="1">#REF!</definedName>
    <definedName name="_Key1" localSheetId="0" hidden="1">#REF!</definedName>
    <definedName name="_Key1" localSheetId="3" hidden="1">#REF!</definedName>
    <definedName name="_Key1" localSheetId="2" hidden="1">#REF!</definedName>
    <definedName name="_Key1" localSheetId="13" hidden="1">#REF!</definedName>
    <definedName name="_Key1" localSheetId="9" hidden="1">#REF!</definedName>
    <definedName name="_Key1" hidden="1">#REF!</definedName>
    <definedName name="_Order1" hidden="1">255</definedName>
    <definedName name="_Sort" localSheetId="7" hidden="1">#REF!</definedName>
    <definedName name="_Sort" localSheetId="0" hidden="1">#REF!</definedName>
    <definedName name="_Sort" localSheetId="3" hidden="1">#REF!</definedName>
    <definedName name="_Sort" localSheetId="2" hidden="1">#REF!</definedName>
    <definedName name="_Sort" localSheetId="13" hidden="1">#REF!</definedName>
    <definedName name="_Sort" localSheetId="9" hidden="1">#REF!</definedName>
    <definedName name="_Sort" hidden="1">#REF!</definedName>
    <definedName name="_SORT1" localSheetId="7" hidden="1">#REF!</definedName>
    <definedName name="_SORT1" localSheetId="0" hidden="1">#REF!</definedName>
    <definedName name="_SORT1" localSheetId="3" hidden="1">#REF!</definedName>
    <definedName name="_SORT1" localSheetId="2" hidden="1">#REF!</definedName>
    <definedName name="_SORT1" localSheetId="13" hidden="1">#REF!</definedName>
    <definedName name="_SORT1" localSheetId="9" hidden="1">#REF!</definedName>
    <definedName name="_SORT1" hidden="1">#REF!</definedName>
    <definedName name="AutoFill" localSheetId="0">[1]Const!$A$1:$A$7</definedName>
    <definedName name="AutoFill" localSheetId="13">[2]Const!$A$1:$A$7</definedName>
    <definedName name="AutoFill">[3]Const!$A$1:$A$7</definedName>
    <definedName name="CAPA9798" localSheetId="3" hidden="1">{#N/A,#N/A,FALSE,"P.C.B"}</definedName>
    <definedName name="CAPA9798" localSheetId="2" hidden="1">{#N/A,#N/A,FALSE,"P.C.B"}</definedName>
    <definedName name="CAPA9798" localSheetId="1" hidden="1">{#N/A,#N/A,FALSE,"P.C.B"}</definedName>
    <definedName name="CAPA9798" localSheetId="13" hidden="1">{#N/A,#N/A,FALSE,"P.C.B"}</definedName>
    <definedName name="CAPA9798" localSheetId="9" hidden="1">{#N/A,#N/A,FALSE,"P.C.B"}</definedName>
    <definedName name="CAPA9798" hidden="1">{#N/A,#N/A,FALSE,"P.C.B"}</definedName>
    <definedName name="CHANG" localSheetId="3" hidden="1">{#N/A,#N/A,FALSE,"P.C.B"}</definedName>
    <definedName name="CHANG" localSheetId="2" hidden="1">{#N/A,#N/A,FALSE,"P.C.B"}</definedName>
    <definedName name="CHANG" localSheetId="1" hidden="1">{#N/A,#N/A,FALSE,"P.C.B"}</definedName>
    <definedName name="CHANG" localSheetId="13" hidden="1">{#N/A,#N/A,FALSE,"P.C.B"}</definedName>
    <definedName name="CHANG" localSheetId="9" hidden="1">{#N/A,#N/A,FALSE,"P.C.B"}</definedName>
    <definedName name="CHANG" hidden="1">{#N/A,#N/A,FALSE,"P.C.B"}</definedName>
    <definedName name="HUYEN" localSheetId="3" hidden="1">{#N/A,#N/A,FALSE,"P.C.B"}</definedName>
    <definedName name="HUYEN" localSheetId="2" hidden="1">{#N/A,#N/A,FALSE,"P.C.B"}</definedName>
    <definedName name="HUYEN" localSheetId="1" hidden="1">{#N/A,#N/A,FALSE,"P.C.B"}</definedName>
    <definedName name="HUYEN" localSheetId="13" hidden="1">{#N/A,#N/A,FALSE,"P.C.B"}</definedName>
    <definedName name="HUYEN" localSheetId="9" hidden="1">{#N/A,#N/A,FALSE,"P.C.B"}</definedName>
    <definedName name="HUYEN" hidden="1">{#N/A,#N/A,FALSE,"P.C.B"}</definedName>
    <definedName name="_xlnm.Print_Area" localSheetId="0">'DA Injection'!$A$1:$AJ$74</definedName>
    <definedName name="_xlnm.Print_Area" localSheetId="13">'Plan W20'!$A$1:$Q$119</definedName>
    <definedName name="SAPBEXdnldView" hidden="1">"3TSN9VVX1DAIZQYIWWFXIGR2S"</definedName>
    <definedName name="SAPBEXsysID" hidden="1">"BWP"</definedName>
    <definedName name="SHIN" localSheetId="3" hidden="1">{#N/A,#N/A,FALSE,"P.C.B"}</definedName>
    <definedName name="SHIN" localSheetId="2" hidden="1">{#N/A,#N/A,FALSE,"P.C.B"}</definedName>
    <definedName name="SHIN" localSheetId="1" hidden="1">{#N/A,#N/A,FALSE,"P.C.B"}</definedName>
    <definedName name="SHIN" localSheetId="13" hidden="1">{#N/A,#N/A,FALSE,"P.C.B"}</definedName>
    <definedName name="SHIN" localSheetId="9" hidden="1">{#N/A,#N/A,FALSE,"P.C.B"}</definedName>
    <definedName name="SHIN" hidden="1">{#N/A,#N/A,FALSE,"P.C.B"}</definedName>
    <definedName name="SOON" localSheetId="3" hidden="1">{#N/A,#N/A,FALSE,"P.C.B"}</definedName>
    <definedName name="SOON" localSheetId="2" hidden="1">{#N/A,#N/A,FALSE,"P.C.B"}</definedName>
    <definedName name="SOON" localSheetId="1" hidden="1">{#N/A,#N/A,FALSE,"P.C.B"}</definedName>
    <definedName name="SOON" localSheetId="13" hidden="1">{#N/A,#N/A,FALSE,"P.C.B"}</definedName>
    <definedName name="SOON" localSheetId="9" hidden="1">{#N/A,#N/A,FALSE,"P.C.B"}</definedName>
    <definedName name="SOON" hidden="1">{#N/A,#N/A,FALSE,"P.C.B"}</definedName>
    <definedName name="SVC제품별매출" localSheetId="3" hidden="1">{#N/A,#N/A,FALSE,"P.C.B"}</definedName>
    <definedName name="SVC제품별매출" localSheetId="2" hidden="1">{#N/A,#N/A,FALSE,"P.C.B"}</definedName>
    <definedName name="SVC제품별매출" localSheetId="1" hidden="1">{#N/A,#N/A,FALSE,"P.C.B"}</definedName>
    <definedName name="SVC제품별매출" localSheetId="13" hidden="1">{#N/A,#N/A,FALSE,"P.C.B"}</definedName>
    <definedName name="SVC제품별매출" localSheetId="9" hidden="1">{#N/A,#N/A,FALSE,"P.C.B"}</definedName>
    <definedName name="SVC제품별매출" hidden="1">{#N/A,#N/A,FALSE,"P.C.B"}</definedName>
    <definedName name="wrn.PCB원가계산." localSheetId="3" hidden="1">{#N/A,#N/A,FALSE,"P.C.B"}</definedName>
    <definedName name="wrn.PCB원가계산." localSheetId="2" hidden="1">{#N/A,#N/A,FALSE,"P.C.B"}</definedName>
    <definedName name="wrn.PCB원가계산." localSheetId="1" hidden="1">{#N/A,#N/A,FALSE,"P.C.B"}</definedName>
    <definedName name="wrn.PCB원가계산." localSheetId="13" hidden="1">{#N/A,#N/A,FALSE,"P.C.B"}</definedName>
    <definedName name="wrn.PCB원가계산." localSheetId="9" hidden="1">{#N/A,#N/A,FALSE,"P.C.B"}</definedName>
    <definedName name="wrn.PCB원가계산." hidden="1">{#N/A,#N/A,FALSE,"P.C.B"}</definedName>
    <definedName name="YOON" localSheetId="3" hidden="1">{#N/A,#N/A,FALSE,"P.C.B"}</definedName>
    <definedName name="YOON" localSheetId="2" hidden="1">{#N/A,#N/A,FALSE,"P.C.B"}</definedName>
    <definedName name="YOON" localSheetId="1" hidden="1">{#N/A,#N/A,FALSE,"P.C.B"}</definedName>
    <definedName name="YOON" localSheetId="13" hidden="1">{#N/A,#N/A,FALSE,"P.C.B"}</definedName>
    <definedName name="YOON" localSheetId="9" hidden="1">{#N/A,#N/A,FALSE,"P.C.B"}</definedName>
    <definedName name="YOON" hidden="1">{#N/A,#N/A,FALSE,"P.C.B"}</definedName>
    <definedName name="Z_02526AA9_2B41_472B_A997_67C95DD8ED45_.wvu.FilterData" localSheetId="9" hidden="1">'PSI WM REF'!$A$6:$AV$136</definedName>
    <definedName name="Z_418DA431_0CA5_4E96_B9BE_B10412FBB574_.wvu.FilterData" localSheetId="9" hidden="1">'PSI WM REF'!$A$6:$AV$136</definedName>
    <definedName name="Z_7917568A_4ABC_4E91_A737_95A454D66409_.wvu.Cols" localSheetId="9" hidden="1">'PSI WM REF'!$M:$P,'PSI WM REF'!$U:$U,'PSI WM REF'!$X:$Y,'PSI WM REF'!$AN:$AY</definedName>
    <definedName name="Z_7917568A_4ABC_4E91_A737_95A454D66409_.wvu.FilterData" localSheetId="9" hidden="1">'PSI WM REF'!$A$6:$AY$136</definedName>
    <definedName name="자금지원3" localSheetId="3" hidden="1">{#N/A,#N/A,FALSE,"P.C.B"}</definedName>
    <definedName name="자금지원3" localSheetId="2" hidden="1">{#N/A,#N/A,FALSE,"P.C.B"}</definedName>
    <definedName name="자금지원3" localSheetId="1" hidden="1">{#N/A,#N/A,FALSE,"P.C.B"}</definedName>
    <definedName name="자금지원3" localSheetId="13" hidden="1">{#N/A,#N/A,FALSE,"P.C.B"}</definedName>
    <definedName name="자금지원3" localSheetId="9" hidden="1">{#N/A,#N/A,FALSE,"P.C.B"}</definedName>
    <definedName name="자금지원3" hidden="1">{#N/A,#N/A,FALSE,"P.C.B"}</definedName>
    <definedName name="창" localSheetId="3" hidden="1">{#N/A,#N/A,FALSE,"P.C.B"}</definedName>
    <definedName name="창" localSheetId="2" hidden="1">{#N/A,#N/A,FALSE,"P.C.B"}</definedName>
    <definedName name="창" localSheetId="1" hidden="1">{#N/A,#N/A,FALSE,"P.C.B"}</definedName>
    <definedName name="창" localSheetId="13" hidden="1">{#N/A,#N/A,FALSE,"P.C.B"}</definedName>
    <definedName name="창" localSheetId="9" hidden="1">{#N/A,#N/A,FALSE,"P.C.B"}</definedName>
    <definedName name="창" hidden="1">{#N/A,#N/A,FALSE,"P.C.B"}</definedName>
  </definedNames>
  <calcPr calcId="162913"/>
</workbook>
</file>

<file path=xl/calcChain.xml><?xml version="1.0" encoding="utf-8"?>
<calcChain xmlns="http://schemas.openxmlformats.org/spreadsheetml/2006/main">
  <c r="C138" i="13" l="1"/>
  <c r="C139" i="13" s="1"/>
  <c r="C140" i="13" s="1"/>
  <c r="C141" i="13" s="1"/>
  <c r="C133" i="13"/>
  <c r="C134" i="13" s="1"/>
  <c r="C135" i="13" s="1"/>
  <c r="C136" i="13" s="1"/>
  <c r="C128" i="13"/>
  <c r="C129" i="13" s="1"/>
  <c r="C130" i="13" s="1"/>
  <c r="C131" i="13" s="1"/>
  <c r="C123" i="13"/>
  <c r="C124" i="13" s="1"/>
  <c r="C125" i="13" s="1"/>
  <c r="C126" i="13" s="1"/>
  <c r="C118" i="13"/>
  <c r="C119" i="13" s="1"/>
  <c r="C120" i="13" s="1"/>
  <c r="C121" i="13" s="1"/>
  <c r="C113" i="13"/>
  <c r="C114" i="13" s="1"/>
  <c r="C115" i="13" s="1"/>
  <c r="C116" i="13" s="1"/>
  <c r="C108" i="13"/>
  <c r="C109" i="13" s="1"/>
  <c r="C110" i="13" s="1"/>
  <c r="C111" i="13" s="1"/>
  <c r="C103" i="13"/>
  <c r="C104" i="13" s="1"/>
  <c r="C105" i="13" s="1"/>
  <c r="C106" i="13" s="1"/>
  <c r="C98" i="13"/>
  <c r="C99" i="13" s="1"/>
  <c r="C100" i="13" s="1"/>
  <c r="C101" i="13" s="1"/>
  <c r="C93" i="13"/>
  <c r="C94" i="13" s="1"/>
  <c r="C95" i="13" s="1"/>
  <c r="C96" i="13" s="1"/>
  <c r="C88" i="13"/>
  <c r="C89" i="13" s="1"/>
  <c r="C90" i="13" s="1"/>
  <c r="C91" i="13" s="1"/>
  <c r="C83" i="13"/>
  <c r="C84" i="13" s="1"/>
  <c r="C85" i="13" s="1"/>
  <c r="C86" i="13" s="1"/>
  <c r="C78" i="13"/>
  <c r="C79" i="13" s="1"/>
  <c r="C80" i="13" s="1"/>
  <c r="C81" i="13" s="1"/>
  <c r="C73" i="13"/>
  <c r="C74" i="13" s="1"/>
  <c r="C75" i="13" s="1"/>
  <c r="C76" i="13" s="1"/>
  <c r="C68" i="13"/>
  <c r="C69" i="13" s="1"/>
  <c r="C70" i="13" s="1"/>
  <c r="C71" i="13" s="1"/>
  <c r="C63" i="13"/>
  <c r="C64" i="13" s="1"/>
  <c r="C65" i="13" s="1"/>
  <c r="C66" i="13" s="1"/>
  <c r="C58" i="13"/>
  <c r="C59" i="13" s="1"/>
  <c r="C60" i="13" s="1"/>
  <c r="C61" i="13" s="1"/>
  <c r="C53" i="13"/>
  <c r="C54" i="13" s="1"/>
  <c r="C55" i="13" s="1"/>
  <c r="C56" i="13" s="1"/>
  <c r="C48" i="13"/>
  <c r="C49" i="13" s="1"/>
  <c r="C50" i="13" s="1"/>
  <c r="C51" i="13" s="1"/>
  <c r="C43" i="13"/>
  <c r="C44" i="13" s="1"/>
  <c r="C45" i="13" s="1"/>
  <c r="C46" i="13" s="1"/>
  <c r="C38" i="13"/>
  <c r="C39" i="13" s="1"/>
  <c r="C40" i="13" s="1"/>
  <c r="C41" i="13" s="1"/>
  <c r="C33" i="13"/>
  <c r="C34" i="13" s="1"/>
  <c r="C35" i="13" s="1"/>
  <c r="C36" i="13" s="1"/>
  <c r="C28" i="13"/>
  <c r="C29" i="13" s="1"/>
  <c r="C30" i="13" s="1"/>
  <c r="C31" i="13" s="1"/>
  <c r="C23" i="13"/>
  <c r="C24" i="13" s="1"/>
  <c r="C25" i="13" s="1"/>
  <c r="C26" i="13" s="1"/>
  <c r="C18" i="13"/>
  <c r="C19" i="13" s="1"/>
  <c r="C20" i="13" s="1"/>
  <c r="C21" i="13" s="1"/>
  <c r="C13" i="13"/>
  <c r="C14" i="13" s="1"/>
  <c r="C15" i="13" s="1"/>
  <c r="C16" i="13" s="1"/>
  <c r="C8" i="13"/>
  <c r="C9" i="13" s="1"/>
  <c r="C10" i="13" s="1"/>
  <c r="C11" i="13" s="1"/>
  <c r="V141" i="13"/>
  <c r="W141" i="13" s="1"/>
  <c r="X141" i="13" s="1"/>
  <c r="Y141" i="13" s="1"/>
  <c r="Z141" i="13" s="1"/>
  <c r="AA141" i="13" s="1"/>
  <c r="AB141" i="13" s="1"/>
  <c r="AC141" i="13" s="1"/>
  <c r="AD141" i="13" s="1"/>
  <c r="AE141" i="13" s="1"/>
  <c r="AF141" i="13" s="1"/>
  <c r="AG141" i="13" s="1"/>
  <c r="AH141" i="13" s="1"/>
  <c r="AI141" i="13" s="1"/>
  <c r="AJ141" i="13" s="1"/>
  <c r="AK141" i="13" s="1"/>
  <c r="AL141" i="13" s="1"/>
  <c r="AM141" i="13" s="1"/>
  <c r="AN141" i="13" s="1"/>
  <c r="AO141" i="13" s="1"/>
  <c r="AP141" i="13" s="1"/>
  <c r="AQ141" i="13" s="1"/>
  <c r="AR141" i="13" s="1"/>
  <c r="AS141" i="13" s="1"/>
  <c r="AT141" i="13" s="1"/>
  <c r="AU141" i="13" s="1"/>
  <c r="AV141" i="13" s="1"/>
  <c r="AW141" i="13" s="1"/>
  <c r="AX141" i="13" s="1"/>
  <c r="AY141" i="13" s="1"/>
  <c r="AZ141" i="13" s="1"/>
  <c r="BA141" i="13" s="1"/>
  <c r="BB141" i="13" s="1"/>
  <c r="BC141" i="13" s="1"/>
  <c r="BD141" i="13" s="1"/>
  <c r="BE141" i="13" s="1"/>
  <c r="V140" i="13"/>
  <c r="W140" i="13" s="1"/>
  <c r="X140" i="13" s="1"/>
  <c r="Y140" i="13" s="1"/>
  <c r="Z140" i="13" s="1"/>
  <c r="AA140" i="13" s="1"/>
  <c r="AB140" i="13" s="1"/>
  <c r="AC140" i="13" s="1"/>
  <c r="AD140" i="13" s="1"/>
  <c r="AE140" i="13" s="1"/>
  <c r="AF140" i="13" s="1"/>
  <c r="AG140" i="13" s="1"/>
  <c r="AH140" i="13" s="1"/>
  <c r="AI140" i="13" s="1"/>
  <c r="AJ140" i="13" s="1"/>
  <c r="AK140" i="13" s="1"/>
  <c r="AL140" i="13" s="1"/>
  <c r="AM140" i="13" s="1"/>
  <c r="AN140" i="13" s="1"/>
  <c r="AO140" i="13" s="1"/>
  <c r="AP140" i="13" s="1"/>
  <c r="AQ140" i="13" s="1"/>
  <c r="AR140" i="13" s="1"/>
  <c r="AS140" i="13" s="1"/>
  <c r="AT140" i="13" s="1"/>
  <c r="AU140" i="13" s="1"/>
  <c r="AV140" i="13" s="1"/>
  <c r="AW140" i="13" s="1"/>
  <c r="AX140" i="13" s="1"/>
  <c r="AY140" i="13" s="1"/>
  <c r="AZ140" i="13" s="1"/>
  <c r="BA140" i="13" s="1"/>
  <c r="BB140" i="13" s="1"/>
  <c r="BC140" i="13" s="1"/>
  <c r="BD140" i="13" s="1"/>
  <c r="BE140" i="13" s="1"/>
  <c r="V139" i="13"/>
  <c r="W139" i="13" s="1"/>
  <c r="X139" i="13" s="1"/>
  <c r="Y139" i="13" s="1"/>
  <c r="Z139" i="13" s="1"/>
  <c r="AA139" i="13" s="1"/>
  <c r="AB139" i="13" s="1"/>
  <c r="AC139" i="13" s="1"/>
  <c r="AD139" i="13" s="1"/>
  <c r="AE139" i="13" s="1"/>
  <c r="AF139" i="13" s="1"/>
  <c r="AG139" i="13" s="1"/>
  <c r="AH139" i="13" s="1"/>
  <c r="AI139" i="13" s="1"/>
  <c r="AJ139" i="13" s="1"/>
  <c r="AK139" i="13" s="1"/>
  <c r="AL139" i="13" s="1"/>
  <c r="AM139" i="13" s="1"/>
  <c r="AN139" i="13" s="1"/>
  <c r="AO139" i="13" s="1"/>
  <c r="AP139" i="13" s="1"/>
  <c r="AQ139" i="13" s="1"/>
  <c r="AR139" i="13" s="1"/>
  <c r="AS139" i="13" s="1"/>
  <c r="AT139" i="13" s="1"/>
  <c r="AU139" i="13" s="1"/>
  <c r="AV139" i="13" s="1"/>
  <c r="AW139" i="13" s="1"/>
  <c r="AX139" i="13" s="1"/>
  <c r="AY139" i="13" s="1"/>
  <c r="AZ139" i="13" s="1"/>
  <c r="BA139" i="13" s="1"/>
  <c r="BB139" i="13" s="1"/>
  <c r="BC139" i="13" s="1"/>
  <c r="BD139" i="13" s="1"/>
  <c r="BE139" i="13" s="1"/>
  <c r="T138" i="13"/>
  <c r="T139" i="13" s="1"/>
  <c r="T140" i="13" s="1"/>
  <c r="T141" i="13" s="1"/>
  <c r="S138" i="13"/>
  <c r="S139" i="13" s="1"/>
  <c r="S140" i="13" s="1"/>
  <c r="S141" i="13" s="1"/>
  <c r="R138" i="13"/>
  <c r="R139" i="13" s="1"/>
  <c r="R140" i="13" s="1"/>
  <c r="R141" i="13" s="1"/>
  <c r="Q138" i="13"/>
  <c r="Q139" i="13" s="1"/>
  <c r="Q140" i="13" s="1"/>
  <c r="Q141" i="13" s="1"/>
  <c r="P138" i="13"/>
  <c r="P139" i="13" s="1"/>
  <c r="P140" i="13" s="1"/>
  <c r="P141" i="13" s="1"/>
  <c r="O138" i="13"/>
  <c r="O139" i="13" s="1"/>
  <c r="O140" i="13" s="1"/>
  <c r="O141" i="13" s="1"/>
  <c r="N138" i="13"/>
  <c r="N139" i="13" s="1"/>
  <c r="N140" i="13" s="1"/>
  <c r="N141" i="13" s="1"/>
  <c r="M138" i="13"/>
  <c r="M139" i="13" s="1"/>
  <c r="M140" i="13" s="1"/>
  <c r="M141" i="13" s="1"/>
  <c r="L138" i="13"/>
  <c r="L139" i="13" s="1"/>
  <c r="L140" i="13" s="1"/>
  <c r="L141" i="13" s="1"/>
  <c r="K138" i="13"/>
  <c r="K139" i="13" s="1"/>
  <c r="K140" i="13" s="1"/>
  <c r="K141" i="13" s="1"/>
  <c r="J138" i="13"/>
  <c r="J139" i="13" s="1"/>
  <c r="J140" i="13" s="1"/>
  <c r="J141" i="13" s="1"/>
  <c r="I138" i="13"/>
  <c r="I139" i="13" s="1"/>
  <c r="I140" i="13" s="1"/>
  <c r="I141" i="13" s="1"/>
  <c r="H138" i="13"/>
  <c r="H139" i="13" s="1"/>
  <c r="H140" i="13" s="1"/>
  <c r="H141" i="13" s="1"/>
  <c r="G138" i="13"/>
  <c r="G139" i="13" s="1"/>
  <c r="G140" i="13" s="1"/>
  <c r="G141" i="13" s="1"/>
  <c r="F138" i="13"/>
  <c r="F139" i="13" s="1"/>
  <c r="F140" i="13" s="1"/>
  <c r="F141" i="13" s="1"/>
  <c r="E138" i="13"/>
  <c r="E139" i="13" s="1"/>
  <c r="E140" i="13" s="1"/>
  <c r="E141" i="13" s="1"/>
  <c r="D138" i="13"/>
  <c r="D139" i="13" s="1"/>
  <c r="D140" i="13" s="1"/>
  <c r="D141" i="13" s="1"/>
  <c r="B138" i="13"/>
  <c r="B139" i="13" s="1"/>
  <c r="B140" i="13" s="1"/>
  <c r="B141" i="13" s="1"/>
  <c r="A138" i="13"/>
  <c r="A139" i="13" s="1"/>
  <c r="A140" i="13" s="1"/>
  <c r="A141" i="13" s="1"/>
  <c r="V136" i="13"/>
  <c r="W136" i="13" s="1"/>
  <c r="X136" i="13" s="1"/>
  <c r="Y136" i="13" s="1"/>
  <c r="Z136" i="13" s="1"/>
  <c r="AA136" i="13" s="1"/>
  <c r="AB136" i="13" s="1"/>
  <c r="AC136" i="13" s="1"/>
  <c r="AD136" i="13" s="1"/>
  <c r="AE136" i="13" s="1"/>
  <c r="AF136" i="13" s="1"/>
  <c r="AG136" i="13" s="1"/>
  <c r="AH136" i="13" s="1"/>
  <c r="AI136" i="13" s="1"/>
  <c r="AJ136" i="13" s="1"/>
  <c r="AK136" i="13" s="1"/>
  <c r="AL136" i="13" s="1"/>
  <c r="AM136" i="13" s="1"/>
  <c r="AN136" i="13" s="1"/>
  <c r="AO136" i="13" s="1"/>
  <c r="AP136" i="13" s="1"/>
  <c r="AQ136" i="13" s="1"/>
  <c r="AR136" i="13" s="1"/>
  <c r="AS136" i="13" s="1"/>
  <c r="AT136" i="13" s="1"/>
  <c r="AU136" i="13" s="1"/>
  <c r="AV136" i="13" s="1"/>
  <c r="AW136" i="13" s="1"/>
  <c r="AX136" i="13" s="1"/>
  <c r="AY136" i="13" s="1"/>
  <c r="AZ136" i="13" s="1"/>
  <c r="BA136" i="13" s="1"/>
  <c r="BB136" i="13" s="1"/>
  <c r="BC136" i="13" s="1"/>
  <c r="BD136" i="13" s="1"/>
  <c r="BE136" i="13" s="1"/>
  <c r="V135" i="13"/>
  <c r="W135" i="13" s="1"/>
  <c r="X135" i="13" s="1"/>
  <c r="Y135" i="13" s="1"/>
  <c r="Z135" i="13" s="1"/>
  <c r="AA135" i="13" s="1"/>
  <c r="AB135" i="13" s="1"/>
  <c r="AC135" i="13" s="1"/>
  <c r="AD135" i="13" s="1"/>
  <c r="AE135" i="13" s="1"/>
  <c r="AF135" i="13" s="1"/>
  <c r="AG135" i="13" s="1"/>
  <c r="AH135" i="13" s="1"/>
  <c r="AI135" i="13" s="1"/>
  <c r="AJ135" i="13" s="1"/>
  <c r="AK135" i="13" s="1"/>
  <c r="AL135" i="13" s="1"/>
  <c r="AM135" i="13" s="1"/>
  <c r="AN135" i="13" s="1"/>
  <c r="AO135" i="13" s="1"/>
  <c r="AP135" i="13" s="1"/>
  <c r="AQ135" i="13" s="1"/>
  <c r="AR135" i="13" s="1"/>
  <c r="AS135" i="13" s="1"/>
  <c r="AT135" i="13" s="1"/>
  <c r="AU135" i="13" s="1"/>
  <c r="AV135" i="13" s="1"/>
  <c r="AW135" i="13" s="1"/>
  <c r="AX135" i="13" s="1"/>
  <c r="AY135" i="13" s="1"/>
  <c r="AZ135" i="13" s="1"/>
  <c r="BA135" i="13" s="1"/>
  <c r="BB135" i="13" s="1"/>
  <c r="BC135" i="13" s="1"/>
  <c r="BD135" i="13" s="1"/>
  <c r="BE135" i="13" s="1"/>
  <c r="V134" i="13"/>
  <c r="W134" i="13" s="1"/>
  <c r="X134" i="13" s="1"/>
  <c r="Y134" i="13" s="1"/>
  <c r="Z134" i="13" s="1"/>
  <c r="AA134" i="13" s="1"/>
  <c r="AB134" i="13" s="1"/>
  <c r="AC134" i="13" s="1"/>
  <c r="AD134" i="13" s="1"/>
  <c r="AE134" i="13" s="1"/>
  <c r="AF134" i="13" s="1"/>
  <c r="AG134" i="13" s="1"/>
  <c r="AH134" i="13" s="1"/>
  <c r="AI134" i="13" s="1"/>
  <c r="AJ134" i="13" s="1"/>
  <c r="AK134" i="13" s="1"/>
  <c r="AL134" i="13" s="1"/>
  <c r="AM134" i="13" s="1"/>
  <c r="AN134" i="13" s="1"/>
  <c r="AO134" i="13" s="1"/>
  <c r="AP134" i="13" s="1"/>
  <c r="AQ134" i="13" s="1"/>
  <c r="AR134" i="13" s="1"/>
  <c r="AS134" i="13" s="1"/>
  <c r="AT134" i="13" s="1"/>
  <c r="AU134" i="13" s="1"/>
  <c r="AV134" i="13" s="1"/>
  <c r="AW134" i="13" s="1"/>
  <c r="AX134" i="13" s="1"/>
  <c r="AY134" i="13" s="1"/>
  <c r="AZ134" i="13" s="1"/>
  <c r="BA134" i="13" s="1"/>
  <c r="BB134" i="13" s="1"/>
  <c r="BC134" i="13" s="1"/>
  <c r="BD134" i="13" s="1"/>
  <c r="BE134" i="13" s="1"/>
  <c r="T133" i="13"/>
  <c r="T134" i="13" s="1"/>
  <c r="T135" i="13" s="1"/>
  <c r="T136" i="13" s="1"/>
  <c r="S133" i="13"/>
  <c r="S134" i="13" s="1"/>
  <c r="S135" i="13" s="1"/>
  <c r="S136" i="13" s="1"/>
  <c r="R133" i="13"/>
  <c r="R134" i="13" s="1"/>
  <c r="R135" i="13" s="1"/>
  <c r="R136" i="13" s="1"/>
  <c r="Q133" i="13"/>
  <c r="Q134" i="13" s="1"/>
  <c r="Q135" i="13" s="1"/>
  <c r="Q136" i="13" s="1"/>
  <c r="P133" i="13"/>
  <c r="P134" i="13" s="1"/>
  <c r="P135" i="13" s="1"/>
  <c r="P136" i="13" s="1"/>
  <c r="O133" i="13"/>
  <c r="O134" i="13" s="1"/>
  <c r="O135" i="13" s="1"/>
  <c r="O136" i="13" s="1"/>
  <c r="N133" i="13"/>
  <c r="N134" i="13" s="1"/>
  <c r="N135" i="13" s="1"/>
  <c r="N136" i="13" s="1"/>
  <c r="M133" i="13"/>
  <c r="M134" i="13" s="1"/>
  <c r="M135" i="13" s="1"/>
  <c r="M136" i="13" s="1"/>
  <c r="L133" i="13"/>
  <c r="L134" i="13" s="1"/>
  <c r="L135" i="13" s="1"/>
  <c r="L136" i="13" s="1"/>
  <c r="K133" i="13"/>
  <c r="K134" i="13" s="1"/>
  <c r="K135" i="13" s="1"/>
  <c r="K136" i="13" s="1"/>
  <c r="J133" i="13"/>
  <c r="J134" i="13" s="1"/>
  <c r="J135" i="13" s="1"/>
  <c r="J136" i="13" s="1"/>
  <c r="I133" i="13"/>
  <c r="I134" i="13" s="1"/>
  <c r="I135" i="13" s="1"/>
  <c r="I136" i="13" s="1"/>
  <c r="H133" i="13"/>
  <c r="H134" i="13" s="1"/>
  <c r="H135" i="13" s="1"/>
  <c r="H136" i="13" s="1"/>
  <c r="G133" i="13"/>
  <c r="G134" i="13" s="1"/>
  <c r="G135" i="13" s="1"/>
  <c r="G136" i="13" s="1"/>
  <c r="F133" i="13"/>
  <c r="F134" i="13" s="1"/>
  <c r="F135" i="13" s="1"/>
  <c r="F136" i="13" s="1"/>
  <c r="E133" i="13"/>
  <c r="E134" i="13" s="1"/>
  <c r="E135" i="13" s="1"/>
  <c r="E136" i="13" s="1"/>
  <c r="D133" i="13"/>
  <c r="D134" i="13" s="1"/>
  <c r="D135" i="13" s="1"/>
  <c r="D136" i="13" s="1"/>
  <c r="B133" i="13"/>
  <c r="B134" i="13" s="1"/>
  <c r="B135" i="13" s="1"/>
  <c r="B136" i="13" s="1"/>
  <c r="A133" i="13"/>
  <c r="A134" i="13" s="1"/>
  <c r="A135" i="13" s="1"/>
  <c r="A136" i="13" s="1"/>
  <c r="V132" i="13"/>
  <c r="V131" i="13"/>
  <c r="W131" i="13" s="1"/>
  <c r="X131" i="13" s="1"/>
  <c r="Y131" i="13" s="1"/>
  <c r="Z131" i="13" s="1"/>
  <c r="AA131" i="13" s="1"/>
  <c r="AB131" i="13" s="1"/>
  <c r="AC131" i="13" s="1"/>
  <c r="AD131" i="13" s="1"/>
  <c r="AE131" i="13" s="1"/>
  <c r="AF131" i="13" s="1"/>
  <c r="AG131" i="13" s="1"/>
  <c r="AH131" i="13" s="1"/>
  <c r="AI131" i="13" s="1"/>
  <c r="AJ131" i="13" s="1"/>
  <c r="AK131" i="13" s="1"/>
  <c r="AL131" i="13" s="1"/>
  <c r="AM131" i="13" s="1"/>
  <c r="AN131" i="13" s="1"/>
  <c r="AO131" i="13" s="1"/>
  <c r="AP131" i="13" s="1"/>
  <c r="AQ131" i="13" s="1"/>
  <c r="AR131" i="13" s="1"/>
  <c r="AS131" i="13" s="1"/>
  <c r="AT131" i="13" s="1"/>
  <c r="AU131" i="13" s="1"/>
  <c r="AV131" i="13" s="1"/>
  <c r="AW131" i="13" s="1"/>
  <c r="AX131" i="13" s="1"/>
  <c r="AY131" i="13" s="1"/>
  <c r="AZ131" i="13" s="1"/>
  <c r="BA131" i="13" s="1"/>
  <c r="BB131" i="13" s="1"/>
  <c r="BC131" i="13" s="1"/>
  <c r="BD131" i="13" s="1"/>
  <c r="BE131" i="13" s="1"/>
  <c r="V130" i="13"/>
  <c r="W130" i="13" s="1"/>
  <c r="X130" i="13" s="1"/>
  <c r="Y130" i="13" s="1"/>
  <c r="Z130" i="13" s="1"/>
  <c r="AA130" i="13" s="1"/>
  <c r="AB130" i="13" s="1"/>
  <c r="AC130" i="13" s="1"/>
  <c r="AD130" i="13" s="1"/>
  <c r="AE130" i="13" s="1"/>
  <c r="AF130" i="13" s="1"/>
  <c r="AG130" i="13" s="1"/>
  <c r="AH130" i="13" s="1"/>
  <c r="AI130" i="13" s="1"/>
  <c r="AJ130" i="13" s="1"/>
  <c r="AK130" i="13" s="1"/>
  <c r="AL130" i="13" s="1"/>
  <c r="AM130" i="13" s="1"/>
  <c r="AN130" i="13" s="1"/>
  <c r="AO130" i="13" s="1"/>
  <c r="AP130" i="13" s="1"/>
  <c r="AQ130" i="13" s="1"/>
  <c r="AR130" i="13" s="1"/>
  <c r="AS130" i="13" s="1"/>
  <c r="AT130" i="13" s="1"/>
  <c r="AU130" i="13" s="1"/>
  <c r="AV130" i="13" s="1"/>
  <c r="AW130" i="13" s="1"/>
  <c r="AX130" i="13" s="1"/>
  <c r="AY130" i="13" s="1"/>
  <c r="AZ130" i="13" s="1"/>
  <c r="BA130" i="13" s="1"/>
  <c r="BB130" i="13" s="1"/>
  <c r="BC130" i="13" s="1"/>
  <c r="BD130" i="13" s="1"/>
  <c r="BE130" i="13" s="1"/>
  <c r="V129" i="13"/>
  <c r="W129" i="13" s="1"/>
  <c r="X129" i="13" s="1"/>
  <c r="Y129" i="13" s="1"/>
  <c r="Z129" i="13" s="1"/>
  <c r="AA129" i="13" s="1"/>
  <c r="AB129" i="13" s="1"/>
  <c r="AC129" i="13" s="1"/>
  <c r="AD129" i="13" s="1"/>
  <c r="AE129" i="13" s="1"/>
  <c r="AF129" i="13" s="1"/>
  <c r="AG129" i="13" s="1"/>
  <c r="AH129" i="13" s="1"/>
  <c r="AI129" i="13" s="1"/>
  <c r="AJ129" i="13" s="1"/>
  <c r="AK129" i="13" s="1"/>
  <c r="AL129" i="13" s="1"/>
  <c r="AM129" i="13" s="1"/>
  <c r="AN129" i="13" s="1"/>
  <c r="AO129" i="13" s="1"/>
  <c r="AP129" i="13" s="1"/>
  <c r="AQ129" i="13" s="1"/>
  <c r="AR129" i="13" s="1"/>
  <c r="AS129" i="13" s="1"/>
  <c r="AT129" i="13" s="1"/>
  <c r="AU129" i="13" s="1"/>
  <c r="AV129" i="13" s="1"/>
  <c r="AW129" i="13" s="1"/>
  <c r="AX129" i="13" s="1"/>
  <c r="AY129" i="13" s="1"/>
  <c r="AZ129" i="13" s="1"/>
  <c r="BA129" i="13" s="1"/>
  <c r="BB129" i="13" s="1"/>
  <c r="BC129" i="13" s="1"/>
  <c r="BD129" i="13" s="1"/>
  <c r="BE129" i="13" s="1"/>
  <c r="T128" i="13"/>
  <c r="T129" i="13" s="1"/>
  <c r="T130" i="13" s="1"/>
  <c r="T131" i="13" s="1"/>
  <c r="S128" i="13"/>
  <c r="S129" i="13" s="1"/>
  <c r="S130" i="13" s="1"/>
  <c r="S131" i="13" s="1"/>
  <c r="R128" i="13"/>
  <c r="R129" i="13" s="1"/>
  <c r="R130" i="13" s="1"/>
  <c r="R131" i="13" s="1"/>
  <c r="Q128" i="13"/>
  <c r="Q129" i="13" s="1"/>
  <c r="Q130" i="13" s="1"/>
  <c r="Q131" i="13" s="1"/>
  <c r="P128" i="13"/>
  <c r="P129" i="13" s="1"/>
  <c r="P130" i="13" s="1"/>
  <c r="P131" i="13" s="1"/>
  <c r="O128" i="13"/>
  <c r="O129" i="13" s="1"/>
  <c r="O130" i="13" s="1"/>
  <c r="O131" i="13" s="1"/>
  <c r="N128" i="13"/>
  <c r="N129" i="13" s="1"/>
  <c r="N130" i="13" s="1"/>
  <c r="N131" i="13" s="1"/>
  <c r="M128" i="13"/>
  <c r="M129" i="13" s="1"/>
  <c r="M130" i="13" s="1"/>
  <c r="M131" i="13" s="1"/>
  <c r="L128" i="13"/>
  <c r="L129" i="13" s="1"/>
  <c r="L130" i="13" s="1"/>
  <c r="L131" i="13" s="1"/>
  <c r="K128" i="13"/>
  <c r="K129" i="13" s="1"/>
  <c r="K130" i="13" s="1"/>
  <c r="K131" i="13" s="1"/>
  <c r="J128" i="13"/>
  <c r="J129" i="13" s="1"/>
  <c r="J130" i="13" s="1"/>
  <c r="J131" i="13" s="1"/>
  <c r="I128" i="13"/>
  <c r="I129" i="13" s="1"/>
  <c r="I130" i="13" s="1"/>
  <c r="I131" i="13" s="1"/>
  <c r="H128" i="13"/>
  <c r="H129" i="13" s="1"/>
  <c r="H130" i="13" s="1"/>
  <c r="H131" i="13" s="1"/>
  <c r="G128" i="13"/>
  <c r="G129" i="13" s="1"/>
  <c r="G130" i="13" s="1"/>
  <c r="G131" i="13" s="1"/>
  <c r="F128" i="13"/>
  <c r="F129" i="13" s="1"/>
  <c r="F130" i="13" s="1"/>
  <c r="F131" i="13" s="1"/>
  <c r="E128" i="13"/>
  <c r="E129" i="13" s="1"/>
  <c r="E130" i="13" s="1"/>
  <c r="E131" i="13" s="1"/>
  <c r="D128" i="13"/>
  <c r="D129" i="13" s="1"/>
  <c r="D130" i="13" s="1"/>
  <c r="D131" i="13" s="1"/>
  <c r="B128" i="13"/>
  <c r="B129" i="13" s="1"/>
  <c r="B130" i="13" s="1"/>
  <c r="B131" i="13" s="1"/>
  <c r="A128" i="13"/>
  <c r="A129" i="13" s="1"/>
  <c r="A130" i="13" s="1"/>
  <c r="A131" i="13" s="1"/>
  <c r="V127" i="13"/>
  <c r="V126" i="13"/>
  <c r="W126" i="13" s="1"/>
  <c r="X126" i="13" s="1"/>
  <c r="Y126" i="13" s="1"/>
  <c r="Z126" i="13" s="1"/>
  <c r="AA126" i="13" s="1"/>
  <c r="AB126" i="13" s="1"/>
  <c r="AC126" i="13" s="1"/>
  <c r="AD126" i="13" s="1"/>
  <c r="AE126" i="13" s="1"/>
  <c r="AF126" i="13" s="1"/>
  <c r="AG126" i="13" s="1"/>
  <c r="AH126" i="13" s="1"/>
  <c r="AI126" i="13" s="1"/>
  <c r="AJ126" i="13" s="1"/>
  <c r="AK126" i="13" s="1"/>
  <c r="AL126" i="13" s="1"/>
  <c r="AM126" i="13" s="1"/>
  <c r="AN126" i="13" s="1"/>
  <c r="AO126" i="13" s="1"/>
  <c r="AP126" i="13" s="1"/>
  <c r="AQ126" i="13" s="1"/>
  <c r="AR126" i="13" s="1"/>
  <c r="AS126" i="13" s="1"/>
  <c r="AT126" i="13" s="1"/>
  <c r="AU126" i="13" s="1"/>
  <c r="AV126" i="13" s="1"/>
  <c r="AW126" i="13" s="1"/>
  <c r="AX126" i="13" s="1"/>
  <c r="AY126" i="13" s="1"/>
  <c r="AZ126" i="13" s="1"/>
  <c r="BA126" i="13" s="1"/>
  <c r="BB126" i="13" s="1"/>
  <c r="BC126" i="13" s="1"/>
  <c r="BD126" i="13" s="1"/>
  <c r="BE126" i="13" s="1"/>
  <c r="V125" i="13"/>
  <c r="W125" i="13" s="1"/>
  <c r="X125" i="13" s="1"/>
  <c r="Y125" i="13" s="1"/>
  <c r="Z125" i="13" s="1"/>
  <c r="AA125" i="13" s="1"/>
  <c r="AB125" i="13" s="1"/>
  <c r="AC125" i="13" s="1"/>
  <c r="AD125" i="13" s="1"/>
  <c r="AE125" i="13" s="1"/>
  <c r="AF125" i="13" s="1"/>
  <c r="AG125" i="13" s="1"/>
  <c r="AH125" i="13" s="1"/>
  <c r="AI125" i="13" s="1"/>
  <c r="AJ125" i="13" s="1"/>
  <c r="AK125" i="13" s="1"/>
  <c r="AL125" i="13" s="1"/>
  <c r="AM125" i="13" s="1"/>
  <c r="AN125" i="13" s="1"/>
  <c r="AO125" i="13" s="1"/>
  <c r="AP125" i="13" s="1"/>
  <c r="AQ125" i="13" s="1"/>
  <c r="AR125" i="13" s="1"/>
  <c r="AS125" i="13" s="1"/>
  <c r="AT125" i="13" s="1"/>
  <c r="AU125" i="13" s="1"/>
  <c r="AV125" i="13" s="1"/>
  <c r="AW125" i="13" s="1"/>
  <c r="AX125" i="13" s="1"/>
  <c r="AY125" i="13" s="1"/>
  <c r="AZ125" i="13" s="1"/>
  <c r="BA125" i="13" s="1"/>
  <c r="BB125" i="13" s="1"/>
  <c r="BC125" i="13" s="1"/>
  <c r="BD125" i="13" s="1"/>
  <c r="BE125" i="13" s="1"/>
  <c r="V124" i="13"/>
  <c r="W124" i="13" s="1"/>
  <c r="X124" i="13" s="1"/>
  <c r="Y124" i="13" s="1"/>
  <c r="Z124" i="13" s="1"/>
  <c r="AA124" i="13" s="1"/>
  <c r="AB124" i="13" s="1"/>
  <c r="AC124" i="13" s="1"/>
  <c r="AD124" i="13" s="1"/>
  <c r="AE124" i="13" s="1"/>
  <c r="AF124" i="13" s="1"/>
  <c r="AG124" i="13" s="1"/>
  <c r="AH124" i="13" s="1"/>
  <c r="AI124" i="13" s="1"/>
  <c r="AJ124" i="13" s="1"/>
  <c r="AK124" i="13" s="1"/>
  <c r="AL124" i="13" s="1"/>
  <c r="AM124" i="13" s="1"/>
  <c r="AN124" i="13" s="1"/>
  <c r="AO124" i="13" s="1"/>
  <c r="AP124" i="13" s="1"/>
  <c r="AQ124" i="13" s="1"/>
  <c r="AR124" i="13" s="1"/>
  <c r="AS124" i="13" s="1"/>
  <c r="AT124" i="13" s="1"/>
  <c r="AU124" i="13" s="1"/>
  <c r="AV124" i="13" s="1"/>
  <c r="AW124" i="13" s="1"/>
  <c r="AX124" i="13" s="1"/>
  <c r="AY124" i="13" s="1"/>
  <c r="AZ124" i="13" s="1"/>
  <c r="BA124" i="13" s="1"/>
  <c r="BB124" i="13" s="1"/>
  <c r="BC124" i="13" s="1"/>
  <c r="BD124" i="13" s="1"/>
  <c r="T123" i="13"/>
  <c r="T124" i="13" s="1"/>
  <c r="T125" i="13" s="1"/>
  <c r="T126" i="13" s="1"/>
  <c r="S123" i="13"/>
  <c r="S124" i="13" s="1"/>
  <c r="S125" i="13" s="1"/>
  <c r="S126" i="13" s="1"/>
  <c r="R123" i="13"/>
  <c r="R124" i="13" s="1"/>
  <c r="R125" i="13" s="1"/>
  <c r="R126" i="13" s="1"/>
  <c r="Q123" i="13"/>
  <c r="Q124" i="13" s="1"/>
  <c r="Q125" i="13" s="1"/>
  <c r="Q126" i="13" s="1"/>
  <c r="P123" i="13"/>
  <c r="P124" i="13" s="1"/>
  <c r="P125" i="13" s="1"/>
  <c r="P126" i="13" s="1"/>
  <c r="O123" i="13"/>
  <c r="O124" i="13" s="1"/>
  <c r="O125" i="13" s="1"/>
  <c r="O126" i="13" s="1"/>
  <c r="N123" i="13"/>
  <c r="N124" i="13" s="1"/>
  <c r="N125" i="13" s="1"/>
  <c r="N126" i="13" s="1"/>
  <c r="M123" i="13"/>
  <c r="M124" i="13" s="1"/>
  <c r="M125" i="13" s="1"/>
  <c r="M126" i="13" s="1"/>
  <c r="L123" i="13"/>
  <c r="L124" i="13" s="1"/>
  <c r="L125" i="13" s="1"/>
  <c r="L126" i="13" s="1"/>
  <c r="K123" i="13"/>
  <c r="K124" i="13" s="1"/>
  <c r="K125" i="13" s="1"/>
  <c r="K126" i="13" s="1"/>
  <c r="J123" i="13"/>
  <c r="J124" i="13" s="1"/>
  <c r="J125" i="13" s="1"/>
  <c r="J126" i="13" s="1"/>
  <c r="I123" i="13"/>
  <c r="I124" i="13" s="1"/>
  <c r="I125" i="13" s="1"/>
  <c r="I126" i="13" s="1"/>
  <c r="H123" i="13"/>
  <c r="H124" i="13" s="1"/>
  <c r="H125" i="13" s="1"/>
  <c r="H126" i="13" s="1"/>
  <c r="G123" i="13"/>
  <c r="G124" i="13" s="1"/>
  <c r="G125" i="13" s="1"/>
  <c r="G126" i="13" s="1"/>
  <c r="F123" i="13"/>
  <c r="F124" i="13" s="1"/>
  <c r="F125" i="13" s="1"/>
  <c r="F126" i="13" s="1"/>
  <c r="E123" i="13"/>
  <c r="E124" i="13" s="1"/>
  <c r="E125" i="13" s="1"/>
  <c r="E126" i="13" s="1"/>
  <c r="D123" i="13"/>
  <c r="D124" i="13" s="1"/>
  <c r="D125" i="13" s="1"/>
  <c r="D126" i="13" s="1"/>
  <c r="B123" i="13"/>
  <c r="B124" i="13" s="1"/>
  <c r="B125" i="13" s="1"/>
  <c r="B126" i="13" s="1"/>
  <c r="A123" i="13"/>
  <c r="A124" i="13" s="1"/>
  <c r="A125" i="13" s="1"/>
  <c r="A126" i="13" s="1"/>
  <c r="V122" i="13"/>
  <c r="V121" i="13"/>
  <c r="W121" i="13" s="1"/>
  <c r="X121" i="13" s="1"/>
  <c r="Y121" i="13" s="1"/>
  <c r="Z121" i="13" s="1"/>
  <c r="AA121" i="13" s="1"/>
  <c r="AB121" i="13" s="1"/>
  <c r="AC121" i="13" s="1"/>
  <c r="AD121" i="13" s="1"/>
  <c r="AE121" i="13" s="1"/>
  <c r="AF121" i="13" s="1"/>
  <c r="AG121" i="13" s="1"/>
  <c r="AH121" i="13" s="1"/>
  <c r="AI121" i="13" s="1"/>
  <c r="AJ121" i="13" s="1"/>
  <c r="AK121" i="13" s="1"/>
  <c r="AL121" i="13" s="1"/>
  <c r="AM121" i="13" s="1"/>
  <c r="AN121" i="13" s="1"/>
  <c r="AO121" i="13" s="1"/>
  <c r="AP121" i="13" s="1"/>
  <c r="AQ121" i="13" s="1"/>
  <c r="AR121" i="13" s="1"/>
  <c r="AS121" i="13" s="1"/>
  <c r="AT121" i="13" s="1"/>
  <c r="AU121" i="13" s="1"/>
  <c r="AV121" i="13" s="1"/>
  <c r="AW121" i="13" s="1"/>
  <c r="AX121" i="13" s="1"/>
  <c r="AY121" i="13" s="1"/>
  <c r="AZ121" i="13" s="1"/>
  <c r="BA121" i="13" s="1"/>
  <c r="BB121" i="13" s="1"/>
  <c r="BC121" i="13" s="1"/>
  <c r="BD121" i="13" s="1"/>
  <c r="BE121" i="13" s="1"/>
  <c r="V120" i="13"/>
  <c r="W120" i="13" s="1"/>
  <c r="X120" i="13" s="1"/>
  <c r="Y120" i="13" s="1"/>
  <c r="Z120" i="13" s="1"/>
  <c r="AA120" i="13" s="1"/>
  <c r="AB120" i="13" s="1"/>
  <c r="AC120" i="13" s="1"/>
  <c r="AD120" i="13" s="1"/>
  <c r="AE120" i="13" s="1"/>
  <c r="AF120" i="13" s="1"/>
  <c r="AG120" i="13" s="1"/>
  <c r="AH120" i="13" s="1"/>
  <c r="AI120" i="13" s="1"/>
  <c r="AJ120" i="13" s="1"/>
  <c r="AK120" i="13" s="1"/>
  <c r="AL120" i="13" s="1"/>
  <c r="AM120" i="13" s="1"/>
  <c r="AN120" i="13" s="1"/>
  <c r="AO120" i="13" s="1"/>
  <c r="AP120" i="13" s="1"/>
  <c r="AQ120" i="13" s="1"/>
  <c r="AR120" i="13" s="1"/>
  <c r="AS120" i="13" s="1"/>
  <c r="AT120" i="13" s="1"/>
  <c r="AU120" i="13" s="1"/>
  <c r="AV120" i="13" s="1"/>
  <c r="AW120" i="13" s="1"/>
  <c r="AX120" i="13" s="1"/>
  <c r="AY120" i="13" s="1"/>
  <c r="AZ120" i="13" s="1"/>
  <c r="BA120" i="13" s="1"/>
  <c r="BB120" i="13" s="1"/>
  <c r="BC120" i="13" s="1"/>
  <c r="BD120" i="13" s="1"/>
  <c r="BE120" i="13" s="1"/>
  <c r="V119" i="13"/>
  <c r="W119" i="13" s="1"/>
  <c r="X119" i="13" s="1"/>
  <c r="Y119" i="13" s="1"/>
  <c r="Z119" i="13" s="1"/>
  <c r="AA119" i="13" s="1"/>
  <c r="AB119" i="13" s="1"/>
  <c r="AC119" i="13" s="1"/>
  <c r="AD119" i="13" s="1"/>
  <c r="AE119" i="13" s="1"/>
  <c r="AF119" i="13" s="1"/>
  <c r="AG119" i="13" s="1"/>
  <c r="AH119" i="13" s="1"/>
  <c r="AI119" i="13" s="1"/>
  <c r="AJ119" i="13" s="1"/>
  <c r="AK119" i="13" s="1"/>
  <c r="AL119" i="13" s="1"/>
  <c r="AM119" i="13" s="1"/>
  <c r="AN119" i="13" s="1"/>
  <c r="AO119" i="13" s="1"/>
  <c r="AP119" i="13" s="1"/>
  <c r="AQ119" i="13" s="1"/>
  <c r="AR119" i="13" s="1"/>
  <c r="AS119" i="13" s="1"/>
  <c r="AT119" i="13" s="1"/>
  <c r="AU119" i="13" s="1"/>
  <c r="AV119" i="13" s="1"/>
  <c r="AW119" i="13" s="1"/>
  <c r="AX119" i="13" s="1"/>
  <c r="AY119" i="13" s="1"/>
  <c r="AZ119" i="13" s="1"/>
  <c r="BA119" i="13" s="1"/>
  <c r="BB119" i="13" s="1"/>
  <c r="BC119" i="13" s="1"/>
  <c r="BD119" i="13" s="1"/>
  <c r="BE119" i="13" s="1"/>
  <c r="T118" i="13"/>
  <c r="T119" i="13" s="1"/>
  <c r="T120" i="13" s="1"/>
  <c r="T121" i="13" s="1"/>
  <c r="S118" i="13"/>
  <c r="S119" i="13" s="1"/>
  <c r="S120" i="13" s="1"/>
  <c r="S121" i="13" s="1"/>
  <c r="R118" i="13"/>
  <c r="R119" i="13" s="1"/>
  <c r="R120" i="13" s="1"/>
  <c r="R121" i="13" s="1"/>
  <c r="Q118" i="13"/>
  <c r="Q119" i="13" s="1"/>
  <c r="Q120" i="13" s="1"/>
  <c r="Q121" i="13" s="1"/>
  <c r="P118" i="13"/>
  <c r="P119" i="13" s="1"/>
  <c r="P120" i="13" s="1"/>
  <c r="P121" i="13" s="1"/>
  <c r="O118" i="13"/>
  <c r="O119" i="13" s="1"/>
  <c r="O120" i="13" s="1"/>
  <c r="O121" i="13" s="1"/>
  <c r="N118" i="13"/>
  <c r="N119" i="13" s="1"/>
  <c r="N120" i="13" s="1"/>
  <c r="N121" i="13" s="1"/>
  <c r="M118" i="13"/>
  <c r="M119" i="13" s="1"/>
  <c r="M120" i="13" s="1"/>
  <c r="M121" i="13" s="1"/>
  <c r="L118" i="13"/>
  <c r="L119" i="13" s="1"/>
  <c r="L120" i="13" s="1"/>
  <c r="L121" i="13" s="1"/>
  <c r="K118" i="13"/>
  <c r="K119" i="13" s="1"/>
  <c r="K120" i="13" s="1"/>
  <c r="K121" i="13" s="1"/>
  <c r="J118" i="13"/>
  <c r="J119" i="13" s="1"/>
  <c r="J120" i="13" s="1"/>
  <c r="J121" i="13" s="1"/>
  <c r="I118" i="13"/>
  <c r="I119" i="13" s="1"/>
  <c r="I120" i="13" s="1"/>
  <c r="I121" i="13" s="1"/>
  <c r="H118" i="13"/>
  <c r="H119" i="13" s="1"/>
  <c r="H120" i="13" s="1"/>
  <c r="H121" i="13" s="1"/>
  <c r="G118" i="13"/>
  <c r="G119" i="13" s="1"/>
  <c r="G120" i="13" s="1"/>
  <c r="G121" i="13" s="1"/>
  <c r="F118" i="13"/>
  <c r="F119" i="13" s="1"/>
  <c r="F120" i="13" s="1"/>
  <c r="F121" i="13" s="1"/>
  <c r="E118" i="13"/>
  <c r="E119" i="13" s="1"/>
  <c r="E120" i="13" s="1"/>
  <c r="E121" i="13" s="1"/>
  <c r="D118" i="13"/>
  <c r="D119" i="13" s="1"/>
  <c r="D120" i="13" s="1"/>
  <c r="D121" i="13" s="1"/>
  <c r="B118" i="13"/>
  <c r="B119" i="13" s="1"/>
  <c r="B120" i="13" s="1"/>
  <c r="B121" i="13" s="1"/>
  <c r="A118" i="13"/>
  <c r="A119" i="13" s="1"/>
  <c r="A120" i="13" s="1"/>
  <c r="A121" i="13" s="1"/>
  <c r="V117" i="13"/>
  <c r="V116" i="13"/>
  <c r="W116" i="13" s="1"/>
  <c r="X116" i="13" s="1"/>
  <c r="Y116" i="13" s="1"/>
  <c r="Z116" i="13" s="1"/>
  <c r="AA116" i="13" s="1"/>
  <c r="AB116" i="13" s="1"/>
  <c r="AC116" i="13" s="1"/>
  <c r="AD116" i="13" s="1"/>
  <c r="AE116" i="13" s="1"/>
  <c r="AF116" i="13" s="1"/>
  <c r="AG116" i="13" s="1"/>
  <c r="AH116" i="13" s="1"/>
  <c r="AI116" i="13" s="1"/>
  <c r="AJ116" i="13" s="1"/>
  <c r="AK116" i="13" s="1"/>
  <c r="AL116" i="13" s="1"/>
  <c r="AM116" i="13" s="1"/>
  <c r="AN116" i="13" s="1"/>
  <c r="AO116" i="13" s="1"/>
  <c r="AP116" i="13" s="1"/>
  <c r="AQ116" i="13" s="1"/>
  <c r="AR116" i="13" s="1"/>
  <c r="AS116" i="13" s="1"/>
  <c r="AT116" i="13" s="1"/>
  <c r="AU116" i="13" s="1"/>
  <c r="AV116" i="13" s="1"/>
  <c r="AW116" i="13" s="1"/>
  <c r="AX116" i="13" s="1"/>
  <c r="AY116" i="13" s="1"/>
  <c r="AZ116" i="13" s="1"/>
  <c r="BA116" i="13" s="1"/>
  <c r="BB116" i="13" s="1"/>
  <c r="BC116" i="13" s="1"/>
  <c r="BD116" i="13" s="1"/>
  <c r="BE116" i="13" s="1"/>
  <c r="V115" i="13"/>
  <c r="W115" i="13" s="1"/>
  <c r="X115" i="13" s="1"/>
  <c r="Y115" i="13" s="1"/>
  <c r="Z115" i="13" s="1"/>
  <c r="AA115" i="13" s="1"/>
  <c r="AB115" i="13" s="1"/>
  <c r="AC115" i="13" s="1"/>
  <c r="AD115" i="13" s="1"/>
  <c r="AE115" i="13" s="1"/>
  <c r="AF115" i="13" s="1"/>
  <c r="AG115" i="13" s="1"/>
  <c r="AH115" i="13" s="1"/>
  <c r="AI115" i="13" s="1"/>
  <c r="AJ115" i="13" s="1"/>
  <c r="AK115" i="13" s="1"/>
  <c r="AL115" i="13" s="1"/>
  <c r="AM115" i="13" s="1"/>
  <c r="AN115" i="13" s="1"/>
  <c r="AO115" i="13" s="1"/>
  <c r="AP115" i="13" s="1"/>
  <c r="AQ115" i="13" s="1"/>
  <c r="AR115" i="13" s="1"/>
  <c r="AS115" i="13" s="1"/>
  <c r="AT115" i="13" s="1"/>
  <c r="AU115" i="13" s="1"/>
  <c r="AV115" i="13" s="1"/>
  <c r="AW115" i="13" s="1"/>
  <c r="AX115" i="13" s="1"/>
  <c r="AY115" i="13" s="1"/>
  <c r="AZ115" i="13" s="1"/>
  <c r="BA115" i="13" s="1"/>
  <c r="BB115" i="13" s="1"/>
  <c r="BC115" i="13" s="1"/>
  <c r="BD115" i="13" s="1"/>
  <c r="BE115" i="13" s="1"/>
  <c r="V114" i="13"/>
  <c r="W114" i="13" s="1"/>
  <c r="X114" i="13" s="1"/>
  <c r="Y114" i="13" s="1"/>
  <c r="Z114" i="13" s="1"/>
  <c r="AA114" i="13" s="1"/>
  <c r="AB114" i="13" s="1"/>
  <c r="AC114" i="13" s="1"/>
  <c r="AD114" i="13" s="1"/>
  <c r="AE114" i="13" s="1"/>
  <c r="AF114" i="13" s="1"/>
  <c r="AG114" i="13" s="1"/>
  <c r="AH114" i="13" s="1"/>
  <c r="AI114" i="13" s="1"/>
  <c r="AJ114" i="13" s="1"/>
  <c r="AK114" i="13" s="1"/>
  <c r="AL114" i="13" s="1"/>
  <c r="AM114" i="13" s="1"/>
  <c r="AN114" i="13" s="1"/>
  <c r="AO114" i="13" s="1"/>
  <c r="AP114" i="13" s="1"/>
  <c r="AQ114" i="13" s="1"/>
  <c r="AR114" i="13" s="1"/>
  <c r="AS114" i="13" s="1"/>
  <c r="AT114" i="13" s="1"/>
  <c r="AU114" i="13" s="1"/>
  <c r="AV114" i="13" s="1"/>
  <c r="AW114" i="13" s="1"/>
  <c r="AX114" i="13" s="1"/>
  <c r="AY114" i="13" s="1"/>
  <c r="AZ114" i="13" s="1"/>
  <c r="BA114" i="13" s="1"/>
  <c r="BB114" i="13" s="1"/>
  <c r="BC114" i="13" s="1"/>
  <c r="BD114" i="13" s="1"/>
  <c r="BE114" i="13" s="1"/>
  <c r="T113" i="13"/>
  <c r="T114" i="13" s="1"/>
  <c r="T115" i="13" s="1"/>
  <c r="T116" i="13" s="1"/>
  <c r="S113" i="13"/>
  <c r="S114" i="13" s="1"/>
  <c r="S115" i="13" s="1"/>
  <c r="S116" i="13" s="1"/>
  <c r="R113" i="13"/>
  <c r="R114" i="13" s="1"/>
  <c r="R115" i="13" s="1"/>
  <c r="R116" i="13" s="1"/>
  <c r="Q113" i="13"/>
  <c r="Q114" i="13" s="1"/>
  <c r="Q115" i="13" s="1"/>
  <c r="Q116" i="13" s="1"/>
  <c r="P113" i="13"/>
  <c r="P114" i="13" s="1"/>
  <c r="P115" i="13" s="1"/>
  <c r="P116" i="13" s="1"/>
  <c r="O113" i="13"/>
  <c r="O114" i="13" s="1"/>
  <c r="O115" i="13" s="1"/>
  <c r="O116" i="13" s="1"/>
  <c r="N113" i="13"/>
  <c r="N114" i="13" s="1"/>
  <c r="N115" i="13" s="1"/>
  <c r="N116" i="13" s="1"/>
  <c r="M113" i="13"/>
  <c r="M114" i="13" s="1"/>
  <c r="M115" i="13" s="1"/>
  <c r="M116" i="13" s="1"/>
  <c r="L113" i="13"/>
  <c r="L114" i="13" s="1"/>
  <c r="L115" i="13" s="1"/>
  <c r="L116" i="13" s="1"/>
  <c r="K113" i="13"/>
  <c r="K114" i="13" s="1"/>
  <c r="K115" i="13" s="1"/>
  <c r="K116" i="13" s="1"/>
  <c r="J113" i="13"/>
  <c r="J114" i="13" s="1"/>
  <c r="J115" i="13" s="1"/>
  <c r="J116" i="13" s="1"/>
  <c r="I113" i="13"/>
  <c r="I114" i="13" s="1"/>
  <c r="I115" i="13" s="1"/>
  <c r="I116" i="13" s="1"/>
  <c r="H113" i="13"/>
  <c r="H114" i="13" s="1"/>
  <c r="H115" i="13" s="1"/>
  <c r="H116" i="13" s="1"/>
  <c r="G113" i="13"/>
  <c r="G114" i="13" s="1"/>
  <c r="G115" i="13" s="1"/>
  <c r="G116" i="13" s="1"/>
  <c r="F113" i="13"/>
  <c r="F114" i="13" s="1"/>
  <c r="F115" i="13" s="1"/>
  <c r="F116" i="13" s="1"/>
  <c r="E113" i="13"/>
  <c r="E114" i="13" s="1"/>
  <c r="E115" i="13" s="1"/>
  <c r="E116" i="13" s="1"/>
  <c r="D113" i="13"/>
  <c r="D114" i="13" s="1"/>
  <c r="D115" i="13" s="1"/>
  <c r="D116" i="13" s="1"/>
  <c r="B113" i="13"/>
  <c r="B114" i="13" s="1"/>
  <c r="B115" i="13" s="1"/>
  <c r="B116" i="13" s="1"/>
  <c r="A113" i="13"/>
  <c r="A114" i="13" s="1"/>
  <c r="A115" i="13" s="1"/>
  <c r="A116" i="13" s="1"/>
  <c r="V112" i="13"/>
  <c r="V111" i="13"/>
  <c r="W111" i="13" s="1"/>
  <c r="X111" i="13" s="1"/>
  <c r="Y111" i="13" s="1"/>
  <c r="Z111" i="13" s="1"/>
  <c r="AA111" i="13" s="1"/>
  <c r="AB111" i="13" s="1"/>
  <c r="AC111" i="13" s="1"/>
  <c r="AD111" i="13" s="1"/>
  <c r="AE111" i="13" s="1"/>
  <c r="AF111" i="13" s="1"/>
  <c r="AG111" i="13" s="1"/>
  <c r="AH111" i="13" s="1"/>
  <c r="AI111" i="13" s="1"/>
  <c r="AJ111" i="13" s="1"/>
  <c r="AK111" i="13" s="1"/>
  <c r="AL111" i="13" s="1"/>
  <c r="AM111" i="13" s="1"/>
  <c r="AN111" i="13" s="1"/>
  <c r="AO111" i="13" s="1"/>
  <c r="AP111" i="13" s="1"/>
  <c r="AQ111" i="13" s="1"/>
  <c r="AR111" i="13" s="1"/>
  <c r="AS111" i="13" s="1"/>
  <c r="AT111" i="13" s="1"/>
  <c r="AU111" i="13" s="1"/>
  <c r="AV111" i="13" s="1"/>
  <c r="AW111" i="13" s="1"/>
  <c r="AX111" i="13" s="1"/>
  <c r="AY111" i="13" s="1"/>
  <c r="AZ111" i="13" s="1"/>
  <c r="BA111" i="13" s="1"/>
  <c r="BB111" i="13" s="1"/>
  <c r="BC111" i="13" s="1"/>
  <c r="BD111" i="13" s="1"/>
  <c r="BE111" i="13" s="1"/>
  <c r="V110" i="13"/>
  <c r="W110" i="13" s="1"/>
  <c r="X110" i="13" s="1"/>
  <c r="Y110" i="13" s="1"/>
  <c r="Z110" i="13" s="1"/>
  <c r="AA110" i="13" s="1"/>
  <c r="AB110" i="13" s="1"/>
  <c r="AC110" i="13" s="1"/>
  <c r="AD110" i="13" s="1"/>
  <c r="AE110" i="13" s="1"/>
  <c r="AF110" i="13" s="1"/>
  <c r="AG110" i="13" s="1"/>
  <c r="AH110" i="13" s="1"/>
  <c r="AI110" i="13" s="1"/>
  <c r="AJ110" i="13" s="1"/>
  <c r="AK110" i="13" s="1"/>
  <c r="AL110" i="13" s="1"/>
  <c r="AM110" i="13" s="1"/>
  <c r="AN110" i="13" s="1"/>
  <c r="AO110" i="13" s="1"/>
  <c r="AP110" i="13" s="1"/>
  <c r="AQ110" i="13" s="1"/>
  <c r="AR110" i="13" s="1"/>
  <c r="AS110" i="13" s="1"/>
  <c r="AT110" i="13" s="1"/>
  <c r="AU110" i="13" s="1"/>
  <c r="AV110" i="13" s="1"/>
  <c r="AW110" i="13" s="1"/>
  <c r="AX110" i="13" s="1"/>
  <c r="AY110" i="13" s="1"/>
  <c r="AZ110" i="13" s="1"/>
  <c r="BA110" i="13" s="1"/>
  <c r="BB110" i="13" s="1"/>
  <c r="BC110" i="13" s="1"/>
  <c r="BD110" i="13" s="1"/>
  <c r="BE110" i="13" s="1"/>
  <c r="V109" i="13"/>
  <c r="W109" i="13" s="1"/>
  <c r="X109" i="13" s="1"/>
  <c r="Y109" i="13" s="1"/>
  <c r="Z109" i="13" s="1"/>
  <c r="AA109" i="13" s="1"/>
  <c r="AB109" i="13" s="1"/>
  <c r="AC109" i="13" s="1"/>
  <c r="AD109" i="13" s="1"/>
  <c r="AE109" i="13" s="1"/>
  <c r="AF109" i="13" s="1"/>
  <c r="AG109" i="13" s="1"/>
  <c r="AH109" i="13" s="1"/>
  <c r="AI109" i="13" s="1"/>
  <c r="AJ109" i="13" s="1"/>
  <c r="AK109" i="13" s="1"/>
  <c r="AL109" i="13" s="1"/>
  <c r="AM109" i="13" s="1"/>
  <c r="AN109" i="13" s="1"/>
  <c r="AO109" i="13" s="1"/>
  <c r="AP109" i="13" s="1"/>
  <c r="AQ109" i="13" s="1"/>
  <c r="AR109" i="13" s="1"/>
  <c r="AS109" i="13" s="1"/>
  <c r="AT109" i="13" s="1"/>
  <c r="AU109" i="13" s="1"/>
  <c r="AV109" i="13" s="1"/>
  <c r="AW109" i="13" s="1"/>
  <c r="AX109" i="13" s="1"/>
  <c r="AY109" i="13" s="1"/>
  <c r="AZ109" i="13" s="1"/>
  <c r="BA109" i="13" s="1"/>
  <c r="BB109" i="13" s="1"/>
  <c r="BC109" i="13" s="1"/>
  <c r="BD109" i="13" s="1"/>
  <c r="BE109" i="13" s="1"/>
  <c r="T108" i="13"/>
  <c r="T109" i="13" s="1"/>
  <c r="T110" i="13" s="1"/>
  <c r="T111" i="13" s="1"/>
  <c r="S108" i="13"/>
  <c r="S109" i="13" s="1"/>
  <c r="S110" i="13" s="1"/>
  <c r="S111" i="13" s="1"/>
  <c r="R108" i="13"/>
  <c r="R109" i="13" s="1"/>
  <c r="R110" i="13" s="1"/>
  <c r="R111" i="13" s="1"/>
  <c r="Q108" i="13"/>
  <c r="Q109" i="13" s="1"/>
  <c r="Q110" i="13" s="1"/>
  <c r="Q111" i="13" s="1"/>
  <c r="P108" i="13"/>
  <c r="P109" i="13" s="1"/>
  <c r="P110" i="13" s="1"/>
  <c r="P111" i="13" s="1"/>
  <c r="O108" i="13"/>
  <c r="O109" i="13" s="1"/>
  <c r="O110" i="13" s="1"/>
  <c r="O111" i="13" s="1"/>
  <c r="N108" i="13"/>
  <c r="N109" i="13" s="1"/>
  <c r="N110" i="13" s="1"/>
  <c r="N111" i="13" s="1"/>
  <c r="M108" i="13"/>
  <c r="M109" i="13" s="1"/>
  <c r="M110" i="13" s="1"/>
  <c r="M111" i="13" s="1"/>
  <c r="L108" i="13"/>
  <c r="L109" i="13" s="1"/>
  <c r="L110" i="13" s="1"/>
  <c r="L111" i="13" s="1"/>
  <c r="K108" i="13"/>
  <c r="K109" i="13" s="1"/>
  <c r="K110" i="13" s="1"/>
  <c r="K111" i="13" s="1"/>
  <c r="J108" i="13"/>
  <c r="J109" i="13" s="1"/>
  <c r="J110" i="13" s="1"/>
  <c r="J111" i="13" s="1"/>
  <c r="I108" i="13"/>
  <c r="I109" i="13" s="1"/>
  <c r="I110" i="13" s="1"/>
  <c r="I111" i="13" s="1"/>
  <c r="H108" i="13"/>
  <c r="H109" i="13" s="1"/>
  <c r="H110" i="13" s="1"/>
  <c r="H111" i="13" s="1"/>
  <c r="G108" i="13"/>
  <c r="G109" i="13" s="1"/>
  <c r="G110" i="13" s="1"/>
  <c r="G111" i="13" s="1"/>
  <c r="F108" i="13"/>
  <c r="F109" i="13" s="1"/>
  <c r="F110" i="13" s="1"/>
  <c r="F111" i="13" s="1"/>
  <c r="E108" i="13"/>
  <c r="E109" i="13" s="1"/>
  <c r="E110" i="13" s="1"/>
  <c r="E111" i="13" s="1"/>
  <c r="D108" i="13"/>
  <c r="D109" i="13" s="1"/>
  <c r="D110" i="13" s="1"/>
  <c r="D111" i="13" s="1"/>
  <c r="B108" i="13"/>
  <c r="B109" i="13" s="1"/>
  <c r="B110" i="13" s="1"/>
  <c r="B111" i="13" s="1"/>
  <c r="A108" i="13"/>
  <c r="A109" i="13" s="1"/>
  <c r="A110" i="13" s="1"/>
  <c r="A111" i="13" s="1"/>
  <c r="V107" i="13"/>
  <c r="V106" i="13"/>
  <c r="W106" i="13" s="1"/>
  <c r="X106" i="13" s="1"/>
  <c r="Y106" i="13" s="1"/>
  <c r="Z106" i="13" s="1"/>
  <c r="AA106" i="13" s="1"/>
  <c r="AB106" i="13" s="1"/>
  <c r="AC106" i="13" s="1"/>
  <c r="AD106" i="13" s="1"/>
  <c r="AE106" i="13" s="1"/>
  <c r="AF106" i="13" s="1"/>
  <c r="AG106" i="13" s="1"/>
  <c r="AH106" i="13" s="1"/>
  <c r="AI106" i="13" s="1"/>
  <c r="AJ106" i="13" s="1"/>
  <c r="AK106" i="13" s="1"/>
  <c r="AL106" i="13" s="1"/>
  <c r="AM106" i="13" s="1"/>
  <c r="AN106" i="13" s="1"/>
  <c r="AO106" i="13" s="1"/>
  <c r="AP106" i="13" s="1"/>
  <c r="AQ106" i="13" s="1"/>
  <c r="AR106" i="13" s="1"/>
  <c r="AS106" i="13" s="1"/>
  <c r="AT106" i="13" s="1"/>
  <c r="AU106" i="13" s="1"/>
  <c r="AV106" i="13" s="1"/>
  <c r="AW106" i="13" s="1"/>
  <c r="AX106" i="13" s="1"/>
  <c r="AY106" i="13" s="1"/>
  <c r="AZ106" i="13" s="1"/>
  <c r="BA106" i="13" s="1"/>
  <c r="BB106" i="13" s="1"/>
  <c r="BC106" i="13" s="1"/>
  <c r="BD106" i="13" s="1"/>
  <c r="BE106" i="13" s="1"/>
  <c r="V105" i="13"/>
  <c r="W105" i="13" s="1"/>
  <c r="X105" i="13" s="1"/>
  <c r="Y105" i="13" s="1"/>
  <c r="Z105" i="13" s="1"/>
  <c r="AA105" i="13" s="1"/>
  <c r="AB105" i="13" s="1"/>
  <c r="AC105" i="13" s="1"/>
  <c r="AD105" i="13" s="1"/>
  <c r="AE105" i="13" s="1"/>
  <c r="AF105" i="13" s="1"/>
  <c r="AG105" i="13" s="1"/>
  <c r="AH105" i="13" s="1"/>
  <c r="AI105" i="13" s="1"/>
  <c r="AJ105" i="13" s="1"/>
  <c r="AK105" i="13" s="1"/>
  <c r="AL105" i="13" s="1"/>
  <c r="AM105" i="13" s="1"/>
  <c r="AN105" i="13" s="1"/>
  <c r="AO105" i="13" s="1"/>
  <c r="AP105" i="13" s="1"/>
  <c r="AQ105" i="13" s="1"/>
  <c r="AR105" i="13" s="1"/>
  <c r="AS105" i="13" s="1"/>
  <c r="AT105" i="13" s="1"/>
  <c r="AU105" i="13" s="1"/>
  <c r="AV105" i="13" s="1"/>
  <c r="AW105" i="13" s="1"/>
  <c r="AX105" i="13" s="1"/>
  <c r="AY105" i="13" s="1"/>
  <c r="AZ105" i="13" s="1"/>
  <c r="BA105" i="13" s="1"/>
  <c r="BB105" i="13" s="1"/>
  <c r="BC105" i="13" s="1"/>
  <c r="BD105" i="13" s="1"/>
  <c r="BE105" i="13" s="1"/>
  <c r="V104" i="13"/>
  <c r="W104" i="13" s="1"/>
  <c r="X104" i="13" s="1"/>
  <c r="Y104" i="13" s="1"/>
  <c r="Z104" i="13" s="1"/>
  <c r="AA104" i="13" s="1"/>
  <c r="AB104" i="13" s="1"/>
  <c r="AC104" i="13" s="1"/>
  <c r="AD104" i="13" s="1"/>
  <c r="AE104" i="13" s="1"/>
  <c r="AF104" i="13" s="1"/>
  <c r="AG104" i="13" s="1"/>
  <c r="AH104" i="13" s="1"/>
  <c r="AI104" i="13" s="1"/>
  <c r="AJ104" i="13" s="1"/>
  <c r="AK104" i="13" s="1"/>
  <c r="AL104" i="13" s="1"/>
  <c r="AM104" i="13" s="1"/>
  <c r="AN104" i="13" s="1"/>
  <c r="AO104" i="13" s="1"/>
  <c r="AP104" i="13" s="1"/>
  <c r="AQ104" i="13" s="1"/>
  <c r="AR104" i="13" s="1"/>
  <c r="AS104" i="13" s="1"/>
  <c r="AT104" i="13" s="1"/>
  <c r="AU104" i="13" s="1"/>
  <c r="AV104" i="13" s="1"/>
  <c r="AW104" i="13" s="1"/>
  <c r="AX104" i="13" s="1"/>
  <c r="AY104" i="13" s="1"/>
  <c r="AZ104" i="13" s="1"/>
  <c r="BA104" i="13" s="1"/>
  <c r="BB104" i="13" s="1"/>
  <c r="BC104" i="13" s="1"/>
  <c r="BD104" i="13" s="1"/>
  <c r="BE104" i="13" s="1"/>
  <c r="T103" i="13"/>
  <c r="T104" i="13" s="1"/>
  <c r="T105" i="13" s="1"/>
  <c r="T106" i="13" s="1"/>
  <c r="S103" i="13"/>
  <c r="S104" i="13" s="1"/>
  <c r="S105" i="13" s="1"/>
  <c r="S106" i="13" s="1"/>
  <c r="R103" i="13"/>
  <c r="R104" i="13" s="1"/>
  <c r="R105" i="13" s="1"/>
  <c r="R106" i="13" s="1"/>
  <c r="Q103" i="13"/>
  <c r="Q104" i="13" s="1"/>
  <c r="Q105" i="13" s="1"/>
  <c r="Q106" i="13" s="1"/>
  <c r="P103" i="13"/>
  <c r="P104" i="13" s="1"/>
  <c r="P105" i="13" s="1"/>
  <c r="P106" i="13" s="1"/>
  <c r="O103" i="13"/>
  <c r="O104" i="13" s="1"/>
  <c r="O105" i="13" s="1"/>
  <c r="O106" i="13" s="1"/>
  <c r="N103" i="13"/>
  <c r="N104" i="13" s="1"/>
  <c r="N105" i="13" s="1"/>
  <c r="N106" i="13" s="1"/>
  <c r="M103" i="13"/>
  <c r="M104" i="13" s="1"/>
  <c r="M105" i="13" s="1"/>
  <c r="M106" i="13" s="1"/>
  <c r="L103" i="13"/>
  <c r="L104" i="13" s="1"/>
  <c r="L105" i="13" s="1"/>
  <c r="L106" i="13" s="1"/>
  <c r="K103" i="13"/>
  <c r="K104" i="13" s="1"/>
  <c r="K105" i="13" s="1"/>
  <c r="K106" i="13" s="1"/>
  <c r="J103" i="13"/>
  <c r="J104" i="13" s="1"/>
  <c r="J105" i="13" s="1"/>
  <c r="J106" i="13" s="1"/>
  <c r="I103" i="13"/>
  <c r="I104" i="13" s="1"/>
  <c r="I105" i="13" s="1"/>
  <c r="I106" i="13" s="1"/>
  <c r="H103" i="13"/>
  <c r="H104" i="13" s="1"/>
  <c r="H105" i="13" s="1"/>
  <c r="H106" i="13" s="1"/>
  <c r="G103" i="13"/>
  <c r="G104" i="13" s="1"/>
  <c r="G105" i="13" s="1"/>
  <c r="G106" i="13" s="1"/>
  <c r="F103" i="13"/>
  <c r="F104" i="13" s="1"/>
  <c r="F105" i="13" s="1"/>
  <c r="F106" i="13" s="1"/>
  <c r="E103" i="13"/>
  <c r="E104" i="13" s="1"/>
  <c r="E105" i="13" s="1"/>
  <c r="E106" i="13" s="1"/>
  <c r="D103" i="13"/>
  <c r="D104" i="13" s="1"/>
  <c r="D105" i="13" s="1"/>
  <c r="D106" i="13" s="1"/>
  <c r="B103" i="13"/>
  <c r="B104" i="13" s="1"/>
  <c r="B105" i="13" s="1"/>
  <c r="B106" i="13" s="1"/>
  <c r="A103" i="13"/>
  <c r="A104" i="13" s="1"/>
  <c r="A105" i="13" s="1"/>
  <c r="A106" i="13" s="1"/>
  <c r="V102" i="13"/>
  <c r="V101" i="13"/>
  <c r="W101" i="13" s="1"/>
  <c r="X101" i="13" s="1"/>
  <c r="Y101" i="13" s="1"/>
  <c r="Z101" i="13" s="1"/>
  <c r="AA101" i="13" s="1"/>
  <c r="AB101" i="13" s="1"/>
  <c r="AC101" i="13" s="1"/>
  <c r="AD101" i="13" s="1"/>
  <c r="AE101" i="13" s="1"/>
  <c r="AF101" i="13" s="1"/>
  <c r="AG101" i="13" s="1"/>
  <c r="AH101" i="13" s="1"/>
  <c r="AI101" i="13" s="1"/>
  <c r="AJ101" i="13" s="1"/>
  <c r="AK101" i="13" s="1"/>
  <c r="AL101" i="13" s="1"/>
  <c r="AM101" i="13" s="1"/>
  <c r="AN101" i="13" s="1"/>
  <c r="AO101" i="13" s="1"/>
  <c r="AP101" i="13" s="1"/>
  <c r="AQ101" i="13" s="1"/>
  <c r="AR101" i="13" s="1"/>
  <c r="AS101" i="13" s="1"/>
  <c r="AT101" i="13" s="1"/>
  <c r="AU101" i="13" s="1"/>
  <c r="AV101" i="13" s="1"/>
  <c r="AW101" i="13" s="1"/>
  <c r="AX101" i="13" s="1"/>
  <c r="AY101" i="13" s="1"/>
  <c r="AZ101" i="13" s="1"/>
  <c r="BA101" i="13" s="1"/>
  <c r="BB101" i="13" s="1"/>
  <c r="BC101" i="13" s="1"/>
  <c r="BD101" i="13" s="1"/>
  <c r="BE101" i="13" s="1"/>
  <c r="V100" i="13"/>
  <c r="W100" i="13" s="1"/>
  <c r="X100" i="13" s="1"/>
  <c r="Y100" i="13" s="1"/>
  <c r="Z100" i="13" s="1"/>
  <c r="AA100" i="13" s="1"/>
  <c r="AB100" i="13" s="1"/>
  <c r="AC100" i="13" s="1"/>
  <c r="AD100" i="13" s="1"/>
  <c r="AE100" i="13" s="1"/>
  <c r="AF100" i="13" s="1"/>
  <c r="AG100" i="13" s="1"/>
  <c r="AH100" i="13" s="1"/>
  <c r="AI100" i="13" s="1"/>
  <c r="AJ100" i="13" s="1"/>
  <c r="AK100" i="13" s="1"/>
  <c r="AL100" i="13" s="1"/>
  <c r="AM100" i="13" s="1"/>
  <c r="AN100" i="13" s="1"/>
  <c r="AO100" i="13" s="1"/>
  <c r="AP100" i="13" s="1"/>
  <c r="AQ100" i="13" s="1"/>
  <c r="AR100" i="13" s="1"/>
  <c r="AS100" i="13" s="1"/>
  <c r="AT100" i="13" s="1"/>
  <c r="AU100" i="13" s="1"/>
  <c r="AV100" i="13" s="1"/>
  <c r="AW100" i="13" s="1"/>
  <c r="AX100" i="13" s="1"/>
  <c r="AY100" i="13" s="1"/>
  <c r="AZ100" i="13" s="1"/>
  <c r="BA100" i="13" s="1"/>
  <c r="BB100" i="13" s="1"/>
  <c r="BC100" i="13" s="1"/>
  <c r="BD100" i="13" s="1"/>
  <c r="BE100" i="13" s="1"/>
  <c r="V99" i="13"/>
  <c r="W99" i="13" s="1"/>
  <c r="X99" i="13" s="1"/>
  <c r="Y99" i="13" s="1"/>
  <c r="Z99" i="13" s="1"/>
  <c r="AA99" i="13" s="1"/>
  <c r="AB99" i="13" s="1"/>
  <c r="AC99" i="13" s="1"/>
  <c r="AD99" i="13" s="1"/>
  <c r="AE99" i="13" s="1"/>
  <c r="AF99" i="13" s="1"/>
  <c r="AG99" i="13" s="1"/>
  <c r="AH99" i="13" s="1"/>
  <c r="AI99" i="13" s="1"/>
  <c r="AJ99" i="13" s="1"/>
  <c r="AK99" i="13" s="1"/>
  <c r="AL99" i="13" s="1"/>
  <c r="AM99" i="13" s="1"/>
  <c r="AN99" i="13" s="1"/>
  <c r="AO99" i="13" s="1"/>
  <c r="AP99" i="13" s="1"/>
  <c r="AQ99" i="13" s="1"/>
  <c r="AR99" i="13" s="1"/>
  <c r="AS99" i="13" s="1"/>
  <c r="AT99" i="13" s="1"/>
  <c r="AU99" i="13" s="1"/>
  <c r="AV99" i="13" s="1"/>
  <c r="AW99" i="13" s="1"/>
  <c r="AX99" i="13" s="1"/>
  <c r="AY99" i="13" s="1"/>
  <c r="AZ99" i="13" s="1"/>
  <c r="BA99" i="13" s="1"/>
  <c r="BB99" i="13" s="1"/>
  <c r="BC99" i="13" s="1"/>
  <c r="BD99" i="13" s="1"/>
  <c r="BE99" i="13" s="1"/>
  <c r="T98" i="13"/>
  <c r="T99" i="13" s="1"/>
  <c r="T100" i="13" s="1"/>
  <c r="T101" i="13" s="1"/>
  <c r="S98" i="13"/>
  <c r="S99" i="13" s="1"/>
  <c r="S100" i="13" s="1"/>
  <c r="S101" i="13" s="1"/>
  <c r="R98" i="13"/>
  <c r="R99" i="13" s="1"/>
  <c r="R100" i="13" s="1"/>
  <c r="R101" i="13" s="1"/>
  <c r="Q98" i="13"/>
  <c r="Q99" i="13" s="1"/>
  <c r="Q100" i="13" s="1"/>
  <c r="Q101" i="13" s="1"/>
  <c r="P98" i="13"/>
  <c r="P99" i="13" s="1"/>
  <c r="P100" i="13" s="1"/>
  <c r="P101" i="13" s="1"/>
  <c r="O98" i="13"/>
  <c r="O99" i="13" s="1"/>
  <c r="O100" i="13" s="1"/>
  <c r="O101" i="13" s="1"/>
  <c r="N98" i="13"/>
  <c r="N99" i="13" s="1"/>
  <c r="N100" i="13" s="1"/>
  <c r="N101" i="13" s="1"/>
  <c r="M98" i="13"/>
  <c r="M99" i="13" s="1"/>
  <c r="M100" i="13" s="1"/>
  <c r="M101" i="13" s="1"/>
  <c r="L98" i="13"/>
  <c r="L99" i="13" s="1"/>
  <c r="L100" i="13" s="1"/>
  <c r="L101" i="13" s="1"/>
  <c r="K98" i="13"/>
  <c r="K99" i="13" s="1"/>
  <c r="K100" i="13" s="1"/>
  <c r="K101" i="13" s="1"/>
  <c r="J98" i="13"/>
  <c r="J99" i="13" s="1"/>
  <c r="J100" i="13" s="1"/>
  <c r="J101" i="13" s="1"/>
  <c r="I98" i="13"/>
  <c r="I99" i="13" s="1"/>
  <c r="I100" i="13" s="1"/>
  <c r="I101" i="13" s="1"/>
  <c r="H98" i="13"/>
  <c r="H99" i="13" s="1"/>
  <c r="H100" i="13" s="1"/>
  <c r="H101" i="13" s="1"/>
  <c r="G98" i="13"/>
  <c r="G99" i="13" s="1"/>
  <c r="G100" i="13" s="1"/>
  <c r="G101" i="13" s="1"/>
  <c r="F98" i="13"/>
  <c r="F99" i="13" s="1"/>
  <c r="F100" i="13" s="1"/>
  <c r="F101" i="13" s="1"/>
  <c r="E98" i="13"/>
  <c r="E99" i="13" s="1"/>
  <c r="E100" i="13" s="1"/>
  <c r="E101" i="13" s="1"/>
  <c r="D98" i="13"/>
  <c r="D99" i="13" s="1"/>
  <c r="D100" i="13" s="1"/>
  <c r="D101" i="13" s="1"/>
  <c r="B98" i="13"/>
  <c r="B99" i="13" s="1"/>
  <c r="B100" i="13" s="1"/>
  <c r="B101" i="13" s="1"/>
  <c r="A98" i="13"/>
  <c r="A99" i="13" s="1"/>
  <c r="A100" i="13" s="1"/>
  <c r="A101" i="13" s="1"/>
  <c r="V97" i="13"/>
  <c r="V96" i="13"/>
  <c r="W96" i="13" s="1"/>
  <c r="X96" i="13" s="1"/>
  <c r="Y96" i="13" s="1"/>
  <c r="Z96" i="13" s="1"/>
  <c r="AA96" i="13" s="1"/>
  <c r="AB96" i="13" s="1"/>
  <c r="AC96" i="13" s="1"/>
  <c r="AD96" i="13" s="1"/>
  <c r="AE96" i="13" s="1"/>
  <c r="AF96" i="13" s="1"/>
  <c r="AG96" i="13" s="1"/>
  <c r="AH96" i="13" s="1"/>
  <c r="AI96" i="13" s="1"/>
  <c r="AJ96" i="13" s="1"/>
  <c r="AK96" i="13" s="1"/>
  <c r="AL96" i="13" s="1"/>
  <c r="AM96" i="13" s="1"/>
  <c r="AN96" i="13" s="1"/>
  <c r="AO96" i="13" s="1"/>
  <c r="AP96" i="13" s="1"/>
  <c r="AQ96" i="13" s="1"/>
  <c r="AR96" i="13" s="1"/>
  <c r="AS96" i="13" s="1"/>
  <c r="AT96" i="13" s="1"/>
  <c r="AU96" i="13" s="1"/>
  <c r="AV96" i="13" s="1"/>
  <c r="AW96" i="13" s="1"/>
  <c r="AX96" i="13" s="1"/>
  <c r="AY96" i="13" s="1"/>
  <c r="AZ96" i="13" s="1"/>
  <c r="BA96" i="13" s="1"/>
  <c r="BB96" i="13" s="1"/>
  <c r="BC96" i="13" s="1"/>
  <c r="BD96" i="13" s="1"/>
  <c r="BE96" i="13" s="1"/>
  <c r="Y95" i="13"/>
  <c r="Z95" i="13" s="1"/>
  <c r="AA95" i="13" s="1"/>
  <c r="AB95" i="13" s="1"/>
  <c r="AC95" i="13" s="1"/>
  <c r="AD95" i="13" s="1"/>
  <c r="AE95" i="13" s="1"/>
  <c r="AF95" i="13" s="1"/>
  <c r="AG95" i="13" s="1"/>
  <c r="AH95" i="13" s="1"/>
  <c r="AI95" i="13" s="1"/>
  <c r="AJ95" i="13" s="1"/>
  <c r="AK95" i="13" s="1"/>
  <c r="AL95" i="13" s="1"/>
  <c r="AM95" i="13" s="1"/>
  <c r="AN95" i="13" s="1"/>
  <c r="AO95" i="13" s="1"/>
  <c r="AP95" i="13" s="1"/>
  <c r="AQ95" i="13" s="1"/>
  <c r="AR95" i="13" s="1"/>
  <c r="AS95" i="13" s="1"/>
  <c r="AT95" i="13" s="1"/>
  <c r="AU95" i="13" s="1"/>
  <c r="AV95" i="13" s="1"/>
  <c r="AW95" i="13" s="1"/>
  <c r="AX95" i="13" s="1"/>
  <c r="AY95" i="13" s="1"/>
  <c r="AZ95" i="13" s="1"/>
  <c r="BA95" i="13" s="1"/>
  <c r="BB95" i="13" s="1"/>
  <c r="BC95" i="13" s="1"/>
  <c r="BD95" i="13" s="1"/>
  <c r="BE95" i="13" s="1"/>
  <c r="V95" i="13"/>
  <c r="W95" i="13" s="1"/>
  <c r="X95" i="13" s="1"/>
  <c r="V94" i="13"/>
  <c r="W94" i="13" s="1"/>
  <c r="X94" i="13" s="1"/>
  <c r="Y94" i="13" s="1"/>
  <c r="Z94" i="13" s="1"/>
  <c r="AA94" i="13" s="1"/>
  <c r="AB94" i="13" s="1"/>
  <c r="AC94" i="13" s="1"/>
  <c r="AD94" i="13" s="1"/>
  <c r="AE94" i="13" s="1"/>
  <c r="AF94" i="13" s="1"/>
  <c r="AG94" i="13" s="1"/>
  <c r="AH94" i="13" s="1"/>
  <c r="AI94" i="13" s="1"/>
  <c r="AJ94" i="13" s="1"/>
  <c r="AK94" i="13" s="1"/>
  <c r="AL94" i="13" s="1"/>
  <c r="AM94" i="13" s="1"/>
  <c r="AN94" i="13" s="1"/>
  <c r="AO94" i="13" s="1"/>
  <c r="AP94" i="13" s="1"/>
  <c r="AQ94" i="13" s="1"/>
  <c r="AR94" i="13" s="1"/>
  <c r="AS94" i="13" s="1"/>
  <c r="AT94" i="13" s="1"/>
  <c r="AU94" i="13" s="1"/>
  <c r="AV94" i="13" s="1"/>
  <c r="AW94" i="13" s="1"/>
  <c r="AX94" i="13" s="1"/>
  <c r="AY94" i="13" s="1"/>
  <c r="AZ94" i="13" s="1"/>
  <c r="BA94" i="13" s="1"/>
  <c r="BB94" i="13" s="1"/>
  <c r="BC94" i="13" s="1"/>
  <c r="BD94" i="13" s="1"/>
  <c r="BE94" i="13" s="1"/>
  <c r="O94" i="13"/>
  <c r="O95" i="13" s="1"/>
  <c r="O96" i="13" s="1"/>
  <c r="T93" i="13"/>
  <c r="T94" i="13" s="1"/>
  <c r="T95" i="13" s="1"/>
  <c r="T96" i="13" s="1"/>
  <c r="S93" i="13"/>
  <c r="S94" i="13" s="1"/>
  <c r="S95" i="13" s="1"/>
  <c r="S96" i="13" s="1"/>
  <c r="R93" i="13"/>
  <c r="R94" i="13" s="1"/>
  <c r="R95" i="13" s="1"/>
  <c r="R96" i="13" s="1"/>
  <c r="Q93" i="13"/>
  <c r="Q94" i="13" s="1"/>
  <c r="Q95" i="13" s="1"/>
  <c r="Q96" i="13" s="1"/>
  <c r="P93" i="13"/>
  <c r="P94" i="13" s="1"/>
  <c r="P95" i="13" s="1"/>
  <c r="P96" i="13" s="1"/>
  <c r="O93" i="13"/>
  <c r="N93" i="13"/>
  <c r="N94" i="13" s="1"/>
  <c r="N95" i="13" s="1"/>
  <c r="N96" i="13" s="1"/>
  <c r="M93" i="13"/>
  <c r="M94" i="13" s="1"/>
  <c r="M95" i="13" s="1"/>
  <c r="M96" i="13" s="1"/>
  <c r="L93" i="13"/>
  <c r="L94" i="13" s="1"/>
  <c r="L95" i="13" s="1"/>
  <c r="L96" i="13" s="1"/>
  <c r="K93" i="13"/>
  <c r="K94" i="13" s="1"/>
  <c r="K95" i="13" s="1"/>
  <c r="K96" i="13" s="1"/>
  <c r="J93" i="13"/>
  <c r="J94" i="13" s="1"/>
  <c r="J95" i="13" s="1"/>
  <c r="J96" i="13" s="1"/>
  <c r="I93" i="13"/>
  <c r="I94" i="13" s="1"/>
  <c r="I95" i="13" s="1"/>
  <c r="I96" i="13" s="1"/>
  <c r="H93" i="13"/>
  <c r="H94" i="13" s="1"/>
  <c r="H95" i="13" s="1"/>
  <c r="H96" i="13" s="1"/>
  <c r="G93" i="13"/>
  <c r="G94" i="13" s="1"/>
  <c r="G95" i="13" s="1"/>
  <c r="G96" i="13" s="1"/>
  <c r="F93" i="13"/>
  <c r="F94" i="13" s="1"/>
  <c r="F95" i="13" s="1"/>
  <c r="F96" i="13" s="1"/>
  <c r="E93" i="13"/>
  <c r="E94" i="13" s="1"/>
  <c r="E95" i="13" s="1"/>
  <c r="E96" i="13" s="1"/>
  <c r="D93" i="13"/>
  <c r="D94" i="13" s="1"/>
  <c r="D95" i="13" s="1"/>
  <c r="D96" i="13" s="1"/>
  <c r="B93" i="13"/>
  <c r="B94" i="13" s="1"/>
  <c r="B95" i="13" s="1"/>
  <c r="B96" i="13" s="1"/>
  <c r="A93" i="13"/>
  <c r="A94" i="13" s="1"/>
  <c r="A95" i="13" s="1"/>
  <c r="A96" i="13" s="1"/>
  <c r="V92" i="13"/>
  <c r="V91" i="13"/>
  <c r="W91" i="13" s="1"/>
  <c r="X91" i="13" s="1"/>
  <c r="Y91" i="13" s="1"/>
  <c r="Z91" i="13" s="1"/>
  <c r="AA91" i="13" s="1"/>
  <c r="AB91" i="13" s="1"/>
  <c r="AC91" i="13" s="1"/>
  <c r="AD91" i="13" s="1"/>
  <c r="AE91" i="13" s="1"/>
  <c r="AF91" i="13" s="1"/>
  <c r="AG91" i="13" s="1"/>
  <c r="AH91" i="13" s="1"/>
  <c r="AI91" i="13" s="1"/>
  <c r="AJ91" i="13" s="1"/>
  <c r="AK91" i="13" s="1"/>
  <c r="AL91" i="13" s="1"/>
  <c r="AM91" i="13" s="1"/>
  <c r="AN91" i="13" s="1"/>
  <c r="AO91" i="13" s="1"/>
  <c r="AP91" i="13" s="1"/>
  <c r="AQ91" i="13" s="1"/>
  <c r="AR91" i="13" s="1"/>
  <c r="AS91" i="13" s="1"/>
  <c r="AT91" i="13" s="1"/>
  <c r="AU91" i="13" s="1"/>
  <c r="AV91" i="13" s="1"/>
  <c r="AW91" i="13" s="1"/>
  <c r="AX91" i="13" s="1"/>
  <c r="AY91" i="13" s="1"/>
  <c r="AZ91" i="13" s="1"/>
  <c r="BA91" i="13" s="1"/>
  <c r="BB91" i="13" s="1"/>
  <c r="BC91" i="13" s="1"/>
  <c r="BD91" i="13" s="1"/>
  <c r="BE91" i="13" s="1"/>
  <c r="V90" i="13"/>
  <c r="W90" i="13" s="1"/>
  <c r="X90" i="13" s="1"/>
  <c r="Y90" i="13" s="1"/>
  <c r="Z90" i="13" s="1"/>
  <c r="AA90" i="13" s="1"/>
  <c r="AB90" i="13" s="1"/>
  <c r="AC90" i="13" s="1"/>
  <c r="AD90" i="13" s="1"/>
  <c r="AE90" i="13" s="1"/>
  <c r="AF90" i="13" s="1"/>
  <c r="AG90" i="13" s="1"/>
  <c r="AH90" i="13" s="1"/>
  <c r="AI90" i="13" s="1"/>
  <c r="AJ90" i="13" s="1"/>
  <c r="AK90" i="13" s="1"/>
  <c r="AL90" i="13" s="1"/>
  <c r="AM90" i="13" s="1"/>
  <c r="AN90" i="13" s="1"/>
  <c r="AO90" i="13" s="1"/>
  <c r="AP90" i="13" s="1"/>
  <c r="AQ90" i="13" s="1"/>
  <c r="AR90" i="13" s="1"/>
  <c r="AS90" i="13" s="1"/>
  <c r="AT90" i="13" s="1"/>
  <c r="AU90" i="13" s="1"/>
  <c r="AV90" i="13" s="1"/>
  <c r="AW90" i="13" s="1"/>
  <c r="AX90" i="13" s="1"/>
  <c r="AY90" i="13" s="1"/>
  <c r="AZ90" i="13" s="1"/>
  <c r="BA90" i="13" s="1"/>
  <c r="BB90" i="13" s="1"/>
  <c r="BC90" i="13" s="1"/>
  <c r="BD90" i="13" s="1"/>
  <c r="BE90" i="13" s="1"/>
  <c r="V89" i="13"/>
  <c r="W89" i="13" s="1"/>
  <c r="X89" i="13" s="1"/>
  <c r="Y89" i="13" s="1"/>
  <c r="Z89" i="13" s="1"/>
  <c r="AA89" i="13" s="1"/>
  <c r="AB89" i="13" s="1"/>
  <c r="AC89" i="13" s="1"/>
  <c r="AD89" i="13" s="1"/>
  <c r="AE89" i="13" s="1"/>
  <c r="AF89" i="13" s="1"/>
  <c r="AG89" i="13" s="1"/>
  <c r="AH89" i="13" s="1"/>
  <c r="AI89" i="13" s="1"/>
  <c r="AJ89" i="13" s="1"/>
  <c r="AK89" i="13" s="1"/>
  <c r="AL89" i="13" s="1"/>
  <c r="AM89" i="13" s="1"/>
  <c r="AN89" i="13" s="1"/>
  <c r="AO89" i="13" s="1"/>
  <c r="AP89" i="13" s="1"/>
  <c r="AQ89" i="13" s="1"/>
  <c r="AR89" i="13" s="1"/>
  <c r="AS89" i="13" s="1"/>
  <c r="AT89" i="13" s="1"/>
  <c r="AU89" i="13" s="1"/>
  <c r="AV89" i="13" s="1"/>
  <c r="AW89" i="13" s="1"/>
  <c r="AX89" i="13" s="1"/>
  <c r="AY89" i="13" s="1"/>
  <c r="AZ89" i="13" s="1"/>
  <c r="BA89" i="13" s="1"/>
  <c r="BB89" i="13" s="1"/>
  <c r="BC89" i="13" s="1"/>
  <c r="BD89" i="13" s="1"/>
  <c r="BE89" i="13" s="1"/>
  <c r="T88" i="13"/>
  <c r="T89" i="13" s="1"/>
  <c r="T90" i="13" s="1"/>
  <c r="T91" i="13" s="1"/>
  <c r="S88" i="13"/>
  <c r="S89" i="13" s="1"/>
  <c r="S90" i="13" s="1"/>
  <c r="S91" i="13" s="1"/>
  <c r="R88" i="13"/>
  <c r="R89" i="13" s="1"/>
  <c r="R90" i="13" s="1"/>
  <c r="R91" i="13" s="1"/>
  <c r="Q88" i="13"/>
  <c r="Q89" i="13" s="1"/>
  <c r="Q90" i="13" s="1"/>
  <c r="Q91" i="13" s="1"/>
  <c r="P88" i="13"/>
  <c r="P89" i="13" s="1"/>
  <c r="P90" i="13" s="1"/>
  <c r="P91" i="13" s="1"/>
  <c r="O88" i="13"/>
  <c r="O89" i="13" s="1"/>
  <c r="O90" i="13" s="1"/>
  <c r="O91" i="13" s="1"/>
  <c r="N88" i="13"/>
  <c r="N89" i="13" s="1"/>
  <c r="N90" i="13" s="1"/>
  <c r="N91" i="13" s="1"/>
  <c r="M88" i="13"/>
  <c r="M89" i="13" s="1"/>
  <c r="M90" i="13" s="1"/>
  <c r="M91" i="13" s="1"/>
  <c r="L88" i="13"/>
  <c r="L89" i="13" s="1"/>
  <c r="L90" i="13" s="1"/>
  <c r="L91" i="13" s="1"/>
  <c r="K88" i="13"/>
  <c r="K89" i="13" s="1"/>
  <c r="K90" i="13" s="1"/>
  <c r="K91" i="13" s="1"/>
  <c r="J88" i="13"/>
  <c r="J89" i="13" s="1"/>
  <c r="J90" i="13" s="1"/>
  <c r="J91" i="13" s="1"/>
  <c r="I88" i="13"/>
  <c r="I89" i="13" s="1"/>
  <c r="I90" i="13" s="1"/>
  <c r="I91" i="13" s="1"/>
  <c r="H88" i="13"/>
  <c r="H89" i="13" s="1"/>
  <c r="H90" i="13" s="1"/>
  <c r="H91" i="13" s="1"/>
  <c r="G88" i="13"/>
  <c r="G89" i="13" s="1"/>
  <c r="G90" i="13" s="1"/>
  <c r="G91" i="13" s="1"/>
  <c r="F88" i="13"/>
  <c r="F89" i="13" s="1"/>
  <c r="F90" i="13" s="1"/>
  <c r="F91" i="13" s="1"/>
  <c r="E88" i="13"/>
  <c r="E89" i="13" s="1"/>
  <c r="E90" i="13" s="1"/>
  <c r="E91" i="13" s="1"/>
  <c r="D88" i="13"/>
  <c r="D89" i="13" s="1"/>
  <c r="D90" i="13" s="1"/>
  <c r="D91" i="13" s="1"/>
  <c r="B88" i="13"/>
  <c r="B89" i="13" s="1"/>
  <c r="B90" i="13" s="1"/>
  <c r="B91" i="13" s="1"/>
  <c r="A88" i="13"/>
  <c r="A89" i="13" s="1"/>
  <c r="A90" i="13" s="1"/>
  <c r="A91" i="13" s="1"/>
  <c r="V87" i="13"/>
  <c r="V86" i="13"/>
  <c r="W86" i="13" s="1"/>
  <c r="X86" i="13" s="1"/>
  <c r="Y86" i="13" s="1"/>
  <c r="Z86" i="13" s="1"/>
  <c r="AA86" i="13" s="1"/>
  <c r="AB86" i="13" s="1"/>
  <c r="AC86" i="13" s="1"/>
  <c r="AD86" i="13" s="1"/>
  <c r="AE86" i="13" s="1"/>
  <c r="AF86" i="13" s="1"/>
  <c r="AG86" i="13" s="1"/>
  <c r="AH86" i="13" s="1"/>
  <c r="AI86" i="13" s="1"/>
  <c r="AJ86" i="13" s="1"/>
  <c r="AK86" i="13" s="1"/>
  <c r="AL86" i="13" s="1"/>
  <c r="AM86" i="13" s="1"/>
  <c r="AN86" i="13" s="1"/>
  <c r="AO86" i="13" s="1"/>
  <c r="AP86" i="13" s="1"/>
  <c r="AQ86" i="13" s="1"/>
  <c r="AR86" i="13" s="1"/>
  <c r="AS86" i="13" s="1"/>
  <c r="AT86" i="13" s="1"/>
  <c r="AU86" i="13" s="1"/>
  <c r="AV86" i="13" s="1"/>
  <c r="AW86" i="13" s="1"/>
  <c r="AX86" i="13" s="1"/>
  <c r="AY86" i="13" s="1"/>
  <c r="AZ86" i="13" s="1"/>
  <c r="BA86" i="13" s="1"/>
  <c r="BB86" i="13" s="1"/>
  <c r="BC86" i="13" s="1"/>
  <c r="BD86" i="13" s="1"/>
  <c r="BE86" i="13" s="1"/>
  <c r="V85" i="13"/>
  <c r="W85" i="13" s="1"/>
  <c r="X85" i="13" s="1"/>
  <c r="Y85" i="13" s="1"/>
  <c r="Z85" i="13" s="1"/>
  <c r="AA85" i="13" s="1"/>
  <c r="AB85" i="13" s="1"/>
  <c r="AC85" i="13" s="1"/>
  <c r="AD85" i="13" s="1"/>
  <c r="AE85" i="13" s="1"/>
  <c r="AF85" i="13" s="1"/>
  <c r="AG85" i="13" s="1"/>
  <c r="AH85" i="13" s="1"/>
  <c r="AI85" i="13" s="1"/>
  <c r="AJ85" i="13" s="1"/>
  <c r="AK85" i="13" s="1"/>
  <c r="AL85" i="13" s="1"/>
  <c r="AM85" i="13" s="1"/>
  <c r="AN85" i="13" s="1"/>
  <c r="AO85" i="13" s="1"/>
  <c r="AP85" i="13" s="1"/>
  <c r="AQ85" i="13" s="1"/>
  <c r="AR85" i="13" s="1"/>
  <c r="AS85" i="13" s="1"/>
  <c r="AT85" i="13" s="1"/>
  <c r="AU85" i="13" s="1"/>
  <c r="AV85" i="13" s="1"/>
  <c r="AW85" i="13" s="1"/>
  <c r="AX85" i="13" s="1"/>
  <c r="AY85" i="13" s="1"/>
  <c r="AZ85" i="13" s="1"/>
  <c r="BA85" i="13" s="1"/>
  <c r="BB85" i="13" s="1"/>
  <c r="BC85" i="13" s="1"/>
  <c r="BD85" i="13" s="1"/>
  <c r="BE85" i="13" s="1"/>
  <c r="V84" i="13"/>
  <c r="W84" i="13" s="1"/>
  <c r="X84" i="13" s="1"/>
  <c r="Y84" i="13" s="1"/>
  <c r="Z84" i="13" s="1"/>
  <c r="AA84" i="13" s="1"/>
  <c r="AB84" i="13" s="1"/>
  <c r="AC84" i="13" s="1"/>
  <c r="AD84" i="13" s="1"/>
  <c r="AE84" i="13" s="1"/>
  <c r="AF84" i="13" s="1"/>
  <c r="AG84" i="13" s="1"/>
  <c r="AH84" i="13" s="1"/>
  <c r="AI84" i="13" s="1"/>
  <c r="AJ84" i="13" s="1"/>
  <c r="AK84" i="13" s="1"/>
  <c r="AL84" i="13" s="1"/>
  <c r="AM84" i="13" s="1"/>
  <c r="AN84" i="13" s="1"/>
  <c r="AO84" i="13" s="1"/>
  <c r="AP84" i="13" s="1"/>
  <c r="AQ84" i="13" s="1"/>
  <c r="AR84" i="13" s="1"/>
  <c r="AS84" i="13" s="1"/>
  <c r="AT84" i="13" s="1"/>
  <c r="AU84" i="13" s="1"/>
  <c r="AV84" i="13" s="1"/>
  <c r="AW84" i="13" s="1"/>
  <c r="AX84" i="13" s="1"/>
  <c r="AY84" i="13" s="1"/>
  <c r="AZ84" i="13" s="1"/>
  <c r="BA84" i="13" s="1"/>
  <c r="BB84" i="13" s="1"/>
  <c r="BC84" i="13" s="1"/>
  <c r="BD84" i="13" s="1"/>
  <c r="BE84" i="13" s="1"/>
  <c r="T83" i="13"/>
  <c r="T84" i="13" s="1"/>
  <c r="T85" i="13" s="1"/>
  <c r="T86" i="13" s="1"/>
  <c r="S83" i="13"/>
  <c r="S84" i="13" s="1"/>
  <c r="S85" i="13" s="1"/>
  <c r="S86" i="13" s="1"/>
  <c r="R83" i="13"/>
  <c r="R84" i="13" s="1"/>
  <c r="R85" i="13" s="1"/>
  <c r="R86" i="13" s="1"/>
  <c r="Q83" i="13"/>
  <c r="Q84" i="13" s="1"/>
  <c r="Q85" i="13" s="1"/>
  <c r="Q86" i="13" s="1"/>
  <c r="P83" i="13"/>
  <c r="P84" i="13" s="1"/>
  <c r="P85" i="13" s="1"/>
  <c r="P86" i="13" s="1"/>
  <c r="O83" i="13"/>
  <c r="O84" i="13" s="1"/>
  <c r="O85" i="13" s="1"/>
  <c r="O86" i="13" s="1"/>
  <c r="N83" i="13"/>
  <c r="N84" i="13" s="1"/>
  <c r="N85" i="13" s="1"/>
  <c r="N86" i="13" s="1"/>
  <c r="M83" i="13"/>
  <c r="M84" i="13" s="1"/>
  <c r="M85" i="13" s="1"/>
  <c r="M86" i="13" s="1"/>
  <c r="L83" i="13"/>
  <c r="L84" i="13" s="1"/>
  <c r="L85" i="13" s="1"/>
  <c r="L86" i="13" s="1"/>
  <c r="K83" i="13"/>
  <c r="K84" i="13" s="1"/>
  <c r="K85" i="13" s="1"/>
  <c r="K86" i="13" s="1"/>
  <c r="J83" i="13"/>
  <c r="J84" i="13" s="1"/>
  <c r="J85" i="13" s="1"/>
  <c r="J86" i="13" s="1"/>
  <c r="I83" i="13"/>
  <c r="I84" i="13" s="1"/>
  <c r="I85" i="13" s="1"/>
  <c r="I86" i="13" s="1"/>
  <c r="H83" i="13"/>
  <c r="H84" i="13" s="1"/>
  <c r="H85" i="13" s="1"/>
  <c r="H86" i="13" s="1"/>
  <c r="G83" i="13"/>
  <c r="G84" i="13" s="1"/>
  <c r="G85" i="13" s="1"/>
  <c r="G86" i="13" s="1"/>
  <c r="F83" i="13"/>
  <c r="F84" i="13" s="1"/>
  <c r="F85" i="13" s="1"/>
  <c r="F86" i="13" s="1"/>
  <c r="E83" i="13"/>
  <c r="E84" i="13" s="1"/>
  <c r="E85" i="13" s="1"/>
  <c r="E86" i="13" s="1"/>
  <c r="D83" i="13"/>
  <c r="D84" i="13" s="1"/>
  <c r="D85" i="13" s="1"/>
  <c r="D86" i="13" s="1"/>
  <c r="B83" i="13"/>
  <c r="B84" i="13" s="1"/>
  <c r="B85" i="13" s="1"/>
  <c r="B86" i="13" s="1"/>
  <c r="A83" i="13"/>
  <c r="A84" i="13" s="1"/>
  <c r="A85" i="13" s="1"/>
  <c r="A86" i="13" s="1"/>
  <c r="V82" i="13"/>
  <c r="V81" i="13"/>
  <c r="W81" i="13" s="1"/>
  <c r="X81" i="13" s="1"/>
  <c r="Y81" i="13" s="1"/>
  <c r="Z81" i="13" s="1"/>
  <c r="AA81" i="13" s="1"/>
  <c r="AB81" i="13" s="1"/>
  <c r="AC81" i="13" s="1"/>
  <c r="AD81" i="13" s="1"/>
  <c r="AE81" i="13" s="1"/>
  <c r="AF81" i="13" s="1"/>
  <c r="AG81" i="13" s="1"/>
  <c r="AH81" i="13" s="1"/>
  <c r="AI81" i="13" s="1"/>
  <c r="AJ81" i="13" s="1"/>
  <c r="AK81" i="13" s="1"/>
  <c r="AL81" i="13" s="1"/>
  <c r="AM81" i="13" s="1"/>
  <c r="AN81" i="13" s="1"/>
  <c r="AO81" i="13" s="1"/>
  <c r="AP81" i="13" s="1"/>
  <c r="AQ81" i="13" s="1"/>
  <c r="AR81" i="13" s="1"/>
  <c r="AS81" i="13" s="1"/>
  <c r="AT81" i="13" s="1"/>
  <c r="AU81" i="13" s="1"/>
  <c r="AV81" i="13" s="1"/>
  <c r="AW81" i="13" s="1"/>
  <c r="AX81" i="13" s="1"/>
  <c r="AY81" i="13" s="1"/>
  <c r="AZ81" i="13" s="1"/>
  <c r="BA81" i="13" s="1"/>
  <c r="BB81" i="13" s="1"/>
  <c r="BC81" i="13" s="1"/>
  <c r="BD81" i="13" s="1"/>
  <c r="BE81" i="13" s="1"/>
  <c r="V80" i="13"/>
  <c r="W80" i="13" s="1"/>
  <c r="X80" i="13" s="1"/>
  <c r="Y80" i="13" s="1"/>
  <c r="Z80" i="13" s="1"/>
  <c r="AA80" i="13" s="1"/>
  <c r="AB80" i="13" s="1"/>
  <c r="AC80" i="13" s="1"/>
  <c r="AD80" i="13" s="1"/>
  <c r="AE80" i="13" s="1"/>
  <c r="AF80" i="13" s="1"/>
  <c r="AG80" i="13" s="1"/>
  <c r="AH80" i="13" s="1"/>
  <c r="AI80" i="13" s="1"/>
  <c r="AJ80" i="13" s="1"/>
  <c r="AK80" i="13" s="1"/>
  <c r="AL80" i="13" s="1"/>
  <c r="AM80" i="13" s="1"/>
  <c r="AN80" i="13" s="1"/>
  <c r="AO80" i="13" s="1"/>
  <c r="AP80" i="13" s="1"/>
  <c r="AQ80" i="13" s="1"/>
  <c r="AR80" i="13" s="1"/>
  <c r="AS80" i="13" s="1"/>
  <c r="AT80" i="13" s="1"/>
  <c r="AU80" i="13" s="1"/>
  <c r="AV80" i="13" s="1"/>
  <c r="AW80" i="13" s="1"/>
  <c r="AX80" i="13" s="1"/>
  <c r="AY80" i="13" s="1"/>
  <c r="AZ80" i="13" s="1"/>
  <c r="BA80" i="13" s="1"/>
  <c r="BB80" i="13" s="1"/>
  <c r="BC80" i="13" s="1"/>
  <c r="BD80" i="13" s="1"/>
  <c r="BE80" i="13" s="1"/>
  <c r="V79" i="13"/>
  <c r="W79" i="13" s="1"/>
  <c r="X79" i="13" s="1"/>
  <c r="Y79" i="13" s="1"/>
  <c r="Z79" i="13" s="1"/>
  <c r="AA79" i="13" s="1"/>
  <c r="AB79" i="13" s="1"/>
  <c r="AC79" i="13" s="1"/>
  <c r="AD79" i="13" s="1"/>
  <c r="AE79" i="13" s="1"/>
  <c r="AF79" i="13" s="1"/>
  <c r="AG79" i="13" s="1"/>
  <c r="AH79" i="13" s="1"/>
  <c r="AI79" i="13" s="1"/>
  <c r="AJ79" i="13" s="1"/>
  <c r="AK79" i="13" s="1"/>
  <c r="AL79" i="13" s="1"/>
  <c r="AM79" i="13" s="1"/>
  <c r="AN79" i="13" s="1"/>
  <c r="AO79" i="13" s="1"/>
  <c r="AP79" i="13" s="1"/>
  <c r="AQ79" i="13" s="1"/>
  <c r="AR79" i="13" s="1"/>
  <c r="AS79" i="13" s="1"/>
  <c r="AT79" i="13" s="1"/>
  <c r="AU79" i="13" s="1"/>
  <c r="AV79" i="13" s="1"/>
  <c r="AW79" i="13" s="1"/>
  <c r="AX79" i="13" s="1"/>
  <c r="AY79" i="13" s="1"/>
  <c r="AZ79" i="13" s="1"/>
  <c r="BA79" i="13" s="1"/>
  <c r="BB79" i="13" s="1"/>
  <c r="BC79" i="13" s="1"/>
  <c r="BD79" i="13" s="1"/>
  <c r="BE79" i="13" s="1"/>
  <c r="T78" i="13"/>
  <c r="T79" i="13" s="1"/>
  <c r="T80" i="13" s="1"/>
  <c r="T81" i="13" s="1"/>
  <c r="S78" i="13"/>
  <c r="S79" i="13" s="1"/>
  <c r="S80" i="13" s="1"/>
  <c r="S81" i="13" s="1"/>
  <c r="R78" i="13"/>
  <c r="R79" i="13" s="1"/>
  <c r="R80" i="13" s="1"/>
  <c r="R81" i="13" s="1"/>
  <c r="Q78" i="13"/>
  <c r="Q79" i="13" s="1"/>
  <c r="Q80" i="13" s="1"/>
  <c r="Q81" i="13" s="1"/>
  <c r="P78" i="13"/>
  <c r="P79" i="13" s="1"/>
  <c r="P80" i="13" s="1"/>
  <c r="P81" i="13" s="1"/>
  <c r="O78" i="13"/>
  <c r="O79" i="13" s="1"/>
  <c r="O80" i="13" s="1"/>
  <c r="O81" i="13" s="1"/>
  <c r="N78" i="13"/>
  <c r="N79" i="13" s="1"/>
  <c r="N80" i="13" s="1"/>
  <c r="N81" i="13" s="1"/>
  <c r="M78" i="13"/>
  <c r="M79" i="13" s="1"/>
  <c r="M80" i="13" s="1"/>
  <c r="M81" i="13" s="1"/>
  <c r="L78" i="13"/>
  <c r="L79" i="13" s="1"/>
  <c r="L80" i="13" s="1"/>
  <c r="L81" i="13" s="1"/>
  <c r="K78" i="13"/>
  <c r="K79" i="13" s="1"/>
  <c r="K80" i="13" s="1"/>
  <c r="K81" i="13" s="1"/>
  <c r="J78" i="13"/>
  <c r="J79" i="13" s="1"/>
  <c r="J80" i="13" s="1"/>
  <c r="J81" i="13" s="1"/>
  <c r="I78" i="13"/>
  <c r="I79" i="13" s="1"/>
  <c r="I80" i="13" s="1"/>
  <c r="I81" i="13" s="1"/>
  <c r="H78" i="13"/>
  <c r="H79" i="13" s="1"/>
  <c r="H80" i="13" s="1"/>
  <c r="H81" i="13" s="1"/>
  <c r="G78" i="13"/>
  <c r="G79" i="13" s="1"/>
  <c r="G80" i="13" s="1"/>
  <c r="G81" i="13" s="1"/>
  <c r="F78" i="13"/>
  <c r="F79" i="13" s="1"/>
  <c r="F80" i="13" s="1"/>
  <c r="F81" i="13" s="1"/>
  <c r="E78" i="13"/>
  <c r="E79" i="13" s="1"/>
  <c r="E80" i="13" s="1"/>
  <c r="E81" i="13" s="1"/>
  <c r="D78" i="13"/>
  <c r="D79" i="13" s="1"/>
  <c r="D80" i="13" s="1"/>
  <c r="D81" i="13" s="1"/>
  <c r="B78" i="13"/>
  <c r="B79" i="13" s="1"/>
  <c r="B80" i="13" s="1"/>
  <c r="B81" i="13" s="1"/>
  <c r="A78" i="13"/>
  <c r="A79" i="13" s="1"/>
  <c r="A80" i="13" s="1"/>
  <c r="A81" i="13" s="1"/>
  <c r="V77" i="13"/>
  <c r="V76" i="13"/>
  <c r="W76" i="13" s="1"/>
  <c r="X76" i="13" s="1"/>
  <c r="Y76" i="13" s="1"/>
  <c r="Z76" i="13" s="1"/>
  <c r="AA76" i="13" s="1"/>
  <c r="AB76" i="13" s="1"/>
  <c r="AC76" i="13" s="1"/>
  <c r="AD76" i="13" s="1"/>
  <c r="AE76" i="13" s="1"/>
  <c r="AF76" i="13" s="1"/>
  <c r="AG76" i="13" s="1"/>
  <c r="AH76" i="13" s="1"/>
  <c r="AI76" i="13" s="1"/>
  <c r="AJ76" i="13" s="1"/>
  <c r="AK76" i="13" s="1"/>
  <c r="AL76" i="13" s="1"/>
  <c r="AM76" i="13" s="1"/>
  <c r="AN76" i="13" s="1"/>
  <c r="AO76" i="13" s="1"/>
  <c r="AP76" i="13" s="1"/>
  <c r="AQ76" i="13" s="1"/>
  <c r="AR76" i="13" s="1"/>
  <c r="AS76" i="13" s="1"/>
  <c r="AT76" i="13" s="1"/>
  <c r="AU76" i="13" s="1"/>
  <c r="AV76" i="13" s="1"/>
  <c r="AW76" i="13" s="1"/>
  <c r="AX76" i="13" s="1"/>
  <c r="AY76" i="13" s="1"/>
  <c r="AZ76" i="13" s="1"/>
  <c r="BA76" i="13" s="1"/>
  <c r="BB76" i="13" s="1"/>
  <c r="BC76" i="13" s="1"/>
  <c r="BD76" i="13" s="1"/>
  <c r="BE76" i="13" s="1"/>
  <c r="V75" i="13"/>
  <c r="W75" i="13" s="1"/>
  <c r="X75" i="13" s="1"/>
  <c r="Y75" i="13" s="1"/>
  <c r="Z75" i="13" s="1"/>
  <c r="AA75" i="13" s="1"/>
  <c r="AB75" i="13" s="1"/>
  <c r="AC75" i="13" s="1"/>
  <c r="AD75" i="13" s="1"/>
  <c r="AE75" i="13" s="1"/>
  <c r="AF75" i="13" s="1"/>
  <c r="AG75" i="13" s="1"/>
  <c r="AH75" i="13" s="1"/>
  <c r="AI75" i="13" s="1"/>
  <c r="AJ75" i="13" s="1"/>
  <c r="AK75" i="13" s="1"/>
  <c r="AL75" i="13" s="1"/>
  <c r="AM75" i="13" s="1"/>
  <c r="AN75" i="13" s="1"/>
  <c r="AO75" i="13" s="1"/>
  <c r="AP75" i="13" s="1"/>
  <c r="AQ75" i="13" s="1"/>
  <c r="AR75" i="13" s="1"/>
  <c r="AS75" i="13" s="1"/>
  <c r="AT75" i="13" s="1"/>
  <c r="AU75" i="13" s="1"/>
  <c r="AV75" i="13" s="1"/>
  <c r="AW75" i="13" s="1"/>
  <c r="AX75" i="13" s="1"/>
  <c r="AY75" i="13" s="1"/>
  <c r="AZ75" i="13" s="1"/>
  <c r="BA75" i="13" s="1"/>
  <c r="BB75" i="13" s="1"/>
  <c r="BC75" i="13" s="1"/>
  <c r="BD75" i="13" s="1"/>
  <c r="BE75" i="13" s="1"/>
  <c r="V74" i="13"/>
  <c r="W74" i="13" s="1"/>
  <c r="X74" i="13" s="1"/>
  <c r="Y74" i="13" s="1"/>
  <c r="Z74" i="13" s="1"/>
  <c r="AA74" i="13" s="1"/>
  <c r="AB74" i="13" s="1"/>
  <c r="AC74" i="13" s="1"/>
  <c r="AD74" i="13" s="1"/>
  <c r="AE74" i="13" s="1"/>
  <c r="AF74" i="13" s="1"/>
  <c r="AG74" i="13" s="1"/>
  <c r="AH74" i="13" s="1"/>
  <c r="AI74" i="13" s="1"/>
  <c r="AJ74" i="13" s="1"/>
  <c r="AK74" i="13" s="1"/>
  <c r="AL74" i="13" s="1"/>
  <c r="AM74" i="13" s="1"/>
  <c r="AN74" i="13" s="1"/>
  <c r="AO74" i="13" s="1"/>
  <c r="AP74" i="13" s="1"/>
  <c r="AQ74" i="13" s="1"/>
  <c r="AR74" i="13" s="1"/>
  <c r="AS74" i="13" s="1"/>
  <c r="AT74" i="13" s="1"/>
  <c r="AU74" i="13" s="1"/>
  <c r="AV74" i="13" s="1"/>
  <c r="AW74" i="13" s="1"/>
  <c r="AX74" i="13" s="1"/>
  <c r="AY74" i="13" s="1"/>
  <c r="AZ74" i="13" s="1"/>
  <c r="BA74" i="13" s="1"/>
  <c r="BB74" i="13" s="1"/>
  <c r="BC74" i="13" s="1"/>
  <c r="BD74" i="13" s="1"/>
  <c r="BE74" i="13" s="1"/>
  <c r="T73" i="13"/>
  <c r="T74" i="13" s="1"/>
  <c r="T75" i="13" s="1"/>
  <c r="T76" i="13" s="1"/>
  <c r="S73" i="13"/>
  <c r="S74" i="13" s="1"/>
  <c r="S75" i="13" s="1"/>
  <c r="S76" i="13" s="1"/>
  <c r="R73" i="13"/>
  <c r="R74" i="13" s="1"/>
  <c r="R75" i="13" s="1"/>
  <c r="R76" i="13" s="1"/>
  <c r="Q73" i="13"/>
  <c r="Q74" i="13" s="1"/>
  <c r="Q75" i="13" s="1"/>
  <c r="Q76" i="13" s="1"/>
  <c r="P73" i="13"/>
  <c r="P74" i="13" s="1"/>
  <c r="P75" i="13" s="1"/>
  <c r="P76" i="13" s="1"/>
  <c r="O73" i="13"/>
  <c r="O74" i="13" s="1"/>
  <c r="O75" i="13" s="1"/>
  <c r="O76" i="13" s="1"/>
  <c r="N73" i="13"/>
  <c r="N74" i="13" s="1"/>
  <c r="N75" i="13" s="1"/>
  <c r="N76" i="13" s="1"/>
  <c r="M73" i="13"/>
  <c r="M74" i="13" s="1"/>
  <c r="M75" i="13" s="1"/>
  <c r="M76" i="13" s="1"/>
  <c r="L73" i="13"/>
  <c r="L74" i="13" s="1"/>
  <c r="L75" i="13" s="1"/>
  <c r="L76" i="13" s="1"/>
  <c r="K73" i="13"/>
  <c r="K74" i="13" s="1"/>
  <c r="K75" i="13" s="1"/>
  <c r="K76" i="13" s="1"/>
  <c r="J73" i="13"/>
  <c r="J74" i="13" s="1"/>
  <c r="J75" i="13" s="1"/>
  <c r="J76" i="13" s="1"/>
  <c r="I73" i="13"/>
  <c r="I74" i="13" s="1"/>
  <c r="I75" i="13" s="1"/>
  <c r="I76" i="13" s="1"/>
  <c r="H73" i="13"/>
  <c r="H74" i="13" s="1"/>
  <c r="H75" i="13" s="1"/>
  <c r="H76" i="13" s="1"/>
  <c r="G73" i="13"/>
  <c r="G74" i="13" s="1"/>
  <c r="G75" i="13" s="1"/>
  <c r="G76" i="13" s="1"/>
  <c r="F73" i="13"/>
  <c r="F74" i="13" s="1"/>
  <c r="F75" i="13" s="1"/>
  <c r="F76" i="13" s="1"/>
  <c r="E73" i="13"/>
  <c r="E74" i="13" s="1"/>
  <c r="E75" i="13" s="1"/>
  <c r="E76" i="13" s="1"/>
  <c r="D73" i="13"/>
  <c r="D74" i="13" s="1"/>
  <c r="D75" i="13" s="1"/>
  <c r="D76" i="13" s="1"/>
  <c r="B73" i="13"/>
  <c r="B74" i="13" s="1"/>
  <c r="B75" i="13" s="1"/>
  <c r="B76" i="13" s="1"/>
  <c r="A73" i="13"/>
  <c r="A74" i="13" s="1"/>
  <c r="A75" i="13" s="1"/>
  <c r="A76" i="13" s="1"/>
  <c r="V72" i="13"/>
  <c r="V71" i="13"/>
  <c r="W71" i="13" s="1"/>
  <c r="X71" i="13" s="1"/>
  <c r="Y71" i="13" s="1"/>
  <c r="Z71" i="13" s="1"/>
  <c r="AA71" i="13" s="1"/>
  <c r="AB71" i="13" s="1"/>
  <c r="AC71" i="13" s="1"/>
  <c r="AD71" i="13" s="1"/>
  <c r="AE71" i="13" s="1"/>
  <c r="AF71" i="13" s="1"/>
  <c r="AG71" i="13" s="1"/>
  <c r="AH71" i="13" s="1"/>
  <c r="AI71" i="13" s="1"/>
  <c r="AJ71" i="13" s="1"/>
  <c r="AK71" i="13" s="1"/>
  <c r="AL71" i="13" s="1"/>
  <c r="AM71" i="13" s="1"/>
  <c r="AN71" i="13" s="1"/>
  <c r="AO71" i="13" s="1"/>
  <c r="AP71" i="13" s="1"/>
  <c r="AQ71" i="13" s="1"/>
  <c r="AR71" i="13" s="1"/>
  <c r="AS71" i="13" s="1"/>
  <c r="AT71" i="13" s="1"/>
  <c r="AU71" i="13" s="1"/>
  <c r="AV71" i="13" s="1"/>
  <c r="AW71" i="13" s="1"/>
  <c r="AX71" i="13" s="1"/>
  <c r="AY71" i="13" s="1"/>
  <c r="AZ71" i="13" s="1"/>
  <c r="BA71" i="13" s="1"/>
  <c r="BB71" i="13" s="1"/>
  <c r="BC71" i="13" s="1"/>
  <c r="BD71" i="13" s="1"/>
  <c r="BE71" i="13" s="1"/>
  <c r="V70" i="13"/>
  <c r="W70" i="13" s="1"/>
  <c r="X70" i="13" s="1"/>
  <c r="Y70" i="13" s="1"/>
  <c r="Z70" i="13" s="1"/>
  <c r="AA70" i="13" s="1"/>
  <c r="AB70" i="13" s="1"/>
  <c r="AC70" i="13" s="1"/>
  <c r="AD70" i="13" s="1"/>
  <c r="AE70" i="13" s="1"/>
  <c r="AF70" i="13" s="1"/>
  <c r="AG70" i="13" s="1"/>
  <c r="AH70" i="13" s="1"/>
  <c r="AI70" i="13" s="1"/>
  <c r="AJ70" i="13" s="1"/>
  <c r="AK70" i="13" s="1"/>
  <c r="AL70" i="13" s="1"/>
  <c r="AM70" i="13" s="1"/>
  <c r="AN70" i="13" s="1"/>
  <c r="AO70" i="13" s="1"/>
  <c r="AP70" i="13" s="1"/>
  <c r="AQ70" i="13" s="1"/>
  <c r="AR70" i="13" s="1"/>
  <c r="AS70" i="13" s="1"/>
  <c r="AT70" i="13" s="1"/>
  <c r="AU70" i="13" s="1"/>
  <c r="AV70" i="13" s="1"/>
  <c r="AW70" i="13" s="1"/>
  <c r="AX70" i="13" s="1"/>
  <c r="AY70" i="13" s="1"/>
  <c r="AZ70" i="13" s="1"/>
  <c r="BA70" i="13" s="1"/>
  <c r="BB70" i="13" s="1"/>
  <c r="BC70" i="13" s="1"/>
  <c r="BD70" i="13" s="1"/>
  <c r="BE70" i="13" s="1"/>
  <c r="Q70" i="13"/>
  <c r="Q71" i="13" s="1"/>
  <c r="V69" i="13"/>
  <c r="W69" i="13" s="1"/>
  <c r="X69" i="13" s="1"/>
  <c r="Y69" i="13" s="1"/>
  <c r="Z69" i="13" s="1"/>
  <c r="AA69" i="13" s="1"/>
  <c r="AB69" i="13" s="1"/>
  <c r="AC69" i="13" s="1"/>
  <c r="AD69" i="13" s="1"/>
  <c r="AE69" i="13" s="1"/>
  <c r="AF69" i="13" s="1"/>
  <c r="AG69" i="13" s="1"/>
  <c r="AH69" i="13" s="1"/>
  <c r="AI69" i="13" s="1"/>
  <c r="AJ69" i="13" s="1"/>
  <c r="AK69" i="13" s="1"/>
  <c r="AL69" i="13" s="1"/>
  <c r="AM69" i="13" s="1"/>
  <c r="AN69" i="13" s="1"/>
  <c r="AO69" i="13" s="1"/>
  <c r="AP69" i="13" s="1"/>
  <c r="AQ69" i="13" s="1"/>
  <c r="AR69" i="13" s="1"/>
  <c r="AS69" i="13" s="1"/>
  <c r="AT69" i="13" s="1"/>
  <c r="AU69" i="13" s="1"/>
  <c r="AV69" i="13" s="1"/>
  <c r="AW69" i="13" s="1"/>
  <c r="AX69" i="13" s="1"/>
  <c r="AY69" i="13" s="1"/>
  <c r="AZ69" i="13" s="1"/>
  <c r="BA69" i="13" s="1"/>
  <c r="BB69" i="13" s="1"/>
  <c r="BC69" i="13" s="1"/>
  <c r="BD69" i="13" s="1"/>
  <c r="BE69" i="13" s="1"/>
  <c r="T68" i="13"/>
  <c r="T69" i="13" s="1"/>
  <c r="T70" i="13" s="1"/>
  <c r="T71" i="13" s="1"/>
  <c r="S68" i="13"/>
  <c r="S69" i="13" s="1"/>
  <c r="S70" i="13" s="1"/>
  <c r="S71" i="13" s="1"/>
  <c r="R68" i="13"/>
  <c r="R69" i="13" s="1"/>
  <c r="R70" i="13" s="1"/>
  <c r="R71" i="13" s="1"/>
  <c r="Q68" i="13"/>
  <c r="Q69" i="13" s="1"/>
  <c r="P68" i="13"/>
  <c r="P69" i="13" s="1"/>
  <c r="P70" i="13" s="1"/>
  <c r="P71" i="13" s="1"/>
  <c r="O68" i="13"/>
  <c r="O69" i="13" s="1"/>
  <c r="O70" i="13" s="1"/>
  <c r="O71" i="13" s="1"/>
  <c r="N68" i="13"/>
  <c r="N69" i="13" s="1"/>
  <c r="N70" i="13" s="1"/>
  <c r="N71" i="13" s="1"/>
  <c r="M68" i="13"/>
  <c r="M69" i="13" s="1"/>
  <c r="M70" i="13" s="1"/>
  <c r="M71" i="13" s="1"/>
  <c r="L68" i="13"/>
  <c r="L69" i="13" s="1"/>
  <c r="L70" i="13" s="1"/>
  <c r="L71" i="13" s="1"/>
  <c r="K68" i="13"/>
  <c r="K69" i="13" s="1"/>
  <c r="K70" i="13" s="1"/>
  <c r="K71" i="13" s="1"/>
  <c r="J68" i="13"/>
  <c r="J69" i="13" s="1"/>
  <c r="J70" i="13" s="1"/>
  <c r="J71" i="13" s="1"/>
  <c r="I68" i="13"/>
  <c r="I69" i="13" s="1"/>
  <c r="I70" i="13" s="1"/>
  <c r="I71" i="13" s="1"/>
  <c r="H68" i="13"/>
  <c r="H69" i="13" s="1"/>
  <c r="H70" i="13" s="1"/>
  <c r="H71" i="13" s="1"/>
  <c r="G68" i="13"/>
  <c r="G69" i="13" s="1"/>
  <c r="G70" i="13" s="1"/>
  <c r="G71" i="13" s="1"/>
  <c r="F68" i="13"/>
  <c r="F69" i="13" s="1"/>
  <c r="F70" i="13" s="1"/>
  <c r="F71" i="13" s="1"/>
  <c r="E68" i="13"/>
  <c r="E69" i="13" s="1"/>
  <c r="E70" i="13" s="1"/>
  <c r="E71" i="13" s="1"/>
  <c r="D68" i="13"/>
  <c r="D69" i="13" s="1"/>
  <c r="D70" i="13" s="1"/>
  <c r="D71" i="13" s="1"/>
  <c r="B68" i="13"/>
  <c r="B69" i="13" s="1"/>
  <c r="B70" i="13" s="1"/>
  <c r="B71" i="13" s="1"/>
  <c r="A68" i="13"/>
  <c r="A69" i="13" s="1"/>
  <c r="A70" i="13" s="1"/>
  <c r="A71" i="13" s="1"/>
  <c r="V67" i="13"/>
  <c r="V66" i="13"/>
  <c r="W66" i="13" s="1"/>
  <c r="X66" i="13" s="1"/>
  <c r="Y66" i="13" s="1"/>
  <c r="Z66" i="13" s="1"/>
  <c r="AA66" i="13" s="1"/>
  <c r="AB66" i="13" s="1"/>
  <c r="AC66" i="13" s="1"/>
  <c r="AD66" i="13" s="1"/>
  <c r="AE66" i="13" s="1"/>
  <c r="AF66" i="13" s="1"/>
  <c r="AG66" i="13" s="1"/>
  <c r="AH66" i="13" s="1"/>
  <c r="AI66" i="13" s="1"/>
  <c r="AJ66" i="13" s="1"/>
  <c r="AK66" i="13" s="1"/>
  <c r="AL66" i="13" s="1"/>
  <c r="AM66" i="13" s="1"/>
  <c r="AN66" i="13" s="1"/>
  <c r="AO66" i="13" s="1"/>
  <c r="AP66" i="13" s="1"/>
  <c r="AQ66" i="13" s="1"/>
  <c r="AR66" i="13" s="1"/>
  <c r="AS66" i="13" s="1"/>
  <c r="AT66" i="13" s="1"/>
  <c r="AU66" i="13" s="1"/>
  <c r="AV66" i="13" s="1"/>
  <c r="AW66" i="13" s="1"/>
  <c r="AX66" i="13" s="1"/>
  <c r="AY66" i="13" s="1"/>
  <c r="AZ66" i="13" s="1"/>
  <c r="BA66" i="13" s="1"/>
  <c r="BB66" i="13" s="1"/>
  <c r="BC66" i="13" s="1"/>
  <c r="BD66" i="13" s="1"/>
  <c r="BE66" i="13" s="1"/>
  <c r="V65" i="13"/>
  <c r="W65" i="13" s="1"/>
  <c r="X65" i="13" s="1"/>
  <c r="Y65" i="13" s="1"/>
  <c r="Z65" i="13" s="1"/>
  <c r="AA65" i="13" s="1"/>
  <c r="AB65" i="13" s="1"/>
  <c r="AC65" i="13" s="1"/>
  <c r="AD65" i="13" s="1"/>
  <c r="AE65" i="13" s="1"/>
  <c r="AF65" i="13" s="1"/>
  <c r="AG65" i="13" s="1"/>
  <c r="AH65" i="13" s="1"/>
  <c r="AI65" i="13" s="1"/>
  <c r="AJ65" i="13" s="1"/>
  <c r="AK65" i="13" s="1"/>
  <c r="AL65" i="13" s="1"/>
  <c r="AM65" i="13" s="1"/>
  <c r="AN65" i="13" s="1"/>
  <c r="AO65" i="13" s="1"/>
  <c r="AP65" i="13" s="1"/>
  <c r="AQ65" i="13" s="1"/>
  <c r="AR65" i="13" s="1"/>
  <c r="AS65" i="13" s="1"/>
  <c r="AT65" i="13" s="1"/>
  <c r="AU65" i="13" s="1"/>
  <c r="AV65" i="13" s="1"/>
  <c r="AW65" i="13" s="1"/>
  <c r="AX65" i="13" s="1"/>
  <c r="AY65" i="13" s="1"/>
  <c r="AZ65" i="13" s="1"/>
  <c r="BA65" i="13" s="1"/>
  <c r="BB65" i="13" s="1"/>
  <c r="BC65" i="13" s="1"/>
  <c r="BD65" i="13" s="1"/>
  <c r="BE65" i="13" s="1"/>
  <c r="V64" i="13"/>
  <c r="W64" i="13" s="1"/>
  <c r="X64" i="13" s="1"/>
  <c r="Y64" i="13" s="1"/>
  <c r="Z64" i="13" s="1"/>
  <c r="AA64" i="13" s="1"/>
  <c r="AB64" i="13" s="1"/>
  <c r="AC64" i="13" s="1"/>
  <c r="AD64" i="13" s="1"/>
  <c r="AE64" i="13" s="1"/>
  <c r="AF64" i="13" s="1"/>
  <c r="AG64" i="13" s="1"/>
  <c r="AH64" i="13" s="1"/>
  <c r="AI64" i="13" s="1"/>
  <c r="AJ64" i="13" s="1"/>
  <c r="AK64" i="13" s="1"/>
  <c r="AL64" i="13" s="1"/>
  <c r="AM64" i="13" s="1"/>
  <c r="AN64" i="13" s="1"/>
  <c r="AO64" i="13" s="1"/>
  <c r="AP64" i="13" s="1"/>
  <c r="AQ64" i="13" s="1"/>
  <c r="AR64" i="13" s="1"/>
  <c r="AS64" i="13" s="1"/>
  <c r="AT64" i="13" s="1"/>
  <c r="AU64" i="13" s="1"/>
  <c r="AV64" i="13" s="1"/>
  <c r="AW64" i="13" s="1"/>
  <c r="AX64" i="13" s="1"/>
  <c r="AY64" i="13" s="1"/>
  <c r="AZ64" i="13" s="1"/>
  <c r="BA64" i="13" s="1"/>
  <c r="BB64" i="13" s="1"/>
  <c r="BC64" i="13" s="1"/>
  <c r="BD64" i="13" s="1"/>
  <c r="BE64" i="13" s="1"/>
  <c r="T63" i="13"/>
  <c r="T64" i="13" s="1"/>
  <c r="T65" i="13" s="1"/>
  <c r="T66" i="13" s="1"/>
  <c r="S63" i="13"/>
  <c r="S64" i="13" s="1"/>
  <c r="S65" i="13" s="1"/>
  <c r="S66" i="13" s="1"/>
  <c r="R63" i="13"/>
  <c r="R64" i="13" s="1"/>
  <c r="R65" i="13" s="1"/>
  <c r="R66" i="13" s="1"/>
  <c r="Q63" i="13"/>
  <c r="Q64" i="13" s="1"/>
  <c r="Q65" i="13" s="1"/>
  <c r="Q66" i="13" s="1"/>
  <c r="P63" i="13"/>
  <c r="P64" i="13" s="1"/>
  <c r="P65" i="13" s="1"/>
  <c r="P66" i="13" s="1"/>
  <c r="O63" i="13"/>
  <c r="O64" i="13" s="1"/>
  <c r="O65" i="13" s="1"/>
  <c r="O66" i="13" s="1"/>
  <c r="N63" i="13"/>
  <c r="N64" i="13" s="1"/>
  <c r="N65" i="13" s="1"/>
  <c r="N66" i="13" s="1"/>
  <c r="M63" i="13"/>
  <c r="M64" i="13" s="1"/>
  <c r="M65" i="13" s="1"/>
  <c r="M66" i="13" s="1"/>
  <c r="L63" i="13"/>
  <c r="L64" i="13" s="1"/>
  <c r="L65" i="13" s="1"/>
  <c r="L66" i="13" s="1"/>
  <c r="K63" i="13"/>
  <c r="K64" i="13" s="1"/>
  <c r="K65" i="13" s="1"/>
  <c r="K66" i="13" s="1"/>
  <c r="J63" i="13"/>
  <c r="J64" i="13" s="1"/>
  <c r="J65" i="13" s="1"/>
  <c r="J66" i="13" s="1"/>
  <c r="I63" i="13"/>
  <c r="I64" i="13" s="1"/>
  <c r="I65" i="13" s="1"/>
  <c r="I66" i="13" s="1"/>
  <c r="H63" i="13"/>
  <c r="H64" i="13" s="1"/>
  <c r="H65" i="13" s="1"/>
  <c r="H66" i="13" s="1"/>
  <c r="G63" i="13"/>
  <c r="G64" i="13" s="1"/>
  <c r="G65" i="13" s="1"/>
  <c r="G66" i="13" s="1"/>
  <c r="F63" i="13"/>
  <c r="F64" i="13" s="1"/>
  <c r="F65" i="13" s="1"/>
  <c r="F66" i="13" s="1"/>
  <c r="E63" i="13"/>
  <c r="E64" i="13" s="1"/>
  <c r="E65" i="13" s="1"/>
  <c r="E66" i="13" s="1"/>
  <c r="D63" i="13"/>
  <c r="D64" i="13" s="1"/>
  <c r="D65" i="13" s="1"/>
  <c r="D66" i="13" s="1"/>
  <c r="B63" i="13"/>
  <c r="B64" i="13" s="1"/>
  <c r="B65" i="13" s="1"/>
  <c r="B66" i="13" s="1"/>
  <c r="A63" i="13"/>
  <c r="A64" i="13" s="1"/>
  <c r="A65" i="13" s="1"/>
  <c r="A66" i="13" s="1"/>
  <c r="V62" i="13"/>
  <c r="V61" i="13"/>
  <c r="W61" i="13" s="1"/>
  <c r="X61" i="13" s="1"/>
  <c r="Y61" i="13" s="1"/>
  <c r="Z61" i="13" s="1"/>
  <c r="AA61" i="13" s="1"/>
  <c r="AB61" i="13" s="1"/>
  <c r="AC61" i="13" s="1"/>
  <c r="AD61" i="13" s="1"/>
  <c r="AE61" i="13" s="1"/>
  <c r="AF61" i="13" s="1"/>
  <c r="AG61" i="13" s="1"/>
  <c r="AH61" i="13" s="1"/>
  <c r="AI61" i="13" s="1"/>
  <c r="AJ61" i="13" s="1"/>
  <c r="AK61" i="13" s="1"/>
  <c r="AL61" i="13" s="1"/>
  <c r="AM61" i="13" s="1"/>
  <c r="AN61" i="13" s="1"/>
  <c r="AO61" i="13" s="1"/>
  <c r="AP61" i="13" s="1"/>
  <c r="AQ61" i="13" s="1"/>
  <c r="AR61" i="13" s="1"/>
  <c r="AS61" i="13" s="1"/>
  <c r="AT61" i="13" s="1"/>
  <c r="AU61" i="13" s="1"/>
  <c r="AV61" i="13" s="1"/>
  <c r="AW61" i="13" s="1"/>
  <c r="AX61" i="13" s="1"/>
  <c r="AY61" i="13" s="1"/>
  <c r="AZ61" i="13" s="1"/>
  <c r="BA61" i="13" s="1"/>
  <c r="BB61" i="13" s="1"/>
  <c r="BC61" i="13" s="1"/>
  <c r="BD61" i="13" s="1"/>
  <c r="BE61" i="13" s="1"/>
  <c r="V60" i="13"/>
  <c r="W60" i="13" s="1"/>
  <c r="X60" i="13" s="1"/>
  <c r="Y60" i="13" s="1"/>
  <c r="Z60" i="13" s="1"/>
  <c r="AA60" i="13" s="1"/>
  <c r="AB60" i="13" s="1"/>
  <c r="AC60" i="13" s="1"/>
  <c r="AD60" i="13" s="1"/>
  <c r="AE60" i="13" s="1"/>
  <c r="AF60" i="13" s="1"/>
  <c r="AG60" i="13" s="1"/>
  <c r="AH60" i="13" s="1"/>
  <c r="AI60" i="13" s="1"/>
  <c r="AJ60" i="13" s="1"/>
  <c r="AK60" i="13" s="1"/>
  <c r="AL60" i="13" s="1"/>
  <c r="AM60" i="13" s="1"/>
  <c r="AN60" i="13" s="1"/>
  <c r="AO60" i="13" s="1"/>
  <c r="AP60" i="13" s="1"/>
  <c r="AQ60" i="13" s="1"/>
  <c r="AR60" i="13" s="1"/>
  <c r="AS60" i="13" s="1"/>
  <c r="AT60" i="13" s="1"/>
  <c r="AU60" i="13" s="1"/>
  <c r="AV60" i="13" s="1"/>
  <c r="AW60" i="13" s="1"/>
  <c r="AX60" i="13" s="1"/>
  <c r="AY60" i="13" s="1"/>
  <c r="AZ60" i="13" s="1"/>
  <c r="BA60" i="13" s="1"/>
  <c r="BB60" i="13" s="1"/>
  <c r="BC60" i="13" s="1"/>
  <c r="BD60" i="13" s="1"/>
  <c r="BE60" i="13" s="1"/>
  <c r="V59" i="13"/>
  <c r="W59" i="13" s="1"/>
  <c r="X59" i="13" s="1"/>
  <c r="Y59" i="13" s="1"/>
  <c r="Z59" i="13" s="1"/>
  <c r="AA59" i="13" s="1"/>
  <c r="AB59" i="13" s="1"/>
  <c r="AC59" i="13" s="1"/>
  <c r="AD59" i="13" s="1"/>
  <c r="AE59" i="13" s="1"/>
  <c r="AF59" i="13" s="1"/>
  <c r="AG59" i="13" s="1"/>
  <c r="AH59" i="13" s="1"/>
  <c r="AI59" i="13" s="1"/>
  <c r="AJ59" i="13" s="1"/>
  <c r="AK59" i="13" s="1"/>
  <c r="AL59" i="13" s="1"/>
  <c r="AM59" i="13" s="1"/>
  <c r="AN59" i="13" s="1"/>
  <c r="AO59" i="13" s="1"/>
  <c r="AP59" i="13" s="1"/>
  <c r="AQ59" i="13" s="1"/>
  <c r="AR59" i="13" s="1"/>
  <c r="AS59" i="13" s="1"/>
  <c r="AT59" i="13" s="1"/>
  <c r="AU59" i="13" s="1"/>
  <c r="AV59" i="13" s="1"/>
  <c r="AW59" i="13" s="1"/>
  <c r="AX59" i="13" s="1"/>
  <c r="AY59" i="13" s="1"/>
  <c r="AZ59" i="13" s="1"/>
  <c r="BA59" i="13" s="1"/>
  <c r="BB59" i="13" s="1"/>
  <c r="BC59" i="13" s="1"/>
  <c r="BD59" i="13" s="1"/>
  <c r="BE59" i="13" s="1"/>
  <c r="B59" i="13"/>
  <c r="B60" i="13" s="1"/>
  <c r="B61" i="13" s="1"/>
  <c r="T58" i="13"/>
  <c r="T59" i="13" s="1"/>
  <c r="T60" i="13" s="1"/>
  <c r="T61" i="13" s="1"/>
  <c r="S58" i="13"/>
  <c r="S59" i="13" s="1"/>
  <c r="S60" i="13" s="1"/>
  <c r="S61" i="13" s="1"/>
  <c r="R58" i="13"/>
  <c r="R59" i="13" s="1"/>
  <c r="R60" i="13" s="1"/>
  <c r="R61" i="13" s="1"/>
  <c r="Q58" i="13"/>
  <c r="Q59" i="13" s="1"/>
  <c r="Q60" i="13" s="1"/>
  <c r="Q61" i="13" s="1"/>
  <c r="P58" i="13"/>
  <c r="P59" i="13" s="1"/>
  <c r="P60" i="13" s="1"/>
  <c r="P61" i="13" s="1"/>
  <c r="O58" i="13"/>
  <c r="O59" i="13" s="1"/>
  <c r="O60" i="13" s="1"/>
  <c r="O61" i="13" s="1"/>
  <c r="N58" i="13"/>
  <c r="N59" i="13" s="1"/>
  <c r="N60" i="13" s="1"/>
  <c r="N61" i="13" s="1"/>
  <c r="M58" i="13"/>
  <c r="M59" i="13" s="1"/>
  <c r="M60" i="13" s="1"/>
  <c r="M61" i="13" s="1"/>
  <c r="L58" i="13"/>
  <c r="L59" i="13" s="1"/>
  <c r="L60" i="13" s="1"/>
  <c r="L61" i="13" s="1"/>
  <c r="K58" i="13"/>
  <c r="K59" i="13" s="1"/>
  <c r="K60" i="13" s="1"/>
  <c r="K61" i="13" s="1"/>
  <c r="J58" i="13"/>
  <c r="J59" i="13" s="1"/>
  <c r="J60" i="13" s="1"/>
  <c r="J61" i="13" s="1"/>
  <c r="I58" i="13"/>
  <c r="I59" i="13" s="1"/>
  <c r="I60" i="13" s="1"/>
  <c r="I61" i="13" s="1"/>
  <c r="H58" i="13"/>
  <c r="H59" i="13" s="1"/>
  <c r="H60" i="13" s="1"/>
  <c r="H61" i="13" s="1"/>
  <c r="G58" i="13"/>
  <c r="G59" i="13" s="1"/>
  <c r="G60" i="13" s="1"/>
  <c r="G61" i="13" s="1"/>
  <c r="F58" i="13"/>
  <c r="F59" i="13" s="1"/>
  <c r="F60" i="13" s="1"/>
  <c r="F61" i="13" s="1"/>
  <c r="E58" i="13"/>
  <c r="E59" i="13" s="1"/>
  <c r="E60" i="13" s="1"/>
  <c r="E61" i="13" s="1"/>
  <c r="D58" i="13"/>
  <c r="D59" i="13" s="1"/>
  <c r="D60" i="13" s="1"/>
  <c r="D61" i="13" s="1"/>
  <c r="B58" i="13"/>
  <c r="A58" i="13"/>
  <c r="A59" i="13" s="1"/>
  <c r="A60" i="13" s="1"/>
  <c r="A61" i="13" s="1"/>
  <c r="V57" i="13"/>
  <c r="V56" i="13"/>
  <c r="W56" i="13" s="1"/>
  <c r="X56" i="13" s="1"/>
  <c r="Y56" i="13" s="1"/>
  <c r="Z56" i="13" s="1"/>
  <c r="AA56" i="13" s="1"/>
  <c r="AB56" i="13" s="1"/>
  <c r="AC56" i="13" s="1"/>
  <c r="AD56" i="13" s="1"/>
  <c r="AE56" i="13" s="1"/>
  <c r="AF56" i="13" s="1"/>
  <c r="AG56" i="13" s="1"/>
  <c r="AH56" i="13" s="1"/>
  <c r="AI56" i="13" s="1"/>
  <c r="AJ56" i="13" s="1"/>
  <c r="AK56" i="13" s="1"/>
  <c r="AL56" i="13" s="1"/>
  <c r="AM56" i="13" s="1"/>
  <c r="AN56" i="13" s="1"/>
  <c r="AO56" i="13" s="1"/>
  <c r="AP56" i="13" s="1"/>
  <c r="AQ56" i="13" s="1"/>
  <c r="AR56" i="13" s="1"/>
  <c r="AS56" i="13" s="1"/>
  <c r="AT56" i="13" s="1"/>
  <c r="AU56" i="13" s="1"/>
  <c r="AV56" i="13" s="1"/>
  <c r="AW56" i="13" s="1"/>
  <c r="AX56" i="13" s="1"/>
  <c r="AY56" i="13" s="1"/>
  <c r="AZ56" i="13" s="1"/>
  <c r="BA56" i="13" s="1"/>
  <c r="BB56" i="13" s="1"/>
  <c r="BC56" i="13" s="1"/>
  <c r="BD56" i="13" s="1"/>
  <c r="BE56" i="13" s="1"/>
  <c r="V55" i="13"/>
  <c r="W55" i="13" s="1"/>
  <c r="X55" i="13" s="1"/>
  <c r="Y55" i="13" s="1"/>
  <c r="Z55" i="13" s="1"/>
  <c r="AA55" i="13" s="1"/>
  <c r="AB55" i="13" s="1"/>
  <c r="AC55" i="13" s="1"/>
  <c r="AD55" i="13" s="1"/>
  <c r="AE55" i="13" s="1"/>
  <c r="AF55" i="13" s="1"/>
  <c r="AG55" i="13" s="1"/>
  <c r="AH55" i="13" s="1"/>
  <c r="AI55" i="13" s="1"/>
  <c r="AJ55" i="13" s="1"/>
  <c r="AK55" i="13" s="1"/>
  <c r="AL55" i="13" s="1"/>
  <c r="AM55" i="13" s="1"/>
  <c r="AN55" i="13" s="1"/>
  <c r="AO55" i="13" s="1"/>
  <c r="AP55" i="13" s="1"/>
  <c r="AQ55" i="13" s="1"/>
  <c r="AR55" i="13" s="1"/>
  <c r="AS55" i="13" s="1"/>
  <c r="AT55" i="13" s="1"/>
  <c r="AU55" i="13" s="1"/>
  <c r="AV55" i="13" s="1"/>
  <c r="AW55" i="13" s="1"/>
  <c r="AX55" i="13" s="1"/>
  <c r="AY55" i="13" s="1"/>
  <c r="AZ55" i="13" s="1"/>
  <c r="BA55" i="13" s="1"/>
  <c r="BB55" i="13" s="1"/>
  <c r="BC55" i="13" s="1"/>
  <c r="BD55" i="13" s="1"/>
  <c r="BE55" i="13" s="1"/>
  <c r="V54" i="13"/>
  <c r="W54" i="13" s="1"/>
  <c r="X54" i="13" s="1"/>
  <c r="Y54" i="13" s="1"/>
  <c r="Z54" i="13" s="1"/>
  <c r="AA54" i="13" s="1"/>
  <c r="AB54" i="13" s="1"/>
  <c r="AC54" i="13" s="1"/>
  <c r="AD54" i="13" s="1"/>
  <c r="AE54" i="13" s="1"/>
  <c r="AF54" i="13" s="1"/>
  <c r="AG54" i="13" s="1"/>
  <c r="AH54" i="13" s="1"/>
  <c r="AI54" i="13" s="1"/>
  <c r="AJ54" i="13" s="1"/>
  <c r="AK54" i="13" s="1"/>
  <c r="AL54" i="13" s="1"/>
  <c r="AM54" i="13" s="1"/>
  <c r="AN54" i="13" s="1"/>
  <c r="AO54" i="13" s="1"/>
  <c r="AP54" i="13" s="1"/>
  <c r="AQ54" i="13" s="1"/>
  <c r="AR54" i="13" s="1"/>
  <c r="AS54" i="13" s="1"/>
  <c r="AT54" i="13" s="1"/>
  <c r="AU54" i="13" s="1"/>
  <c r="AV54" i="13" s="1"/>
  <c r="AW54" i="13" s="1"/>
  <c r="AX54" i="13" s="1"/>
  <c r="AY54" i="13" s="1"/>
  <c r="AZ54" i="13" s="1"/>
  <c r="BA54" i="13" s="1"/>
  <c r="BB54" i="13" s="1"/>
  <c r="BC54" i="13" s="1"/>
  <c r="BD54" i="13" s="1"/>
  <c r="BE54" i="13" s="1"/>
  <c r="T53" i="13"/>
  <c r="T54" i="13" s="1"/>
  <c r="T55" i="13" s="1"/>
  <c r="T56" i="13" s="1"/>
  <c r="S53" i="13"/>
  <c r="S54" i="13" s="1"/>
  <c r="S55" i="13" s="1"/>
  <c r="S56" i="13" s="1"/>
  <c r="R53" i="13"/>
  <c r="R54" i="13" s="1"/>
  <c r="R55" i="13" s="1"/>
  <c r="R56" i="13" s="1"/>
  <c r="Q53" i="13"/>
  <c r="Q54" i="13" s="1"/>
  <c r="Q55" i="13" s="1"/>
  <c r="Q56" i="13" s="1"/>
  <c r="P53" i="13"/>
  <c r="P54" i="13" s="1"/>
  <c r="P55" i="13" s="1"/>
  <c r="P56" i="13" s="1"/>
  <c r="O53" i="13"/>
  <c r="O54" i="13" s="1"/>
  <c r="O55" i="13" s="1"/>
  <c r="O56" i="13" s="1"/>
  <c r="N53" i="13"/>
  <c r="N54" i="13" s="1"/>
  <c r="N55" i="13" s="1"/>
  <c r="N56" i="13" s="1"/>
  <c r="M53" i="13"/>
  <c r="M54" i="13" s="1"/>
  <c r="M55" i="13" s="1"/>
  <c r="M56" i="13" s="1"/>
  <c r="L53" i="13"/>
  <c r="L54" i="13" s="1"/>
  <c r="L55" i="13" s="1"/>
  <c r="L56" i="13" s="1"/>
  <c r="K53" i="13"/>
  <c r="K54" i="13" s="1"/>
  <c r="K55" i="13" s="1"/>
  <c r="K56" i="13" s="1"/>
  <c r="J53" i="13"/>
  <c r="J54" i="13" s="1"/>
  <c r="J55" i="13" s="1"/>
  <c r="J56" i="13" s="1"/>
  <c r="I53" i="13"/>
  <c r="I54" i="13" s="1"/>
  <c r="I55" i="13" s="1"/>
  <c r="I56" i="13" s="1"/>
  <c r="H53" i="13"/>
  <c r="H54" i="13" s="1"/>
  <c r="H55" i="13" s="1"/>
  <c r="H56" i="13" s="1"/>
  <c r="G53" i="13"/>
  <c r="G54" i="13" s="1"/>
  <c r="G55" i="13" s="1"/>
  <c r="G56" i="13" s="1"/>
  <c r="F53" i="13"/>
  <c r="F54" i="13" s="1"/>
  <c r="F55" i="13" s="1"/>
  <c r="F56" i="13" s="1"/>
  <c r="E53" i="13"/>
  <c r="E54" i="13" s="1"/>
  <c r="E55" i="13" s="1"/>
  <c r="E56" i="13" s="1"/>
  <c r="D53" i="13"/>
  <c r="D54" i="13" s="1"/>
  <c r="D55" i="13" s="1"/>
  <c r="D56" i="13" s="1"/>
  <c r="B53" i="13"/>
  <c r="B54" i="13" s="1"/>
  <c r="B55" i="13" s="1"/>
  <c r="B56" i="13" s="1"/>
  <c r="A53" i="13"/>
  <c r="A54" i="13" s="1"/>
  <c r="A55" i="13" s="1"/>
  <c r="A56" i="13" s="1"/>
  <c r="V52" i="13"/>
  <c r="V51" i="13"/>
  <c r="W51" i="13" s="1"/>
  <c r="X51" i="13" s="1"/>
  <c r="Y51" i="13" s="1"/>
  <c r="Z51" i="13" s="1"/>
  <c r="AA51" i="13" s="1"/>
  <c r="AB51" i="13" s="1"/>
  <c r="AC51" i="13" s="1"/>
  <c r="AD51" i="13" s="1"/>
  <c r="AE51" i="13" s="1"/>
  <c r="AF51" i="13" s="1"/>
  <c r="AG51" i="13" s="1"/>
  <c r="AH51" i="13" s="1"/>
  <c r="AI51" i="13" s="1"/>
  <c r="AJ51" i="13" s="1"/>
  <c r="AK51" i="13" s="1"/>
  <c r="AL51" i="13" s="1"/>
  <c r="AM51" i="13" s="1"/>
  <c r="AN51" i="13" s="1"/>
  <c r="AO51" i="13" s="1"/>
  <c r="AP51" i="13" s="1"/>
  <c r="AQ51" i="13" s="1"/>
  <c r="AR51" i="13" s="1"/>
  <c r="AS51" i="13" s="1"/>
  <c r="AT51" i="13" s="1"/>
  <c r="AU51" i="13" s="1"/>
  <c r="AV51" i="13" s="1"/>
  <c r="AW51" i="13" s="1"/>
  <c r="AX51" i="13" s="1"/>
  <c r="AY51" i="13" s="1"/>
  <c r="AZ51" i="13" s="1"/>
  <c r="BA51" i="13" s="1"/>
  <c r="BB51" i="13" s="1"/>
  <c r="BC51" i="13" s="1"/>
  <c r="BD51" i="13" s="1"/>
  <c r="BE51" i="13" s="1"/>
  <c r="V50" i="13"/>
  <c r="W50" i="13" s="1"/>
  <c r="X50" i="13" s="1"/>
  <c r="Y50" i="13" s="1"/>
  <c r="Z50" i="13" s="1"/>
  <c r="AA50" i="13" s="1"/>
  <c r="AB50" i="13" s="1"/>
  <c r="AC50" i="13" s="1"/>
  <c r="AD50" i="13" s="1"/>
  <c r="AE50" i="13" s="1"/>
  <c r="AF50" i="13" s="1"/>
  <c r="AG50" i="13" s="1"/>
  <c r="AH50" i="13" s="1"/>
  <c r="AI50" i="13" s="1"/>
  <c r="AJ50" i="13" s="1"/>
  <c r="AK50" i="13" s="1"/>
  <c r="AL50" i="13" s="1"/>
  <c r="AM50" i="13" s="1"/>
  <c r="AN50" i="13" s="1"/>
  <c r="AO50" i="13" s="1"/>
  <c r="AP50" i="13" s="1"/>
  <c r="AQ50" i="13" s="1"/>
  <c r="AR50" i="13" s="1"/>
  <c r="AS50" i="13" s="1"/>
  <c r="AT50" i="13" s="1"/>
  <c r="AU50" i="13" s="1"/>
  <c r="AV50" i="13" s="1"/>
  <c r="AW50" i="13" s="1"/>
  <c r="AX50" i="13" s="1"/>
  <c r="AY50" i="13" s="1"/>
  <c r="AZ50" i="13" s="1"/>
  <c r="BA50" i="13" s="1"/>
  <c r="BB50" i="13" s="1"/>
  <c r="BC50" i="13" s="1"/>
  <c r="BD50" i="13" s="1"/>
  <c r="BE50" i="13" s="1"/>
  <c r="V49" i="13"/>
  <c r="W49" i="13" s="1"/>
  <c r="X49" i="13" s="1"/>
  <c r="Y49" i="13" s="1"/>
  <c r="Z49" i="13" s="1"/>
  <c r="AA49" i="13" s="1"/>
  <c r="AB49" i="13" s="1"/>
  <c r="AC49" i="13" s="1"/>
  <c r="AD49" i="13" s="1"/>
  <c r="AE49" i="13" s="1"/>
  <c r="AF49" i="13" s="1"/>
  <c r="AG49" i="13" s="1"/>
  <c r="AH49" i="13" s="1"/>
  <c r="AI49" i="13" s="1"/>
  <c r="AJ49" i="13" s="1"/>
  <c r="AK49" i="13" s="1"/>
  <c r="AL49" i="13" s="1"/>
  <c r="AM49" i="13" s="1"/>
  <c r="AN49" i="13" s="1"/>
  <c r="AO49" i="13" s="1"/>
  <c r="AP49" i="13" s="1"/>
  <c r="AQ49" i="13" s="1"/>
  <c r="AR49" i="13" s="1"/>
  <c r="AS49" i="13" s="1"/>
  <c r="AT49" i="13" s="1"/>
  <c r="AU49" i="13" s="1"/>
  <c r="AV49" i="13" s="1"/>
  <c r="AW49" i="13" s="1"/>
  <c r="AX49" i="13" s="1"/>
  <c r="AY49" i="13" s="1"/>
  <c r="AZ49" i="13" s="1"/>
  <c r="BA49" i="13" s="1"/>
  <c r="BB49" i="13" s="1"/>
  <c r="BC49" i="13" s="1"/>
  <c r="BD49" i="13" s="1"/>
  <c r="BE49" i="13" s="1"/>
  <c r="T48" i="13"/>
  <c r="T49" i="13" s="1"/>
  <c r="T50" i="13" s="1"/>
  <c r="T51" i="13" s="1"/>
  <c r="S48" i="13"/>
  <c r="S49" i="13" s="1"/>
  <c r="S50" i="13" s="1"/>
  <c r="S51" i="13" s="1"/>
  <c r="R48" i="13"/>
  <c r="R49" i="13" s="1"/>
  <c r="R50" i="13" s="1"/>
  <c r="R51" i="13" s="1"/>
  <c r="Q48" i="13"/>
  <c r="Q49" i="13" s="1"/>
  <c r="Q50" i="13" s="1"/>
  <c r="Q51" i="13" s="1"/>
  <c r="P48" i="13"/>
  <c r="P49" i="13" s="1"/>
  <c r="P50" i="13" s="1"/>
  <c r="P51" i="13" s="1"/>
  <c r="O48" i="13"/>
  <c r="O49" i="13" s="1"/>
  <c r="O50" i="13" s="1"/>
  <c r="O51" i="13" s="1"/>
  <c r="N48" i="13"/>
  <c r="N49" i="13" s="1"/>
  <c r="N50" i="13" s="1"/>
  <c r="N51" i="13" s="1"/>
  <c r="M48" i="13"/>
  <c r="M49" i="13" s="1"/>
  <c r="M50" i="13" s="1"/>
  <c r="M51" i="13" s="1"/>
  <c r="L48" i="13"/>
  <c r="L49" i="13" s="1"/>
  <c r="L50" i="13" s="1"/>
  <c r="L51" i="13" s="1"/>
  <c r="K48" i="13"/>
  <c r="K49" i="13" s="1"/>
  <c r="K50" i="13" s="1"/>
  <c r="K51" i="13" s="1"/>
  <c r="J48" i="13"/>
  <c r="J49" i="13" s="1"/>
  <c r="J50" i="13" s="1"/>
  <c r="J51" i="13" s="1"/>
  <c r="I48" i="13"/>
  <c r="I49" i="13" s="1"/>
  <c r="I50" i="13" s="1"/>
  <c r="I51" i="13" s="1"/>
  <c r="H48" i="13"/>
  <c r="H49" i="13" s="1"/>
  <c r="H50" i="13" s="1"/>
  <c r="H51" i="13" s="1"/>
  <c r="G48" i="13"/>
  <c r="G49" i="13" s="1"/>
  <c r="G50" i="13" s="1"/>
  <c r="G51" i="13" s="1"/>
  <c r="F48" i="13"/>
  <c r="F49" i="13" s="1"/>
  <c r="F50" i="13" s="1"/>
  <c r="F51" i="13" s="1"/>
  <c r="E48" i="13"/>
  <c r="E49" i="13" s="1"/>
  <c r="E50" i="13" s="1"/>
  <c r="E51" i="13" s="1"/>
  <c r="D48" i="13"/>
  <c r="D49" i="13" s="1"/>
  <c r="D50" i="13" s="1"/>
  <c r="D51" i="13" s="1"/>
  <c r="B48" i="13"/>
  <c r="B49" i="13" s="1"/>
  <c r="B50" i="13" s="1"/>
  <c r="B51" i="13" s="1"/>
  <c r="A48" i="13"/>
  <c r="A49" i="13" s="1"/>
  <c r="A50" i="13" s="1"/>
  <c r="A51" i="13" s="1"/>
  <c r="V47" i="13"/>
  <c r="V46" i="13"/>
  <c r="W46" i="13" s="1"/>
  <c r="X46" i="13" s="1"/>
  <c r="Y46" i="13" s="1"/>
  <c r="Z46" i="13" s="1"/>
  <c r="AA46" i="13" s="1"/>
  <c r="AB46" i="13" s="1"/>
  <c r="AC46" i="13" s="1"/>
  <c r="AD46" i="13" s="1"/>
  <c r="AE46" i="13" s="1"/>
  <c r="AF46" i="13" s="1"/>
  <c r="AG46" i="13" s="1"/>
  <c r="AH46" i="13" s="1"/>
  <c r="AI46" i="13" s="1"/>
  <c r="AJ46" i="13" s="1"/>
  <c r="AK46" i="13" s="1"/>
  <c r="AL46" i="13" s="1"/>
  <c r="AM46" i="13" s="1"/>
  <c r="AN46" i="13" s="1"/>
  <c r="AO46" i="13" s="1"/>
  <c r="AP46" i="13" s="1"/>
  <c r="AQ46" i="13" s="1"/>
  <c r="AR46" i="13" s="1"/>
  <c r="AS46" i="13" s="1"/>
  <c r="AT46" i="13" s="1"/>
  <c r="AU46" i="13" s="1"/>
  <c r="AV46" i="13" s="1"/>
  <c r="AW46" i="13" s="1"/>
  <c r="AX46" i="13" s="1"/>
  <c r="AY46" i="13" s="1"/>
  <c r="AZ46" i="13" s="1"/>
  <c r="BA46" i="13" s="1"/>
  <c r="BB46" i="13" s="1"/>
  <c r="BC46" i="13" s="1"/>
  <c r="BD46" i="13" s="1"/>
  <c r="BE46" i="13" s="1"/>
  <c r="V45" i="13"/>
  <c r="W45" i="13" s="1"/>
  <c r="X45" i="13" s="1"/>
  <c r="Y45" i="13" s="1"/>
  <c r="Z45" i="13" s="1"/>
  <c r="AA45" i="13" s="1"/>
  <c r="AB45" i="13" s="1"/>
  <c r="AC45" i="13" s="1"/>
  <c r="AD45" i="13" s="1"/>
  <c r="AE45" i="13" s="1"/>
  <c r="AF45" i="13" s="1"/>
  <c r="AG45" i="13" s="1"/>
  <c r="AH45" i="13" s="1"/>
  <c r="AI45" i="13" s="1"/>
  <c r="AJ45" i="13" s="1"/>
  <c r="AK45" i="13" s="1"/>
  <c r="AL45" i="13" s="1"/>
  <c r="AM45" i="13" s="1"/>
  <c r="AN45" i="13" s="1"/>
  <c r="AO45" i="13" s="1"/>
  <c r="AP45" i="13" s="1"/>
  <c r="AQ45" i="13" s="1"/>
  <c r="AR45" i="13" s="1"/>
  <c r="AS45" i="13" s="1"/>
  <c r="AT45" i="13" s="1"/>
  <c r="AU45" i="13" s="1"/>
  <c r="AV45" i="13" s="1"/>
  <c r="AW45" i="13" s="1"/>
  <c r="AX45" i="13" s="1"/>
  <c r="AY45" i="13" s="1"/>
  <c r="AZ45" i="13" s="1"/>
  <c r="BA45" i="13" s="1"/>
  <c r="BB45" i="13" s="1"/>
  <c r="BC45" i="13" s="1"/>
  <c r="BD45" i="13" s="1"/>
  <c r="BE45" i="13" s="1"/>
  <c r="V44" i="13"/>
  <c r="W44" i="13" s="1"/>
  <c r="X44" i="13" s="1"/>
  <c r="Y44" i="13" s="1"/>
  <c r="Z44" i="13" s="1"/>
  <c r="AA44" i="13" s="1"/>
  <c r="AB44" i="13" s="1"/>
  <c r="AC44" i="13" s="1"/>
  <c r="AD44" i="13" s="1"/>
  <c r="AE44" i="13" s="1"/>
  <c r="AF44" i="13" s="1"/>
  <c r="AG44" i="13" s="1"/>
  <c r="AH44" i="13" s="1"/>
  <c r="AI44" i="13" s="1"/>
  <c r="AJ44" i="13" s="1"/>
  <c r="AK44" i="13" s="1"/>
  <c r="AL44" i="13" s="1"/>
  <c r="AM44" i="13" s="1"/>
  <c r="AN44" i="13" s="1"/>
  <c r="AO44" i="13" s="1"/>
  <c r="AP44" i="13" s="1"/>
  <c r="AQ44" i="13" s="1"/>
  <c r="AR44" i="13" s="1"/>
  <c r="AS44" i="13" s="1"/>
  <c r="AT44" i="13" s="1"/>
  <c r="AU44" i="13" s="1"/>
  <c r="AV44" i="13" s="1"/>
  <c r="AW44" i="13" s="1"/>
  <c r="AX44" i="13" s="1"/>
  <c r="AY44" i="13" s="1"/>
  <c r="AZ44" i="13" s="1"/>
  <c r="BA44" i="13" s="1"/>
  <c r="BB44" i="13" s="1"/>
  <c r="BC44" i="13" s="1"/>
  <c r="BD44" i="13" s="1"/>
  <c r="BE44" i="13" s="1"/>
  <c r="T43" i="13"/>
  <c r="T44" i="13" s="1"/>
  <c r="T45" i="13" s="1"/>
  <c r="T46" i="13" s="1"/>
  <c r="S43" i="13"/>
  <c r="S44" i="13" s="1"/>
  <c r="S45" i="13" s="1"/>
  <c r="S46" i="13" s="1"/>
  <c r="R43" i="13"/>
  <c r="R44" i="13" s="1"/>
  <c r="R45" i="13" s="1"/>
  <c r="R46" i="13" s="1"/>
  <c r="Q43" i="13"/>
  <c r="Q44" i="13" s="1"/>
  <c r="Q45" i="13" s="1"/>
  <c r="Q46" i="13" s="1"/>
  <c r="P43" i="13"/>
  <c r="P44" i="13" s="1"/>
  <c r="P45" i="13" s="1"/>
  <c r="P46" i="13" s="1"/>
  <c r="O43" i="13"/>
  <c r="O44" i="13" s="1"/>
  <c r="O45" i="13" s="1"/>
  <c r="O46" i="13" s="1"/>
  <c r="N43" i="13"/>
  <c r="N44" i="13" s="1"/>
  <c r="N45" i="13" s="1"/>
  <c r="N46" i="13" s="1"/>
  <c r="M43" i="13"/>
  <c r="M44" i="13" s="1"/>
  <c r="M45" i="13" s="1"/>
  <c r="M46" i="13" s="1"/>
  <c r="L43" i="13"/>
  <c r="L44" i="13" s="1"/>
  <c r="L45" i="13" s="1"/>
  <c r="L46" i="13" s="1"/>
  <c r="K43" i="13"/>
  <c r="K44" i="13" s="1"/>
  <c r="K45" i="13" s="1"/>
  <c r="K46" i="13" s="1"/>
  <c r="J43" i="13"/>
  <c r="J44" i="13" s="1"/>
  <c r="J45" i="13" s="1"/>
  <c r="J46" i="13" s="1"/>
  <c r="I43" i="13"/>
  <c r="I44" i="13" s="1"/>
  <c r="I45" i="13" s="1"/>
  <c r="I46" i="13" s="1"/>
  <c r="H43" i="13"/>
  <c r="H44" i="13" s="1"/>
  <c r="H45" i="13" s="1"/>
  <c r="H46" i="13" s="1"/>
  <c r="G43" i="13"/>
  <c r="G44" i="13" s="1"/>
  <c r="G45" i="13" s="1"/>
  <c r="G46" i="13" s="1"/>
  <c r="F43" i="13"/>
  <c r="F44" i="13" s="1"/>
  <c r="F45" i="13" s="1"/>
  <c r="F46" i="13" s="1"/>
  <c r="E43" i="13"/>
  <c r="E44" i="13" s="1"/>
  <c r="E45" i="13" s="1"/>
  <c r="E46" i="13" s="1"/>
  <c r="D43" i="13"/>
  <c r="D44" i="13" s="1"/>
  <c r="D45" i="13" s="1"/>
  <c r="D46" i="13" s="1"/>
  <c r="B43" i="13"/>
  <c r="B44" i="13" s="1"/>
  <c r="B45" i="13" s="1"/>
  <c r="B46" i="13" s="1"/>
  <c r="A43" i="13"/>
  <c r="A44" i="13" s="1"/>
  <c r="A45" i="13" s="1"/>
  <c r="A46" i="13" s="1"/>
  <c r="V42" i="13"/>
  <c r="V41" i="13"/>
  <c r="W41" i="13" s="1"/>
  <c r="X41" i="13" s="1"/>
  <c r="Y41" i="13" s="1"/>
  <c r="Z41" i="13" s="1"/>
  <c r="AA41" i="13" s="1"/>
  <c r="AB41" i="13" s="1"/>
  <c r="AC41" i="13" s="1"/>
  <c r="AD41" i="13" s="1"/>
  <c r="AE41" i="13" s="1"/>
  <c r="AF41" i="13" s="1"/>
  <c r="AG41" i="13" s="1"/>
  <c r="AH41" i="13" s="1"/>
  <c r="AI41" i="13" s="1"/>
  <c r="AJ41" i="13" s="1"/>
  <c r="AK41" i="13" s="1"/>
  <c r="AL41" i="13" s="1"/>
  <c r="AM41" i="13" s="1"/>
  <c r="AN41" i="13" s="1"/>
  <c r="AO41" i="13" s="1"/>
  <c r="AP41" i="13" s="1"/>
  <c r="AQ41" i="13" s="1"/>
  <c r="AR41" i="13" s="1"/>
  <c r="AS41" i="13" s="1"/>
  <c r="AT41" i="13" s="1"/>
  <c r="AU41" i="13" s="1"/>
  <c r="AV41" i="13" s="1"/>
  <c r="AW41" i="13" s="1"/>
  <c r="AX41" i="13" s="1"/>
  <c r="AY41" i="13" s="1"/>
  <c r="AZ41" i="13" s="1"/>
  <c r="BA41" i="13" s="1"/>
  <c r="BB41" i="13" s="1"/>
  <c r="BC41" i="13" s="1"/>
  <c r="BD41" i="13" s="1"/>
  <c r="BE41" i="13" s="1"/>
  <c r="V40" i="13"/>
  <c r="W40" i="13" s="1"/>
  <c r="X40" i="13" s="1"/>
  <c r="Y40" i="13" s="1"/>
  <c r="Z40" i="13" s="1"/>
  <c r="AA40" i="13" s="1"/>
  <c r="AB40" i="13" s="1"/>
  <c r="AC40" i="13" s="1"/>
  <c r="AD40" i="13" s="1"/>
  <c r="AE40" i="13" s="1"/>
  <c r="AF40" i="13" s="1"/>
  <c r="AG40" i="13" s="1"/>
  <c r="AH40" i="13" s="1"/>
  <c r="AI40" i="13" s="1"/>
  <c r="AJ40" i="13" s="1"/>
  <c r="AK40" i="13" s="1"/>
  <c r="AL40" i="13" s="1"/>
  <c r="AM40" i="13" s="1"/>
  <c r="AN40" i="13" s="1"/>
  <c r="AO40" i="13" s="1"/>
  <c r="AP40" i="13" s="1"/>
  <c r="AQ40" i="13" s="1"/>
  <c r="AR40" i="13" s="1"/>
  <c r="AS40" i="13" s="1"/>
  <c r="AT40" i="13" s="1"/>
  <c r="AU40" i="13" s="1"/>
  <c r="AV40" i="13" s="1"/>
  <c r="AW40" i="13" s="1"/>
  <c r="AX40" i="13" s="1"/>
  <c r="AY40" i="13" s="1"/>
  <c r="AZ40" i="13" s="1"/>
  <c r="BA40" i="13" s="1"/>
  <c r="BB40" i="13" s="1"/>
  <c r="BC40" i="13" s="1"/>
  <c r="BD40" i="13" s="1"/>
  <c r="BE40" i="13" s="1"/>
  <c r="V39" i="13"/>
  <c r="W39" i="13" s="1"/>
  <c r="X39" i="13" s="1"/>
  <c r="Y39" i="13" s="1"/>
  <c r="Z39" i="13" s="1"/>
  <c r="AA39" i="13" s="1"/>
  <c r="AB39" i="13" s="1"/>
  <c r="AC39" i="13" s="1"/>
  <c r="AD39" i="13" s="1"/>
  <c r="AE39" i="13" s="1"/>
  <c r="AF39" i="13" s="1"/>
  <c r="AG39" i="13" s="1"/>
  <c r="AH39" i="13" s="1"/>
  <c r="AI39" i="13" s="1"/>
  <c r="AJ39" i="13" s="1"/>
  <c r="AK39" i="13" s="1"/>
  <c r="AL39" i="13" s="1"/>
  <c r="AM39" i="13" s="1"/>
  <c r="AN39" i="13" s="1"/>
  <c r="AO39" i="13" s="1"/>
  <c r="AP39" i="13" s="1"/>
  <c r="AQ39" i="13" s="1"/>
  <c r="AR39" i="13" s="1"/>
  <c r="AS39" i="13" s="1"/>
  <c r="AT39" i="13" s="1"/>
  <c r="AU39" i="13" s="1"/>
  <c r="AV39" i="13" s="1"/>
  <c r="AW39" i="13" s="1"/>
  <c r="AX39" i="13" s="1"/>
  <c r="AY39" i="13" s="1"/>
  <c r="AZ39" i="13" s="1"/>
  <c r="BA39" i="13" s="1"/>
  <c r="BB39" i="13" s="1"/>
  <c r="BC39" i="13" s="1"/>
  <c r="BD39" i="13" s="1"/>
  <c r="BE39" i="13" s="1"/>
  <c r="T38" i="13"/>
  <c r="T39" i="13" s="1"/>
  <c r="T40" i="13" s="1"/>
  <c r="T41" i="13" s="1"/>
  <c r="S38" i="13"/>
  <c r="S39" i="13" s="1"/>
  <c r="S40" i="13" s="1"/>
  <c r="S41" i="13" s="1"/>
  <c r="R38" i="13"/>
  <c r="R39" i="13" s="1"/>
  <c r="R40" i="13" s="1"/>
  <c r="R41" i="13" s="1"/>
  <c r="Q38" i="13"/>
  <c r="Q39" i="13" s="1"/>
  <c r="Q40" i="13" s="1"/>
  <c r="Q41" i="13" s="1"/>
  <c r="P38" i="13"/>
  <c r="P39" i="13" s="1"/>
  <c r="P40" i="13" s="1"/>
  <c r="P41" i="13" s="1"/>
  <c r="O38" i="13"/>
  <c r="O39" i="13" s="1"/>
  <c r="O40" i="13" s="1"/>
  <c r="O41" i="13" s="1"/>
  <c r="N38" i="13"/>
  <c r="N39" i="13" s="1"/>
  <c r="N40" i="13" s="1"/>
  <c r="N41" i="13" s="1"/>
  <c r="M38" i="13"/>
  <c r="M39" i="13" s="1"/>
  <c r="M40" i="13" s="1"/>
  <c r="M41" i="13" s="1"/>
  <c r="L38" i="13"/>
  <c r="L39" i="13" s="1"/>
  <c r="L40" i="13" s="1"/>
  <c r="L41" i="13" s="1"/>
  <c r="K38" i="13"/>
  <c r="K39" i="13" s="1"/>
  <c r="K40" i="13" s="1"/>
  <c r="K41" i="13" s="1"/>
  <c r="J38" i="13"/>
  <c r="J39" i="13" s="1"/>
  <c r="J40" i="13" s="1"/>
  <c r="J41" i="13" s="1"/>
  <c r="I38" i="13"/>
  <c r="I39" i="13" s="1"/>
  <c r="I40" i="13" s="1"/>
  <c r="I41" i="13" s="1"/>
  <c r="H38" i="13"/>
  <c r="H39" i="13" s="1"/>
  <c r="H40" i="13" s="1"/>
  <c r="H41" i="13" s="1"/>
  <c r="G38" i="13"/>
  <c r="G39" i="13" s="1"/>
  <c r="G40" i="13" s="1"/>
  <c r="G41" i="13" s="1"/>
  <c r="F38" i="13"/>
  <c r="F39" i="13" s="1"/>
  <c r="F40" i="13" s="1"/>
  <c r="F41" i="13" s="1"/>
  <c r="E38" i="13"/>
  <c r="E39" i="13" s="1"/>
  <c r="E40" i="13" s="1"/>
  <c r="E41" i="13" s="1"/>
  <c r="D38" i="13"/>
  <c r="D39" i="13" s="1"/>
  <c r="D40" i="13" s="1"/>
  <c r="D41" i="13" s="1"/>
  <c r="B38" i="13"/>
  <c r="B39" i="13" s="1"/>
  <c r="B40" i="13" s="1"/>
  <c r="B41" i="13" s="1"/>
  <c r="A38" i="13"/>
  <c r="A39" i="13" s="1"/>
  <c r="A40" i="13" s="1"/>
  <c r="A41" i="13" s="1"/>
  <c r="V37" i="13"/>
  <c r="V36" i="13"/>
  <c r="W36" i="13" s="1"/>
  <c r="X36" i="13" s="1"/>
  <c r="Y36" i="13" s="1"/>
  <c r="Z36" i="13" s="1"/>
  <c r="AA36" i="13" s="1"/>
  <c r="AB36" i="13" s="1"/>
  <c r="AC36" i="13" s="1"/>
  <c r="AD36" i="13" s="1"/>
  <c r="AE36" i="13" s="1"/>
  <c r="AF36" i="13" s="1"/>
  <c r="AG36" i="13" s="1"/>
  <c r="AH36" i="13" s="1"/>
  <c r="AI36" i="13" s="1"/>
  <c r="AJ36" i="13" s="1"/>
  <c r="AK36" i="13" s="1"/>
  <c r="AL36" i="13" s="1"/>
  <c r="AM36" i="13" s="1"/>
  <c r="AN36" i="13" s="1"/>
  <c r="AO36" i="13" s="1"/>
  <c r="AP36" i="13" s="1"/>
  <c r="AQ36" i="13" s="1"/>
  <c r="AR36" i="13" s="1"/>
  <c r="AS36" i="13" s="1"/>
  <c r="AT36" i="13" s="1"/>
  <c r="AU36" i="13" s="1"/>
  <c r="AV36" i="13" s="1"/>
  <c r="AW36" i="13" s="1"/>
  <c r="AX36" i="13" s="1"/>
  <c r="AY36" i="13" s="1"/>
  <c r="AZ36" i="13" s="1"/>
  <c r="BA36" i="13" s="1"/>
  <c r="BB36" i="13" s="1"/>
  <c r="BC36" i="13" s="1"/>
  <c r="BD36" i="13" s="1"/>
  <c r="BE36" i="13" s="1"/>
  <c r="V35" i="13"/>
  <c r="W35" i="13" s="1"/>
  <c r="X35" i="13" s="1"/>
  <c r="Y35" i="13" s="1"/>
  <c r="Z35" i="13" s="1"/>
  <c r="AA35" i="13" s="1"/>
  <c r="AB35" i="13" s="1"/>
  <c r="AC35" i="13" s="1"/>
  <c r="AD35" i="13" s="1"/>
  <c r="AE35" i="13" s="1"/>
  <c r="AF35" i="13" s="1"/>
  <c r="AG35" i="13" s="1"/>
  <c r="AH35" i="13" s="1"/>
  <c r="AI35" i="13" s="1"/>
  <c r="AJ35" i="13" s="1"/>
  <c r="AK35" i="13" s="1"/>
  <c r="AL35" i="13" s="1"/>
  <c r="AM35" i="13" s="1"/>
  <c r="AN35" i="13" s="1"/>
  <c r="AO35" i="13" s="1"/>
  <c r="AP35" i="13" s="1"/>
  <c r="AQ35" i="13" s="1"/>
  <c r="AR35" i="13" s="1"/>
  <c r="AS35" i="13" s="1"/>
  <c r="AT35" i="13" s="1"/>
  <c r="AU35" i="13" s="1"/>
  <c r="AV35" i="13" s="1"/>
  <c r="AW35" i="13" s="1"/>
  <c r="AX35" i="13" s="1"/>
  <c r="AY35" i="13" s="1"/>
  <c r="AZ35" i="13" s="1"/>
  <c r="BA35" i="13" s="1"/>
  <c r="BB35" i="13" s="1"/>
  <c r="BC35" i="13" s="1"/>
  <c r="BD35" i="13" s="1"/>
  <c r="BE35" i="13" s="1"/>
  <c r="V34" i="13"/>
  <c r="W34" i="13" s="1"/>
  <c r="X34" i="13" s="1"/>
  <c r="Y34" i="13" s="1"/>
  <c r="Z34" i="13" s="1"/>
  <c r="AA34" i="13" s="1"/>
  <c r="AB34" i="13" s="1"/>
  <c r="AC34" i="13" s="1"/>
  <c r="AD34" i="13" s="1"/>
  <c r="AE34" i="13" s="1"/>
  <c r="AF34" i="13" s="1"/>
  <c r="AG34" i="13" s="1"/>
  <c r="AH34" i="13" s="1"/>
  <c r="AI34" i="13" s="1"/>
  <c r="AJ34" i="13" s="1"/>
  <c r="AK34" i="13" s="1"/>
  <c r="AL34" i="13" s="1"/>
  <c r="AM34" i="13" s="1"/>
  <c r="AN34" i="13" s="1"/>
  <c r="AO34" i="13" s="1"/>
  <c r="AP34" i="13" s="1"/>
  <c r="AQ34" i="13" s="1"/>
  <c r="AR34" i="13" s="1"/>
  <c r="AS34" i="13" s="1"/>
  <c r="AT34" i="13" s="1"/>
  <c r="AU34" i="13" s="1"/>
  <c r="AV34" i="13" s="1"/>
  <c r="AW34" i="13" s="1"/>
  <c r="AX34" i="13" s="1"/>
  <c r="AY34" i="13" s="1"/>
  <c r="AZ34" i="13" s="1"/>
  <c r="BA34" i="13" s="1"/>
  <c r="BB34" i="13" s="1"/>
  <c r="BC34" i="13" s="1"/>
  <c r="BD34" i="13" s="1"/>
  <c r="BE34" i="13" s="1"/>
  <c r="T33" i="13"/>
  <c r="T34" i="13" s="1"/>
  <c r="T35" i="13" s="1"/>
  <c r="T36" i="13" s="1"/>
  <c r="S33" i="13"/>
  <c r="S34" i="13" s="1"/>
  <c r="S35" i="13" s="1"/>
  <c r="S36" i="13" s="1"/>
  <c r="R33" i="13"/>
  <c r="R34" i="13" s="1"/>
  <c r="R35" i="13" s="1"/>
  <c r="R36" i="13" s="1"/>
  <c r="Q33" i="13"/>
  <c r="Q34" i="13" s="1"/>
  <c r="Q35" i="13" s="1"/>
  <c r="Q36" i="13" s="1"/>
  <c r="P33" i="13"/>
  <c r="P34" i="13" s="1"/>
  <c r="P35" i="13" s="1"/>
  <c r="P36" i="13" s="1"/>
  <c r="O33" i="13"/>
  <c r="O34" i="13" s="1"/>
  <c r="O35" i="13" s="1"/>
  <c r="O36" i="13" s="1"/>
  <c r="N33" i="13"/>
  <c r="N34" i="13" s="1"/>
  <c r="N35" i="13" s="1"/>
  <c r="N36" i="13" s="1"/>
  <c r="M33" i="13"/>
  <c r="M34" i="13" s="1"/>
  <c r="M35" i="13" s="1"/>
  <c r="M36" i="13" s="1"/>
  <c r="L33" i="13"/>
  <c r="L34" i="13" s="1"/>
  <c r="L35" i="13" s="1"/>
  <c r="L36" i="13" s="1"/>
  <c r="K33" i="13"/>
  <c r="K34" i="13" s="1"/>
  <c r="K35" i="13" s="1"/>
  <c r="K36" i="13" s="1"/>
  <c r="J33" i="13"/>
  <c r="J34" i="13" s="1"/>
  <c r="J35" i="13" s="1"/>
  <c r="J36" i="13" s="1"/>
  <c r="I33" i="13"/>
  <c r="I34" i="13" s="1"/>
  <c r="I35" i="13" s="1"/>
  <c r="I36" i="13" s="1"/>
  <c r="H33" i="13"/>
  <c r="H34" i="13" s="1"/>
  <c r="H35" i="13" s="1"/>
  <c r="H36" i="13" s="1"/>
  <c r="G33" i="13"/>
  <c r="G34" i="13" s="1"/>
  <c r="G35" i="13" s="1"/>
  <c r="G36" i="13" s="1"/>
  <c r="F33" i="13"/>
  <c r="F34" i="13" s="1"/>
  <c r="F35" i="13" s="1"/>
  <c r="F36" i="13" s="1"/>
  <c r="E33" i="13"/>
  <c r="E34" i="13" s="1"/>
  <c r="E35" i="13" s="1"/>
  <c r="E36" i="13" s="1"/>
  <c r="D33" i="13"/>
  <c r="D34" i="13" s="1"/>
  <c r="D35" i="13" s="1"/>
  <c r="D36" i="13" s="1"/>
  <c r="B33" i="13"/>
  <c r="B34" i="13" s="1"/>
  <c r="B35" i="13" s="1"/>
  <c r="B36" i="13" s="1"/>
  <c r="A33" i="13"/>
  <c r="A34" i="13" s="1"/>
  <c r="A35" i="13" s="1"/>
  <c r="A36" i="13" s="1"/>
  <c r="V32" i="13"/>
  <c r="V31" i="13"/>
  <c r="W31" i="13" s="1"/>
  <c r="X31" i="13" s="1"/>
  <c r="Y31" i="13" s="1"/>
  <c r="Z31" i="13" s="1"/>
  <c r="AA31" i="13" s="1"/>
  <c r="AB31" i="13" s="1"/>
  <c r="AC31" i="13" s="1"/>
  <c r="AD31" i="13" s="1"/>
  <c r="AE31" i="13" s="1"/>
  <c r="AF31" i="13" s="1"/>
  <c r="AG31" i="13" s="1"/>
  <c r="AH31" i="13" s="1"/>
  <c r="AI31" i="13" s="1"/>
  <c r="AJ31" i="13" s="1"/>
  <c r="AK31" i="13" s="1"/>
  <c r="AL31" i="13" s="1"/>
  <c r="AM31" i="13" s="1"/>
  <c r="AN31" i="13" s="1"/>
  <c r="AO31" i="13" s="1"/>
  <c r="AP31" i="13" s="1"/>
  <c r="AQ31" i="13" s="1"/>
  <c r="AR31" i="13" s="1"/>
  <c r="AS31" i="13" s="1"/>
  <c r="AT31" i="13" s="1"/>
  <c r="AU31" i="13" s="1"/>
  <c r="AV31" i="13" s="1"/>
  <c r="AW31" i="13" s="1"/>
  <c r="AX31" i="13" s="1"/>
  <c r="AY31" i="13" s="1"/>
  <c r="AZ31" i="13" s="1"/>
  <c r="BA31" i="13" s="1"/>
  <c r="BB31" i="13" s="1"/>
  <c r="BC31" i="13" s="1"/>
  <c r="BD31" i="13" s="1"/>
  <c r="BE31" i="13" s="1"/>
  <c r="V30" i="13"/>
  <c r="W30" i="13" s="1"/>
  <c r="X30" i="13" s="1"/>
  <c r="Y30" i="13" s="1"/>
  <c r="Z30" i="13" s="1"/>
  <c r="AA30" i="13" s="1"/>
  <c r="AB30" i="13" s="1"/>
  <c r="AC30" i="13" s="1"/>
  <c r="AD30" i="13" s="1"/>
  <c r="AE30" i="13" s="1"/>
  <c r="AF30" i="13" s="1"/>
  <c r="AG30" i="13" s="1"/>
  <c r="AH30" i="13" s="1"/>
  <c r="AI30" i="13" s="1"/>
  <c r="AJ30" i="13" s="1"/>
  <c r="AK30" i="13" s="1"/>
  <c r="AL30" i="13" s="1"/>
  <c r="AM30" i="13" s="1"/>
  <c r="AN30" i="13" s="1"/>
  <c r="AO30" i="13" s="1"/>
  <c r="AP30" i="13" s="1"/>
  <c r="AQ30" i="13" s="1"/>
  <c r="AR30" i="13" s="1"/>
  <c r="AS30" i="13" s="1"/>
  <c r="AT30" i="13" s="1"/>
  <c r="AU30" i="13" s="1"/>
  <c r="AV30" i="13" s="1"/>
  <c r="AW30" i="13" s="1"/>
  <c r="AX30" i="13" s="1"/>
  <c r="AY30" i="13" s="1"/>
  <c r="AZ30" i="13" s="1"/>
  <c r="BA30" i="13" s="1"/>
  <c r="BB30" i="13" s="1"/>
  <c r="BC30" i="13" s="1"/>
  <c r="BD30" i="13" s="1"/>
  <c r="BE30" i="13" s="1"/>
  <c r="V29" i="13"/>
  <c r="W29" i="13" s="1"/>
  <c r="X29" i="13" s="1"/>
  <c r="Y29" i="13" s="1"/>
  <c r="Z29" i="13" s="1"/>
  <c r="AA29" i="13" s="1"/>
  <c r="AB29" i="13" s="1"/>
  <c r="AC29" i="13" s="1"/>
  <c r="AD29" i="13" s="1"/>
  <c r="AE29" i="13" s="1"/>
  <c r="AF29" i="13" s="1"/>
  <c r="AG29" i="13" s="1"/>
  <c r="AH29" i="13" s="1"/>
  <c r="AI29" i="13" s="1"/>
  <c r="AJ29" i="13" s="1"/>
  <c r="AK29" i="13" s="1"/>
  <c r="AL29" i="13" s="1"/>
  <c r="AM29" i="13" s="1"/>
  <c r="AN29" i="13" s="1"/>
  <c r="AO29" i="13" s="1"/>
  <c r="AP29" i="13" s="1"/>
  <c r="AQ29" i="13" s="1"/>
  <c r="AR29" i="13" s="1"/>
  <c r="AS29" i="13" s="1"/>
  <c r="AT29" i="13" s="1"/>
  <c r="AU29" i="13" s="1"/>
  <c r="AV29" i="13" s="1"/>
  <c r="AW29" i="13" s="1"/>
  <c r="AX29" i="13" s="1"/>
  <c r="AY29" i="13" s="1"/>
  <c r="AZ29" i="13" s="1"/>
  <c r="BA29" i="13" s="1"/>
  <c r="BB29" i="13" s="1"/>
  <c r="BC29" i="13" s="1"/>
  <c r="BD29" i="13" s="1"/>
  <c r="BE29" i="13" s="1"/>
  <c r="D29" i="13"/>
  <c r="D30" i="13" s="1"/>
  <c r="D31" i="13" s="1"/>
  <c r="T28" i="13"/>
  <c r="T29" i="13" s="1"/>
  <c r="T30" i="13" s="1"/>
  <c r="T31" i="13" s="1"/>
  <c r="S28" i="13"/>
  <c r="S29" i="13" s="1"/>
  <c r="S30" i="13" s="1"/>
  <c r="S31" i="13" s="1"/>
  <c r="R28" i="13"/>
  <c r="R29" i="13" s="1"/>
  <c r="R30" i="13" s="1"/>
  <c r="R31" i="13" s="1"/>
  <c r="Q28" i="13"/>
  <c r="Q29" i="13" s="1"/>
  <c r="Q30" i="13" s="1"/>
  <c r="Q31" i="13" s="1"/>
  <c r="P28" i="13"/>
  <c r="P29" i="13" s="1"/>
  <c r="P30" i="13" s="1"/>
  <c r="P31" i="13" s="1"/>
  <c r="O28" i="13"/>
  <c r="O29" i="13" s="1"/>
  <c r="O30" i="13" s="1"/>
  <c r="O31" i="13" s="1"/>
  <c r="N28" i="13"/>
  <c r="N29" i="13" s="1"/>
  <c r="N30" i="13" s="1"/>
  <c r="N31" i="13" s="1"/>
  <c r="M28" i="13"/>
  <c r="M29" i="13" s="1"/>
  <c r="M30" i="13" s="1"/>
  <c r="M31" i="13" s="1"/>
  <c r="L28" i="13"/>
  <c r="L29" i="13" s="1"/>
  <c r="L30" i="13" s="1"/>
  <c r="L31" i="13" s="1"/>
  <c r="K28" i="13"/>
  <c r="K29" i="13" s="1"/>
  <c r="K30" i="13" s="1"/>
  <c r="K31" i="13" s="1"/>
  <c r="J28" i="13"/>
  <c r="J29" i="13" s="1"/>
  <c r="J30" i="13" s="1"/>
  <c r="J31" i="13" s="1"/>
  <c r="I28" i="13"/>
  <c r="I29" i="13" s="1"/>
  <c r="I30" i="13" s="1"/>
  <c r="I31" i="13" s="1"/>
  <c r="H28" i="13"/>
  <c r="H29" i="13" s="1"/>
  <c r="H30" i="13" s="1"/>
  <c r="H31" i="13" s="1"/>
  <c r="G28" i="13"/>
  <c r="G29" i="13" s="1"/>
  <c r="G30" i="13" s="1"/>
  <c r="G31" i="13" s="1"/>
  <c r="F28" i="13"/>
  <c r="F29" i="13" s="1"/>
  <c r="F30" i="13" s="1"/>
  <c r="F31" i="13" s="1"/>
  <c r="E28" i="13"/>
  <c r="E29" i="13" s="1"/>
  <c r="E30" i="13" s="1"/>
  <c r="E31" i="13" s="1"/>
  <c r="D28" i="13"/>
  <c r="B28" i="13"/>
  <c r="B29" i="13" s="1"/>
  <c r="B30" i="13" s="1"/>
  <c r="B31" i="13" s="1"/>
  <c r="A28" i="13"/>
  <c r="A29" i="13" s="1"/>
  <c r="A30" i="13" s="1"/>
  <c r="A31" i="13" s="1"/>
  <c r="V27" i="13"/>
  <c r="V26" i="13"/>
  <c r="W26" i="13" s="1"/>
  <c r="X26" i="13" s="1"/>
  <c r="Y26" i="13" s="1"/>
  <c r="Z26" i="13" s="1"/>
  <c r="AA26" i="13" s="1"/>
  <c r="AB26" i="13" s="1"/>
  <c r="AC26" i="13" s="1"/>
  <c r="AD26" i="13" s="1"/>
  <c r="AE26" i="13" s="1"/>
  <c r="AF26" i="13" s="1"/>
  <c r="AG26" i="13" s="1"/>
  <c r="AH26" i="13" s="1"/>
  <c r="AI26" i="13" s="1"/>
  <c r="AJ26" i="13" s="1"/>
  <c r="AK26" i="13" s="1"/>
  <c r="AL26" i="13" s="1"/>
  <c r="AM26" i="13" s="1"/>
  <c r="AN26" i="13" s="1"/>
  <c r="AO26" i="13" s="1"/>
  <c r="AP26" i="13" s="1"/>
  <c r="AQ26" i="13" s="1"/>
  <c r="AR26" i="13" s="1"/>
  <c r="AS26" i="13" s="1"/>
  <c r="AT26" i="13" s="1"/>
  <c r="AU26" i="13" s="1"/>
  <c r="AV26" i="13" s="1"/>
  <c r="AW26" i="13" s="1"/>
  <c r="AX26" i="13" s="1"/>
  <c r="AY26" i="13" s="1"/>
  <c r="AZ26" i="13" s="1"/>
  <c r="BA26" i="13" s="1"/>
  <c r="BB26" i="13" s="1"/>
  <c r="BC26" i="13" s="1"/>
  <c r="BD26" i="13" s="1"/>
  <c r="BE26" i="13" s="1"/>
  <c r="V25" i="13"/>
  <c r="W25" i="13" s="1"/>
  <c r="X25" i="13" s="1"/>
  <c r="Y25" i="13" s="1"/>
  <c r="Z25" i="13" s="1"/>
  <c r="AA25" i="13" s="1"/>
  <c r="AB25" i="13" s="1"/>
  <c r="AC25" i="13" s="1"/>
  <c r="AD25" i="13" s="1"/>
  <c r="AE25" i="13" s="1"/>
  <c r="AF25" i="13" s="1"/>
  <c r="AG25" i="13" s="1"/>
  <c r="AH25" i="13" s="1"/>
  <c r="AI25" i="13" s="1"/>
  <c r="AJ25" i="13" s="1"/>
  <c r="AK25" i="13" s="1"/>
  <c r="AL25" i="13" s="1"/>
  <c r="AM25" i="13" s="1"/>
  <c r="AN25" i="13" s="1"/>
  <c r="AO25" i="13" s="1"/>
  <c r="AP25" i="13" s="1"/>
  <c r="AQ25" i="13" s="1"/>
  <c r="AR25" i="13" s="1"/>
  <c r="AS25" i="13" s="1"/>
  <c r="AT25" i="13" s="1"/>
  <c r="AU25" i="13" s="1"/>
  <c r="AV25" i="13" s="1"/>
  <c r="AW25" i="13" s="1"/>
  <c r="AX25" i="13" s="1"/>
  <c r="AY25" i="13" s="1"/>
  <c r="AZ25" i="13" s="1"/>
  <c r="BA25" i="13" s="1"/>
  <c r="BB25" i="13" s="1"/>
  <c r="BC25" i="13" s="1"/>
  <c r="BD25" i="13" s="1"/>
  <c r="BE25" i="13" s="1"/>
  <c r="V24" i="13"/>
  <c r="W24" i="13" s="1"/>
  <c r="X24" i="13" s="1"/>
  <c r="Y24" i="13" s="1"/>
  <c r="Z24" i="13" s="1"/>
  <c r="AA24" i="13" s="1"/>
  <c r="AB24" i="13" s="1"/>
  <c r="AC24" i="13" s="1"/>
  <c r="AD24" i="13" s="1"/>
  <c r="AE24" i="13" s="1"/>
  <c r="AF24" i="13" s="1"/>
  <c r="AG24" i="13" s="1"/>
  <c r="AH24" i="13" s="1"/>
  <c r="AI24" i="13" s="1"/>
  <c r="AJ24" i="13" s="1"/>
  <c r="AK24" i="13" s="1"/>
  <c r="AL24" i="13" s="1"/>
  <c r="AM24" i="13" s="1"/>
  <c r="AN24" i="13" s="1"/>
  <c r="AO24" i="13" s="1"/>
  <c r="AP24" i="13" s="1"/>
  <c r="AQ24" i="13" s="1"/>
  <c r="AR24" i="13" s="1"/>
  <c r="AS24" i="13" s="1"/>
  <c r="AT24" i="13" s="1"/>
  <c r="AU24" i="13" s="1"/>
  <c r="AV24" i="13" s="1"/>
  <c r="AW24" i="13" s="1"/>
  <c r="AX24" i="13" s="1"/>
  <c r="AY24" i="13" s="1"/>
  <c r="AZ24" i="13" s="1"/>
  <c r="BA24" i="13" s="1"/>
  <c r="BB24" i="13" s="1"/>
  <c r="BC24" i="13" s="1"/>
  <c r="BD24" i="13" s="1"/>
  <c r="BE24" i="13" s="1"/>
  <c r="T23" i="13"/>
  <c r="T24" i="13" s="1"/>
  <c r="T25" i="13" s="1"/>
  <c r="T26" i="13" s="1"/>
  <c r="S23" i="13"/>
  <c r="S24" i="13" s="1"/>
  <c r="S25" i="13" s="1"/>
  <c r="S26" i="13" s="1"/>
  <c r="R23" i="13"/>
  <c r="R24" i="13" s="1"/>
  <c r="R25" i="13" s="1"/>
  <c r="R26" i="13" s="1"/>
  <c r="Q23" i="13"/>
  <c r="Q24" i="13" s="1"/>
  <c r="Q25" i="13" s="1"/>
  <c r="Q26" i="13" s="1"/>
  <c r="P23" i="13"/>
  <c r="P24" i="13" s="1"/>
  <c r="P25" i="13" s="1"/>
  <c r="P26" i="13" s="1"/>
  <c r="O23" i="13"/>
  <c r="O24" i="13" s="1"/>
  <c r="O25" i="13" s="1"/>
  <c r="O26" i="13" s="1"/>
  <c r="N23" i="13"/>
  <c r="N24" i="13" s="1"/>
  <c r="N25" i="13" s="1"/>
  <c r="N26" i="13" s="1"/>
  <c r="M23" i="13"/>
  <c r="M24" i="13" s="1"/>
  <c r="M25" i="13" s="1"/>
  <c r="M26" i="13" s="1"/>
  <c r="L23" i="13"/>
  <c r="L24" i="13" s="1"/>
  <c r="L25" i="13" s="1"/>
  <c r="L26" i="13" s="1"/>
  <c r="K23" i="13"/>
  <c r="K24" i="13" s="1"/>
  <c r="K25" i="13" s="1"/>
  <c r="K26" i="13" s="1"/>
  <c r="J23" i="13"/>
  <c r="J24" i="13" s="1"/>
  <c r="J25" i="13" s="1"/>
  <c r="J26" i="13" s="1"/>
  <c r="I23" i="13"/>
  <c r="I24" i="13" s="1"/>
  <c r="I25" i="13" s="1"/>
  <c r="I26" i="13" s="1"/>
  <c r="H23" i="13"/>
  <c r="H24" i="13" s="1"/>
  <c r="H25" i="13" s="1"/>
  <c r="H26" i="13" s="1"/>
  <c r="G23" i="13"/>
  <c r="G24" i="13" s="1"/>
  <c r="G25" i="13" s="1"/>
  <c r="G26" i="13" s="1"/>
  <c r="F23" i="13"/>
  <c r="F24" i="13" s="1"/>
  <c r="F25" i="13" s="1"/>
  <c r="F26" i="13" s="1"/>
  <c r="E23" i="13"/>
  <c r="E24" i="13" s="1"/>
  <c r="E25" i="13" s="1"/>
  <c r="E26" i="13" s="1"/>
  <c r="D23" i="13"/>
  <c r="D24" i="13" s="1"/>
  <c r="D25" i="13" s="1"/>
  <c r="D26" i="13" s="1"/>
  <c r="B23" i="13"/>
  <c r="B24" i="13" s="1"/>
  <c r="B25" i="13" s="1"/>
  <c r="B26" i="13" s="1"/>
  <c r="A23" i="13"/>
  <c r="A24" i="13" s="1"/>
  <c r="A25" i="13" s="1"/>
  <c r="A26" i="13" s="1"/>
  <c r="V22" i="13"/>
  <c r="V21" i="13"/>
  <c r="W21" i="13" s="1"/>
  <c r="X21" i="13" s="1"/>
  <c r="Y21" i="13" s="1"/>
  <c r="Z21" i="13" s="1"/>
  <c r="AA21" i="13" s="1"/>
  <c r="AB21" i="13" s="1"/>
  <c r="AC21" i="13" s="1"/>
  <c r="AD21" i="13" s="1"/>
  <c r="AE21" i="13" s="1"/>
  <c r="AF21" i="13" s="1"/>
  <c r="AG21" i="13" s="1"/>
  <c r="AH21" i="13" s="1"/>
  <c r="AI21" i="13" s="1"/>
  <c r="AJ21" i="13" s="1"/>
  <c r="AK21" i="13" s="1"/>
  <c r="AL21" i="13" s="1"/>
  <c r="AM21" i="13" s="1"/>
  <c r="AN21" i="13" s="1"/>
  <c r="AO21" i="13" s="1"/>
  <c r="AP21" i="13" s="1"/>
  <c r="AQ21" i="13" s="1"/>
  <c r="AR21" i="13" s="1"/>
  <c r="AS21" i="13" s="1"/>
  <c r="AT21" i="13" s="1"/>
  <c r="AU21" i="13" s="1"/>
  <c r="AV21" i="13" s="1"/>
  <c r="AW21" i="13" s="1"/>
  <c r="AX21" i="13" s="1"/>
  <c r="AY21" i="13" s="1"/>
  <c r="AZ21" i="13" s="1"/>
  <c r="BA21" i="13" s="1"/>
  <c r="BB21" i="13" s="1"/>
  <c r="BC21" i="13" s="1"/>
  <c r="BD21" i="13" s="1"/>
  <c r="BE21" i="13" s="1"/>
  <c r="V20" i="13"/>
  <c r="W20" i="13" s="1"/>
  <c r="X20" i="13" s="1"/>
  <c r="Y20" i="13" s="1"/>
  <c r="Z20" i="13" s="1"/>
  <c r="AA20" i="13" s="1"/>
  <c r="AB20" i="13" s="1"/>
  <c r="AC20" i="13" s="1"/>
  <c r="AD20" i="13" s="1"/>
  <c r="AE20" i="13" s="1"/>
  <c r="AF20" i="13" s="1"/>
  <c r="AG20" i="13" s="1"/>
  <c r="AH20" i="13" s="1"/>
  <c r="AI20" i="13" s="1"/>
  <c r="AJ20" i="13" s="1"/>
  <c r="AK20" i="13" s="1"/>
  <c r="AL20" i="13" s="1"/>
  <c r="AM20" i="13" s="1"/>
  <c r="AN20" i="13" s="1"/>
  <c r="AO20" i="13" s="1"/>
  <c r="AP20" i="13" s="1"/>
  <c r="AQ20" i="13" s="1"/>
  <c r="AR20" i="13" s="1"/>
  <c r="AS20" i="13" s="1"/>
  <c r="AT20" i="13" s="1"/>
  <c r="AU20" i="13" s="1"/>
  <c r="AV20" i="13" s="1"/>
  <c r="AW20" i="13" s="1"/>
  <c r="AX20" i="13" s="1"/>
  <c r="AY20" i="13" s="1"/>
  <c r="AZ20" i="13" s="1"/>
  <c r="BA20" i="13" s="1"/>
  <c r="BB20" i="13" s="1"/>
  <c r="BC20" i="13" s="1"/>
  <c r="BD20" i="13" s="1"/>
  <c r="BE20" i="13" s="1"/>
  <c r="V19" i="13"/>
  <c r="W19" i="13" s="1"/>
  <c r="X19" i="13" s="1"/>
  <c r="Y19" i="13" s="1"/>
  <c r="Z19" i="13" s="1"/>
  <c r="AA19" i="13" s="1"/>
  <c r="AB19" i="13" s="1"/>
  <c r="AC19" i="13" s="1"/>
  <c r="AD19" i="13" s="1"/>
  <c r="AE19" i="13" s="1"/>
  <c r="AF19" i="13" s="1"/>
  <c r="AG19" i="13" s="1"/>
  <c r="AH19" i="13" s="1"/>
  <c r="AI19" i="13" s="1"/>
  <c r="AJ19" i="13" s="1"/>
  <c r="AK19" i="13" s="1"/>
  <c r="AL19" i="13" s="1"/>
  <c r="AM19" i="13" s="1"/>
  <c r="AN19" i="13" s="1"/>
  <c r="AO19" i="13" s="1"/>
  <c r="AP19" i="13" s="1"/>
  <c r="AQ19" i="13" s="1"/>
  <c r="AR19" i="13" s="1"/>
  <c r="AS19" i="13" s="1"/>
  <c r="AT19" i="13" s="1"/>
  <c r="AU19" i="13" s="1"/>
  <c r="AV19" i="13" s="1"/>
  <c r="AW19" i="13" s="1"/>
  <c r="AX19" i="13" s="1"/>
  <c r="AY19" i="13" s="1"/>
  <c r="AZ19" i="13" s="1"/>
  <c r="BA19" i="13" s="1"/>
  <c r="BB19" i="13" s="1"/>
  <c r="BC19" i="13" s="1"/>
  <c r="BD19" i="13" s="1"/>
  <c r="BE19" i="13" s="1"/>
  <c r="T18" i="13"/>
  <c r="T19" i="13" s="1"/>
  <c r="T20" i="13" s="1"/>
  <c r="T21" i="13" s="1"/>
  <c r="S18" i="13"/>
  <c r="S19" i="13" s="1"/>
  <c r="S20" i="13" s="1"/>
  <c r="S21" i="13" s="1"/>
  <c r="R18" i="13"/>
  <c r="R19" i="13" s="1"/>
  <c r="R20" i="13" s="1"/>
  <c r="R21" i="13" s="1"/>
  <c r="Q18" i="13"/>
  <c r="Q19" i="13" s="1"/>
  <c r="Q20" i="13" s="1"/>
  <c r="Q21" i="13" s="1"/>
  <c r="P18" i="13"/>
  <c r="P19" i="13" s="1"/>
  <c r="P20" i="13" s="1"/>
  <c r="P21" i="13" s="1"/>
  <c r="O18" i="13"/>
  <c r="O19" i="13" s="1"/>
  <c r="O20" i="13" s="1"/>
  <c r="O21" i="13" s="1"/>
  <c r="N18" i="13"/>
  <c r="N19" i="13" s="1"/>
  <c r="N20" i="13" s="1"/>
  <c r="N21" i="13" s="1"/>
  <c r="M18" i="13"/>
  <c r="M19" i="13" s="1"/>
  <c r="M20" i="13" s="1"/>
  <c r="M21" i="13" s="1"/>
  <c r="L18" i="13"/>
  <c r="L19" i="13" s="1"/>
  <c r="L20" i="13" s="1"/>
  <c r="L21" i="13" s="1"/>
  <c r="K18" i="13"/>
  <c r="K19" i="13" s="1"/>
  <c r="K20" i="13" s="1"/>
  <c r="K21" i="13" s="1"/>
  <c r="J18" i="13"/>
  <c r="J19" i="13" s="1"/>
  <c r="J20" i="13" s="1"/>
  <c r="J21" i="13" s="1"/>
  <c r="I18" i="13"/>
  <c r="I19" i="13" s="1"/>
  <c r="I20" i="13" s="1"/>
  <c r="I21" i="13" s="1"/>
  <c r="H18" i="13"/>
  <c r="H19" i="13" s="1"/>
  <c r="H20" i="13" s="1"/>
  <c r="H21" i="13" s="1"/>
  <c r="G18" i="13"/>
  <c r="G19" i="13" s="1"/>
  <c r="G20" i="13" s="1"/>
  <c r="G21" i="13" s="1"/>
  <c r="F18" i="13"/>
  <c r="F19" i="13" s="1"/>
  <c r="F20" i="13" s="1"/>
  <c r="F21" i="13" s="1"/>
  <c r="E18" i="13"/>
  <c r="E19" i="13" s="1"/>
  <c r="E20" i="13" s="1"/>
  <c r="E21" i="13" s="1"/>
  <c r="D18" i="13"/>
  <c r="D19" i="13" s="1"/>
  <c r="D20" i="13" s="1"/>
  <c r="D21" i="13" s="1"/>
  <c r="B18" i="13"/>
  <c r="B19" i="13" s="1"/>
  <c r="B20" i="13" s="1"/>
  <c r="B21" i="13" s="1"/>
  <c r="A18" i="13"/>
  <c r="A19" i="13" s="1"/>
  <c r="A20" i="13" s="1"/>
  <c r="A21" i="13" s="1"/>
  <c r="V17" i="13"/>
  <c r="V16" i="13"/>
  <c r="W16" i="13" s="1"/>
  <c r="X16" i="13" s="1"/>
  <c r="Y16" i="13" s="1"/>
  <c r="Z16" i="13" s="1"/>
  <c r="AA16" i="13" s="1"/>
  <c r="AB16" i="13" s="1"/>
  <c r="AC16" i="13" s="1"/>
  <c r="AD16" i="13" s="1"/>
  <c r="AE16" i="13" s="1"/>
  <c r="AF16" i="13" s="1"/>
  <c r="AG16" i="13" s="1"/>
  <c r="AH16" i="13" s="1"/>
  <c r="AI16" i="13" s="1"/>
  <c r="AJ16" i="13" s="1"/>
  <c r="AK16" i="13" s="1"/>
  <c r="AL16" i="13" s="1"/>
  <c r="AM16" i="13" s="1"/>
  <c r="AN16" i="13" s="1"/>
  <c r="AO16" i="13" s="1"/>
  <c r="AP16" i="13" s="1"/>
  <c r="AQ16" i="13" s="1"/>
  <c r="AR16" i="13" s="1"/>
  <c r="AS16" i="13" s="1"/>
  <c r="AT16" i="13" s="1"/>
  <c r="AU16" i="13" s="1"/>
  <c r="AV16" i="13" s="1"/>
  <c r="AW16" i="13" s="1"/>
  <c r="AX16" i="13" s="1"/>
  <c r="AY16" i="13" s="1"/>
  <c r="AZ16" i="13" s="1"/>
  <c r="BA16" i="13" s="1"/>
  <c r="BB16" i="13" s="1"/>
  <c r="BC16" i="13" s="1"/>
  <c r="BD16" i="13" s="1"/>
  <c r="BE16" i="13" s="1"/>
  <c r="V15" i="13"/>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V14" i="13"/>
  <c r="W14" i="13" s="1"/>
  <c r="X14" i="13" s="1"/>
  <c r="Y14" i="13" s="1"/>
  <c r="Z14" i="13" s="1"/>
  <c r="AA14" i="13" s="1"/>
  <c r="AB14" i="13" s="1"/>
  <c r="AC14" i="13" s="1"/>
  <c r="AD14" i="13" s="1"/>
  <c r="AE14" i="13" s="1"/>
  <c r="AF14" i="13" s="1"/>
  <c r="AG14" i="13" s="1"/>
  <c r="AH14" i="13" s="1"/>
  <c r="AI14" i="13" s="1"/>
  <c r="AJ14" i="13" s="1"/>
  <c r="AK14" i="13" s="1"/>
  <c r="AL14" i="13" s="1"/>
  <c r="AM14" i="13" s="1"/>
  <c r="AN14" i="13" s="1"/>
  <c r="AO14" i="13" s="1"/>
  <c r="AP14" i="13" s="1"/>
  <c r="AQ14" i="13" s="1"/>
  <c r="AR14" i="13" s="1"/>
  <c r="AS14" i="13" s="1"/>
  <c r="AT14" i="13" s="1"/>
  <c r="AU14" i="13" s="1"/>
  <c r="AV14" i="13" s="1"/>
  <c r="AW14" i="13" s="1"/>
  <c r="AX14" i="13" s="1"/>
  <c r="AY14" i="13" s="1"/>
  <c r="AZ14" i="13" s="1"/>
  <c r="BA14" i="13" s="1"/>
  <c r="BB14" i="13" s="1"/>
  <c r="BC14" i="13" s="1"/>
  <c r="BD14" i="13" s="1"/>
  <c r="BE14" i="13" s="1"/>
  <c r="T13" i="13"/>
  <c r="T14" i="13" s="1"/>
  <c r="T15" i="13" s="1"/>
  <c r="T16" i="13" s="1"/>
  <c r="S13" i="13"/>
  <c r="S14" i="13" s="1"/>
  <c r="S15" i="13" s="1"/>
  <c r="S16" i="13" s="1"/>
  <c r="R13" i="13"/>
  <c r="R14" i="13" s="1"/>
  <c r="R15" i="13" s="1"/>
  <c r="R16" i="13" s="1"/>
  <c r="Q13" i="13"/>
  <c r="Q14" i="13" s="1"/>
  <c r="Q15" i="13" s="1"/>
  <c r="Q16" i="13" s="1"/>
  <c r="P13" i="13"/>
  <c r="P14" i="13" s="1"/>
  <c r="P15" i="13" s="1"/>
  <c r="P16" i="13" s="1"/>
  <c r="O13" i="13"/>
  <c r="O14" i="13" s="1"/>
  <c r="O15" i="13" s="1"/>
  <c r="O16" i="13" s="1"/>
  <c r="N13" i="13"/>
  <c r="N14" i="13" s="1"/>
  <c r="N15" i="13" s="1"/>
  <c r="N16" i="13" s="1"/>
  <c r="M13" i="13"/>
  <c r="M14" i="13" s="1"/>
  <c r="M15" i="13" s="1"/>
  <c r="M16" i="13" s="1"/>
  <c r="L13" i="13"/>
  <c r="L14" i="13" s="1"/>
  <c r="L15" i="13" s="1"/>
  <c r="L16" i="13" s="1"/>
  <c r="K13" i="13"/>
  <c r="K14" i="13" s="1"/>
  <c r="K15" i="13" s="1"/>
  <c r="K16" i="13" s="1"/>
  <c r="J13" i="13"/>
  <c r="J14" i="13" s="1"/>
  <c r="J15" i="13" s="1"/>
  <c r="J16" i="13" s="1"/>
  <c r="I13" i="13"/>
  <c r="I14" i="13" s="1"/>
  <c r="I15" i="13" s="1"/>
  <c r="I16" i="13" s="1"/>
  <c r="H13" i="13"/>
  <c r="H14" i="13" s="1"/>
  <c r="H15" i="13" s="1"/>
  <c r="H16" i="13" s="1"/>
  <c r="G13" i="13"/>
  <c r="G14" i="13" s="1"/>
  <c r="G15" i="13" s="1"/>
  <c r="G16" i="13" s="1"/>
  <c r="F13" i="13"/>
  <c r="F14" i="13" s="1"/>
  <c r="F15" i="13" s="1"/>
  <c r="F16" i="13" s="1"/>
  <c r="E13" i="13"/>
  <c r="E14" i="13" s="1"/>
  <c r="E15" i="13" s="1"/>
  <c r="E16" i="13" s="1"/>
  <c r="D13" i="13"/>
  <c r="D14" i="13" s="1"/>
  <c r="D15" i="13" s="1"/>
  <c r="D16" i="13" s="1"/>
  <c r="B13" i="13"/>
  <c r="B14" i="13" s="1"/>
  <c r="B15" i="13" s="1"/>
  <c r="B16" i="13" s="1"/>
  <c r="A13" i="13"/>
  <c r="A14" i="13" s="1"/>
  <c r="A15" i="13" s="1"/>
  <c r="A16" i="13" s="1"/>
  <c r="V12" i="13"/>
  <c r="V11" i="13"/>
  <c r="W11" i="13" s="1"/>
  <c r="X11" i="13" s="1"/>
  <c r="Y11" i="13" s="1"/>
  <c r="Z11" i="13" s="1"/>
  <c r="AA11" i="13" s="1"/>
  <c r="AB11" i="13" s="1"/>
  <c r="AC11" i="13" s="1"/>
  <c r="AD11" i="13" s="1"/>
  <c r="AE11" i="13" s="1"/>
  <c r="AF11" i="13" s="1"/>
  <c r="AG11" i="13" s="1"/>
  <c r="AH11" i="13" s="1"/>
  <c r="AI11" i="13" s="1"/>
  <c r="AJ11" i="13" s="1"/>
  <c r="AK11" i="13" s="1"/>
  <c r="AL11" i="13" s="1"/>
  <c r="AM11" i="13" s="1"/>
  <c r="AN11" i="13" s="1"/>
  <c r="AO11" i="13" s="1"/>
  <c r="AP11" i="13" s="1"/>
  <c r="AQ11" i="13" s="1"/>
  <c r="AR11" i="13" s="1"/>
  <c r="AS11" i="13" s="1"/>
  <c r="AT11" i="13" s="1"/>
  <c r="AU11" i="13" s="1"/>
  <c r="AV11" i="13" s="1"/>
  <c r="AW11" i="13" s="1"/>
  <c r="AX11" i="13" s="1"/>
  <c r="AY11" i="13" s="1"/>
  <c r="AZ11" i="13" s="1"/>
  <c r="BA11" i="13" s="1"/>
  <c r="BB11" i="13" s="1"/>
  <c r="BC11" i="13" s="1"/>
  <c r="BD11" i="13" s="1"/>
  <c r="BE11" i="13" s="1"/>
  <c r="V10" i="13"/>
  <c r="W10" i="13" s="1"/>
  <c r="X10" i="13" s="1"/>
  <c r="Y10" i="13" s="1"/>
  <c r="Z10" i="13" s="1"/>
  <c r="AA10" i="13" s="1"/>
  <c r="AB10" i="13" s="1"/>
  <c r="AC10" i="13" s="1"/>
  <c r="AD10" i="13" s="1"/>
  <c r="AE10" i="13" s="1"/>
  <c r="AF10" i="13" s="1"/>
  <c r="AG10" i="13" s="1"/>
  <c r="AH10" i="13" s="1"/>
  <c r="AI10" i="13" s="1"/>
  <c r="AJ10" i="13" s="1"/>
  <c r="AK10" i="13" s="1"/>
  <c r="AL10" i="13" s="1"/>
  <c r="AM10" i="13" s="1"/>
  <c r="AN10" i="13" s="1"/>
  <c r="AO10" i="13" s="1"/>
  <c r="AP10" i="13" s="1"/>
  <c r="AQ10" i="13" s="1"/>
  <c r="AR10" i="13" s="1"/>
  <c r="AS10" i="13" s="1"/>
  <c r="AT10" i="13" s="1"/>
  <c r="AU10" i="13" s="1"/>
  <c r="AV10" i="13" s="1"/>
  <c r="AW10" i="13" s="1"/>
  <c r="AX10" i="13" s="1"/>
  <c r="AY10" i="13" s="1"/>
  <c r="AZ10" i="13" s="1"/>
  <c r="BA10" i="13" s="1"/>
  <c r="BB10" i="13" s="1"/>
  <c r="BC10" i="13" s="1"/>
  <c r="BD10" i="13" s="1"/>
  <c r="BE10" i="13" s="1"/>
  <c r="V9" i="13"/>
  <c r="W9" i="13" s="1"/>
  <c r="X9" i="13" s="1"/>
  <c r="Y9" i="13" s="1"/>
  <c r="Z9" i="13" s="1"/>
  <c r="AA9" i="13" s="1"/>
  <c r="AB9" i="13" s="1"/>
  <c r="AC9" i="13" s="1"/>
  <c r="AD9" i="13" s="1"/>
  <c r="AE9" i="13" s="1"/>
  <c r="AF9" i="13" s="1"/>
  <c r="AG9" i="13" s="1"/>
  <c r="AH9" i="13" s="1"/>
  <c r="AI9" i="13" s="1"/>
  <c r="AJ9" i="13" s="1"/>
  <c r="AK9" i="13" s="1"/>
  <c r="AL9" i="13" s="1"/>
  <c r="AM9" i="13" s="1"/>
  <c r="AN9" i="13" s="1"/>
  <c r="AO9" i="13" s="1"/>
  <c r="AP9" i="13" s="1"/>
  <c r="AQ9" i="13" s="1"/>
  <c r="AR9" i="13" s="1"/>
  <c r="AS9" i="13" s="1"/>
  <c r="AT9" i="13" s="1"/>
  <c r="AU9" i="13" s="1"/>
  <c r="AV9" i="13" s="1"/>
  <c r="AW9" i="13" s="1"/>
  <c r="AX9" i="13" s="1"/>
  <c r="AY9" i="13" s="1"/>
  <c r="AZ9" i="13" s="1"/>
  <c r="BA9" i="13" s="1"/>
  <c r="BB9" i="13" s="1"/>
  <c r="BC9" i="13" s="1"/>
  <c r="BD9" i="13" s="1"/>
  <c r="BE9" i="13" s="1"/>
  <c r="L9" i="13"/>
  <c r="L10" i="13" s="1"/>
  <c r="L11" i="13" s="1"/>
  <c r="T8" i="13"/>
  <c r="T9" i="13" s="1"/>
  <c r="T10" i="13" s="1"/>
  <c r="T11" i="13" s="1"/>
  <c r="S8" i="13"/>
  <c r="S9" i="13" s="1"/>
  <c r="S10" i="13" s="1"/>
  <c r="S11" i="13" s="1"/>
  <c r="R8" i="13"/>
  <c r="R9" i="13" s="1"/>
  <c r="R10" i="13" s="1"/>
  <c r="R11" i="13" s="1"/>
  <c r="Q8" i="13"/>
  <c r="Q9" i="13" s="1"/>
  <c r="Q10" i="13" s="1"/>
  <c r="Q11" i="13" s="1"/>
  <c r="P8" i="13"/>
  <c r="P9" i="13" s="1"/>
  <c r="P10" i="13" s="1"/>
  <c r="P11" i="13" s="1"/>
  <c r="O8" i="13"/>
  <c r="O9" i="13" s="1"/>
  <c r="O10" i="13" s="1"/>
  <c r="O11" i="13" s="1"/>
  <c r="N8" i="13"/>
  <c r="N9" i="13" s="1"/>
  <c r="N10" i="13" s="1"/>
  <c r="N11" i="13" s="1"/>
  <c r="M8" i="13"/>
  <c r="M9" i="13" s="1"/>
  <c r="M10" i="13" s="1"/>
  <c r="M11" i="13" s="1"/>
  <c r="L8" i="13"/>
  <c r="K8" i="13"/>
  <c r="K9" i="13" s="1"/>
  <c r="K10" i="13" s="1"/>
  <c r="K11" i="13" s="1"/>
  <c r="J8" i="13"/>
  <c r="J9" i="13" s="1"/>
  <c r="J10" i="13" s="1"/>
  <c r="J11" i="13" s="1"/>
  <c r="I8" i="13"/>
  <c r="I9" i="13" s="1"/>
  <c r="I10" i="13" s="1"/>
  <c r="I11" i="13" s="1"/>
  <c r="H8" i="13"/>
  <c r="H9" i="13" s="1"/>
  <c r="H10" i="13" s="1"/>
  <c r="H11" i="13" s="1"/>
  <c r="G8" i="13"/>
  <c r="G9" i="13" s="1"/>
  <c r="G10" i="13" s="1"/>
  <c r="G11" i="13" s="1"/>
  <c r="F8" i="13"/>
  <c r="F9" i="13" s="1"/>
  <c r="F10" i="13" s="1"/>
  <c r="F11" i="13" s="1"/>
  <c r="E8" i="13"/>
  <c r="E9" i="13" s="1"/>
  <c r="E10" i="13" s="1"/>
  <c r="E11" i="13" s="1"/>
  <c r="D8" i="13"/>
  <c r="D9" i="13" s="1"/>
  <c r="D10" i="13" s="1"/>
  <c r="D11" i="13" s="1"/>
  <c r="B8" i="13"/>
  <c r="A8" i="13"/>
  <c r="A9" i="13" s="1"/>
  <c r="A10" i="13" s="1"/>
  <c r="A11" i="13" s="1"/>
  <c r="V7" i="13"/>
  <c r="BE124" i="13"/>
  <c r="B9" i="13" l="1"/>
  <c r="I592" i="8"/>
  <c r="I585" i="8"/>
  <c r="I578" i="8"/>
  <c r="I571" i="8"/>
  <c r="I564" i="8"/>
  <c r="I557" i="8"/>
  <c r="I550" i="8"/>
  <c r="I543" i="8"/>
  <c r="I536" i="8"/>
  <c r="I529" i="8"/>
  <c r="I522" i="8"/>
  <c r="I515" i="8"/>
  <c r="I508" i="8"/>
  <c r="I501" i="8"/>
  <c r="I494" i="8"/>
  <c r="I487" i="8"/>
  <c r="I480" i="8"/>
  <c r="I473" i="8"/>
  <c r="I466" i="8"/>
  <c r="I459" i="8"/>
  <c r="I452" i="8"/>
  <c r="I445" i="8"/>
  <c r="I438" i="8"/>
  <c r="I431" i="8"/>
  <c r="I424" i="8"/>
  <c r="I417" i="8"/>
  <c r="I410" i="8"/>
  <c r="I403" i="8"/>
  <c r="I396" i="8"/>
  <c r="I389" i="8"/>
  <c r="I382" i="8"/>
  <c r="I375" i="8"/>
  <c r="I368" i="8"/>
  <c r="I361" i="8"/>
  <c r="I354" i="8"/>
  <c r="I347" i="8"/>
  <c r="I340" i="8"/>
  <c r="I333" i="8"/>
  <c r="I326" i="8"/>
  <c r="I319" i="8"/>
  <c r="I312" i="8"/>
  <c r="I305" i="8"/>
  <c r="I298" i="8"/>
  <c r="I291" i="8"/>
  <c r="I284" i="8"/>
  <c r="I277" i="8"/>
  <c r="I270" i="8"/>
  <c r="I263" i="8"/>
  <c r="I256" i="8"/>
  <c r="I249" i="8"/>
  <c r="I242" i="8"/>
  <c r="I235" i="8"/>
  <c r="I228" i="8"/>
  <c r="I221" i="8"/>
  <c r="I214" i="8"/>
  <c r="I207" i="8"/>
  <c r="I200" i="8"/>
  <c r="I193" i="8"/>
  <c r="I186" i="8"/>
  <c r="I179" i="8"/>
  <c r="I172" i="8"/>
  <c r="I165" i="8"/>
  <c r="I158" i="8"/>
  <c r="I151" i="8"/>
  <c r="I144" i="8"/>
  <c r="I137" i="8"/>
  <c r="I130" i="8"/>
  <c r="I123" i="8"/>
  <c r="I116" i="8"/>
  <c r="I109" i="8"/>
  <c r="I102" i="8"/>
  <c r="I95" i="8"/>
  <c r="I88" i="8"/>
  <c r="I81" i="8"/>
  <c r="I74" i="8"/>
  <c r="I67" i="8"/>
  <c r="I60" i="8"/>
  <c r="I53" i="8"/>
  <c r="I46" i="8"/>
  <c r="I39" i="8"/>
  <c r="B10" i="13" l="1"/>
  <c r="AF146" i="13"/>
  <c r="AG146" i="13" s="1"/>
  <c r="AH146" i="13" s="1"/>
  <c r="AI146" i="13" s="1"/>
  <c r="AJ146" i="13" s="1"/>
  <c r="AK146" i="13" s="1"/>
  <c r="AL146" i="13" s="1"/>
  <c r="AM146" i="13" s="1"/>
  <c r="AN146" i="13" s="1"/>
  <c r="AO146" i="13" s="1"/>
  <c r="AP146" i="13" s="1"/>
  <c r="AQ146" i="13" s="1"/>
  <c r="AR146" i="13" s="1"/>
  <c r="AS146" i="13" s="1"/>
  <c r="AT146" i="13" s="1"/>
  <c r="AU146" i="13" s="1"/>
  <c r="AV146" i="13" s="1"/>
  <c r="AW146" i="13" s="1"/>
  <c r="AX146" i="13" s="1"/>
  <c r="AY146" i="13" s="1"/>
  <c r="AZ146" i="13" s="1"/>
  <c r="BA146" i="13" s="1"/>
  <c r="BB146" i="13" s="1"/>
  <c r="BC146" i="13" s="1"/>
  <c r="BD146" i="13" s="1"/>
  <c r="BE146" i="13" s="1"/>
  <c r="BF146" i="13" s="1"/>
  <c r="BG146" i="13" s="1"/>
  <c r="BH146" i="13" s="1"/>
  <c r="BI146" i="13" s="1"/>
  <c r="AF145" i="13"/>
  <c r="AG145" i="13" s="1"/>
  <c r="AH145" i="13" s="1"/>
  <c r="AI145" i="13" s="1"/>
  <c r="AJ145" i="13" s="1"/>
  <c r="AK145" i="13" s="1"/>
  <c r="AL145" i="13" s="1"/>
  <c r="AM145" i="13" s="1"/>
  <c r="AN145" i="13" s="1"/>
  <c r="AO145" i="13" s="1"/>
  <c r="AP145" i="13" s="1"/>
  <c r="AQ145" i="13" s="1"/>
  <c r="AR145" i="13" s="1"/>
  <c r="AS145" i="13" s="1"/>
  <c r="AT145" i="13" s="1"/>
  <c r="AU145" i="13" s="1"/>
  <c r="AV145" i="13" s="1"/>
  <c r="AW145" i="13" s="1"/>
  <c r="AX145" i="13" s="1"/>
  <c r="AY145" i="13" s="1"/>
  <c r="AZ145" i="13" s="1"/>
  <c r="BA145" i="13" s="1"/>
  <c r="BB145" i="13" s="1"/>
  <c r="BC145" i="13" s="1"/>
  <c r="BD145" i="13" s="1"/>
  <c r="BE145" i="13" s="1"/>
  <c r="BF145" i="13" s="1"/>
  <c r="BG145" i="13" s="1"/>
  <c r="BH145" i="13" s="1"/>
  <c r="BI145" i="13" s="1"/>
  <c r="AF144" i="13"/>
  <c r="AG144" i="13" s="1"/>
  <c r="AH144" i="13" s="1"/>
  <c r="AI144" i="13" s="1"/>
  <c r="AJ144" i="13" s="1"/>
  <c r="AK144" i="13" s="1"/>
  <c r="AL144" i="13" s="1"/>
  <c r="AM144" i="13" s="1"/>
  <c r="AN144" i="13" s="1"/>
  <c r="AO144" i="13" s="1"/>
  <c r="AP144" i="13" s="1"/>
  <c r="AQ144" i="13" s="1"/>
  <c r="AR144" i="13" s="1"/>
  <c r="AS144" i="13" s="1"/>
  <c r="AT144" i="13" s="1"/>
  <c r="AU144" i="13" s="1"/>
  <c r="AV144" i="13" s="1"/>
  <c r="AW144" i="13" s="1"/>
  <c r="AX144" i="13" s="1"/>
  <c r="AY144" i="13" s="1"/>
  <c r="AZ144" i="13" s="1"/>
  <c r="BA144" i="13" s="1"/>
  <c r="BB144" i="13" s="1"/>
  <c r="BC144" i="13" s="1"/>
  <c r="BD144" i="13" s="1"/>
  <c r="BE144" i="13" s="1"/>
  <c r="BF144" i="13" s="1"/>
  <c r="BG144" i="13" s="1"/>
  <c r="BH144" i="13" s="1"/>
  <c r="BI144" i="13" s="1"/>
  <c r="B11" i="13" l="1"/>
  <c r="I3" i="13" s="1"/>
  <c r="M120" i="34"/>
  <c r="L120" i="34"/>
  <c r="K119" i="34"/>
  <c r="K118" i="34"/>
  <c r="K117" i="34"/>
  <c r="K116" i="34"/>
  <c r="K115" i="34"/>
  <c r="K114" i="34"/>
  <c r="K113" i="34"/>
  <c r="K112" i="34"/>
  <c r="K111" i="34"/>
  <c r="K110" i="34"/>
  <c r="K109" i="34"/>
  <c r="K108" i="34"/>
  <c r="K107" i="34"/>
  <c r="K106" i="34"/>
  <c r="K105" i="34"/>
  <c r="K104" i="34"/>
  <c r="K103" i="34"/>
  <c r="K102" i="34"/>
  <c r="M100" i="34"/>
  <c r="L100" i="34"/>
  <c r="K98" i="34"/>
  <c r="K97" i="34"/>
  <c r="K96" i="34"/>
  <c r="K95" i="34"/>
  <c r="K94" i="34"/>
  <c r="K93" i="34"/>
  <c r="K92" i="34"/>
  <c r="K91" i="34"/>
  <c r="K90" i="34"/>
  <c r="K89" i="34"/>
  <c r="K88" i="34"/>
  <c r="K87" i="34"/>
  <c r="K86" i="34"/>
  <c r="K85" i="34"/>
  <c r="K84" i="34"/>
  <c r="K83" i="34"/>
  <c r="K82" i="34"/>
  <c r="K81" i="34"/>
  <c r="K80" i="34"/>
  <c r="K79" i="34"/>
  <c r="K78" i="34"/>
  <c r="K77" i="34"/>
  <c r="K76" i="34"/>
  <c r="K75" i="34"/>
  <c r="K74" i="34"/>
  <c r="K73" i="34"/>
  <c r="K72" i="34"/>
  <c r="K71" i="34"/>
  <c r="K70" i="34"/>
  <c r="K69" i="34"/>
  <c r="K68" i="34"/>
  <c r="K67" i="34"/>
  <c r="K66" i="34"/>
  <c r="K65" i="34"/>
  <c r="K64" i="34"/>
  <c r="P62" i="34"/>
  <c r="K62" i="34"/>
  <c r="P61" i="34"/>
  <c r="K61" i="34"/>
  <c r="P60" i="34"/>
  <c r="K60" i="34"/>
  <c r="P59" i="34"/>
  <c r="K59" i="34"/>
  <c r="P58" i="34"/>
  <c r="K58" i="34"/>
  <c r="P57" i="34"/>
  <c r="K57" i="34"/>
  <c r="P56" i="34"/>
  <c r="K56" i="34"/>
  <c r="P55" i="34"/>
  <c r="K55" i="34"/>
  <c r="P54" i="34"/>
  <c r="K54" i="34"/>
  <c r="P53" i="34"/>
  <c r="K53" i="34"/>
  <c r="P52" i="34"/>
  <c r="K52" i="34"/>
  <c r="P51" i="34"/>
  <c r="K51" i="34"/>
  <c r="P50" i="34"/>
  <c r="K50" i="34"/>
  <c r="P49" i="34"/>
  <c r="K49" i="34"/>
  <c r="P48" i="34"/>
  <c r="K48" i="34"/>
  <c r="P47" i="34"/>
  <c r="K47" i="34"/>
  <c r="P46" i="34"/>
  <c r="K46" i="34"/>
  <c r="P45" i="34"/>
  <c r="K45" i="34"/>
  <c r="P44" i="34"/>
  <c r="K44" i="34"/>
  <c r="P43" i="34"/>
  <c r="K43" i="34"/>
  <c r="P42" i="34"/>
  <c r="K42" i="34"/>
  <c r="M37" i="34"/>
  <c r="K35" i="34"/>
  <c r="K34" i="34"/>
  <c r="K33" i="34"/>
  <c r="K32" i="34"/>
  <c r="K31" i="34"/>
  <c r="K30" i="34"/>
  <c r="K29" i="34"/>
  <c r="K28" i="34"/>
  <c r="K27" i="34"/>
  <c r="K26" i="34"/>
  <c r="K25" i="34"/>
  <c r="K24" i="34"/>
  <c r="K23" i="34"/>
  <c r="K22" i="34"/>
  <c r="K21" i="34"/>
  <c r="K20" i="34"/>
  <c r="K19" i="34"/>
  <c r="K18" i="34"/>
  <c r="K17" i="34"/>
  <c r="K16" i="34"/>
  <c r="K15" i="34"/>
  <c r="K14" i="34"/>
  <c r="K13" i="34"/>
  <c r="K12" i="34"/>
  <c r="K11" i="34"/>
  <c r="K10" i="34"/>
  <c r="K9" i="34"/>
  <c r="K8" i="34"/>
  <c r="K7" i="34"/>
  <c r="K6" i="34"/>
  <c r="K5" i="34"/>
  <c r="K4" i="34"/>
  <c r="I4" i="13" l="1"/>
  <c r="H4" i="13"/>
  <c r="H3" i="13"/>
  <c r="Q3" i="33"/>
  <c r="P3" i="33"/>
  <c r="O3" i="33"/>
  <c r="N3" i="33"/>
  <c r="M3" i="33"/>
  <c r="L3" i="33"/>
  <c r="K3" i="33"/>
  <c r="J3" i="33"/>
  <c r="I3" i="33"/>
  <c r="H3" i="33"/>
  <c r="E8" i="32" l="1"/>
  <c r="E141" i="32"/>
  <c r="E140" i="32"/>
  <c r="E137" i="32"/>
  <c r="E134" i="32"/>
  <c r="E131" i="32"/>
  <c r="E128" i="32"/>
  <c r="E125" i="32"/>
  <c r="E122" i="32"/>
  <c r="E119" i="32"/>
  <c r="E116" i="32"/>
  <c r="E107" i="32"/>
  <c r="E98" i="32"/>
  <c r="E89" i="32"/>
  <c r="E79" i="32"/>
  <c r="E69" i="32"/>
  <c r="E58" i="32"/>
  <c r="E47" i="32"/>
  <c r="E36" i="32"/>
  <c r="E25" i="32"/>
  <c r="E23" i="32"/>
  <c r="E11" i="32"/>
  <c r="E5" i="32"/>
  <c r="E3" i="32"/>
  <c r="P2" i="32"/>
  <c r="AB2" i="32" s="1"/>
  <c r="O2" i="32"/>
  <c r="AZ2" i="32" s="1"/>
  <c r="N2" i="32"/>
  <c r="AY2" i="32" s="1"/>
  <c r="M2" i="32"/>
  <c r="Y2" i="32" s="1"/>
  <c r="L2" i="32"/>
  <c r="X2" i="32" s="1"/>
  <c r="K2" i="32"/>
  <c r="AV2" i="32" s="1"/>
  <c r="J2" i="32"/>
  <c r="AU2" i="32" s="1"/>
  <c r="I2" i="32"/>
  <c r="U2" i="32" s="1"/>
  <c r="H2" i="32"/>
  <c r="T2" i="32" s="1"/>
  <c r="G2" i="32"/>
  <c r="AR2" i="32" s="1"/>
  <c r="F2" i="32"/>
  <c r="AQ2" i="32" s="1"/>
  <c r="AJ2" i="32" l="1"/>
  <c r="AF2" i="32"/>
  <c r="AN2" i="32"/>
  <c r="R2" i="32"/>
  <c r="V2" i="32"/>
  <c r="Z2" i="32"/>
  <c r="AK2" i="32"/>
  <c r="S2" i="32"/>
  <c r="W2" i="32"/>
  <c r="AA2" i="32"/>
  <c r="AG2" i="32"/>
  <c r="AS2" i="32"/>
  <c r="AW2" i="32"/>
  <c r="BA2" i="32"/>
  <c r="AT2" i="32"/>
  <c r="AX2" i="32"/>
  <c r="R3" i="30"/>
  <c r="Q3" i="30"/>
  <c r="P3" i="30"/>
  <c r="O3" i="30"/>
  <c r="N3" i="30"/>
  <c r="M3" i="30"/>
  <c r="L3" i="30"/>
  <c r="K3" i="30"/>
  <c r="J3" i="30"/>
  <c r="I3" i="30"/>
  <c r="J8" i="25"/>
  <c r="AE2" i="32" l="1"/>
  <c r="AD2" i="32"/>
  <c r="AM2" i="32"/>
  <c r="AL2" i="32"/>
  <c r="AI2" i="32"/>
  <c r="AH2" i="32"/>
  <c r="C76" i="25"/>
  <c r="A76" i="25"/>
  <c r="G136" i="25"/>
  <c r="G179" i="25"/>
  <c r="G174" i="25"/>
  <c r="C179" i="25"/>
  <c r="A179" i="25"/>
  <c r="C176" i="25"/>
  <c r="A176" i="25"/>
  <c r="C170" i="25"/>
  <c r="A170" i="25"/>
  <c r="C167" i="25"/>
  <c r="A167" i="25"/>
  <c r="C164" i="25"/>
  <c r="A164" i="25"/>
  <c r="C161" i="25"/>
  <c r="A161" i="25"/>
  <c r="D163" i="25"/>
  <c r="C180" i="25"/>
  <c r="A180" i="25"/>
  <c r="C177" i="25"/>
  <c r="A177" i="25"/>
  <c r="C174" i="25"/>
  <c r="A174" i="25"/>
  <c r="C171" i="25"/>
  <c r="A171" i="25"/>
  <c r="C168" i="25"/>
  <c r="A168" i="25"/>
  <c r="C165" i="25"/>
  <c r="A165" i="25"/>
  <c r="C162" i="25"/>
  <c r="A162" i="25"/>
  <c r="G159" i="25" l="1"/>
  <c r="C159" i="25"/>
  <c r="A159" i="25"/>
  <c r="C158" i="25"/>
  <c r="A158" i="25"/>
  <c r="C157" i="25"/>
  <c r="A157" i="25"/>
  <c r="C156" i="25"/>
  <c r="A156" i="25"/>
  <c r="C155" i="25"/>
  <c r="A155" i="25"/>
  <c r="G150" i="25"/>
  <c r="G149" i="25"/>
  <c r="C153" i="25"/>
  <c r="A153" i="25"/>
  <c r="C152" i="25"/>
  <c r="A152" i="25"/>
  <c r="C150" i="25"/>
  <c r="A150" i="25"/>
  <c r="C149" i="25"/>
  <c r="A149" i="25"/>
  <c r="C147" i="25"/>
  <c r="A147" i="25"/>
  <c r="C146" i="25"/>
  <c r="A146" i="25"/>
  <c r="C144" i="25"/>
  <c r="A144" i="25"/>
  <c r="C143" i="25"/>
  <c r="A143" i="25"/>
  <c r="G140" i="25"/>
  <c r="C141" i="25"/>
  <c r="A141" i="25"/>
  <c r="C140" i="25"/>
  <c r="A140" i="25"/>
  <c r="C136" i="25"/>
  <c r="A136" i="25"/>
  <c r="C137" i="25"/>
  <c r="A137" i="25"/>
  <c r="G134" i="25"/>
  <c r="C134" i="25"/>
  <c r="A134" i="25"/>
  <c r="C131" i="25"/>
  <c r="A131" i="25"/>
  <c r="C129" i="25"/>
  <c r="A129" i="25"/>
  <c r="C127" i="25"/>
  <c r="A127" i="25"/>
  <c r="C125" i="25"/>
  <c r="A125" i="25"/>
  <c r="C123" i="25"/>
  <c r="A123" i="25"/>
  <c r="C122" i="25"/>
  <c r="A122" i="25"/>
  <c r="G119" i="25"/>
  <c r="C120" i="25"/>
  <c r="A120" i="25"/>
  <c r="C119" i="25"/>
  <c r="A119" i="25"/>
  <c r="G117" i="25"/>
  <c r="C117" i="25"/>
  <c r="A117" i="25"/>
  <c r="G114" i="25"/>
  <c r="C114" i="25"/>
  <c r="A114" i="25"/>
  <c r="G112" i="25"/>
  <c r="C112" i="25"/>
  <c r="A112" i="25"/>
  <c r="G109" i="25"/>
  <c r="G107" i="25"/>
  <c r="G105" i="25"/>
  <c r="G103" i="25"/>
  <c r="G101" i="25"/>
  <c r="G99" i="25"/>
  <c r="G97" i="25"/>
  <c r="G95" i="25"/>
  <c r="C109" i="25"/>
  <c r="A109" i="25"/>
  <c r="C107" i="25"/>
  <c r="A107" i="25"/>
  <c r="C105" i="25"/>
  <c r="A105" i="25"/>
  <c r="C103" i="25"/>
  <c r="A103" i="25"/>
  <c r="C101" i="25"/>
  <c r="A101" i="25"/>
  <c r="C99" i="25"/>
  <c r="A99" i="25"/>
  <c r="C97" i="25"/>
  <c r="A97" i="25"/>
  <c r="C95" i="25"/>
  <c r="A95" i="25"/>
  <c r="G93" i="25"/>
  <c r="G90" i="25"/>
  <c r="C93" i="25"/>
  <c r="A93" i="25"/>
  <c r="C90" i="25"/>
  <c r="A90" i="25"/>
  <c r="G87" i="25"/>
  <c r="G85" i="25"/>
  <c r="G83" i="25"/>
  <c r="C87" i="25"/>
  <c r="A87" i="25"/>
  <c r="C85" i="25"/>
  <c r="A85" i="25"/>
  <c r="C83" i="25"/>
  <c r="A83" i="25"/>
  <c r="G81" i="25"/>
  <c r="C81" i="25"/>
  <c r="A81" i="25"/>
  <c r="G78" i="25"/>
  <c r="G74" i="25"/>
  <c r="C78" i="25"/>
  <c r="A78" i="25"/>
  <c r="C74" i="25"/>
  <c r="A74" i="25"/>
  <c r="G72" i="25"/>
  <c r="C72" i="25"/>
  <c r="A72" i="25"/>
  <c r="G69" i="25"/>
  <c r="G67" i="25"/>
  <c r="C69" i="25"/>
  <c r="A69" i="25"/>
  <c r="C67" i="25"/>
  <c r="A67" i="25"/>
  <c r="G65" i="25"/>
  <c r="G63" i="25"/>
  <c r="G61" i="25"/>
  <c r="G59" i="25"/>
  <c r="C65" i="25"/>
  <c r="A65" i="25"/>
  <c r="C63" i="25"/>
  <c r="A63" i="25"/>
  <c r="C61" i="25"/>
  <c r="A61" i="25"/>
  <c r="C59" i="25"/>
  <c r="A59" i="25"/>
  <c r="C57" i="25"/>
  <c r="A57" i="25"/>
  <c r="G55" i="25"/>
  <c r="G53" i="25"/>
  <c r="G51" i="25"/>
  <c r="G49" i="25"/>
  <c r="C49" i="25"/>
  <c r="A49" i="25"/>
  <c r="C51" i="25"/>
  <c r="A51" i="25"/>
  <c r="C53" i="25"/>
  <c r="A53" i="25"/>
  <c r="C55" i="25"/>
  <c r="A55" i="25"/>
  <c r="C47" i="25"/>
  <c r="A47" i="25"/>
  <c r="C45" i="25"/>
  <c r="A45" i="25"/>
  <c r="C43" i="25"/>
  <c r="A43" i="25"/>
  <c r="C41" i="25"/>
  <c r="A41" i="25"/>
  <c r="C40" i="25"/>
  <c r="A40" i="25"/>
  <c r="C37" i="25"/>
  <c r="A37" i="25"/>
  <c r="C35" i="25"/>
  <c r="A35" i="25"/>
  <c r="C33" i="25"/>
  <c r="A33" i="25"/>
  <c r="C31" i="25"/>
  <c r="A31" i="25"/>
  <c r="C29" i="25"/>
  <c r="A29" i="25"/>
  <c r="C27" i="25"/>
  <c r="A27" i="25"/>
  <c r="C25" i="25"/>
  <c r="A25" i="25"/>
  <c r="C23" i="25"/>
  <c r="A23" i="25"/>
  <c r="C21" i="25"/>
  <c r="A21" i="25"/>
  <c r="C19" i="25"/>
  <c r="A19" i="25"/>
  <c r="C17" i="25"/>
  <c r="A17" i="25"/>
  <c r="C15" i="25"/>
  <c r="A15" i="25"/>
  <c r="C13" i="25"/>
  <c r="A13" i="25"/>
  <c r="C11" i="25"/>
  <c r="A11" i="25"/>
  <c r="C9" i="25"/>
  <c r="A9" i="25"/>
  <c r="C6" i="25"/>
  <c r="A6" i="25"/>
  <c r="C4" i="25"/>
  <c r="A4" i="25"/>
  <c r="G89" i="30" l="1"/>
  <c r="E89" i="30"/>
  <c r="D89" i="30"/>
  <c r="C89" i="30"/>
  <c r="G88" i="30"/>
  <c r="E88" i="30"/>
  <c r="D88" i="30"/>
  <c r="C88" i="30"/>
  <c r="G87" i="30"/>
  <c r="G86" i="30"/>
  <c r="E86" i="30"/>
  <c r="D86" i="30"/>
  <c r="C86" i="30"/>
  <c r="G85" i="30"/>
  <c r="E85" i="30"/>
  <c r="D85" i="30"/>
  <c r="C85" i="30"/>
  <c r="G84" i="30"/>
  <c r="E84" i="30"/>
  <c r="D84" i="30"/>
  <c r="C84" i="30"/>
  <c r="G83" i="30"/>
  <c r="E83" i="30"/>
  <c r="D83" i="30"/>
  <c r="C83" i="30"/>
  <c r="G82" i="30"/>
  <c r="E82" i="30"/>
  <c r="D82" i="30"/>
  <c r="C82" i="30"/>
  <c r="G81" i="30"/>
  <c r="E81" i="30"/>
  <c r="D81" i="30"/>
  <c r="C81" i="30"/>
  <c r="G80" i="30"/>
  <c r="E80" i="30"/>
  <c r="D80" i="30"/>
  <c r="C80" i="30"/>
  <c r="G79" i="30"/>
  <c r="E79" i="30"/>
  <c r="D79" i="30"/>
  <c r="C79" i="30"/>
  <c r="G78" i="30"/>
  <c r="E78" i="30"/>
  <c r="D78" i="30"/>
  <c r="C78" i="30"/>
  <c r="G77" i="30"/>
  <c r="E77" i="30"/>
  <c r="D77" i="30"/>
  <c r="C77" i="30"/>
  <c r="G76" i="30"/>
  <c r="E76" i="30"/>
  <c r="D76" i="30"/>
  <c r="C76" i="30"/>
  <c r="G75" i="30"/>
  <c r="E75" i="30"/>
  <c r="D75" i="30"/>
  <c r="C75" i="30"/>
  <c r="G74" i="30"/>
  <c r="E74" i="30"/>
  <c r="D74" i="30"/>
  <c r="C74" i="30"/>
  <c r="G73" i="30"/>
  <c r="G72" i="30"/>
  <c r="E72" i="30"/>
  <c r="D72" i="30"/>
  <c r="C72" i="30"/>
  <c r="G71" i="30"/>
  <c r="E71" i="30"/>
  <c r="D71" i="30"/>
  <c r="C71" i="30"/>
  <c r="G70" i="30"/>
  <c r="E70" i="30"/>
  <c r="D70" i="30"/>
  <c r="C70" i="30"/>
  <c r="G69" i="30"/>
  <c r="E69" i="30"/>
  <c r="D69" i="30"/>
  <c r="C69" i="30"/>
  <c r="G68" i="30"/>
  <c r="E68" i="30"/>
  <c r="D68" i="30"/>
  <c r="C68" i="30"/>
  <c r="G67" i="30"/>
  <c r="E67" i="30"/>
  <c r="D67" i="30"/>
  <c r="C67" i="30"/>
  <c r="G66" i="30"/>
  <c r="E66" i="30"/>
  <c r="D66" i="30"/>
  <c r="C66" i="30"/>
  <c r="G65" i="30"/>
  <c r="E65" i="30"/>
  <c r="D65" i="30"/>
  <c r="C65" i="30"/>
  <c r="G64" i="30"/>
  <c r="E64" i="30"/>
  <c r="D64" i="30"/>
  <c r="C64" i="30"/>
  <c r="G63" i="30"/>
  <c r="E63" i="30"/>
  <c r="D63" i="30"/>
  <c r="C63" i="30"/>
  <c r="G62" i="30"/>
  <c r="G61" i="30"/>
  <c r="E61" i="30"/>
  <c r="D61" i="30"/>
  <c r="C61" i="30"/>
  <c r="G60" i="30"/>
  <c r="E60" i="30"/>
  <c r="D60" i="30"/>
  <c r="C60" i="30"/>
  <c r="G59" i="30"/>
  <c r="E59" i="30"/>
  <c r="D59" i="30"/>
  <c r="C59" i="30"/>
  <c r="G58" i="30"/>
  <c r="E58" i="30"/>
  <c r="D58" i="30"/>
  <c r="C58" i="30"/>
  <c r="G57" i="30"/>
  <c r="E57" i="30"/>
  <c r="D57" i="30"/>
  <c r="C57" i="30"/>
  <c r="G56" i="30"/>
  <c r="E56" i="30"/>
  <c r="D56" i="30"/>
  <c r="C56" i="30"/>
  <c r="G55" i="30"/>
  <c r="E55" i="30"/>
  <c r="D55" i="30"/>
  <c r="C55" i="30"/>
  <c r="G54" i="30"/>
  <c r="E54" i="30"/>
  <c r="D54" i="30"/>
  <c r="C54" i="30"/>
  <c r="G53" i="30"/>
  <c r="E53" i="30"/>
  <c r="D53" i="30"/>
  <c r="C53" i="30"/>
  <c r="G52" i="30"/>
  <c r="G51" i="30"/>
  <c r="E51" i="30"/>
  <c r="D51" i="30"/>
  <c r="C51" i="30"/>
  <c r="G50" i="30"/>
  <c r="G49" i="30"/>
  <c r="E49" i="30"/>
  <c r="D49" i="30"/>
  <c r="C49" i="30"/>
  <c r="G48" i="30"/>
  <c r="E48" i="30"/>
  <c r="D48" i="30"/>
  <c r="C48" i="30"/>
  <c r="G47" i="30"/>
  <c r="E47" i="30"/>
  <c r="D47" i="30"/>
  <c r="C47" i="30"/>
  <c r="G46" i="30"/>
  <c r="E46" i="30"/>
  <c r="D46" i="30"/>
  <c r="C46" i="30"/>
  <c r="G45" i="30"/>
  <c r="G44" i="30"/>
  <c r="E44" i="30"/>
  <c r="D44" i="30"/>
  <c r="C44" i="30"/>
  <c r="G43" i="30"/>
  <c r="E43" i="30"/>
  <c r="D43" i="30"/>
  <c r="C43" i="30"/>
  <c r="G42" i="30"/>
  <c r="E42" i="30"/>
  <c r="D42" i="30"/>
  <c r="C42" i="30"/>
  <c r="G41" i="30"/>
  <c r="E41" i="30"/>
  <c r="D41" i="30"/>
  <c r="C41" i="30"/>
  <c r="G40" i="30"/>
  <c r="G39" i="30"/>
  <c r="E39" i="30"/>
  <c r="D39" i="30"/>
  <c r="C39" i="30"/>
  <c r="G38" i="30"/>
  <c r="E38" i="30"/>
  <c r="D38" i="30"/>
  <c r="C38" i="30"/>
  <c r="G37" i="30"/>
  <c r="E37" i="30"/>
  <c r="D37" i="30"/>
  <c r="C37" i="30"/>
  <c r="G36" i="30"/>
  <c r="E36" i="30"/>
  <c r="D36" i="30"/>
  <c r="C36" i="30"/>
  <c r="G35" i="30"/>
  <c r="E35" i="30"/>
  <c r="D35" i="30"/>
  <c r="C35" i="30"/>
  <c r="G34" i="30"/>
  <c r="E34" i="30"/>
  <c r="D34" i="30"/>
  <c r="C34" i="30"/>
  <c r="G33" i="30"/>
  <c r="E33" i="30"/>
  <c r="D33" i="30"/>
  <c r="C33" i="30"/>
  <c r="G32" i="30"/>
  <c r="E32" i="30"/>
  <c r="D32" i="30"/>
  <c r="C32" i="30"/>
  <c r="G31" i="30"/>
  <c r="E31" i="30"/>
  <c r="D31" i="30"/>
  <c r="C31" i="30"/>
  <c r="G30" i="30"/>
  <c r="E30" i="30"/>
  <c r="D30" i="30"/>
  <c r="C30" i="30"/>
  <c r="G29" i="30"/>
  <c r="E29" i="30"/>
  <c r="D29" i="30"/>
  <c r="C29" i="30"/>
  <c r="G28" i="30"/>
  <c r="E28" i="30"/>
  <c r="D28" i="30"/>
  <c r="C28" i="30"/>
  <c r="G27" i="30"/>
  <c r="E27" i="30"/>
  <c r="D27" i="30"/>
  <c r="C27" i="30"/>
  <c r="G26" i="30"/>
  <c r="E26" i="30"/>
  <c r="D26" i="30"/>
  <c r="C26" i="30"/>
  <c r="G25" i="30"/>
  <c r="E25" i="30"/>
  <c r="D25" i="30"/>
  <c r="C25" i="30"/>
  <c r="G24" i="30"/>
  <c r="G23" i="30"/>
  <c r="E23" i="30"/>
  <c r="D23" i="30"/>
  <c r="C23" i="30"/>
  <c r="G22" i="30"/>
  <c r="E22" i="30"/>
  <c r="D22" i="30"/>
  <c r="C22" i="30"/>
  <c r="G21" i="30"/>
  <c r="E21" i="30"/>
  <c r="D21" i="30"/>
  <c r="C21" i="30"/>
  <c r="G20" i="30"/>
  <c r="E20" i="30"/>
  <c r="D20" i="30"/>
  <c r="C20" i="30"/>
  <c r="G19" i="30"/>
  <c r="E19" i="30"/>
  <c r="D19" i="30"/>
  <c r="C19" i="30"/>
  <c r="G18" i="30"/>
  <c r="E18" i="30"/>
  <c r="D18" i="30"/>
  <c r="C18" i="30"/>
  <c r="G17" i="30"/>
  <c r="E17" i="30"/>
  <c r="D17" i="30"/>
  <c r="C17" i="30"/>
  <c r="G16" i="30"/>
  <c r="E16" i="30"/>
  <c r="D16" i="30"/>
  <c r="C16" i="30"/>
  <c r="G15" i="30"/>
  <c r="E15" i="30"/>
  <c r="D15" i="30"/>
  <c r="C15" i="30"/>
  <c r="G14" i="30"/>
  <c r="E14" i="30"/>
  <c r="D14" i="30"/>
  <c r="C14" i="30"/>
  <c r="G13" i="30"/>
  <c r="E13" i="30"/>
  <c r="D13" i="30"/>
  <c r="C13" i="30"/>
  <c r="G12" i="30"/>
  <c r="E12" i="30"/>
  <c r="D12" i="30"/>
  <c r="C12" i="30"/>
  <c r="G11" i="30"/>
  <c r="E11" i="30"/>
  <c r="D11" i="30"/>
  <c r="C11" i="30"/>
  <c r="G10" i="30"/>
  <c r="E10" i="30"/>
  <c r="D10" i="30"/>
  <c r="C10" i="30"/>
  <c r="G9" i="30"/>
  <c r="E9" i="30"/>
  <c r="D9" i="30"/>
  <c r="C9" i="30"/>
  <c r="G8" i="30"/>
  <c r="G7" i="30"/>
  <c r="E7" i="30"/>
  <c r="D7" i="30"/>
  <c r="C7" i="30"/>
  <c r="G6" i="30"/>
  <c r="E6" i="30"/>
  <c r="D6" i="30"/>
  <c r="C6" i="30"/>
  <c r="G5" i="30"/>
  <c r="E5" i="30"/>
  <c r="D5" i="30"/>
  <c r="C5" i="30"/>
  <c r="A318" i="28" l="1"/>
  <c r="A317" i="28"/>
  <c r="A316" i="28"/>
  <c r="A315" i="28"/>
  <c r="A314" i="28"/>
  <c r="A313" i="28"/>
  <c r="A312" i="28"/>
  <c r="A311" i="28"/>
  <c r="A310" i="28"/>
  <c r="A309" i="28"/>
  <c r="A308" i="28"/>
  <c r="A307" i="28"/>
  <c r="A306" i="28"/>
  <c r="A305" i="28"/>
  <c r="A304" i="28"/>
  <c r="A303" i="28"/>
  <c r="A302" i="28"/>
  <c r="A301" i="28"/>
  <c r="A300" i="28"/>
  <c r="A299" i="28"/>
  <c r="A298" i="28"/>
  <c r="A297" i="28"/>
  <c r="A296" i="28"/>
  <c r="A295" i="28"/>
  <c r="A294" i="28"/>
  <c r="A293" i="28"/>
  <c r="A292" i="28"/>
  <c r="A291" i="28"/>
  <c r="A290" i="28"/>
  <c r="A289" i="28"/>
  <c r="A288" i="28"/>
  <c r="A287" i="28"/>
  <c r="A286" i="28"/>
  <c r="A285" i="28"/>
  <c r="A284" i="28"/>
  <c r="A283" i="28"/>
  <c r="A282" i="28"/>
  <c r="A281" i="28"/>
  <c r="A280" i="28"/>
  <c r="A279" i="28"/>
  <c r="A278" i="28"/>
  <c r="A277" i="28"/>
  <c r="A276" i="28"/>
  <c r="A275" i="28"/>
  <c r="A274" i="28"/>
  <c r="A273" i="28"/>
  <c r="A272" i="28"/>
  <c r="A271" i="28"/>
  <c r="A270" i="28"/>
  <c r="A269" i="28"/>
  <c r="A268" i="28"/>
  <c r="A267" i="28"/>
  <c r="A266" i="28"/>
  <c r="A265" i="28"/>
  <c r="A264" i="28"/>
  <c r="A263" i="28"/>
  <c r="A262" i="28"/>
  <c r="A261" i="28"/>
  <c r="A260" i="28"/>
  <c r="A259" i="28"/>
  <c r="A258" i="28"/>
  <c r="A257" i="28"/>
  <c r="A256" i="28"/>
  <c r="A255" i="28"/>
  <c r="A254" i="28"/>
  <c r="A253" i="28"/>
  <c r="A252" i="28"/>
  <c r="A251" i="28"/>
  <c r="A250" i="28"/>
  <c r="A249" i="28"/>
  <c r="A248" i="28"/>
  <c r="A247" i="28"/>
  <c r="A246" i="28"/>
  <c r="A245" i="28"/>
  <c r="A244" i="28"/>
  <c r="A243" i="28"/>
  <c r="A242" i="28"/>
  <c r="A241" i="28"/>
  <c r="A240" i="28"/>
  <c r="A239" i="28"/>
  <c r="A238" i="28"/>
  <c r="A237" i="28"/>
  <c r="A236" i="28"/>
  <c r="A235" i="28"/>
  <c r="A234" i="28"/>
  <c r="A233" i="28"/>
  <c r="A232" i="28"/>
  <c r="A231" i="28"/>
  <c r="A230" i="28"/>
  <c r="A229" i="28"/>
  <c r="A228" i="28"/>
  <c r="A227" i="28"/>
  <c r="A226" i="28"/>
  <c r="A225" i="28"/>
  <c r="A224" i="28"/>
  <c r="A223" i="28"/>
  <c r="A222" i="28"/>
  <c r="A221" i="28"/>
  <c r="A220" i="28"/>
  <c r="A219" i="28"/>
  <c r="A218" i="28"/>
  <c r="A217" i="28"/>
  <c r="A216" i="28"/>
  <c r="A215" i="28"/>
  <c r="A214" i="28"/>
  <c r="A213" i="28"/>
  <c r="A212" i="28"/>
  <c r="A211" i="28"/>
  <c r="A210" i="28"/>
  <c r="A209" i="28"/>
  <c r="A208" i="28"/>
  <c r="A207" i="28"/>
  <c r="A206" i="28"/>
  <c r="A205" i="28"/>
  <c r="A204" i="28"/>
  <c r="A203" i="28"/>
  <c r="A202" i="28"/>
  <c r="A201" i="28"/>
  <c r="A200" i="28"/>
  <c r="A199" i="28"/>
  <c r="A198" i="28"/>
  <c r="A197" i="28"/>
  <c r="A196" i="28"/>
  <c r="A195" i="28"/>
  <c r="A194" i="28"/>
  <c r="A193" i="28"/>
  <c r="A192" i="28"/>
  <c r="A191" i="28"/>
  <c r="A190" i="28"/>
  <c r="A189" i="28"/>
  <c r="A188" i="28"/>
  <c r="A187" i="28"/>
  <c r="A186" i="28"/>
  <c r="A185" i="28"/>
  <c r="A184" i="28"/>
  <c r="A183" i="28"/>
  <c r="A182" i="28"/>
  <c r="A181" i="28"/>
  <c r="A180" i="28"/>
  <c r="A179" i="28"/>
  <c r="A178" i="28"/>
  <c r="A177" i="28"/>
  <c r="A176" i="28"/>
  <c r="A175" i="28"/>
  <c r="A174" i="28"/>
  <c r="A173" i="28"/>
  <c r="A172" i="28"/>
  <c r="A171" i="28"/>
  <c r="A170" i="28"/>
  <c r="A169" i="28"/>
  <c r="A168" i="28"/>
  <c r="A167" i="28"/>
  <c r="A166" i="28"/>
  <c r="A165" i="28"/>
  <c r="A164" i="28"/>
  <c r="A163" i="28"/>
  <c r="A162" i="28"/>
  <c r="A161" i="28"/>
  <c r="A160" i="28"/>
  <c r="A159" i="28"/>
  <c r="A158" i="28"/>
  <c r="A157" i="28"/>
  <c r="A156" i="28"/>
  <c r="A155" i="28"/>
  <c r="A154" i="28"/>
  <c r="A153" i="28"/>
  <c r="A152" i="28"/>
  <c r="A151" i="28"/>
  <c r="A150" i="28"/>
  <c r="A149" i="28"/>
  <c r="A148" i="28"/>
  <c r="A147" i="28"/>
  <c r="A146" i="28"/>
  <c r="A145" i="28"/>
  <c r="A144" i="28"/>
  <c r="A143" i="28"/>
  <c r="A142" i="28"/>
  <c r="A141" i="28"/>
  <c r="A140" i="28"/>
  <c r="A139" i="28"/>
  <c r="A138" i="28"/>
  <c r="A137" i="28"/>
  <c r="A136" i="28"/>
  <c r="A135" i="28"/>
  <c r="A134" i="28"/>
  <c r="A133" i="28"/>
  <c r="A132" i="28"/>
  <c r="A131" i="28"/>
  <c r="A130" i="28"/>
  <c r="A129" i="28"/>
  <c r="A128" i="28"/>
  <c r="A127" i="28"/>
  <c r="A126" i="28"/>
  <c r="A125" i="28"/>
  <c r="A124" i="28"/>
  <c r="A123" i="28"/>
  <c r="A122" i="28"/>
  <c r="A121" i="28"/>
  <c r="A120" i="28"/>
  <c r="A119" i="28"/>
  <c r="A118" i="28"/>
  <c r="A117" i="28"/>
  <c r="A116" i="28"/>
  <c r="A115" i="28"/>
  <c r="A114" i="28"/>
  <c r="A113" i="28"/>
  <c r="A112" i="28"/>
  <c r="A111" i="28"/>
  <c r="A110" i="28"/>
  <c r="A109" i="28"/>
  <c r="A108" i="28"/>
  <c r="A107" i="28"/>
  <c r="A106" i="28"/>
  <c r="A105" i="28"/>
  <c r="A104" i="28"/>
  <c r="A103" i="28"/>
  <c r="A102" i="28"/>
  <c r="A101" i="28"/>
  <c r="A100" i="28"/>
  <c r="A99" i="28"/>
  <c r="A98" i="28"/>
  <c r="A97" i="28"/>
  <c r="A96" i="28"/>
  <c r="M95" i="28"/>
  <c r="A95" i="28"/>
  <c r="M94" i="28"/>
  <c r="A94" i="28"/>
  <c r="M93" i="28"/>
  <c r="M92" i="28"/>
  <c r="A92" i="28"/>
  <c r="M91" i="28"/>
  <c r="A90" i="28"/>
  <c r="M89" i="28"/>
  <c r="A88" i="28"/>
  <c r="M87" i="28"/>
  <c r="A86" i="28"/>
  <c r="M85" i="28"/>
  <c r="A84" i="28"/>
  <c r="M83" i="28"/>
  <c r="A79" i="28"/>
  <c r="A78" i="28"/>
  <c r="M77" i="28"/>
  <c r="M76" i="28"/>
  <c r="M75" i="28"/>
  <c r="A75" i="28"/>
  <c r="M73" i="28"/>
  <c r="A73" i="28"/>
  <c r="M71" i="28"/>
  <c r="A71" i="28"/>
  <c r="M69" i="28"/>
  <c r="A69" i="28"/>
  <c r="A68" i="28"/>
  <c r="M66" i="28"/>
  <c r="A66" i="28"/>
  <c r="M65" i="28"/>
  <c r="A65" i="28"/>
  <c r="A64" i="28"/>
  <c r="A63" i="28"/>
  <c r="A62" i="28"/>
  <c r="A61" i="28"/>
  <c r="M60" i="28"/>
  <c r="M59" i="28"/>
  <c r="A59" i="28"/>
  <c r="M58" i="28"/>
  <c r="A57" i="28"/>
  <c r="M56" i="28"/>
  <c r="A56" i="28"/>
  <c r="A55" i="28"/>
  <c r="M54" i="28"/>
  <c r="A54" i="28"/>
  <c r="M53" i="28"/>
  <c r="A53" i="28"/>
  <c r="M52" i="28"/>
  <c r="A52" i="28"/>
  <c r="M51" i="28"/>
  <c r="A51" i="28"/>
  <c r="M50" i="28"/>
  <c r="A50" i="28"/>
  <c r="M49" i="28"/>
  <c r="A49" i="28"/>
  <c r="M48" i="28"/>
  <c r="A48" i="28"/>
  <c r="M47" i="28"/>
  <c r="A47" i="28"/>
  <c r="M46" i="28"/>
  <c r="A46" i="28"/>
  <c r="M45" i="28"/>
  <c r="A45" i="28"/>
  <c r="M44" i="28"/>
  <c r="A44" i="28"/>
  <c r="M43" i="28"/>
  <c r="A43" i="28"/>
  <c r="M42" i="28"/>
  <c r="A42" i="28"/>
  <c r="M41" i="28"/>
  <c r="A41" i="28"/>
  <c r="M40" i="28"/>
  <c r="A40" i="28"/>
  <c r="M39" i="28"/>
  <c r="A39" i="28"/>
  <c r="M38" i="28"/>
  <c r="A38" i="28"/>
  <c r="A37" i="28"/>
  <c r="M36" i="28"/>
  <c r="A36" i="28"/>
  <c r="M35" i="28"/>
  <c r="A35" i="28"/>
  <c r="M34" i="28"/>
  <c r="A34" i="28"/>
  <c r="M33" i="28"/>
  <c r="A33" i="28"/>
  <c r="M32" i="28"/>
  <c r="A32" i="28"/>
  <c r="M31" i="28"/>
  <c r="A31" i="28"/>
  <c r="M30" i="28"/>
  <c r="A30" i="28"/>
  <c r="M29" i="28"/>
  <c r="A29" i="28"/>
  <c r="M28" i="28"/>
  <c r="A28" i="28"/>
  <c r="M27" i="28"/>
  <c r="A27" i="28"/>
  <c r="M26" i="28"/>
  <c r="A26" i="28"/>
  <c r="M25" i="28"/>
  <c r="A25" i="28"/>
  <c r="M24" i="28"/>
  <c r="A24" i="28"/>
  <c r="M23" i="28"/>
  <c r="A23" i="28"/>
  <c r="M22" i="28"/>
  <c r="A22" i="28"/>
  <c r="M21" i="28"/>
  <c r="A21" i="28"/>
  <c r="M20" i="28"/>
  <c r="M19" i="28"/>
  <c r="A19" i="28"/>
  <c r="M18" i="28"/>
  <c r="A18" i="28"/>
  <c r="M17" i="28"/>
  <c r="A17" i="28"/>
  <c r="M16" i="28"/>
  <c r="A16" i="28"/>
  <c r="M15" i="28"/>
  <c r="A15" i="28"/>
  <c r="M14" i="28"/>
  <c r="A14" i="28"/>
  <c r="M13" i="28"/>
  <c r="A13" i="28"/>
  <c r="M12" i="28"/>
  <c r="A12" i="28"/>
  <c r="M11" i="28"/>
  <c r="A11" i="28"/>
  <c r="M10" i="28"/>
  <c r="A10" i="28"/>
  <c r="M9" i="28"/>
  <c r="A9" i="28"/>
  <c r="M8" i="28"/>
  <c r="A8" i="28"/>
  <c r="M7" i="28"/>
  <c r="A7" i="28"/>
  <c r="M6" i="28"/>
  <c r="A6" i="28"/>
  <c r="M5" i="28"/>
  <c r="A5" i="28"/>
  <c r="M4" i="28"/>
  <c r="A4" i="28"/>
  <c r="M3" i="28"/>
  <c r="A3" i="28"/>
  <c r="M2" i="28"/>
  <c r="A2" i="28"/>
  <c r="H92" i="25" l="1"/>
  <c r="A92" i="25"/>
  <c r="H89" i="25"/>
  <c r="A89" i="25"/>
  <c r="A8" i="25"/>
  <c r="H71" i="25"/>
  <c r="A71" i="25"/>
  <c r="H133" i="25"/>
  <c r="A133" i="25"/>
  <c r="H173" i="25"/>
  <c r="A173" i="25"/>
  <c r="H111" i="25"/>
  <c r="A111" i="25"/>
  <c r="H39" i="25"/>
  <c r="A39" i="25"/>
  <c r="A80" i="25"/>
  <c r="H80" i="25"/>
  <c r="H79" i="25"/>
  <c r="C178" i="25"/>
  <c r="C175" i="25"/>
  <c r="C172" i="25"/>
  <c r="C169" i="25"/>
  <c r="C166" i="25"/>
  <c r="C163" i="25"/>
  <c r="C160" i="25"/>
  <c r="C154" i="25"/>
  <c r="C151" i="25"/>
  <c r="C148" i="25"/>
  <c r="C145" i="25"/>
  <c r="C142" i="25"/>
  <c r="C139" i="25"/>
  <c r="C138" i="25"/>
  <c r="C135" i="25"/>
  <c r="C132" i="25"/>
  <c r="C130" i="25"/>
  <c r="C128" i="25"/>
  <c r="C126" i="25"/>
  <c r="C124" i="25"/>
  <c r="C121" i="25"/>
  <c r="C118" i="25"/>
  <c r="C116" i="25"/>
  <c r="C115" i="25"/>
  <c r="C113" i="25"/>
  <c r="C110" i="25"/>
  <c r="C108" i="25"/>
  <c r="C106" i="25"/>
  <c r="C104" i="25"/>
  <c r="C102" i="25"/>
  <c r="C100" i="25"/>
  <c r="C98" i="25"/>
  <c r="C96" i="25"/>
  <c r="C94" i="25"/>
  <c r="C91" i="25"/>
  <c r="C88" i="25"/>
  <c r="C86" i="25"/>
  <c r="C84" i="25"/>
  <c r="C82" i="25"/>
  <c r="C79" i="25"/>
  <c r="C77" i="25"/>
  <c r="C75" i="25"/>
  <c r="C73" i="25"/>
  <c r="C70" i="25"/>
  <c r="C68" i="25"/>
  <c r="C66" i="25"/>
  <c r="C64" i="25"/>
  <c r="C62" i="25"/>
  <c r="C60" i="25"/>
  <c r="C58" i="25"/>
  <c r="C56" i="25"/>
  <c r="C54" i="25"/>
  <c r="C52" i="25"/>
  <c r="C50" i="25"/>
  <c r="C48" i="25"/>
  <c r="C46" i="25"/>
  <c r="C44" i="25"/>
  <c r="C42" i="25"/>
  <c r="C38" i="25"/>
  <c r="C36" i="25"/>
  <c r="C34" i="25"/>
  <c r="C32" i="25"/>
  <c r="C30" i="25"/>
  <c r="C28" i="25"/>
  <c r="C26" i="25"/>
  <c r="C24" i="25"/>
  <c r="C22" i="25"/>
  <c r="C20" i="25"/>
  <c r="C18" i="25"/>
  <c r="C16" i="25"/>
  <c r="C14" i="25"/>
  <c r="C12" i="25"/>
  <c r="C10" i="25"/>
  <c r="C7" i="25"/>
  <c r="C5" i="25"/>
  <c r="C3" i="25"/>
  <c r="D3" i="25"/>
  <c r="A178" i="25" l="1"/>
  <c r="A175" i="25"/>
  <c r="A172" i="25"/>
  <c r="A169" i="25"/>
  <c r="A166" i="25"/>
  <c r="A163" i="25"/>
  <c r="A160" i="25"/>
  <c r="A154" i="25"/>
  <c r="A151" i="25"/>
  <c r="A148" i="25"/>
  <c r="A145" i="25"/>
  <c r="A142" i="25"/>
  <c r="A139" i="25"/>
  <c r="A138" i="25"/>
  <c r="A135" i="25"/>
  <c r="A132" i="25"/>
  <c r="A130" i="25"/>
  <c r="A128" i="25"/>
  <c r="A126" i="25"/>
  <c r="A124" i="25"/>
  <c r="A121" i="25"/>
  <c r="A118" i="25"/>
  <c r="A116" i="25"/>
  <c r="A115" i="25"/>
  <c r="A113" i="25"/>
  <c r="A110" i="25"/>
  <c r="A108" i="25"/>
  <c r="A106" i="25"/>
  <c r="A104" i="25"/>
  <c r="A102" i="25"/>
  <c r="A100" i="25"/>
  <c r="A98" i="25"/>
  <c r="A96" i="25"/>
  <c r="A94" i="25"/>
  <c r="A91" i="25"/>
  <c r="A88" i="25"/>
  <c r="A86" i="25"/>
  <c r="A84" i="25"/>
  <c r="A82" i="25"/>
  <c r="A79" i="25"/>
  <c r="A77" i="25"/>
  <c r="A75" i="25"/>
  <c r="A73" i="25"/>
  <c r="A70" i="25"/>
  <c r="A68" i="25"/>
  <c r="A66" i="25"/>
  <c r="A64" i="25"/>
  <c r="A62" i="25"/>
  <c r="A60" i="25"/>
  <c r="A58" i="25"/>
  <c r="A56" i="25"/>
  <c r="A54" i="25"/>
  <c r="A52" i="25"/>
  <c r="A50" i="25"/>
  <c r="A48" i="25"/>
  <c r="A46" i="25"/>
  <c r="A44" i="25"/>
  <c r="A42" i="25"/>
  <c r="A38" i="25"/>
  <c r="A36" i="25"/>
  <c r="A34" i="25"/>
  <c r="A32" i="25"/>
  <c r="A30" i="25"/>
  <c r="A28" i="25"/>
  <c r="A26" i="25"/>
  <c r="A24" i="25"/>
  <c r="A22" i="25"/>
  <c r="A20" i="25"/>
  <c r="A18" i="25"/>
  <c r="A16" i="25"/>
  <c r="A14" i="25"/>
  <c r="A12" i="25"/>
  <c r="A10" i="25"/>
  <c r="A7" i="25"/>
  <c r="A5" i="25"/>
  <c r="A3" i="25"/>
  <c r="I593" i="8" l="1"/>
  <c r="I594" i="8" s="1"/>
  <c r="I595" i="8" s="1"/>
  <c r="I596" i="8" s="1"/>
  <c r="I597" i="8" s="1"/>
  <c r="I586" i="8"/>
  <c r="I587" i="8" s="1"/>
  <c r="I588" i="8" s="1"/>
  <c r="I589" i="8" s="1"/>
  <c r="I590" i="8" s="1"/>
  <c r="I579" i="8"/>
  <c r="I580" i="8" s="1"/>
  <c r="I581" i="8" s="1"/>
  <c r="I582" i="8" s="1"/>
  <c r="I583" i="8" s="1"/>
  <c r="I572" i="8"/>
  <c r="I573" i="8" s="1"/>
  <c r="I574" i="8" s="1"/>
  <c r="I575" i="8" s="1"/>
  <c r="I576" i="8" s="1"/>
  <c r="I565" i="8"/>
  <c r="I566" i="8" s="1"/>
  <c r="I567" i="8" s="1"/>
  <c r="I568" i="8" s="1"/>
  <c r="I569" i="8" s="1"/>
  <c r="I558" i="8"/>
  <c r="I559" i="8" s="1"/>
  <c r="I560" i="8" s="1"/>
  <c r="I561" i="8" s="1"/>
  <c r="I562" i="8" s="1"/>
  <c r="I551" i="8"/>
  <c r="I552" i="8" s="1"/>
  <c r="I553" i="8" s="1"/>
  <c r="I554" i="8" s="1"/>
  <c r="I555" i="8" s="1"/>
  <c r="I544" i="8"/>
  <c r="I545" i="8" s="1"/>
  <c r="I546" i="8" s="1"/>
  <c r="I547" i="8" s="1"/>
  <c r="I548" i="8" s="1"/>
  <c r="I537" i="8"/>
  <c r="I538" i="8" s="1"/>
  <c r="I539" i="8" s="1"/>
  <c r="I540" i="8" s="1"/>
  <c r="I541" i="8" s="1"/>
  <c r="I530" i="8"/>
  <c r="I531" i="8" s="1"/>
  <c r="I532" i="8" s="1"/>
  <c r="I533" i="8" s="1"/>
  <c r="I534" i="8" s="1"/>
  <c r="I523" i="8"/>
  <c r="I524" i="8" s="1"/>
  <c r="I525" i="8" s="1"/>
  <c r="I526" i="8" s="1"/>
  <c r="I527" i="8" s="1"/>
  <c r="I516" i="8"/>
  <c r="I517" i="8" s="1"/>
  <c r="I518" i="8" s="1"/>
  <c r="I519" i="8" s="1"/>
  <c r="I520" i="8" s="1"/>
  <c r="I509" i="8"/>
  <c r="I510" i="8" s="1"/>
  <c r="I511" i="8" s="1"/>
  <c r="I512" i="8" s="1"/>
  <c r="I513" i="8" s="1"/>
  <c r="I502" i="8"/>
  <c r="I503" i="8" s="1"/>
  <c r="I504" i="8" s="1"/>
  <c r="I505" i="8" s="1"/>
  <c r="I506" i="8" s="1"/>
  <c r="I495" i="8"/>
  <c r="I496" i="8" s="1"/>
  <c r="I497" i="8" s="1"/>
  <c r="I498" i="8" s="1"/>
  <c r="I499" i="8" s="1"/>
  <c r="I488" i="8"/>
  <c r="I489" i="8" s="1"/>
  <c r="I490" i="8" s="1"/>
  <c r="I491" i="8" s="1"/>
  <c r="I492" i="8" s="1"/>
  <c r="I481" i="8"/>
  <c r="I482" i="8" s="1"/>
  <c r="I483" i="8" s="1"/>
  <c r="I484" i="8" s="1"/>
  <c r="I485" i="8" s="1"/>
  <c r="I474" i="8"/>
  <c r="I475" i="8" s="1"/>
  <c r="I476" i="8" s="1"/>
  <c r="I477" i="8" s="1"/>
  <c r="I478" i="8" s="1"/>
  <c r="I467" i="8"/>
  <c r="I468" i="8" s="1"/>
  <c r="I469" i="8" s="1"/>
  <c r="I470" i="8" s="1"/>
  <c r="I471" i="8" s="1"/>
  <c r="I460" i="8"/>
  <c r="I461" i="8" s="1"/>
  <c r="I462" i="8" s="1"/>
  <c r="I463" i="8" s="1"/>
  <c r="I464" i="8" s="1"/>
  <c r="I453" i="8"/>
  <c r="I454" i="8" s="1"/>
  <c r="I455" i="8" s="1"/>
  <c r="I456" i="8" s="1"/>
  <c r="I457" i="8" s="1"/>
  <c r="I446" i="8"/>
  <c r="I447" i="8" s="1"/>
  <c r="I448" i="8" s="1"/>
  <c r="I449" i="8" s="1"/>
  <c r="I450" i="8" s="1"/>
  <c r="I439" i="8"/>
  <c r="I440" i="8" s="1"/>
  <c r="I441" i="8" s="1"/>
  <c r="I442" i="8" s="1"/>
  <c r="I443" i="8" s="1"/>
  <c r="I432" i="8"/>
  <c r="I433" i="8" s="1"/>
  <c r="I434" i="8" s="1"/>
  <c r="I435" i="8" s="1"/>
  <c r="I436" i="8" s="1"/>
  <c r="I425" i="8"/>
  <c r="I426" i="8" s="1"/>
  <c r="I427" i="8" s="1"/>
  <c r="I428" i="8" s="1"/>
  <c r="I429" i="8" s="1"/>
  <c r="I418" i="8"/>
  <c r="I419" i="8" s="1"/>
  <c r="I420" i="8" s="1"/>
  <c r="I421" i="8" s="1"/>
  <c r="I422" i="8" s="1"/>
  <c r="I411" i="8"/>
  <c r="I412" i="8" s="1"/>
  <c r="I413" i="8" s="1"/>
  <c r="I414" i="8" s="1"/>
  <c r="I415" i="8" s="1"/>
  <c r="I404" i="8"/>
  <c r="I405" i="8" s="1"/>
  <c r="I406" i="8" s="1"/>
  <c r="I407" i="8" s="1"/>
  <c r="I408" i="8" s="1"/>
  <c r="I397" i="8"/>
  <c r="I398" i="8" s="1"/>
  <c r="I399" i="8" s="1"/>
  <c r="I400" i="8" s="1"/>
  <c r="I401" i="8" s="1"/>
  <c r="I390" i="8"/>
  <c r="I391" i="8" s="1"/>
  <c r="I392" i="8" s="1"/>
  <c r="I393" i="8" s="1"/>
  <c r="I394" i="8" s="1"/>
  <c r="I383" i="8"/>
  <c r="I384" i="8" s="1"/>
  <c r="I385" i="8" s="1"/>
  <c r="I386" i="8" s="1"/>
  <c r="I387" i="8" s="1"/>
  <c r="I376" i="8"/>
  <c r="I377" i="8" s="1"/>
  <c r="I378" i="8" s="1"/>
  <c r="I379" i="8" s="1"/>
  <c r="I380" i="8" s="1"/>
  <c r="I369" i="8"/>
  <c r="I370" i="8" s="1"/>
  <c r="I371" i="8" s="1"/>
  <c r="I372" i="8" s="1"/>
  <c r="I373" i="8" s="1"/>
  <c r="I362" i="8"/>
  <c r="I363" i="8" s="1"/>
  <c r="I364" i="8" s="1"/>
  <c r="I365" i="8" s="1"/>
  <c r="I366" i="8" s="1"/>
  <c r="I355" i="8"/>
  <c r="I356" i="8" s="1"/>
  <c r="I357" i="8" s="1"/>
  <c r="I358" i="8" s="1"/>
  <c r="I359" i="8" s="1"/>
  <c r="I348" i="8"/>
  <c r="I349" i="8" s="1"/>
  <c r="I350" i="8" s="1"/>
  <c r="I351" i="8" s="1"/>
  <c r="I352" i="8" s="1"/>
  <c r="I341" i="8"/>
  <c r="I342" i="8" s="1"/>
  <c r="I343" i="8" s="1"/>
  <c r="I344" i="8" s="1"/>
  <c r="I345" i="8" s="1"/>
  <c r="I334" i="8"/>
  <c r="I335" i="8" s="1"/>
  <c r="I336" i="8" s="1"/>
  <c r="I337" i="8" s="1"/>
  <c r="I338" i="8" s="1"/>
  <c r="I327" i="8"/>
  <c r="I328" i="8" s="1"/>
  <c r="I329" i="8" s="1"/>
  <c r="I330" i="8" s="1"/>
  <c r="I331" i="8" s="1"/>
  <c r="I320" i="8"/>
  <c r="I321" i="8" s="1"/>
  <c r="I322" i="8" s="1"/>
  <c r="I323" i="8" s="1"/>
  <c r="I324" i="8" s="1"/>
  <c r="I313" i="8"/>
  <c r="I314" i="8" s="1"/>
  <c r="I315" i="8" s="1"/>
  <c r="I316" i="8" s="1"/>
  <c r="I317" i="8" s="1"/>
  <c r="I306" i="8"/>
  <c r="I307" i="8" s="1"/>
  <c r="I308" i="8" s="1"/>
  <c r="I309" i="8" s="1"/>
  <c r="I310" i="8" s="1"/>
  <c r="I299" i="8"/>
  <c r="I300" i="8" s="1"/>
  <c r="I301" i="8" s="1"/>
  <c r="I302" i="8" s="1"/>
  <c r="I303" i="8" s="1"/>
  <c r="I292" i="8"/>
  <c r="I293" i="8" s="1"/>
  <c r="I294" i="8" s="1"/>
  <c r="I295" i="8" s="1"/>
  <c r="I296" i="8" s="1"/>
  <c r="I285" i="8"/>
  <c r="I286" i="8" s="1"/>
  <c r="I287" i="8" s="1"/>
  <c r="I288" i="8" s="1"/>
  <c r="I289" i="8" s="1"/>
  <c r="I278" i="8"/>
  <c r="I279" i="8" s="1"/>
  <c r="I280" i="8" s="1"/>
  <c r="I281" i="8" s="1"/>
  <c r="I282" i="8" s="1"/>
  <c r="I271" i="8"/>
  <c r="I272" i="8" s="1"/>
  <c r="I273" i="8" s="1"/>
  <c r="I274" i="8" s="1"/>
  <c r="I275" i="8" s="1"/>
  <c r="I264" i="8"/>
  <c r="I265" i="8" s="1"/>
  <c r="I266" i="8" s="1"/>
  <c r="I267" i="8" s="1"/>
  <c r="I268" i="8" s="1"/>
  <c r="I257" i="8"/>
  <c r="I258" i="8" s="1"/>
  <c r="I259" i="8" s="1"/>
  <c r="I260" i="8" s="1"/>
  <c r="I261" i="8" s="1"/>
  <c r="I250" i="8"/>
  <c r="I251" i="8" s="1"/>
  <c r="I252" i="8" s="1"/>
  <c r="I253" i="8" s="1"/>
  <c r="I254" i="8" s="1"/>
  <c r="I243" i="8"/>
  <c r="I244" i="8" s="1"/>
  <c r="I245" i="8" s="1"/>
  <c r="I246" i="8" s="1"/>
  <c r="I247" i="8" s="1"/>
  <c r="I236" i="8"/>
  <c r="I237" i="8" s="1"/>
  <c r="I238" i="8" s="1"/>
  <c r="I239" i="8" s="1"/>
  <c r="I240" i="8" s="1"/>
  <c r="I229" i="8"/>
  <c r="I230" i="8" s="1"/>
  <c r="I231" i="8" s="1"/>
  <c r="I232" i="8" s="1"/>
  <c r="I233" i="8" s="1"/>
  <c r="I222" i="8"/>
  <c r="I223" i="8" s="1"/>
  <c r="I224" i="8" s="1"/>
  <c r="I225" i="8" s="1"/>
  <c r="I226" i="8" s="1"/>
  <c r="I215" i="8"/>
  <c r="I216" i="8" s="1"/>
  <c r="I217" i="8" s="1"/>
  <c r="I218" i="8" s="1"/>
  <c r="I219" i="8" s="1"/>
  <c r="I208" i="8"/>
  <c r="I209" i="8" s="1"/>
  <c r="I210" i="8" s="1"/>
  <c r="I211" i="8" s="1"/>
  <c r="I212" i="8" s="1"/>
  <c r="I201" i="8"/>
  <c r="I202" i="8" s="1"/>
  <c r="I203" i="8" s="1"/>
  <c r="I204" i="8" s="1"/>
  <c r="I205" i="8" s="1"/>
  <c r="I194" i="8"/>
  <c r="I195" i="8" s="1"/>
  <c r="I196" i="8" s="1"/>
  <c r="I197" i="8" s="1"/>
  <c r="I198" i="8" s="1"/>
  <c r="I187" i="8"/>
  <c r="I188" i="8" s="1"/>
  <c r="I189" i="8" s="1"/>
  <c r="I190" i="8" s="1"/>
  <c r="I191" i="8" s="1"/>
  <c r="I180" i="8"/>
  <c r="I181" i="8" s="1"/>
  <c r="I182" i="8" s="1"/>
  <c r="I183" i="8" s="1"/>
  <c r="I184" i="8" s="1"/>
  <c r="I173" i="8"/>
  <c r="I174" i="8" s="1"/>
  <c r="I175" i="8" s="1"/>
  <c r="I176" i="8" s="1"/>
  <c r="I177" i="8" s="1"/>
  <c r="I166" i="8"/>
  <c r="I167" i="8" s="1"/>
  <c r="I168" i="8" s="1"/>
  <c r="I169" i="8" s="1"/>
  <c r="I170" i="8" s="1"/>
  <c r="I159" i="8"/>
  <c r="I160" i="8" s="1"/>
  <c r="I161" i="8" s="1"/>
  <c r="I162" i="8" s="1"/>
  <c r="I163" i="8" s="1"/>
  <c r="I152" i="8"/>
  <c r="I153" i="8" s="1"/>
  <c r="I154" i="8" s="1"/>
  <c r="I155" i="8" s="1"/>
  <c r="I156" i="8" s="1"/>
  <c r="I145" i="8"/>
  <c r="I146" i="8" s="1"/>
  <c r="I147" i="8" s="1"/>
  <c r="I148" i="8" s="1"/>
  <c r="I149" i="8" s="1"/>
  <c r="I138" i="8"/>
  <c r="I139" i="8" s="1"/>
  <c r="I140" i="8" s="1"/>
  <c r="I141" i="8" s="1"/>
  <c r="I142" i="8" s="1"/>
  <c r="I131" i="8"/>
  <c r="I132" i="8" s="1"/>
  <c r="I133" i="8" s="1"/>
  <c r="I134" i="8" s="1"/>
  <c r="I135" i="8" s="1"/>
  <c r="I124" i="8"/>
  <c r="I125" i="8" s="1"/>
  <c r="I126" i="8" s="1"/>
  <c r="I127" i="8" s="1"/>
  <c r="I128" i="8" s="1"/>
  <c r="I117" i="8"/>
  <c r="I118" i="8" s="1"/>
  <c r="I119" i="8" s="1"/>
  <c r="I120" i="8" s="1"/>
  <c r="I121" i="8" s="1"/>
  <c r="I110" i="8"/>
  <c r="I111" i="8" s="1"/>
  <c r="I112" i="8" s="1"/>
  <c r="I113" i="8" s="1"/>
  <c r="I114" i="8" s="1"/>
  <c r="I103" i="8"/>
  <c r="I104" i="8" s="1"/>
  <c r="I105" i="8" s="1"/>
  <c r="I106" i="8" s="1"/>
  <c r="I107" i="8" s="1"/>
  <c r="I96" i="8"/>
  <c r="I97" i="8" s="1"/>
  <c r="I98" i="8" s="1"/>
  <c r="I99" i="8" s="1"/>
  <c r="I100" i="8" s="1"/>
  <c r="I89" i="8"/>
  <c r="I90" i="8" s="1"/>
  <c r="I91" i="8" s="1"/>
  <c r="I92" i="8" s="1"/>
  <c r="I93" i="8" s="1"/>
  <c r="I82" i="8"/>
  <c r="I83" i="8" s="1"/>
  <c r="I84" i="8" s="1"/>
  <c r="I85" i="8" s="1"/>
  <c r="I86" i="8" s="1"/>
  <c r="I75" i="8"/>
  <c r="I76" i="8" s="1"/>
  <c r="I77" i="8" s="1"/>
  <c r="I78" i="8" s="1"/>
  <c r="I79" i="8" s="1"/>
  <c r="I68" i="8"/>
  <c r="I69" i="8" s="1"/>
  <c r="I70" i="8" s="1"/>
  <c r="I71" i="8" s="1"/>
  <c r="I72" i="8" s="1"/>
  <c r="I61" i="8"/>
  <c r="I62" i="8" s="1"/>
  <c r="I63" i="8" s="1"/>
  <c r="I64" i="8" s="1"/>
  <c r="I65" i="8" s="1"/>
  <c r="I54" i="8"/>
  <c r="I55" i="8" s="1"/>
  <c r="I56" i="8" s="1"/>
  <c r="I57" i="8" s="1"/>
  <c r="I58" i="8" s="1"/>
  <c r="I47" i="8"/>
  <c r="I48" i="8" s="1"/>
  <c r="I49" i="8" s="1"/>
  <c r="I50" i="8" s="1"/>
  <c r="I51" i="8" s="1"/>
  <c r="I40" i="8"/>
  <c r="I41" i="8" s="1"/>
  <c r="I42" i="8" s="1"/>
  <c r="I43" i="8" s="1"/>
  <c r="I44" i="8" s="1"/>
  <c r="I32" i="8"/>
  <c r="I33" i="8" s="1"/>
  <c r="I34" i="8" s="1"/>
  <c r="I35" i="8" s="1"/>
  <c r="I36" i="8" s="1"/>
  <c r="I37" i="8" s="1"/>
  <c r="I25" i="8"/>
  <c r="I26" i="8" s="1"/>
  <c r="I27" i="8" s="1"/>
  <c r="I28" i="8" s="1"/>
  <c r="I29" i="8" s="1"/>
  <c r="I30" i="8" s="1"/>
  <c r="I18" i="8"/>
  <c r="I19" i="8" s="1"/>
  <c r="I20" i="8" s="1"/>
  <c r="I21" i="8" s="1"/>
  <c r="I22" i="8" s="1"/>
  <c r="I23" i="8" s="1"/>
  <c r="I11" i="8"/>
  <c r="I12" i="8" s="1"/>
  <c r="I13" i="8" s="1"/>
  <c r="I14" i="8" s="1"/>
  <c r="I15" i="8" s="1"/>
  <c r="I16" i="8" s="1"/>
  <c r="C388" i="8"/>
  <c r="C507" i="8"/>
  <c r="C136" i="8"/>
  <c r="C290" i="8"/>
  <c r="C430" i="8"/>
  <c r="C234" i="8"/>
  <c r="C556" i="8"/>
  <c r="C24" i="8"/>
  <c r="C297" i="8"/>
  <c r="C570" i="8"/>
  <c r="C479" i="8"/>
  <c r="C374" i="8"/>
  <c r="C157" i="8"/>
  <c r="C514" i="8"/>
  <c r="C87" i="8"/>
  <c r="C185" i="8"/>
  <c r="C59" i="8"/>
  <c r="C325" i="8"/>
  <c r="C66" i="8"/>
  <c r="C199" i="8"/>
  <c r="C101" i="8"/>
  <c r="C108" i="8"/>
  <c r="C269" i="8"/>
  <c r="C591" i="8"/>
  <c r="C409" i="8"/>
  <c r="C437" i="8"/>
  <c r="C346" i="8"/>
  <c r="C171" i="8"/>
  <c r="C10" i="8"/>
  <c r="C80" i="8"/>
  <c r="C143" i="8"/>
  <c r="C458" i="8"/>
  <c r="C584" i="8"/>
  <c r="C248" i="8"/>
  <c r="C549" i="8"/>
  <c r="C129" i="8"/>
  <c r="C367" i="8"/>
  <c r="C213" i="8"/>
  <c r="C255" i="8"/>
  <c r="C227" i="8"/>
  <c r="C444" i="8"/>
  <c r="C528" i="8"/>
  <c r="C52" i="8"/>
  <c r="C339" i="8"/>
  <c r="C360" i="8"/>
  <c r="C318" i="8"/>
  <c r="C115" i="8"/>
  <c r="C486" i="8"/>
  <c r="C472" i="8"/>
  <c r="C73" i="8"/>
  <c r="C577" i="8"/>
  <c r="C31" i="8"/>
  <c r="C122" i="8"/>
  <c r="C262" i="8"/>
  <c r="C276" i="8"/>
  <c r="C542" i="8"/>
  <c r="C220" i="8"/>
  <c r="C500" i="8"/>
  <c r="C493" i="8"/>
  <c r="C465" i="8"/>
  <c r="C332" i="8"/>
  <c r="C178" i="8"/>
  <c r="C423" i="8"/>
  <c r="C353" i="8"/>
  <c r="C563" i="8"/>
  <c r="C38" i="8"/>
  <c r="C241" i="8"/>
  <c r="C17" i="8"/>
  <c r="C304" i="8"/>
  <c r="C395" i="8"/>
  <c r="C150" i="8"/>
  <c r="C381" i="8"/>
  <c r="C164" i="8"/>
  <c r="C311" i="8"/>
  <c r="C206" i="8"/>
  <c r="C94" i="8"/>
  <c r="C283" i="8"/>
  <c r="C521" i="8"/>
  <c r="C45" i="8"/>
  <c r="C535" i="8"/>
  <c r="C192" i="8"/>
  <c r="C451" i="8"/>
  <c r="C416" i="8"/>
  <c r="C402" i="8"/>
  <c r="C592" i="8" l="1"/>
  <c r="C585" i="8"/>
  <c r="C586" i="8" s="1"/>
  <c r="C587" i="8" s="1"/>
  <c r="C588" i="8" s="1"/>
  <c r="C589" i="8" s="1"/>
  <c r="C590" i="8" s="1"/>
  <c r="C578" i="8"/>
  <c r="C579" i="8" s="1"/>
  <c r="C580" i="8" s="1"/>
  <c r="C581" i="8" s="1"/>
  <c r="C582" i="8" s="1"/>
  <c r="C583" i="8" s="1"/>
  <c r="C571" i="8"/>
  <c r="C564" i="8"/>
  <c r="C565" i="8" s="1"/>
  <c r="C566" i="8" s="1"/>
  <c r="C567" i="8" s="1"/>
  <c r="C568" i="8" s="1"/>
  <c r="C569" i="8" s="1"/>
  <c r="C557" i="8"/>
  <c r="C558" i="8" s="1"/>
  <c r="C559" i="8" s="1"/>
  <c r="C560" i="8" s="1"/>
  <c r="C561" i="8" s="1"/>
  <c r="C562" i="8" s="1"/>
  <c r="C550" i="8"/>
  <c r="C551" i="8" s="1"/>
  <c r="C552" i="8" s="1"/>
  <c r="C553" i="8" s="1"/>
  <c r="C554" i="8" s="1"/>
  <c r="C555" i="8" s="1"/>
  <c r="C543" i="8"/>
  <c r="C544" i="8" s="1"/>
  <c r="C545" i="8" s="1"/>
  <c r="C546" i="8" s="1"/>
  <c r="C547" i="8" s="1"/>
  <c r="C548" i="8" s="1"/>
  <c r="C536" i="8"/>
  <c r="C537" i="8" s="1"/>
  <c r="C538" i="8" s="1"/>
  <c r="C539" i="8" s="1"/>
  <c r="C540" i="8" s="1"/>
  <c r="C541" i="8" s="1"/>
  <c r="C529" i="8"/>
  <c r="C530" i="8" s="1"/>
  <c r="C531" i="8" s="1"/>
  <c r="C532" i="8" s="1"/>
  <c r="C533" i="8" s="1"/>
  <c r="C534" i="8" s="1"/>
  <c r="C522" i="8"/>
  <c r="C523" i="8" s="1"/>
  <c r="C524" i="8" s="1"/>
  <c r="C525" i="8" s="1"/>
  <c r="C526" i="8" s="1"/>
  <c r="C527" i="8" s="1"/>
  <c r="C515" i="8"/>
  <c r="C516" i="8" s="1"/>
  <c r="C517" i="8" s="1"/>
  <c r="C518" i="8" s="1"/>
  <c r="C519" i="8" s="1"/>
  <c r="C520" i="8" s="1"/>
  <c r="C508" i="8"/>
  <c r="C509" i="8" s="1"/>
  <c r="C510" i="8" s="1"/>
  <c r="C511" i="8" s="1"/>
  <c r="C512" i="8" s="1"/>
  <c r="C513" i="8" s="1"/>
  <c r="C501" i="8"/>
  <c r="C502" i="8" s="1"/>
  <c r="C503" i="8" s="1"/>
  <c r="C504" i="8" s="1"/>
  <c r="C505" i="8" s="1"/>
  <c r="C506" i="8" s="1"/>
  <c r="C494" i="8"/>
  <c r="C495" i="8" s="1"/>
  <c r="C496" i="8" s="1"/>
  <c r="C497" i="8" s="1"/>
  <c r="C498" i="8" s="1"/>
  <c r="C499" i="8" s="1"/>
  <c r="C487" i="8"/>
  <c r="C488" i="8" s="1"/>
  <c r="C489" i="8" s="1"/>
  <c r="C490" i="8" s="1"/>
  <c r="C491" i="8" s="1"/>
  <c r="C492" i="8" s="1"/>
  <c r="C480" i="8"/>
  <c r="C481" i="8" s="1"/>
  <c r="C482" i="8" s="1"/>
  <c r="C483" i="8" s="1"/>
  <c r="C484" i="8" s="1"/>
  <c r="C485" i="8" s="1"/>
  <c r="C473" i="8"/>
  <c r="C474" i="8" s="1"/>
  <c r="C475" i="8" s="1"/>
  <c r="C476" i="8" s="1"/>
  <c r="C477" i="8" s="1"/>
  <c r="C478" i="8" s="1"/>
  <c r="C466" i="8"/>
  <c r="C467" i="8" s="1"/>
  <c r="C468" i="8" s="1"/>
  <c r="C469" i="8" s="1"/>
  <c r="C470" i="8" s="1"/>
  <c r="C471" i="8" s="1"/>
  <c r="C459" i="8"/>
  <c r="C460" i="8" s="1"/>
  <c r="C461" i="8" s="1"/>
  <c r="C462" i="8" s="1"/>
  <c r="C463" i="8" s="1"/>
  <c r="C464" i="8" s="1"/>
  <c r="C452" i="8"/>
  <c r="C453" i="8" s="1"/>
  <c r="C454" i="8" s="1"/>
  <c r="C455" i="8" s="1"/>
  <c r="C456" i="8" s="1"/>
  <c r="C457" i="8" s="1"/>
  <c r="C445" i="8"/>
  <c r="C446" i="8" s="1"/>
  <c r="C447" i="8" s="1"/>
  <c r="C448" i="8" s="1"/>
  <c r="C449" i="8" s="1"/>
  <c r="C450" i="8" s="1"/>
  <c r="C438" i="8"/>
  <c r="C439" i="8" s="1"/>
  <c r="C440" i="8" s="1"/>
  <c r="C441" i="8" s="1"/>
  <c r="C442" i="8" s="1"/>
  <c r="C443" i="8" s="1"/>
  <c r="C431" i="8"/>
  <c r="C432" i="8" s="1"/>
  <c r="C433" i="8" s="1"/>
  <c r="C434" i="8" s="1"/>
  <c r="C435" i="8" s="1"/>
  <c r="C436" i="8" s="1"/>
  <c r="C424" i="8"/>
  <c r="C425" i="8" s="1"/>
  <c r="C426" i="8" s="1"/>
  <c r="C427" i="8" s="1"/>
  <c r="C428" i="8" s="1"/>
  <c r="C429" i="8" s="1"/>
  <c r="C417" i="8"/>
  <c r="C418" i="8" s="1"/>
  <c r="C419" i="8" s="1"/>
  <c r="C420" i="8" s="1"/>
  <c r="C421" i="8" s="1"/>
  <c r="C422" i="8" s="1"/>
  <c r="C410" i="8"/>
  <c r="C403" i="8"/>
  <c r="C404" i="8" s="1"/>
  <c r="C405" i="8" s="1"/>
  <c r="C406" i="8" s="1"/>
  <c r="C407" i="8" s="1"/>
  <c r="C408" i="8" s="1"/>
  <c r="C396" i="8"/>
  <c r="C389" i="8"/>
  <c r="C382" i="8"/>
  <c r="C383" i="8" s="1"/>
  <c r="C384" i="8" s="1"/>
  <c r="C385" i="8" s="1"/>
  <c r="C386" i="8" s="1"/>
  <c r="C387" i="8" s="1"/>
  <c r="C375" i="8"/>
  <c r="C376" i="8" s="1"/>
  <c r="C377" i="8" s="1"/>
  <c r="C378" i="8" s="1"/>
  <c r="C379" i="8" s="1"/>
  <c r="C380" i="8" s="1"/>
  <c r="C368" i="8"/>
  <c r="C369" i="8" s="1"/>
  <c r="C370" i="8" s="1"/>
  <c r="C371" i="8" s="1"/>
  <c r="C372" i="8" s="1"/>
  <c r="C373" i="8" s="1"/>
  <c r="C361" i="8"/>
  <c r="C362" i="8" s="1"/>
  <c r="C363" i="8" s="1"/>
  <c r="C364" i="8" s="1"/>
  <c r="C365" i="8" s="1"/>
  <c r="C366" i="8" s="1"/>
  <c r="C354" i="8"/>
  <c r="C355" i="8" s="1"/>
  <c r="C356" i="8" s="1"/>
  <c r="C357" i="8" s="1"/>
  <c r="C358" i="8" s="1"/>
  <c r="C359" i="8" s="1"/>
  <c r="C347" i="8"/>
  <c r="C348" i="8" s="1"/>
  <c r="C349" i="8" s="1"/>
  <c r="C350" i="8" s="1"/>
  <c r="C351" i="8" s="1"/>
  <c r="C352" i="8" s="1"/>
  <c r="C340" i="8"/>
  <c r="C341" i="8" s="1"/>
  <c r="C342" i="8" s="1"/>
  <c r="C343" i="8" s="1"/>
  <c r="C344" i="8" s="1"/>
  <c r="C345" i="8" s="1"/>
  <c r="C333" i="8"/>
  <c r="C334" i="8" s="1"/>
  <c r="C335" i="8" s="1"/>
  <c r="C336" i="8" s="1"/>
  <c r="C337" i="8" s="1"/>
  <c r="C338" i="8" s="1"/>
  <c r="C326" i="8"/>
  <c r="C327" i="8" s="1"/>
  <c r="C328" i="8" s="1"/>
  <c r="C329" i="8" s="1"/>
  <c r="C330" i="8" s="1"/>
  <c r="C331" i="8" s="1"/>
  <c r="C319" i="8"/>
  <c r="C320" i="8" s="1"/>
  <c r="C321" i="8" s="1"/>
  <c r="C322" i="8" s="1"/>
  <c r="C323" i="8" s="1"/>
  <c r="C324" i="8" s="1"/>
  <c r="C312" i="8"/>
  <c r="C313" i="8" s="1"/>
  <c r="C314" i="8" s="1"/>
  <c r="C315" i="8" s="1"/>
  <c r="C316" i="8" s="1"/>
  <c r="C317" i="8" s="1"/>
  <c r="C305" i="8"/>
  <c r="C306" i="8" s="1"/>
  <c r="C307" i="8" s="1"/>
  <c r="C308" i="8" s="1"/>
  <c r="C309" i="8" s="1"/>
  <c r="C310" i="8" s="1"/>
  <c r="C298" i="8"/>
  <c r="C299" i="8" s="1"/>
  <c r="C300" i="8" s="1"/>
  <c r="C301" i="8" s="1"/>
  <c r="C302" i="8" s="1"/>
  <c r="C303" i="8" s="1"/>
  <c r="C291" i="8"/>
  <c r="C292" i="8" s="1"/>
  <c r="C293" i="8" s="1"/>
  <c r="C294" i="8" s="1"/>
  <c r="C295" i="8" s="1"/>
  <c r="C296" i="8" s="1"/>
  <c r="C284" i="8"/>
  <c r="C285" i="8" s="1"/>
  <c r="C286" i="8" s="1"/>
  <c r="C287" i="8" s="1"/>
  <c r="C288" i="8" s="1"/>
  <c r="C289" i="8" s="1"/>
  <c r="C277" i="8"/>
  <c r="C278" i="8" s="1"/>
  <c r="C279" i="8" s="1"/>
  <c r="C280" i="8" s="1"/>
  <c r="C281" i="8" s="1"/>
  <c r="C282" i="8" s="1"/>
  <c r="C270" i="8"/>
  <c r="C271" i="8" s="1"/>
  <c r="C272" i="8" s="1"/>
  <c r="C273" i="8" s="1"/>
  <c r="C274" i="8" s="1"/>
  <c r="C275" i="8" s="1"/>
  <c r="C263" i="8"/>
  <c r="C264" i="8" s="1"/>
  <c r="C265" i="8" s="1"/>
  <c r="C266" i="8" s="1"/>
  <c r="C267" i="8" s="1"/>
  <c r="C268" i="8" s="1"/>
  <c r="C256" i="8"/>
  <c r="C257" i="8" s="1"/>
  <c r="C258" i="8" s="1"/>
  <c r="C259" i="8" s="1"/>
  <c r="C260" i="8" s="1"/>
  <c r="C261" i="8" s="1"/>
  <c r="C249" i="8"/>
  <c r="C250" i="8" s="1"/>
  <c r="C251" i="8" s="1"/>
  <c r="C252" i="8" s="1"/>
  <c r="C253" i="8" s="1"/>
  <c r="C254" i="8" s="1"/>
  <c r="C242" i="8"/>
  <c r="C243" i="8" s="1"/>
  <c r="C244" i="8" s="1"/>
  <c r="C245" i="8" s="1"/>
  <c r="C246" i="8" s="1"/>
  <c r="C247" i="8" s="1"/>
  <c r="C235" i="8"/>
  <c r="C236" i="8" s="1"/>
  <c r="C237" i="8" s="1"/>
  <c r="C238" i="8" s="1"/>
  <c r="C239" i="8" s="1"/>
  <c r="C240" i="8" s="1"/>
  <c r="C228" i="8"/>
  <c r="C229" i="8" s="1"/>
  <c r="C230" i="8" s="1"/>
  <c r="C231" i="8" s="1"/>
  <c r="C232" i="8" s="1"/>
  <c r="C233" i="8" s="1"/>
  <c r="C221" i="8"/>
  <c r="C222" i="8" s="1"/>
  <c r="C223" i="8" s="1"/>
  <c r="C224" i="8" s="1"/>
  <c r="C225" i="8" s="1"/>
  <c r="C226" i="8" s="1"/>
  <c r="C214" i="8"/>
  <c r="C215" i="8" s="1"/>
  <c r="C216" i="8" s="1"/>
  <c r="C217" i="8" s="1"/>
  <c r="C218" i="8" s="1"/>
  <c r="C219" i="8" s="1"/>
  <c r="C207" i="8"/>
  <c r="C208" i="8" s="1"/>
  <c r="C209" i="8" s="1"/>
  <c r="C210" i="8" s="1"/>
  <c r="C211" i="8" s="1"/>
  <c r="C212" i="8" s="1"/>
  <c r="C200" i="8"/>
  <c r="C201" i="8" s="1"/>
  <c r="C202" i="8" s="1"/>
  <c r="C203" i="8" s="1"/>
  <c r="C204" i="8" s="1"/>
  <c r="C205" i="8" s="1"/>
  <c r="C193" i="8"/>
  <c r="C194" i="8" s="1"/>
  <c r="C195" i="8" s="1"/>
  <c r="C196" i="8" s="1"/>
  <c r="C197" i="8" s="1"/>
  <c r="C198" i="8" s="1"/>
  <c r="C186" i="8"/>
  <c r="C187" i="8" s="1"/>
  <c r="C188" i="8" s="1"/>
  <c r="C189" i="8" s="1"/>
  <c r="C190" i="8" s="1"/>
  <c r="C191" i="8" s="1"/>
  <c r="C179" i="8"/>
  <c r="C180" i="8" s="1"/>
  <c r="C181" i="8" s="1"/>
  <c r="C182" i="8" s="1"/>
  <c r="C183" i="8" s="1"/>
  <c r="C184" i="8" s="1"/>
  <c r="C172" i="8"/>
  <c r="C173" i="8" s="1"/>
  <c r="C174" i="8" s="1"/>
  <c r="C175" i="8" s="1"/>
  <c r="C176" i="8" s="1"/>
  <c r="C177" i="8" s="1"/>
  <c r="C165" i="8"/>
  <c r="C166" i="8" s="1"/>
  <c r="C167" i="8" s="1"/>
  <c r="C168" i="8" s="1"/>
  <c r="C169" i="8" s="1"/>
  <c r="C170" i="8" s="1"/>
  <c r="C158" i="8"/>
  <c r="C159" i="8" s="1"/>
  <c r="C160" i="8" s="1"/>
  <c r="C161" i="8" s="1"/>
  <c r="C162" i="8" s="1"/>
  <c r="C163" i="8" s="1"/>
  <c r="C151" i="8"/>
  <c r="C152" i="8" s="1"/>
  <c r="C153" i="8" s="1"/>
  <c r="C154" i="8" s="1"/>
  <c r="C155" i="8" s="1"/>
  <c r="C156" i="8" s="1"/>
  <c r="C144" i="8"/>
  <c r="C145" i="8" s="1"/>
  <c r="C146" i="8" s="1"/>
  <c r="C147" i="8" s="1"/>
  <c r="C148" i="8" s="1"/>
  <c r="C149" i="8" s="1"/>
  <c r="C137" i="8"/>
  <c r="C138" i="8" s="1"/>
  <c r="C139" i="8" s="1"/>
  <c r="C140" i="8" s="1"/>
  <c r="C141" i="8" s="1"/>
  <c r="C142" i="8" s="1"/>
  <c r="C130" i="8"/>
  <c r="C131" i="8" s="1"/>
  <c r="C132" i="8" s="1"/>
  <c r="C133" i="8" s="1"/>
  <c r="C134" i="8" s="1"/>
  <c r="C135" i="8" s="1"/>
  <c r="C123" i="8"/>
  <c r="C124" i="8" s="1"/>
  <c r="C125" i="8" s="1"/>
  <c r="C126" i="8" s="1"/>
  <c r="C127" i="8" s="1"/>
  <c r="C128" i="8" s="1"/>
  <c r="C116" i="8"/>
  <c r="C117" i="8" s="1"/>
  <c r="C118" i="8" s="1"/>
  <c r="C119" i="8" s="1"/>
  <c r="C120" i="8" s="1"/>
  <c r="C121" i="8" s="1"/>
  <c r="C109" i="8"/>
  <c r="C110" i="8" s="1"/>
  <c r="C111" i="8" s="1"/>
  <c r="C112" i="8" s="1"/>
  <c r="C113" i="8" s="1"/>
  <c r="C114" i="8" s="1"/>
  <c r="C102" i="8"/>
  <c r="C103" i="8" s="1"/>
  <c r="C104" i="8" s="1"/>
  <c r="C105" i="8" s="1"/>
  <c r="C106" i="8" s="1"/>
  <c r="C107" i="8" s="1"/>
  <c r="C95" i="8"/>
  <c r="C96" i="8" s="1"/>
  <c r="C97" i="8" s="1"/>
  <c r="C98" i="8" s="1"/>
  <c r="C99" i="8" s="1"/>
  <c r="C100" i="8" s="1"/>
  <c r="C88" i="8"/>
  <c r="C89" i="8" s="1"/>
  <c r="C90" i="8" s="1"/>
  <c r="C91" i="8" s="1"/>
  <c r="C92" i="8" s="1"/>
  <c r="C93" i="8" s="1"/>
  <c r="C81" i="8"/>
  <c r="C82" i="8" s="1"/>
  <c r="C83" i="8" s="1"/>
  <c r="C84" i="8" s="1"/>
  <c r="C85" i="8" s="1"/>
  <c r="C86" i="8" s="1"/>
  <c r="C74" i="8"/>
  <c r="C75" i="8" s="1"/>
  <c r="C76" i="8" s="1"/>
  <c r="C77" i="8" s="1"/>
  <c r="C78" i="8" s="1"/>
  <c r="C79" i="8" s="1"/>
  <c r="C67" i="8"/>
  <c r="C68" i="8" s="1"/>
  <c r="C69" i="8" s="1"/>
  <c r="C70" i="8" s="1"/>
  <c r="C71" i="8" s="1"/>
  <c r="C72" i="8" s="1"/>
  <c r="C60" i="8"/>
  <c r="C61" i="8" s="1"/>
  <c r="C62" i="8" s="1"/>
  <c r="C63" i="8" s="1"/>
  <c r="C64" i="8" s="1"/>
  <c r="C65" i="8" s="1"/>
  <c r="C53" i="8"/>
  <c r="C54" i="8" s="1"/>
  <c r="C55" i="8" s="1"/>
  <c r="C56" i="8" s="1"/>
  <c r="C57" i="8" s="1"/>
  <c r="C58" i="8" s="1"/>
  <c r="C46" i="8"/>
  <c r="C47" i="8" s="1"/>
  <c r="C48" i="8" s="1"/>
  <c r="C49" i="8" s="1"/>
  <c r="C50" i="8" s="1"/>
  <c r="C51" i="8" s="1"/>
  <c r="C39" i="8"/>
  <c r="C40" i="8" s="1"/>
  <c r="C41" i="8" s="1"/>
  <c r="C42" i="8" s="1"/>
  <c r="C43" i="8" s="1"/>
  <c r="C44" i="8" s="1"/>
  <c r="C25" i="8"/>
  <c r="C26" i="8" s="1"/>
  <c r="C27" i="8" s="1"/>
  <c r="C28" i="8" s="1"/>
  <c r="C29" i="8" s="1"/>
  <c r="C30" i="8" s="1"/>
  <c r="C32" i="8"/>
  <c r="C33" i="8" s="1"/>
  <c r="C34" i="8" s="1"/>
  <c r="C35" i="8" s="1"/>
  <c r="C36" i="8" s="1"/>
  <c r="C37" i="8" s="1"/>
  <c r="C11" i="8"/>
  <c r="C12" i="8" s="1"/>
  <c r="C13" i="8" s="1"/>
  <c r="C14" i="8" s="1"/>
  <c r="C15" i="8" s="1"/>
  <c r="C16" i="8" s="1"/>
  <c r="C18" i="8"/>
  <c r="C19" i="8" s="1"/>
  <c r="C20" i="8" s="1"/>
  <c r="C21" i="8" s="1"/>
  <c r="C22" i="8" s="1"/>
  <c r="C23" i="8" s="1"/>
  <c r="C397" i="8"/>
  <c r="C398" i="8" s="1"/>
  <c r="C399" i="8" s="1"/>
  <c r="C400" i="8" s="1"/>
  <c r="C401" i="8" s="1"/>
  <c r="C390" i="8"/>
  <c r="C391" i="8" s="1"/>
  <c r="C392" i="8" s="1"/>
  <c r="C393" i="8" s="1"/>
  <c r="C394" i="8" s="1"/>
  <c r="C411" i="8"/>
  <c r="C412" i="8" s="1"/>
  <c r="C413" i="8" s="1"/>
  <c r="C414" i="8" s="1"/>
  <c r="C415" i="8" s="1"/>
  <c r="C572" i="8"/>
  <c r="C573" i="8" s="1"/>
  <c r="C574" i="8" s="1"/>
  <c r="C575" i="8" s="1"/>
  <c r="C576" i="8" s="1"/>
  <c r="C593" i="8"/>
  <c r="C594" i="8" s="1"/>
  <c r="C595" i="8" s="1"/>
  <c r="C596" i="8" s="1"/>
  <c r="C597" i="8" s="1"/>
  <c r="I4" i="8" l="1"/>
  <c r="I5" i="8" s="1"/>
  <c r="I6" i="8" s="1"/>
  <c r="I7" i="8" s="1"/>
  <c r="I8" i="8" s="1"/>
  <c r="I9" i="8" s="1"/>
  <c r="C3" i="8"/>
  <c r="C4" i="8" l="1"/>
  <c r="C5" i="8" s="1"/>
  <c r="C6" i="8" s="1"/>
  <c r="C7" i="8" s="1"/>
  <c r="C8" i="8" s="1"/>
  <c r="C9" i="8" s="1"/>
  <c r="BF19" i="13" l="1"/>
  <c r="BG19" i="13" s="1"/>
  <c r="BH19" i="13" s="1"/>
  <c r="BI19" i="13" s="1"/>
  <c r="BJ19" i="13" s="1"/>
  <c r="BF51" i="13"/>
  <c r="BG51" i="13" s="1"/>
  <c r="BH51" i="13" s="1"/>
  <c r="BI51" i="13" s="1"/>
  <c r="BJ51" i="13" s="1"/>
  <c r="BF65" i="13"/>
  <c r="BG65" i="13" s="1"/>
  <c r="BH65" i="13" s="1"/>
  <c r="BI65" i="13" s="1"/>
  <c r="BJ65" i="13" s="1"/>
  <c r="BF71" i="13"/>
  <c r="BG71" i="13" s="1"/>
  <c r="BH71" i="13" s="1"/>
  <c r="BI71" i="13" s="1"/>
  <c r="BJ71" i="13" s="1"/>
  <c r="BF79" i="13"/>
  <c r="BG79" i="13" s="1"/>
  <c r="BH79" i="13" s="1"/>
  <c r="BI79" i="13" s="1"/>
  <c r="BJ79" i="13" s="1"/>
  <c r="BF91" i="13"/>
  <c r="BG91" i="13" s="1"/>
  <c r="BH91" i="13" s="1"/>
  <c r="BI91" i="13" s="1"/>
  <c r="BJ91" i="13" s="1"/>
  <c r="BF99" i="13"/>
  <c r="BG99" i="13" s="1"/>
  <c r="BH99" i="13" s="1"/>
  <c r="BI99" i="13" s="1"/>
  <c r="BJ99" i="13" s="1"/>
  <c r="BF119" i="13"/>
  <c r="BG119" i="13" s="1"/>
  <c r="BH119" i="13" s="1"/>
  <c r="BI119" i="13" s="1"/>
  <c r="BJ119" i="13" s="1"/>
  <c r="BF139" i="13"/>
  <c r="BG139" i="13" s="1"/>
  <c r="BH139" i="13" s="1"/>
  <c r="BI139" i="13" s="1"/>
  <c r="BJ139" i="13" s="1"/>
  <c r="BF10" i="13"/>
  <c r="BG10" i="13" s="1"/>
  <c r="BH10" i="13" s="1"/>
  <c r="BI10" i="13" s="1"/>
  <c r="BJ10" i="13" s="1"/>
  <c r="BF11" i="13"/>
  <c r="BG11" i="13" s="1"/>
  <c r="BH11" i="13" s="1"/>
  <c r="BI11" i="13" s="1"/>
  <c r="BJ11" i="13" s="1"/>
  <c r="BF16" i="13"/>
  <c r="BG16" i="13" s="1"/>
  <c r="BH16" i="13" s="1"/>
  <c r="BI16" i="13" s="1"/>
  <c r="BJ16" i="13" s="1"/>
  <c r="BF24" i="13"/>
  <c r="BG24" i="13" s="1"/>
  <c r="BH24" i="13" s="1"/>
  <c r="BI24" i="13" s="1"/>
  <c r="BJ24" i="13" s="1"/>
  <c r="BF30" i="13"/>
  <c r="BG30" i="13" s="1"/>
  <c r="BH30" i="13" s="1"/>
  <c r="BI30" i="13" s="1"/>
  <c r="BJ30" i="13" s="1"/>
  <c r="BF36" i="13"/>
  <c r="BG36" i="13" s="1"/>
  <c r="BH36" i="13" s="1"/>
  <c r="BI36" i="13" s="1"/>
  <c r="BJ36" i="13" s="1"/>
  <c r="BF44" i="13"/>
  <c r="BG44" i="13" s="1"/>
  <c r="BH44" i="13" s="1"/>
  <c r="BI44" i="13" s="1"/>
  <c r="BJ44" i="13" s="1"/>
  <c r="BF50" i="13"/>
  <c r="BG50" i="13" s="1"/>
  <c r="BH50" i="13" s="1"/>
  <c r="BI50" i="13" s="1"/>
  <c r="BJ50" i="13" s="1"/>
  <c r="BF56" i="13"/>
  <c r="BG56" i="13" s="1"/>
  <c r="BH56" i="13" s="1"/>
  <c r="BI56" i="13" s="1"/>
  <c r="BJ56" i="13" s="1"/>
  <c r="BF64" i="13"/>
  <c r="BG64" i="13" s="1"/>
  <c r="BH64" i="13" s="1"/>
  <c r="BI64" i="13" s="1"/>
  <c r="BJ64" i="13" s="1"/>
  <c r="BF70" i="13"/>
  <c r="BG70" i="13" s="1"/>
  <c r="BH70" i="13" s="1"/>
  <c r="BI70" i="13" s="1"/>
  <c r="BJ70" i="13" s="1"/>
  <c r="BF76" i="13"/>
  <c r="BG76" i="13" s="1"/>
  <c r="BH76" i="13" s="1"/>
  <c r="BI76" i="13" s="1"/>
  <c r="BJ76" i="13" s="1"/>
  <c r="BF84" i="13"/>
  <c r="BG84" i="13" s="1"/>
  <c r="BH84" i="13" s="1"/>
  <c r="BI84" i="13" s="1"/>
  <c r="BJ84" i="13" s="1"/>
  <c r="BF90" i="13"/>
  <c r="BG90" i="13" s="1"/>
  <c r="BH90" i="13" s="1"/>
  <c r="BI90" i="13" s="1"/>
  <c r="BJ90" i="13" s="1"/>
  <c r="BF96" i="13"/>
  <c r="BG96" i="13" s="1"/>
  <c r="BH96" i="13" s="1"/>
  <c r="BI96" i="13" s="1"/>
  <c r="BJ96" i="13" s="1"/>
  <c r="BF104" i="13"/>
  <c r="BG104" i="13" s="1"/>
  <c r="BH104" i="13" s="1"/>
  <c r="BI104" i="13" s="1"/>
  <c r="BJ104" i="13" s="1"/>
  <c r="BF110" i="13"/>
  <c r="BG110" i="13" s="1"/>
  <c r="BH110" i="13" s="1"/>
  <c r="BI110" i="13" s="1"/>
  <c r="BJ110" i="13" s="1"/>
  <c r="BF116" i="13"/>
  <c r="BG116" i="13" s="1"/>
  <c r="BH116" i="13" s="1"/>
  <c r="BI116" i="13" s="1"/>
  <c r="BJ116" i="13" s="1"/>
  <c r="BF124" i="13"/>
  <c r="BG124" i="13" s="1"/>
  <c r="BH124" i="13" s="1"/>
  <c r="BI124" i="13" s="1"/>
  <c r="BJ124" i="13" s="1"/>
  <c r="BF130" i="13"/>
  <c r="BG130" i="13" s="1"/>
  <c r="BH130" i="13" s="1"/>
  <c r="BI130" i="13" s="1"/>
  <c r="BJ130" i="13" s="1"/>
  <c r="BF136" i="13"/>
  <c r="BG136" i="13" s="1"/>
  <c r="BH136" i="13" s="1"/>
  <c r="BI136" i="13" s="1"/>
  <c r="BJ136" i="13" s="1"/>
  <c r="BF45" i="13"/>
  <c r="BG45" i="13" s="1"/>
  <c r="BH45" i="13" s="1"/>
  <c r="BI45" i="13" s="1"/>
  <c r="BJ45" i="13" s="1"/>
  <c r="BF59" i="13"/>
  <c r="BG59" i="13" s="1"/>
  <c r="BH59" i="13" s="1"/>
  <c r="BI59" i="13" s="1"/>
  <c r="BJ59" i="13" s="1"/>
  <c r="BF105" i="13"/>
  <c r="BG105" i="13" s="1"/>
  <c r="BH105" i="13" s="1"/>
  <c r="BI105" i="13" s="1"/>
  <c r="BJ105" i="13" s="1"/>
  <c r="BF111" i="13"/>
  <c r="BG111" i="13" s="1"/>
  <c r="BH111" i="13" s="1"/>
  <c r="BI111" i="13" s="1"/>
  <c r="BJ111" i="13" s="1"/>
  <c r="BF9" i="13"/>
  <c r="BG9" i="13" s="1"/>
  <c r="BH9" i="13" s="1"/>
  <c r="BI9" i="13" s="1"/>
  <c r="BJ9" i="13" s="1"/>
  <c r="BF14" i="13"/>
  <c r="BG14" i="13" s="1"/>
  <c r="BH14" i="13" s="1"/>
  <c r="BI14" i="13" s="1"/>
  <c r="BJ14" i="13" s="1"/>
  <c r="BF20" i="13"/>
  <c r="BG20" i="13" s="1"/>
  <c r="BH20" i="13" s="1"/>
  <c r="BI20" i="13" s="1"/>
  <c r="BJ20" i="13" s="1"/>
  <c r="BF26" i="13"/>
  <c r="BG26" i="13" s="1"/>
  <c r="BH26" i="13" s="1"/>
  <c r="BI26" i="13" s="1"/>
  <c r="BJ26" i="13" s="1"/>
  <c r="BF34" i="13"/>
  <c r="BG34" i="13" s="1"/>
  <c r="BH34" i="13" s="1"/>
  <c r="BI34" i="13" s="1"/>
  <c r="BJ34" i="13" s="1"/>
  <c r="BF40" i="13"/>
  <c r="BG40" i="13" s="1"/>
  <c r="BH40" i="13" s="1"/>
  <c r="BI40" i="13" s="1"/>
  <c r="BJ40" i="13" s="1"/>
  <c r="BF46" i="13"/>
  <c r="BG46" i="13" s="1"/>
  <c r="BH46" i="13" s="1"/>
  <c r="BI46" i="13" s="1"/>
  <c r="BJ46" i="13" s="1"/>
  <c r="BF54" i="13"/>
  <c r="BG54" i="13" s="1"/>
  <c r="BH54" i="13" s="1"/>
  <c r="BI54" i="13" s="1"/>
  <c r="BJ54" i="13" s="1"/>
  <c r="BF60" i="13"/>
  <c r="BG60" i="13" s="1"/>
  <c r="BH60" i="13" s="1"/>
  <c r="BI60" i="13" s="1"/>
  <c r="BJ60" i="13" s="1"/>
  <c r="BF66" i="13"/>
  <c r="BG66" i="13" s="1"/>
  <c r="BH66" i="13" s="1"/>
  <c r="BI66" i="13" s="1"/>
  <c r="BJ66" i="13" s="1"/>
  <c r="BF74" i="13"/>
  <c r="BG74" i="13" s="1"/>
  <c r="BH74" i="13" s="1"/>
  <c r="BI74" i="13" s="1"/>
  <c r="BJ74" i="13" s="1"/>
  <c r="BF80" i="13"/>
  <c r="BG80" i="13" s="1"/>
  <c r="BH80" i="13" s="1"/>
  <c r="BI80" i="13" s="1"/>
  <c r="BJ80" i="13" s="1"/>
  <c r="BF86" i="13"/>
  <c r="BG86" i="13" s="1"/>
  <c r="BH86" i="13" s="1"/>
  <c r="BI86" i="13" s="1"/>
  <c r="BJ86" i="13" s="1"/>
  <c r="BF94" i="13"/>
  <c r="BG94" i="13" s="1"/>
  <c r="BH94" i="13" s="1"/>
  <c r="BI94" i="13" s="1"/>
  <c r="BJ94" i="13" s="1"/>
  <c r="BF100" i="13"/>
  <c r="BG100" i="13" s="1"/>
  <c r="BH100" i="13" s="1"/>
  <c r="BI100" i="13" s="1"/>
  <c r="BJ100" i="13" s="1"/>
  <c r="BF106" i="13"/>
  <c r="BG106" i="13" s="1"/>
  <c r="BH106" i="13" s="1"/>
  <c r="BI106" i="13" s="1"/>
  <c r="BJ106" i="13" s="1"/>
  <c r="BF114" i="13"/>
  <c r="BG114" i="13" s="1"/>
  <c r="BH114" i="13" s="1"/>
  <c r="BI114" i="13" s="1"/>
  <c r="BJ114" i="13" s="1"/>
  <c r="BF120" i="13"/>
  <c r="BG120" i="13" s="1"/>
  <c r="BH120" i="13" s="1"/>
  <c r="BI120" i="13" s="1"/>
  <c r="BJ120" i="13" s="1"/>
  <c r="BF126" i="13"/>
  <c r="BG126" i="13" s="1"/>
  <c r="BH126" i="13" s="1"/>
  <c r="BI126" i="13" s="1"/>
  <c r="BJ126" i="13" s="1"/>
  <c r="BF134" i="13"/>
  <c r="BG134" i="13" s="1"/>
  <c r="BH134" i="13" s="1"/>
  <c r="BI134" i="13" s="1"/>
  <c r="BJ134" i="13" s="1"/>
  <c r="BF140" i="13"/>
  <c r="BG140" i="13" s="1"/>
  <c r="BH140" i="13" s="1"/>
  <c r="BI140" i="13" s="1"/>
  <c r="BJ140" i="13" s="1"/>
  <c r="BF25" i="13"/>
  <c r="BG25" i="13" s="1"/>
  <c r="BH25" i="13" s="1"/>
  <c r="BI25" i="13" s="1"/>
  <c r="BJ25" i="13" s="1"/>
  <c r="BF31" i="13"/>
  <c r="BG31" i="13" s="1"/>
  <c r="BH31" i="13" s="1"/>
  <c r="BI31" i="13" s="1"/>
  <c r="BJ31" i="13" s="1"/>
  <c r="BF39" i="13"/>
  <c r="BG39" i="13" s="1"/>
  <c r="BH39" i="13" s="1"/>
  <c r="BI39" i="13" s="1"/>
  <c r="BJ39" i="13" s="1"/>
  <c r="BF85" i="13"/>
  <c r="BG85" i="13" s="1"/>
  <c r="BH85" i="13" s="1"/>
  <c r="BI85" i="13" s="1"/>
  <c r="BJ85" i="13" s="1"/>
  <c r="BF125" i="13"/>
  <c r="BG125" i="13" s="1"/>
  <c r="BH125" i="13" s="1"/>
  <c r="BI125" i="13" s="1"/>
  <c r="BJ125" i="13" s="1"/>
  <c r="BF131" i="13"/>
  <c r="BG131" i="13" s="1"/>
  <c r="BH131" i="13" s="1"/>
  <c r="BI131" i="13" s="1"/>
  <c r="BJ131" i="13" s="1"/>
  <c r="BF15" i="13"/>
  <c r="BG15" i="13" s="1"/>
  <c r="BH15" i="13" s="1"/>
  <c r="BI15" i="13" s="1"/>
  <c r="BJ15" i="13" s="1"/>
  <c r="BF21" i="13"/>
  <c r="BG21" i="13" s="1"/>
  <c r="BH21" i="13" s="1"/>
  <c r="BI21" i="13" s="1"/>
  <c r="BJ21" i="13" s="1"/>
  <c r="BF29" i="13"/>
  <c r="BG29" i="13" s="1"/>
  <c r="BH29" i="13" s="1"/>
  <c r="BI29" i="13" s="1"/>
  <c r="BJ29" i="13" s="1"/>
  <c r="BF35" i="13"/>
  <c r="BG35" i="13" s="1"/>
  <c r="BH35" i="13" s="1"/>
  <c r="BI35" i="13" s="1"/>
  <c r="BJ35" i="13" s="1"/>
  <c r="BF41" i="13"/>
  <c r="BG41" i="13" s="1"/>
  <c r="BH41" i="13" s="1"/>
  <c r="BI41" i="13" s="1"/>
  <c r="BJ41" i="13" s="1"/>
  <c r="BF49" i="13"/>
  <c r="BG49" i="13" s="1"/>
  <c r="BH49" i="13" s="1"/>
  <c r="BI49" i="13" s="1"/>
  <c r="BJ49" i="13" s="1"/>
  <c r="BF55" i="13"/>
  <c r="BG55" i="13" s="1"/>
  <c r="BH55" i="13" s="1"/>
  <c r="BI55" i="13" s="1"/>
  <c r="BJ55" i="13" s="1"/>
  <c r="BF61" i="13"/>
  <c r="BG61" i="13" s="1"/>
  <c r="BH61" i="13" s="1"/>
  <c r="BI61" i="13" s="1"/>
  <c r="BJ61" i="13" s="1"/>
  <c r="BF69" i="13"/>
  <c r="BG69" i="13" s="1"/>
  <c r="BH69" i="13" s="1"/>
  <c r="BI69" i="13" s="1"/>
  <c r="BJ69" i="13" s="1"/>
  <c r="BF75" i="13"/>
  <c r="BG75" i="13" s="1"/>
  <c r="BH75" i="13" s="1"/>
  <c r="BI75" i="13" s="1"/>
  <c r="BJ75" i="13" s="1"/>
  <c r="BF81" i="13"/>
  <c r="BG81" i="13" s="1"/>
  <c r="BH81" i="13" s="1"/>
  <c r="BI81" i="13" s="1"/>
  <c r="BJ81" i="13" s="1"/>
  <c r="BF89" i="13"/>
  <c r="BG89" i="13" s="1"/>
  <c r="BH89" i="13" s="1"/>
  <c r="BI89" i="13" s="1"/>
  <c r="BJ89" i="13" s="1"/>
  <c r="BF95" i="13"/>
  <c r="BG95" i="13" s="1"/>
  <c r="BH95" i="13" s="1"/>
  <c r="BI95" i="13" s="1"/>
  <c r="BJ95" i="13" s="1"/>
  <c r="BF101" i="13"/>
  <c r="BG101" i="13" s="1"/>
  <c r="BH101" i="13" s="1"/>
  <c r="BI101" i="13" s="1"/>
  <c r="BJ101" i="13" s="1"/>
  <c r="BF109" i="13"/>
  <c r="BG109" i="13" s="1"/>
  <c r="BH109" i="13" s="1"/>
  <c r="BI109" i="13" s="1"/>
  <c r="BJ109" i="13" s="1"/>
  <c r="BF115" i="13"/>
  <c r="BG115" i="13" s="1"/>
  <c r="BH115" i="13" s="1"/>
  <c r="BI115" i="13" s="1"/>
  <c r="BJ115" i="13" s="1"/>
  <c r="BF121" i="13"/>
  <c r="BG121" i="13" s="1"/>
  <c r="BH121" i="13" s="1"/>
  <c r="BI121" i="13" s="1"/>
  <c r="BJ121" i="13" s="1"/>
  <c r="BF129" i="13"/>
  <c r="BG129" i="13" s="1"/>
  <c r="BH129" i="13" s="1"/>
  <c r="BI129" i="13" s="1"/>
  <c r="BJ129" i="13" s="1"/>
  <c r="BF135" i="13"/>
  <c r="BG135" i="13" s="1"/>
  <c r="BH135" i="13" s="1"/>
  <c r="BI135" i="13" s="1"/>
  <c r="BJ135" i="13" s="1"/>
  <c r="BF141" i="13"/>
  <c r="BG141" i="13" s="1"/>
  <c r="BH141" i="13" s="1"/>
  <c r="BI141" i="13" s="1"/>
  <c r="BJ141" i="13" s="1"/>
  <c r="A6" i="6" l="1"/>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5" i="6"/>
  <c r="A4" i="6"/>
  <c r="A3" i="6"/>
  <c r="A2" i="6"/>
  <c r="G10" i="8" l="1"/>
  <c r="G213" i="8"/>
  <c r="G241" i="8"/>
  <c r="G269" i="8"/>
  <c r="G38" i="8"/>
  <c r="G94" i="8"/>
  <c r="G150" i="8"/>
  <c r="G17" i="8"/>
  <c r="G73" i="8"/>
  <c r="G129" i="8"/>
  <c r="G185" i="8"/>
  <c r="G220" i="8"/>
  <c r="G276" i="8"/>
  <c r="G227" i="8"/>
  <c r="G283" i="8"/>
  <c r="G332" i="8"/>
  <c r="G388" i="8"/>
  <c r="G339" i="8"/>
  <c r="G423" i="8"/>
  <c r="G402" i="8"/>
  <c r="G458" i="8"/>
  <c r="G493" i="8"/>
  <c r="G570" i="8"/>
  <c r="G500" i="8"/>
  <c r="G528" i="8"/>
  <c r="G542" i="8"/>
  <c r="G577" i="8"/>
  <c r="G549" i="8"/>
  <c r="G52" i="8"/>
  <c r="G136" i="8"/>
  <c r="G234" i="8"/>
  <c r="G206" i="8"/>
  <c r="G290" i="8"/>
  <c r="G346" i="8"/>
  <c r="G409" i="8"/>
  <c r="G591" i="8"/>
  <c r="G31" i="8"/>
  <c r="G59" i="8"/>
  <c r="G87" i="8"/>
  <c r="G115" i="8"/>
  <c r="G143" i="8"/>
  <c r="G171" i="8"/>
  <c r="G199" i="8"/>
  <c r="G297" i="8"/>
  <c r="G325" i="8"/>
  <c r="G353" i="8"/>
  <c r="G381" i="8"/>
  <c r="G416" i="8"/>
  <c r="G444" i="8"/>
  <c r="G479" i="8"/>
  <c r="G514" i="8"/>
  <c r="G556" i="8"/>
  <c r="G535" i="8"/>
  <c r="G24" i="8"/>
  <c r="G164" i="8"/>
  <c r="G262" i="8"/>
  <c r="G374" i="8"/>
  <c r="G437" i="8"/>
  <c r="G486" i="8"/>
  <c r="G66" i="8"/>
  <c r="G122" i="8"/>
  <c r="G178" i="8"/>
  <c r="G45" i="8"/>
  <c r="G101" i="8"/>
  <c r="G157" i="8"/>
  <c r="G248" i="8"/>
  <c r="G395" i="8"/>
  <c r="G255" i="8"/>
  <c r="G304" i="8"/>
  <c r="G360" i="8"/>
  <c r="G311" i="8"/>
  <c r="G367" i="8"/>
  <c r="G451" i="8"/>
  <c r="G430" i="8"/>
  <c r="G465" i="8"/>
  <c r="G472" i="8"/>
  <c r="G521" i="8"/>
  <c r="G584" i="8"/>
  <c r="G80" i="8"/>
  <c r="G108" i="8"/>
  <c r="G192" i="8"/>
  <c r="G318" i="8"/>
  <c r="G507" i="8"/>
  <c r="G563" i="8"/>
  <c r="G3" i="8"/>
  <c r="AA63" i="5"/>
  <c r="J63" i="5"/>
  <c r="AA62" i="5"/>
  <c r="J62" i="5"/>
  <c r="AA61" i="5"/>
  <c r="J61" i="5"/>
  <c r="AA60" i="5"/>
  <c r="J60" i="5"/>
  <c r="AA59" i="5"/>
  <c r="J59" i="5"/>
  <c r="AA58" i="5"/>
  <c r="J58" i="5"/>
  <c r="AA57" i="5"/>
  <c r="J57" i="5"/>
  <c r="AA56" i="5"/>
  <c r="J56" i="5"/>
  <c r="AA55" i="5"/>
  <c r="J55" i="5"/>
  <c r="AA54" i="5"/>
  <c r="J54" i="5"/>
  <c r="AA53" i="5"/>
  <c r="J53" i="5"/>
  <c r="AA52" i="5"/>
  <c r="J52" i="5"/>
  <c r="AA51" i="5"/>
  <c r="J51" i="5"/>
  <c r="AA50" i="5"/>
  <c r="J50" i="5"/>
  <c r="AA49" i="5"/>
  <c r="J49" i="5"/>
  <c r="AA48" i="5"/>
  <c r="J48" i="5"/>
  <c r="AA47" i="5"/>
  <c r="J47" i="5"/>
  <c r="AA46" i="5"/>
  <c r="J46" i="5"/>
  <c r="AA45" i="5"/>
  <c r="J45" i="5"/>
  <c r="AA44" i="5"/>
  <c r="J44" i="5"/>
  <c r="AA43" i="5"/>
  <c r="J43" i="5"/>
  <c r="AA42" i="5"/>
  <c r="J42" i="5"/>
  <c r="AA41" i="5"/>
  <c r="J41" i="5"/>
  <c r="AA40" i="5"/>
  <c r="J40" i="5"/>
  <c r="AA39" i="5"/>
  <c r="J39" i="5"/>
  <c r="AA38" i="5"/>
  <c r="J38" i="5"/>
  <c r="AA37" i="5"/>
  <c r="J37" i="5"/>
  <c r="AA36" i="5"/>
  <c r="J36" i="5"/>
  <c r="AA35" i="5"/>
  <c r="J35" i="5"/>
  <c r="AA34" i="5"/>
  <c r="J34" i="5"/>
  <c r="AA33" i="5"/>
  <c r="J33" i="5"/>
  <c r="AA32" i="5"/>
  <c r="J32" i="5"/>
  <c r="AA31" i="5"/>
  <c r="J31" i="5"/>
  <c r="AA30" i="5"/>
  <c r="J30" i="5"/>
  <c r="AA29" i="5"/>
  <c r="J29" i="5"/>
  <c r="AA28" i="5"/>
  <c r="J28" i="5"/>
  <c r="AA27" i="5"/>
  <c r="J27" i="5"/>
  <c r="AA26" i="5"/>
  <c r="J26" i="5"/>
  <c r="AA25" i="5"/>
  <c r="J25" i="5"/>
  <c r="A25" i="5"/>
  <c r="AA24" i="5"/>
  <c r="J24" i="5"/>
  <c r="AA23" i="5"/>
  <c r="J23" i="5"/>
  <c r="AA22" i="5"/>
  <c r="J22" i="5"/>
  <c r="A22" i="5"/>
  <c r="AA21" i="5"/>
  <c r="J21" i="5"/>
  <c r="AA20" i="5"/>
  <c r="J20" i="5"/>
  <c r="AA19" i="5"/>
  <c r="J19" i="5"/>
  <c r="A19" i="5"/>
  <c r="AA18" i="5"/>
  <c r="J18" i="5"/>
  <c r="AA17" i="5"/>
  <c r="J17" i="5"/>
  <c r="A17" i="5"/>
  <c r="AA16" i="5"/>
  <c r="J16" i="5"/>
  <c r="A16" i="5"/>
  <c r="AA15" i="5"/>
  <c r="J15" i="5"/>
  <c r="AA14" i="5"/>
  <c r="J14" i="5"/>
  <c r="A14" i="5"/>
  <c r="AA13" i="5"/>
  <c r="J13" i="5"/>
  <c r="A13" i="5"/>
  <c r="AA12" i="5"/>
  <c r="J12" i="5"/>
  <c r="AA11" i="5"/>
  <c r="J11" i="5"/>
  <c r="A11" i="5"/>
  <c r="AA10" i="5"/>
  <c r="J10" i="5"/>
  <c r="AA9" i="5"/>
  <c r="J9" i="5"/>
  <c r="AA8" i="5"/>
  <c r="J8" i="5"/>
  <c r="AA7" i="5"/>
  <c r="J7" i="5"/>
  <c r="AA6" i="5"/>
  <c r="J6" i="5"/>
  <c r="A6" i="5"/>
  <c r="AA5" i="5"/>
  <c r="J5" i="5"/>
  <c r="AA4" i="5"/>
  <c r="J4" i="5"/>
  <c r="A4" i="5"/>
  <c r="AA3" i="5"/>
  <c r="J3" i="5"/>
  <c r="A3" i="5"/>
  <c r="K116" i="32"/>
  <c r="H47" i="32"/>
  <c r="L116" i="32"/>
  <c r="F11" i="32"/>
  <c r="M107" i="32"/>
  <c r="J23" i="32"/>
  <c r="I79" i="32"/>
  <c r="N11" i="32"/>
  <c r="I137" i="32"/>
  <c r="P140" i="32"/>
  <c r="P119" i="32"/>
  <c r="I134" i="32"/>
  <c r="M47" i="32"/>
  <c r="I5" i="32"/>
  <c r="G25" i="32"/>
  <c r="L140" i="32"/>
  <c r="N137" i="32"/>
  <c r="G3" i="32"/>
  <c r="N36" i="32"/>
  <c r="G107" i="32"/>
  <c r="J98" i="32"/>
  <c r="O89" i="32"/>
  <c r="G119" i="32"/>
  <c r="O119" i="32"/>
  <c r="L137" i="32"/>
  <c r="I119" i="32"/>
  <c r="M134" i="32"/>
  <c r="J116" i="32"/>
  <c r="O5" i="32"/>
  <c r="H122" i="32"/>
  <c r="L122" i="32"/>
  <c r="I11" i="32"/>
  <c r="L3" i="32"/>
  <c r="O122" i="32"/>
  <c r="G47" i="32"/>
  <c r="F58" i="32"/>
  <c r="K69" i="32"/>
  <c r="N140" i="32"/>
  <c r="K23" i="32"/>
  <c r="P107" i="32"/>
  <c r="N47" i="32"/>
  <c r="K134" i="32"/>
  <c r="G79" i="32"/>
  <c r="F79" i="32"/>
  <c r="L47" i="32"/>
  <c r="M69" i="32"/>
  <c r="M140" i="32"/>
  <c r="J140" i="32"/>
  <c r="O79" i="32"/>
  <c r="H25" i="32"/>
  <c r="J58" i="32"/>
  <c r="H58" i="32"/>
  <c r="N107" i="32"/>
  <c r="L107" i="32"/>
  <c r="K140" i="32"/>
  <c r="F119" i="32"/>
  <c r="G89" i="32"/>
  <c r="F47" i="32"/>
  <c r="F122" i="32"/>
  <c r="I141" i="32"/>
  <c r="H79" i="32"/>
  <c r="AE11" i="8"/>
  <c r="J11" i="32"/>
  <c r="M79" i="32"/>
  <c r="J47" i="32"/>
  <c r="J141" i="32"/>
  <c r="H36" i="32"/>
  <c r="K119" i="32"/>
  <c r="M125" i="32"/>
  <c r="O58" i="32"/>
  <c r="L36" i="32"/>
  <c r="F141" i="32"/>
  <c r="M11" i="32"/>
  <c r="N3" i="32"/>
  <c r="L58" i="32"/>
  <c r="J122" i="32"/>
  <c r="K107" i="32"/>
  <c r="M3" i="32"/>
  <c r="F5" i="32"/>
  <c r="H3" i="32"/>
  <c r="P79" i="32"/>
  <c r="P36" i="32"/>
  <c r="G125" i="32"/>
  <c r="O116" i="32"/>
  <c r="P23" i="32"/>
  <c r="L131" i="32"/>
  <c r="L134" i="32"/>
  <c r="P131" i="32"/>
  <c r="J125" i="32"/>
  <c r="H141" i="32"/>
  <c r="P69" i="32"/>
  <c r="I8" i="32"/>
  <c r="F36" i="32"/>
  <c r="N23" i="32"/>
  <c r="G23" i="32"/>
  <c r="G122" i="32"/>
  <c r="H119" i="32"/>
  <c r="L11" i="32"/>
  <c r="G36" i="32"/>
  <c r="J119" i="32"/>
  <c r="J131" i="32"/>
  <c r="K79" i="32"/>
  <c r="G8" i="32"/>
  <c r="N122" i="32"/>
  <c r="P11" i="32"/>
  <c r="L89" i="32"/>
  <c r="I107" i="32"/>
  <c r="J79" i="32"/>
  <c r="H137" i="32"/>
  <c r="K11" i="32"/>
  <c r="P128" i="32"/>
  <c r="M128" i="32"/>
  <c r="I116" i="32"/>
  <c r="O23" i="32"/>
  <c r="H89" i="32"/>
  <c r="I23" i="32"/>
  <c r="H69" i="32"/>
  <c r="I58" i="32"/>
  <c r="K98" i="32"/>
  <c r="F140" i="32"/>
  <c r="N89" i="32"/>
  <c r="M25" i="32"/>
  <c r="P122" i="32"/>
  <c r="J8" i="32"/>
  <c r="O137" i="32"/>
  <c r="I98" i="32"/>
  <c r="H23" i="32"/>
  <c r="L5" i="32"/>
  <c r="G128" i="32"/>
  <c r="M137" i="32"/>
  <c r="G58" i="32"/>
  <c r="N128" i="32"/>
  <c r="O25" i="32"/>
  <c r="N79" i="32"/>
  <c r="O3" i="32"/>
  <c r="N58" i="32"/>
  <c r="N131" i="32"/>
  <c r="H107" i="32"/>
  <c r="K125" i="32"/>
  <c r="O107" i="32"/>
  <c r="J3" i="32"/>
  <c r="P5" i="32"/>
  <c r="F131" i="32"/>
  <c r="N69" i="32"/>
  <c r="J128" i="32"/>
  <c r="N141" i="32"/>
  <c r="K5" i="32"/>
  <c r="G11" i="32"/>
  <c r="L98" i="32"/>
  <c r="G137" i="32"/>
  <c r="I131" i="32"/>
  <c r="J5" i="32"/>
  <c r="H5" i="32"/>
  <c r="M36" i="32"/>
  <c r="G5" i="32"/>
  <c r="F89" i="32"/>
  <c r="K89" i="32"/>
  <c r="N25" i="32"/>
  <c r="N98" i="32"/>
  <c r="K3" i="32"/>
  <c r="L79" i="32"/>
  <c r="F8" i="32"/>
  <c r="N5" i="32"/>
  <c r="G69" i="32"/>
  <c r="H116" i="32"/>
  <c r="P89" i="32"/>
  <c r="W11" i="8"/>
  <c r="K141" i="32"/>
  <c r="G131" i="32"/>
  <c r="K47" i="32"/>
  <c r="M89" i="32"/>
  <c r="I122" i="32"/>
  <c r="F23" i="32"/>
  <c r="K25" i="32"/>
  <c r="N119" i="32"/>
  <c r="P3" i="32"/>
  <c r="F107" i="32"/>
  <c r="O69" i="32"/>
  <c r="J69" i="32"/>
  <c r="AC11" i="8"/>
  <c r="I125" i="32"/>
  <c r="P98" i="32"/>
  <c r="P25" i="32"/>
  <c r="H11" i="32"/>
  <c r="K36" i="32"/>
  <c r="I25" i="32"/>
  <c r="M141" i="32"/>
  <c r="N116" i="32"/>
  <c r="H125" i="32"/>
  <c r="L23" i="32"/>
  <c r="P125" i="32"/>
  <c r="M116" i="32"/>
  <c r="H98" i="32"/>
  <c r="F25" i="32"/>
  <c r="M8" i="32"/>
  <c r="O11" i="32"/>
  <c r="O134" i="32"/>
  <c r="N125" i="32"/>
  <c r="I3" i="32"/>
  <c r="K128" i="32"/>
  <c r="J137" i="32"/>
  <c r="F134" i="32"/>
  <c r="J134" i="32"/>
  <c r="P116" i="32"/>
  <c r="F116" i="32"/>
  <c r="O125" i="32"/>
  <c r="M131" i="32"/>
  <c r="F98" i="32"/>
  <c r="O47" i="32"/>
  <c r="L119" i="32"/>
  <c r="O131" i="32"/>
  <c r="P137" i="32"/>
  <c r="H131" i="32"/>
  <c r="N8" i="32"/>
  <c r="L125" i="32"/>
  <c r="I36" i="32"/>
  <c r="F125" i="32"/>
  <c r="P134" i="32"/>
  <c r="L8" i="32"/>
  <c r="I140" i="32"/>
  <c r="F137" i="32"/>
  <c r="M98" i="32"/>
  <c r="M23" i="32"/>
  <c r="O8" i="32"/>
  <c r="G140" i="32"/>
  <c r="K137" i="32"/>
  <c r="L25" i="32"/>
  <c r="H134" i="32"/>
  <c r="M122" i="32"/>
  <c r="I89" i="32"/>
  <c r="P58" i="32"/>
  <c r="J89" i="32"/>
  <c r="F128" i="32"/>
  <c r="J36" i="32"/>
  <c r="P47" i="32"/>
  <c r="O98" i="32"/>
  <c r="N134" i="32"/>
  <c r="H140" i="32"/>
  <c r="M58" i="32"/>
  <c r="O128" i="32"/>
  <c r="M5" i="32"/>
  <c r="I47" i="32"/>
  <c r="K8" i="32"/>
  <c r="G141" i="32"/>
  <c r="H8" i="32"/>
  <c r="I69" i="32"/>
  <c r="K131" i="32"/>
  <c r="O141" i="32"/>
  <c r="O36" i="32"/>
  <c r="J107" i="32"/>
  <c r="L69" i="32"/>
  <c r="J25" i="32"/>
  <c r="F3" i="32"/>
  <c r="M119" i="32"/>
  <c r="P8" i="32"/>
  <c r="H128" i="32"/>
  <c r="L141" i="32"/>
  <c r="K58" i="32"/>
  <c r="G116" i="32"/>
  <c r="G98" i="32"/>
  <c r="K122" i="32"/>
  <c r="O140" i="32"/>
  <c r="P141" i="32"/>
  <c r="L128" i="32"/>
  <c r="I128" i="32"/>
  <c r="F69" i="32"/>
  <c r="G134" i="32"/>
  <c r="R5" i="32" l="1"/>
  <c r="AD5" i="32" s="1"/>
  <c r="AD6" i="32" s="1"/>
  <c r="AQ4" i="32" s="1"/>
  <c r="R69" i="32"/>
  <c r="AD69" i="32" s="1"/>
  <c r="AD78" i="32" s="1"/>
  <c r="R11" i="32"/>
  <c r="S11" i="32" s="1"/>
  <c r="AE11" i="32" s="1"/>
  <c r="AE13" i="32" s="1"/>
  <c r="AR9" i="32" s="1"/>
  <c r="R8" i="32"/>
  <c r="S8" i="32" s="1"/>
  <c r="AE8" i="32" s="1"/>
  <c r="AE9" i="32" s="1"/>
  <c r="AR6" i="32" s="1"/>
  <c r="R134" i="32"/>
  <c r="S134" i="32" s="1"/>
  <c r="T134" i="32" s="1"/>
  <c r="AF134" i="32" s="1"/>
  <c r="R140" i="32"/>
  <c r="S140" i="32" s="1"/>
  <c r="T140" i="32" s="1"/>
  <c r="AF140" i="32" s="1"/>
  <c r="AS50" i="32" s="1"/>
  <c r="R79" i="32"/>
  <c r="AD79" i="32" s="1"/>
  <c r="AD80" i="32" s="1"/>
  <c r="R58" i="32"/>
  <c r="AD58" i="32" s="1"/>
  <c r="AD63" i="32" s="1"/>
  <c r="R125" i="32"/>
  <c r="AD125" i="32" s="1"/>
  <c r="AD127" i="32" s="1"/>
  <c r="R137" i="32"/>
  <c r="AD137" i="32" s="1"/>
  <c r="AD138" i="32" s="1"/>
  <c r="R116" i="32"/>
  <c r="AD116" i="32" s="1"/>
  <c r="AD118" i="32" s="1"/>
  <c r="R36" i="32"/>
  <c r="S36" i="32" s="1"/>
  <c r="AE36" i="32" s="1"/>
  <c r="AE37" i="32" s="1"/>
  <c r="R119" i="32"/>
  <c r="AD119" i="32" s="1"/>
  <c r="AD120" i="32" s="1"/>
  <c r="R25" i="32"/>
  <c r="S25" i="32" s="1"/>
  <c r="T25" i="32" s="1"/>
  <c r="U25" i="32" s="1"/>
  <c r="R128" i="32"/>
  <c r="S128" i="32" s="1"/>
  <c r="T128" i="32" s="1"/>
  <c r="U128" i="32" s="1"/>
  <c r="R98" i="32"/>
  <c r="S98" i="32" s="1"/>
  <c r="AE98" i="32" s="1"/>
  <c r="AE103" i="32" s="1"/>
  <c r="R89" i="32"/>
  <c r="AD89" i="32" s="1"/>
  <c r="AD94" i="32" s="1"/>
  <c r="R107" i="32"/>
  <c r="S107" i="32" s="1"/>
  <c r="T107" i="32" s="1"/>
  <c r="AF107" i="32" s="1"/>
  <c r="R23" i="32"/>
  <c r="S23" i="32" s="1"/>
  <c r="AE23" i="32" s="1"/>
  <c r="AE24" i="32" s="1"/>
  <c r="AR19" i="32" s="1"/>
  <c r="R122" i="32"/>
  <c r="AD122" i="32" s="1"/>
  <c r="AD124" i="32" s="1"/>
  <c r="R141" i="32"/>
  <c r="S141" i="32" s="1"/>
  <c r="T141" i="32" s="1"/>
  <c r="U141" i="32" s="1"/>
  <c r="R3" i="32"/>
  <c r="AD3" i="32" s="1"/>
  <c r="AD4" i="32" s="1"/>
  <c r="AQ3" i="32" s="1"/>
  <c r="R131" i="32"/>
  <c r="AD131" i="32" s="1"/>
  <c r="AD133" i="32" s="1"/>
  <c r="R47" i="32"/>
  <c r="S47" i="32" s="1"/>
  <c r="T47" i="32" s="1"/>
  <c r="AF47" i="32" s="1"/>
  <c r="G592" i="8"/>
  <c r="G585" i="8"/>
  <c r="G586" i="8" s="1"/>
  <c r="G587" i="8" s="1"/>
  <c r="G578" i="8"/>
  <c r="G579" i="8" s="1"/>
  <c r="G580" i="8" s="1"/>
  <c r="G571" i="8"/>
  <c r="G572" i="8" s="1"/>
  <c r="G573" i="8" s="1"/>
  <c r="G564" i="8"/>
  <c r="G557" i="8"/>
  <c r="G558" i="8" s="1"/>
  <c r="G559" i="8" s="1"/>
  <c r="G550" i="8"/>
  <c r="G551" i="8" s="1"/>
  <c r="G552" i="8" s="1"/>
  <c r="G543" i="8"/>
  <c r="G544" i="8" s="1"/>
  <c r="G545" i="8" s="1"/>
  <c r="G536" i="8"/>
  <c r="G529" i="8"/>
  <c r="G530" i="8" s="1"/>
  <c r="G531" i="8" s="1"/>
  <c r="G532" i="8" s="1"/>
  <c r="G522" i="8"/>
  <c r="G523" i="8" s="1"/>
  <c r="G524" i="8" s="1"/>
  <c r="G525" i="8" s="1"/>
  <c r="G515" i="8"/>
  <c r="G516" i="8" s="1"/>
  <c r="G517" i="8" s="1"/>
  <c r="G518" i="8" s="1"/>
  <c r="G508" i="8"/>
  <c r="G509" i="8" s="1"/>
  <c r="G510" i="8" s="1"/>
  <c r="G511" i="8" s="1"/>
  <c r="G501" i="8"/>
  <c r="G502" i="8" s="1"/>
  <c r="G503" i="8" s="1"/>
  <c r="G504" i="8" s="1"/>
  <c r="G494" i="8"/>
  <c r="G495" i="8" s="1"/>
  <c r="G496" i="8" s="1"/>
  <c r="G497" i="8" s="1"/>
  <c r="G487" i="8"/>
  <c r="G488" i="8" s="1"/>
  <c r="G489" i="8" s="1"/>
  <c r="G490" i="8" s="1"/>
  <c r="G480" i="8"/>
  <c r="G481" i="8" s="1"/>
  <c r="G482" i="8" s="1"/>
  <c r="G483" i="8" s="1"/>
  <c r="G473" i="8"/>
  <c r="G474" i="8" s="1"/>
  <c r="G475" i="8" s="1"/>
  <c r="G476" i="8" s="1"/>
  <c r="G466" i="8"/>
  <c r="G467" i="8" s="1"/>
  <c r="G468" i="8" s="1"/>
  <c r="G469" i="8" s="1"/>
  <c r="G459" i="8"/>
  <c r="G460" i="8" s="1"/>
  <c r="G461" i="8" s="1"/>
  <c r="G462" i="8" s="1"/>
  <c r="G452" i="8"/>
  <c r="G453" i="8" s="1"/>
  <c r="G454" i="8" s="1"/>
  <c r="G455" i="8" s="1"/>
  <c r="G445" i="8"/>
  <c r="G446" i="8" s="1"/>
  <c r="G447" i="8" s="1"/>
  <c r="G448" i="8" s="1"/>
  <c r="G438" i="8"/>
  <c r="G439" i="8" s="1"/>
  <c r="G440" i="8" s="1"/>
  <c r="G441" i="8" s="1"/>
  <c r="G431" i="8"/>
  <c r="G432" i="8" s="1"/>
  <c r="G433" i="8" s="1"/>
  <c r="G434" i="8" s="1"/>
  <c r="G424" i="8"/>
  <c r="G425" i="8" s="1"/>
  <c r="G426" i="8" s="1"/>
  <c r="G427" i="8" s="1"/>
  <c r="G417" i="8"/>
  <c r="G418" i="8" s="1"/>
  <c r="G419" i="8" s="1"/>
  <c r="G420" i="8" s="1"/>
  <c r="G410" i="8"/>
  <c r="G411" i="8" s="1"/>
  <c r="G412" i="8" s="1"/>
  <c r="G413" i="8" s="1"/>
  <c r="G403" i="8"/>
  <c r="G404" i="8" s="1"/>
  <c r="G405" i="8" s="1"/>
  <c r="G406" i="8" s="1"/>
  <c r="G396" i="8"/>
  <c r="G397" i="8" s="1"/>
  <c r="G398" i="8" s="1"/>
  <c r="G399" i="8" s="1"/>
  <c r="G389" i="8"/>
  <c r="G390" i="8" s="1"/>
  <c r="G391" i="8" s="1"/>
  <c r="G392" i="8" s="1"/>
  <c r="G382" i="8"/>
  <c r="G383" i="8" s="1"/>
  <c r="G384" i="8" s="1"/>
  <c r="G385" i="8" s="1"/>
  <c r="G375" i="8"/>
  <c r="G376" i="8" s="1"/>
  <c r="G377" i="8" s="1"/>
  <c r="G378" i="8" s="1"/>
  <c r="G368" i="8"/>
  <c r="G369" i="8" s="1"/>
  <c r="G370" i="8" s="1"/>
  <c r="G371" i="8" s="1"/>
  <c r="G361" i="8"/>
  <c r="G362" i="8" s="1"/>
  <c r="G363" i="8" s="1"/>
  <c r="G364" i="8" s="1"/>
  <c r="G354" i="8"/>
  <c r="G355" i="8" s="1"/>
  <c r="G356" i="8" s="1"/>
  <c r="G357" i="8" s="1"/>
  <c r="G347" i="8"/>
  <c r="G348" i="8" s="1"/>
  <c r="G349" i="8" s="1"/>
  <c r="G350" i="8" s="1"/>
  <c r="G340" i="8"/>
  <c r="G341" i="8" s="1"/>
  <c r="G342" i="8" s="1"/>
  <c r="G343" i="8" s="1"/>
  <c r="G333" i="8"/>
  <c r="G334" i="8" s="1"/>
  <c r="G335" i="8" s="1"/>
  <c r="G336" i="8" s="1"/>
  <c r="G326" i="8"/>
  <c r="G327" i="8" s="1"/>
  <c r="G328" i="8" s="1"/>
  <c r="G329" i="8" s="1"/>
  <c r="G319" i="8"/>
  <c r="G320" i="8" s="1"/>
  <c r="G321" i="8" s="1"/>
  <c r="G322" i="8" s="1"/>
  <c r="G312" i="8"/>
  <c r="G313" i="8" s="1"/>
  <c r="G314" i="8" s="1"/>
  <c r="G315" i="8" s="1"/>
  <c r="G305" i="8"/>
  <c r="G306" i="8" s="1"/>
  <c r="G307" i="8" s="1"/>
  <c r="G308" i="8" s="1"/>
  <c r="G298" i="8"/>
  <c r="G299" i="8" s="1"/>
  <c r="G300" i="8" s="1"/>
  <c r="G301" i="8" s="1"/>
  <c r="G291" i="8"/>
  <c r="G292" i="8" s="1"/>
  <c r="G293" i="8" s="1"/>
  <c r="G294" i="8" s="1"/>
  <c r="G284" i="8"/>
  <c r="G285" i="8" s="1"/>
  <c r="G286" i="8" s="1"/>
  <c r="G287" i="8" s="1"/>
  <c r="G277" i="8"/>
  <c r="G278" i="8" s="1"/>
  <c r="G279" i="8" s="1"/>
  <c r="G280" i="8" s="1"/>
  <c r="G270" i="8"/>
  <c r="G271" i="8" s="1"/>
  <c r="G272" i="8" s="1"/>
  <c r="G273" i="8" s="1"/>
  <c r="G263" i="8"/>
  <c r="G264" i="8" s="1"/>
  <c r="G265" i="8" s="1"/>
  <c r="G266" i="8" s="1"/>
  <c r="G256" i="8"/>
  <c r="G257" i="8" s="1"/>
  <c r="G258" i="8" s="1"/>
  <c r="G259" i="8" s="1"/>
  <c r="G249" i="8"/>
  <c r="G250" i="8" s="1"/>
  <c r="G251" i="8" s="1"/>
  <c r="G252" i="8" s="1"/>
  <c r="G242" i="8"/>
  <c r="G243" i="8" s="1"/>
  <c r="G244" i="8" s="1"/>
  <c r="G245" i="8" s="1"/>
  <c r="G235" i="8"/>
  <c r="G236" i="8" s="1"/>
  <c r="G237" i="8" s="1"/>
  <c r="G238" i="8" s="1"/>
  <c r="G228" i="8"/>
  <c r="G229" i="8" s="1"/>
  <c r="G230" i="8" s="1"/>
  <c r="G231" i="8" s="1"/>
  <c r="G221" i="8"/>
  <c r="G222" i="8" s="1"/>
  <c r="G223" i="8" s="1"/>
  <c r="G224" i="8" s="1"/>
  <c r="G214" i="8"/>
  <c r="G215" i="8" s="1"/>
  <c r="G216" i="8" s="1"/>
  <c r="G217" i="8" s="1"/>
  <c r="G207" i="8"/>
  <c r="G208" i="8" s="1"/>
  <c r="G209" i="8" s="1"/>
  <c r="G210" i="8" s="1"/>
  <c r="G200" i="8"/>
  <c r="G201" i="8" s="1"/>
  <c r="G202" i="8" s="1"/>
  <c r="G203" i="8" s="1"/>
  <c r="G193" i="8"/>
  <c r="G194" i="8" s="1"/>
  <c r="G195" i="8" s="1"/>
  <c r="G196" i="8" s="1"/>
  <c r="G186" i="8"/>
  <c r="G187" i="8" s="1"/>
  <c r="G188" i="8" s="1"/>
  <c r="G189" i="8" s="1"/>
  <c r="G179" i="8"/>
  <c r="G180" i="8" s="1"/>
  <c r="G181" i="8" s="1"/>
  <c r="G182" i="8" s="1"/>
  <c r="G172" i="8"/>
  <c r="G173" i="8" s="1"/>
  <c r="G174" i="8" s="1"/>
  <c r="G175" i="8" s="1"/>
  <c r="G165" i="8"/>
  <c r="G166" i="8" s="1"/>
  <c r="G167" i="8" s="1"/>
  <c r="G168" i="8" s="1"/>
  <c r="G158" i="8"/>
  <c r="G159" i="8" s="1"/>
  <c r="G160" i="8" s="1"/>
  <c r="G161" i="8" s="1"/>
  <c r="G151" i="8"/>
  <c r="G152" i="8" s="1"/>
  <c r="G153" i="8" s="1"/>
  <c r="G154" i="8" s="1"/>
  <c r="G144" i="8"/>
  <c r="G145" i="8" s="1"/>
  <c r="G146" i="8" s="1"/>
  <c r="G147" i="8" s="1"/>
  <c r="G137" i="8"/>
  <c r="G138" i="8" s="1"/>
  <c r="G139" i="8" s="1"/>
  <c r="G140" i="8" s="1"/>
  <c r="G130" i="8"/>
  <c r="G131" i="8" s="1"/>
  <c r="G132" i="8" s="1"/>
  <c r="G133" i="8" s="1"/>
  <c r="G123" i="8"/>
  <c r="G124" i="8" s="1"/>
  <c r="G125" i="8" s="1"/>
  <c r="G126" i="8" s="1"/>
  <c r="G116" i="8"/>
  <c r="G117" i="8" s="1"/>
  <c r="G118" i="8" s="1"/>
  <c r="G119" i="8" s="1"/>
  <c r="G109" i="8"/>
  <c r="G110" i="8" s="1"/>
  <c r="G111" i="8" s="1"/>
  <c r="G112" i="8" s="1"/>
  <c r="G102" i="8"/>
  <c r="G103" i="8" s="1"/>
  <c r="G104" i="8" s="1"/>
  <c r="G105" i="8" s="1"/>
  <c r="G95" i="8"/>
  <c r="G96" i="8" s="1"/>
  <c r="G97" i="8" s="1"/>
  <c r="G98" i="8" s="1"/>
  <c r="G88" i="8"/>
  <c r="G89" i="8" s="1"/>
  <c r="G90" i="8" s="1"/>
  <c r="G91" i="8" s="1"/>
  <c r="G81" i="8"/>
  <c r="G82" i="8" s="1"/>
  <c r="G83" i="8" s="1"/>
  <c r="G84" i="8" s="1"/>
  <c r="G74" i="8"/>
  <c r="G75" i="8" s="1"/>
  <c r="G76" i="8" s="1"/>
  <c r="G77" i="8" s="1"/>
  <c r="G67" i="8"/>
  <c r="G68" i="8" s="1"/>
  <c r="G69" i="8" s="1"/>
  <c r="G70" i="8" s="1"/>
  <c r="G60" i="8"/>
  <c r="G61" i="8" s="1"/>
  <c r="G62" i="8" s="1"/>
  <c r="G63" i="8" s="1"/>
  <c r="G53" i="8"/>
  <c r="G54" i="8" s="1"/>
  <c r="G55" i="8" s="1"/>
  <c r="G56" i="8" s="1"/>
  <c r="G46" i="8"/>
  <c r="G47" i="8" s="1"/>
  <c r="G48" i="8" s="1"/>
  <c r="G49" i="8" s="1"/>
  <c r="G39" i="8"/>
  <c r="G40" i="8" s="1"/>
  <c r="G41" i="8" s="1"/>
  <c r="G42" i="8" s="1"/>
  <c r="AD121" i="32"/>
  <c r="AE141" i="32"/>
  <c r="AR51" i="32" s="1"/>
  <c r="AD90" i="32"/>
  <c r="K591" i="8"/>
  <c r="K584" i="8"/>
  <c r="K577" i="8"/>
  <c r="K570" i="8"/>
  <c r="K563" i="8"/>
  <c r="K556" i="8"/>
  <c r="K549" i="8"/>
  <c r="K542" i="8"/>
  <c r="K535" i="8"/>
  <c r="K528" i="8"/>
  <c r="K521" i="8"/>
  <c r="K514" i="8"/>
  <c r="K507" i="8"/>
  <c r="K500" i="8"/>
  <c r="K493" i="8"/>
  <c r="K486" i="8"/>
  <c r="K479" i="8"/>
  <c r="K472" i="8"/>
  <c r="K465" i="8"/>
  <c r="K458" i="8"/>
  <c r="K451" i="8"/>
  <c r="K444" i="8"/>
  <c r="K437" i="8"/>
  <c r="K430" i="8"/>
  <c r="K423" i="8"/>
  <c r="K416" i="8"/>
  <c r="K409" i="8"/>
  <c r="K402" i="8"/>
  <c r="K395" i="8"/>
  <c r="K388" i="8"/>
  <c r="K381" i="8"/>
  <c r="K374" i="8"/>
  <c r="K367" i="8"/>
  <c r="K360" i="8"/>
  <c r="K353" i="8"/>
  <c r="K346" i="8"/>
  <c r="K339" i="8"/>
  <c r="K332" i="8"/>
  <c r="K325" i="8"/>
  <c r="K318" i="8"/>
  <c r="K311" i="8"/>
  <c r="K304" i="8"/>
  <c r="K297" i="8"/>
  <c r="K290" i="8"/>
  <c r="K283" i="8"/>
  <c r="K276" i="8"/>
  <c r="K269" i="8"/>
  <c r="K262" i="8"/>
  <c r="K255" i="8"/>
  <c r="K248" i="8"/>
  <c r="K241" i="8"/>
  <c r="K234" i="8"/>
  <c r="K227" i="8"/>
  <c r="K220" i="8"/>
  <c r="K213" i="8"/>
  <c r="K206" i="8"/>
  <c r="K199" i="8"/>
  <c r="K192" i="8"/>
  <c r="K185" i="8"/>
  <c r="K178" i="8"/>
  <c r="K171" i="8"/>
  <c r="K164" i="8"/>
  <c r="K157" i="8"/>
  <c r="K150" i="8"/>
  <c r="K143" i="8"/>
  <c r="K136" i="8"/>
  <c r="K129" i="8"/>
  <c r="K122" i="8"/>
  <c r="K115" i="8"/>
  <c r="K108" i="8"/>
  <c r="K101" i="8"/>
  <c r="K94" i="8"/>
  <c r="K87" i="8"/>
  <c r="K80" i="8"/>
  <c r="K73" i="8"/>
  <c r="K66" i="8"/>
  <c r="K59" i="8"/>
  <c r="K52" i="8"/>
  <c r="K45" i="8"/>
  <c r="K38" i="8"/>
  <c r="K31" i="8"/>
  <c r="K32" i="8" s="1"/>
  <c r="K33" i="8" s="1"/>
  <c r="K34" i="8" s="1"/>
  <c r="K35" i="8" s="1"/>
  <c r="K36" i="8" s="1"/>
  <c r="K37" i="8" s="1"/>
  <c r="K24" i="8"/>
  <c r="K25" i="8" s="1"/>
  <c r="K26" i="8" s="1"/>
  <c r="K27" i="8" s="1"/>
  <c r="K28" i="8" s="1"/>
  <c r="K29" i="8" s="1"/>
  <c r="K30" i="8" s="1"/>
  <c r="K17" i="8"/>
  <c r="K18" i="8" s="1"/>
  <c r="K19" i="8" s="1"/>
  <c r="K20" i="8" s="1"/>
  <c r="K21" i="8" s="1"/>
  <c r="K22" i="8" s="1"/>
  <c r="K23" i="8" s="1"/>
  <c r="K10" i="8"/>
  <c r="K11" i="8" s="1"/>
  <c r="K12" i="8" s="1"/>
  <c r="K13" i="8" s="1"/>
  <c r="K14" i="8" s="1"/>
  <c r="K15" i="8" s="1"/>
  <c r="K16" i="8" s="1"/>
  <c r="K3" i="8"/>
  <c r="K4" i="8" s="1"/>
  <c r="K5" i="8" s="1"/>
  <c r="K6" i="8" s="1"/>
  <c r="K7" i="8" s="1"/>
  <c r="K8" i="8" s="1"/>
  <c r="K9" i="8" s="1"/>
  <c r="H154" i="25"/>
  <c r="F154" i="25"/>
  <c r="D154" i="25"/>
  <c r="H148" i="25"/>
  <c r="D148" i="25"/>
  <c r="F148" i="25"/>
  <c r="H96" i="25"/>
  <c r="F96" i="25"/>
  <c r="D96" i="25"/>
  <c r="H116" i="25"/>
  <c r="F116" i="25"/>
  <c r="D116" i="25"/>
  <c r="D124" i="25"/>
  <c r="F124" i="25"/>
  <c r="H124" i="25"/>
  <c r="H38" i="25"/>
  <c r="F38" i="25"/>
  <c r="D38" i="25"/>
  <c r="H106" i="25"/>
  <c r="D106" i="25"/>
  <c r="F106" i="25"/>
  <c r="H22" i="25"/>
  <c r="F22" i="25"/>
  <c r="D22" i="25"/>
  <c r="D102" i="25"/>
  <c r="H102" i="25"/>
  <c r="F102" i="25"/>
  <c r="H91" i="25"/>
  <c r="F91" i="25"/>
  <c r="D91" i="25"/>
  <c r="D52" i="25"/>
  <c r="F52" i="25"/>
  <c r="H52" i="25"/>
  <c r="F115" i="25"/>
  <c r="H115" i="25"/>
  <c r="D115" i="25"/>
  <c r="F12" i="25"/>
  <c r="H12" i="25"/>
  <c r="D12" i="25"/>
  <c r="H18" i="25"/>
  <c r="D18" i="25"/>
  <c r="F18" i="25"/>
  <c r="H48" i="25"/>
  <c r="D48" i="25"/>
  <c r="F48" i="25"/>
  <c r="H121" i="25"/>
  <c r="F121" i="25"/>
  <c r="D121" i="25"/>
  <c r="F160" i="25"/>
  <c r="H160" i="25"/>
  <c r="D160" i="25"/>
  <c r="D88" i="25"/>
  <c r="F88" i="25"/>
  <c r="H88" i="25"/>
  <c r="D138" i="25"/>
  <c r="H138" i="25"/>
  <c r="F138" i="25"/>
  <c r="F58" i="25"/>
  <c r="D58" i="25"/>
  <c r="H58" i="25"/>
  <c r="D54" i="25"/>
  <c r="F54" i="25"/>
  <c r="H54" i="25"/>
  <c r="H128" i="25"/>
  <c r="F128" i="25"/>
  <c r="D128" i="25"/>
  <c r="H26" i="25"/>
  <c r="D26" i="25"/>
  <c r="F26" i="25"/>
  <c r="F75" i="25"/>
  <c r="D75" i="25"/>
  <c r="H75" i="25"/>
  <c r="F110" i="25"/>
  <c r="D110" i="25"/>
  <c r="H110" i="25"/>
  <c r="H77" i="25"/>
  <c r="D77" i="25"/>
  <c r="F77" i="25"/>
  <c r="H169" i="25"/>
  <c r="F169" i="25"/>
  <c r="D169" i="25"/>
  <c r="F50" i="25"/>
  <c r="D50" i="25"/>
  <c r="H50" i="25"/>
  <c r="H44" i="25"/>
  <c r="D44" i="25"/>
  <c r="F44" i="25"/>
  <c r="H14" i="25"/>
  <c r="D14" i="25"/>
  <c r="F14" i="25"/>
  <c r="F94" i="25"/>
  <c r="H94" i="25"/>
  <c r="D94" i="25"/>
  <c r="H126" i="25"/>
  <c r="F126" i="25"/>
  <c r="D126" i="25"/>
  <c r="D66" i="25"/>
  <c r="H66" i="25"/>
  <c r="F66" i="25"/>
  <c r="H56" i="25"/>
  <c r="D56" i="25"/>
  <c r="F56" i="25"/>
  <c r="D166" i="25"/>
  <c r="H166" i="25"/>
  <c r="F166" i="25"/>
  <c r="D16" i="25"/>
  <c r="H16" i="25"/>
  <c r="F16" i="25"/>
  <c r="F98" i="25"/>
  <c r="D98" i="25"/>
  <c r="H98" i="25"/>
  <c r="H145" i="25"/>
  <c r="D145" i="25"/>
  <c r="F145" i="25"/>
  <c r="H68" i="25"/>
  <c r="F68" i="25"/>
  <c r="D68" i="25"/>
  <c r="H3" i="25"/>
  <c r="F3" i="25"/>
  <c r="F84" i="25"/>
  <c r="D84" i="25"/>
  <c r="H84" i="25"/>
  <c r="H86" i="25"/>
  <c r="F86" i="25"/>
  <c r="D86" i="25"/>
  <c r="F28" i="25"/>
  <c r="D28" i="25"/>
  <c r="H28" i="25"/>
  <c r="F7" i="25"/>
  <c r="D7" i="25"/>
  <c r="H7" i="25"/>
  <c r="F135" i="25"/>
  <c r="H135" i="25"/>
  <c r="D135" i="25"/>
  <c r="H142" i="25"/>
  <c r="F142" i="25"/>
  <c r="D142" i="25"/>
  <c r="D20" i="25"/>
  <c r="H20" i="25"/>
  <c r="F20" i="25"/>
  <c r="H5" i="25"/>
  <c r="D5" i="25"/>
  <c r="F5" i="25"/>
  <c r="H163" i="25"/>
  <c r="F163" i="25"/>
  <c r="F62" i="25"/>
  <c r="D62" i="25"/>
  <c r="H62" i="25"/>
  <c r="H82" i="25"/>
  <c r="D82" i="25"/>
  <c r="F82" i="25"/>
  <c r="H10" i="25"/>
  <c r="D10" i="25"/>
  <c r="F10" i="25"/>
  <c r="F79" i="25"/>
  <c r="D79" i="25"/>
  <c r="D32" i="25"/>
  <c r="F32" i="25"/>
  <c r="H32" i="25"/>
  <c r="F42" i="25"/>
  <c r="H42" i="25"/>
  <c r="D42" i="25"/>
  <c r="H113" i="25"/>
  <c r="D113" i="25"/>
  <c r="F113" i="25"/>
  <c r="H172" i="25"/>
  <c r="F172" i="25"/>
  <c r="D172" i="25"/>
  <c r="H178" i="25"/>
  <c r="D178" i="25"/>
  <c r="F178" i="25"/>
  <c r="H30" i="25"/>
  <c r="F30" i="25"/>
  <c r="D30" i="25"/>
  <c r="H60" i="25"/>
  <c r="D60" i="25"/>
  <c r="F60" i="25"/>
  <c r="H36" i="25"/>
  <c r="D36" i="25"/>
  <c r="F36" i="25"/>
  <c r="D175" i="25"/>
  <c r="H175" i="25"/>
  <c r="F175" i="25"/>
  <c r="H100" i="25"/>
  <c r="D100" i="25"/>
  <c r="F100" i="25"/>
  <c r="H151" i="25"/>
  <c r="D151" i="25"/>
  <c r="F151" i="25"/>
  <c r="H73" i="25"/>
  <c r="D73" i="25"/>
  <c r="F73" i="25"/>
  <c r="F118" i="25"/>
  <c r="H118" i="25"/>
  <c r="D118" i="25"/>
  <c r="D139" i="25"/>
  <c r="H139" i="25"/>
  <c r="F139" i="25"/>
  <c r="H108" i="25"/>
  <c r="D108" i="25"/>
  <c r="F108" i="25"/>
  <c r="H132" i="25"/>
  <c r="F132" i="25"/>
  <c r="D132" i="25"/>
  <c r="F46" i="25"/>
  <c r="D46" i="25"/>
  <c r="H46" i="25"/>
  <c r="H34" i="25"/>
  <c r="D34" i="25"/>
  <c r="F34" i="25"/>
  <c r="F24" i="25"/>
  <c r="H24" i="25"/>
  <c r="D24" i="25"/>
  <c r="H104" i="25"/>
  <c r="F104" i="25"/>
  <c r="D104" i="25"/>
  <c r="H70" i="25"/>
  <c r="F70" i="25"/>
  <c r="D70" i="25"/>
  <c r="H64" i="25"/>
  <c r="D64" i="25"/>
  <c r="F64" i="25"/>
  <c r="H130" i="25"/>
  <c r="D130" i="25"/>
  <c r="F130" i="25"/>
  <c r="J563" i="8"/>
  <c r="F563" i="8"/>
  <c r="G565" i="8"/>
  <c r="G566" i="8" s="1"/>
  <c r="L563" i="8"/>
  <c r="L564" i="8" s="1"/>
  <c r="M563" i="8"/>
  <c r="E563" i="8"/>
  <c r="E108" i="8"/>
  <c r="F108" i="8"/>
  <c r="M108" i="8"/>
  <c r="L108" i="8"/>
  <c r="L109" i="8" s="1"/>
  <c r="J108" i="8"/>
  <c r="F472" i="8"/>
  <c r="M472" i="8"/>
  <c r="L472" i="8"/>
  <c r="L473" i="8" s="1"/>
  <c r="J472" i="8"/>
  <c r="E472" i="8"/>
  <c r="F367" i="8"/>
  <c r="E367" i="8"/>
  <c r="M367" i="8"/>
  <c r="L367" i="8"/>
  <c r="L368" i="8" s="1"/>
  <c r="J367" i="8"/>
  <c r="F255" i="8"/>
  <c r="E255" i="8"/>
  <c r="L255" i="8"/>
  <c r="L256" i="8" s="1"/>
  <c r="M255" i="8"/>
  <c r="J255" i="8"/>
  <c r="F101" i="8"/>
  <c r="E101" i="8"/>
  <c r="M101" i="8"/>
  <c r="L101" i="8"/>
  <c r="L102" i="8" s="1"/>
  <c r="J101" i="8"/>
  <c r="E66" i="8"/>
  <c r="J66" i="8"/>
  <c r="M66" i="8"/>
  <c r="L66" i="8"/>
  <c r="L67" i="8" s="1"/>
  <c r="F66" i="8"/>
  <c r="F374" i="8"/>
  <c r="M374" i="8"/>
  <c r="L374" i="8"/>
  <c r="L375" i="8" s="1"/>
  <c r="J374" i="8"/>
  <c r="E374" i="8"/>
  <c r="L535" i="8"/>
  <c r="L536" i="8" s="1"/>
  <c r="J535" i="8"/>
  <c r="E535" i="8"/>
  <c r="F535" i="8"/>
  <c r="M535" i="8"/>
  <c r="G537" i="8"/>
  <c r="G538" i="8" s="1"/>
  <c r="F444" i="8"/>
  <c r="J444" i="8"/>
  <c r="L444" i="8"/>
  <c r="L445" i="8" s="1"/>
  <c r="E444" i="8"/>
  <c r="M444" i="8"/>
  <c r="F325" i="8"/>
  <c r="J325" i="8"/>
  <c r="L325" i="8"/>
  <c r="L326" i="8" s="1"/>
  <c r="E325" i="8"/>
  <c r="M325" i="8"/>
  <c r="J143" i="8"/>
  <c r="E143" i="8"/>
  <c r="L143" i="8"/>
  <c r="L144" i="8" s="1"/>
  <c r="M143" i="8"/>
  <c r="F143" i="8"/>
  <c r="E31" i="8"/>
  <c r="E32" i="8" s="1"/>
  <c r="E33" i="8" s="1"/>
  <c r="E34" i="8" s="1"/>
  <c r="E35" i="8" s="1"/>
  <c r="E36" i="8" s="1"/>
  <c r="E37" i="8" s="1"/>
  <c r="M31" i="8"/>
  <c r="M32" i="8" s="1"/>
  <c r="M33" i="8" s="1"/>
  <c r="M34" i="8" s="1"/>
  <c r="M35" i="8" s="1"/>
  <c r="M36" i="8" s="1"/>
  <c r="M37" i="8" s="1"/>
  <c r="G32" i="8"/>
  <c r="G33" i="8" s="1"/>
  <c r="G34" i="8" s="1"/>
  <c r="G35" i="8" s="1"/>
  <c r="Y35" i="8" s="1"/>
  <c r="F31" i="8"/>
  <c r="F32" i="8" s="1"/>
  <c r="F33" i="8" s="1"/>
  <c r="F34" i="8" s="1"/>
  <c r="F35" i="8" s="1"/>
  <c r="F36" i="8" s="1"/>
  <c r="F37" i="8" s="1"/>
  <c r="L31" i="8"/>
  <c r="J31" i="8"/>
  <c r="J32" i="8" s="1"/>
  <c r="J33" i="8" s="1"/>
  <c r="J34" i="8" s="1"/>
  <c r="J35" i="8" s="1"/>
  <c r="J36" i="8" s="1"/>
  <c r="J37" i="8" s="1"/>
  <c r="L290" i="8"/>
  <c r="L291" i="8" s="1"/>
  <c r="J290" i="8"/>
  <c r="E290" i="8"/>
  <c r="F290" i="8"/>
  <c r="M290" i="8"/>
  <c r="J52" i="8"/>
  <c r="E52" i="8"/>
  <c r="F52" i="8"/>
  <c r="M52" i="8"/>
  <c r="L52" i="8"/>
  <c r="L53" i="8" s="1"/>
  <c r="F528" i="8"/>
  <c r="J528" i="8"/>
  <c r="E528" i="8"/>
  <c r="M528" i="8"/>
  <c r="L528" i="8"/>
  <c r="L529" i="8" s="1"/>
  <c r="F458" i="8"/>
  <c r="E458" i="8"/>
  <c r="M458" i="8"/>
  <c r="L458" i="8"/>
  <c r="L459" i="8" s="1"/>
  <c r="J458" i="8"/>
  <c r="L388" i="8"/>
  <c r="L389" i="8" s="1"/>
  <c r="J388" i="8"/>
  <c r="F388" i="8"/>
  <c r="E388" i="8"/>
  <c r="M388" i="8"/>
  <c r="E276" i="8"/>
  <c r="F276" i="8"/>
  <c r="J276" i="8"/>
  <c r="M276" i="8"/>
  <c r="L276" i="8"/>
  <c r="L277" i="8" s="1"/>
  <c r="M73" i="8"/>
  <c r="L73" i="8"/>
  <c r="L74" i="8" s="1"/>
  <c r="E73" i="8"/>
  <c r="F73" i="8"/>
  <c r="J73" i="8"/>
  <c r="J38" i="8"/>
  <c r="M38" i="8"/>
  <c r="L38" i="8"/>
  <c r="L39" i="8" s="1"/>
  <c r="E38" i="8"/>
  <c r="F38" i="8"/>
  <c r="E507" i="8"/>
  <c r="F507" i="8"/>
  <c r="M507" i="8"/>
  <c r="L507" i="8"/>
  <c r="L508" i="8" s="1"/>
  <c r="J507" i="8"/>
  <c r="E80" i="8"/>
  <c r="F80" i="8"/>
  <c r="M80" i="8"/>
  <c r="L80" i="8"/>
  <c r="L81" i="8" s="1"/>
  <c r="J80" i="8"/>
  <c r="J465" i="8"/>
  <c r="M465" i="8"/>
  <c r="F465" i="8"/>
  <c r="L465" i="8"/>
  <c r="L466" i="8" s="1"/>
  <c r="E465" i="8"/>
  <c r="M311" i="8"/>
  <c r="L311" i="8"/>
  <c r="L312" i="8" s="1"/>
  <c r="J311" i="8"/>
  <c r="F311" i="8"/>
  <c r="E311" i="8"/>
  <c r="F395" i="8"/>
  <c r="M395" i="8"/>
  <c r="E395" i="8"/>
  <c r="J395" i="8"/>
  <c r="L395" i="8"/>
  <c r="L396" i="8" s="1"/>
  <c r="M45" i="8"/>
  <c r="L45" i="8"/>
  <c r="L46" i="8" s="1"/>
  <c r="J45" i="8"/>
  <c r="E45" i="8"/>
  <c r="F45" i="8"/>
  <c r="J10" i="8"/>
  <c r="J11" i="8" s="1"/>
  <c r="J12" i="8" s="1"/>
  <c r="J13" i="8" s="1"/>
  <c r="J14" i="8" s="1"/>
  <c r="J15" i="8" s="1"/>
  <c r="J16" i="8" s="1"/>
  <c r="M10" i="8"/>
  <c r="M11" i="8" s="1"/>
  <c r="M12" i="8" s="1"/>
  <c r="M13" i="8" s="1"/>
  <c r="M14" i="8" s="1"/>
  <c r="M15" i="8" s="1"/>
  <c r="M16" i="8" s="1"/>
  <c r="F10" i="8"/>
  <c r="F11" i="8" s="1"/>
  <c r="F12" i="8" s="1"/>
  <c r="F13" i="8" s="1"/>
  <c r="F14" i="8" s="1"/>
  <c r="F15" i="8" s="1"/>
  <c r="F16" i="8" s="1"/>
  <c r="L10" i="8"/>
  <c r="E10" i="8"/>
  <c r="E11" i="8" s="1"/>
  <c r="E12" i="8" s="1"/>
  <c r="E13" i="8" s="1"/>
  <c r="E14" i="8" s="1"/>
  <c r="E15" i="8" s="1"/>
  <c r="E16" i="8" s="1"/>
  <c r="G11" i="8"/>
  <c r="G12" i="8" s="1"/>
  <c r="G13" i="8" s="1"/>
  <c r="G14" i="8" s="1"/>
  <c r="J262" i="8"/>
  <c r="E262" i="8"/>
  <c r="F262" i="8"/>
  <c r="M262" i="8"/>
  <c r="L262" i="8"/>
  <c r="L263" i="8" s="1"/>
  <c r="F556" i="8"/>
  <c r="M556" i="8"/>
  <c r="L556" i="8"/>
  <c r="L557" i="8" s="1"/>
  <c r="J556" i="8"/>
  <c r="E556" i="8"/>
  <c r="J416" i="8"/>
  <c r="L416" i="8"/>
  <c r="L417" i="8" s="1"/>
  <c r="E416" i="8"/>
  <c r="M416" i="8"/>
  <c r="F416" i="8"/>
  <c r="J297" i="8"/>
  <c r="L297" i="8"/>
  <c r="L298" i="8" s="1"/>
  <c r="E297" i="8"/>
  <c r="M297" i="8"/>
  <c r="F297" i="8"/>
  <c r="M115" i="8"/>
  <c r="F115" i="8"/>
  <c r="J115" i="8"/>
  <c r="L115" i="8"/>
  <c r="L116" i="8" s="1"/>
  <c r="E115" i="8"/>
  <c r="E591" i="8"/>
  <c r="M591" i="8"/>
  <c r="F591" i="8"/>
  <c r="J591" i="8"/>
  <c r="L591" i="8"/>
  <c r="L592" i="8" s="1"/>
  <c r="G593" i="8"/>
  <c r="G594" i="8" s="1"/>
  <c r="M206" i="8"/>
  <c r="E206" i="8"/>
  <c r="F206" i="8"/>
  <c r="L206" i="8"/>
  <c r="L207" i="8" s="1"/>
  <c r="J206" i="8"/>
  <c r="E549" i="8"/>
  <c r="L549" i="8"/>
  <c r="L550" i="8" s="1"/>
  <c r="M549" i="8"/>
  <c r="J549" i="8"/>
  <c r="F549" i="8"/>
  <c r="M500" i="8"/>
  <c r="L500" i="8"/>
  <c r="L501" i="8" s="1"/>
  <c r="J500" i="8"/>
  <c r="E500" i="8"/>
  <c r="F500" i="8"/>
  <c r="F402" i="8"/>
  <c r="L402" i="8"/>
  <c r="L403" i="8" s="1"/>
  <c r="E402" i="8"/>
  <c r="M402" i="8"/>
  <c r="J402" i="8"/>
  <c r="J332" i="8"/>
  <c r="M332" i="8"/>
  <c r="F332" i="8"/>
  <c r="L332" i="8"/>
  <c r="L333" i="8" s="1"/>
  <c r="E332" i="8"/>
  <c r="M220" i="8"/>
  <c r="F220" i="8"/>
  <c r="L220" i="8"/>
  <c r="L221" i="8" s="1"/>
  <c r="J220" i="8"/>
  <c r="E220" i="8"/>
  <c r="L17" i="8"/>
  <c r="G18" i="8"/>
  <c r="G19" i="8" s="1"/>
  <c r="G20" i="8" s="1"/>
  <c r="G21" i="8" s="1"/>
  <c r="J17" i="8"/>
  <c r="J18" i="8" s="1"/>
  <c r="J19" i="8" s="1"/>
  <c r="J20" i="8" s="1"/>
  <c r="J21" i="8" s="1"/>
  <c r="J22" i="8" s="1"/>
  <c r="J23" i="8" s="1"/>
  <c r="F17" i="8"/>
  <c r="F18" i="8" s="1"/>
  <c r="F19" i="8" s="1"/>
  <c r="F20" i="8" s="1"/>
  <c r="F21" i="8" s="1"/>
  <c r="F22" i="8" s="1"/>
  <c r="F23" i="8" s="1"/>
  <c r="E17" i="8"/>
  <c r="E18" i="8" s="1"/>
  <c r="E19" i="8" s="1"/>
  <c r="E20" i="8" s="1"/>
  <c r="E21" i="8" s="1"/>
  <c r="E22" i="8" s="1"/>
  <c r="E23" i="8" s="1"/>
  <c r="M17" i="8"/>
  <c r="M18" i="8" s="1"/>
  <c r="M19" i="8" s="1"/>
  <c r="M20" i="8" s="1"/>
  <c r="M21" i="8" s="1"/>
  <c r="M22" i="8" s="1"/>
  <c r="M23" i="8" s="1"/>
  <c r="J269" i="8"/>
  <c r="F269" i="8"/>
  <c r="E269" i="8"/>
  <c r="M269" i="8"/>
  <c r="L269" i="8"/>
  <c r="L270" i="8" s="1"/>
  <c r="L318" i="8"/>
  <c r="L319" i="8" s="1"/>
  <c r="J318" i="8"/>
  <c r="E318" i="8"/>
  <c r="M318" i="8"/>
  <c r="F318" i="8"/>
  <c r="M584" i="8"/>
  <c r="L584" i="8"/>
  <c r="L585" i="8" s="1"/>
  <c r="F584" i="8"/>
  <c r="J584" i="8"/>
  <c r="E584" i="8"/>
  <c r="L430" i="8"/>
  <c r="L431" i="8" s="1"/>
  <c r="J430" i="8"/>
  <c r="F430" i="8"/>
  <c r="E430" i="8"/>
  <c r="M430" i="8"/>
  <c r="M360" i="8"/>
  <c r="F360" i="8"/>
  <c r="L360" i="8"/>
  <c r="L361" i="8" s="1"/>
  <c r="E360" i="8"/>
  <c r="J360" i="8"/>
  <c r="M248" i="8"/>
  <c r="L248" i="8"/>
  <c r="L249" i="8" s="1"/>
  <c r="J248" i="8"/>
  <c r="E248" i="8"/>
  <c r="F248" i="8"/>
  <c r="M178" i="8"/>
  <c r="E178" i="8"/>
  <c r="L178" i="8"/>
  <c r="L179" i="8" s="1"/>
  <c r="F178" i="8"/>
  <c r="J178" i="8"/>
  <c r="F486" i="8"/>
  <c r="J486" i="8"/>
  <c r="L486" i="8"/>
  <c r="L487" i="8" s="1"/>
  <c r="E486" i="8"/>
  <c r="M486" i="8"/>
  <c r="L164" i="8"/>
  <c r="L165" i="8" s="1"/>
  <c r="J164" i="8"/>
  <c r="E164" i="8"/>
  <c r="F164" i="8"/>
  <c r="M164" i="8"/>
  <c r="E514" i="8"/>
  <c r="M514" i="8"/>
  <c r="L514" i="8"/>
  <c r="L515" i="8" s="1"/>
  <c r="J514" i="8"/>
  <c r="F514" i="8"/>
  <c r="E381" i="8"/>
  <c r="M381" i="8"/>
  <c r="F381" i="8"/>
  <c r="L381" i="8"/>
  <c r="L382" i="8" s="1"/>
  <c r="J381" i="8"/>
  <c r="E199" i="8"/>
  <c r="M199" i="8"/>
  <c r="J199" i="8"/>
  <c r="F199" i="8"/>
  <c r="L199" i="8"/>
  <c r="L200" i="8" s="1"/>
  <c r="F87" i="8"/>
  <c r="J87" i="8"/>
  <c r="L87" i="8"/>
  <c r="L88" i="8" s="1"/>
  <c r="E87" i="8"/>
  <c r="M87" i="8"/>
  <c r="F409" i="8"/>
  <c r="M409" i="8"/>
  <c r="L409" i="8"/>
  <c r="L410" i="8" s="1"/>
  <c r="J409" i="8"/>
  <c r="E409" i="8"/>
  <c r="E234" i="8"/>
  <c r="F234" i="8"/>
  <c r="M234" i="8"/>
  <c r="L234" i="8"/>
  <c r="L235" i="8" s="1"/>
  <c r="J234" i="8"/>
  <c r="J577" i="8"/>
  <c r="F577" i="8"/>
  <c r="E577" i="8"/>
  <c r="L577" i="8"/>
  <c r="L578" i="8" s="1"/>
  <c r="M577" i="8"/>
  <c r="M570" i="8"/>
  <c r="F570" i="8"/>
  <c r="L570" i="8"/>
  <c r="L571" i="8" s="1"/>
  <c r="J570" i="8"/>
  <c r="E570" i="8"/>
  <c r="M423" i="8"/>
  <c r="F423" i="8"/>
  <c r="L423" i="8"/>
  <c r="L424" i="8" s="1"/>
  <c r="E423" i="8"/>
  <c r="J423" i="8"/>
  <c r="L283" i="8"/>
  <c r="L284" i="8" s="1"/>
  <c r="M283" i="8"/>
  <c r="J283" i="8"/>
  <c r="F283" i="8"/>
  <c r="E283" i="8"/>
  <c r="L185" i="8"/>
  <c r="L186" i="8" s="1"/>
  <c r="J185" i="8"/>
  <c r="F185" i="8"/>
  <c r="E185" i="8"/>
  <c r="M185" i="8"/>
  <c r="L150" i="8"/>
  <c r="L151" i="8" s="1"/>
  <c r="F150" i="8"/>
  <c r="E150" i="8"/>
  <c r="J150" i="8"/>
  <c r="M150" i="8"/>
  <c r="J241" i="8"/>
  <c r="F241" i="8"/>
  <c r="E241" i="8"/>
  <c r="L241" i="8"/>
  <c r="L242" i="8" s="1"/>
  <c r="M241" i="8"/>
  <c r="F192" i="8"/>
  <c r="M192" i="8"/>
  <c r="L192" i="8"/>
  <c r="L193" i="8" s="1"/>
  <c r="J192" i="8"/>
  <c r="E192" i="8"/>
  <c r="J521" i="8"/>
  <c r="E521" i="8"/>
  <c r="F521" i="8"/>
  <c r="M521" i="8"/>
  <c r="L521" i="8"/>
  <c r="L522" i="8" s="1"/>
  <c r="L451" i="8"/>
  <c r="L452" i="8" s="1"/>
  <c r="E451" i="8"/>
  <c r="J451" i="8"/>
  <c r="M451" i="8"/>
  <c r="F451" i="8"/>
  <c r="L304" i="8"/>
  <c r="L305" i="8" s="1"/>
  <c r="E304" i="8"/>
  <c r="J304" i="8"/>
  <c r="M304" i="8"/>
  <c r="F304" i="8"/>
  <c r="J157" i="8"/>
  <c r="F157" i="8"/>
  <c r="E157" i="8"/>
  <c r="M157" i="8"/>
  <c r="L157" i="8"/>
  <c r="L158" i="8" s="1"/>
  <c r="L122" i="8"/>
  <c r="L123" i="8" s="1"/>
  <c r="E122" i="8"/>
  <c r="J122" i="8"/>
  <c r="M122" i="8"/>
  <c r="F122" i="8"/>
  <c r="F437" i="8"/>
  <c r="M437" i="8"/>
  <c r="L437" i="8"/>
  <c r="L438" i="8" s="1"/>
  <c r="J437" i="8"/>
  <c r="E437" i="8"/>
  <c r="F24" i="8"/>
  <c r="F25" i="8" s="1"/>
  <c r="F26" i="8" s="1"/>
  <c r="F27" i="8" s="1"/>
  <c r="F28" i="8" s="1"/>
  <c r="F29" i="8" s="1"/>
  <c r="F30" i="8" s="1"/>
  <c r="M24" i="8"/>
  <c r="M25" i="8" s="1"/>
  <c r="M26" i="8" s="1"/>
  <c r="M27" i="8" s="1"/>
  <c r="M28" i="8" s="1"/>
  <c r="M29" i="8" s="1"/>
  <c r="M30" i="8" s="1"/>
  <c r="G25" i="8"/>
  <c r="G26" i="8" s="1"/>
  <c r="G27" i="8" s="1"/>
  <c r="G28" i="8" s="1"/>
  <c r="L24" i="8"/>
  <c r="J24" i="8"/>
  <c r="J25" i="8" s="1"/>
  <c r="J26" i="8" s="1"/>
  <c r="J27" i="8" s="1"/>
  <c r="J28" i="8" s="1"/>
  <c r="J29" i="8" s="1"/>
  <c r="J30" i="8" s="1"/>
  <c r="E24" i="8"/>
  <c r="E25" i="8" s="1"/>
  <c r="E26" i="8" s="1"/>
  <c r="E27" i="8" s="1"/>
  <c r="E28" i="8" s="1"/>
  <c r="E29" i="8" s="1"/>
  <c r="E30" i="8" s="1"/>
  <c r="J479" i="8"/>
  <c r="E479" i="8"/>
  <c r="F479" i="8"/>
  <c r="M479" i="8"/>
  <c r="L479" i="8"/>
  <c r="L480" i="8" s="1"/>
  <c r="M353" i="8"/>
  <c r="F353" i="8"/>
  <c r="L353" i="8"/>
  <c r="L354" i="8" s="1"/>
  <c r="J353" i="8"/>
  <c r="E353" i="8"/>
  <c r="M171" i="8"/>
  <c r="F171" i="8"/>
  <c r="J171" i="8"/>
  <c r="E171" i="8"/>
  <c r="L171" i="8"/>
  <c r="L172" i="8" s="1"/>
  <c r="J59" i="8"/>
  <c r="E59" i="8"/>
  <c r="L59" i="8"/>
  <c r="L60" i="8" s="1"/>
  <c r="M59" i="8"/>
  <c r="F59" i="8"/>
  <c r="L346" i="8"/>
  <c r="L347" i="8" s="1"/>
  <c r="J346" i="8"/>
  <c r="E346" i="8"/>
  <c r="M346" i="8"/>
  <c r="F346" i="8"/>
  <c r="J136" i="8"/>
  <c r="E136" i="8"/>
  <c r="F136" i="8"/>
  <c r="M136" i="8"/>
  <c r="L136" i="8"/>
  <c r="L137" i="8" s="1"/>
  <c r="L542" i="8"/>
  <c r="L543" i="8" s="1"/>
  <c r="E542" i="8"/>
  <c r="F542" i="8"/>
  <c r="J542" i="8"/>
  <c r="M542" i="8"/>
  <c r="L493" i="8"/>
  <c r="L494" i="8" s="1"/>
  <c r="E493" i="8"/>
  <c r="J493" i="8"/>
  <c r="M493" i="8"/>
  <c r="F493" i="8"/>
  <c r="J339" i="8"/>
  <c r="F339" i="8"/>
  <c r="E339" i="8"/>
  <c r="M339" i="8"/>
  <c r="L339" i="8"/>
  <c r="L340" i="8" s="1"/>
  <c r="J227" i="8"/>
  <c r="F227" i="8"/>
  <c r="M227" i="8"/>
  <c r="E227" i="8"/>
  <c r="L227" i="8"/>
  <c r="L228" i="8" s="1"/>
  <c r="F129" i="8"/>
  <c r="E129" i="8"/>
  <c r="M129" i="8"/>
  <c r="J129" i="8"/>
  <c r="L129" i="8"/>
  <c r="L130" i="8" s="1"/>
  <c r="J94" i="8"/>
  <c r="M94" i="8"/>
  <c r="L94" i="8"/>
  <c r="L95" i="8" s="1"/>
  <c r="F94" i="8"/>
  <c r="E94" i="8"/>
  <c r="E213" i="8"/>
  <c r="L213" i="8"/>
  <c r="L214" i="8" s="1"/>
  <c r="F213" i="8"/>
  <c r="M213" i="8"/>
  <c r="J213" i="8"/>
  <c r="J3" i="8"/>
  <c r="J4" i="8" s="1"/>
  <c r="J5" i="8" s="1"/>
  <c r="J6" i="8" s="1"/>
  <c r="J7" i="8" s="1"/>
  <c r="J8" i="8" s="1"/>
  <c r="J9" i="8" s="1"/>
  <c r="L3" i="8"/>
  <c r="E3" i="8"/>
  <c r="E4" i="8" s="1"/>
  <c r="E5" i="8" s="1"/>
  <c r="E6" i="8" s="1"/>
  <c r="E7" i="8" s="1"/>
  <c r="E8" i="8" s="1"/>
  <c r="E9" i="8" s="1"/>
  <c r="M3" i="8"/>
  <c r="M4" i="8" s="1"/>
  <c r="M5" i="8" s="1"/>
  <c r="M6" i="8" s="1"/>
  <c r="M7" i="8" s="1"/>
  <c r="M8" i="8" s="1"/>
  <c r="M9" i="8" s="1"/>
  <c r="F3" i="8"/>
  <c r="F4" i="8" s="1"/>
  <c r="F5" i="8" s="1"/>
  <c r="F6" i="8" s="1"/>
  <c r="F7" i="8" s="1"/>
  <c r="F8" i="8" s="1"/>
  <c r="F9" i="8" s="1"/>
  <c r="G4" i="8"/>
  <c r="G5" i="8" s="1"/>
  <c r="G6" i="8" s="1"/>
  <c r="AB68" i="4"/>
  <c r="AD134" i="32" l="1"/>
  <c r="AD136" i="32" s="1"/>
  <c r="U134" i="32"/>
  <c r="V134" i="32" s="1"/>
  <c r="S89" i="32"/>
  <c r="T89" i="32" s="1"/>
  <c r="AF89" i="32" s="1"/>
  <c r="AF92" i="32" s="1"/>
  <c r="AF141" i="32"/>
  <c r="AS51" i="32" s="1"/>
  <c r="S125" i="32"/>
  <c r="AE125" i="32" s="1"/>
  <c r="AE126" i="32" s="1"/>
  <c r="AD7" i="32"/>
  <c r="AQ5" i="32" s="1"/>
  <c r="S119" i="32"/>
  <c r="T119" i="32" s="1"/>
  <c r="AF119" i="32" s="1"/>
  <c r="AF120" i="32" s="1"/>
  <c r="AD91" i="32"/>
  <c r="AD95" i="32"/>
  <c r="AD92" i="32"/>
  <c r="AD126" i="32"/>
  <c r="AD97" i="32"/>
  <c r="AE134" i="32"/>
  <c r="AE136" i="32" s="1"/>
  <c r="AD93" i="32"/>
  <c r="AD141" i="32"/>
  <c r="AQ51" i="32" s="1"/>
  <c r="AD96" i="32"/>
  <c r="S5" i="32"/>
  <c r="AE5" i="32" s="1"/>
  <c r="AE6" i="32" s="1"/>
  <c r="AR4" i="32" s="1"/>
  <c r="AF128" i="32"/>
  <c r="AF130" i="32" s="1"/>
  <c r="S116" i="32"/>
  <c r="AE116" i="32" s="1"/>
  <c r="AE117" i="32" s="1"/>
  <c r="AQ33" i="32"/>
  <c r="AD87" i="32"/>
  <c r="AE16" i="32"/>
  <c r="AR12" i="32" s="1"/>
  <c r="AD85" i="32"/>
  <c r="AE20" i="32"/>
  <c r="AR16" i="32" s="1"/>
  <c r="AD82" i="32"/>
  <c r="AE12" i="32"/>
  <c r="AR8" i="32" s="1"/>
  <c r="AE17" i="32"/>
  <c r="AR13" i="32" s="1"/>
  <c r="AE22" i="32"/>
  <c r="AR18" i="32" s="1"/>
  <c r="S79" i="32"/>
  <c r="T79" i="32" s="1"/>
  <c r="AD11" i="32"/>
  <c r="AD12" i="32" s="1"/>
  <c r="AQ8" i="32" s="1"/>
  <c r="AD81" i="32"/>
  <c r="AD117" i="32"/>
  <c r="AQ45" i="32" s="1"/>
  <c r="AE14" i="32"/>
  <c r="AR10" i="32" s="1"/>
  <c r="AE21" i="32"/>
  <c r="AR17" i="32" s="1"/>
  <c r="AE18" i="32"/>
  <c r="AR14" i="32" s="1"/>
  <c r="AD84" i="32"/>
  <c r="T23" i="32"/>
  <c r="U23" i="32" s="1"/>
  <c r="V23" i="32" s="1"/>
  <c r="T11" i="32"/>
  <c r="U11" i="32" s="1"/>
  <c r="V11" i="32" s="1"/>
  <c r="AD132" i="32"/>
  <c r="AD86" i="32"/>
  <c r="AE19" i="32"/>
  <c r="AR15" i="32" s="1"/>
  <c r="AE15" i="32"/>
  <c r="AR11" i="32" s="1"/>
  <c r="AD23" i="32"/>
  <c r="AD24" i="32" s="1"/>
  <c r="AQ19" i="32" s="1"/>
  <c r="S131" i="32"/>
  <c r="T131" i="32" s="1"/>
  <c r="AF131" i="32" s="1"/>
  <c r="AF132" i="32" s="1"/>
  <c r="AD83" i="32"/>
  <c r="AD88" i="32"/>
  <c r="AQ44" i="32" s="1"/>
  <c r="AE128" i="32"/>
  <c r="AE129" i="32" s="1"/>
  <c r="AD128" i="32"/>
  <c r="AD129" i="32" s="1"/>
  <c r="AE99" i="32"/>
  <c r="AD61" i="32"/>
  <c r="AE43" i="32"/>
  <c r="AD47" i="32"/>
  <c r="AD52" i="32" s="1"/>
  <c r="AD98" i="32"/>
  <c r="AD103" i="32" s="1"/>
  <c r="U47" i="32"/>
  <c r="V47" i="32" s="1"/>
  <c r="AE40" i="32"/>
  <c r="AD67" i="32"/>
  <c r="T36" i="32"/>
  <c r="U36" i="32" s="1"/>
  <c r="AG36" i="32" s="1"/>
  <c r="AE10" i="32"/>
  <c r="AR7" i="32" s="1"/>
  <c r="AE106" i="32"/>
  <c r="AR43" i="32" s="1"/>
  <c r="AD59" i="32"/>
  <c r="U107" i="32"/>
  <c r="V107" i="32" s="1"/>
  <c r="U140" i="32"/>
  <c r="AG140" i="32" s="1"/>
  <c r="AT50" i="32" s="1"/>
  <c r="AE41" i="32"/>
  <c r="AE46" i="32"/>
  <c r="AR30" i="32" s="1"/>
  <c r="AE100" i="32"/>
  <c r="AD60" i="32"/>
  <c r="AD76" i="32"/>
  <c r="AD72" i="32"/>
  <c r="AQ36" i="32" s="1"/>
  <c r="T8" i="32"/>
  <c r="AF8" i="32" s="1"/>
  <c r="AF10" i="32" s="1"/>
  <c r="AS7" i="32" s="1"/>
  <c r="AD65" i="32"/>
  <c r="AD68" i="32"/>
  <c r="AQ32" i="32" s="1"/>
  <c r="AE39" i="32"/>
  <c r="AE104" i="32"/>
  <c r="AE47" i="32"/>
  <c r="AE54" i="32" s="1"/>
  <c r="AD139" i="32"/>
  <c r="AD62" i="32"/>
  <c r="AD8" i="32"/>
  <c r="K592" i="8"/>
  <c r="K593" i="8" s="1"/>
  <c r="K594" i="8" s="1"/>
  <c r="K595" i="8" s="1"/>
  <c r="K596" i="8" s="1"/>
  <c r="K597" i="8" s="1"/>
  <c r="M592" i="8"/>
  <c r="N592" i="8" s="1"/>
  <c r="E592" i="8"/>
  <c r="E593" i="8" s="1"/>
  <c r="E594" i="8" s="1"/>
  <c r="E595" i="8" s="1"/>
  <c r="E596" i="8" s="1"/>
  <c r="E597" i="8" s="1"/>
  <c r="J592" i="8"/>
  <c r="J593" i="8" s="1"/>
  <c r="J594" i="8" s="1"/>
  <c r="J595" i="8" s="1"/>
  <c r="J596" i="8" s="1"/>
  <c r="J597" i="8" s="1"/>
  <c r="F592" i="8"/>
  <c r="F593" i="8" s="1"/>
  <c r="F594" i="8" s="1"/>
  <c r="F595" i="8" s="1"/>
  <c r="F596" i="8" s="1"/>
  <c r="F597" i="8" s="1"/>
  <c r="M585" i="8"/>
  <c r="N585" i="8" s="1"/>
  <c r="E585" i="8"/>
  <c r="E586" i="8" s="1"/>
  <c r="E587" i="8" s="1"/>
  <c r="E588" i="8" s="1"/>
  <c r="E589" i="8" s="1"/>
  <c r="E590" i="8" s="1"/>
  <c r="K585" i="8"/>
  <c r="K586" i="8" s="1"/>
  <c r="K587" i="8" s="1"/>
  <c r="K588" i="8" s="1"/>
  <c r="K589" i="8" s="1"/>
  <c r="K590" i="8" s="1"/>
  <c r="J585" i="8"/>
  <c r="J586" i="8" s="1"/>
  <c r="J587" i="8" s="1"/>
  <c r="J588" i="8" s="1"/>
  <c r="J589" i="8" s="1"/>
  <c r="J590" i="8" s="1"/>
  <c r="F585" i="8"/>
  <c r="F586" i="8" s="1"/>
  <c r="F587" i="8" s="1"/>
  <c r="F588" i="8" s="1"/>
  <c r="F589" i="8" s="1"/>
  <c r="F590" i="8" s="1"/>
  <c r="K578" i="8"/>
  <c r="K579" i="8" s="1"/>
  <c r="K580" i="8" s="1"/>
  <c r="K581" i="8" s="1"/>
  <c r="K582" i="8" s="1"/>
  <c r="K583" i="8" s="1"/>
  <c r="E578" i="8"/>
  <c r="E579" i="8" s="1"/>
  <c r="E580" i="8" s="1"/>
  <c r="E581" i="8" s="1"/>
  <c r="E582" i="8" s="1"/>
  <c r="E583" i="8" s="1"/>
  <c r="F578" i="8"/>
  <c r="F579" i="8" s="1"/>
  <c r="F580" i="8" s="1"/>
  <c r="F581" i="8" s="1"/>
  <c r="F582" i="8" s="1"/>
  <c r="F583" i="8" s="1"/>
  <c r="M578" i="8"/>
  <c r="N578" i="8" s="1"/>
  <c r="J578" i="8"/>
  <c r="J579" i="8" s="1"/>
  <c r="J580" i="8" s="1"/>
  <c r="J581" i="8" s="1"/>
  <c r="J582" i="8" s="1"/>
  <c r="J583" i="8" s="1"/>
  <c r="K571" i="8"/>
  <c r="K572" i="8" s="1"/>
  <c r="K573" i="8" s="1"/>
  <c r="K574" i="8" s="1"/>
  <c r="K575" i="8" s="1"/>
  <c r="K576" i="8" s="1"/>
  <c r="J571" i="8"/>
  <c r="J572" i="8" s="1"/>
  <c r="J573" i="8" s="1"/>
  <c r="J574" i="8" s="1"/>
  <c r="J575" i="8" s="1"/>
  <c r="J576" i="8" s="1"/>
  <c r="M571" i="8"/>
  <c r="M572" i="8" s="1"/>
  <c r="M573" i="8" s="1"/>
  <c r="M574" i="8" s="1"/>
  <c r="M575" i="8" s="1"/>
  <c r="M576" i="8" s="1"/>
  <c r="E571" i="8"/>
  <c r="E572" i="8" s="1"/>
  <c r="E573" i="8" s="1"/>
  <c r="E574" i="8" s="1"/>
  <c r="E575" i="8" s="1"/>
  <c r="E576" i="8" s="1"/>
  <c r="F571" i="8"/>
  <c r="F572" i="8" s="1"/>
  <c r="F573" i="8" s="1"/>
  <c r="F574" i="8" s="1"/>
  <c r="F575" i="8" s="1"/>
  <c r="F576" i="8" s="1"/>
  <c r="K564" i="8"/>
  <c r="K565" i="8" s="1"/>
  <c r="K566" i="8" s="1"/>
  <c r="K567" i="8" s="1"/>
  <c r="K568" i="8" s="1"/>
  <c r="K569" i="8" s="1"/>
  <c r="E564" i="8"/>
  <c r="E565" i="8" s="1"/>
  <c r="E566" i="8" s="1"/>
  <c r="E567" i="8" s="1"/>
  <c r="E568" i="8" s="1"/>
  <c r="E569" i="8" s="1"/>
  <c r="F564" i="8"/>
  <c r="F565" i="8" s="1"/>
  <c r="F566" i="8" s="1"/>
  <c r="F567" i="8" s="1"/>
  <c r="F568" i="8" s="1"/>
  <c r="F569" i="8" s="1"/>
  <c r="M564" i="8"/>
  <c r="N564" i="8" s="1"/>
  <c r="J564" i="8"/>
  <c r="J565" i="8" s="1"/>
  <c r="J566" i="8" s="1"/>
  <c r="J567" i="8" s="1"/>
  <c r="J568" i="8" s="1"/>
  <c r="J569" i="8" s="1"/>
  <c r="E557" i="8"/>
  <c r="E558" i="8" s="1"/>
  <c r="E559" i="8" s="1"/>
  <c r="E560" i="8" s="1"/>
  <c r="E561" i="8" s="1"/>
  <c r="E562" i="8" s="1"/>
  <c r="M557" i="8"/>
  <c r="M558" i="8" s="1"/>
  <c r="M559" i="8" s="1"/>
  <c r="M560" i="8" s="1"/>
  <c r="M561" i="8" s="1"/>
  <c r="M562" i="8" s="1"/>
  <c r="K557" i="8"/>
  <c r="K558" i="8" s="1"/>
  <c r="K559" i="8" s="1"/>
  <c r="K560" i="8" s="1"/>
  <c r="K561" i="8" s="1"/>
  <c r="K562" i="8" s="1"/>
  <c r="J557" i="8"/>
  <c r="J558" i="8" s="1"/>
  <c r="J559" i="8" s="1"/>
  <c r="J560" i="8" s="1"/>
  <c r="J561" i="8" s="1"/>
  <c r="J562" i="8" s="1"/>
  <c r="F557" i="8"/>
  <c r="F558" i="8" s="1"/>
  <c r="F559" i="8" s="1"/>
  <c r="F560" i="8" s="1"/>
  <c r="F561" i="8" s="1"/>
  <c r="F562" i="8" s="1"/>
  <c r="M550" i="8"/>
  <c r="M551" i="8" s="1"/>
  <c r="M552" i="8" s="1"/>
  <c r="M553" i="8" s="1"/>
  <c r="M554" i="8" s="1"/>
  <c r="M555" i="8" s="1"/>
  <c r="K550" i="8"/>
  <c r="K551" i="8" s="1"/>
  <c r="K552" i="8" s="1"/>
  <c r="K553" i="8" s="1"/>
  <c r="K554" i="8" s="1"/>
  <c r="K555" i="8" s="1"/>
  <c r="F550" i="8"/>
  <c r="F551" i="8" s="1"/>
  <c r="F552" i="8" s="1"/>
  <c r="F553" i="8" s="1"/>
  <c r="F554" i="8" s="1"/>
  <c r="F555" i="8" s="1"/>
  <c r="J550" i="8"/>
  <c r="J551" i="8" s="1"/>
  <c r="J552" i="8" s="1"/>
  <c r="J553" i="8" s="1"/>
  <c r="J554" i="8" s="1"/>
  <c r="J555" i="8" s="1"/>
  <c r="E550" i="8"/>
  <c r="E551" i="8" s="1"/>
  <c r="E552" i="8" s="1"/>
  <c r="E553" i="8" s="1"/>
  <c r="E554" i="8" s="1"/>
  <c r="E555" i="8" s="1"/>
  <c r="K543" i="8"/>
  <c r="K544" i="8" s="1"/>
  <c r="K545" i="8" s="1"/>
  <c r="K546" i="8" s="1"/>
  <c r="K547" i="8" s="1"/>
  <c r="K548" i="8" s="1"/>
  <c r="M543" i="8"/>
  <c r="M544" i="8" s="1"/>
  <c r="M545" i="8" s="1"/>
  <c r="M546" i="8" s="1"/>
  <c r="M547" i="8" s="1"/>
  <c r="M548" i="8" s="1"/>
  <c r="E543" i="8"/>
  <c r="E544" i="8" s="1"/>
  <c r="E545" i="8" s="1"/>
  <c r="E546" i="8" s="1"/>
  <c r="E547" i="8" s="1"/>
  <c r="E548" i="8" s="1"/>
  <c r="J543" i="8"/>
  <c r="J544" i="8" s="1"/>
  <c r="J545" i="8" s="1"/>
  <c r="J546" i="8" s="1"/>
  <c r="J547" i="8" s="1"/>
  <c r="J548" i="8" s="1"/>
  <c r="F543" i="8"/>
  <c r="F544" i="8" s="1"/>
  <c r="F545" i="8" s="1"/>
  <c r="F546" i="8" s="1"/>
  <c r="F547" i="8" s="1"/>
  <c r="F548" i="8" s="1"/>
  <c r="K536" i="8"/>
  <c r="K537" i="8" s="1"/>
  <c r="K538" i="8" s="1"/>
  <c r="K539" i="8" s="1"/>
  <c r="K540" i="8" s="1"/>
  <c r="K541" i="8" s="1"/>
  <c r="J536" i="8"/>
  <c r="J537" i="8" s="1"/>
  <c r="J538" i="8" s="1"/>
  <c r="J539" i="8" s="1"/>
  <c r="J540" i="8" s="1"/>
  <c r="J541" i="8" s="1"/>
  <c r="M536" i="8"/>
  <c r="M537" i="8" s="1"/>
  <c r="M538" i="8" s="1"/>
  <c r="M539" i="8" s="1"/>
  <c r="M540" i="8" s="1"/>
  <c r="M541" i="8" s="1"/>
  <c r="E536" i="8"/>
  <c r="E537" i="8" s="1"/>
  <c r="E538" i="8" s="1"/>
  <c r="E539" i="8" s="1"/>
  <c r="E540" i="8" s="1"/>
  <c r="E541" i="8" s="1"/>
  <c r="F536" i="8"/>
  <c r="F537" i="8" s="1"/>
  <c r="F538" i="8" s="1"/>
  <c r="F539" i="8" s="1"/>
  <c r="F540" i="8" s="1"/>
  <c r="F541" i="8" s="1"/>
  <c r="J529" i="8"/>
  <c r="J530" i="8" s="1"/>
  <c r="J531" i="8" s="1"/>
  <c r="J532" i="8" s="1"/>
  <c r="J533" i="8" s="1"/>
  <c r="J534" i="8" s="1"/>
  <c r="K529" i="8"/>
  <c r="K530" i="8" s="1"/>
  <c r="K531" i="8" s="1"/>
  <c r="K532" i="8" s="1"/>
  <c r="K533" i="8" s="1"/>
  <c r="K534" i="8" s="1"/>
  <c r="F529" i="8"/>
  <c r="F530" i="8" s="1"/>
  <c r="F531" i="8" s="1"/>
  <c r="F532" i="8" s="1"/>
  <c r="F533" i="8" s="1"/>
  <c r="F534" i="8" s="1"/>
  <c r="M529" i="8"/>
  <c r="N529" i="8" s="1"/>
  <c r="E529" i="8"/>
  <c r="E530" i="8" s="1"/>
  <c r="E531" i="8" s="1"/>
  <c r="E532" i="8" s="1"/>
  <c r="E533" i="8" s="1"/>
  <c r="E534" i="8" s="1"/>
  <c r="F522" i="8"/>
  <c r="F523" i="8" s="1"/>
  <c r="F524" i="8" s="1"/>
  <c r="F525" i="8" s="1"/>
  <c r="F526" i="8" s="1"/>
  <c r="F527" i="8" s="1"/>
  <c r="E522" i="8"/>
  <c r="E523" i="8" s="1"/>
  <c r="E524" i="8" s="1"/>
  <c r="E525" i="8" s="1"/>
  <c r="E526" i="8" s="1"/>
  <c r="E527" i="8" s="1"/>
  <c r="J522" i="8"/>
  <c r="J523" i="8" s="1"/>
  <c r="J524" i="8" s="1"/>
  <c r="J525" i="8" s="1"/>
  <c r="J526" i="8" s="1"/>
  <c r="J527" i="8" s="1"/>
  <c r="K522" i="8"/>
  <c r="K523" i="8" s="1"/>
  <c r="K524" i="8" s="1"/>
  <c r="K525" i="8" s="1"/>
  <c r="K526" i="8" s="1"/>
  <c r="K527" i="8" s="1"/>
  <c r="M522" i="8"/>
  <c r="N522" i="8" s="1"/>
  <c r="F515" i="8"/>
  <c r="F516" i="8" s="1"/>
  <c r="F517" i="8" s="1"/>
  <c r="F518" i="8" s="1"/>
  <c r="F519" i="8" s="1"/>
  <c r="F520" i="8" s="1"/>
  <c r="M515" i="8"/>
  <c r="M516" i="8" s="1"/>
  <c r="M517" i="8" s="1"/>
  <c r="M518" i="8" s="1"/>
  <c r="M519" i="8" s="1"/>
  <c r="M520" i="8" s="1"/>
  <c r="K515" i="8"/>
  <c r="K516" i="8" s="1"/>
  <c r="K517" i="8" s="1"/>
  <c r="K518" i="8" s="1"/>
  <c r="K519" i="8" s="1"/>
  <c r="K520" i="8" s="1"/>
  <c r="J515" i="8"/>
  <c r="J516" i="8" s="1"/>
  <c r="J517" i="8" s="1"/>
  <c r="J518" i="8" s="1"/>
  <c r="J519" i="8" s="1"/>
  <c r="J520" i="8" s="1"/>
  <c r="E515" i="8"/>
  <c r="E516" i="8" s="1"/>
  <c r="E517" i="8" s="1"/>
  <c r="E518" i="8" s="1"/>
  <c r="E519" i="8" s="1"/>
  <c r="E520" i="8" s="1"/>
  <c r="K508" i="8"/>
  <c r="K509" i="8" s="1"/>
  <c r="K510" i="8" s="1"/>
  <c r="K511" i="8" s="1"/>
  <c r="K512" i="8" s="1"/>
  <c r="K513" i="8" s="1"/>
  <c r="E508" i="8"/>
  <c r="E509" i="8" s="1"/>
  <c r="E510" i="8" s="1"/>
  <c r="E511" i="8" s="1"/>
  <c r="E512" i="8" s="1"/>
  <c r="E513" i="8" s="1"/>
  <c r="M508" i="8"/>
  <c r="N508" i="8" s="1"/>
  <c r="J508" i="8"/>
  <c r="J509" i="8" s="1"/>
  <c r="J510" i="8" s="1"/>
  <c r="J511" i="8" s="1"/>
  <c r="J512" i="8" s="1"/>
  <c r="J513" i="8" s="1"/>
  <c r="F508" i="8"/>
  <c r="F509" i="8" s="1"/>
  <c r="F510" i="8" s="1"/>
  <c r="F511" i="8" s="1"/>
  <c r="F512" i="8" s="1"/>
  <c r="F513" i="8" s="1"/>
  <c r="E501" i="8"/>
  <c r="E502" i="8" s="1"/>
  <c r="E503" i="8" s="1"/>
  <c r="E504" i="8" s="1"/>
  <c r="E505" i="8" s="1"/>
  <c r="E506" i="8" s="1"/>
  <c r="K501" i="8"/>
  <c r="K502" i="8" s="1"/>
  <c r="K503" i="8" s="1"/>
  <c r="K504" i="8" s="1"/>
  <c r="K505" i="8" s="1"/>
  <c r="K506" i="8" s="1"/>
  <c r="J501" i="8"/>
  <c r="J502" i="8" s="1"/>
  <c r="J503" i="8" s="1"/>
  <c r="J504" i="8" s="1"/>
  <c r="J505" i="8" s="1"/>
  <c r="J506" i="8" s="1"/>
  <c r="F501" i="8"/>
  <c r="F502" i="8" s="1"/>
  <c r="F503" i="8" s="1"/>
  <c r="F504" i="8" s="1"/>
  <c r="F505" i="8" s="1"/>
  <c r="F506" i="8" s="1"/>
  <c r="M501" i="8"/>
  <c r="N501" i="8" s="1"/>
  <c r="F494" i="8"/>
  <c r="F495" i="8" s="1"/>
  <c r="F496" i="8" s="1"/>
  <c r="F497" i="8" s="1"/>
  <c r="F498" i="8" s="1"/>
  <c r="F499" i="8" s="1"/>
  <c r="M494" i="8"/>
  <c r="N494" i="8" s="1"/>
  <c r="K494" i="8"/>
  <c r="K495" i="8" s="1"/>
  <c r="K496" i="8" s="1"/>
  <c r="K497" i="8" s="1"/>
  <c r="K498" i="8" s="1"/>
  <c r="K499" i="8" s="1"/>
  <c r="J494" i="8"/>
  <c r="J495" i="8" s="1"/>
  <c r="J496" i="8" s="1"/>
  <c r="J497" i="8" s="1"/>
  <c r="J498" i="8" s="1"/>
  <c r="J499" i="8" s="1"/>
  <c r="E494" i="8"/>
  <c r="E495" i="8" s="1"/>
  <c r="E496" i="8" s="1"/>
  <c r="E497" i="8" s="1"/>
  <c r="E498" i="8" s="1"/>
  <c r="E499" i="8" s="1"/>
  <c r="K487" i="8"/>
  <c r="K488" i="8" s="1"/>
  <c r="K489" i="8" s="1"/>
  <c r="K490" i="8" s="1"/>
  <c r="K491" i="8" s="1"/>
  <c r="K492" i="8" s="1"/>
  <c r="M487" i="8"/>
  <c r="M488" i="8" s="1"/>
  <c r="M489" i="8" s="1"/>
  <c r="M490" i="8" s="1"/>
  <c r="M491" i="8" s="1"/>
  <c r="M492" i="8" s="1"/>
  <c r="F487" i="8"/>
  <c r="F488" i="8" s="1"/>
  <c r="F489" i="8" s="1"/>
  <c r="F490" i="8" s="1"/>
  <c r="F491" i="8" s="1"/>
  <c r="F492" i="8" s="1"/>
  <c r="E487" i="8"/>
  <c r="E488" i="8" s="1"/>
  <c r="E489" i="8" s="1"/>
  <c r="E490" i="8" s="1"/>
  <c r="E491" i="8" s="1"/>
  <c r="E492" i="8" s="1"/>
  <c r="J487" i="8"/>
  <c r="J488" i="8" s="1"/>
  <c r="J489" i="8" s="1"/>
  <c r="J490" i="8" s="1"/>
  <c r="J491" i="8" s="1"/>
  <c r="J492" i="8" s="1"/>
  <c r="J480" i="8"/>
  <c r="J481" i="8" s="1"/>
  <c r="J482" i="8" s="1"/>
  <c r="J483" i="8" s="1"/>
  <c r="J484" i="8" s="1"/>
  <c r="J485" i="8" s="1"/>
  <c r="K480" i="8"/>
  <c r="K481" i="8" s="1"/>
  <c r="K482" i="8" s="1"/>
  <c r="K483" i="8" s="1"/>
  <c r="K484" i="8" s="1"/>
  <c r="K485" i="8" s="1"/>
  <c r="F480" i="8"/>
  <c r="F481" i="8" s="1"/>
  <c r="F482" i="8" s="1"/>
  <c r="F483" i="8" s="1"/>
  <c r="F484" i="8" s="1"/>
  <c r="F485" i="8" s="1"/>
  <c r="M480" i="8"/>
  <c r="M481" i="8" s="1"/>
  <c r="M482" i="8" s="1"/>
  <c r="M483" i="8" s="1"/>
  <c r="M484" i="8" s="1"/>
  <c r="M485" i="8" s="1"/>
  <c r="E480" i="8"/>
  <c r="E481" i="8" s="1"/>
  <c r="E482" i="8" s="1"/>
  <c r="E483" i="8" s="1"/>
  <c r="E484" i="8" s="1"/>
  <c r="E485" i="8" s="1"/>
  <c r="K473" i="8"/>
  <c r="K474" i="8" s="1"/>
  <c r="K475" i="8" s="1"/>
  <c r="K476" i="8" s="1"/>
  <c r="K477" i="8" s="1"/>
  <c r="K478" i="8" s="1"/>
  <c r="M473" i="8"/>
  <c r="N473" i="8" s="1"/>
  <c r="E473" i="8"/>
  <c r="E474" i="8" s="1"/>
  <c r="E475" i="8" s="1"/>
  <c r="E476" i="8" s="1"/>
  <c r="E477" i="8" s="1"/>
  <c r="E478" i="8" s="1"/>
  <c r="J473" i="8"/>
  <c r="J474" i="8" s="1"/>
  <c r="J475" i="8" s="1"/>
  <c r="J476" i="8" s="1"/>
  <c r="J477" i="8" s="1"/>
  <c r="J478" i="8" s="1"/>
  <c r="F473" i="8"/>
  <c r="F474" i="8" s="1"/>
  <c r="F475" i="8" s="1"/>
  <c r="F476" i="8" s="1"/>
  <c r="F477" i="8" s="1"/>
  <c r="F478" i="8" s="1"/>
  <c r="F466" i="8"/>
  <c r="F467" i="8" s="1"/>
  <c r="F468" i="8" s="1"/>
  <c r="F469" i="8" s="1"/>
  <c r="F470" i="8" s="1"/>
  <c r="F471" i="8" s="1"/>
  <c r="K466" i="8"/>
  <c r="K467" i="8" s="1"/>
  <c r="K468" i="8" s="1"/>
  <c r="K469" i="8" s="1"/>
  <c r="K470" i="8" s="1"/>
  <c r="K471" i="8" s="1"/>
  <c r="J466" i="8"/>
  <c r="J467" i="8" s="1"/>
  <c r="J468" i="8" s="1"/>
  <c r="J469" i="8" s="1"/>
  <c r="J470" i="8" s="1"/>
  <c r="J471" i="8" s="1"/>
  <c r="M466" i="8"/>
  <c r="M467" i="8" s="1"/>
  <c r="M468" i="8" s="1"/>
  <c r="M469" i="8" s="1"/>
  <c r="M470" i="8" s="1"/>
  <c r="M471" i="8" s="1"/>
  <c r="E466" i="8"/>
  <c r="E467" i="8" s="1"/>
  <c r="E468" i="8" s="1"/>
  <c r="E469" i="8" s="1"/>
  <c r="E470" i="8" s="1"/>
  <c r="E471" i="8" s="1"/>
  <c r="K459" i="8"/>
  <c r="K460" i="8" s="1"/>
  <c r="K461" i="8" s="1"/>
  <c r="K462" i="8" s="1"/>
  <c r="K463" i="8" s="1"/>
  <c r="K464" i="8" s="1"/>
  <c r="J459" i="8"/>
  <c r="J460" i="8" s="1"/>
  <c r="J461" i="8" s="1"/>
  <c r="J462" i="8" s="1"/>
  <c r="J463" i="8" s="1"/>
  <c r="J464" i="8" s="1"/>
  <c r="E459" i="8"/>
  <c r="E460" i="8" s="1"/>
  <c r="E461" i="8" s="1"/>
  <c r="E462" i="8" s="1"/>
  <c r="E463" i="8" s="1"/>
  <c r="E464" i="8" s="1"/>
  <c r="F459" i="8"/>
  <c r="F460" i="8" s="1"/>
  <c r="F461" i="8" s="1"/>
  <c r="F462" i="8" s="1"/>
  <c r="F463" i="8" s="1"/>
  <c r="F464" i="8" s="1"/>
  <c r="M459" i="8"/>
  <c r="M460" i="8" s="1"/>
  <c r="M461" i="8" s="1"/>
  <c r="M462" i="8" s="1"/>
  <c r="M463" i="8" s="1"/>
  <c r="M464" i="8" s="1"/>
  <c r="K452" i="8"/>
  <c r="K453" i="8" s="1"/>
  <c r="K454" i="8" s="1"/>
  <c r="K455" i="8" s="1"/>
  <c r="K456" i="8" s="1"/>
  <c r="K457" i="8" s="1"/>
  <c r="M452" i="8"/>
  <c r="M453" i="8" s="1"/>
  <c r="M454" i="8" s="1"/>
  <c r="M455" i="8" s="1"/>
  <c r="M456" i="8" s="1"/>
  <c r="M457" i="8" s="1"/>
  <c r="J452" i="8"/>
  <c r="J453" i="8" s="1"/>
  <c r="J454" i="8" s="1"/>
  <c r="J455" i="8" s="1"/>
  <c r="J456" i="8" s="1"/>
  <c r="J457" i="8" s="1"/>
  <c r="E452" i="8"/>
  <c r="E453" i="8" s="1"/>
  <c r="E454" i="8" s="1"/>
  <c r="E455" i="8" s="1"/>
  <c r="E456" i="8" s="1"/>
  <c r="E457" i="8" s="1"/>
  <c r="F452" i="8"/>
  <c r="F453" i="8" s="1"/>
  <c r="F454" i="8" s="1"/>
  <c r="F455" i="8" s="1"/>
  <c r="F456" i="8" s="1"/>
  <c r="F457" i="8" s="1"/>
  <c r="M445" i="8"/>
  <c r="M446" i="8" s="1"/>
  <c r="M447" i="8" s="1"/>
  <c r="M448" i="8" s="1"/>
  <c r="M449" i="8" s="1"/>
  <c r="M450" i="8" s="1"/>
  <c r="F445" i="8"/>
  <c r="F446" i="8" s="1"/>
  <c r="F447" i="8" s="1"/>
  <c r="F448" i="8" s="1"/>
  <c r="F449" i="8" s="1"/>
  <c r="F450" i="8" s="1"/>
  <c r="K445" i="8"/>
  <c r="K446" i="8" s="1"/>
  <c r="K447" i="8" s="1"/>
  <c r="K448" i="8" s="1"/>
  <c r="K449" i="8" s="1"/>
  <c r="K450" i="8" s="1"/>
  <c r="E445" i="8"/>
  <c r="E446" i="8" s="1"/>
  <c r="E447" i="8" s="1"/>
  <c r="E448" i="8" s="1"/>
  <c r="E449" i="8" s="1"/>
  <c r="E450" i="8" s="1"/>
  <c r="J445" i="8"/>
  <c r="J446" i="8" s="1"/>
  <c r="J447" i="8" s="1"/>
  <c r="J448" i="8" s="1"/>
  <c r="J449" i="8" s="1"/>
  <c r="J450" i="8" s="1"/>
  <c r="J438" i="8"/>
  <c r="J439" i="8" s="1"/>
  <c r="J440" i="8" s="1"/>
  <c r="J441" i="8" s="1"/>
  <c r="J442" i="8" s="1"/>
  <c r="J443" i="8" s="1"/>
  <c r="K438" i="8"/>
  <c r="K439" i="8" s="1"/>
  <c r="K440" i="8" s="1"/>
  <c r="K441" i="8" s="1"/>
  <c r="K442" i="8" s="1"/>
  <c r="K443" i="8" s="1"/>
  <c r="F438" i="8"/>
  <c r="F439" i="8" s="1"/>
  <c r="F440" i="8" s="1"/>
  <c r="F441" i="8" s="1"/>
  <c r="F442" i="8" s="1"/>
  <c r="F443" i="8" s="1"/>
  <c r="E438" i="8"/>
  <c r="E439" i="8" s="1"/>
  <c r="E440" i="8" s="1"/>
  <c r="E441" i="8" s="1"/>
  <c r="E442" i="8" s="1"/>
  <c r="E443" i="8" s="1"/>
  <c r="M438" i="8"/>
  <c r="N438" i="8" s="1"/>
  <c r="K431" i="8"/>
  <c r="K432" i="8" s="1"/>
  <c r="K433" i="8" s="1"/>
  <c r="K434" i="8" s="1"/>
  <c r="K435" i="8" s="1"/>
  <c r="K436" i="8" s="1"/>
  <c r="M431" i="8"/>
  <c r="M432" i="8" s="1"/>
  <c r="M433" i="8" s="1"/>
  <c r="M434" i="8" s="1"/>
  <c r="M435" i="8" s="1"/>
  <c r="M436" i="8" s="1"/>
  <c r="E431" i="8"/>
  <c r="E432" i="8" s="1"/>
  <c r="E433" i="8" s="1"/>
  <c r="E434" i="8" s="1"/>
  <c r="E435" i="8" s="1"/>
  <c r="E436" i="8" s="1"/>
  <c r="J431" i="8"/>
  <c r="J432" i="8" s="1"/>
  <c r="J433" i="8" s="1"/>
  <c r="J434" i="8" s="1"/>
  <c r="J435" i="8" s="1"/>
  <c r="J436" i="8" s="1"/>
  <c r="F431" i="8"/>
  <c r="F432" i="8" s="1"/>
  <c r="F433" i="8" s="1"/>
  <c r="F434" i="8" s="1"/>
  <c r="F435" i="8" s="1"/>
  <c r="F436" i="8" s="1"/>
  <c r="K424" i="8"/>
  <c r="K425" i="8" s="1"/>
  <c r="K426" i="8" s="1"/>
  <c r="K427" i="8" s="1"/>
  <c r="K428" i="8" s="1"/>
  <c r="K429" i="8" s="1"/>
  <c r="J424" i="8"/>
  <c r="J425" i="8" s="1"/>
  <c r="J426" i="8" s="1"/>
  <c r="J427" i="8" s="1"/>
  <c r="J428" i="8" s="1"/>
  <c r="J429" i="8" s="1"/>
  <c r="F424" i="8"/>
  <c r="F425" i="8" s="1"/>
  <c r="F426" i="8" s="1"/>
  <c r="F427" i="8" s="1"/>
  <c r="F428" i="8" s="1"/>
  <c r="F429" i="8" s="1"/>
  <c r="E424" i="8"/>
  <c r="E425" i="8" s="1"/>
  <c r="E426" i="8" s="1"/>
  <c r="E427" i="8" s="1"/>
  <c r="E428" i="8" s="1"/>
  <c r="E429" i="8" s="1"/>
  <c r="M424" i="8"/>
  <c r="N424" i="8" s="1"/>
  <c r="M417" i="8"/>
  <c r="M418" i="8" s="1"/>
  <c r="M419" i="8" s="1"/>
  <c r="M420" i="8" s="1"/>
  <c r="M421" i="8" s="1"/>
  <c r="M422" i="8" s="1"/>
  <c r="K417" i="8"/>
  <c r="K418" i="8" s="1"/>
  <c r="K419" i="8" s="1"/>
  <c r="K420" i="8" s="1"/>
  <c r="K421" i="8" s="1"/>
  <c r="K422" i="8" s="1"/>
  <c r="E417" i="8"/>
  <c r="E418" i="8" s="1"/>
  <c r="E419" i="8" s="1"/>
  <c r="E420" i="8" s="1"/>
  <c r="E421" i="8" s="1"/>
  <c r="E422" i="8" s="1"/>
  <c r="F417" i="8"/>
  <c r="F418" i="8" s="1"/>
  <c r="F419" i="8" s="1"/>
  <c r="F420" i="8" s="1"/>
  <c r="F421" i="8" s="1"/>
  <c r="F422" i="8" s="1"/>
  <c r="J417" i="8"/>
  <c r="J418" i="8" s="1"/>
  <c r="J419" i="8" s="1"/>
  <c r="J420" i="8" s="1"/>
  <c r="J421" i="8" s="1"/>
  <c r="J422" i="8" s="1"/>
  <c r="J410" i="8"/>
  <c r="J411" i="8" s="1"/>
  <c r="J412" i="8" s="1"/>
  <c r="J413" i="8" s="1"/>
  <c r="J414" i="8" s="1"/>
  <c r="J415" i="8" s="1"/>
  <c r="F410" i="8"/>
  <c r="F411" i="8" s="1"/>
  <c r="F412" i="8" s="1"/>
  <c r="F413" i="8" s="1"/>
  <c r="F414" i="8" s="1"/>
  <c r="F415" i="8" s="1"/>
  <c r="K410" i="8"/>
  <c r="K411" i="8" s="1"/>
  <c r="K412" i="8" s="1"/>
  <c r="K413" i="8" s="1"/>
  <c r="K414" i="8" s="1"/>
  <c r="K415" i="8" s="1"/>
  <c r="E410" i="8"/>
  <c r="E411" i="8" s="1"/>
  <c r="E412" i="8" s="1"/>
  <c r="E413" i="8" s="1"/>
  <c r="E414" i="8" s="1"/>
  <c r="E415" i="8" s="1"/>
  <c r="M410" i="8"/>
  <c r="N410" i="8" s="1"/>
  <c r="M403" i="8"/>
  <c r="M404" i="8" s="1"/>
  <c r="M405" i="8" s="1"/>
  <c r="M406" i="8" s="1"/>
  <c r="M407" i="8" s="1"/>
  <c r="M408" i="8" s="1"/>
  <c r="E403" i="8"/>
  <c r="E404" i="8" s="1"/>
  <c r="E405" i="8" s="1"/>
  <c r="E406" i="8" s="1"/>
  <c r="E407" i="8" s="1"/>
  <c r="E408" i="8" s="1"/>
  <c r="K403" i="8"/>
  <c r="K404" i="8" s="1"/>
  <c r="K405" i="8" s="1"/>
  <c r="K406" i="8" s="1"/>
  <c r="K407" i="8" s="1"/>
  <c r="K408" i="8" s="1"/>
  <c r="F403" i="8"/>
  <c r="F404" i="8" s="1"/>
  <c r="F405" i="8" s="1"/>
  <c r="F406" i="8" s="1"/>
  <c r="F407" i="8" s="1"/>
  <c r="F408" i="8" s="1"/>
  <c r="J403" i="8"/>
  <c r="J404" i="8" s="1"/>
  <c r="J405" i="8" s="1"/>
  <c r="J406" i="8" s="1"/>
  <c r="J407" i="8" s="1"/>
  <c r="J408" i="8" s="1"/>
  <c r="K396" i="8"/>
  <c r="K397" i="8" s="1"/>
  <c r="K398" i="8" s="1"/>
  <c r="K399" i="8" s="1"/>
  <c r="K400" i="8" s="1"/>
  <c r="K401" i="8" s="1"/>
  <c r="J396" i="8"/>
  <c r="J397" i="8" s="1"/>
  <c r="J398" i="8" s="1"/>
  <c r="J399" i="8" s="1"/>
  <c r="J400" i="8" s="1"/>
  <c r="J401" i="8" s="1"/>
  <c r="F396" i="8"/>
  <c r="F397" i="8" s="1"/>
  <c r="F398" i="8" s="1"/>
  <c r="F399" i="8" s="1"/>
  <c r="F400" i="8" s="1"/>
  <c r="F401" i="8" s="1"/>
  <c r="E396" i="8"/>
  <c r="E397" i="8" s="1"/>
  <c r="E398" i="8" s="1"/>
  <c r="E399" i="8" s="1"/>
  <c r="E400" i="8" s="1"/>
  <c r="E401" i="8" s="1"/>
  <c r="M396" i="8"/>
  <c r="M397" i="8" s="1"/>
  <c r="M398" i="8" s="1"/>
  <c r="M399" i="8" s="1"/>
  <c r="M400" i="8" s="1"/>
  <c r="M401" i="8" s="1"/>
  <c r="M389" i="8"/>
  <c r="M390" i="8" s="1"/>
  <c r="M391" i="8" s="1"/>
  <c r="M392" i="8" s="1"/>
  <c r="M393" i="8" s="1"/>
  <c r="M394" i="8" s="1"/>
  <c r="J389" i="8"/>
  <c r="J390" i="8" s="1"/>
  <c r="J391" i="8" s="1"/>
  <c r="J392" i="8" s="1"/>
  <c r="J393" i="8" s="1"/>
  <c r="J394" i="8" s="1"/>
  <c r="K389" i="8"/>
  <c r="K390" i="8" s="1"/>
  <c r="K391" i="8" s="1"/>
  <c r="K392" i="8" s="1"/>
  <c r="K393" i="8" s="1"/>
  <c r="K394" i="8" s="1"/>
  <c r="F389" i="8"/>
  <c r="F390" i="8" s="1"/>
  <c r="F391" i="8" s="1"/>
  <c r="F392" i="8" s="1"/>
  <c r="F393" i="8" s="1"/>
  <c r="F394" i="8" s="1"/>
  <c r="E389" i="8"/>
  <c r="E390" i="8" s="1"/>
  <c r="E391" i="8" s="1"/>
  <c r="E392" i="8" s="1"/>
  <c r="E393" i="8" s="1"/>
  <c r="E394" i="8" s="1"/>
  <c r="F382" i="8"/>
  <c r="F383" i="8" s="1"/>
  <c r="F384" i="8" s="1"/>
  <c r="F385" i="8" s="1"/>
  <c r="F386" i="8" s="1"/>
  <c r="F387" i="8" s="1"/>
  <c r="K382" i="8"/>
  <c r="K383" i="8" s="1"/>
  <c r="K384" i="8" s="1"/>
  <c r="K385" i="8" s="1"/>
  <c r="K386" i="8" s="1"/>
  <c r="K387" i="8" s="1"/>
  <c r="J382" i="8"/>
  <c r="J383" i="8" s="1"/>
  <c r="J384" i="8" s="1"/>
  <c r="J385" i="8" s="1"/>
  <c r="J386" i="8" s="1"/>
  <c r="J387" i="8" s="1"/>
  <c r="M382" i="8"/>
  <c r="N382" i="8" s="1"/>
  <c r="E382" i="8"/>
  <c r="E383" i="8" s="1"/>
  <c r="E384" i="8" s="1"/>
  <c r="E385" i="8" s="1"/>
  <c r="E386" i="8" s="1"/>
  <c r="E387" i="8" s="1"/>
  <c r="J375" i="8"/>
  <c r="J376" i="8" s="1"/>
  <c r="J377" i="8" s="1"/>
  <c r="J378" i="8" s="1"/>
  <c r="J379" i="8" s="1"/>
  <c r="J380" i="8" s="1"/>
  <c r="F375" i="8"/>
  <c r="F376" i="8" s="1"/>
  <c r="F377" i="8" s="1"/>
  <c r="F378" i="8" s="1"/>
  <c r="F379" i="8" s="1"/>
  <c r="F380" i="8" s="1"/>
  <c r="K375" i="8"/>
  <c r="K376" i="8" s="1"/>
  <c r="K377" i="8" s="1"/>
  <c r="K378" i="8" s="1"/>
  <c r="K379" i="8" s="1"/>
  <c r="K380" i="8" s="1"/>
  <c r="E375" i="8"/>
  <c r="E376" i="8" s="1"/>
  <c r="E377" i="8" s="1"/>
  <c r="E378" i="8" s="1"/>
  <c r="E379" i="8" s="1"/>
  <c r="E380" i="8" s="1"/>
  <c r="M375" i="8"/>
  <c r="N375" i="8" s="1"/>
  <c r="K368" i="8"/>
  <c r="K369" i="8" s="1"/>
  <c r="K370" i="8" s="1"/>
  <c r="K371" i="8" s="1"/>
  <c r="K372" i="8" s="1"/>
  <c r="K373" i="8" s="1"/>
  <c r="F368" i="8"/>
  <c r="F369" i="8" s="1"/>
  <c r="F370" i="8" s="1"/>
  <c r="F371" i="8" s="1"/>
  <c r="F372" i="8" s="1"/>
  <c r="F373" i="8" s="1"/>
  <c r="M368" i="8"/>
  <c r="N368" i="8" s="1"/>
  <c r="J368" i="8"/>
  <c r="J369" i="8" s="1"/>
  <c r="J370" i="8" s="1"/>
  <c r="J371" i="8" s="1"/>
  <c r="J372" i="8" s="1"/>
  <c r="J373" i="8" s="1"/>
  <c r="E368" i="8"/>
  <c r="E369" i="8" s="1"/>
  <c r="E370" i="8" s="1"/>
  <c r="E371" i="8" s="1"/>
  <c r="E372" i="8" s="1"/>
  <c r="E373" i="8" s="1"/>
  <c r="M361" i="8"/>
  <c r="M362" i="8" s="1"/>
  <c r="M363" i="8" s="1"/>
  <c r="M364" i="8" s="1"/>
  <c r="M365" i="8" s="1"/>
  <c r="M366" i="8" s="1"/>
  <c r="J361" i="8"/>
  <c r="J362" i="8" s="1"/>
  <c r="J363" i="8" s="1"/>
  <c r="J364" i="8" s="1"/>
  <c r="J365" i="8" s="1"/>
  <c r="J366" i="8" s="1"/>
  <c r="F361" i="8"/>
  <c r="F362" i="8" s="1"/>
  <c r="F363" i="8" s="1"/>
  <c r="F364" i="8" s="1"/>
  <c r="F365" i="8" s="1"/>
  <c r="F366" i="8" s="1"/>
  <c r="K361" i="8"/>
  <c r="K362" i="8" s="1"/>
  <c r="K363" i="8" s="1"/>
  <c r="K364" i="8" s="1"/>
  <c r="K365" i="8" s="1"/>
  <c r="K366" i="8" s="1"/>
  <c r="E361" i="8"/>
  <c r="E362" i="8" s="1"/>
  <c r="E363" i="8" s="1"/>
  <c r="E364" i="8" s="1"/>
  <c r="E365" i="8" s="1"/>
  <c r="E366" i="8" s="1"/>
  <c r="J354" i="8"/>
  <c r="J355" i="8" s="1"/>
  <c r="J356" i="8" s="1"/>
  <c r="J357" i="8" s="1"/>
  <c r="J358" i="8" s="1"/>
  <c r="J359" i="8" s="1"/>
  <c r="M354" i="8"/>
  <c r="M355" i="8" s="1"/>
  <c r="M356" i="8" s="1"/>
  <c r="M357" i="8" s="1"/>
  <c r="M358" i="8" s="1"/>
  <c r="M359" i="8" s="1"/>
  <c r="K354" i="8"/>
  <c r="K355" i="8" s="1"/>
  <c r="K356" i="8" s="1"/>
  <c r="K357" i="8" s="1"/>
  <c r="K358" i="8" s="1"/>
  <c r="K359" i="8" s="1"/>
  <c r="F354" i="8"/>
  <c r="F355" i="8" s="1"/>
  <c r="F356" i="8" s="1"/>
  <c r="F357" i="8" s="1"/>
  <c r="F358" i="8" s="1"/>
  <c r="F359" i="8" s="1"/>
  <c r="E354" i="8"/>
  <c r="E355" i="8" s="1"/>
  <c r="E356" i="8" s="1"/>
  <c r="E357" i="8" s="1"/>
  <c r="E358" i="8" s="1"/>
  <c r="E359" i="8" s="1"/>
  <c r="E347" i="8"/>
  <c r="E348" i="8" s="1"/>
  <c r="E349" i="8" s="1"/>
  <c r="E350" i="8" s="1"/>
  <c r="E351" i="8" s="1"/>
  <c r="E352" i="8" s="1"/>
  <c r="K347" i="8"/>
  <c r="K348" i="8" s="1"/>
  <c r="K349" i="8" s="1"/>
  <c r="K350" i="8" s="1"/>
  <c r="K351" i="8" s="1"/>
  <c r="K352" i="8" s="1"/>
  <c r="M347" i="8"/>
  <c r="M348" i="8" s="1"/>
  <c r="M349" i="8" s="1"/>
  <c r="M350" i="8" s="1"/>
  <c r="M351" i="8" s="1"/>
  <c r="M352" i="8" s="1"/>
  <c r="J347" i="8"/>
  <c r="J348" i="8" s="1"/>
  <c r="J349" i="8" s="1"/>
  <c r="J350" i="8" s="1"/>
  <c r="J351" i="8" s="1"/>
  <c r="J352" i="8" s="1"/>
  <c r="F347" i="8"/>
  <c r="F348" i="8" s="1"/>
  <c r="F349" i="8" s="1"/>
  <c r="F350" i="8" s="1"/>
  <c r="F351" i="8" s="1"/>
  <c r="F352" i="8" s="1"/>
  <c r="K340" i="8"/>
  <c r="K341" i="8" s="1"/>
  <c r="K342" i="8" s="1"/>
  <c r="K343" i="8" s="1"/>
  <c r="K344" i="8" s="1"/>
  <c r="K345" i="8" s="1"/>
  <c r="J340" i="8"/>
  <c r="J341" i="8" s="1"/>
  <c r="J342" i="8" s="1"/>
  <c r="J343" i="8" s="1"/>
  <c r="J344" i="8" s="1"/>
  <c r="J345" i="8" s="1"/>
  <c r="M340" i="8"/>
  <c r="N340" i="8" s="1"/>
  <c r="E340" i="8"/>
  <c r="E341" i="8" s="1"/>
  <c r="E342" i="8" s="1"/>
  <c r="E343" i="8" s="1"/>
  <c r="E344" i="8" s="1"/>
  <c r="E345" i="8" s="1"/>
  <c r="F340" i="8"/>
  <c r="F341" i="8" s="1"/>
  <c r="F342" i="8" s="1"/>
  <c r="F343" i="8" s="1"/>
  <c r="F344" i="8" s="1"/>
  <c r="F345" i="8" s="1"/>
  <c r="K333" i="8"/>
  <c r="K334" i="8" s="1"/>
  <c r="K335" i="8" s="1"/>
  <c r="K336" i="8" s="1"/>
  <c r="K337" i="8" s="1"/>
  <c r="K338" i="8" s="1"/>
  <c r="F333" i="8"/>
  <c r="F334" i="8" s="1"/>
  <c r="F335" i="8" s="1"/>
  <c r="F336" i="8" s="1"/>
  <c r="F337" i="8" s="1"/>
  <c r="F338" i="8" s="1"/>
  <c r="M333" i="8"/>
  <c r="N333" i="8" s="1"/>
  <c r="E333" i="8"/>
  <c r="E334" i="8" s="1"/>
  <c r="E335" i="8" s="1"/>
  <c r="E336" i="8" s="1"/>
  <c r="E337" i="8" s="1"/>
  <c r="E338" i="8" s="1"/>
  <c r="J333" i="8"/>
  <c r="J334" i="8" s="1"/>
  <c r="J335" i="8" s="1"/>
  <c r="J336" i="8" s="1"/>
  <c r="J337" i="8" s="1"/>
  <c r="J338" i="8" s="1"/>
  <c r="K326" i="8"/>
  <c r="K327" i="8" s="1"/>
  <c r="K328" i="8" s="1"/>
  <c r="K329" i="8" s="1"/>
  <c r="K330" i="8" s="1"/>
  <c r="K331" i="8" s="1"/>
  <c r="E326" i="8"/>
  <c r="E327" i="8" s="1"/>
  <c r="E328" i="8" s="1"/>
  <c r="E329" i="8" s="1"/>
  <c r="E330" i="8" s="1"/>
  <c r="E331" i="8" s="1"/>
  <c r="J326" i="8"/>
  <c r="J327" i="8" s="1"/>
  <c r="J328" i="8" s="1"/>
  <c r="J329" i="8" s="1"/>
  <c r="J330" i="8" s="1"/>
  <c r="J331" i="8" s="1"/>
  <c r="M326" i="8"/>
  <c r="N326" i="8" s="1"/>
  <c r="F326" i="8"/>
  <c r="F327" i="8" s="1"/>
  <c r="F328" i="8" s="1"/>
  <c r="F329" i="8" s="1"/>
  <c r="F330" i="8" s="1"/>
  <c r="F331" i="8" s="1"/>
  <c r="F319" i="8"/>
  <c r="F320" i="8" s="1"/>
  <c r="F321" i="8" s="1"/>
  <c r="F322" i="8" s="1"/>
  <c r="F323" i="8" s="1"/>
  <c r="F324" i="8" s="1"/>
  <c r="K319" i="8"/>
  <c r="K320" i="8" s="1"/>
  <c r="K321" i="8" s="1"/>
  <c r="K322" i="8" s="1"/>
  <c r="K323" i="8" s="1"/>
  <c r="K324" i="8" s="1"/>
  <c r="M319" i="8"/>
  <c r="N319" i="8" s="1"/>
  <c r="J319" i="8"/>
  <c r="J320" i="8" s="1"/>
  <c r="J321" i="8" s="1"/>
  <c r="J322" i="8" s="1"/>
  <c r="J323" i="8" s="1"/>
  <c r="J324" i="8" s="1"/>
  <c r="E319" i="8"/>
  <c r="E320" i="8" s="1"/>
  <c r="E321" i="8" s="1"/>
  <c r="E322" i="8" s="1"/>
  <c r="E323" i="8" s="1"/>
  <c r="E324" i="8" s="1"/>
  <c r="K312" i="8"/>
  <c r="K313" i="8" s="1"/>
  <c r="K314" i="8" s="1"/>
  <c r="K315" i="8" s="1"/>
  <c r="K316" i="8" s="1"/>
  <c r="K317" i="8" s="1"/>
  <c r="E312" i="8"/>
  <c r="E313" i="8" s="1"/>
  <c r="E314" i="8" s="1"/>
  <c r="E315" i="8" s="1"/>
  <c r="E316" i="8" s="1"/>
  <c r="E317" i="8" s="1"/>
  <c r="F312" i="8"/>
  <c r="F313" i="8" s="1"/>
  <c r="F314" i="8" s="1"/>
  <c r="F315" i="8" s="1"/>
  <c r="F316" i="8" s="1"/>
  <c r="F317" i="8" s="1"/>
  <c r="M312" i="8"/>
  <c r="N312" i="8" s="1"/>
  <c r="J312" i="8"/>
  <c r="J313" i="8" s="1"/>
  <c r="J314" i="8" s="1"/>
  <c r="J315" i="8" s="1"/>
  <c r="J316" i="8" s="1"/>
  <c r="J317" i="8" s="1"/>
  <c r="J305" i="8"/>
  <c r="J306" i="8" s="1"/>
  <c r="J307" i="8" s="1"/>
  <c r="J308" i="8" s="1"/>
  <c r="J309" i="8" s="1"/>
  <c r="J310" i="8" s="1"/>
  <c r="K305" i="8"/>
  <c r="K306" i="8" s="1"/>
  <c r="K307" i="8" s="1"/>
  <c r="K308" i="8" s="1"/>
  <c r="K309" i="8" s="1"/>
  <c r="K310" i="8" s="1"/>
  <c r="E305" i="8"/>
  <c r="E306" i="8" s="1"/>
  <c r="E307" i="8" s="1"/>
  <c r="E308" i="8" s="1"/>
  <c r="E309" i="8" s="1"/>
  <c r="E310" i="8" s="1"/>
  <c r="F305" i="8"/>
  <c r="F306" i="8" s="1"/>
  <c r="F307" i="8" s="1"/>
  <c r="F308" i="8" s="1"/>
  <c r="F309" i="8" s="1"/>
  <c r="F310" i="8" s="1"/>
  <c r="M305" i="8"/>
  <c r="M306" i="8" s="1"/>
  <c r="M307" i="8" s="1"/>
  <c r="M308" i="8" s="1"/>
  <c r="M309" i="8" s="1"/>
  <c r="M310" i="8" s="1"/>
  <c r="E298" i="8"/>
  <c r="E299" i="8" s="1"/>
  <c r="E300" i="8" s="1"/>
  <c r="E301" i="8" s="1"/>
  <c r="E302" i="8" s="1"/>
  <c r="E303" i="8" s="1"/>
  <c r="K298" i="8"/>
  <c r="K299" i="8" s="1"/>
  <c r="K300" i="8" s="1"/>
  <c r="K301" i="8" s="1"/>
  <c r="K302" i="8" s="1"/>
  <c r="K303" i="8" s="1"/>
  <c r="F298" i="8"/>
  <c r="F299" i="8" s="1"/>
  <c r="F300" i="8" s="1"/>
  <c r="F301" i="8" s="1"/>
  <c r="F302" i="8" s="1"/>
  <c r="F303" i="8" s="1"/>
  <c r="J298" i="8"/>
  <c r="J299" i="8" s="1"/>
  <c r="J300" i="8" s="1"/>
  <c r="J301" i="8" s="1"/>
  <c r="J302" i="8" s="1"/>
  <c r="J303" i="8" s="1"/>
  <c r="M298" i="8"/>
  <c r="M299" i="8" s="1"/>
  <c r="M300" i="8" s="1"/>
  <c r="M301" i="8" s="1"/>
  <c r="M302" i="8" s="1"/>
  <c r="M303" i="8" s="1"/>
  <c r="K291" i="8"/>
  <c r="K292" i="8" s="1"/>
  <c r="K293" i="8" s="1"/>
  <c r="K294" i="8" s="1"/>
  <c r="K295" i="8" s="1"/>
  <c r="K296" i="8" s="1"/>
  <c r="F291" i="8"/>
  <c r="F292" i="8" s="1"/>
  <c r="F293" i="8" s="1"/>
  <c r="F294" i="8" s="1"/>
  <c r="F295" i="8" s="1"/>
  <c r="F296" i="8" s="1"/>
  <c r="E291" i="8"/>
  <c r="E292" i="8" s="1"/>
  <c r="E293" i="8" s="1"/>
  <c r="E294" i="8" s="1"/>
  <c r="E295" i="8" s="1"/>
  <c r="E296" i="8" s="1"/>
  <c r="J291" i="8"/>
  <c r="J292" i="8" s="1"/>
  <c r="J293" i="8" s="1"/>
  <c r="J294" i="8" s="1"/>
  <c r="J295" i="8" s="1"/>
  <c r="J296" i="8" s="1"/>
  <c r="M291" i="8"/>
  <c r="M292" i="8" s="1"/>
  <c r="M293" i="8" s="1"/>
  <c r="M294" i="8" s="1"/>
  <c r="M295" i="8" s="1"/>
  <c r="M296" i="8" s="1"/>
  <c r="K284" i="8"/>
  <c r="K285" i="8" s="1"/>
  <c r="K286" i="8" s="1"/>
  <c r="K287" i="8" s="1"/>
  <c r="K288" i="8" s="1"/>
  <c r="K289" i="8" s="1"/>
  <c r="F284" i="8"/>
  <c r="F285" i="8" s="1"/>
  <c r="F286" i="8" s="1"/>
  <c r="F287" i="8" s="1"/>
  <c r="F288" i="8" s="1"/>
  <c r="F289" i="8" s="1"/>
  <c r="J284" i="8"/>
  <c r="J285" i="8" s="1"/>
  <c r="J286" i="8" s="1"/>
  <c r="J287" i="8" s="1"/>
  <c r="J288" i="8" s="1"/>
  <c r="J289" i="8" s="1"/>
  <c r="E284" i="8"/>
  <c r="E285" i="8" s="1"/>
  <c r="E286" i="8" s="1"/>
  <c r="E287" i="8" s="1"/>
  <c r="E288" i="8" s="1"/>
  <c r="E289" i="8" s="1"/>
  <c r="M284" i="8"/>
  <c r="N284" i="8" s="1"/>
  <c r="M277" i="8"/>
  <c r="M278" i="8" s="1"/>
  <c r="M279" i="8" s="1"/>
  <c r="M280" i="8" s="1"/>
  <c r="M281" i="8" s="1"/>
  <c r="M282" i="8" s="1"/>
  <c r="K277" i="8"/>
  <c r="K278" i="8" s="1"/>
  <c r="K279" i="8" s="1"/>
  <c r="K280" i="8" s="1"/>
  <c r="K281" i="8" s="1"/>
  <c r="K282" i="8" s="1"/>
  <c r="J277" i="8"/>
  <c r="J278" i="8" s="1"/>
  <c r="J279" i="8" s="1"/>
  <c r="J280" i="8" s="1"/>
  <c r="J281" i="8" s="1"/>
  <c r="J282" i="8" s="1"/>
  <c r="F277" i="8"/>
  <c r="F278" i="8" s="1"/>
  <c r="F279" i="8" s="1"/>
  <c r="F280" i="8" s="1"/>
  <c r="F281" i="8" s="1"/>
  <c r="F282" i="8" s="1"/>
  <c r="E277" i="8"/>
  <c r="E278" i="8" s="1"/>
  <c r="E279" i="8" s="1"/>
  <c r="E280" i="8" s="1"/>
  <c r="E281" i="8" s="1"/>
  <c r="E282" i="8" s="1"/>
  <c r="F270" i="8"/>
  <c r="F271" i="8" s="1"/>
  <c r="F272" i="8" s="1"/>
  <c r="F273" i="8" s="1"/>
  <c r="F274" i="8" s="1"/>
  <c r="F275" i="8" s="1"/>
  <c r="K270" i="8"/>
  <c r="K271" i="8" s="1"/>
  <c r="K272" i="8" s="1"/>
  <c r="K273" i="8" s="1"/>
  <c r="K274" i="8" s="1"/>
  <c r="K275" i="8" s="1"/>
  <c r="J270" i="8"/>
  <c r="J271" i="8" s="1"/>
  <c r="J272" i="8" s="1"/>
  <c r="J273" i="8" s="1"/>
  <c r="J274" i="8" s="1"/>
  <c r="J275" i="8" s="1"/>
  <c r="M270" i="8"/>
  <c r="N270" i="8" s="1"/>
  <c r="E270" i="8"/>
  <c r="E271" i="8" s="1"/>
  <c r="E272" i="8" s="1"/>
  <c r="E273" i="8" s="1"/>
  <c r="E274" i="8" s="1"/>
  <c r="E275" i="8" s="1"/>
  <c r="E263" i="8"/>
  <c r="E264" i="8" s="1"/>
  <c r="E265" i="8" s="1"/>
  <c r="E266" i="8" s="1"/>
  <c r="E267" i="8" s="1"/>
  <c r="E268" i="8" s="1"/>
  <c r="K263" i="8"/>
  <c r="K264" i="8" s="1"/>
  <c r="K265" i="8" s="1"/>
  <c r="K266" i="8" s="1"/>
  <c r="K267" i="8" s="1"/>
  <c r="K268" i="8" s="1"/>
  <c r="J263" i="8"/>
  <c r="J264" i="8" s="1"/>
  <c r="J265" i="8" s="1"/>
  <c r="J266" i="8" s="1"/>
  <c r="J267" i="8" s="1"/>
  <c r="J268" i="8" s="1"/>
  <c r="M263" i="8"/>
  <c r="N263" i="8" s="1"/>
  <c r="F263" i="8"/>
  <c r="F264" i="8" s="1"/>
  <c r="F265" i="8" s="1"/>
  <c r="F266" i="8" s="1"/>
  <c r="F267" i="8" s="1"/>
  <c r="F268" i="8" s="1"/>
  <c r="K256" i="8"/>
  <c r="K257" i="8" s="1"/>
  <c r="K258" i="8" s="1"/>
  <c r="K259" i="8" s="1"/>
  <c r="K260" i="8" s="1"/>
  <c r="K261" i="8" s="1"/>
  <c r="E256" i="8"/>
  <c r="E257" i="8" s="1"/>
  <c r="E258" i="8" s="1"/>
  <c r="E259" i="8" s="1"/>
  <c r="E260" i="8" s="1"/>
  <c r="E261" i="8" s="1"/>
  <c r="J256" i="8"/>
  <c r="J257" i="8" s="1"/>
  <c r="J258" i="8" s="1"/>
  <c r="J259" i="8" s="1"/>
  <c r="J260" i="8" s="1"/>
  <c r="J261" i="8" s="1"/>
  <c r="M256" i="8"/>
  <c r="M257" i="8" s="1"/>
  <c r="M258" i="8" s="1"/>
  <c r="M259" i="8" s="1"/>
  <c r="M260" i="8" s="1"/>
  <c r="M261" i="8" s="1"/>
  <c r="F256" i="8"/>
  <c r="F257" i="8" s="1"/>
  <c r="F258" i="8" s="1"/>
  <c r="F259" i="8" s="1"/>
  <c r="F260" i="8" s="1"/>
  <c r="F261" i="8" s="1"/>
  <c r="E249" i="8"/>
  <c r="E250" i="8" s="1"/>
  <c r="E251" i="8" s="1"/>
  <c r="E252" i="8" s="1"/>
  <c r="E253" i="8" s="1"/>
  <c r="E254" i="8" s="1"/>
  <c r="K249" i="8"/>
  <c r="K250" i="8" s="1"/>
  <c r="K251" i="8" s="1"/>
  <c r="K252" i="8" s="1"/>
  <c r="K253" i="8" s="1"/>
  <c r="K254" i="8" s="1"/>
  <c r="J249" i="8"/>
  <c r="J250" i="8" s="1"/>
  <c r="J251" i="8" s="1"/>
  <c r="J252" i="8" s="1"/>
  <c r="J253" i="8" s="1"/>
  <c r="J254" i="8" s="1"/>
  <c r="F249" i="8"/>
  <c r="F250" i="8" s="1"/>
  <c r="F251" i="8" s="1"/>
  <c r="F252" i="8" s="1"/>
  <c r="F253" i="8" s="1"/>
  <c r="F254" i="8" s="1"/>
  <c r="M249" i="8"/>
  <c r="M250" i="8" s="1"/>
  <c r="M251" i="8" s="1"/>
  <c r="M252" i="8" s="1"/>
  <c r="M253" i="8" s="1"/>
  <c r="M254" i="8" s="1"/>
  <c r="F242" i="8"/>
  <c r="F243" i="8" s="1"/>
  <c r="F244" i="8" s="1"/>
  <c r="F245" i="8" s="1"/>
  <c r="F246" i="8" s="1"/>
  <c r="F247" i="8" s="1"/>
  <c r="M242" i="8"/>
  <c r="M243" i="8" s="1"/>
  <c r="M244" i="8" s="1"/>
  <c r="M245" i="8" s="1"/>
  <c r="M246" i="8" s="1"/>
  <c r="M247" i="8" s="1"/>
  <c r="J242" i="8"/>
  <c r="J243" i="8" s="1"/>
  <c r="J244" i="8" s="1"/>
  <c r="J245" i="8" s="1"/>
  <c r="J246" i="8" s="1"/>
  <c r="J247" i="8" s="1"/>
  <c r="K242" i="8"/>
  <c r="K243" i="8" s="1"/>
  <c r="K244" i="8" s="1"/>
  <c r="K245" i="8" s="1"/>
  <c r="K246" i="8" s="1"/>
  <c r="K247" i="8" s="1"/>
  <c r="E242" i="8"/>
  <c r="E243" i="8" s="1"/>
  <c r="E244" i="8" s="1"/>
  <c r="E245" i="8" s="1"/>
  <c r="E246" i="8" s="1"/>
  <c r="E247" i="8" s="1"/>
  <c r="K235" i="8"/>
  <c r="K236" i="8" s="1"/>
  <c r="K237" i="8" s="1"/>
  <c r="K238" i="8" s="1"/>
  <c r="K239" i="8" s="1"/>
  <c r="K240" i="8" s="1"/>
  <c r="M235" i="8"/>
  <c r="M236" i="8" s="1"/>
  <c r="M237" i="8" s="1"/>
  <c r="M238" i="8" s="1"/>
  <c r="M239" i="8" s="1"/>
  <c r="M240" i="8" s="1"/>
  <c r="E235" i="8"/>
  <c r="E236" i="8" s="1"/>
  <c r="E237" i="8" s="1"/>
  <c r="E238" i="8" s="1"/>
  <c r="E239" i="8" s="1"/>
  <c r="E240" i="8" s="1"/>
  <c r="J235" i="8"/>
  <c r="J236" i="8" s="1"/>
  <c r="J237" i="8" s="1"/>
  <c r="J238" i="8" s="1"/>
  <c r="J239" i="8" s="1"/>
  <c r="J240" i="8" s="1"/>
  <c r="F235" i="8"/>
  <c r="F236" i="8" s="1"/>
  <c r="F237" i="8" s="1"/>
  <c r="F238" i="8" s="1"/>
  <c r="F239" i="8" s="1"/>
  <c r="F240" i="8" s="1"/>
  <c r="K228" i="8"/>
  <c r="K229" i="8" s="1"/>
  <c r="K230" i="8" s="1"/>
  <c r="K231" i="8" s="1"/>
  <c r="K232" i="8" s="1"/>
  <c r="K233" i="8" s="1"/>
  <c r="F228" i="8"/>
  <c r="F229" i="8" s="1"/>
  <c r="F230" i="8" s="1"/>
  <c r="F231" i="8" s="1"/>
  <c r="F232" i="8" s="1"/>
  <c r="F233" i="8" s="1"/>
  <c r="E228" i="8"/>
  <c r="E229" i="8" s="1"/>
  <c r="E230" i="8" s="1"/>
  <c r="E231" i="8" s="1"/>
  <c r="E232" i="8" s="1"/>
  <c r="E233" i="8" s="1"/>
  <c r="J228" i="8"/>
  <c r="J229" i="8" s="1"/>
  <c r="J230" i="8" s="1"/>
  <c r="J231" i="8" s="1"/>
  <c r="J232" i="8" s="1"/>
  <c r="J233" i="8" s="1"/>
  <c r="M228" i="8"/>
  <c r="N228" i="8" s="1"/>
  <c r="E221" i="8"/>
  <c r="E222" i="8" s="1"/>
  <c r="E223" i="8" s="1"/>
  <c r="E224" i="8" s="1"/>
  <c r="E225" i="8" s="1"/>
  <c r="E226" i="8" s="1"/>
  <c r="F221" i="8"/>
  <c r="F222" i="8" s="1"/>
  <c r="F223" i="8" s="1"/>
  <c r="F224" i="8" s="1"/>
  <c r="F225" i="8" s="1"/>
  <c r="F226" i="8" s="1"/>
  <c r="K221" i="8"/>
  <c r="K222" i="8" s="1"/>
  <c r="K223" i="8" s="1"/>
  <c r="K224" i="8" s="1"/>
  <c r="K225" i="8" s="1"/>
  <c r="K226" i="8" s="1"/>
  <c r="J221" i="8"/>
  <c r="J222" i="8" s="1"/>
  <c r="J223" i="8" s="1"/>
  <c r="J224" i="8" s="1"/>
  <c r="J225" i="8" s="1"/>
  <c r="J226" i="8" s="1"/>
  <c r="M221" i="8"/>
  <c r="M222" i="8" s="1"/>
  <c r="M223" i="8" s="1"/>
  <c r="M224" i="8" s="1"/>
  <c r="M225" i="8" s="1"/>
  <c r="M226" i="8" s="1"/>
  <c r="F214" i="8"/>
  <c r="F215" i="8" s="1"/>
  <c r="F216" i="8" s="1"/>
  <c r="F217" i="8" s="1"/>
  <c r="F218" i="8" s="1"/>
  <c r="F219" i="8" s="1"/>
  <c r="K214" i="8"/>
  <c r="K215" i="8" s="1"/>
  <c r="K216" i="8" s="1"/>
  <c r="K217" i="8" s="1"/>
  <c r="K218" i="8" s="1"/>
  <c r="K219" i="8" s="1"/>
  <c r="J214" i="8"/>
  <c r="J215" i="8" s="1"/>
  <c r="J216" i="8" s="1"/>
  <c r="J217" i="8" s="1"/>
  <c r="J218" i="8" s="1"/>
  <c r="J219" i="8" s="1"/>
  <c r="E214" i="8"/>
  <c r="E215" i="8" s="1"/>
  <c r="E216" i="8" s="1"/>
  <c r="E217" i="8" s="1"/>
  <c r="E218" i="8" s="1"/>
  <c r="E219" i="8" s="1"/>
  <c r="M214" i="8"/>
  <c r="M215" i="8" s="1"/>
  <c r="M216" i="8" s="1"/>
  <c r="M217" i="8" s="1"/>
  <c r="M218" i="8" s="1"/>
  <c r="M219" i="8" s="1"/>
  <c r="F207" i="8"/>
  <c r="F208" i="8" s="1"/>
  <c r="F209" i="8" s="1"/>
  <c r="F210" i="8" s="1"/>
  <c r="F211" i="8" s="1"/>
  <c r="F212" i="8" s="1"/>
  <c r="K207" i="8"/>
  <c r="K208" i="8" s="1"/>
  <c r="K209" i="8" s="1"/>
  <c r="K210" i="8" s="1"/>
  <c r="K211" i="8" s="1"/>
  <c r="K212" i="8" s="1"/>
  <c r="J207" i="8"/>
  <c r="J208" i="8" s="1"/>
  <c r="J209" i="8" s="1"/>
  <c r="J210" i="8" s="1"/>
  <c r="J211" i="8" s="1"/>
  <c r="J212" i="8" s="1"/>
  <c r="E207" i="8"/>
  <c r="E208" i="8" s="1"/>
  <c r="E209" i="8" s="1"/>
  <c r="E210" i="8" s="1"/>
  <c r="E211" i="8" s="1"/>
  <c r="E212" i="8" s="1"/>
  <c r="M207" i="8"/>
  <c r="M208" i="8" s="1"/>
  <c r="M209" i="8" s="1"/>
  <c r="M210" i="8" s="1"/>
  <c r="M211" i="8" s="1"/>
  <c r="M212" i="8" s="1"/>
  <c r="K200" i="8"/>
  <c r="K201" i="8" s="1"/>
  <c r="K202" i="8" s="1"/>
  <c r="K203" i="8" s="1"/>
  <c r="K204" i="8" s="1"/>
  <c r="K205" i="8" s="1"/>
  <c r="M200" i="8"/>
  <c r="M201" i="8" s="1"/>
  <c r="M202" i="8" s="1"/>
  <c r="M203" i="8" s="1"/>
  <c r="M204" i="8" s="1"/>
  <c r="M205" i="8" s="1"/>
  <c r="F200" i="8"/>
  <c r="F201" i="8" s="1"/>
  <c r="F202" i="8" s="1"/>
  <c r="F203" i="8" s="1"/>
  <c r="F204" i="8" s="1"/>
  <c r="F205" i="8" s="1"/>
  <c r="E200" i="8"/>
  <c r="E201" i="8" s="1"/>
  <c r="E202" i="8" s="1"/>
  <c r="E203" i="8" s="1"/>
  <c r="E204" i="8" s="1"/>
  <c r="E205" i="8" s="1"/>
  <c r="J200" i="8"/>
  <c r="J201" i="8" s="1"/>
  <c r="J202" i="8" s="1"/>
  <c r="J203" i="8" s="1"/>
  <c r="J204" i="8" s="1"/>
  <c r="J205" i="8" s="1"/>
  <c r="E193" i="8"/>
  <c r="E194" i="8" s="1"/>
  <c r="E195" i="8" s="1"/>
  <c r="E196" i="8" s="1"/>
  <c r="E197" i="8" s="1"/>
  <c r="E198" i="8" s="1"/>
  <c r="M193" i="8"/>
  <c r="M194" i="8" s="1"/>
  <c r="M195" i="8" s="1"/>
  <c r="M196" i="8" s="1"/>
  <c r="M197" i="8" s="1"/>
  <c r="M198" i="8" s="1"/>
  <c r="K193" i="8"/>
  <c r="K194" i="8" s="1"/>
  <c r="K195" i="8" s="1"/>
  <c r="K196" i="8" s="1"/>
  <c r="K197" i="8" s="1"/>
  <c r="K198" i="8" s="1"/>
  <c r="J193" i="8"/>
  <c r="J194" i="8" s="1"/>
  <c r="J195" i="8" s="1"/>
  <c r="J196" i="8" s="1"/>
  <c r="J197" i="8" s="1"/>
  <c r="J198" i="8" s="1"/>
  <c r="F193" i="8"/>
  <c r="F194" i="8" s="1"/>
  <c r="F195" i="8" s="1"/>
  <c r="F196" i="8" s="1"/>
  <c r="F197" i="8" s="1"/>
  <c r="F198" i="8" s="1"/>
  <c r="E186" i="8"/>
  <c r="E187" i="8" s="1"/>
  <c r="E188" i="8" s="1"/>
  <c r="E189" i="8" s="1"/>
  <c r="E190" i="8" s="1"/>
  <c r="E191" i="8" s="1"/>
  <c r="K186" i="8"/>
  <c r="K187" i="8" s="1"/>
  <c r="K188" i="8" s="1"/>
  <c r="K189" i="8" s="1"/>
  <c r="K190" i="8" s="1"/>
  <c r="K191" i="8" s="1"/>
  <c r="F186" i="8"/>
  <c r="F187" i="8" s="1"/>
  <c r="F188" i="8" s="1"/>
  <c r="F189" i="8" s="1"/>
  <c r="F190" i="8" s="1"/>
  <c r="F191" i="8" s="1"/>
  <c r="J186" i="8"/>
  <c r="J187" i="8" s="1"/>
  <c r="J188" i="8" s="1"/>
  <c r="J189" i="8" s="1"/>
  <c r="J190" i="8" s="1"/>
  <c r="J191" i="8" s="1"/>
  <c r="M186" i="8"/>
  <c r="M187" i="8" s="1"/>
  <c r="M188" i="8" s="1"/>
  <c r="M189" i="8" s="1"/>
  <c r="M190" i="8" s="1"/>
  <c r="M191" i="8" s="1"/>
  <c r="F179" i="8"/>
  <c r="F180" i="8" s="1"/>
  <c r="F181" i="8" s="1"/>
  <c r="F182" i="8" s="1"/>
  <c r="F183" i="8" s="1"/>
  <c r="F184" i="8" s="1"/>
  <c r="K179" i="8"/>
  <c r="K180" i="8" s="1"/>
  <c r="K181" i="8" s="1"/>
  <c r="K182" i="8" s="1"/>
  <c r="K183" i="8" s="1"/>
  <c r="K184" i="8" s="1"/>
  <c r="M179" i="8"/>
  <c r="N179" i="8" s="1"/>
  <c r="J179" i="8"/>
  <c r="J180" i="8" s="1"/>
  <c r="J181" i="8" s="1"/>
  <c r="J182" i="8" s="1"/>
  <c r="J183" i="8" s="1"/>
  <c r="J184" i="8" s="1"/>
  <c r="E179" i="8"/>
  <c r="E180" i="8" s="1"/>
  <c r="E181" i="8" s="1"/>
  <c r="E182" i="8" s="1"/>
  <c r="E183" i="8" s="1"/>
  <c r="E184" i="8" s="1"/>
  <c r="E172" i="8"/>
  <c r="E173" i="8" s="1"/>
  <c r="E174" i="8" s="1"/>
  <c r="E175" i="8" s="1"/>
  <c r="E176" i="8" s="1"/>
  <c r="E177" i="8" s="1"/>
  <c r="K172" i="8"/>
  <c r="K173" i="8" s="1"/>
  <c r="K174" i="8" s="1"/>
  <c r="K175" i="8" s="1"/>
  <c r="K176" i="8" s="1"/>
  <c r="K177" i="8" s="1"/>
  <c r="F172" i="8"/>
  <c r="F173" i="8" s="1"/>
  <c r="F174" i="8" s="1"/>
  <c r="F175" i="8" s="1"/>
  <c r="F176" i="8" s="1"/>
  <c r="F177" i="8" s="1"/>
  <c r="M172" i="8"/>
  <c r="M173" i="8" s="1"/>
  <c r="M174" i="8" s="1"/>
  <c r="M175" i="8" s="1"/>
  <c r="M176" i="8" s="1"/>
  <c r="M177" i="8" s="1"/>
  <c r="J172" i="8"/>
  <c r="J173" i="8" s="1"/>
  <c r="J174" i="8" s="1"/>
  <c r="J175" i="8" s="1"/>
  <c r="J176" i="8" s="1"/>
  <c r="J177" i="8" s="1"/>
  <c r="M165" i="8"/>
  <c r="M166" i="8" s="1"/>
  <c r="M167" i="8" s="1"/>
  <c r="M168" i="8" s="1"/>
  <c r="M169" i="8" s="1"/>
  <c r="M170" i="8" s="1"/>
  <c r="K165" i="8"/>
  <c r="K166" i="8" s="1"/>
  <c r="K167" i="8" s="1"/>
  <c r="K168" i="8" s="1"/>
  <c r="K169" i="8" s="1"/>
  <c r="K170" i="8" s="1"/>
  <c r="E165" i="8"/>
  <c r="E166" i="8" s="1"/>
  <c r="E167" i="8" s="1"/>
  <c r="E168" i="8" s="1"/>
  <c r="E169" i="8" s="1"/>
  <c r="E170" i="8" s="1"/>
  <c r="F165" i="8"/>
  <c r="F166" i="8" s="1"/>
  <c r="F167" i="8" s="1"/>
  <c r="F168" i="8" s="1"/>
  <c r="F169" i="8" s="1"/>
  <c r="F170" i="8" s="1"/>
  <c r="J165" i="8"/>
  <c r="J166" i="8" s="1"/>
  <c r="J167" i="8" s="1"/>
  <c r="J168" i="8" s="1"/>
  <c r="J169" i="8" s="1"/>
  <c r="J170" i="8" s="1"/>
  <c r="J158" i="8"/>
  <c r="J159" i="8" s="1"/>
  <c r="J160" i="8" s="1"/>
  <c r="J161" i="8" s="1"/>
  <c r="J162" i="8" s="1"/>
  <c r="J163" i="8" s="1"/>
  <c r="M158" i="8"/>
  <c r="N158" i="8" s="1"/>
  <c r="E158" i="8"/>
  <c r="E159" i="8" s="1"/>
  <c r="E160" i="8" s="1"/>
  <c r="E161" i="8" s="1"/>
  <c r="E162" i="8" s="1"/>
  <c r="E163" i="8" s="1"/>
  <c r="K158" i="8"/>
  <c r="K159" i="8" s="1"/>
  <c r="K160" i="8" s="1"/>
  <c r="K161" i="8" s="1"/>
  <c r="K162" i="8" s="1"/>
  <c r="K163" i="8" s="1"/>
  <c r="F158" i="8"/>
  <c r="F159" i="8" s="1"/>
  <c r="F160" i="8" s="1"/>
  <c r="F161" i="8" s="1"/>
  <c r="F162" i="8" s="1"/>
  <c r="F163" i="8" s="1"/>
  <c r="K151" i="8"/>
  <c r="K152" i="8" s="1"/>
  <c r="K153" i="8" s="1"/>
  <c r="K154" i="8" s="1"/>
  <c r="K155" i="8" s="1"/>
  <c r="K156" i="8" s="1"/>
  <c r="E151" i="8"/>
  <c r="E152" i="8" s="1"/>
  <c r="E153" i="8" s="1"/>
  <c r="E154" i="8" s="1"/>
  <c r="E155" i="8" s="1"/>
  <c r="E156" i="8" s="1"/>
  <c r="M151" i="8"/>
  <c r="M152" i="8" s="1"/>
  <c r="M153" i="8" s="1"/>
  <c r="M154" i="8" s="1"/>
  <c r="M155" i="8" s="1"/>
  <c r="M156" i="8" s="1"/>
  <c r="F151" i="8"/>
  <c r="F152" i="8" s="1"/>
  <c r="F153" i="8" s="1"/>
  <c r="F154" i="8" s="1"/>
  <c r="F155" i="8" s="1"/>
  <c r="F156" i="8" s="1"/>
  <c r="J151" i="8"/>
  <c r="J152" i="8" s="1"/>
  <c r="J153" i="8" s="1"/>
  <c r="J154" i="8" s="1"/>
  <c r="J155" i="8" s="1"/>
  <c r="J156" i="8" s="1"/>
  <c r="K144" i="8"/>
  <c r="K145" i="8" s="1"/>
  <c r="K146" i="8" s="1"/>
  <c r="K147" i="8" s="1"/>
  <c r="K148" i="8" s="1"/>
  <c r="K149" i="8" s="1"/>
  <c r="M144" i="8"/>
  <c r="M145" i="8" s="1"/>
  <c r="M146" i="8" s="1"/>
  <c r="M147" i="8" s="1"/>
  <c r="M148" i="8" s="1"/>
  <c r="M149" i="8" s="1"/>
  <c r="E144" i="8"/>
  <c r="E145" i="8" s="1"/>
  <c r="E146" i="8" s="1"/>
  <c r="E147" i="8" s="1"/>
  <c r="E148" i="8" s="1"/>
  <c r="E149" i="8" s="1"/>
  <c r="F144" i="8"/>
  <c r="F145" i="8" s="1"/>
  <c r="F146" i="8" s="1"/>
  <c r="F147" i="8" s="1"/>
  <c r="F148" i="8" s="1"/>
  <c r="F149" i="8" s="1"/>
  <c r="J144" i="8"/>
  <c r="J145" i="8" s="1"/>
  <c r="J146" i="8" s="1"/>
  <c r="J147" i="8" s="1"/>
  <c r="J148" i="8" s="1"/>
  <c r="J149" i="8" s="1"/>
  <c r="F137" i="8"/>
  <c r="F138" i="8" s="1"/>
  <c r="F139" i="8" s="1"/>
  <c r="F140" i="8" s="1"/>
  <c r="F141" i="8" s="1"/>
  <c r="F142" i="8" s="1"/>
  <c r="E137" i="8"/>
  <c r="E138" i="8" s="1"/>
  <c r="E139" i="8" s="1"/>
  <c r="E140" i="8" s="1"/>
  <c r="E141" i="8" s="1"/>
  <c r="E142" i="8" s="1"/>
  <c r="M137" i="8"/>
  <c r="M138" i="8" s="1"/>
  <c r="M139" i="8" s="1"/>
  <c r="M140" i="8" s="1"/>
  <c r="M141" i="8" s="1"/>
  <c r="M142" i="8" s="1"/>
  <c r="K137" i="8"/>
  <c r="K138" i="8" s="1"/>
  <c r="K139" i="8" s="1"/>
  <c r="K140" i="8" s="1"/>
  <c r="K141" i="8" s="1"/>
  <c r="K142" i="8" s="1"/>
  <c r="J137" i="8"/>
  <c r="J138" i="8" s="1"/>
  <c r="J139" i="8" s="1"/>
  <c r="J140" i="8" s="1"/>
  <c r="J141" i="8" s="1"/>
  <c r="J142" i="8" s="1"/>
  <c r="K130" i="8"/>
  <c r="K131" i="8" s="1"/>
  <c r="K132" i="8" s="1"/>
  <c r="K133" i="8" s="1"/>
  <c r="K134" i="8" s="1"/>
  <c r="K135" i="8" s="1"/>
  <c r="J130" i="8"/>
  <c r="J131" i="8" s="1"/>
  <c r="J132" i="8" s="1"/>
  <c r="J133" i="8" s="1"/>
  <c r="J134" i="8" s="1"/>
  <c r="J135" i="8" s="1"/>
  <c r="M130" i="8"/>
  <c r="M131" i="8" s="1"/>
  <c r="M132" i="8" s="1"/>
  <c r="M133" i="8" s="1"/>
  <c r="M134" i="8" s="1"/>
  <c r="M135" i="8" s="1"/>
  <c r="E130" i="8"/>
  <c r="E131" i="8" s="1"/>
  <c r="E132" i="8" s="1"/>
  <c r="E133" i="8" s="1"/>
  <c r="E134" i="8" s="1"/>
  <c r="E135" i="8" s="1"/>
  <c r="F130" i="8"/>
  <c r="F131" i="8" s="1"/>
  <c r="F132" i="8" s="1"/>
  <c r="F133" i="8" s="1"/>
  <c r="F134" i="8" s="1"/>
  <c r="F135" i="8" s="1"/>
  <c r="F123" i="8"/>
  <c r="F124" i="8" s="1"/>
  <c r="F125" i="8" s="1"/>
  <c r="F126" i="8" s="1"/>
  <c r="F127" i="8" s="1"/>
  <c r="F128" i="8" s="1"/>
  <c r="K123" i="8"/>
  <c r="K124" i="8" s="1"/>
  <c r="K125" i="8" s="1"/>
  <c r="K126" i="8" s="1"/>
  <c r="K127" i="8" s="1"/>
  <c r="K128" i="8" s="1"/>
  <c r="E123" i="8"/>
  <c r="E124" i="8" s="1"/>
  <c r="E125" i="8" s="1"/>
  <c r="E126" i="8" s="1"/>
  <c r="E127" i="8" s="1"/>
  <c r="E128" i="8" s="1"/>
  <c r="M123" i="8"/>
  <c r="N123" i="8" s="1"/>
  <c r="J123" i="8"/>
  <c r="J124" i="8" s="1"/>
  <c r="J125" i="8" s="1"/>
  <c r="J126" i="8" s="1"/>
  <c r="J127" i="8" s="1"/>
  <c r="J128" i="8" s="1"/>
  <c r="K116" i="8"/>
  <c r="K117" i="8" s="1"/>
  <c r="K118" i="8" s="1"/>
  <c r="K119" i="8" s="1"/>
  <c r="K120" i="8" s="1"/>
  <c r="K121" i="8" s="1"/>
  <c r="F116" i="8"/>
  <c r="F117" i="8" s="1"/>
  <c r="F118" i="8" s="1"/>
  <c r="F119" i="8" s="1"/>
  <c r="F120" i="8" s="1"/>
  <c r="F121" i="8" s="1"/>
  <c r="E116" i="8"/>
  <c r="E117" i="8" s="1"/>
  <c r="E118" i="8" s="1"/>
  <c r="E119" i="8" s="1"/>
  <c r="E120" i="8" s="1"/>
  <c r="E121" i="8" s="1"/>
  <c r="M116" i="8"/>
  <c r="M117" i="8" s="1"/>
  <c r="M118" i="8" s="1"/>
  <c r="M119" i="8" s="1"/>
  <c r="M120" i="8" s="1"/>
  <c r="M121" i="8" s="1"/>
  <c r="J116" i="8"/>
  <c r="J117" i="8" s="1"/>
  <c r="J118" i="8" s="1"/>
  <c r="J119" i="8" s="1"/>
  <c r="J120" i="8" s="1"/>
  <c r="J121" i="8" s="1"/>
  <c r="J109" i="8"/>
  <c r="J110" i="8" s="1"/>
  <c r="J111" i="8" s="1"/>
  <c r="J112" i="8" s="1"/>
  <c r="J113" i="8" s="1"/>
  <c r="J114" i="8" s="1"/>
  <c r="F109" i="8"/>
  <c r="F110" i="8" s="1"/>
  <c r="F111" i="8" s="1"/>
  <c r="F112" i="8" s="1"/>
  <c r="F113" i="8" s="1"/>
  <c r="F114" i="8" s="1"/>
  <c r="K109" i="8"/>
  <c r="K110" i="8" s="1"/>
  <c r="K111" i="8" s="1"/>
  <c r="K112" i="8" s="1"/>
  <c r="K113" i="8" s="1"/>
  <c r="K114" i="8" s="1"/>
  <c r="E109" i="8"/>
  <c r="E110" i="8" s="1"/>
  <c r="E111" i="8" s="1"/>
  <c r="E112" i="8" s="1"/>
  <c r="E113" i="8" s="1"/>
  <c r="E114" i="8" s="1"/>
  <c r="M109" i="8"/>
  <c r="M110" i="8" s="1"/>
  <c r="M111" i="8" s="1"/>
  <c r="M112" i="8" s="1"/>
  <c r="M113" i="8" s="1"/>
  <c r="M114" i="8" s="1"/>
  <c r="M102" i="8"/>
  <c r="M103" i="8" s="1"/>
  <c r="M104" i="8" s="1"/>
  <c r="M105" i="8" s="1"/>
  <c r="M106" i="8" s="1"/>
  <c r="M107" i="8" s="1"/>
  <c r="K102" i="8"/>
  <c r="K103" i="8" s="1"/>
  <c r="K104" i="8" s="1"/>
  <c r="K105" i="8" s="1"/>
  <c r="K106" i="8" s="1"/>
  <c r="K107" i="8" s="1"/>
  <c r="J102" i="8"/>
  <c r="J103" i="8" s="1"/>
  <c r="J104" i="8" s="1"/>
  <c r="J105" i="8" s="1"/>
  <c r="J106" i="8" s="1"/>
  <c r="J107" i="8" s="1"/>
  <c r="E102" i="8"/>
  <c r="E103" i="8" s="1"/>
  <c r="E104" i="8" s="1"/>
  <c r="E105" i="8" s="1"/>
  <c r="E106" i="8" s="1"/>
  <c r="E107" i="8" s="1"/>
  <c r="F102" i="8"/>
  <c r="F103" i="8" s="1"/>
  <c r="F104" i="8" s="1"/>
  <c r="F105" i="8" s="1"/>
  <c r="F106" i="8" s="1"/>
  <c r="F107" i="8" s="1"/>
  <c r="M95" i="8"/>
  <c r="M96" i="8" s="1"/>
  <c r="M97" i="8" s="1"/>
  <c r="M98" i="8" s="1"/>
  <c r="M99" i="8" s="1"/>
  <c r="M100" i="8" s="1"/>
  <c r="E95" i="8"/>
  <c r="E96" i="8" s="1"/>
  <c r="E97" i="8" s="1"/>
  <c r="E98" i="8" s="1"/>
  <c r="E99" i="8" s="1"/>
  <c r="E100" i="8" s="1"/>
  <c r="K95" i="8"/>
  <c r="K96" i="8" s="1"/>
  <c r="K97" i="8" s="1"/>
  <c r="K98" i="8" s="1"/>
  <c r="K99" i="8" s="1"/>
  <c r="K100" i="8" s="1"/>
  <c r="J95" i="8"/>
  <c r="J96" i="8" s="1"/>
  <c r="J97" i="8" s="1"/>
  <c r="J98" i="8" s="1"/>
  <c r="J99" i="8" s="1"/>
  <c r="J100" i="8" s="1"/>
  <c r="F95" i="8"/>
  <c r="F96" i="8" s="1"/>
  <c r="F97" i="8" s="1"/>
  <c r="F98" i="8" s="1"/>
  <c r="F99" i="8" s="1"/>
  <c r="F100" i="8" s="1"/>
  <c r="K88" i="8"/>
  <c r="K89" i="8" s="1"/>
  <c r="K90" i="8" s="1"/>
  <c r="K91" i="8" s="1"/>
  <c r="K92" i="8" s="1"/>
  <c r="K93" i="8" s="1"/>
  <c r="E88" i="8"/>
  <c r="E89" i="8" s="1"/>
  <c r="E90" i="8" s="1"/>
  <c r="E91" i="8" s="1"/>
  <c r="E92" i="8" s="1"/>
  <c r="E93" i="8" s="1"/>
  <c r="J88" i="8"/>
  <c r="J89" i="8" s="1"/>
  <c r="J90" i="8" s="1"/>
  <c r="J91" i="8" s="1"/>
  <c r="J92" i="8" s="1"/>
  <c r="J93" i="8" s="1"/>
  <c r="M88" i="8"/>
  <c r="N88" i="8" s="1"/>
  <c r="F88" i="8"/>
  <c r="F89" i="8" s="1"/>
  <c r="F90" i="8" s="1"/>
  <c r="F91" i="8" s="1"/>
  <c r="F92" i="8" s="1"/>
  <c r="F93" i="8" s="1"/>
  <c r="K81" i="8"/>
  <c r="K82" i="8" s="1"/>
  <c r="K83" i="8" s="1"/>
  <c r="K84" i="8" s="1"/>
  <c r="K85" i="8" s="1"/>
  <c r="K86" i="8" s="1"/>
  <c r="M81" i="8"/>
  <c r="M82" i="8" s="1"/>
  <c r="M83" i="8" s="1"/>
  <c r="M84" i="8" s="1"/>
  <c r="M85" i="8" s="1"/>
  <c r="M86" i="8" s="1"/>
  <c r="J81" i="8"/>
  <c r="J82" i="8" s="1"/>
  <c r="J83" i="8" s="1"/>
  <c r="J84" i="8" s="1"/>
  <c r="J85" i="8" s="1"/>
  <c r="J86" i="8" s="1"/>
  <c r="F81" i="8"/>
  <c r="F82" i="8" s="1"/>
  <c r="F83" i="8" s="1"/>
  <c r="F84" i="8" s="1"/>
  <c r="F85" i="8" s="1"/>
  <c r="F86" i="8" s="1"/>
  <c r="E81" i="8"/>
  <c r="E82" i="8" s="1"/>
  <c r="E83" i="8" s="1"/>
  <c r="E84" i="8" s="1"/>
  <c r="E85" i="8" s="1"/>
  <c r="E86" i="8" s="1"/>
  <c r="F74" i="8"/>
  <c r="F75" i="8" s="1"/>
  <c r="F76" i="8" s="1"/>
  <c r="F77" i="8" s="1"/>
  <c r="F78" i="8" s="1"/>
  <c r="F79" i="8" s="1"/>
  <c r="M74" i="8"/>
  <c r="M75" i="8" s="1"/>
  <c r="M76" i="8" s="1"/>
  <c r="M77" i="8" s="1"/>
  <c r="M78" i="8" s="1"/>
  <c r="M79" i="8" s="1"/>
  <c r="E74" i="8"/>
  <c r="E75" i="8" s="1"/>
  <c r="E76" i="8" s="1"/>
  <c r="E77" i="8" s="1"/>
  <c r="E78" i="8" s="1"/>
  <c r="E79" i="8" s="1"/>
  <c r="K74" i="8"/>
  <c r="K75" i="8" s="1"/>
  <c r="K76" i="8" s="1"/>
  <c r="K77" i="8" s="1"/>
  <c r="K78" i="8" s="1"/>
  <c r="K79" i="8" s="1"/>
  <c r="J74" i="8"/>
  <c r="J75" i="8" s="1"/>
  <c r="J76" i="8" s="1"/>
  <c r="J77" i="8" s="1"/>
  <c r="J78" i="8" s="1"/>
  <c r="J79" i="8" s="1"/>
  <c r="J67" i="8"/>
  <c r="J68" i="8" s="1"/>
  <c r="J69" i="8" s="1"/>
  <c r="J70" i="8" s="1"/>
  <c r="J71" i="8" s="1"/>
  <c r="J72" i="8" s="1"/>
  <c r="F67" i="8"/>
  <c r="F68" i="8" s="1"/>
  <c r="F69" i="8" s="1"/>
  <c r="F70" i="8" s="1"/>
  <c r="F71" i="8" s="1"/>
  <c r="F72" i="8" s="1"/>
  <c r="E67" i="8"/>
  <c r="E68" i="8" s="1"/>
  <c r="E69" i="8" s="1"/>
  <c r="E70" i="8" s="1"/>
  <c r="E71" i="8" s="1"/>
  <c r="E72" i="8" s="1"/>
  <c r="K67" i="8"/>
  <c r="K68" i="8" s="1"/>
  <c r="K69" i="8" s="1"/>
  <c r="K70" i="8" s="1"/>
  <c r="K71" i="8" s="1"/>
  <c r="K72" i="8" s="1"/>
  <c r="M67" i="8"/>
  <c r="N67" i="8" s="1"/>
  <c r="K60" i="8"/>
  <c r="K61" i="8" s="1"/>
  <c r="K62" i="8" s="1"/>
  <c r="K63" i="8" s="1"/>
  <c r="K64" i="8" s="1"/>
  <c r="K65" i="8" s="1"/>
  <c r="E60" i="8"/>
  <c r="E61" i="8" s="1"/>
  <c r="E62" i="8" s="1"/>
  <c r="E63" i="8" s="1"/>
  <c r="E64" i="8" s="1"/>
  <c r="E65" i="8" s="1"/>
  <c r="F60" i="8"/>
  <c r="F61" i="8" s="1"/>
  <c r="F62" i="8" s="1"/>
  <c r="F63" i="8" s="1"/>
  <c r="F64" i="8" s="1"/>
  <c r="F65" i="8" s="1"/>
  <c r="J60" i="8"/>
  <c r="J61" i="8" s="1"/>
  <c r="J62" i="8" s="1"/>
  <c r="J63" i="8" s="1"/>
  <c r="J64" i="8" s="1"/>
  <c r="J65" i="8" s="1"/>
  <c r="M60" i="8"/>
  <c r="N60" i="8" s="1"/>
  <c r="E53" i="8"/>
  <c r="E54" i="8" s="1"/>
  <c r="E55" i="8" s="1"/>
  <c r="E56" i="8" s="1"/>
  <c r="E57" i="8" s="1"/>
  <c r="E58" i="8" s="1"/>
  <c r="M53" i="8"/>
  <c r="N53" i="8" s="1"/>
  <c r="K53" i="8"/>
  <c r="K54" i="8" s="1"/>
  <c r="K55" i="8" s="1"/>
  <c r="K56" i="8" s="1"/>
  <c r="K57" i="8" s="1"/>
  <c r="K58" i="8" s="1"/>
  <c r="F53" i="8"/>
  <c r="F54" i="8" s="1"/>
  <c r="F55" i="8" s="1"/>
  <c r="F56" i="8" s="1"/>
  <c r="F57" i="8" s="1"/>
  <c r="F58" i="8" s="1"/>
  <c r="J53" i="8"/>
  <c r="J54" i="8" s="1"/>
  <c r="J55" i="8" s="1"/>
  <c r="J56" i="8" s="1"/>
  <c r="J57" i="8" s="1"/>
  <c r="J58" i="8" s="1"/>
  <c r="E46" i="8"/>
  <c r="E47" i="8" s="1"/>
  <c r="E48" i="8" s="1"/>
  <c r="E49" i="8" s="1"/>
  <c r="E50" i="8" s="1"/>
  <c r="E51" i="8" s="1"/>
  <c r="M46" i="8"/>
  <c r="N46" i="8" s="1"/>
  <c r="K46" i="8"/>
  <c r="K47" i="8" s="1"/>
  <c r="K48" i="8" s="1"/>
  <c r="K49" i="8" s="1"/>
  <c r="K50" i="8" s="1"/>
  <c r="K51" i="8" s="1"/>
  <c r="J46" i="8"/>
  <c r="J47" i="8" s="1"/>
  <c r="J48" i="8" s="1"/>
  <c r="J49" i="8" s="1"/>
  <c r="J50" i="8" s="1"/>
  <c r="J51" i="8" s="1"/>
  <c r="F46" i="8"/>
  <c r="F47" i="8" s="1"/>
  <c r="F48" i="8" s="1"/>
  <c r="F49" i="8" s="1"/>
  <c r="F50" i="8" s="1"/>
  <c r="F51" i="8" s="1"/>
  <c r="K39" i="8"/>
  <c r="K40" i="8" s="1"/>
  <c r="K41" i="8" s="1"/>
  <c r="K42" i="8" s="1"/>
  <c r="K43" i="8" s="1"/>
  <c r="K44" i="8" s="1"/>
  <c r="J39" i="8"/>
  <c r="J40" i="8" s="1"/>
  <c r="J41" i="8" s="1"/>
  <c r="J42" i="8" s="1"/>
  <c r="J43" i="8" s="1"/>
  <c r="J44" i="8" s="1"/>
  <c r="M39" i="8"/>
  <c r="M40" i="8" s="1"/>
  <c r="M41" i="8" s="1"/>
  <c r="M42" i="8" s="1"/>
  <c r="M43" i="8" s="1"/>
  <c r="M44" i="8" s="1"/>
  <c r="E39" i="8"/>
  <c r="E40" i="8" s="1"/>
  <c r="E41" i="8" s="1"/>
  <c r="E42" i="8" s="1"/>
  <c r="E43" i="8" s="1"/>
  <c r="E44" i="8" s="1"/>
  <c r="F39" i="8"/>
  <c r="F40" i="8" s="1"/>
  <c r="F41" i="8" s="1"/>
  <c r="F42" i="8" s="1"/>
  <c r="F43" i="8" s="1"/>
  <c r="F44" i="8" s="1"/>
  <c r="AG25" i="32"/>
  <c r="V25" i="32"/>
  <c r="AF49" i="32"/>
  <c r="AF52" i="32"/>
  <c r="AF56" i="32"/>
  <c r="AF53" i="32"/>
  <c r="AF57" i="32"/>
  <c r="AS31" i="32" s="1"/>
  <c r="AF48" i="32"/>
  <c r="AF51" i="32"/>
  <c r="AF54" i="32"/>
  <c r="AF55" i="32"/>
  <c r="AF50" i="32"/>
  <c r="AF135" i="32"/>
  <c r="AF136" i="32"/>
  <c r="V128" i="32"/>
  <c r="AG128" i="32"/>
  <c r="V141" i="32"/>
  <c r="AG141" i="32"/>
  <c r="AT51" i="32" s="1"/>
  <c r="AF110" i="32"/>
  <c r="AF108" i="32"/>
  <c r="AF111" i="32"/>
  <c r="AF109" i="32"/>
  <c r="AF113" i="32"/>
  <c r="AF115" i="32"/>
  <c r="AS42" i="32" s="1"/>
  <c r="AF114" i="32"/>
  <c r="AF112" i="32"/>
  <c r="R378" i="8"/>
  <c r="G533" i="8"/>
  <c r="AH532" i="8"/>
  <c r="AD532" i="8"/>
  <c r="Z532" i="8"/>
  <c r="V532" i="8"/>
  <c r="R532" i="8"/>
  <c r="AG532" i="8"/>
  <c r="AC532" i="8"/>
  <c r="Y532" i="8"/>
  <c r="U532" i="8"/>
  <c r="Q532" i="8"/>
  <c r="AJ532" i="8"/>
  <c r="AF532" i="8"/>
  <c r="AB532" i="8"/>
  <c r="X532" i="8"/>
  <c r="T532" i="8"/>
  <c r="AI532" i="8"/>
  <c r="AE532" i="8"/>
  <c r="AA532" i="8"/>
  <c r="W532" i="8"/>
  <c r="S532" i="8"/>
  <c r="G526" i="8"/>
  <c r="AH525" i="8"/>
  <c r="AD525" i="8"/>
  <c r="Z525" i="8"/>
  <c r="V525" i="8"/>
  <c r="R525" i="8"/>
  <c r="AG525" i="8"/>
  <c r="AC525" i="8"/>
  <c r="Y525" i="8"/>
  <c r="U525" i="8"/>
  <c r="Q525" i="8"/>
  <c r="AJ525" i="8"/>
  <c r="AF525" i="8"/>
  <c r="AB525" i="8"/>
  <c r="X525" i="8"/>
  <c r="T525" i="8"/>
  <c r="AI525" i="8"/>
  <c r="AE525" i="8"/>
  <c r="AA525" i="8"/>
  <c r="W525" i="8"/>
  <c r="S525" i="8"/>
  <c r="G519" i="8"/>
  <c r="AJ518" i="8"/>
  <c r="AF518" i="8"/>
  <c r="AB518" i="8"/>
  <c r="X518" i="8"/>
  <c r="T518" i="8"/>
  <c r="AH518" i="8"/>
  <c r="AD518" i="8"/>
  <c r="Z518" i="8"/>
  <c r="V518" i="8"/>
  <c r="R518" i="8"/>
  <c r="AG518" i="8"/>
  <c r="AC518" i="8"/>
  <c r="Y518" i="8"/>
  <c r="U518" i="8"/>
  <c r="Q518" i="8"/>
  <c r="AI518" i="8"/>
  <c r="AE518" i="8"/>
  <c r="AA518" i="8"/>
  <c r="W518" i="8"/>
  <c r="S518" i="8"/>
  <c r="G512" i="8"/>
  <c r="AH511" i="8"/>
  <c r="AD511" i="8"/>
  <c r="Z511" i="8"/>
  <c r="V511" i="8"/>
  <c r="R511" i="8"/>
  <c r="AG511" i="8"/>
  <c r="AC511" i="8"/>
  <c r="Y511" i="8"/>
  <c r="U511" i="8"/>
  <c r="Q511" i="8"/>
  <c r="AJ511" i="8"/>
  <c r="AF511" i="8"/>
  <c r="AB511" i="8"/>
  <c r="X511" i="8"/>
  <c r="T511" i="8"/>
  <c r="AI511" i="8"/>
  <c r="AE511" i="8"/>
  <c r="AA511" i="8"/>
  <c r="W511" i="8"/>
  <c r="S511" i="8"/>
  <c r="G505" i="8"/>
  <c r="AJ504" i="8"/>
  <c r="AF504" i="8"/>
  <c r="AB504" i="8"/>
  <c r="X504" i="8"/>
  <c r="T504" i="8"/>
  <c r="AI504" i="8"/>
  <c r="AE504" i="8"/>
  <c r="AA504" i="8"/>
  <c r="W504" i="8"/>
  <c r="S504" i="8"/>
  <c r="AH504" i="8"/>
  <c r="AD504" i="8"/>
  <c r="Z504" i="8"/>
  <c r="V504" i="8"/>
  <c r="R504" i="8"/>
  <c r="AG504" i="8"/>
  <c r="AC504" i="8"/>
  <c r="Y504" i="8"/>
  <c r="U504" i="8"/>
  <c r="Q504" i="8"/>
  <c r="G498" i="8"/>
  <c r="AJ497" i="8"/>
  <c r="AF497" i="8"/>
  <c r="AB497" i="8"/>
  <c r="X497" i="8"/>
  <c r="T497" i="8"/>
  <c r="AI497" i="8"/>
  <c r="AE497" i="8"/>
  <c r="AA497" i="8"/>
  <c r="W497" i="8"/>
  <c r="S497" i="8"/>
  <c r="AH497" i="8"/>
  <c r="AD497" i="8"/>
  <c r="Z497" i="8"/>
  <c r="V497" i="8"/>
  <c r="R497" i="8"/>
  <c r="AG497" i="8"/>
  <c r="AC497" i="8"/>
  <c r="Y497" i="8"/>
  <c r="U497" i="8"/>
  <c r="Q497" i="8"/>
  <c r="G491" i="8"/>
  <c r="AH490" i="8"/>
  <c r="AD490" i="8"/>
  <c r="Z490" i="8"/>
  <c r="V490" i="8"/>
  <c r="R490" i="8"/>
  <c r="AG490" i="8"/>
  <c r="AC490" i="8"/>
  <c r="Y490" i="8"/>
  <c r="U490" i="8"/>
  <c r="Q490" i="8"/>
  <c r="AJ490" i="8"/>
  <c r="AF490" i="8"/>
  <c r="AB490" i="8"/>
  <c r="X490" i="8"/>
  <c r="T490" i="8"/>
  <c r="AI490" i="8"/>
  <c r="AE490" i="8"/>
  <c r="AA490" i="8"/>
  <c r="W490" i="8"/>
  <c r="S490" i="8"/>
  <c r="G484" i="8"/>
  <c r="AF483" i="8"/>
  <c r="T483" i="8"/>
  <c r="AI483" i="8"/>
  <c r="AE483" i="8"/>
  <c r="AA483" i="8"/>
  <c r="W483" i="8"/>
  <c r="S483" i="8"/>
  <c r="AH483" i="8"/>
  <c r="AD483" i="8"/>
  <c r="Z483" i="8"/>
  <c r="V483" i="8"/>
  <c r="R483" i="8"/>
  <c r="AG483" i="8"/>
  <c r="AC483" i="8"/>
  <c r="Y483" i="8"/>
  <c r="U483" i="8"/>
  <c r="Q483" i="8"/>
  <c r="AJ483" i="8"/>
  <c r="AB483" i="8"/>
  <c r="X483" i="8"/>
  <c r="G477" i="8"/>
  <c r="AJ476" i="8"/>
  <c r="AF476" i="8"/>
  <c r="AB476" i="8"/>
  <c r="X476" i="8"/>
  <c r="T476" i="8"/>
  <c r="AI476" i="8"/>
  <c r="AE476" i="8"/>
  <c r="AA476" i="8"/>
  <c r="W476" i="8"/>
  <c r="S476" i="8"/>
  <c r="AH476" i="8"/>
  <c r="AD476" i="8"/>
  <c r="Z476" i="8"/>
  <c r="V476" i="8"/>
  <c r="R476" i="8"/>
  <c r="AG476" i="8"/>
  <c r="AC476" i="8"/>
  <c r="Y476" i="8"/>
  <c r="U476" i="8"/>
  <c r="Q476" i="8"/>
  <c r="AJ469" i="8"/>
  <c r="AF469" i="8"/>
  <c r="AB469" i="8"/>
  <c r="X469" i="8"/>
  <c r="T469" i="8"/>
  <c r="AI469" i="8"/>
  <c r="AE469" i="8"/>
  <c r="AA469" i="8"/>
  <c r="W469" i="8"/>
  <c r="S469" i="8"/>
  <c r="AH469" i="8"/>
  <c r="AD469" i="8"/>
  <c r="Z469" i="8"/>
  <c r="V469" i="8"/>
  <c r="R469" i="8"/>
  <c r="AG469" i="8"/>
  <c r="AC469" i="8"/>
  <c r="Y469" i="8"/>
  <c r="U469" i="8"/>
  <c r="Q469" i="8"/>
  <c r="G470" i="8"/>
  <c r="G463" i="8"/>
  <c r="AH462" i="8"/>
  <c r="AD462" i="8"/>
  <c r="Z462" i="8"/>
  <c r="V462" i="8"/>
  <c r="R462" i="8"/>
  <c r="AG462" i="8"/>
  <c r="AC462" i="8"/>
  <c r="Y462" i="8"/>
  <c r="U462" i="8"/>
  <c r="Q462" i="8"/>
  <c r="AJ462" i="8"/>
  <c r="AF462" i="8"/>
  <c r="AB462" i="8"/>
  <c r="X462" i="8"/>
  <c r="T462" i="8"/>
  <c r="AI462" i="8"/>
  <c r="AE462" i="8"/>
  <c r="AA462" i="8"/>
  <c r="W462" i="8"/>
  <c r="S462" i="8"/>
  <c r="G456" i="8"/>
  <c r="AJ455" i="8"/>
  <c r="AF455" i="8"/>
  <c r="AB455" i="8"/>
  <c r="X455" i="8"/>
  <c r="T455" i="8"/>
  <c r="AI455" i="8"/>
  <c r="AE455" i="8"/>
  <c r="AA455" i="8"/>
  <c r="W455" i="8"/>
  <c r="S455" i="8"/>
  <c r="AH455" i="8"/>
  <c r="AD455" i="8"/>
  <c r="Z455" i="8"/>
  <c r="V455" i="8"/>
  <c r="R455" i="8"/>
  <c r="AG455" i="8"/>
  <c r="AC455" i="8"/>
  <c r="Y455" i="8"/>
  <c r="U455" i="8"/>
  <c r="Q455" i="8"/>
  <c r="G449" i="8"/>
  <c r="AJ448" i="8"/>
  <c r="AF448" i="8"/>
  <c r="AB448" i="8"/>
  <c r="X448" i="8"/>
  <c r="T448" i="8"/>
  <c r="AI448" i="8"/>
  <c r="AE448" i="8"/>
  <c r="AA448" i="8"/>
  <c r="W448" i="8"/>
  <c r="S448" i="8"/>
  <c r="AH448" i="8"/>
  <c r="AD448" i="8"/>
  <c r="Z448" i="8"/>
  <c r="V448" i="8"/>
  <c r="R448" i="8"/>
  <c r="AG448" i="8"/>
  <c r="AC448" i="8"/>
  <c r="Y448" i="8"/>
  <c r="U448" i="8"/>
  <c r="Q448" i="8"/>
  <c r="G442" i="8"/>
  <c r="AJ441" i="8"/>
  <c r="AF441" i="8"/>
  <c r="AB441" i="8"/>
  <c r="X441" i="8"/>
  <c r="T441" i="8"/>
  <c r="AI441" i="8"/>
  <c r="AE441" i="8"/>
  <c r="AA441" i="8"/>
  <c r="W441" i="8"/>
  <c r="S441" i="8"/>
  <c r="AH441" i="8"/>
  <c r="AD441" i="8"/>
  <c r="Z441" i="8"/>
  <c r="V441" i="8"/>
  <c r="R441" i="8"/>
  <c r="AG441" i="8"/>
  <c r="AC441" i="8"/>
  <c r="Y441" i="8"/>
  <c r="U441" i="8"/>
  <c r="Q441" i="8"/>
  <c r="G435" i="8"/>
  <c r="AJ434" i="8"/>
  <c r="AF434" i="8"/>
  <c r="AB434" i="8"/>
  <c r="X434" i="8"/>
  <c r="T434" i="8"/>
  <c r="AI434" i="8"/>
  <c r="AE434" i="8"/>
  <c r="AA434" i="8"/>
  <c r="W434" i="8"/>
  <c r="S434" i="8"/>
  <c r="AH434" i="8"/>
  <c r="AD434" i="8"/>
  <c r="Z434" i="8"/>
  <c r="V434" i="8"/>
  <c r="R434" i="8"/>
  <c r="AG434" i="8"/>
  <c r="AC434" i="8"/>
  <c r="Y434" i="8"/>
  <c r="U434" i="8"/>
  <c r="Q434" i="8"/>
  <c r="G428" i="8"/>
  <c r="AJ427" i="8"/>
  <c r="AF427" i="8"/>
  <c r="AB427" i="8"/>
  <c r="X427" i="8"/>
  <c r="T427" i="8"/>
  <c r="AI427" i="8"/>
  <c r="AE427" i="8"/>
  <c r="AA427" i="8"/>
  <c r="W427" i="8"/>
  <c r="S427" i="8"/>
  <c r="AH427" i="8"/>
  <c r="AD427" i="8"/>
  <c r="Z427" i="8"/>
  <c r="V427" i="8"/>
  <c r="R427" i="8"/>
  <c r="AG427" i="8"/>
  <c r="AC427" i="8"/>
  <c r="Y427" i="8"/>
  <c r="U427" i="8"/>
  <c r="Q427" i="8"/>
  <c r="G421" i="8"/>
  <c r="AH420" i="8"/>
  <c r="AD420" i="8"/>
  <c r="Z420" i="8"/>
  <c r="V420" i="8"/>
  <c r="R420" i="8"/>
  <c r="AG420" i="8"/>
  <c r="AC420" i="8"/>
  <c r="Y420" i="8"/>
  <c r="U420" i="8"/>
  <c r="Q420" i="8"/>
  <c r="AJ420" i="8"/>
  <c r="AF420" i="8"/>
  <c r="AB420" i="8"/>
  <c r="X420" i="8"/>
  <c r="T420" i="8"/>
  <c r="AI420" i="8"/>
  <c r="AE420" i="8"/>
  <c r="AA420" i="8"/>
  <c r="W420" i="8"/>
  <c r="S420" i="8"/>
  <c r="G414" i="8"/>
  <c r="AJ413" i="8"/>
  <c r="AF413" i="8"/>
  <c r="AB413" i="8"/>
  <c r="X413" i="8"/>
  <c r="T413" i="8"/>
  <c r="AG413" i="8"/>
  <c r="U413" i="8"/>
  <c r="AI413" i="8"/>
  <c r="AE413" i="8"/>
  <c r="AA413" i="8"/>
  <c r="W413" i="8"/>
  <c r="S413" i="8"/>
  <c r="AC413" i="8"/>
  <c r="Q413" i="8"/>
  <c r="AH413" i="8"/>
  <c r="AD413" i="8"/>
  <c r="Z413" i="8"/>
  <c r="V413" i="8"/>
  <c r="R413" i="8"/>
  <c r="Y413" i="8"/>
  <c r="G407" i="8"/>
  <c r="AJ406" i="8"/>
  <c r="AF406" i="8"/>
  <c r="AB406" i="8"/>
  <c r="X406" i="8"/>
  <c r="T406" i="8"/>
  <c r="AI406" i="8"/>
  <c r="AE406" i="8"/>
  <c r="AA406" i="8"/>
  <c r="W406" i="8"/>
  <c r="S406" i="8"/>
  <c r="AH406" i="8"/>
  <c r="AD406" i="8"/>
  <c r="Z406" i="8"/>
  <c r="V406" i="8"/>
  <c r="R406" i="8"/>
  <c r="AG406" i="8"/>
  <c r="AC406" i="8"/>
  <c r="Y406" i="8"/>
  <c r="U406" i="8"/>
  <c r="Q406" i="8"/>
  <c r="G400" i="8"/>
  <c r="AB399" i="8"/>
  <c r="AI399" i="8"/>
  <c r="AE399" i="8"/>
  <c r="AA399" i="8"/>
  <c r="W399" i="8"/>
  <c r="S399" i="8"/>
  <c r="AH399" i="8"/>
  <c r="AD399" i="8"/>
  <c r="Z399" i="8"/>
  <c r="V399" i="8"/>
  <c r="R399" i="8"/>
  <c r="AG399" i="8"/>
  <c r="AC399" i="8"/>
  <c r="Y399" i="8"/>
  <c r="U399" i="8"/>
  <c r="Q399" i="8"/>
  <c r="AJ399" i="8"/>
  <c r="AF399" i="8"/>
  <c r="X399" i="8"/>
  <c r="T399" i="8"/>
  <c r="G393" i="8"/>
  <c r="AJ392" i="8"/>
  <c r="X392" i="8"/>
  <c r="AI392" i="8"/>
  <c r="AE392" i="8"/>
  <c r="AA392" i="8"/>
  <c r="W392" i="8"/>
  <c r="S392" i="8"/>
  <c r="AH392" i="8"/>
  <c r="AD392" i="8"/>
  <c r="Z392" i="8"/>
  <c r="V392" i="8"/>
  <c r="R392" i="8"/>
  <c r="AG392" i="8"/>
  <c r="AC392" i="8"/>
  <c r="Y392" i="8"/>
  <c r="U392" i="8"/>
  <c r="Q392" i="8"/>
  <c r="AF392" i="8"/>
  <c r="AB392" i="8"/>
  <c r="T392" i="8"/>
  <c r="G386" i="8"/>
  <c r="AH385" i="8"/>
  <c r="AD385" i="8"/>
  <c r="Z385" i="8"/>
  <c r="V385" i="8"/>
  <c r="R385" i="8"/>
  <c r="AG385" i="8"/>
  <c r="AC385" i="8"/>
  <c r="Y385" i="8"/>
  <c r="U385" i="8"/>
  <c r="Q385" i="8"/>
  <c r="AJ385" i="8"/>
  <c r="AF385" i="8"/>
  <c r="AB385" i="8"/>
  <c r="X385" i="8"/>
  <c r="T385" i="8"/>
  <c r="AI385" i="8"/>
  <c r="AE385" i="8"/>
  <c r="AA385" i="8"/>
  <c r="W385" i="8"/>
  <c r="S385" i="8"/>
  <c r="G379" i="8"/>
  <c r="AJ378" i="8"/>
  <c r="AF378" i="8"/>
  <c r="AB378" i="8"/>
  <c r="X378" i="8"/>
  <c r="T378" i="8"/>
  <c r="AI378" i="8"/>
  <c r="AE378" i="8"/>
  <c r="AA378" i="8"/>
  <c r="W378" i="8"/>
  <c r="S378" i="8"/>
  <c r="AH378" i="8"/>
  <c r="AD378" i="8"/>
  <c r="Z378" i="8"/>
  <c r="V378" i="8"/>
  <c r="AG378" i="8"/>
  <c r="AC378" i="8"/>
  <c r="Y378" i="8"/>
  <c r="U378" i="8"/>
  <c r="Q378" i="8"/>
  <c r="G372" i="8"/>
  <c r="AI371" i="8"/>
  <c r="AE371" i="8"/>
  <c r="AA371" i="8"/>
  <c r="W371" i="8"/>
  <c r="S371" i="8"/>
  <c r="AH371" i="8"/>
  <c r="AD371" i="8"/>
  <c r="Z371" i="8"/>
  <c r="V371" i="8"/>
  <c r="R371" i="8"/>
  <c r="AG371" i="8"/>
  <c r="AC371" i="8"/>
  <c r="Y371" i="8"/>
  <c r="U371" i="8"/>
  <c r="Q371" i="8"/>
  <c r="AJ371" i="8"/>
  <c r="AF371" i="8"/>
  <c r="AB371" i="8"/>
  <c r="X371" i="8"/>
  <c r="T371" i="8"/>
  <c r="G365" i="8"/>
  <c r="AH364" i="8"/>
  <c r="AD364" i="8"/>
  <c r="Z364" i="8"/>
  <c r="V364" i="8"/>
  <c r="R364" i="8"/>
  <c r="AG364" i="8"/>
  <c r="AC364" i="8"/>
  <c r="Y364" i="8"/>
  <c r="U364" i="8"/>
  <c r="Q364" i="8"/>
  <c r="AJ364" i="8"/>
  <c r="AF364" i="8"/>
  <c r="AB364" i="8"/>
  <c r="X364" i="8"/>
  <c r="T364" i="8"/>
  <c r="AI364" i="8"/>
  <c r="AE364" i="8"/>
  <c r="AA364" i="8"/>
  <c r="W364" i="8"/>
  <c r="S364" i="8"/>
  <c r="G358" i="8"/>
  <c r="AJ357" i="8"/>
  <c r="AF357" i="8"/>
  <c r="AB357" i="8"/>
  <c r="X357" i="8"/>
  <c r="T357" i="8"/>
  <c r="AI357" i="8"/>
  <c r="AE357" i="8"/>
  <c r="AA357" i="8"/>
  <c r="W357" i="8"/>
  <c r="S357" i="8"/>
  <c r="AH357" i="8"/>
  <c r="AD357" i="8"/>
  <c r="Z357" i="8"/>
  <c r="V357" i="8"/>
  <c r="R357" i="8"/>
  <c r="AG357" i="8"/>
  <c r="AC357" i="8"/>
  <c r="Y357" i="8"/>
  <c r="U357" i="8"/>
  <c r="Q357" i="8"/>
  <c r="G351" i="8"/>
  <c r="AJ350" i="8"/>
  <c r="AF350" i="8"/>
  <c r="AB350" i="8"/>
  <c r="X350" i="8"/>
  <c r="T350" i="8"/>
  <c r="AI350" i="8"/>
  <c r="AE350" i="8"/>
  <c r="AA350" i="8"/>
  <c r="W350" i="8"/>
  <c r="S350" i="8"/>
  <c r="AH350" i="8"/>
  <c r="AD350" i="8"/>
  <c r="Z350" i="8"/>
  <c r="V350" i="8"/>
  <c r="R350" i="8"/>
  <c r="AG350" i="8"/>
  <c r="AC350" i="8"/>
  <c r="Y350" i="8"/>
  <c r="U350" i="8"/>
  <c r="Q350" i="8"/>
  <c r="G344" i="8"/>
  <c r="AJ343" i="8"/>
  <c r="AF343" i="8"/>
  <c r="AB343" i="8"/>
  <c r="X343" i="8"/>
  <c r="T343" i="8"/>
  <c r="AI343" i="8"/>
  <c r="AE343" i="8"/>
  <c r="AA343" i="8"/>
  <c r="W343" i="8"/>
  <c r="S343" i="8"/>
  <c r="AH343" i="8"/>
  <c r="AD343" i="8"/>
  <c r="Z343" i="8"/>
  <c r="V343" i="8"/>
  <c r="R343" i="8"/>
  <c r="AG343" i="8"/>
  <c r="AC343" i="8"/>
  <c r="Y343" i="8"/>
  <c r="U343" i="8"/>
  <c r="Q343" i="8"/>
  <c r="G337" i="8"/>
  <c r="AJ336" i="8"/>
  <c r="AF336" i="8"/>
  <c r="AB336" i="8"/>
  <c r="X336" i="8"/>
  <c r="T336" i="8"/>
  <c r="AI336" i="8"/>
  <c r="AE336" i="8"/>
  <c r="AA336" i="8"/>
  <c r="W336" i="8"/>
  <c r="S336" i="8"/>
  <c r="AH336" i="8"/>
  <c r="AD336" i="8"/>
  <c r="Z336" i="8"/>
  <c r="V336" i="8"/>
  <c r="R336" i="8"/>
  <c r="AG336" i="8"/>
  <c r="AC336" i="8"/>
  <c r="Y336" i="8"/>
  <c r="U336" i="8"/>
  <c r="Q336" i="8"/>
  <c r="G330" i="8"/>
  <c r="AJ329" i="8"/>
  <c r="AF329" i="8"/>
  <c r="AB329" i="8"/>
  <c r="X329" i="8"/>
  <c r="T329" i="8"/>
  <c r="Z329" i="8"/>
  <c r="R329" i="8"/>
  <c r="AG329" i="8"/>
  <c r="Y329" i="8"/>
  <c r="AI329" i="8"/>
  <c r="AE329" i="8"/>
  <c r="AA329" i="8"/>
  <c r="W329" i="8"/>
  <c r="S329" i="8"/>
  <c r="AH329" i="8"/>
  <c r="AD329" i="8"/>
  <c r="V329" i="8"/>
  <c r="AC329" i="8"/>
  <c r="U329" i="8"/>
  <c r="Q329" i="8"/>
  <c r="G323" i="8"/>
  <c r="AB322" i="8"/>
  <c r="AI322" i="8"/>
  <c r="AE322" i="8"/>
  <c r="AA322" i="8"/>
  <c r="W322" i="8"/>
  <c r="S322" i="8"/>
  <c r="AH322" i="8"/>
  <c r="AD322" i="8"/>
  <c r="Z322" i="8"/>
  <c r="V322" i="8"/>
  <c r="R322" i="8"/>
  <c r="AG322" i="8"/>
  <c r="AC322" i="8"/>
  <c r="Y322" i="8"/>
  <c r="U322" i="8"/>
  <c r="Q322" i="8"/>
  <c r="AJ322" i="8"/>
  <c r="AF322" i="8"/>
  <c r="X322" i="8"/>
  <c r="T322" i="8"/>
  <c r="G316" i="8"/>
  <c r="AJ315" i="8"/>
  <c r="AF315" i="8"/>
  <c r="AB315" i="8"/>
  <c r="X315" i="8"/>
  <c r="T315" i="8"/>
  <c r="AH315" i="8"/>
  <c r="Z315" i="8"/>
  <c r="R315" i="8"/>
  <c r="AC315" i="8"/>
  <c r="U315" i="8"/>
  <c r="AI315" i="8"/>
  <c r="AE315" i="8"/>
  <c r="AA315" i="8"/>
  <c r="W315" i="8"/>
  <c r="S315" i="8"/>
  <c r="AD315" i="8"/>
  <c r="V315" i="8"/>
  <c r="AG315" i="8"/>
  <c r="Y315" i="8"/>
  <c r="Q315" i="8"/>
  <c r="G309" i="8"/>
  <c r="AJ308" i="8"/>
  <c r="AF308" i="8"/>
  <c r="AB308" i="8"/>
  <c r="X308" i="8"/>
  <c r="T308" i="8"/>
  <c r="AI308" i="8"/>
  <c r="AE308" i="8"/>
  <c r="AA308" i="8"/>
  <c r="W308" i="8"/>
  <c r="S308" i="8"/>
  <c r="AH308" i="8"/>
  <c r="AD308" i="8"/>
  <c r="Z308" i="8"/>
  <c r="V308" i="8"/>
  <c r="R308" i="8"/>
  <c r="AG308" i="8"/>
  <c r="AC308" i="8"/>
  <c r="Y308" i="8"/>
  <c r="U308" i="8"/>
  <c r="Q308" i="8"/>
  <c r="G302" i="8"/>
  <c r="AH301" i="8"/>
  <c r="AD301" i="8"/>
  <c r="Z301" i="8"/>
  <c r="V301" i="8"/>
  <c r="R301" i="8"/>
  <c r="AG301" i="8"/>
  <c r="AC301" i="8"/>
  <c r="Y301" i="8"/>
  <c r="U301" i="8"/>
  <c r="Q301" i="8"/>
  <c r="AJ301" i="8"/>
  <c r="AF301" i="8"/>
  <c r="AB301" i="8"/>
  <c r="X301" i="8"/>
  <c r="T301" i="8"/>
  <c r="AI301" i="8"/>
  <c r="AE301" i="8"/>
  <c r="AA301" i="8"/>
  <c r="W301" i="8"/>
  <c r="S301" i="8"/>
  <c r="G295" i="8"/>
  <c r="AJ294" i="8"/>
  <c r="AF294" i="8"/>
  <c r="AB294" i="8"/>
  <c r="X294" i="8"/>
  <c r="T294" i="8"/>
  <c r="AI294" i="8"/>
  <c r="AE294" i="8"/>
  <c r="AA294" i="8"/>
  <c r="W294" i="8"/>
  <c r="S294" i="8"/>
  <c r="AH294" i="8"/>
  <c r="AD294" i="8"/>
  <c r="Z294" i="8"/>
  <c r="V294" i="8"/>
  <c r="R294" i="8"/>
  <c r="AG294" i="8"/>
  <c r="AC294" i="8"/>
  <c r="Y294" i="8"/>
  <c r="U294" i="8"/>
  <c r="Q294" i="8"/>
  <c r="G288" i="8"/>
  <c r="AH287" i="8"/>
  <c r="AD287" i="8"/>
  <c r="Z287" i="8"/>
  <c r="V287" i="8"/>
  <c r="R287" i="8"/>
  <c r="AG287" i="8"/>
  <c r="AC287" i="8"/>
  <c r="Y287" i="8"/>
  <c r="U287" i="8"/>
  <c r="Q287" i="8"/>
  <c r="AJ287" i="8"/>
  <c r="AF287" i="8"/>
  <c r="AB287" i="8"/>
  <c r="X287" i="8"/>
  <c r="T287" i="8"/>
  <c r="AI287" i="8"/>
  <c r="AE287" i="8"/>
  <c r="AA287" i="8"/>
  <c r="W287" i="8"/>
  <c r="S287" i="8"/>
  <c r="G281" i="8"/>
  <c r="AJ280" i="8"/>
  <c r="AF280" i="8"/>
  <c r="AB280" i="8"/>
  <c r="X280" i="8"/>
  <c r="T280" i="8"/>
  <c r="AI280" i="8"/>
  <c r="AE280" i="8"/>
  <c r="AA280" i="8"/>
  <c r="W280" i="8"/>
  <c r="S280" i="8"/>
  <c r="AH280" i="8"/>
  <c r="AD280" i="8"/>
  <c r="Z280" i="8"/>
  <c r="V280" i="8"/>
  <c r="R280" i="8"/>
  <c r="AG280" i="8"/>
  <c r="AC280" i="8"/>
  <c r="Y280" i="8"/>
  <c r="U280" i="8"/>
  <c r="Q280" i="8"/>
  <c r="G274" i="8"/>
  <c r="AJ273" i="8"/>
  <c r="AF273" i="8"/>
  <c r="AB273" i="8"/>
  <c r="X273" i="8"/>
  <c r="T273" i="8"/>
  <c r="AI273" i="8"/>
  <c r="AE273" i="8"/>
  <c r="AA273" i="8"/>
  <c r="W273" i="8"/>
  <c r="S273" i="8"/>
  <c r="AH273" i="8"/>
  <c r="AD273" i="8"/>
  <c r="Z273" i="8"/>
  <c r="V273" i="8"/>
  <c r="R273" i="8"/>
  <c r="AG273" i="8"/>
  <c r="AC273" i="8"/>
  <c r="Y273" i="8"/>
  <c r="U273" i="8"/>
  <c r="Q273" i="8"/>
  <c r="G267" i="8"/>
  <c r="AJ266" i="8"/>
  <c r="AF266" i="8"/>
  <c r="AB266" i="8"/>
  <c r="X266" i="8"/>
  <c r="T266" i="8"/>
  <c r="AA266" i="8"/>
  <c r="AH266" i="8"/>
  <c r="AD266" i="8"/>
  <c r="Z266" i="8"/>
  <c r="V266" i="8"/>
  <c r="R266" i="8"/>
  <c r="AG266" i="8"/>
  <c r="AC266" i="8"/>
  <c r="Y266" i="8"/>
  <c r="U266" i="8"/>
  <c r="Q266" i="8"/>
  <c r="AI266" i="8"/>
  <c r="AE266" i="8"/>
  <c r="W266" i="8"/>
  <c r="S266" i="8"/>
  <c r="G260" i="8"/>
  <c r="AH259" i="8"/>
  <c r="AD259" i="8"/>
  <c r="Z259" i="8"/>
  <c r="V259" i="8"/>
  <c r="R259" i="8"/>
  <c r="AG259" i="8"/>
  <c r="AC259" i="8"/>
  <c r="Y259" i="8"/>
  <c r="U259" i="8"/>
  <c r="Q259" i="8"/>
  <c r="AJ259" i="8"/>
  <c r="AF259" i="8"/>
  <c r="AB259" i="8"/>
  <c r="X259" i="8"/>
  <c r="T259" i="8"/>
  <c r="AI259" i="8"/>
  <c r="AE259" i="8"/>
  <c r="AA259" i="8"/>
  <c r="W259" i="8"/>
  <c r="S259" i="8"/>
  <c r="G253" i="8"/>
  <c r="AH252" i="8"/>
  <c r="AD252" i="8"/>
  <c r="Z252" i="8"/>
  <c r="V252" i="8"/>
  <c r="R252" i="8"/>
  <c r="AG252" i="8"/>
  <c r="AC252" i="8"/>
  <c r="Y252" i="8"/>
  <c r="U252" i="8"/>
  <c r="Q252" i="8"/>
  <c r="AJ252" i="8"/>
  <c r="AF252" i="8"/>
  <c r="AB252" i="8"/>
  <c r="X252" i="8"/>
  <c r="T252" i="8"/>
  <c r="AI252" i="8"/>
  <c r="AE252" i="8"/>
  <c r="AA252" i="8"/>
  <c r="W252" i="8"/>
  <c r="S252" i="8"/>
  <c r="G246" i="8"/>
  <c r="AJ245" i="8"/>
  <c r="AF245" i="8"/>
  <c r="AB245" i="8"/>
  <c r="X245" i="8"/>
  <c r="T245" i="8"/>
  <c r="AI245" i="8"/>
  <c r="AE245" i="8"/>
  <c r="AA245" i="8"/>
  <c r="W245" i="8"/>
  <c r="S245" i="8"/>
  <c r="AH245" i="8"/>
  <c r="AD245" i="8"/>
  <c r="Z245" i="8"/>
  <c r="V245" i="8"/>
  <c r="R245" i="8"/>
  <c r="AG245" i="8"/>
  <c r="AC245" i="8"/>
  <c r="Y245" i="8"/>
  <c r="U245" i="8"/>
  <c r="Q245" i="8"/>
  <c r="G239" i="8"/>
  <c r="AH238" i="8"/>
  <c r="AD238" i="8"/>
  <c r="Z238" i="8"/>
  <c r="V238" i="8"/>
  <c r="R238" i="8"/>
  <c r="AG238" i="8"/>
  <c r="AC238" i="8"/>
  <c r="Y238" i="8"/>
  <c r="U238" i="8"/>
  <c r="Q238" i="8"/>
  <c r="AJ238" i="8"/>
  <c r="AF238" i="8"/>
  <c r="AB238" i="8"/>
  <c r="X238" i="8"/>
  <c r="T238" i="8"/>
  <c r="AI238" i="8"/>
  <c r="AE238" i="8"/>
  <c r="AA238" i="8"/>
  <c r="W238" i="8"/>
  <c r="S238" i="8"/>
  <c r="G232" i="8"/>
  <c r="AH231" i="8"/>
  <c r="AD231" i="8"/>
  <c r="Z231" i="8"/>
  <c r="V231" i="8"/>
  <c r="R231" i="8"/>
  <c r="AG231" i="8"/>
  <c r="AC231" i="8"/>
  <c r="Y231" i="8"/>
  <c r="U231" i="8"/>
  <c r="Q231" i="8"/>
  <c r="AJ231" i="8"/>
  <c r="AF231" i="8"/>
  <c r="AB231" i="8"/>
  <c r="X231" i="8"/>
  <c r="T231" i="8"/>
  <c r="AI231" i="8"/>
  <c r="AE231" i="8"/>
  <c r="AA231" i="8"/>
  <c r="W231" i="8"/>
  <c r="S231" i="8"/>
  <c r="G225" i="8"/>
  <c r="AF224" i="8"/>
  <c r="X224" i="8"/>
  <c r="AI224" i="8"/>
  <c r="AE224" i="8"/>
  <c r="AA224" i="8"/>
  <c r="W224" i="8"/>
  <c r="S224" i="8"/>
  <c r="AH224" i="8"/>
  <c r="AD224" i="8"/>
  <c r="Z224" i="8"/>
  <c r="V224" i="8"/>
  <c r="R224" i="8"/>
  <c r="AG224" i="8"/>
  <c r="AC224" i="8"/>
  <c r="Y224" i="8"/>
  <c r="U224" i="8"/>
  <c r="Q224" i="8"/>
  <c r="AJ224" i="8"/>
  <c r="AB224" i="8"/>
  <c r="T224" i="8"/>
  <c r="G218" i="8"/>
  <c r="AJ217" i="8"/>
  <c r="X217" i="8"/>
  <c r="AH217" i="8"/>
  <c r="AD217" i="8"/>
  <c r="Z217" i="8"/>
  <c r="V217" i="8"/>
  <c r="R217" i="8"/>
  <c r="AG217" i="8"/>
  <c r="AC217" i="8"/>
  <c r="Y217" i="8"/>
  <c r="U217" i="8"/>
  <c r="Q217" i="8"/>
  <c r="AF217" i="8"/>
  <c r="AB217" i="8"/>
  <c r="T217" i="8"/>
  <c r="AI217" i="8"/>
  <c r="AE217" i="8"/>
  <c r="AA217" i="8"/>
  <c r="W217" i="8"/>
  <c r="S217" i="8"/>
  <c r="G211" i="8"/>
  <c r="AJ210" i="8"/>
  <c r="AF210" i="8"/>
  <c r="AB210" i="8"/>
  <c r="X210" i="8"/>
  <c r="T210" i="8"/>
  <c r="S210" i="8"/>
  <c r="AH210" i="8"/>
  <c r="AD210" i="8"/>
  <c r="Z210" i="8"/>
  <c r="V210" i="8"/>
  <c r="R210" i="8"/>
  <c r="AG210" i="8"/>
  <c r="AC210" i="8"/>
  <c r="Y210" i="8"/>
  <c r="U210" i="8"/>
  <c r="Q210" i="8"/>
  <c r="AI210" i="8"/>
  <c r="AE210" i="8"/>
  <c r="AA210" i="8"/>
  <c r="W210" i="8"/>
  <c r="G204" i="8"/>
  <c r="AJ203" i="8"/>
  <c r="AF203" i="8"/>
  <c r="AB203" i="8"/>
  <c r="X203" i="8"/>
  <c r="T203" i="8"/>
  <c r="S203" i="8"/>
  <c r="AH203" i="8"/>
  <c r="AD203" i="8"/>
  <c r="Z203" i="8"/>
  <c r="V203" i="8"/>
  <c r="R203" i="8"/>
  <c r="AG203" i="8"/>
  <c r="AC203" i="8"/>
  <c r="Y203" i="8"/>
  <c r="U203" i="8"/>
  <c r="Q203" i="8"/>
  <c r="AI203" i="8"/>
  <c r="AE203" i="8"/>
  <c r="AA203" i="8"/>
  <c r="W203" i="8"/>
  <c r="G197" i="8"/>
  <c r="AJ196" i="8"/>
  <c r="AF196" i="8"/>
  <c r="AB196" i="8"/>
  <c r="X196" i="8"/>
  <c r="T196" i="8"/>
  <c r="AI196" i="8"/>
  <c r="AE196" i="8"/>
  <c r="AA196" i="8"/>
  <c r="W196" i="8"/>
  <c r="S196" i="8"/>
  <c r="AH196" i="8"/>
  <c r="AD196" i="8"/>
  <c r="Z196" i="8"/>
  <c r="V196" i="8"/>
  <c r="R196" i="8"/>
  <c r="AG196" i="8"/>
  <c r="AC196" i="8"/>
  <c r="Y196" i="8"/>
  <c r="U196" i="8"/>
  <c r="Q196" i="8"/>
  <c r="G190" i="8"/>
  <c r="AJ189" i="8"/>
  <c r="AF189" i="8"/>
  <c r="X189" i="8"/>
  <c r="T189" i="8"/>
  <c r="AH189" i="8"/>
  <c r="AD189" i="8"/>
  <c r="Z189" i="8"/>
  <c r="V189" i="8"/>
  <c r="R189" i="8"/>
  <c r="AG189" i="8"/>
  <c r="AC189" i="8"/>
  <c r="Y189" i="8"/>
  <c r="U189" i="8"/>
  <c r="Q189" i="8"/>
  <c r="AB189" i="8"/>
  <c r="AI189" i="8"/>
  <c r="AE189" i="8"/>
  <c r="AA189" i="8"/>
  <c r="W189" i="8"/>
  <c r="S189" i="8"/>
  <c r="G183" i="8"/>
  <c r="AF182" i="8"/>
  <c r="AB182" i="8"/>
  <c r="X182" i="8"/>
  <c r="AH182" i="8"/>
  <c r="AD182" i="8"/>
  <c r="Z182" i="8"/>
  <c r="V182" i="8"/>
  <c r="R182" i="8"/>
  <c r="AG182" i="8"/>
  <c r="AC182" i="8"/>
  <c r="Y182" i="8"/>
  <c r="U182" i="8"/>
  <c r="Q182" i="8"/>
  <c r="AJ182" i="8"/>
  <c r="T182" i="8"/>
  <c r="AI182" i="8"/>
  <c r="AE182" i="8"/>
  <c r="AA182" i="8"/>
  <c r="W182" i="8"/>
  <c r="S182" i="8"/>
  <c r="G176" i="8"/>
  <c r="AJ175" i="8"/>
  <c r="AF175" i="8"/>
  <c r="AB175" i="8"/>
  <c r="X175" i="8"/>
  <c r="T175" i="8"/>
  <c r="AI175" i="8"/>
  <c r="AE175" i="8"/>
  <c r="AA175" i="8"/>
  <c r="W175" i="8"/>
  <c r="S175" i="8"/>
  <c r="AH175" i="8"/>
  <c r="AD175" i="8"/>
  <c r="Z175" i="8"/>
  <c r="V175" i="8"/>
  <c r="R175" i="8"/>
  <c r="AG175" i="8"/>
  <c r="AC175" i="8"/>
  <c r="Y175" i="8"/>
  <c r="U175" i="8"/>
  <c r="Q175" i="8"/>
  <c r="G169" i="8"/>
  <c r="AJ168" i="8"/>
  <c r="AF168" i="8"/>
  <c r="AB168" i="8"/>
  <c r="X168" i="8"/>
  <c r="T168" i="8"/>
  <c r="AI168" i="8"/>
  <c r="AE168" i="8"/>
  <c r="AA168" i="8"/>
  <c r="W168" i="8"/>
  <c r="S168" i="8"/>
  <c r="AH168" i="8"/>
  <c r="AD168" i="8"/>
  <c r="Z168" i="8"/>
  <c r="V168" i="8"/>
  <c r="R168" i="8"/>
  <c r="AG168" i="8"/>
  <c r="AC168" i="8"/>
  <c r="Y168" i="8"/>
  <c r="U168" i="8"/>
  <c r="Q168" i="8"/>
  <c r="G162" i="8"/>
  <c r="AI161" i="8"/>
  <c r="AE161" i="8"/>
  <c r="AA161" i="8"/>
  <c r="W161" i="8"/>
  <c r="S161" i="8"/>
  <c r="AH161" i="8"/>
  <c r="AD161" i="8"/>
  <c r="Z161" i="8"/>
  <c r="V161" i="8"/>
  <c r="R161" i="8"/>
  <c r="AG161" i="8"/>
  <c r="AC161" i="8"/>
  <c r="Y161" i="8"/>
  <c r="U161" i="8"/>
  <c r="Q161" i="8"/>
  <c r="AJ161" i="8"/>
  <c r="AF161" i="8"/>
  <c r="AB161" i="8"/>
  <c r="X161" i="8"/>
  <c r="T161" i="8"/>
  <c r="G155" i="8"/>
  <c r="X154" i="8"/>
  <c r="AH154" i="8"/>
  <c r="AD154" i="8"/>
  <c r="Z154" i="8"/>
  <c r="V154" i="8"/>
  <c r="R154" i="8"/>
  <c r="AG154" i="8"/>
  <c r="AC154" i="8"/>
  <c r="Y154" i="8"/>
  <c r="U154" i="8"/>
  <c r="Q154" i="8"/>
  <c r="AJ154" i="8"/>
  <c r="AF154" i="8"/>
  <c r="AB154" i="8"/>
  <c r="T154" i="8"/>
  <c r="AI154" i="8"/>
  <c r="AE154" i="8"/>
  <c r="AA154" i="8"/>
  <c r="W154" i="8"/>
  <c r="S154" i="8"/>
  <c r="G148" i="8"/>
  <c r="AJ147" i="8"/>
  <c r="AF147" i="8"/>
  <c r="AB147" i="8"/>
  <c r="X147" i="8"/>
  <c r="T147" i="8"/>
  <c r="AI147" i="8"/>
  <c r="AE147" i="8"/>
  <c r="AA147" i="8"/>
  <c r="W147" i="8"/>
  <c r="S147" i="8"/>
  <c r="AH147" i="8"/>
  <c r="AD147" i="8"/>
  <c r="Z147" i="8"/>
  <c r="V147" i="8"/>
  <c r="R147" i="8"/>
  <c r="AG147" i="8"/>
  <c r="AC147" i="8"/>
  <c r="Y147" i="8"/>
  <c r="U147" i="8"/>
  <c r="Q147" i="8"/>
  <c r="G141" i="8"/>
  <c r="AJ140" i="8"/>
  <c r="AF140" i="8"/>
  <c r="AB140" i="8"/>
  <c r="X140" i="8"/>
  <c r="T140" i="8"/>
  <c r="AI140" i="8"/>
  <c r="AE140" i="8"/>
  <c r="AA140" i="8"/>
  <c r="W140" i="8"/>
  <c r="S140" i="8"/>
  <c r="AH140" i="8"/>
  <c r="AD140" i="8"/>
  <c r="Z140" i="8"/>
  <c r="V140" i="8"/>
  <c r="R140" i="8"/>
  <c r="AG140" i="8"/>
  <c r="AC140" i="8"/>
  <c r="Y140" i="8"/>
  <c r="U140" i="8"/>
  <c r="Q140" i="8"/>
  <c r="G134" i="8"/>
  <c r="AI133" i="8"/>
  <c r="AE133" i="8"/>
  <c r="AA133" i="8"/>
  <c r="W133" i="8"/>
  <c r="S133" i="8"/>
  <c r="AH133" i="8"/>
  <c r="AD133" i="8"/>
  <c r="Z133" i="8"/>
  <c r="V133" i="8"/>
  <c r="R133" i="8"/>
  <c r="AG133" i="8"/>
  <c r="AC133" i="8"/>
  <c r="Y133" i="8"/>
  <c r="U133" i="8"/>
  <c r="Q133" i="8"/>
  <c r="AJ133" i="8"/>
  <c r="AF133" i="8"/>
  <c r="AB133" i="8"/>
  <c r="X133" i="8"/>
  <c r="T133" i="8"/>
  <c r="G127" i="8"/>
  <c r="AJ126" i="8"/>
  <c r="AF126" i="8"/>
  <c r="AB126" i="8"/>
  <c r="X126" i="8"/>
  <c r="T126" i="8"/>
  <c r="AI126" i="8"/>
  <c r="AE126" i="8"/>
  <c r="AA126" i="8"/>
  <c r="W126" i="8"/>
  <c r="S126" i="8"/>
  <c r="AH126" i="8"/>
  <c r="AD126" i="8"/>
  <c r="Z126" i="8"/>
  <c r="V126" i="8"/>
  <c r="R126" i="8"/>
  <c r="AG126" i="8"/>
  <c r="AC126" i="8"/>
  <c r="Y126" i="8"/>
  <c r="U126" i="8"/>
  <c r="Q126" i="8"/>
  <c r="G120" i="8"/>
  <c r="AH119" i="8"/>
  <c r="AD119" i="8"/>
  <c r="Z119" i="8"/>
  <c r="V119" i="8"/>
  <c r="R119" i="8"/>
  <c r="AG119" i="8"/>
  <c r="AC119" i="8"/>
  <c r="Y119" i="8"/>
  <c r="U119" i="8"/>
  <c r="Q119" i="8"/>
  <c r="AJ119" i="8"/>
  <c r="AF119" i="8"/>
  <c r="AB119" i="8"/>
  <c r="X119" i="8"/>
  <c r="T119" i="8"/>
  <c r="AI119" i="8"/>
  <c r="AE119" i="8"/>
  <c r="AA119" i="8"/>
  <c r="W119" i="8"/>
  <c r="S119" i="8"/>
  <c r="G113" i="8"/>
  <c r="AJ112" i="8"/>
  <c r="AB112" i="8"/>
  <c r="X112" i="8"/>
  <c r="AH112" i="8"/>
  <c r="Z112" i="8"/>
  <c r="V112" i="8"/>
  <c r="R112" i="8"/>
  <c r="AG112" i="8"/>
  <c r="AC112" i="8"/>
  <c r="Y112" i="8"/>
  <c r="U112" i="8"/>
  <c r="Q112" i="8"/>
  <c r="AF112" i="8"/>
  <c r="T112" i="8"/>
  <c r="AI112" i="8"/>
  <c r="AE112" i="8"/>
  <c r="AA112" i="8"/>
  <c r="W112" i="8"/>
  <c r="S112" i="8"/>
  <c r="G106" i="8"/>
  <c r="AJ105" i="8"/>
  <c r="AF105" i="8"/>
  <c r="AB105" i="8"/>
  <c r="X105" i="8"/>
  <c r="T105" i="8"/>
  <c r="AI105" i="8"/>
  <c r="AE105" i="8"/>
  <c r="AA105" i="8"/>
  <c r="W105" i="8"/>
  <c r="S105" i="8"/>
  <c r="AH105" i="8"/>
  <c r="AD105" i="8"/>
  <c r="Z105" i="8"/>
  <c r="V105" i="8"/>
  <c r="R105" i="8"/>
  <c r="AG105" i="8"/>
  <c r="AC105" i="8"/>
  <c r="Y105" i="8"/>
  <c r="U105" i="8"/>
  <c r="Q105" i="8"/>
  <c r="G99" i="8"/>
  <c r="AJ98" i="8"/>
  <c r="AF98" i="8"/>
  <c r="AB98" i="8"/>
  <c r="X98" i="8"/>
  <c r="T98" i="8"/>
  <c r="AI98" i="8"/>
  <c r="AE98" i="8"/>
  <c r="AA98" i="8"/>
  <c r="W98" i="8"/>
  <c r="S98" i="8"/>
  <c r="AH98" i="8"/>
  <c r="AD98" i="8"/>
  <c r="Z98" i="8"/>
  <c r="V98" i="8"/>
  <c r="R98" i="8"/>
  <c r="AG98" i="8"/>
  <c r="AC98" i="8"/>
  <c r="Y98" i="8"/>
  <c r="U98" i="8"/>
  <c r="Q98" i="8"/>
  <c r="G92" i="8"/>
  <c r="AJ91" i="8"/>
  <c r="AF91" i="8"/>
  <c r="AB91" i="8"/>
  <c r="X91" i="8"/>
  <c r="T91" i="8"/>
  <c r="AI91" i="8"/>
  <c r="AE91" i="8"/>
  <c r="AA91" i="8"/>
  <c r="W91" i="8"/>
  <c r="S91" i="8"/>
  <c r="AH91" i="8"/>
  <c r="AD91" i="8"/>
  <c r="Z91" i="8"/>
  <c r="V91" i="8"/>
  <c r="R91" i="8"/>
  <c r="AG91" i="8"/>
  <c r="AC91" i="8"/>
  <c r="Y91" i="8"/>
  <c r="U91" i="8"/>
  <c r="Q91" i="8"/>
  <c r="G85" i="8"/>
  <c r="AJ84" i="8"/>
  <c r="AF84" i="8"/>
  <c r="AB84" i="8"/>
  <c r="X84" i="8"/>
  <c r="T84" i="8"/>
  <c r="AI84" i="8"/>
  <c r="AE84" i="8"/>
  <c r="AA84" i="8"/>
  <c r="W84" i="8"/>
  <c r="S84" i="8"/>
  <c r="AH84" i="8"/>
  <c r="AD84" i="8"/>
  <c r="Z84" i="8"/>
  <c r="V84" i="8"/>
  <c r="R84" i="8"/>
  <c r="AG84" i="8"/>
  <c r="AC84" i="8"/>
  <c r="Y84" i="8"/>
  <c r="U84" i="8"/>
  <c r="Q84" i="8"/>
  <c r="G78" i="8"/>
  <c r="AJ77" i="8"/>
  <c r="AF77" i="8"/>
  <c r="AB77" i="8"/>
  <c r="X77" i="8"/>
  <c r="T77" i="8"/>
  <c r="S77" i="8"/>
  <c r="AH77" i="8"/>
  <c r="AD77" i="8"/>
  <c r="Z77" i="8"/>
  <c r="V77" i="8"/>
  <c r="R77" i="8"/>
  <c r="AG77" i="8"/>
  <c r="AC77" i="8"/>
  <c r="Y77" i="8"/>
  <c r="U77" i="8"/>
  <c r="Q77" i="8"/>
  <c r="AI77" i="8"/>
  <c r="AE77" i="8"/>
  <c r="AA77" i="8"/>
  <c r="W77" i="8"/>
  <c r="G71" i="8"/>
  <c r="AJ70" i="8"/>
  <c r="AF70" i="8"/>
  <c r="AB70" i="8"/>
  <c r="X70" i="8"/>
  <c r="T70" i="8"/>
  <c r="AI70" i="8"/>
  <c r="AE70" i="8"/>
  <c r="AA70" i="8"/>
  <c r="W70" i="8"/>
  <c r="S70" i="8"/>
  <c r="AH70" i="8"/>
  <c r="AD70" i="8"/>
  <c r="Z70" i="8"/>
  <c r="V70" i="8"/>
  <c r="R70" i="8"/>
  <c r="AG70" i="8"/>
  <c r="AC70" i="8"/>
  <c r="Y70" i="8"/>
  <c r="U70" i="8"/>
  <c r="Q70" i="8"/>
  <c r="G64" i="8"/>
  <c r="AJ63" i="8"/>
  <c r="AF63" i="8"/>
  <c r="AB63" i="8"/>
  <c r="X63" i="8"/>
  <c r="T63" i="8"/>
  <c r="AI63" i="8"/>
  <c r="AE63" i="8"/>
  <c r="AA63" i="8"/>
  <c r="W63" i="8"/>
  <c r="S63" i="8"/>
  <c r="AH63" i="8"/>
  <c r="AD63" i="8"/>
  <c r="Z63" i="8"/>
  <c r="V63" i="8"/>
  <c r="R63" i="8"/>
  <c r="AG63" i="8"/>
  <c r="AC63" i="8"/>
  <c r="Y63" i="8"/>
  <c r="U63" i="8"/>
  <c r="Q63" i="8"/>
  <c r="G57" i="8"/>
  <c r="AJ56" i="8"/>
  <c r="AF56" i="8"/>
  <c r="AB56" i="8"/>
  <c r="X56" i="8"/>
  <c r="T56" i="8"/>
  <c r="AI56" i="8"/>
  <c r="AA56" i="8"/>
  <c r="S56" i="8"/>
  <c r="AD56" i="8"/>
  <c r="R56" i="8"/>
  <c r="AG56" i="8"/>
  <c r="AC56" i="8"/>
  <c r="Y56" i="8"/>
  <c r="U56" i="8"/>
  <c r="Q56" i="8"/>
  <c r="AE56" i="8"/>
  <c r="W56" i="8"/>
  <c r="AH56" i="8"/>
  <c r="Z56" i="8"/>
  <c r="V56" i="8"/>
  <c r="G50" i="8"/>
  <c r="AJ49" i="8"/>
  <c r="AF49" i="8"/>
  <c r="AB49" i="8"/>
  <c r="X49" i="8"/>
  <c r="T49" i="8"/>
  <c r="AD49" i="8"/>
  <c r="V49" i="8"/>
  <c r="AC49" i="8"/>
  <c r="U49" i="8"/>
  <c r="AI49" i="8"/>
  <c r="AE49" i="8"/>
  <c r="AA49" i="8"/>
  <c r="W49" i="8"/>
  <c r="S49" i="8"/>
  <c r="AH49" i="8"/>
  <c r="Z49" i="8"/>
  <c r="R49" i="8"/>
  <c r="AG49" i="8"/>
  <c r="Y49" i="8"/>
  <c r="Q49" i="8"/>
  <c r="G43" i="8"/>
  <c r="AJ42" i="8"/>
  <c r="AF42" i="8"/>
  <c r="AB42" i="8"/>
  <c r="X42" i="8"/>
  <c r="T42" i="8"/>
  <c r="AH42" i="8"/>
  <c r="Z42" i="8"/>
  <c r="R42" i="8"/>
  <c r="AC42" i="8"/>
  <c r="U42" i="8"/>
  <c r="AI42" i="8"/>
  <c r="AE42" i="8"/>
  <c r="AA42" i="8"/>
  <c r="W42" i="8"/>
  <c r="S42" i="8"/>
  <c r="AD42" i="8"/>
  <c r="V42" i="8"/>
  <c r="AG42" i="8"/>
  <c r="Y42" i="8"/>
  <c r="Q42" i="8"/>
  <c r="G36" i="8"/>
  <c r="AJ35" i="8"/>
  <c r="AF35" i="8"/>
  <c r="AB35" i="8"/>
  <c r="X35" i="8"/>
  <c r="T35" i="8"/>
  <c r="AI35" i="8"/>
  <c r="AE35" i="8"/>
  <c r="AA35" i="8"/>
  <c r="W35" i="8"/>
  <c r="S35" i="8"/>
  <c r="AH35" i="8"/>
  <c r="AD35" i="8"/>
  <c r="Z35" i="8"/>
  <c r="V35" i="8"/>
  <c r="R35" i="8"/>
  <c r="AG35" i="8"/>
  <c r="AC35" i="8"/>
  <c r="U35" i="8"/>
  <c r="Q35" i="8"/>
  <c r="G29" i="8"/>
  <c r="AJ28" i="8"/>
  <c r="AF28" i="8"/>
  <c r="AB28" i="8"/>
  <c r="X28" i="8"/>
  <c r="T28" i="8"/>
  <c r="AH28" i="8"/>
  <c r="Z28" i="8"/>
  <c r="R28" i="8"/>
  <c r="AG28" i="8"/>
  <c r="Y28" i="8"/>
  <c r="Q28" i="8"/>
  <c r="AI28" i="8"/>
  <c r="AE28" i="8"/>
  <c r="AA28" i="8"/>
  <c r="W28" i="8"/>
  <c r="S28" i="8"/>
  <c r="AD28" i="8"/>
  <c r="V28" i="8"/>
  <c r="AC28" i="8"/>
  <c r="U28" i="8"/>
  <c r="G22" i="8"/>
  <c r="AJ21" i="8"/>
  <c r="AF21" i="8"/>
  <c r="AB21" i="8"/>
  <c r="X21" i="8"/>
  <c r="T21" i="8"/>
  <c r="AH21" i="8"/>
  <c r="Z21" i="8"/>
  <c r="R21" i="8"/>
  <c r="AC21" i="8"/>
  <c r="U21" i="8"/>
  <c r="AI21" i="8"/>
  <c r="AE21" i="8"/>
  <c r="AA21" i="8"/>
  <c r="W21" i="8"/>
  <c r="S21" i="8"/>
  <c r="AD21" i="8"/>
  <c r="V21" i="8"/>
  <c r="AG21" i="8"/>
  <c r="Y21" i="8"/>
  <c r="Q21" i="8"/>
  <c r="G15" i="8"/>
  <c r="AI14" i="8"/>
  <c r="AE14" i="8"/>
  <c r="AA14" i="8"/>
  <c r="W14" i="8"/>
  <c r="S14" i="8"/>
  <c r="AH14" i="8"/>
  <c r="AD14" i="8"/>
  <c r="Z14" i="8"/>
  <c r="V14" i="8"/>
  <c r="R14" i="8"/>
  <c r="AG14" i="8"/>
  <c r="AC14" i="8"/>
  <c r="Y14" i="8"/>
  <c r="U14" i="8"/>
  <c r="Q14" i="8"/>
  <c r="AJ14" i="8"/>
  <c r="AF14" i="8"/>
  <c r="AB14" i="8"/>
  <c r="X14" i="8"/>
  <c r="T14" i="8"/>
  <c r="G567" i="8"/>
  <c r="A566" i="8"/>
  <c r="N213" i="8"/>
  <c r="A545" i="8"/>
  <c r="G546" i="8"/>
  <c r="N479" i="8"/>
  <c r="N122" i="8"/>
  <c r="N157" i="8"/>
  <c r="W160" i="8" s="1"/>
  <c r="N521" i="8"/>
  <c r="N423" i="8"/>
  <c r="N325" i="8"/>
  <c r="N367" i="8"/>
  <c r="N108" i="8"/>
  <c r="N94" i="8"/>
  <c r="N129" i="8"/>
  <c r="N339" i="8"/>
  <c r="N346" i="8"/>
  <c r="N353" i="8"/>
  <c r="N437" i="8"/>
  <c r="N570" i="8"/>
  <c r="N577" i="8"/>
  <c r="N234" i="8"/>
  <c r="N486" i="8"/>
  <c r="N584" i="8"/>
  <c r="G560" i="8"/>
  <c r="A559" i="8"/>
  <c r="N262" i="8"/>
  <c r="N535" i="8"/>
  <c r="N542" i="8"/>
  <c r="N304" i="8"/>
  <c r="N591" i="8"/>
  <c r="N297" i="8"/>
  <c r="N416" i="8"/>
  <c r="N556" i="8"/>
  <c r="N311" i="8"/>
  <c r="N80" i="8"/>
  <c r="N507" i="8"/>
  <c r="N38" i="8"/>
  <c r="N276" i="8"/>
  <c r="N458" i="8"/>
  <c r="N52" i="8"/>
  <c r="N31" i="8"/>
  <c r="L32" i="8"/>
  <c r="N444" i="8"/>
  <c r="N66" i="8"/>
  <c r="N227" i="8"/>
  <c r="N493" i="8"/>
  <c r="N136" i="8"/>
  <c r="N171" i="8"/>
  <c r="N283" i="8"/>
  <c r="G574" i="8"/>
  <c r="A573" i="8"/>
  <c r="A580" i="8"/>
  <c r="G581" i="8"/>
  <c r="N514" i="8"/>
  <c r="N178" i="8"/>
  <c r="N248" i="8"/>
  <c r="N360" i="8"/>
  <c r="N430" i="8"/>
  <c r="N332" i="8"/>
  <c r="N549" i="8"/>
  <c r="L11" i="8"/>
  <c r="N10" i="8"/>
  <c r="N45" i="8"/>
  <c r="N395" i="8"/>
  <c r="N465" i="8"/>
  <c r="N73" i="8"/>
  <c r="N528" i="8"/>
  <c r="N290" i="8"/>
  <c r="N143" i="8"/>
  <c r="N374" i="8"/>
  <c r="N101" i="8"/>
  <c r="N255" i="8"/>
  <c r="N472" i="8"/>
  <c r="N451" i="8"/>
  <c r="N150" i="8"/>
  <c r="N185" i="8"/>
  <c r="N199" i="8"/>
  <c r="N381" i="8"/>
  <c r="A587" i="8"/>
  <c r="G588" i="8"/>
  <c r="N220" i="8"/>
  <c r="N402" i="8"/>
  <c r="N500" i="8"/>
  <c r="N59" i="8"/>
  <c r="N24" i="8"/>
  <c r="L25" i="8"/>
  <c r="N192" i="8"/>
  <c r="N241" i="8"/>
  <c r="N409" i="8"/>
  <c r="N87" i="8"/>
  <c r="N164" i="8"/>
  <c r="N318" i="8"/>
  <c r="N269" i="8"/>
  <c r="L18" i="8"/>
  <c r="N17" i="8"/>
  <c r="A552" i="8"/>
  <c r="G553" i="8"/>
  <c r="N206" i="8"/>
  <c r="G595" i="8"/>
  <c r="A594" i="8"/>
  <c r="N115" i="8"/>
  <c r="N388" i="8"/>
  <c r="G539" i="8"/>
  <c r="A538" i="8"/>
  <c r="N563" i="8"/>
  <c r="G7" i="8"/>
  <c r="A6" i="8"/>
  <c r="L4" i="8"/>
  <c r="N3" i="8"/>
  <c r="AD135" i="32" l="1"/>
  <c r="AQ49" i="32" s="1"/>
  <c r="AG134" i="32"/>
  <c r="AG136" i="32" s="1"/>
  <c r="AE89" i="32"/>
  <c r="AE96" i="32" s="1"/>
  <c r="AF95" i="32"/>
  <c r="U89" i="32"/>
  <c r="V89" i="32" s="1"/>
  <c r="AH89" i="32" s="1"/>
  <c r="AF94" i="32"/>
  <c r="T125" i="32"/>
  <c r="U125" i="32" s="1"/>
  <c r="AG125" i="32" s="1"/>
  <c r="AG127" i="32" s="1"/>
  <c r="AE127" i="32"/>
  <c r="AF93" i="32"/>
  <c r="AF91" i="32"/>
  <c r="U119" i="32"/>
  <c r="V119" i="32" s="1"/>
  <c r="AH119" i="32" s="1"/>
  <c r="AF96" i="32"/>
  <c r="AF90" i="32"/>
  <c r="AF97" i="32"/>
  <c r="AF121" i="32"/>
  <c r="AE119" i="32"/>
  <c r="AE121" i="32" s="1"/>
  <c r="AD13" i="32"/>
  <c r="AQ9" i="32" s="1"/>
  <c r="AE135" i="32"/>
  <c r="AD18" i="32"/>
  <c r="AQ14" i="32" s="1"/>
  <c r="AF129" i="32"/>
  <c r="AS48" i="32" s="1"/>
  <c r="AD21" i="32"/>
  <c r="AQ17" i="32" s="1"/>
  <c r="AE57" i="32"/>
  <c r="AR31" i="32" s="1"/>
  <c r="T5" i="32"/>
  <c r="U5" i="32" s="1"/>
  <c r="V5" i="32" s="1"/>
  <c r="AH5" i="32" s="1"/>
  <c r="AE7" i="32"/>
  <c r="AR5" i="32" s="1"/>
  <c r="AD15" i="32"/>
  <c r="AQ11" i="32" s="1"/>
  <c r="AD19" i="32"/>
  <c r="AQ15" i="32" s="1"/>
  <c r="T116" i="32"/>
  <c r="AF116" i="32" s="1"/>
  <c r="AF117" i="32" s="1"/>
  <c r="AS45" i="32" s="1"/>
  <c r="AE118" i="32"/>
  <c r="AD99" i="32"/>
  <c r="AD100" i="32"/>
  <c r="AD101" i="32"/>
  <c r="AD104" i="32"/>
  <c r="AD105" i="32"/>
  <c r="AG23" i="32"/>
  <c r="AG24" i="32" s="1"/>
  <c r="AT19" i="32" s="1"/>
  <c r="AG107" i="32"/>
  <c r="AG114" i="32" s="1"/>
  <c r="AF9" i="32"/>
  <c r="AS6" i="32" s="1"/>
  <c r="V36" i="32"/>
  <c r="W36" i="32" s="1"/>
  <c r="AE79" i="32"/>
  <c r="AE82" i="32" s="1"/>
  <c r="AD106" i="32"/>
  <c r="AQ43" i="32" s="1"/>
  <c r="U8" i="32"/>
  <c r="AG8" i="32" s="1"/>
  <c r="AG10" i="32" s="1"/>
  <c r="AT7" i="32" s="1"/>
  <c r="AF23" i="32"/>
  <c r="AF24" i="32" s="1"/>
  <c r="AS19" i="32" s="1"/>
  <c r="AD102" i="32"/>
  <c r="AF36" i="32"/>
  <c r="AF38" i="32" s="1"/>
  <c r="AD130" i="32"/>
  <c r="AQ46" i="32" s="1"/>
  <c r="AG11" i="32"/>
  <c r="AG20" i="32" s="1"/>
  <c r="AT16" i="32" s="1"/>
  <c r="AD14" i="32"/>
  <c r="AQ10" i="32" s="1"/>
  <c r="AD20" i="32"/>
  <c r="AQ16" i="32" s="1"/>
  <c r="AD16" i="32"/>
  <c r="AQ12" i="32" s="1"/>
  <c r="AQ48" i="32"/>
  <c r="AE130" i="32"/>
  <c r="AD17" i="32"/>
  <c r="AQ13" i="32" s="1"/>
  <c r="AD22" i="32"/>
  <c r="AQ18" i="32" s="1"/>
  <c r="AF11" i="32"/>
  <c r="AF18" i="32" s="1"/>
  <c r="AS14" i="32" s="1"/>
  <c r="AE51" i="32"/>
  <c r="AE131" i="32"/>
  <c r="AE133" i="32" s="1"/>
  <c r="AG47" i="32"/>
  <c r="AG48" i="32" s="1"/>
  <c r="AE55" i="32"/>
  <c r="AD55" i="32"/>
  <c r="AD53" i="32"/>
  <c r="AD57" i="32"/>
  <c r="AQ31" i="32" s="1"/>
  <c r="AD49" i="32"/>
  <c r="AD56" i="32"/>
  <c r="AD48" i="32"/>
  <c r="AD50" i="32"/>
  <c r="AE49" i="32"/>
  <c r="AD54" i="32"/>
  <c r="AD51" i="32"/>
  <c r="V140" i="32"/>
  <c r="AH140" i="32" s="1"/>
  <c r="AU50" i="32" s="1"/>
  <c r="AE56" i="32"/>
  <c r="AE50" i="32"/>
  <c r="AE52" i="32"/>
  <c r="AE53" i="32"/>
  <c r="AD10" i="32"/>
  <c r="AQ7" i="32" s="1"/>
  <c r="AD9" i="32"/>
  <c r="AQ6" i="32" s="1"/>
  <c r="AE48" i="32"/>
  <c r="AF25" i="32"/>
  <c r="AD75" i="32"/>
  <c r="AE25" i="32"/>
  <c r="S69" i="32"/>
  <c r="S137" i="32"/>
  <c r="AE107" i="32"/>
  <c r="AE38" i="32"/>
  <c r="AE42" i="32"/>
  <c r="AE102" i="32"/>
  <c r="AE105" i="32"/>
  <c r="AD71" i="32"/>
  <c r="AD70" i="32"/>
  <c r="AD64" i="32"/>
  <c r="AD123" i="32"/>
  <c r="AQ47" i="32" s="1"/>
  <c r="S3" i="32"/>
  <c r="AD107" i="32"/>
  <c r="T98" i="32"/>
  <c r="AD36" i="32"/>
  <c r="AE44" i="32"/>
  <c r="AE45" i="32"/>
  <c r="AE101" i="32"/>
  <c r="AD73" i="32"/>
  <c r="AD74" i="32"/>
  <c r="AD25" i="32"/>
  <c r="AD140" i="32"/>
  <c r="AQ50" i="32" s="1"/>
  <c r="AD77" i="32"/>
  <c r="AE140" i="32"/>
  <c r="AR50" i="32" s="1"/>
  <c r="S122" i="32"/>
  <c r="AD66" i="32"/>
  <c r="S58" i="32"/>
  <c r="N536" i="8"/>
  <c r="M586" i="8"/>
  <c r="M587" i="8" s="1"/>
  <c r="M588" i="8" s="1"/>
  <c r="M589" i="8" s="1"/>
  <c r="M590" i="8" s="1"/>
  <c r="M593" i="8"/>
  <c r="M594" i="8" s="1"/>
  <c r="M595" i="8" s="1"/>
  <c r="M596" i="8" s="1"/>
  <c r="M597" i="8" s="1"/>
  <c r="N543" i="8"/>
  <c r="M579" i="8"/>
  <c r="M580" i="8" s="1"/>
  <c r="M581" i="8" s="1"/>
  <c r="M582" i="8" s="1"/>
  <c r="M583" i="8" s="1"/>
  <c r="M565" i="8"/>
  <c r="M566" i="8" s="1"/>
  <c r="M567" i="8" s="1"/>
  <c r="M568" i="8" s="1"/>
  <c r="M569" i="8" s="1"/>
  <c r="N571" i="8"/>
  <c r="N557" i="8"/>
  <c r="N550" i="8"/>
  <c r="M530" i="8"/>
  <c r="M531" i="8" s="1"/>
  <c r="M532" i="8" s="1"/>
  <c r="M533" i="8" s="1"/>
  <c r="M534" i="8" s="1"/>
  <c r="M523" i="8"/>
  <c r="M524" i="8" s="1"/>
  <c r="M525" i="8" s="1"/>
  <c r="M526" i="8" s="1"/>
  <c r="M527" i="8" s="1"/>
  <c r="N515" i="8"/>
  <c r="M509" i="8"/>
  <c r="M510" i="8" s="1"/>
  <c r="M511" i="8" s="1"/>
  <c r="M512" i="8" s="1"/>
  <c r="M513" i="8" s="1"/>
  <c r="N480" i="8"/>
  <c r="M502" i="8"/>
  <c r="M503" i="8" s="1"/>
  <c r="M504" i="8" s="1"/>
  <c r="M505" i="8" s="1"/>
  <c r="M506" i="8" s="1"/>
  <c r="M495" i="8"/>
  <c r="M496" i="8" s="1"/>
  <c r="M497" i="8" s="1"/>
  <c r="M498" i="8" s="1"/>
  <c r="M499" i="8" s="1"/>
  <c r="N487" i="8"/>
  <c r="M474" i="8"/>
  <c r="M475" i="8" s="1"/>
  <c r="M476" i="8" s="1"/>
  <c r="M477" i="8" s="1"/>
  <c r="M478" i="8" s="1"/>
  <c r="N466" i="8"/>
  <c r="N452" i="8"/>
  <c r="N459" i="8"/>
  <c r="N431" i="8"/>
  <c r="M439" i="8"/>
  <c r="M440" i="8" s="1"/>
  <c r="M441" i="8" s="1"/>
  <c r="M442" i="8" s="1"/>
  <c r="M443" i="8" s="1"/>
  <c r="N445" i="8"/>
  <c r="M425" i="8"/>
  <c r="M426" i="8" s="1"/>
  <c r="M427" i="8" s="1"/>
  <c r="M428" i="8" s="1"/>
  <c r="M429" i="8" s="1"/>
  <c r="M411" i="8"/>
  <c r="M412" i="8" s="1"/>
  <c r="M413" i="8" s="1"/>
  <c r="M414" i="8" s="1"/>
  <c r="M415" i="8" s="1"/>
  <c r="N417" i="8"/>
  <c r="N396" i="8"/>
  <c r="N403" i="8"/>
  <c r="N389" i="8"/>
  <c r="N354" i="8"/>
  <c r="N361" i="8"/>
  <c r="M383" i="8"/>
  <c r="M384" i="8" s="1"/>
  <c r="M385" i="8" s="1"/>
  <c r="M386" i="8" s="1"/>
  <c r="M387" i="8" s="1"/>
  <c r="M376" i="8"/>
  <c r="M377" i="8" s="1"/>
  <c r="M378" i="8" s="1"/>
  <c r="M379" i="8" s="1"/>
  <c r="M380" i="8" s="1"/>
  <c r="M369" i="8"/>
  <c r="M370" i="8" s="1"/>
  <c r="M371" i="8" s="1"/>
  <c r="M372" i="8" s="1"/>
  <c r="M373" i="8" s="1"/>
  <c r="N347" i="8"/>
  <c r="M341" i="8"/>
  <c r="M342" i="8" s="1"/>
  <c r="M343" i="8" s="1"/>
  <c r="M344" i="8" s="1"/>
  <c r="M345" i="8" s="1"/>
  <c r="M334" i="8"/>
  <c r="M335" i="8" s="1"/>
  <c r="M336" i="8" s="1"/>
  <c r="M337" i="8" s="1"/>
  <c r="M338" i="8" s="1"/>
  <c r="M327" i="8"/>
  <c r="M328" i="8" s="1"/>
  <c r="M329" i="8" s="1"/>
  <c r="M330" i="8" s="1"/>
  <c r="M331" i="8" s="1"/>
  <c r="M320" i="8"/>
  <c r="M321" i="8" s="1"/>
  <c r="M322" i="8" s="1"/>
  <c r="M323" i="8" s="1"/>
  <c r="M324" i="8" s="1"/>
  <c r="M313" i="8"/>
  <c r="M314" i="8" s="1"/>
  <c r="M315" i="8" s="1"/>
  <c r="M316" i="8" s="1"/>
  <c r="M317" i="8" s="1"/>
  <c r="N291" i="8"/>
  <c r="N305" i="8"/>
  <c r="N298" i="8"/>
  <c r="M285" i="8"/>
  <c r="M286" i="8" s="1"/>
  <c r="M287" i="8" s="1"/>
  <c r="M288" i="8" s="1"/>
  <c r="M289" i="8" s="1"/>
  <c r="N256" i="8"/>
  <c r="N277" i="8"/>
  <c r="M271" i="8"/>
  <c r="M272" i="8" s="1"/>
  <c r="M273" i="8" s="1"/>
  <c r="M274" i="8" s="1"/>
  <c r="M275" i="8" s="1"/>
  <c r="N242" i="8"/>
  <c r="M264" i="8"/>
  <c r="M265" i="8" s="1"/>
  <c r="M266" i="8" s="1"/>
  <c r="M267" i="8" s="1"/>
  <c r="M268" i="8" s="1"/>
  <c r="N249" i="8"/>
  <c r="N221" i="8"/>
  <c r="N207" i="8"/>
  <c r="N235" i="8"/>
  <c r="M229" i="8"/>
  <c r="M230" i="8" s="1"/>
  <c r="M231" i="8" s="1"/>
  <c r="M232" i="8" s="1"/>
  <c r="M233" i="8" s="1"/>
  <c r="N214" i="8"/>
  <c r="N200" i="8"/>
  <c r="N193" i="8"/>
  <c r="N172" i="8"/>
  <c r="N186" i="8"/>
  <c r="M180" i="8"/>
  <c r="M181" i="8" s="1"/>
  <c r="M182" i="8" s="1"/>
  <c r="M183" i="8" s="1"/>
  <c r="M184" i="8" s="1"/>
  <c r="N165" i="8"/>
  <c r="N144" i="8"/>
  <c r="M159" i="8"/>
  <c r="M160" i="8" s="1"/>
  <c r="M161" i="8" s="1"/>
  <c r="M162" i="8" s="1"/>
  <c r="M163" i="8" s="1"/>
  <c r="N151" i="8"/>
  <c r="N130" i="8"/>
  <c r="N137" i="8"/>
  <c r="N116" i="8"/>
  <c r="M124" i="8"/>
  <c r="M125" i="8" s="1"/>
  <c r="M126" i="8" s="1"/>
  <c r="M127" i="8" s="1"/>
  <c r="M128" i="8" s="1"/>
  <c r="N81" i="8"/>
  <c r="N102" i="8"/>
  <c r="N109" i="8"/>
  <c r="N95" i="8"/>
  <c r="M89" i="8"/>
  <c r="M90" i="8" s="1"/>
  <c r="M91" i="8" s="1"/>
  <c r="M92" i="8" s="1"/>
  <c r="M93" i="8" s="1"/>
  <c r="N74" i="8"/>
  <c r="M68" i="8"/>
  <c r="M69" i="8" s="1"/>
  <c r="M70" i="8" s="1"/>
  <c r="M71" i="8" s="1"/>
  <c r="M72" i="8" s="1"/>
  <c r="N39" i="8"/>
  <c r="M61" i="8"/>
  <c r="M62" i="8" s="1"/>
  <c r="M63" i="8" s="1"/>
  <c r="M64" i="8" s="1"/>
  <c r="M65" i="8" s="1"/>
  <c r="M54" i="8"/>
  <c r="M55" i="8" s="1"/>
  <c r="M56" i="8" s="1"/>
  <c r="M57" i="8" s="1"/>
  <c r="M58" i="8" s="1"/>
  <c r="M47" i="8"/>
  <c r="M48" i="8" s="1"/>
  <c r="M49" i="8" s="1"/>
  <c r="M50" i="8" s="1"/>
  <c r="M51" i="8" s="1"/>
  <c r="U131" i="32"/>
  <c r="V131" i="32" s="1"/>
  <c r="W131" i="32" s="1"/>
  <c r="AF133" i="32"/>
  <c r="AF79" i="32"/>
  <c r="U79" i="32"/>
  <c r="AH134" i="32"/>
  <c r="W134" i="32"/>
  <c r="AH23" i="32"/>
  <c r="AH24" i="32" s="1"/>
  <c r="AU19" i="32" s="1"/>
  <c r="W23" i="32"/>
  <c r="AG129" i="32"/>
  <c r="AG130" i="32"/>
  <c r="AH107" i="32"/>
  <c r="W107" i="32"/>
  <c r="W11" i="32"/>
  <c r="AH11" i="32"/>
  <c r="AH128" i="32"/>
  <c r="W128" i="32"/>
  <c r="AG45" i="32"/>
  <c r="AG37" i="32"/>
  <c r="AG40" i="32"/>
  <c r="AG46" i="32"/>
  <c r="AT30" i="32" s="1"/>
  <c r="AG44" i="32"/>
  <c r="AG39" i="32"/>
  <c r="AG38" i="32"/>
  <c r="AG42" i="32"/>
  <c r="AG41" i="32"/>
  <c r="AG43" i="32"/>
  <c r="W25" i="32"/>
  <c r="AH25" i="32"/>
  <c r="AH47" i="32"/>
  <c r="W47" i="32"/>
  <c r="AH141" i="32"/>
  <c r="AU51" i="32" s="1"/>
  <c r="W141" i="32"/>
  <c r="AG34" i="32"/>
  <c r="AG27" i="32"/>
  <c r="AG33" i="32"/>
  <c r="AG35" i="32"/>
  <c r="AT29" i="32" s="1"/>
  <c r="AG26" i="32"/>
  <c r="AG31" i="32"/>
  <c r="AG32" i="32"/>
  <c r="AG29" i="32"/>
  <c r="AG28" i="32"/>
  <c r="AG30" i="32"/>
  <c r="G596" i="8"/>
  <c r="AJ595" i="8"/>
  <c r="AF595" i="8"/>
  <c r="AB595" i="8"/>
  <c r="X595" i="8"/>
  <c r="T595" i="8"/>
  <c r="AI595" i="8"/>
  <c r="AE595" i="8"/>
  <c r="AA595" i="8"/>
  <c r="W595" i="8"/>
  <c r="S595" i="8"/>
  <c r="AH595" i="8"/>
  <c r="AD595" i="8"/>
  <c r="Z595" i="8"/>
  <c r="V595" i="8"/>
  <c r="R595" i="8"/>
  <c r="AG595" i="8"/>
  <c r="AC595" i="8"/>
  <c r="Y595" i="8"/>
  <c r="U595" i="8"/>
  <c r="Q595" i="8"/>
  <c r="G589" i="8"/>
  <c r="AB588" i="8"/>
  <c r="AH588" i="8"/>
  <c r="AD588" i="8"/>
  <c r="Z588" i="8"/>
  <c r="V588" i="8"/>
  <c r="R588" i="8"/>
  <c r="AG588" i="8"/>
  <c r="AC588" i="8"/>
  <c r="Y588" i="8"/>
  <c r="U588" i="8"/>
  <c r="Q588" i="8"/>
  <c r="AJ588" i="8"/>
  <c r="AF588" i="8"/>
  <c r="X588" i="8"/>
  <c r="T588" i="8"/>
  <c r="AI588" i="8"/>
  <c r="AE588" i="8"/>
  <c r="AA588" i="8"/>
  <c r="W588" i="8"/>
  <c r="S588" i="8"/>
  <c r="G582" i="8"/>
  <c r="AH581" i="8"/>
  <c r="AD581" i="8"/>
  <c r="Z581" i="8"/>
  <c r="V581" i="8"/>
  <c r="R581" i="8"/>
  <c r="AG581" i="8"/>
  <c r="AC581" i="8"/>
  <c r="Y581" i="8"/>
  <c r="U581" i="8"/>
  <c r="Q581" i="8"/>
  <c r="AJ581" i="8"/>
  <c r="AF581" i="8"/>
  <c r="AB581" i="8"/>
  <c r="X581" i="8"/>
  <c r="T581" i="8"/>
  <c r="AI581" i="8"/>
  <c r="AE581" i="8"/>
  <c r="AA581" i="8"/>
  <c r="W581" i="8"/>
  <c r="S581" i="8"/>
  <c r="G575" i="8"/>
  <c r="AJ574" i="8"/>
  <c r="AF574" i="8"/>
  <c r="AB574" i="8"/>
  <c r="X574" i="8"/>
  <c r="T574" i="8"/>
  <c r="AI574" i="8"/>
  <c r="AE574" i="8"/>
  <c r="AA574" i="8"/>
  <c r="W574" i="8"/>
  <c r="S574" i="8"/>
  <c r="AH574" i="8"/>
  <c r="AD574" i="8"/>
  <c r="Z574" i="8"/>
  <c r="V574" i="8"/>
  <c r="R574" i="8"/>
  <c r="AG574" i="8"/>
  <c r="AC574" i="8"/>
  <c r="Y574" i="8"/>
  <c r="U574" i="8"/>
  <c r="Q574" i="8"/>
  <c r="G568" i="8"/>
  <c r="AJ567" i="8"/>
  <c r="AF567" i="8"/>
  <c r="AB567" i="8"/>
  <c r="X567" i="8"/>
  <c r="T567" i="8"/>
  <c r="W567" i="8"/>
  <c r="AH567" i="8"/>
  <c r="AD567" i="8"/>
  <c r="Z567" i="8"/>
  <c r="V567" i="8"/>
  <c r="R567" i="8"/>
  <c r="AG567" i="8"/>
  <c r="AC567" i="8"/>
  <c r="Y567" i="8"/>
  <c r="U567" i="8"/>
  <c r="Q567" i="8"/>
  <c r="AI567" i="8"/>
  <c r="AE567" i="8"/>
  <c r="AA567" i="8"/>
  <c r="S567" i="8"/>
  <c r="G561" i="8"/>
  <c r="AJ560" i="8"/>
  <c r="AB560" i="8"/>
  <c r="T560" i="8"/>
  <c r="AI560" i="8"/>
  <c r="AE560" i="8"/>
  <c r="AA560" i="8"/>
  <c r="W560" i="8"/>
  <c r="S560" i="8"/>
  <c r="AH560" i="8"/>
  <c r="AD560" i="8"/>
  <c r="Z560" i="8"/>
  <c r="V560" i="8"/>
  <c r="R560" i="8"/>
  <c r="AG560" i="8"/>
  <c r="AC560" i="8"/>
  <c r="Y560" i="8"/>
  <c r="U560" i="8"/>
  <c r="Q560" i="8"/>
  <c r="AF560" i="8"/>
  <c r="X560" i="8"/>
  <c r="G554" i="8"/>
  <c r="AJ553" i="8"/>
  <c r="AF553" i="8"/>
  <c r="AB553" i="8"/>
  <c r="X553" i="8"/>
  <c r="T553" i="8"/>
  <c r="AI553" i="8"/>
  <c r="AE553" i="8"/>
  <c r="AA553" i="8"/>
  <c r="W553" i="8"/>
  <c r="S553" i="8"/>
  <c r="AH553" i="8"/>
  <c r="AD553" i="8"/>
  <c r="Z553" i="8"/>
  <c r="V553" i="8"/>
  <c r="R553" i="8"/>
  <c r="AG553" i="8"/>
  <c r="AC553" i="8"/>
  <c r="Y553" i="8"/>
  <c r="U553" i="8"/>
  <c r="Q553" i="8"/>
  <c r="G547" i="8"/>
  <c r="AJ546" i="8"/>
  <c r="AF546" i="8"/>
  <c r="AB546" i="8"/>
  <c r="X546" i="8"/>
  <c r="T546" i="8"/>
  <c r="AI546" i="8"/>
  <c r="AE546" i="8"/>
  <c r="AA546" i="8"/>
  <c r="W546" i="8"/>
  <c r="S546" i="8"/>
  <c r="AH546" i="8"/>
  <c r="AD546" i="8"/>
  <c r="Z546" i="8"/>
  <c r="V546" i="8"/>
  <c r="R546" i="8"/>
  <c r="AG546" i="8"/>
  <c r="AC546" i="8"/>
  <c r="Y546" i="8"/>
  <c r="U546" i="8"/>
  <c r="Q546" i="8"/>
  <c r="G540" i="8"/>
  <c r="T539" i="8"/>
  <c r="AH539" i="8"/>
  <c r="AD539" i="8"/>
  <c r="Z539" i="8"/>
  <c r="V539" i="8"/>
  <c r="R539" i="8"/>
  <c r="AG539" i="8"/>
  <c r="AC539" i="8"/>
  <c r="Y539" i="8"/>
  <c r="U539" i="8"/>
  <c r="Q539" i="8"/>
  <c r="AJ539" i="8"/>
  <c r="AF539" i="8"/>
  <c r="AB539" i="8"/>
  <c r="X539" i="8"/>
  <c r="AI539" i="8"/>
  <c r="AE539" i="8"/>
  <c r="AA539" i="8"/>
  <c r="W539" i="8"/>
  <c r="S539" i="8"/>
  <c r="O532" i="8"/>
  <c r="G534" i="8"/>
  <c r="AJ533" i="8"/>
  <c r="AJ534" i="8" s="1"/>
  <c r="AF533" i="8"/>
  <c r="AF534" i="8" s="1"/>
  <c r="AB533" i="8"/>
  <c r="AB534" i="8" s="1"/>
  <c r="X533" i="8"/>
  <c r="X534" i="8" s="1"/>
  <c r="T533" i="8"/>
  <c r="T534" i="8" s="1"/>
  <c r="AI533" i="8"/>
  <c r="AI534" i="8" s="1"/>
  <c r="AE533" i="8"/>
  <c r="AE534" i="8" s="1"/>
  <c r="AA533" i="8"/>
  <c r="AA534" i="8" s="1"/>
  <c r="W533" i="8"/>
  <c r="W534" i="8" s="1"/>
  <c r="S533" i="8"/>
  <c r="S534" i="8" s="1"/>
  <c r="AH533" i="8"/>
  <c r="AH534" i="8" s="1"/>
  <c r="AD533" i="8"/>
  <c r="AD534" i="8" s="1"/>
  <c r="Z533" i="8"/>
  <c r="Z534" i="8" s="1"/>
  <c r="V533" i="8"/>
  <c r="V534" i="8" s="1"/>
  <c r="R533" i="8"/>
  <c r="R534" i="8" s="1"/>
  <c r="AG533" i="8"/>
  <c r="AG534" i="8" s="1"/>
  <c r="AC533" i="8"/>
  <c r="AC534" i="8" s="1"/>
  <c r="Y533" i="8"/>
  <c r="Y534" i="8" s="1"/>
  <c r="U533" i="8"/>
  <c r="U534" i="8" s="1"/>
  <c r="Q533" i="8"/>
  <c r="O525" i="8"/>
  <c r="G527" i="8"/>
  <c r="AJ526" i="8"/>
  <c r="AJ527" i="8" s="1"/>
  <c r="AF526" i="8"/>
  <c r="AF527" i="8" s="1"/>
  <c r="AB526" i="8"/>
  <c r="AB527" i="8" s="1"/>
  <c r="X526" i="8"/>
  <c r="X527" i="8" s="1"/>
  <c r="T526" i="8"/>
  <c r="T527" i="8" s="1"/>
  <c r="AI526" i="8"/>
  <c r="AI527" i="8" s="1"/>
  <c r="AE526" i="8"/>
  <c r="AE527" i="8" s="1"/>
  <c r="AA526" i="8"/>
  <c r="AA527" i="8" s="1"/>
  <c r="W526" i="8"/>
  <c r="W527" i="8" s="1"/>
  <c r="S526" i="8"/>
  <c r="S527" i="8" s="1"/>
  <c r="AH526" i="8"/>
  <c r="AH527" i="8" s="1"/>
  <c r="AD526" i="8"/>
  <c r="AD527" i="8" s="1"/>
  <c r="Z526" i="8"/>
  <c r="Z527" i="8" s="1"/>
  <c r="V526" i="8"/>
  <c r="V527" i="8" s="1"/>
  <c r="R526" i="8"/>
  <c r="R527" i="8" s="1"/>
  <c r="AG526" i="8"/>
  <c r="AG527" i="8" s="1"/>
  <c r="AC526" i="8"/>
  <c r="AC527" i="8" s="1"/>
  <c r="Y526" i="8"/>
  <c r="Y527" i="8" s="1"/>
  <c r="U526" i="8"/>
  <c r="U527" i="8" s="1"/>
  <c r="Q526" i="8"/>
  <c r="O518" i="8"/>
  <c r="G520" i="8"/>
  <c r="AH519" i="8"/>
  <c r="AH520" i="8" s="1"/>
  <c r="AD519" i="8"/>
  <c r="AD520" i="8" s="1"/>
  <c r="Z519" i="8"/>
  <c r="Z520" i="8" s="1"/>
  <c r="V519" i="8"/>
  <c r="V520" i="8" s="1"/>
  <c r="R519" i="8"/>
  <c r="R520" i="8" s="1"/>
  <c r="AJ519" i="8"/>
  <c r="AJ520" i="8" s="1"/>
  <c r="AF519" i="8"/>
  <c r="AF520" i="8" s="1"/>
  <c r="AB519" i="8"/>
  <c r="AB520" i="8" s="1"/>
  <c r="X519" i="8"/>
  <c r="X520" i="8" s="1"/>
  <c r="T519" i="8"/>
  <c r="T520" i="8" s="1"/>
  <c r="AI519" i="8"/>
  <c r="AI520" i="8" s="1"/>
  <c r="AE519" i="8"/>
  <c r="AE520" i="8" s="1"/>
  <c r="AA519" i="8"/>
  <c r="AA520" i="8" s="1"/>
  <c r="W519" i="8"/>
  <c r="W520" i="8" s="1"/>
  <c r="S519" i="8"/>
  <c r="S520" i="8" s="1"/>
  <c r="AG519" i="8"/>
  <c r="AG520" i="8" s="1"/>
  <c r="AC519" i="8"/>
  <c r="AC520" i="8" s="1"/>
  <c r="Y519" i="8"/>
  <c r="Y520" i="8" s="1"/>
  <c r="U519" i="8"/>
  <c r="U520" i="8" s="1"/>
  <c r="Q519" i="8"/>
  <c r="O511" i="8"/>
  <c r="G513" i="8"/>
  <c r="AJ512" i="8"/>
  <c r="AJ513" i="8" s="1"/>
  <c r="AF512" i="8"/>
  <c r="AF513" i="8" s="1"/>
  <c r="AB512" i="8"/>
  <c r="AB513" i="8" s="1"/>
  <c r="X512" i="8"/>
  <c r="X513" i="8" s="1"/>
  <c r="T512" i="8"/>
  <c r="T513" i="8" s="1"/>
  <c r="AI512" i="8"/>
  <c r="AI513" i="8" s="1"/>
  <c r="AE512" i="8"/>
  <c r="AE513" i="8" s="1"/>
  <c r="AA512" i="8"/>
  <c r="AA513" i="8" s="1"/>
  <c r="W512" i="8"/>
  <c r="W513" i="8" s="1"/>
  <c r="S512" i="8"/>
  <c r="S513" i="8" s="1"/>
  <c r="AH512" i="8"/>
  <c r="AH513" i="8" s="1"/>
  <c r="AD512" i="8"/>
  <c r="AD513" i="8" s="1"/>
  <c r="Z512" i="8"/>
  <c r="Z513" i="8" s="1"/>
  <c r="V512" i="8"/>
  <c r="V513" i="8" s="1"/>
  <c r="R512" i="8"/>
  <c r="R513" i="8" s="1"/>
  <c r="AG512" i="8"/>
  <c r="AG513" i="8" s="1"/>
  <c r="AC512" i="8"/>
  <c r="AC513" i="8" s="1"/>
  <c r="Y512" i="8"/>
  <c r="Y513" i="8" s="1"/>
  <c r="U512" i="8"/>
  <c r="U513" i="8" s="1"/>
  <c r="Q512" i="8"/>
  <c r="O504" i="8"/>
  <c r="O497" i="8"/>
  <c r="G506" i="8"/>
  <c r="AH505" i="8"/>
  <c r="AH506" i="8" s="1"/>
  <c r="AD505" i="8"/>
  <c r="AD506" i="8" s="1"/>
  <c r="Z505" i="8"/>
  <c r="Z506" i="8" s="1"/>
  <c r="V505" i="8"/>
  <c r="V506" i="8" s="1"/>
  <c r="R505" i="8"/>
  <c r="R506" i="8" s="1"/>
  <c r="AG505" i="8"/>
  <c r="AG506" i="8" s="1"/>
  <c r="AC505" i="8"/>
  <c r="AC506" i="8" s="1"/>
  <c r="Y505" i="8"/>
  <c r="Y506" i="8" s="1"/>
  <c r="U505" i="8"/>
  <c r="U506" i="8" s="1"/>
  <c r="Q505" i="8"/>
  <c r="AJ505" i="8"/>
  <c r="AJ506" i="8" s="1"/>
  <c r="AF505" i="8"/>
  <c r="AF506" i="8" s="1"/>
  <c r="AB505" i="8"/>
  <c r="AB506" i="8" s="1"/>
  <c r="X505" i="8"/>
  <c r="X506" i="8" s="1"/>
  <c r="T505" i="8"/>
  <c r="T506" i="8" s="1"/>
  <c r="AI505" i="8"/>
  <c r="AI506" i="8" s="1"/>
  <c r="AE505" i="8"/>
  <c r="AE506" i="8" s="1"/>
  <c r="AA505" i="8"/>
  <c r="AA506" i="8" s="1"/>
  <c r="W505" i="8"/>
  <c r="W506" i="8" s="1"/>
  <c r="S505" i="8"/>
  <c r="S506" i="8" s="1"/>
  <c r="G499" i="8"/>
  <c r="AH498" i="8"/>
  <c r="AH499" i="8" s="1"/>
  <c r="AD498" i="8"/>
  <c r="AD499" i="8" s="1"/>
  <c r="Z498" i="8"/>
  <c r="Z499" i="8" s="1"/>
  <c r="V498" i="8"/>
  <c r="V499" i="8" s="1"/>
  <c r="R498" i="8"/>
  <c r="R499" i="8" s="1"/>
  <c r="AG498" i="8"/>
  <c r="AG499" i="8" s="1"/>
  <c r="AC498" i="8"/>
  <c r="AC499" i="8" s="1"/>
  <c r="Y498" i="8"/>
  <c r="Y499" i="8" s="1"/>
  <c r="U498" i="8"/>
  <c r="U499" i="8" s="1"/>
  <c r="Q498" i="8"/>
  <c r="AJ498" i="8"/>
  <c r="AJ499" i="8" s="1"/>
  <c r="AF498" i="8"/>
  <c r="AF499" i="8" s="1"/>
  <c r="AB498" i="8"/>
  <c r="AB499" i="8" s="1"/>
  <c r="X498" i="8"/>
  <c r="X499" i="8" s="1"/>
  <c r="T498" i="8"/>
  <c r="T499" i="8" s="1"/>
  <c r="AI498" i="8"/>
  <c r="AI499" i="8" s="1"/>
  <c r="AE498" i="8"/>
  <c r="AE499" i="8" s="1"/>
  <c r="AA498" i="8"/>
  <c r="AA499" i="8" s="1"/>
  <c r="W498" i="8"/>
  <c r="W499" i="8" s="1"/>
  <c r="S498" i="8"/>
  <c r="S499" i="8" s="1"/>
  <c r="O490" i="8"/>
  <c r="G492" i="8"/>
  <c r="AJ491" i="8"/>
  <c r="AJ492" i="8" s="1"/>
  <c r="AF491" i="8"/>
  <c r="AF492" i="8" s="1"/>
  <c r="AB491" i="8"/>
  <c r="AB492" i="8" s="1"/>
  <c r="X491" i="8"/>
  <c r="X492" i="8" s="1"/>
  <c r="T491" i="8"/>
  <c r="T492" i="8" s="1"/>
  <c r="AI491" i="8"/>
  <c r="AI492" i="8" s="1"/>
  <c r="AE491" i="8"/>
  <c r="AE492" i="8" s="1"/>
  <c r="AA491" i="8"/>
  <c r="AA492" i="8" s="1"/>
  <c r="W491" i="8"/>
  <c r="W492" i="8" s="1"/>
  <c r="S491" i="8"/>
  <c r="S492" i="8" s="1"/>
  <c r="AH491" i="8"/>
  <c r="AH492" i="8" s="1"/>
  <c r="AD491" i="8"/>
  <c r="AD492" i="8" s="1"/>
  <c r="Z491" i="8"/>
  <c r="Z492" i="8" s="1"/>
  <c r="V491" i="8"/>
  <c r="V492" i="8" s="1"/>
  <c r="R491" i="8"/>
  <c r="R492" i="8" s="1"/>
  <c r="AG491" i="8"/>
  <c r="AG492" i="8" s="1"/>
  <c r="AC491" i="8"/>
  <c r="AC492" i="8" s="1"/>
  <c r="Y491" i="8"/>
  <c r="Y492" i="8" s="1"/>
  <c r="U491" i="8"/>
  <c r="U492" i="8" s="1"/>
  <c r="Q491" i="8"/>
  <c r="O483" i="8"/>
  <c r="G485" i="8"/>
  <c r="R484" i="8"/>
  <c r="R485" i="8" s="1"/>
  <c r="AG484" i="8"/>
  <c r="AG485" i="8" s="1"/>
  <c r="AC484" i="8"/>
  <c r="AC485" i="8" s="1"/>
  <c r="Y484" i="8"/>
  <c r="Y485" i="8" s="1"/>
  <c r="U484" i="8"/>
  <c r="U485" i="8" s="1"/>
  <c r="Q484" i="8"/>
  <c r="AJ484" i="8"/>
  <c r="AJ485" i="8" s="1"/>
  <c r="AF484" i="8"/>
  <c r="AF485" i="8" s="1"/>
  <c r="AB484" i="8"/>
  <c r="AB485" i="8" s="1"/>
  <c r="X484" i="8"/>
  <c r="X485" i="8" s="1"/>
  <c r="T484" i="8"/>
  <c r="T485" i="8" s="1"/>
  <c r="AI484" i="8"/>
  <c r="AI485" i="8" s="1"/>
  <c r="AE484" i="8"/>
  <c r="AE485" i="8" s="1"/>
  <c r="AA484" i="8"/>
  <c r="AA485" i="8" s="1"/>
  <c r="W484" i="8"/>
  <c r="W485" i="8" s="1"/>
  <c r="S484" i="8"/>
  <c r="S485" i="8" s="1"/>
  <c r="AH484" i="8"/>
  <c r="AH485" i="8" s="1"/>
  <c r="AD484" i="8"/>
  <c r="AD485" i="8" s="1"/>
  <c r="Z484" i="8"/>
  <c r="Z485" i="8" s="1"/>
  <c r="V484" i="8"/>
  <c r="V485" i="8" s="1"/>
  <c r="O476" i="8"/>
  <c r="G478" i="8"/>
  <c r="AH477" i="8"/>
  <c r="AH478" i="8" s="1"/>
  <c r="AD477" i="8"/>
  <c r="AD478" i="8" s="1"/>
  <c r="Z477" i="8"/>
  <c r="Z478" i="8" s="1"/>
  <c r="V477" i="8"/>
  <c r="V478" i="8" s="1"/>
  <c r="R477" i="8"/>
  <c r="R478" i="8" s="1"/>
  <c r="AG477" i="8"/>
  <c r="AG478" i="8" s="1"/>
  <c r="AC477" i="8"/>
  <c r="AC478" i="8" s="1"/>
  <c r="Y477" i="8"/>
  <c r="Y478" i="8" s="1"/>
  <c r="U477" i="8"/>
  <c r="U478" i="8" s="1"/>
  <c r="Q477" i="8"/>
  <c r="AJ477" i="8"/>
  <c r="AJ478" i="8" s="1"/>
  <c r="AF477" i="8"/>
  <c r="AF478" i="8" s="1"/>
  <c r="AB477" i="8"/>
  <c r="AB478" i="8" s="1"/>
  <c r="X477" i="8"/>
  <c r="X478" i="8" s="1"/>
  <c r="T477" i="8"/>
  <c r="T478" i="8" s="1"/>
  <c r="AI477" i="8"/>
  <c r="AI478" i="8" s="1"/>
  <c r="AE477" i="8"/>
  <c r="AE478" i="8" s="1"/>
  <c r="AA477" i="8"/>
  <c r="AA478" i="8" s="1"/>
  <c r="W477" i="8"/>
  <c r="W478" i="8" s="1"/>
  <c r="S477" i="8"/>
  <c r="S478" i="8" s="1"/>
  <c r="AH470" i="8"/>
  <c r="AH471" i="8" s="1"/>
  <c r="AD470" i="8"/>
  <c r="AD471" i="8" s="1"/>
  <c r="Z470" i="8"/>
  <c r="Z471" i="8" s="1"/>
  <c r="V470" i="8"/>
  <c r="V471" i="8" s="1"/>
  <c r="R470" i="8"/>
  <c r="R471" i="8" s="1"/>
  <c r="AG470" i="8"/>
  <c r="AG471" i="8" s="1"/>
  <c r="AC470" i="8"/>
  <c r="AC471" i="8" s="1"/>
  <c r="Y470" i="8"/>
  <c r="Y471" i="8" s="1"/>
  <c r="U470" i="8"/>
  <c r="U471" i="8" s="1"/>
  <c r="Q470" i="8"/>
  <c r="AJ470" i="8"/>
  <c r="AJ471" i="8" s="1"/>
  <c r="AF470" i="8"/>
  <c r="AF471" i="8" s="1"/>
  <c r="AB470" i="8"/>
  <c r="AB471" i="8" s="1"/>
  <c r="X470" i="8"/>
  <c r="X471" i="8" s="1"/>
  <c r="T470" i="8"/>
  <c r="T471" i="8" s="1"/>
  <c r="AI470" i="8"/>
  <c r="AI471" i="8" s="1"/>
  <c r="AE470" i="8"/>
  <c r="AE471" i="8" s="1"/>
  <c r="AA470" i="8"/>
  <c r="AA471" i="8" s="1"/>
  <c r="W470" i="8"/>
  <c r="W471" i="8" s="1"/>
  <c r="S470" i="8"/>
  <c r="S471" i="8" s="1"/>
  <c r="O469" i="8"/>
  <c r="G471" i="8"/>
  <c r="O462" i="8"/>
  <c r="O455" i="8"/>
  <c r="G464" i="8"/>
  <c r="AJ463" i="8"/>
  <c r="AJ464" i="8" s="1"/>
  <c r="AF463" i="8"/>
  <c r="AF464" i="8" s="1"/>
  <c r="AB463" i="8"/>
  <c r="AB464" i="8" s="1"/>
  <c r="X463" i="8"/>
  <c r="X464" i="8" s="1"/>
  <c r="T463" i="8"/>
  <c r="T464" i="8" s="1"/>
  <c r="AI463" i="8"/>
  <c r="AI464" i="8" s="1"/>
  <c r="AE463" i="8"/>
  <c r="AE464" i="8" s="1"/>
  <c r="AA463" i="8"/>
  <c r="AA464" i="8" s="1"/>
  <c r="W463" i="8"/>
  <c r="W464" i="8" s="1"/>
  <c r="S463" i="8"/>
  <c r="S464" i="8" s="1"/>
  <c r="AH463" i="8"/>
  <c r="AH464" i="8" s="1"/>
  <c r="AD463" i="8"/>
  <c r="AD464" i="8" s="1"/>
  <c r="Z463" i="8"/>
  <c r="Z464" i="8" s="1"/>
  <c r="V463" i="8"/>
  <c r="V464" i="8" s="1"/>
  <c r="R463" i="8"/>
  <c r="R464" i="8" s="1"/>
  <c r="AG463" i="8"/>
  <c r="AG464" i="8" s="1"/>
  <c r="AC463" i="8"/>
  <c r="AC464" i="8" s="1"/>
  <c r="Y463" i="8"/>
  <c r="Y464" i="8" s="1"/>
  <c r="U463" i="8"/>
  <c r="U464" i="8" s="1"/>
  <c r="Q463" i="8"/>
  <c r="G457" i="8"/>
  <c r="AH456" i="8"/>
  <c r="AH457" i="8" s="1"/>
  <c r="AD456" i="8"/>
  <c r="AD457" i="8" s="1"/>
  <c r="Z456" i="8"/>
  <c r="Z457" i="8" s="1"/>
  <c r="V456" i="8"/>
  <c r="V457" i="8" s="1"/>
  <c r="R456" i="8"/>
  <c r="R457" i="8" s="1"/>
  <c r="AG456" i="8"/>
  <c r="AG457" i="8" s="1"/>
  <c r="AC456" i="8"/>
  <c r="AC457" i="8" s="1"/>
  <c r="Y456" i="8"/>
  <c r="Y457" i="8" s="1"/>
  <c r="U456" i="8"/>
  <c r="U457" i="8" s="1"/>
  <c r="Q456" i="8"/>
  <c r="AJ456" i="8"/>
  <c r="AJ457" i="8" s="1"/>
  <c r="AF456" i="8"/>
  <c r="AF457" i="8" s="1"/>
  <c r="AB456" i="8"/>
  <c r="AB457" i="8" s="1"/>
  <c r="X456" i="8"/>
  <c r="X457" i="8" s="1"/>
  <c r="T456" i="8"/>
  <c r="T457" i="8" s="1"/>
  <c r="AI456" i="8"/>
  <c r="AI457" i="8" s="1"/>
  <c r="AE456" i="8"/>
  <c r="AE457" i="8" s="1"/>
  <c r="AA456" i="8"/>
  <c r="AA457" i="8" s="1"/>
  <c r="W456" i="8"/>
  <c r="W457" i="8" s="1"/>
  <c r="S456" i="8"/>
  <c r="S457" i="8" s="1"/>
  <c r="O448" i="8"/>
  <c r="G450" i="8"/>
  <c r="AH449" i="8"/>
  <c r="AH450" i="8" s="1"/>
  <c r="AD449" i="8"/>
  <c r="AD450" i="8" s="1"/>
  <c r="Z449" i="8"/>
  <c r="Z450" i="8" s="1"/>
  <c r="V449" i="8"/>
  <c r="V450" i="8" s="1"/>
  <c r="R449" i="8"/>
  <c r="R450" i="8" s="1"/>
  <c r="AG449" i="8"/>
  <c r="AG450" i="8" s="1"/>
  <c r="AC449" i="8"/>
  <c r="AC450" i="8" s="1"/>
  <c r="Y449" i="8"/>
  <c r="Y450" i="8" s="1"/>
  <c r="U449" i="8"/>
  <c r="U450" i="8" s="1"/>
  <c r="Q449" i="8"/>
  <c r="AJ449" i="8"/>
  <c r="AJ450" i="8" s="1"/>
  <c r="AF449" i="8"/>
  <c r="AF450" i="8" s="1"/>
  <c r="AB449" i="8"/>
  <c r="AB450" i="8" s="1"/>
  <c r="X449" i="8"/>
  <c r="X450" i="8" s="1"/>
  <c r="T449" i="8"/>
  <c r="T450" i="8" s="1"/>
  <c r="AI449" i="8"/>
  <c r="AI450" i="8" s="1"/>
  <c r="AE449" i="8"/>
  <c r="AE450" i="8" s="1"/>
  <c r="AA449" i="8"/>
  <c r="AA450" i="8" s="1"/>
  <c r="W449" i="8"/>
  <c r="W450" i="8" s="1"/>
  <c r="S449" i="8"/>
  <c r="S450" i="8" s="1"/>
  <c r="O441" i="8"/>
  <c r="G443" i="8"/>
  <c r="AH442" i="8"/>
  <c r="AH443" i="8" s="1"/>
  <c r="AD442" i="8"/>
  <c r="AD443" i="8" s="1"/>
  <c r="Z442" i="8"/>
  <c r="Z443" i="8" s="1"/>
  <c r="V442" i="8"/>
  <c r="V443" i="8" s="1"/>
  <c r="R442" i="8"/>
  <c r="R443" i="8" s="1"/>
  <c r="AG442" i="8"/>
  <c r="AG443" i="8" s="1"/>
  <c r="AC442" i="8"/>
  <c r="AC443" i="8" s="1"/>
  <c r="Y442" i="8"/>
  <c r="Y443" i="8" s="1"/>
  <c r="U442" i="8"/>
  <c r="U443" i="8" s="1"/>
  <c r="Q442" i="8"/>
  <c r="AJ442" i="8"/>
  <c r="AJ443" i="8" s="1"/>
  <c r="AF442" i="8"/>
  <c r="AF443" i="8" s="1"/>
  <c r="AB442" i="8"/>
  <c r="AB443" i="8" s="1"/>
  <c r="X442" i="8"/>
  <c r="X443" i="8" s="1"/>
  <c r="T442" i="8"/>
  <c r="T443" i="8" s="1"/>
  <c r="AI442" i="8"/>
  <c r="AI443" i="8" s="1"/>
  <c r="AE442" i="8"/>
  <c r="AE443" i="8" s="1"/>
  <c r="AA442" i="8"/>
  <c r="AA443" i="8" s="1"/>
  <c r="W442" i="8"/>
  <c r="W443" i="8" s="1"/>
  <c r="S442" i="8"/>
  <c r="S443" i="8" s="1"/>
  <c r="O434" i="8"/>
  <c r="G436" i="8"/>
  <c r="AH435" i="8"/>
  <c r="AH436" i="8" s="1"/>
  <c r="AD435" i="8"/>
  <c r="AD436" i="8" s="1"/>
  <c r="Z435" i="8"/>
  <c r="Z436" i="8" s="1"/>
  <c r="V435" i="8"/>
  <c r="V436" i="8" s="1"/>
  <c r="R435" i="8"/>
  <c r="R436" i="8" s="1"/>
  <c r="AG435" i="8"/>
  <c r="AG436" i="8" s="1"/>
  <c r="AC435" i="8"/>
  <c r="AC436" i="8" s="1"/>
  <c r="Y435" i="8"/>
  <c r="Y436" i="8" s="1"/>
  <c r="U435" i="8"/>
  <c r="U436" i="8" s="1"/>
  <c r="Q435" i="8"/>
  <c r="AJ435" i="8"/>
  <c r="AJ436" i="8" s="1"/>
  <c r="AF435" i="8"/>
  <c r="AF436" i="8" s="1"/>
  <c r="AB435" i="8"/>
  <c r="AB436" i="8" s="1"/>
  <c r="X435" i="8"/>
  <c r="X436" i="8" s="1"/>
  <c r="T435" i="8"/>
  <c r="T436" i="8" s="1"/>
  <c r="AI435" i="8"/>
  <c r="AI436" i="8" s="1"/>
  <c r="AE435" i="8"/>
  <c r="AE436" i="8" s="1"/>
  <c r="AA435" i="8"/>
  <c r="AA436" i="8" s="1"/>
  <c r="W435" i="8"/>
  <c r="W436" i="8" s="1"/>
  <c r="S435" i="8"/>
  <c r="S436" i="8" s="1"/>
  <c r="O427" i="8"/>
  <c r="G429" i="8"/>
  <c r="AH428" i="8"/>
  <c r="AH429" i="8" s="1"/>
  <c r="AD428" i="8"/>
  <c r="AD429" i="8" s="1"/>
  <c r="Z428" i="8"/>
  <c r="Z429" i="8" s="1"/>
  <c r="V428" i="8"/>
  <c r="V429" i="8" s="1"/>
  <c r="R428" i="8"/>
  <c r="R429" i="8" s="1"/>
  <c r="AG428" i="8"/>
  <c r="AG429" i="8" s="1"/>
  <c r="AC428" i="8"/>
  <c r="AC429" i="8" s="1"/>
  <c r="Y428" i="8"/>
  <c r="Y429" i="8" s="1"/>
  <c r="U428" i="8"/>
  <c r="U429" i="8" s="1"/>
  <c r="Q428" i="8"/>
  <c r="AJ428" i="8"/>
  <c r="AJ429" i="8" s="1"/>
  <c r="AF428" i="8"/>
  <c r="AF429" i="8" s="1"/>
  <c r="AB428" i="8"/>
  <c r="AB429" i="8" s="1"/>
  <c r="X428" i="8"/>
  <c r="X429" i="8" s="1"/>
  <c r="T428" i="8"/>
  <c r="T429" i="8" s="1"/>
  <c r="AI428" i="8"/>
  <c r="AI429" i="8" s="1"/>
  <c r="AE428" i="8"/>
  <c r="AE429" i="8" s="1"/>
  <c r="AA428" i="8"/>
  <c r="AA429" i="8" s="1"/>
  <c r="W428" i="8"/>
  <c r="W429" i="8" s="1"/>
  <c r="S428" i="8"/>
  <c r="S429" i="8" s="1"/>
  <c r="O420" i="8"/>
  <c r="G422" i="8"/>
  <c r="AJ421" i="8"/>
  <c r="AJ422" i="8" s="1"/>
  <c r="AF421" i="8"/>
  <c r="AF422" i="8" s="1"/>
  <c r="AB421" i="8"/>
  <c r="AB422" i="8" s="1"/>
  <c r="X421" i="8"/>
  <c r="X422" i="8" s="1"/>
  <c r="T421" i="8"/>
  <c r="T422" i="8" s="1"/>
  <c r="AI421" i="8"/>
  <c r="AI422" i="8" s="1"/>
  <c r="AE421" i="8"/>
  <c r="AE422" i="8" s="1"/>
  <c r="AA421" i="8"/>
  <c r="AA422" i="8" s="1"/>
  <c r="W421" i="8"/>
  <c r="W422" i="8" s="1"/>
  <c r="S421" i="8"/>
  <c r="S422" i="8" s="1"/>
  <c r="AH421" i="8"/>
  <c r="AH422" i="8" s="1"/>
  <c r="AD421" i="8"/>
  <c r="AD422" i="8" s="1"/>
  <c r="Z421" i="8"/>
  <c r="Z422" i="8" s="1"/>
  <c r="V421" i="8"/>
  <c r="V422" i="8" s="1"/>
  <c r="R421" i="8"/>
  <c r="R422" i="8" s="1"/>
  <c r="AG421" i="8"/>
  <c r="AG422" i="8" s="1"/>
  <c r="AC421" i="8"/>
  <c r="AC422" i="8" s="1"/>
  <c r="Y421" i="8"/>
  <c r="Y422" i="8" s="1"/>
  <c r="U421" i="8"/>
  <c r="U422" i="8" s="1"/>
  <c r="Q421" i="8"/>
  <c r="O413" i="8"/>
  <c r="G415" i="8"/>
  <c r="AH414" i="8"/>
  <c r="AH415" i="8" s="1"/>
  <c r="AD414" i="8"/>
  <c r="AD415" i="8" s="1"/>
  <c r="Z414" i="8"/>
  <c r="Z415" i="8" s="1"/>
  <c r="V414" i="8"/>
  <c r="V415" i="8" s="1"/>
  <c r="R414" i="8"/>
  <c r="R415" i="8" s="1"/>
  <c r="AI414" i="8"/>
  <c r="AI415" i="8" s="1"/>
  <c r="W414" i="8"/>
  <c r="W415" i="8" s="1"/>
  <c r="AG414" i="8"/>
  <c r="AG415" i="8" s="1"/>
  <c r="AC414" i="8"/>
  <c r="AC415" i="8" s="1"/>
  <c r="Y414" i="8"/>
  <c r="Y415" i="8" s="1"/>
  <c r="U414" i="8"/>
  <c r="U415" i="8" s="1"/>
  <c r="Q414" i="8"/>
  <c r="AJ414" i="8"/>
  <c r="AJ415" i="8" s="1"/>
  <c r="AF414" i="8"/>
  <c r="AF415" i="8" s="1"/>
  <c r="AB414" i="8"/>
  <c r="AB415" i="8" s="1"/>
  <c r="X414" i="8"/>
  <c r="X415" i="8" s="1"/>
  <c r="T414" i="8"/>
  <c r="T415" i="8" s="1"/>
  <c r="AE414" i="8"/>
  <c r="AE415" i="8" s="1"/>
  <c r="AA414" i="8"/>
  <c r="AA415" i="8" s="1"/>
  <c r="S414" i="8"/>
  <c r="S415" i="8" s="1"/>
  <c r="O406" i="8"/>
  <c r="G408" i="8"/>
  <c r="AH407" i="8"/>
  <c r="AH408" i="8" s="1"/>
  <c r="AD407" i="8"/>
  <c r="AD408" i="8" s="1"/>
  <c r="Z407" i="8"/>
  <c r="Z408" i="8" s="1"/>
  <c r="V407" i="8"/>
  <c r="V408" i="8" s="1"/>
  <c r="R407" i="8"/>
  <c r="R408" i="8" s="1"/>
  <c r="AG407" i="8"/>
  <c r="AG408" i="8" s="1"/>
  <c r="AC407" i="8"/>
  <c r="AC408" i="8" s="1"/>
  <c r="Y407" i="8"/>
  <c r="Y408" i="8" s="1"/>
  <c r="U407" i="8"/>
  <c r="U408" i="8" s="1"/>
  <c r="Q407" i="8"/>
  <c r="AJ407" i="8"/>
  <c r="AJ408" i="8" s="1"/>
  <c r="AF407" i="8"/>
  <c r="AF408" i="8" s="1"/>
  <c r="AB407" i="8"/>
  <c r="AB408" i="8" s="1"/>
  <c r="X407" i="8"/>
  <c r="X408" i="8" s="1"/>
  <c r="T407" i="8"/>
  <c r="T408" i="8" s="1"/>
  <c r="AI407" i="8"/>
  <c r="AI408" i="8" s="1"/>
  <c r="AE407" i="8"/>
  <c r="AE408" i="8" s="1"/>
  <c r="AA407" i="8"/>
  <c r="AA408" i="8" s="1"/>
  <c r="W407" i="8"/>
  <c r="W408" i="8" s="1"/>
  <c r="S407" i="8"/>
  <c r="S408" i="8" s="1"/>
  <c r="O399" i="8"/>
  <c r="G401" i="8"/>
  <c r="AG400" i="8"/>
  <c r="AG401" i="8" s="1"/>
  <c r="AC400" i="8"/>
  <c r="AC401" i="8" s="1"/>
  <c r="Y400" i="8"/>
  <c r="Y401" i="8" s="1"/>
  <c r="U400" i="8"/>
  <c r="U401" i="8" s="1"/>
  <c r="Q400" i="8"/>
  <c r="AJ400" i="8"/>
  <c r="AJ401" i="8" s="1"/>
  <c r="AF400" i="8"/>
  <c r="AF401" i="8" s="1"/>
  <c r="AB400" i="8"/>
  <c r="AB401" i="8" s="1"/>
  <c r="X400" i="8"/>
  <c r="X401" i="8" s="1"/>
  <c r="T400" i="8"/>
  <c r="T401" i="8" s="1"/>
  <c r="AI400" i="8"/>
  <c r="AI401" i="8" s="1"/>
  <c r="AE400" i="8"/>
  <c r="AE401" i="8" s="1"/>
  <c r="AA400" i="8"/>
  <c r="AA401" i="8" s="1"/>
  <c r="W400" i="8"/>
  <c r="W401" i="8" s="1"/>
  <c r="S400" i="8"/>
  <c r="S401" i="8" s="1"/>
  <c r="AH400" i="8"/>
  <c r="AH401" i="8" s="1"/>
  <c r="AD400" i="8"/>
  <c r="AD401" i="8" s="1"/>
  <c r="Z400" i="8"/>
  <c r="Z401" i="8" s="1"/>
  <c r="V400" i="8"/>
  <c r="V401" i="8" s="1"/>
  <c r="R400" i="8"/>
  <c r="R401" i="8" s="1"/>
  <c r="O392" i="8"/>
  <c r="G394" i="8"/>
  <c r="AH393" i="8"/>
  <c r="AH394" i="8" s="1"/>
  <c r="V393" i="8"/>
  <c r="V394" i="8" s="1"/>
  <c r="AG393" i="8"/>
  <c r="AG394" i="8" s="1"/>
  <c r="AC393" i="8"/>
  <c r="AC394" i="8" s="1"/>
  <c r="Y393" i="8"/>
  <c r="Y394" i="8" s="1"/>
  <c r="U393" i="8"/>
  <c r="U394" i="8" s="1"/>
  <c r="Q393" i="8"/>
  <c r="AJ393" i="8"/>
  <c r="AJ394" i="8" s="1"/>
  <c r="AF393" i="8"/>
  <c r="AF394" i="8" s="1"/>
  <c r="AB393" i="8"/>
  <c r="AB394" i="8" s="1"/>
  <c r="X393" i="8"/>
  <c r="X394" i="8" s="1"/>
  <c r="T393" i="8"/>
  <c r="T394" i="8" s="1"/>
  <c r="AI393" i="8"/>
  <c r="AI394" i="8" s="1"/>
  <c r="AE393" i="8"/>
  <c r="AE394" i="8" s="1"/>
  <c r="AA393" i="8"/>
  <c r="AA394" i="8" s="1"/>
  <c r="W393" i="8"/>
  <c r="W394" i="8" s="1"/>
  <c r="S393" i="8"/>
  <c r="S394" i="8" s="1"/>
  <c r="AD393" i="8"/>
  <c r="AD394" i="8" s="1"/>
  <c r="Z393" i="8"/>
  <c r="Z394" i="8" s="1"/>
  <c r="R393" i="8"/>
  <c r="R394" i="8" s="1"/>
  <c r="O385" i="8"/>
  <c r="G387" i="8"/>
  <c r="AJ386" i="8"/>
  <c r="AJ387" i="8" s="1"/>
  <c r="AF386" i="8"/>
  <c r="AF387" i="8" s="1"/>
  <c r="AB386" i="8"/>
  <c r="AB387" i="8" s="1"/>
  <c r="X386" i="8"/>
  <c r="X387" i="8" s="1"/>
  <c r="T386" i="8"/>
  <c r="T387" i="8" s="1"/>
  <c r="AI386" i="8"/>
  <c r="AI387" i="8" s="1"/>
  <c r="AE386" i="8"/>
  <c r="AE387" i="8" s="1"/>
  <c r="AA386" i="8"/>
  <c r="AA387" i="8" s="1"/>
  <c r="W386" i="8"/>
  <c r="W387" i="8" s="1"/>
  <c r="S386" i="8"/>
  <c r="S387" i="8" s="1"/>
  <c r="AH386" i="8"/>
  <c r="AH387" i="8" s="1"/>
  <c r="AD386" i="8"/>
  <c r="AD387" i="8" s="1"/>
  <c r="Z386" i="8"/>
  <c r="Z387" i="8" s="1"/>
  <c r="V386" i="8"/>
  <c r="V387" i="8" s="1"/>
  <c r="R386" i="8"/>
  <c r="R387" i="8" s="1"/>
  <c r="AG386" i="8"/>
  <c r="AG387" i="8" s="1"/>
  <c r="AC386" i="8"/>
  <c r="AC387" i="8" s="1"/>
  <c r="Y386" i="8"/>
  <c r="Y387" i="8" s="1"/>
  <c r="U386" i="8"/>
  <c r="U387" i="8" s="1"/>
  <c r="Q386" i="8"/>
  <c r="O378" i="8"/>
  <c r="G380" i="8"/>
  <c r="AH379" i="8"/>
  <c r="AH380" i="8" s="1"/>
  <c r="AD379" i="8"/>
  <c r="AD380" i="8" s="1"/>
  <c r="Z379" i="8"/>
  <c r="Z380" i="8" s="1"/>
  <c r="V379" i="8"/>
  <c r="V380" i="8" s="1"/>
  <c r="R379" i="8"/>
  <c r="R380" i="8" s="1"/>
  <c r="AG379" i="8"/>
  <c r="AG380" i="8" s="1"/>
  <c r="AC379" i="8"/>
  <c r="AC380" i="8" s="1"/>
  <c r="Y379" i="8"/>
  <c r="Y380" i="8" s="1"/>
  <c r="U379" i="8"/>
  <c r="U380" i="8" s="1"/>
  <c r="Q379" i="8"/>
  <c r="AJ379" i="8"/>
  <c r="AJ380" i="8" s="1"/>
  <c r="AF379" i="8"/>
  <c r="AF380" i="8" s="1"/>
  <c r="AB379" i="8"/>
  <c r="AB380" i="8" s="1"/>
  <c r="X379" i="8"/>
  <c r="X380" i="8" s="1"/>
  <c r="T379" i="8"/>
  <c r="T380" i="8" s="1"/>
  <c r="AI379" i="8"/>
  <c r="AI380" i="8" s="1"/>
  <c r="AE379" i="8"/>
  <c r="AE380" i="8" s="1"/>
  <c r="AA379" i="8"/>
  <c r="AA380" i="8" s="1"/>
  <c r="W379" i="8"/>
  <c r="W380" i="8" s="1"/>
  <c r="S379" i="8"/>
  <c r="S380" i="8" s="1"/>
  <c r="O371" i="8"/>
  <c r="G373" i="8"/>
  <c r="AG372" i="8"/>
  <c r="AG373" i="8" s="1"/>
  <c r="AC372" i="8"/>
  <c r="AC373" i="8" s="1"/>
  <c r="Y372" i="8"/>
  <c r="Y373" i="8" s="1"/>
  <c r="U372" i="8"/>
  <c r="U373" i="8" s="1"/>
  <c r="Q372" i="8"/>
  <c r="AJ372" i="8"/>
  <c r="AJ373" i="8" s="1"/>
  <c r="AF372" i="8"/>
  <c r="AF373" i="8" s="1"/>
  <c r="AB372" i="8"/>
  <c r="AB373" i="8" s="1"/>
  <c r="X372" i="8"/>
  <c r="X373" i="8" s="1"/>
  <c r="T372" i="8"/>
  <c r="T373" i="8" s="1"/>
  <c r="AI372" i="8"/>
  <c r="AI373" i="8" s="1"/>
  <c r="AE372" i="8"/>
  <c r="AE373" i="8" s="1"/>
  <c r="AA372" i="8"/>
  <c r="AA373" i="8" s="1"/>
  <c r="W372" i="8"/>
  <c r="W373" i="8" s="1"/>
  <c r="S372" i="8"/>
  <c r="S373" i="8" s="1"/>
  <c r="AH372" i="8"/>
  <c r="AH373" i="8" s="1"/>
  <c r="AD372" i="8"/>
  <c r="AD373" i="8" s="1"/>
  <c r="Z372" i="8"/>
  <c r="Z373" i="8" s="1"/>
  <c r="V372" i="8"/>
  <c r="V373" i="8" s="1"/>
  <c r="R372" i="8"/>
  <c r="R373" i="8" s="1"/>
  <c r="O364" i="8"/>
  <c r="G366" i="8"/>
  <c r="R365" i="8"/>
  <c r="R366" i="8" s="1"/>
  <c r="AJ365" i="8"/>
  <c r="AJ366" i="8" s="1"/>
  <c r="AF365" i="8"/>
  <c r="AF366" i="8" s="1"/>
  <c r="AB365" i="8"/>
  <c r="AB366" i="8" s="1"/>
  <c r="X365" i="8"/>
  <c r="X366" i="8" s="1"/>
  <c r="T365" i="8"/>
  <c r="T366" i="8" s="1"/>
  <c r="AI365" i="8"/>
  <c r="AI366" i="8" s="1"/>
  <c r="AE365" i="8"/>
  <c r="AE366" i="8" s="1"/>
  <c r="AA365" i="8"/>
  <c r="AA366" i="8" s="1"/>
  <c r="W365" i="8"/>
  <c r="W366" i="8" s="1"/>
  <c r="S365" i="8"/>
  <c r="S366" i="8" s="1"/>
  <c r="AH365" i="8"/>
  <c r="AH366" i="8" s="1"/>
  <c r="AD365" i="8"/>
  <c r="AD366" i="8" s="1"/>
  <c r="Z365" i="8"/>
  <c r="Z366" i="8" s="1"/>
  <c r="V365" i="8"/>
  <c r="V366" i="8" s="1"/>
  <c r="AG365" i="8"/>
  <c r="AG366" i="8" s="1"/>
  <c r="AC365" i="8"/>
  <c r="AC366" i="8" s="1"/>
  <c r="Y365" i="8"/>
  <c r="Y366" i="8" s="1"/>
  <c r="U365" i="8"/>
  <c r="U366" i="8" s="1"/>
  <c r="Q365" i="8"/>
  <c r="O357" i="8"/>
  <c r="G359" i="8"/>
  <c r="AH358" i="8"/>
  <c r="AH359" i="8" s="1"/>
  <c r="AD358" i="8"/>
  <c r="AD359" i="8" s="1"/>
  <c r="Z358" i="8"/>
  <c r="Z359" i="8" s="1"/>
  <c r="V358" i="8"/>
  <c r="V359" i="8" s="1"/>
  <c r="R358" i="8"/>
  <c r="R359" i="8" s="1"/>
  <c r="AG358" i="8"/>
  <c r="AG359" i="8" s="1"/>
  <c r="AC358" i="8"/>
  <c r="AC359" i="8" s="1"/>
  <c r="Y358" i="8"/>
  <c r="Y359" i="8" s="1"/>
  <c r="U358" i="8"/>
  <c r="U359" i="8" s="1"/>
  <c r="Q358" i="8"/>
  <c r="AJ358" i="8"/>
  <c r="AJ359" i="8" s="1"/>
  <c r="AF358" i="8"/>
  <c r="AF359" i="8" s="1"/>
  <c r="AB358" i="8"/>
  <c r="AB359" i="8" s="1"/>
  <c r="X358" i="8"/>
  <c r="X359" i="8" s="1"/>
  <c r="T358" i="8"/>
  <c r="T359" i="8" s="1"/>
  <c r="AI358" i="8"/>
  <c r="AI359" i="8" s="1"/>
  <c r="AE358" i="8"/>
  <c r="AE359" i="8" s="1"/>
  <c r="AA358" i="8"/>
  <c r="AA359" i="8" s="1"/>
  <c r="W358" i="8"/>
  <c r="W359" i="8" s="1"/>
  <c r="S358" i="8"/>
  <c r="S359" i="8" s="1"/>
  <c r="O350" i="8"/>
  <c r="G352" i="8"/>
  <c r="AH351" i="8"/>
  <c r="AH352" i="8" s="1"/>
  <c r="AD351" i="8"/>
  <c r="AD352" i="8" s="1"/>
  <c r="Z351" i="8"/>
  <c r="Z352" i="8" s="1"/>
  <c r="V351" i="8"/>
  <c r="V352" i="8" s="1"/>
  <c r="R351" i="8"/>
  <c r="R352" i="8" s="1"/>
  <c r="AG351" i="8"/>
  <c r="AG352" i="8" s="1"/>
  <c r="AC351" i="8"/>
  <c r="AC352" i="8" s="1"/>
  <c r="Y351" i="8"/>
  <c r="Y352" i="8" s="1"/>
  <c r="U351" i="8"/>
  <c r="U352" i="8" s="1"/>
  <c r="Q351" i="8"/>
  <c r="AJ351" i="8"/>
  <c r="AJ352" i="8" s="1"/>
  <c r="AF351" i="8"/>
  <c r="AF352" i="8" s="1"/>
  <c r="AB351" i="8"/>
  <c r="AB352" i="8" s="1"/>
  <c r="X351" i="8"/>
  <c r="X352" i="8" s="1"/>
  <c r="T351" i="8"/>
  <c r="T352" i="8" s="1"/>
  <c r="AI351" i="8"/>
  <c r="AI352" i="8" s="1"/>
  <c r="AE351" i="8"/>
  <c r="AE352" i="8" s="1"/>
  <c r="AA351" i="8"/>
  <c r="AA352" i="8" s="1"/>
  <c r="W351" i="8"/>
  <c r="W352" i="8" s="1"/>
  <c r="S351" i="8"/>
  <c r="S352" i="8" s="1"/>
  <c r="O343" i="8"/>
  <c r="O336" i="8"/>
  <c r="G345" i="8"/>
  <c r="AH344" i="8"/>
  <c r="AH345" i="8" s="1"/>
  <c r="AD344" i="8"/>
  <c r="AD345" i="8" s="1"/>
  <c r="Z344" i="8"/>
  <c r="Z345" i="8" s="1"/>
  <c r="V344" i="8"/>
  <c r="V345" i="8" s="1"/>
  <c r="R344" i="8"/>
  <c r="R345" i="8" s="1"/>
  <c r="AG344" i="8"/>
  <c r="AG345" i="8" s="1"/>
  <c r="AC344" i="8"/>
  <c r="AC345" i="8" s="1"/>
  <c r="Y344" i="8"/>
  <c r="Y345" i="8" s="1"/>
  <c r="U344" i="8"/>
  <c r="U345" i="8" s="1"/>
  <c r="Q344" i="8"/>
  <c r="AJ344" i="8"/>
  <c r="AJ345" i="8" s="1"/>
  <c r="AF344" i="8"/>
  <c r="AF345" i="8" s="1"/>
  <c r="AB344" i="8"/>
  <c r="AB345" i="8" s="1"/>
  <c r="X344" i="8"/>
  <c r="X345" i="8" s="1"/>
  <c r="T344" i="8"/>
  <c r="T345" i="8" s="1"/>
  <c r="AI344" i="8"/>
  <c r="AI345" i="8" s="1"/>
  <c r="AE344" i="8"/>
  <c r="AE345" i="8" s="1"/>
  <c r="AA344" i="8"/>
  <c r="AA345" i="8" s="1"/>
  <c r="W344" i="8"/>
  <c r="W345" i="8" s="1"/>
  <c r="S344" i="8"/>
  <c r="S345" i="8" s="1"/>
  <c r="G338" i="8"/>
  <c r="AH337" i="8"/>
  <c r="AH338" i="8" s="1"/>
  <c r="AD337" i="8"/>
  <c r="AD338" i="8" s="1"/>
  <c r="Z337" i="8"/>
  <c r="Z338" i="8" s="1"/>
  <c r="V337" i="8"/>
  <c r="V338" i="8" s="1"/>
  <c r="R337" i="8"/>
  <c r="R338" i="8" s="1"/>
  <c r="AG337" i="8"/>
  <c r="AG338" i="8" s="1"/>
  <c r="AC337" i="8"/>
  <c r="AC338" i="8" s="1"/>
  <c r="Y337" i="8"/>
  <c r="Y338" i="8" s="1"/>
  <c r="U337" i="8"/>
  <c r="U338" i="8" s="1"/>
  <c r="Q337" i="8"/>
  <c r="AJ337" i="8"/>
  <c r="AJ338" i="8" s="1"/>
  <c r="AF337" i="8"/>
  <c r="AF338" i="8" s="1"/>
  <c r="AB337" i="8"/>
  <c r="AB338" i="8" s="1"/>
  <c r="X337" i="8"/>
  <c r="X338" i="8" s="1"/>
  <c r="T337" i="8"/>
  <c r="T338" i="8" s="1"/>
  <c r="AI337" i="8"/>
  <c r="AI338" i="8" s="1"/>
  <c r="AE337" i="8"/>
  <c r="AE338" i="8" s="1"/>
  <c r="AA337" i="8"/>
  <c r="AA338" i="8" s="1"/>
  <c r="W337" i="8"/>
  <c r="W338" i="8" s="1"/>
  <c r="S337" i="8"/>
  <c r="S338" i="8" s="1"/>
  <c r="O329" i="8"/>
  <c r="G331" i="8"/>
  <c r="AH330" i="8"/>
  <c r="AH331" i="8" s="1"/>
  <c r="AD330" i="8"/>
  <c r="AD331" i="8" s="1"/>
  <c r="Z330" i="8"/>
  <c r="Z331" i="8" s="1"/>
  <c r="V330" i="8"/>
  <c r="V331" i="8" s="1"/>
  <c r="R330" i="8"/>
  <c r="R331" i="8" s="1"/>
  <c r="AF330" i="8"/>
  <c r="AF331" i="8" s="1"/>
  <c r="T330" i="8"/>
  <c r="T331" i="8" s="1"/>
  <c r="AE330" i="8"/>
  <c r="AE331" i="8" s="1"/>
  <c r="AA330" i="8"/>
  <c r="AA331" i="8" s="1"/>
  <c r="W330" i="8"/>
  <c r="W331" i="8" s="1"/>
  <c r="AG330" i="8"/>
  <c r="AG331" i="8" s="1"/>
  <c r="AC330" i="8"/>
  <c r="AC331" i="8" s="1"/>
  <c r="Y330" i="8"/>
  <c r="Y331" i="8" s="1"/>
  <c r="U330" i="8"/>
  <c r="U331" i="8" s="1"/>
  <c r="Q330" i="8"/>
  <c r="AJ330" i="8"/>
  <c r="AJ331" i="8" s="1"/>
  <c r="AB330" i="8"/>
  <c r="AB331" i="8" s="1"/>
  <c r="X330" i="8"/>
  <c r="X331" i="8" s="1"/>
  <c r="AI330" i="8"/>
  <c r="AI331" i="8" s="1"/>
  <c r="S330" i="8"/>
  <c r="S331" i="8" s="1"/>
  <c r="O322" i="8"/>
  <c r="G324" i="8"/>
  <c r="V323" i="8"/>
  <c r="V324" i="8" s="1"/>
  <c r="AG323" i="8"/>
  <c r="AG324" i="8" s="1"/>
  <c r="AC323" i="8"/>
  <c r="AC324" i="8" s="1"/>
  <c r="Y323" i="8"/>
  <c r="Y324" i="8" s="1"/>
  <c r="U323" i="8"/>
  <c r="U324" i="8" s="1"/>
  <c r="Q323" i="8"/>
  <c r="AJ323" i="8"/>
  <c r="AJ324" i="8" s="1"/>
  <c r="AF323" i="8"/>
  <c r="AF324" i="8" s="1"/>
  <c r="AB323" i="8"/>
  <c r="AB324" i="8" s="1"/>
  <c r="X323" i="8"/>
  <c r="X324" i="8" s="1"/>
  <c r="T323" i="8"/>
  <c r="T324" i="8" s="1"/>
  <c r="AI323" i="8"/>
  <c r="AI324" i="8" s="1"/>
  <c r="AE323" i="8"/>
  <c r="AE324" i="8" s="1"/>
  <c r="AA323" i="8"/>
  <c r="AA324" i="8" s="1"/>
  <c r="W323" i="8"/>
  <c r="W324" i="8" s="1"/>
  <c r="S323" i="8"/>
  <c r="S324" i="8" s="1"/>
  <c r="AH323" i="8"/>
  <c r="AH324" i="8" s="1"/>
  <c r="AD323" i="8"/>
  <c r="AD324" i="8" s="1"/>
  <c r="Z323" i="8"/>
  <c r="Z324" i="8" s="1"/>
  <c r="R323" i="8"/>
  <c r="R324" i="8" s="1"/>
  <c r="O315" i="8"/>
  <c r="G317" i="8"/>
  <c r="AH316" i="8"/>
  <c r="AH317" i="8" s="1"/>
  <c r="AD316" i="8"/>
  <c r="AD317" i="8" s="1"/>
  <c r="Z316" i="8"/>
  <c r="Z317" i="8" s="1"/>
  <c r="V316" i="8"/>
  <c r="V317" i="8" s="1"/>
  <c r="R316" i="8"/>
  <c r="R317" i="8" s="1"/>
  <c r="AJ316" i="8"/>
  <c r="AJ317" i="8" s="1"/>
  <c r="T316" i="8"/>
  <c r="T317" i="8" s="1"/>
  <c r="AE316" i="8"/>
  <c r="AE317" i="8" s="1"/>
  <c r="W316" i="8"/>
  <c r="W317" i="8" s="1"/>
  <c r="AG316" i="8"/>
  <c r="AG317" i="8" s="1"/>
  <c r="AC316" i="8"/>
  <c r="AC317" i="8" s="1"/>
  <c r="Y316" i="8"/>
  <c r="Y317" i="8" s="1"/>
  <c r="U316" i="8"/>
  <c r="U317" i="8" s="1"/>
  <c r="Q316" i="8"/>
  <c r="AF316" i="8"/>
  <c r="AF317" i="8" s="1"/>
  <c r="AB316" i="8"/>
  <c r="AB317" i="8" s="1"/>
  <c r="X316" i="8"/>
  <c r="X317" i="8" s="1"/>
  <c r="AI316" i="8"/>
  <c r="AI317" i="8" s="1"/>
  <c r="AA316" i="8"/>
  <c r="AA317" i="8" s="1"/>
  <c r="S316" i="8"/>
  <c r="S317" i="8" s="1"/>
  <c r="O308" i="8"/>
  <c r="G310" i="8"/>
  <c r="AH309" i="8"/>
  <c r="AH310" i="8" s="1"/>
  <c r="AD309" i="8"/>
  <c r="AD310" i="8" s="1"/>
  <c r="Z309" i="8"/>
  <c r="Z310" i="8" s="1"/>
  <c r="V309" i="8"/>
  <c r="V310" i="8" s="1"/>
  <c r="R309" i="8"/>
  <c r="R310" i="8" s="1"/>
  <c r="AG309" i="8"/>
  <c r="AG310" i="8" s="1"/>
  <c r="AC309" i="8"/>
  <c r="AC310" i="8" s="1"/>
  <c r="Y309" i="8"/>
  <c r="Y310" i="8" s="1"/>
  <c r="U309" i="8"/>
  <c r="U310" i="8" s="1"/>
  <c r="Q309" i="8"/>
  <c r="AJ309" i="8"/>
  <c r="AJ310" i="8" s="1"/>
  <c r="AF309" i="8"/>
  <c r="AF310" i="8" s="1"/>
  <c r="AB309" i="8"/>
  <c r="AB310" i="8" s="1"/>
  <c r="X309" i="8"/>
  <c r="X310" i="8" s="1"/>
  <c r="T309" i="8"/>
  <c r="T310" i="8" s="1"/>
  <c r="AI309" i="8"/>
  <c r="AI310" i="8" s="1"/>
  <c r="AE309" i="8"/>
  <c r="AE310" i="8" s="1"/>
  <c r="AA309" i="8"/>
  <c r="AA310" i="8" s="1"/>
  <c r="W309" i="8"/>
  <c r="W310" i="8" s="1"/>
  <c r="S309" i="8"/>
  <c r="S310" i="8" s="1"/>
  <c r="O301" i="8"/>
  <c r="G303" i="8"/>
  <c r="AJ302" i="8"/>
  <c r="AJ303" i="8" s="1"/>
  <c r="AF302" i="8"/>
  <c r="AF303" i="8" s="1"/>
  <c r="AB302" i="8"/>
  <c r="AB303" i="8" s="1"/>
  <c r="X302" i="8"/>
  <c r="X303" i="8" s="1"/>
  <c r="T302" i="8"/>
  <c r="T303" i="8" s="1"/>
  <c r="AI302" i="8"/>
  <c r="AI303" i="8" s="1"/>
  <c r="AE302" i="8"/>
  <c r="AE303" i="8" s="1"/>
  <c r="AA302" i="8"/>
  <c r="AA303" i="8" s="1"/>
  <c r="W302" i="8"/>
  <c r="W303" i="8" s="1"/>
  <c r="S302" i="8"/>
  <c r="S303" i="8" s="1"/>
  <c r="AH302" i="8"/>
  <c r="AH303" i="8" s="1"/>
  <c r="AD302" i="8"/>
  <c r="AD303" i="8" s="1"/>
  <c r="Z302" i="8"/>
  <c r="Z303" i="8" s="1"/>
  <c r="V302" i="8"/>
  <c r="V303" i="8" s="1"/>
  <c r="R302" i="8"/>
  <c r="R303" i="8" s="1"/>
  <c r="AG302" i="8"/>
  <c r="AG303" i="8" s="1"/>
  <c r="AC302" i="8"/>
  <c r="AC303" i="8" s="1"/>
  <c r="Y302" i="8"/>
  <c r="Y303" i="8" s="1"/>
  <c r="U302" i="8"/>
  <c r="U303" i="8" s="1"/>
  <c r="Q302" i="8"/>
  <c r="O294" i="8"/>
  <c r="G296" i="8"/>
  <c r="AH295" i="8"/>
  <c r="AH296" i="8" s="1"/>
  <c r="AD295" i="8"/>
  <c r="AD296" i="8" s="1"/>
  <c r="Z295" i="8"/>
  <c r="Z296" i="8" s="1"/>
  <c r="V295" i="8"/>
  <c r="V296" i="8" s="1"/>
  <c r="R295" i="8"/>
  <c r="R296" i="8" s="1"/>
  <c r="AG295" i="8"/>
  <c r="AG296" i="8" s="1"/>
  <c r="AC295" i="8"/>
  <c r="AC296" i="8" s="1"/>
  <c r="Y295" i="8"/>
  <c r="Y296" i="8" s="1"/>
  <c r="U295" i="8"/>
  <c r="U296" i="8" s="1"/>
  <c r="Q295" i="8"/>
  <c r="AJ295" i="8"/>
  <c r="AJ296" i="8" s="1"/>
  <c r="AF295" i="8"/>
  <c r="AF296" i="8" s="1"/>
  <c r="AB295" i="8"/>
  <c r="AB296" i="8" s="1"/>
  <c r="X295" i="8"/>
  <c r="X296" i="8" s="1"/>
  <c r="T295" i="8"/>
  <c r="T296" i="8" s="1"/>
  <c r="AI295" i="8"/>
  <c r="AI296" i="8" s="1"/>
  <c r="AE295" i="8"/>
  <c r="AE296" i="8" s="1"/>
  <c r="AA295" i="8"/>
  <c r="AA296" i="8" s="1"/>
  <c r="W295" i="8"/>
  <c r="W296" i="8" s="1"/>
  <c r="S295" i="8"/>
  <c r="S296" i="8" s="1"/>
  <c r="O287" i="8"/>
  <c r="G289" i="8"/>
  <c r="AJ288" i="8"/>
  <c r="AJ289" i="8" s="1"/>
  <c r="AF288" i="8"/>
  <c r="AF289" i="8" s="1"/>
  <c r="AB288" i="8"/>
  <c r="AB289" i="8" s="1"/>
  <c r="X288" i="8"/>
  <c r="X289" i="8" s="1"/>
  <c r="T288" i="8"/>
  <c r="T289" i="8" s="1"/>
  <c r="AI288" i="8"/>
  <c r="AI289" i="8" s="1"/>
  <c r="AE288" i="8"/>
  <c r="AE289" i="8" s="1"/>
  <c r="AA288" i="8"/>
  <c r="AA289" i="8" s="1"/>
  <c r="W288" i="8"/>
  <c r="W289" i="8" s="1"/>
  <c r="S288" i="8"/>
  <c r="S289" i="8" s="1"/>
  <c r="AH288" i="8"/>
  <c r="AH289" i="8" s="1"/>
  <c r="AD288" i="8"/>
  <c r="AD289" i="8" s="1"/>
  <c r="Z288" i="8"/>
  <c r="Z289" i="8" s="1"/>
  <c r="V288" i="8"/>
  <c r="V289" i="8" s="1"/>
  <c r="R288" i="8"/>
  <c r="R289" i="8" s="1"/>
  <c r="AG288" i="8"/>
  <c r="AG289" i="8" s="1"/>
  <c r="AC288" i="8"/>
  <c r="AC289" i="8" s="1"/>
  <c r="Y288" i="8"/>
  <c r="Y289" i="8" s="1"/>
  <c r="U288" i="8"/>
  <c r="U289" i="8" s="1"/>
  <c r="Q288" i="8"/>
  <c r="O280" i="8"/>
  <c r="G282" i="8"/>
  <c r="AH281" i="8"/>
  <c r="AH282" i="8" s="1"/>
  <c r="AD281" i="8"/>
  <c r="AD282" i="8" s="1"/>
  <c r="Z281" i="8"/>
  <c r="Z282" i="8" s="1"/>
  <c r="V281" i="8"/>
  <c r="V282" i="8" s="1"/>
  <c r="R281" i="8"/>
  <c r="R282" i="8" s="1"/>
  <c r="AG281" i="8"/>
  <c r="AG282" i="8" s="1"/>
  <c r="AC281" i="8"/>
  <c r="AC282" i="8" s="1"/>
  <c r="Y281" i="8"/>
  <c r="Y282" i="8" s="1"/>
  <c r="U281" i="8"/>
  <c r="U282" i="8" s="1"/>
  <c r="Q281" i="8"/>
  <c r="AJ281" i="8"/>
  <c r="AJ282" i="8" s="1"/>
  <c r="AF281" i="8"/>
  <c r="AF282" i="8" s="1"/>
  <c r="AB281" i="8"/>
  <c r="AB282" i="8" s="1"/>
  <c r="X281" i="8"/>
  <c r="X282" i="8" s="1"/>
  <c r="T281" i="8"/>
  <c r="T282" i="8" s="1"/>
  <c r="AI281" i="8"/>
  <c r="AI282" i="8" s="1"/>
  <c r="AE281" i="8"/>
  <c r="AE282" i="8" s="1"/>
  <c r="AA281" i="8"/>
  <c r="AA282" i="8" s="1"/>
  <c r="W281" i="8"/>
  <c r="W282" i="8" s="1"/>
  <c r="S281" i="8"/>
  <c r="S282" i="8" s="1"/>
  <c r="O273" i="8"/>
  <c r="G275" i="8"/>
  <c r="AH274" i="8"/>
  <c r="AH275" i="8" s="1"/>
  <c r="AD274" i="8"/>
  <c r="AD275" i="8" s="1"/>
  <c r="Z274" i="8"/>
  <c r="Z275" i="8" s="1"/>
  <c r="V274" i="8"/>
  <c r="V275" i="8" s="1"/>
  <c r="R274" i="8"/>
  <c r="R275" i="8" s="1"/>
  <c r="AG274" i="8"/>
  <c r="AG275" i="8" s="1"/>
  <c r="AC274" i="8"/>
  <c r="AC275" i="8" s="1"/>
  <c r="Y274" i="8"/>
  <c r="Y275" i="8" s="1"/>
  <c r="U274" i="8"/>
  <c r="U275" i="8" s="1"/>
  <c r="Q274" i="8"/>
  <c r="AJ274" i="8"/>
  <c r="AJ275" i="8" s="1"/>
  <c r="AF274" i="8"/>
  <c r="AF275" i="8" s="1"/>
  <c r="AB274" i="8"/>
  <c r="AB275" i="8" s="1"/>
  <c r="X274" i="8"/>
  <c r="X275" i="8" s="1"/>
  <c r="T274" i="8"/>
  <c r="T275" i="8" s="1"/>
  <c r="AI274" i="8"/>
  <c r="AI275" i="8" s="1"/>
  <c r="AE274" i="8"/>
  <c r="AE275" i="8" s="1"/>
  <c r="AA274" i="8"/>
  <c r="AA275" i="8" s="1"/>
  <c r="W274" i="8"/>
  <c r="W275" i="8" s="1"/>
  <c r="S274" i="8"/>
  <c r="S275" i="8" s="1"/>
  <c r="O266" i="8"/>
  <c r="G268" i="8"/>
  <c r="AH267" i="8"/>
  <c r="AH268" i="8" s="1"/>
  <c r="AD267" i="8"/>
  <c r="AD268" i="8" s="1"/>
  <c r="Z267" i="8"/>
  <c r="Z268" i="8" s="1"/>
  <c r="V267" i="8"/>
  <c r="V268" i="8" s="1"/>
  <c r="R267" i="8"/>
  <c r="R268" i="8" s="1"/>
  <c r="AJ267" i="8"/>
  <c r="AJ268" i="8" s="1"/>
  <c r="AF267" i="8"/>
  <c r="AF268" i="8" s="1"/>
  <c r="AB267" i="8"/>
  <c r="AB268" i="8" s="1"/>
  <c r="X267" i="8"/>
  <c r="X268" i="8" s="1"/>
  <c r="T267" i="8"/>
  <c r="T268" i="8" s="1"/>
  <c r="AI267" i="8"/>
  <c r="AI268" i="8" s="1"/>
  <c r="AE267" i="8"/>
  <c r="AE268" i="8" s="1"/>
  <c r="AA267" i="8"/>
  <c r="AA268" i="8" s="1"/>
  <c r="W267" i="8"/>
  <c r="W268" i="8" s="1"/>
  <c r="S267" i="8"/>
  <c r="S268" i="8" s="1"/>
  <c r="AG267" i="8"/>
  <c r="AG268" i="8" s="1"/>
  <c r="AC267" i="8"/>
  <c r="AC268" i="8" s="1"/>
  <c r="Y267" i="8"/>
  <c r="Y268" i="8" s="1"/>
  <c r="U267" i="8"/>
  <c r="U268" i="8" s="1"/>
  <c r="Q267" i="8"/>
  <c r="O259" i="8"/>
  <c r="G261" i="8"/>
  <c r="AJ260" i="8"/>
  <c r="AJ261" i="8" s="1"/>
  <c r="AF260" i="8"/>
  <c r="AF261" i="8" s="1"/>
  <c r="AB260" i="8"/>
  <c r="AB261" i="8" s="1"/>
  <c r="X260" i="8"/>
  <c r="X261" i="8" s="1"/>
  <c r="T260" i="8"/>
  <c r="T261" i="8" s="1"/>
  <c r="AI260" i="8"/>
  <c r="AI261" i="8" s="1"/>
  <c r="AE260" i="8"/>
  <c r="AE261" i="8" s="1"/>
  <c r="AA260" i="8"/>
  <c r="AA261" i="8" s="1"/>
  <c r="W260" i="8"/>
  <c r="W261" i="8" s="1"/>
  <c r="S260" i="8"/>
  <c r="S261" i="8" s="1"/>
  <c r="AH260" i="8"/>
  <c r="AH261" i="8" s="1"/>
  <c r="AD260" i="8"/>
  <c r="AD261" i="8" s="1"/>
  <c r="Z260" i="8"/>
  <c r="Z261" i="8" s="1"/>
  <c r="V260" i="8"/>
  <c r="V261" i="8" s="1"/>
  <c r="R260" i="8"/>
  <c r="R261" i="8" s="1"/>
  <c r="AG260" i="8"/>
  <c r="AG261" i="8" s="1"/>
  <c r="AC260" i="8"/>
  <c r="AC261" i="8" s="1"/>
  <c r="Y260" i="8"/>
  <c r="Y261" i="8" s="1"/>
  <c r="U260" i="8"/>
  <c r="U261" i="8" s="1"/>
  <c r="Q260" i="8"/>
  <c r="O252" i="8"/>
  <c r="G254" i="8"/>
  <c r="V253" i="8"/>
  <c r="V254" i="8" s="1"/>
  <c r="AJ253" i="8"/>
  <c r="AJ254" i="8" s="1"/>
  <c r="AF253" i="8"/>
  <c r="AF254" i="8" s="1"/>
  <c r="AB253" i="8"/>
  <c r="AB254" i="8" s="1"/>
  <c r="X253" i="8"/>
  <c r="X254" i="8" s="1"/>
  <c r="T253" i="8"/>
  <c r="T254" i="8" s="1"/>
  <c r="AI253" i="8"/>
  <c r="AI254" i="8" s="1"/>
  <c r="AE253" i="8"/>
  <c r="AE254" i="8" s="1"/>
  <c r="AA253" i="8"/>
  <c r="AA254" i="8" s="1"/>
  <c r="W253" i="8"/>
  <c r="W254" i="8" s="1"/>
  <c r="S253" i="8"/>
  <c r="S254" i="8" s="1"/>
  <c r="AH253" i="8"/>
  <c r="AH254" i="8" s="1"/>
  <c r="AD253" i="8"/>
  <c r="AD254" i="8" s="1"/>
  <c r="Z253" i="8"/>
  <c r="Z254" i="8" s="1"/>
  <c r="R253" i="8"/>
  <c r="R254" i="8" s="1"/>
  <c r="AG253" i="8"/>
  <c r="AG254" i="8" s="1"/>
  <c r="AC253" i="8"/>
  <c r="AC254" i="8" s="1"/>
  <c r="Y253" i="8"/>
  <c r="Y254" i="8" s="1"/>
  <c r="U253" i="8"/>
  <c r="U254" i="8" s="1"/>
  <c r="Q253" i="8"/>
  <c r="O245" i="8"/>
  <c r="G247" i="8"/>
  <c r="AH246" i="8"/>
  <c r="AH247" i="8" s="1"/>
  <c r="AD246" i="8"/>
  <c r="AD247" i="8" s="1"/>
  <c r="Z246" i="8"/>
  <c r="Z247" i="8" s="1"/>
  <c r="V246" i="8"/>
  <c r="V247" i="8" s="1"/>
  <c r="R246" i="8"/>
  <c r="R247" i="8" s="1"/>
  <c r="AG246" i="8"/>
  <c r="AG247" i="8" s="1"/>
  <c r="AC246" i="8"/>
  <c r="AC247" i="8" s="1"/>
  <c r="Y246" i="8"/>
  <c r="Y247" i="8" s="1"/>
  <c r="U246" i="8"/>
  <c r="U247" i="8" s="1"/>
  <c r="Q246" i="8"/>
  <c r="AJ246" i="8"/>
  <c r="AJ247" i="8" s="1"/>
  <c r="AF246" i="8"/>
  <c r="AF247" i="8" s="1"/>
  <c r="AB246" i="8"/>
  <c r="AB247" i="8" s="1"/>
  <c r="X246" i="8"/>
  <c r="X247" i="8" s="1"/>
  <c r="T246" i="8"/>
  <c r="T247" i="8" s="1"/>
  <c r="AI246" i="8"/>
  <c r="AI247" i="8" s="1"/>
  <c r="AE246" i="8"/>
  <c r="AE247" i="8" s="1"/>
  <c r="AA246" i="8"/>
  <c r="AA247" i="8" s="1"/>
  <c r="W246" i="8"/>
  <c r="W247" i="8" s="1"/>
  <c r="S246" i="8"/>
  <c r="S247" i="8" s="1"/>
  <c r="O238" i="8"/>
  <c r="G240" i="8"/>
  <c r="AJ239" i="8"/>
  <c r="AJ240" i="8" s="1"/>
  <c r="AF239" i="8"/>
  <c r="AF240" i="8" s="1"/>
  <c r="AB239" i="8"/>
  <c r="AB240" i="8" s="1"/>
  <c r="X239" i="8"/>
  <c r="X240" i="8" s="1"/>
  <c r="T239" i="8"/>
  <c r="T240" i="8" s="1"/>
  <c r="AI239" i="8"/>
  <c r="AI240" i="8" s="1"/>
  <c r="AE239" i="8"/>
  <c r="AE240" i="8" s="1"/>
  <c r="AA239" i="8"/>
  <c r="AA240" i="8" s="1"/>
  <c r="W239" i="8"/>
  <c r="W240" i="8" s="1"/>
  <c r="S239" i="8"/>
  <c r="S240" i="8" s="1"/>
  <c r="AH239" i="8"/>
  <c r="AH240" i="8" s="1"/>
  <c r="AD239" i="8"/>
  <c r="AD240" i="8" s="1"/>
  <c r="Z239" i="8"/>
  <c r="Z240" i="8" s="1"/>
  <c r="V239" i="8"/>
  <c r="V240" i="8" s="1"/>
  <c r="R239" i="8"/>
  <c r="R240" i="8" s="1"/>
  <c r="AG239" i="8"/>
  <c r="AG240" i="8" s="1"/>
  <c r="AC239" i="8"/>
  <c r="AC240" i="8" s="1"/>
  <c r="Y239" i="8"/>
  <c r="Y240" i="8" s="1"/>
  <c r="U239" i="8"/>
  <c r="U240" i="8" s="1"/>
  <c r="Q239" i="8"/>
  <c r="O224" i="8"/>
  <c r="O231" i="8"/>
  <c r="G233" i="8"/>
  <c r="AJ232" i="8"/>
  <c r="AJ233" i="8" s="1"/>
  <c r="AF232" i="8"/>
  <c r="AF233" i="8" s="1"/>
  <c r="AB232" i="8"/>
  <c r="AB233" i="8" s="1"/>
  <c r="X232" i="8"/>
  <c r="X233" i="8" s="1"/>
  <c r="T232" i="8"/>
  <c r="T233" i="8" s="1"/>
  <c r="AI232" i="8"/>
  <c r="AI233" i="8" s="1"/>
  <c r="AE232" i="8"/>
  <c r="AE233" i="8" s="1"/>
  <c r="AA232" i="8"/>
  <c r="AA233" i="8" s="1"/>
  <c r="W232" i="8"/>
  <c r="W233" i="8" s="1"/>
  <c r="S232" i="8"/>
  <c r="S233" i="8" s="1"/>
  <c r="AH232" i="8"/>
  <c r="AH233" i="8" s="1"/>
  <c r="AD232" i="8"/>
  <c r="AD233" i="8" s="1"/>
  <c r="Z232" i="8"/>
  <c r="Z233" i="8" s="1"/>
  <c r="V232" i="8"/>
  <c r="V233" i="8" s="1"/>
  <c r="R232" i="8"/>
  <c r="R233" i="8" s="1"/>
  <c r="AG232" i="8"/>
  <c r="AG233" i="8" s="1"/>
  <c r="AC232" i="8"/>
  <c r="AC233" i="8" s="1"/>
  <c r="Y232" i="8"/>
  <c r="Y233" i="8" s="1"/>
  <c r="U232" i="8"/>
  <c r="U233" i="8" s="1"/>
  <c r="Q232" i="8"/>
  <c r="G226" i="8"/>
  <c r="AH225" i="8"/>
  <c r="AH226" i="8" s="1"/>
  <c r="AD225" i="8"/>
  <c r="AD226" i="8" s="1"/>
  <c r="Z225" i="8"/>
  <c r="Z226" i="8" s="1"/>
  <c r="R225" i="8"/>
  <c r="R226" i="8" s="1"/>
  <c r="AG225" i="8"/>
  <c r="AG226" i="8" s="1"/>
  <c r="AC225" i="8"/>
  <c r="AC226" i="8" s="1"/>
  <c r="Y225" i="8"/>
  <c r="Y226" i="8" s="1"/>
  <c r="U225" i="8"/>
  <c r="U226" i="8" s="1"/>
  <c r="Q225" i="8"/>
  <c r="AJ225" i="8"/>
  <c r="AJ226" i="8" s="1"/>
  <c r="AF225" i="8"/>
  <c r="AF226" i="8" s="1"/>
  <c r="AB225" i="8"/>
  <c r="AB226" i="8" s="1"/>
  <c r="X225" i="8"/>
  <c r="X226" i="8" s="1"/>
  <c r="T225" i="8"/>
  <c r="T226" i="8" s="1"/>
  <c r="AI225" i="8"/>
  <c r="AI226" i="8" s="1"/>
  <c r="AE225" i="8"/>
  <c r="AE226" i="8" s="1"/>
  <c r="AA225" i="8"/>
  <c r="AA226" i="8" s="1"/>
  <c r="W225" i="8"/>
  <c r="W226" i="8" s="1"/>
  <c r="S225" i="8"/>
  <c r="S226" i="8" s="1"/>
  <c r="V225" i="8"/>
  <c r="V226" i="8" s="1"/>
  <c r="O217" i="8"/>
  <c r="G219" i="8"/>
  <c r="AD218" i="8"/>
  <c r="AD219" i="8" s="1"/>
  <c r="V218" i="8"/>
  <c r="V219" i="8" s="1"/>
  <c r="AJ218" i="8"/>
  <c r="AJ219" i="8" s="1"/>
  <c r="AF218" i="8"/>
  <c r="AF219" i="8" s="1"/>
  <c r="AB218" i="8"/>
  <c r="AB219" i="8" s="1"/>
  <c r="X218" i="8"/>
  <c r="X219" i="8" s="1"/>
  <c r="T218" i="8"/>
  <c r="T219" i="8" s="1"/>
  <c r="AI218" i="8"/>
  <c r="AI219" i="8" s="1"/>
  <c r="AE218" i="8"/>
  <c r="AE219" i="8" s="1"/>
  <c r="AA218" i="8"/>
  <c r="AA219" i="8" s="1"/>
  <c r="W218" i="8"/>
  <c r="W219" i="8" s="1"/>
  <c r="S218" i="8"/>
  <c r="S219" i="8" s="1"/>
  <c r="AH218" i="8"/>
  <c r="AH219" i="8" s="1"/>
  <c r="Z218" i="8"/>
  <c r="Z219" i="8" s="1"/>
  <c r="R218" i="8"/>
  <c r="R219" i="8" s="1"/>
  <c r="AG218" i="8"/>
  <c r="AG219" i="8" s="1"/>
  <c r="AC218" i="8"/>
  <c r="AC219" i="8" s="1"/>
  <c r="Y218" i="8"/>
  <c r="Y219" i="8" s="1"/>
  <c r="U218" i="8"/>
  <c r="U219" i="8" s="1"/>
  <c r="Q218" i="8"/>
  <c r="O203" i="8"/>
  <c r="O210" i="8"/>
  <c r="G212" i="8"/>
  <c r="Z211" i="8"/>
  <c r="Z212" i="8" s="1"/>
  <c r="V211" i="8"/>
  <c r="V212" i="8" s="1"/>
  <c r="R211" i="8"/>
  <c r="R212" i="8" s="1"/>
  <c r="Q211" i="8"/>
  <c r="AJ211" i="8"/>
  <c r="AJ212" i="8" s="1"/>
  <c r="AF211" i="8"/>
  <c r="AF212" i="8" s="1"/>
  <c r="AB211" i="8"/>
  <c r="AB212" i="8" s="1"/>
  <c r="X211" i="8"/>
  <c r="X212" i="8" s="1"/>
  <c r="T211" i="8"/>
  <c r="T212" i="8" s="1"/>
  <c r="AI211" i="8"/>
  <c r="AI212" i="8" s="1"/>
  <c r="AE211" i="8"/>
  <c r="AE212" i="8" s="1"/>
  <c r="AA211" i="8"/>
  <c r="AA212" i="8" s="1"/>
  <c r="W211" i="8"/>
  <c r="W212" i="8" s="1"/>
  <c r="S211" i="8"/>
  <c r="S212" i="8" s="1"/>
  <c r="AH211" i="8"/>
  <c r="AH212" i="8" s="1"/>
  <c r="AD211" i="8"/>
  <c r="AD212" i="8" s="1"/>
  <c r="AG211" i="8"/>
  <c r="AG212" i="8" s="1"/>
  <c r="AC211" i="8"/>
  <c r="AC212" i="8" s="1"/>
  <c r="Y211" i="8"/>
  <c r="Y212" i="8" s="1"/>
  <c r="U211" i="8"/>
  <c r="U212" i="8" s="1"/>
  <c r="G205" i="8"/>
  <c r="AH204" i="8"/>
  <c r="AH205" i="8" s="1"/>
  <c r="AD204" i="8"/>
  <c r="AD205" i="8" s="1"/>
  <c r="Z204" i="8"/>
  <c r="Z205" i="8" s="1"/>
  <c r="V204" i="8"/>
  <c r="V205" i="8" s="1"/>
  <c r="R204" i="8"/>
  <c r="R205" i="8" s="1"/>
  <c r="AJ204" i="8"/>
  <c r="AJ205" i="8" s="1"/>
  <c r="AF204" i="8"/>
  <c r="AF205" i="8" s="1"/>
  <c r="AB204" i="8"/>
  <c r="AB205" i="8" s="1"/>
  <c r="X204" i="8"/>
  <c r="X205" i="8" s="1"/>
  <c r="T204" i="8"/>
  <c r="T205" i="8" s="1"/>
  <c r="AI204" i="8"/>
  <c r="AI205" i="8" s="1"/>
  <c r="AE204" i="8"/>
  <c r="AE205" i="8" s="1"/>
  <c r="AA204" i="8"/>
  <c r="AA205" i="8" s="1"/>
  <c r="W204" i="8"/>
  <c r="W205" i="8" s="1"/>
  <c r="S204" i="8"/>
  <c r="S205" i="8" s="1"/>
  <c r="AG204" i="8"/>
  <c r="AG205" i="8" s="1"/>
  <c r="AC204" i="8"/>
  <c r="AC205" i="8" s="1"/>
  <c r="Y204" i="8"/>
  <c r="Y205" i="8" s="1"/>
  <c r="U204" i="8"/>
  <c r="U205" i="8" s="1"/>
  <c r="Q204" i="8"/>
  <c r="O196" i="8"/>
  <c r="G198" i="8"/>
  <c r="AH197" i="8"/>
  <c r="AH198" i="8" s="1"/>
  <c r="AD197" i="8"/>
  <c r="AD198" i="8" s="1"/>
  <c r="Z197" i="8"/>
  <c r="Z198" i="8" s="1"/>
  <c r="V197" i="8"/>
  <c r="V198" i="8" s="1"/>
  <c r="R197" i="8"/>
  <c r="R198" i="8" s="1"/>
  <c r="AG197" i="8"/>
  <c r="AG198" i="8" s="1"/>
  <c r="AC197" i="8"/>
  <c r="AC198" i="8" s="1"/>
  <c r="Y197" i="8"/>
  <c r="Y198" i="8" s="1"/>
  <c r="U197" i="8"/>
  <c r="U198" i="8" s="1"/>
  <c r="Q197" i="8"/>
  <c r="AJ197" i="8"/>
  <c r="AJ198" i="8" s="1"/>
  <c r="AF197" i="8"/>
  <c r="AF198" i="8" s="1"/>
  <c r="AB197" i="8"/>
  <c r="AB198" i="8" s="1"/>
  <c r="X197" i="8"/>
  <c r="X198" i="8" s="1"/>
  <c r="T197" i="8"/>
  <c r="T198" i="8" s="1"/>
  <c r="AI197" i="8"/>
  <c r="AI198" i="8" s="1"/>
  <c r="AE197" i="8"/>
  <c r="AE198" i="8" s="1"/>
  <c r="AA197" i="8"/>
  <c r="AA198" i="8" s="1"/>
  <c r="W197" i="8"/>
  <c r="W198" i="8" s="1"/>
  <c r="S197" i="8"/>
  <c r="S198" i="8" s="1"/>
  <c r="O189" i="8"/>
  <c r="G191" i="8"/>
  <c r="AH190" i="8"/>
  <c r="AH191" i="8" s="1"/>
  <c r="AD190" i="8"/>
  <c r="AD191" i="8" s="1"/>
  <c r="Z190" i="8"/>
  <c r="Z191" i="8" s="1"/>
  <c r="V190" i="8"/>
  <c r="V191" i="8" s="1"/>
  <c r="R190" i="8"/>
  <c r="R191" i="8" s="1"/>
  <c r="AJ190" i="8"/>
  <c r="AJ191" i="8" s="1"/>
  <c r="AF190" i="8"/>
  <c r="AF191" i="8" s="1"/>
  <c r="AB190" i="8"/>
  <c r="AB191" i="8" s="1"/>
  <c r="X190" i="8"/>
  <c r="X191" i="8" s="1"/>
  <c r="T190" i="8"/>
  <c r="T191" i="8" s="1"/>
  <c r="AI190" i="8"/>
  <c r="AI191" i="8" s="1"/>
  <c r="AE190" i="8"/>
  <c r="AE191" i="8" s="1"/>
  <c r="AA190" i="8"/>
  <c r="AA191" i="8" s="1"/>
  <c r="W190" i="8"/>
  <c r="W191" i="8" s="1"/>
  <c r="S190" i="8"/>
  <c r="S191" i="8" s="1"/>
  <c r="AG190" i="8"/>
  <c r="AG191" i="8" s="1"/>
  <c r="AC190" i="8"/>
  <c r="AC191" i="8" s="1"/>
  <c r="Y190" i="8"/>
  <c r="Y191" i="8" s="1"/>
  <c r="U190" i="8"/>
  <c r="U191" i="8" s="1"/>
  <c r="Q190" i="8"/>
  <c r="O182" i="8"/>
  <c r="G184" i="8"/>
  <c r="AH183" i="8"/>
  <c r="AH184" i="8" s="1"/>
  <c r="AD183" i="8"/>
  <c r="AD184" i="8" s="1"/>
  <c r="Z183" i="8"/>
  <c r="Z184" i="8" s="1"/>
  <c r="V183" i="8"/>
  <c r="V184" i="8" s="1"/>
  <c r="R183" i="8"/>
  <c r="R184" i="8" s="1"/>
  <c r="AJ183" i="8"/>
  <c r="AJ184" i="8" s="1"/>
  <c r="AF183" i="8"/>
  <c r="AF184" i="8" s="1"/>
  <c r="AB183" i="8"/>
  <c r="AB184" i="8" s="1"/>
  <c r="X183" i="8"/>
  <c r="X184" i="8" s="1"/>
  <c r="T183" i="8"/>
  <c r="T184" i="8" s="1"/>
  <c r="AI183" i="8"/>
  <c r="AI184" i="8" s="1"/>
  <c r="AE183" i="8"/>
  <c r="AE184" i="8" s="1"/>
  <c r="AA183" i="8"/>
  <c r="AA184" i="8" s="1"/>
  <c r="W183" i="8"/>
  <c r="W184" i="8" s="1"/>
  <c r="S183" i="8"/>
  <c r="S184" i="8" s="1"/>
  <c r="AG183" i="8"/>
  <c r="AG184" i="8" s="1"/>
  <c r="AC183" i="8"/>
  <c r="AC184" i="8" s="1"/>
  <c r="Y183" i="8"/>
  <c r="Y184" i="8" s="1"/>
  <c r="U183" i="8"/>
  <c r="U184" i="8" s="1"/>
  <c r="Q183" i="8"/>
  <c r="O175" i="8"/>
  <c r="G177" i="8"/>
  <c r="AH176" i="8"/>
  <c r="AH177" i="8" s="1"/>
  <c r="AD176" i="8"/>
  <c r="AD177" i="8" s="1"/>
  <c r="Z176" i="8"/>
  <c r="Z177" i="8" s="1"/>
  <c r="V176" i="8"/>
  <c r="V177" i="8" s="1"/>
  <c r="R176" i="8"/>
  <c r="R177" i="8" s="1"/>
  <c r="AG176" i="8"/>
  <c r="AG177" i="8" s="1"/>
  <c r="AC176" i="8"/>
  <c r="AC177" i="8" s="1"/>
  <c r="Y176" i="8"/>
  <c r="Y177" i="8" s="1"/>
  <c r="U176" i="8"/>
  <c r="U177" i="8" s="1"/>
  <c r="Q176" i="8"/>
  <c r="AJ176" i="8"/>
  <c r="AJ177" i="8" s="1"/>
  <c r="AF176" i="8"/>
  <c r="AF177" i="8" s="1"/>
  <c r="AB176" i="8"/>
  <c r="AB177" i="8" s="1"/>
  <c r="X176" i="8"/>
  <c r="X177" i="8" s="1"/>
  <c r="T176" i="8"/>
  <c r="T177" i="8" s="1"/>
  <c r="AI176" i="8"/>
  <c r="AI177" i="8" s="1"/>
  <c r="AE176" i="8"/>
  <c r="AE177" i="8" s="1"/>
  <c r="AA176" i="8"/>
  <c r="AA177" i="8" s="1"/>
  <c r="W176" i="8"/>
  <c r="W177" i="8" s="1"/>
  <c r="S176" i="8"/>
  <c r="S177" i="8" s="1"/>
  <c r="O168" i="8"/>
  <c r="G170" i="8"/>
  <c r="AH169" i="8"/>
  <c r="AH170" i="8" s="1"/>
  <c r="AD169" i="8"/>
  <c r="AD170" i="8" s="1"/>
  <c r="Z169" i="8"/>
  <c r="Z170" i="8" s="1"/>
  <c r="V169" i="8"/>
  <c r="V170" i="8" s="1"/>
  <c r="R169" i="8"/>
  <c r="R170" i="8" s="1"/>
  <c r="AG169" i="8"/>
  <c r="AG170" i="8" s="1"/>
  <c r="AC169" i="8"/>
  <c r="AC170" i="8" s="1"/>
  <c r="Y169" i="8"/>
  <c r="Y170" i="8" s="1"/>
  <c r="U169" i="8"/>
  <c r="U170" i="8" s="1"/>
  <c r="Q169" i="8"/>
  <c r="AJ169" i="8"/>
  <c r="AJ170" i="8" s="1"/>
  <c r="AF169" i="8"/>
  <c r="AF170" i="8" s="1"/>
  <c r="AB169" i="8"/>
  <c r="AB170" i="8" s="1"/>
  <c r="X169" i="8"/>
  <c r="X170" i="8" s="1"/>
  <c r="T169" i="8"/>
  <c r="T170" i="8" s="1"/>
  <c r="AI169" i="8"/>
  <c r="AI170" i="8" s="1"/>
  <c r="AE169" i="8"/>
  <c r="AE170" i="8" s="1"/>
  <c r="AA169" i="8"/>
  <c r="AA170" i="8" s="1"/>
  <c r="W169" i="8"/>
  <c r="W170" i="8" s="1"/>
  <c r="S169" i="8"/>
  <c r="S170" i="8" s="1"/>
  <c r="O161" i="8"/>
  <c r="G163" i="8"/>
  <c r="AG162" i="8"/>
  <c r="AG163" i="8" s="1"/>
  <c r="AC162" i="8"/>
  <c r="AC163" i="8" s="1"/>
  <c r="Y162" i="8"/>
  <c r="Y163" i="8" s="1"/>
  <c r="U162" i="8"/>
  <c r="U163" i="8" s="1"/>
  <c r="Q162" i="8"/>
  <c r="AJ162" i="8"/>
  <c r="AJ163" i="8" s="1"/>
  <c r="AF162" i="8"/>
  <c r="AF163" i="8" s="1"/>
  <c r="AB162" i="8"/>
  <c r="AB163" i="8" s="1"/>
  <c r="X162" i="8"/>
  <c r="X163" i="8" s="1"/>
  <c r="T162" i="8"/>
  <c r="T163" i="8" s="1"/>
  <c r="AI162" i="8"/>
  <c r="AI163" i="8" s="1"/>
  <c r="AE162" i="8"/>
  <c r="AE163" i="8" s="1"/>
  <c r="AA162" i="8"/>
  <c r="AA163" i="8" s="1"/>
  <c r="W162" i="8"/>
  <c r="W163" i="8" s="1"/>
  <c r="S162" i="8"/>
  <c r="S163" i="8" s="1"/>
  <c r="AH162" i="8"/>
  <c r="AH163" i="8" s="1"/>
  <c r="AD162" i="8"/>
  <c r="AD163" i="8" s="1"/>
  <c r="Z162" i="8"/>
  <c r="Z163" i="8" s="1"/>
  <c r="V162" i="8"/>
  <c r="V163" i="8" s="1"/>
  <c r="R162" i="8"/>
  <c r="R163" i="8" s="1"/>
  <c r="O147" i="8"/>
  <c r="O154" i="8"/>
  <c r="G156" i="8"/>
  <c r="AJ155" i="8"/>
  <c r="AJ156" i="8" s="1"/>
  <c r="AF155" i="8"/>
  <c r="AF156" i="8" s="1"/>
  <c r="AB155" i="8"/>
  <c r="AB156" i="8" s="1"/>
  <c r="X155" i="8"/>
  <c r="X156" i="8" s="1"/>
  <c r="T155" i="8"/>
  <c r="T156" i="8" s="1"/>
  <c r="AI155" i="8"/>
  <c r="AI156" i="8" s="1"/>
  <c r="AE155" i="8"/>
  <c r="AE156" i="8" s="1"/>
  <c r="AA155" i="8"/>
  <c r="AA156" i="8" s="1"/>
  <c r="W155" i="8"/>
  <c r="W156" i="8" s="1"/>
  <c r="S155" i="8"/>
  <c r="S156" i="8" s="1"/>
  <c r="AH155" i="8"/>
  <c r="AH156" i="8" s="1"/>
  <c r="AD155" i="8"/>
  <c r="AD156" i="8" s="1"/>
  <c r="Z155" i="8"/>
  <c r="Z156" i="8" s="1"/>
  <c r="V155" i="8"/>
  <c r="V156" i="8" s="1"/>
  <c r="R155" i="8"/>
  <c r="R156" i="8" s="1"/>
  <c r="AG155" i="8"/>
  <c r="AG156" i="8" s="1"/>
  <c r="AC155" i="8"/>
  <c r="AC156" i="8" s="1"/>
  <c r="Y155" i="8"/>
  <c r="Y156" i="8" s="1"/>
  <c r="U155" i="8"/>
  <c r="U156" i="8" s="1"/>
  <c r="Q155" i="8"/>
  <c r="O140" i="8"/>
  <c r="G149" i="8"/>
  <c r="AH148" i="8"/>
  <c r="AH149" i="8" s="1"/>
  <c r="AD148" i="8"/>
  <c r="AD149" i="8" s="1"/>
  <c r="Z148" i="8"/>
  <c r="Z149" i="8" s="1"/>
  <c r="V148" i="8"/>
  <c r="V149" i="8" s="1"/>
  <c r="R148" i="8"/>
  <c r="R149" i="8" s="1"/>
  <c r="AG148" i="8"/>
  <c r="AG149" i="8" s="1"/>
  <c r="AC148" i="8"/>
  <c r="AC149" i="8" s="1"/>
  <c r="Y148" i="8"/>
  <c r="Y149" i="8" s="1"/>
  <c r="U148" i="8"/>
  <c r="U149" i="8" s="1"/>
  <c r="Q148" i="8"/>
  <c r="AJ148" i="8"/>
  <c r="AJ149" i="8" s="1"/>
  <c r="AF148" i="8"/>
  <c r="AF149" i="8" s="1"/>
  <c r="AB148" i="8"/>
  <c r="AB149" i="8" s="1"/>
  <c r="X148" i="8"/>
  <c r="X149" i="8" s="1"/>
  <c r="T148" i="8"/>
  <c r="T149" i="8" s="1"/>
  <c r="AI148" i="8"/>
  <c r="AI149" i="8" s="1"/>
  <c r="AE148" i="8"/>
  <c r="AE149" i="8" s="1"/>
  <c r="AA148" i="8"/>
  <c r="AA149" i="8" s="1"/>
  <c r="W148" i="8"/>
  <c r="W149" i="8" s="1"/>
  <c r="S148" i="8"/>
  <c r="S149" i="8" s="1"/>
  <c r="G142" i="8"/>
  <c r="AH141" i="8"/>
  <c r="AH142" i="8" s="1"/>
  <c r="AD141" i="8"/>
  <c r="AD142" i="8" s="1"/>
  <c r="Z141" i="8"/>
  <c r="Z142" i="8" s="1"/>
  <c r="V141" i="8"/>
  <c r="V142" i="8" s="1"/>
  <c r="R141" i="8"/>
  <c r="R142" i="8" s="1"/>
  <c r="AG141" i="8"/>
  <c r="AG142" i="8" s="1"/>
  <c r="AC141" i="8"/>
  <c r="AC142" i="8" s="1"/>
  <c r="Y141" i="8"/>
  <c r="Y142" i="8" s="1"/>
  <c r="U141" i="8"/>
  <c r="U142" i="8" s="1"/>
  <c r="Q141" i="8"/>
  <c r="AJ141" i="8"/>
  <c r="AJ142" i="8" s="1"/>
  <c r="AF141" i="8"/>
  <c r="AF142" i="8" s="1"/>
  <c r="AB141" i="8"/>
  <c r="AB142" i="8" s="1"/>
  <c r="X141" i="8"/>
  <c r="X142" i="8" s="1"/>
  <c r="T141" i="8"/>
  <c r="T142" i="8" s="1"/>
  <c r="AI141" i="8"/>
  <c r="AI142" i="8" s="1"/>
  <c r="AE141" i="8"/>
  <c r="AE142" i="8" s="1"/>
  <c r="AA141" i="8"/>
  <c r="AA142" i="8" s="1"/>
  <c r="W141" i="8"/>
  <c r="W142" i="8" s="1"/>
  <c r="S141" i="8"/>
  <c r="S142" i="8" s="1"/>
  <c r="O133" i="8"/>
  <c r="G135" i="8"/>
  <c r="AG134" i="8"/>
  <c r="AG135" i="8" s="1"/>
  <c r="AC134" i="8"/>
  <c r="AC135" i="8" s="1"/>
  <c r="Y134" i="8"/>
  <c r="Y135" i="8" s="1"/>
  <c r="U134" i="8"/>
  <c r="U135" i="8" s="1"/>
  <c r="Q134" i="8"/>
  <c r="AJ134" i="8"/>
  <c r="AJ135" i="8" s="1"/>
  <c r="AF134" i="8"/>
  <c r="AF135" i="8" s="1"/>
  <c r="AB134" i="8"/>
  <c r="AB135" i="8" s="1"/>
  <c r="X134" i="8"/>
  <c r="X135" i="8" s="1"/>
  <c r="T134" i="8"/>
  <c r="T135" i="8" s="1"/>
  <c r="AI134" i="8"/>
  <c r="AI135" i="8" s="1"/>
  <c r="AE134" i="8"/>
  <c r="AE135" i="8" s="1"/>
  <c r="AA134" i="8"/>
  <c r="AA135" i="8" s="1"/>
  <c r="W134" i="8"/>
  <c r="W135" i="8" s="1"/>
  <c r="S134" i="8"/>
  <c r="S135" i="8" s="1"/>
  <c r="AH134" i="8"/>
  <c r="AH135" i="8" s="1"/>
  <c r="AD134" i="8"/>
  <c r="AD135" i="8" s="1"/>
  <c r="Z134" i="8"/>
  <c r="Z135" i="8" s="1"/>
  <c r="V134" i="8"/>
  <c r="V135" i="8" s="1"/>
  <c r="R134" i="8"/>
  <c r="R135" i="8" s="1"/>
  <c r="O126" i="8"/>
  <c r="G128" i="8"/>
  <c r="AH127" i="8"/>
  <c r="AH128" i="8" s="1"/>
  <c r="AD127" i="8"/>
  <c r="AD128" i="8" s="1"/>
  <c r="Z127" i="8"/>
  <c r="Z128" i="8" s="1"/>
  <c r="V127" i="8"/>
  <c r="V128" i="8" s="1"/>
  <c r="R127" i="8"/>
  <c r="R128" i="8" s="1"/>
  <c r="AG127" i="8"/>
  <c r="AG128" i="8" s="1"/>
  <c r="AC127" i="8"/>
  <c r="AC128" i="8" s="1"/>
  <c r="Y127" i="8"/>
  <c r="Y128" i="8" s="1"/>
  <c r="U127" i="8"/>
  <c r="U128" i="8" s="1"/>
  <c r="Q127" i="8"/>
  <c r="AJ127" i="8"/>
  <c r="AJ128" i="8" s="1"/>
  <c r="AF127" i="8"/>
  <c r="AF128" i="8" s="1"/>
  <c r="AB127" i="8"/>
  <c r="AB128" i="8" s="1"/>
  <c r="X127" i="8"/>
  <c r="X128" i="8" s="1"/>
  <c r="T127" i="8"/>
  <c r="T128" i="8" s="1"/>
  <c r="AI127" i="8"/>
  <c r="AI128" i="8" s="1"/>
  <c r="AE127" i="8"/>
  <c r="AE128" i="8" s="1"/>
  <c r="AA127" i="8"/>
  <c r="AA128" i="8" s="1"/>
  <c r="W127" i="8"/>
  <c r="W128" i="8" s="1"/>
  <c r="S127" i="8"/>
  <c r="S128" i="8" s="1"/>
  <c r="O119" i="8"/>
  <c r="G121" i="8"/>
  <c r="AJ120" i="8"/>
  <c r="AJ121" i="8" s="1"/>
  <c r="AF120" i="8"/>
  <c r="AF121" i="8" s="1"/>
  <c r="AB120" i="8"/>
  <c r="AB121" i="8" s="1"/>
  <c r="X120" i="8"/>
  <c r="X121" i="8" s="1"/>
  <c r="T120" i="8"/>
  <c r="T121" i="8" s="1"/>
  <c r="AI120" i="8"/>
  <c r="AI121" i="8" s="1"/>
  <c r="AE120" i="8"/>
  <c r="AE121" i="8" s="1"/>
  <c r="AA120" i="8"/>
  <c r="AA121" i="8" s="1"/>
  <c r="W120" i="8"/>
  <c r="W121" i="8" s="1"/>
  <c r="S120" i="8"/>
  <c r="S121" i="8" s="1"/>
  <c r="AH120" i="8"/>
  <c r="AH121" i="8" s="1"/>
  <c r="AD120" i="8"/>
  <c r="AD121" i="8" s="1"/>
  <c r="Z120" i="8"/>
  <c r="Z121" i="8" s="1"/>
  <c r="V120" i="8"/>
  <c r="V121" i="8" s="1"/>
  <c r="R120" i="8"/>
  <c r="R121" i="8" s="1"/>
  <c r="AG120" i="8"/>
  <c r="AG121" i="8" s="1"/>
  <c r="AC120" i="8"/>
  <c r="AC121" i="8" s="1"/>
  <c r="Y120" i="8"/>
  <c r="Y121" i="8" s="1"/>
  <c r="U120" i="8"/>
  <c r="U121" i="8" s="1"/>
  <c r="Q120" i="8"/>
  <c r="O112" i="8"/>
  <c r="G114" i="8"/>
  <c r="AH113" i="8"/>
  <c r="AH114" i="8" s="1"/>
  <c r="AD113" i="8"/>
  <c r="AD114" i="8" s="1"/>
  <c r="Z113" i="8"/>
  <c r="Z114" i="8" s="1"/>
  <c r="V113" i="8"/>
  <c r="V114" i="8" s="1"/>
  <c r="R113" i="8"/>
  <c r="R114" i="8" s="1"/>
  <c r="AJ113" i="8"/>
  <c r="AJ114" i="8" s="1"/>
  <c r="AF113" i="8"/>
  <c r="AF114" i="8" s="1"/>
  <c r="AB113" i="8"/>
  <c r="AB114" i="8" s="1"/>
  <c r="X113" i="8"/>
  <c r="X114" i="8" s="1"/>
  <c r="T113" i="8"/>
  <c r="T114" i="8" s="1"/>
  <c r="AI113" i="8"/>
  <c r="AI114" i="8" s="1"/>
  <c r="AE113" i="8"/>
  <c r="AE114" i="8" s="1"/>
  <c r="AA113" i="8"/>
  <c r="AA114" i="8" s="1"/>
  <c r="W113" i="8"/>
  <c r="W114" i="8" s="1"/>
  <c r="S113" i="8"/>
  <c r="S114" i="8" s="1"/>
  <c r="AG113" i="8"/>
  <c r="AG114" i="8" s="1"/>
  <c r="AC113" i="8"/>
  <c r="AC114" i="8" s="1"/>
  <c r="Y113" i="8"/>
  <c r="Y114" i="8" s="1"/>
  <c r="U113" i="8"/>
  <c r="U114" i="8" s="1"/>
  <c r="Q113" i="8"/>
  <c r="O105" i="8"/>
  <c r="G107" i="8"/>
  <c r="AH106" i="8"/>
  <c r="AH107" i="8" s="1"/>
  <c r="AD106" i="8"/>
  <c r="AD107" i="8" s="1"/>
  <c r="Z106" i="8"/>
  <c r="Z107" i="8" s="1"/>
  <c r="V106" i="8"/>
  <c r="V107" i="8" s="1"/>
  <c r="R106" i="8"/>
  <c r="R107" i="8" s="1"/>
  <c r="AG106" i="8"/>
  <c r="AG107" i="8" s="1"/>
  <c r="AC106" i="8"/>
  <c r="AC107" i="8" s="1"/>
  <c r="Y106" i="8"/>
  <c r="Y107" i="8" s="1"/>
  <c r="U106" i="8"/>
  <c r="U107" i="8" s="1"/>
  <c r="Q106" i="8"/>
  <c r="AJ106" i="8"/>
  <c r="AJ107" i="8" s="1"/>
  <c r="AF106" i="8"/>
  <c r="AF107" i="8" s="1"/>
  <c r="AB106" i="8"/>
  <c r="AB107" i="8" s="1"/>
  <c r="X106" i="8"/>
  <c r="X107" i="8" s="1"/>
  <c r="T106" i="8"/>
  <c r="T107" i="8" s="1"/>
  <c r="AI106" i="8"/>
  <c r="AI107" i="8" s="1"/>
  <c r="AE106" i="8"/>
  <c r="AE107" i="8" s="1"/>
  <c r="AA106" i="8"/>
  <c r="AA107" i="8" s="1"/>
  <c r="W106" i="8"/>
  <c r="W107" i="8" s="1"/>
  <c r="S106" i="8"/>
  <c r="S107" i="8" s="1"/>
  <c r="O98" i="8"/>
  <c r="G100" i="8"/>
  <c r="AH99" i="8"/>
  <c r="AH100" i="8" s="1"/>
  <c r="AD99" i="8"/>
  <c r="AD100" i="8" s="1"/>
  <c r="Z99" i="8"/>
  <c r="Z100" i="8" s="1"/>
  <c r="V99" i="8"/>
  <c r="V100" i="8" s="1"/>
  <c r="R99" i="8"/>
  <c r="R100" i="8" s="1"/>
  <c r="AG99" i="8"/>
  <c r="AG100" i="8" s="1"/>
  <c r="AC99" i="8"/>
  <c r="AC100" i="8" s="1"/>
  <c r="Y99" i="8"/>
  <c r="Y100" i="8" s="1"/>
  <c r="U99" i="8"/>
  <c r="U100" i="8" s="1"/>
  <c r="Q99" i="8"/>
  <c r="AJ99" i="8"/>
  <c r="AJ100" i="8" s="1"/>
  <c r="AF99" i="8"/>
  <c r="AF100" i="8" s="1"/>
  <c r="AB99" i="8"/>
  <c r="AB100" i="8" s="1"/>
  <c r="X99" i="8"/>
  <c r="X100" i="8" s="1"/>
  <c r="T99" i="8"/>
  <c r="T100" i="8" s="1"/>
  <c r="AI99" i="8"/>
  <c r="AI100" i="8" s="1"/>
  <c r="AE99" i="8"/>
  <c r="AE100" i="8" s="1"/>
  <c r="AA99" i="8"/>
  <c r="AA100" i="8" s="1"/>
  <c r="W99" i="8"/>
  <c r="W100" i="8" s="1"/>
  <c r="S99" i="8"/>
  <c r="S100" i="8" s="1"/>
  <c r="O91" i="8"/>
  <c r="O84" i="8"/>
  <c r="O77" i="8"/>
  <c r="G93" i="8"/>
  <c r="AH92" i="8"/>
  <c r="AH93" i="8" s="1"/>
  <c r="AD92" i="8"/>
  <c r="AD93" i="8" s="1"/>
  <c r="Z92" i="8"/>
  <c r="Z93" i="8" s="1"/>
  <c r="V92" i="8"/>
  <c r="V93" i="8" s="1"/>
  <c r="R92" i="8"/>
  <c r="R93" i="8" s="1"/>
  <c r="AG92" i="8"/>
  <c r="AG93" i="8" s="1"/>
  <c r="AC92" i="8"/>
  <c r="AC93" i="8" s="1"/>
  <c r="Y92" i="8"/>
  <c r="Y93" i="8" s="1"/>
  <c r="U92" i="8"/>
  <c r="U93" i="8" s="1"/>
  <c r="Q92" i="8"/>
  <c r="AJ92" i="8"/>
  <c r="AJ93" i="8" s="1"/>
  <c r="AF92" i="8"/>
  <c r="AF93" i="8" s="1"/>
  <c r="AB92" i="8"/>
  <c r="AB93" i="8" s="1"/>
  <c r="X92" i="8"/>
  <c r="X93" i="8" s="1"/>
  <c r="T92" i="8"/>
  <c r="T93" i="8" s="1"/>
  <c r="AI92" i="8"/>
  <c r="AI93" i="8" s="1"/>
  <c r="AE92" i="8"/>
  <c r="AE93" i="8" s="1"/>
  <c r="AA92" i="8"/>
  <c r="AA93" i="8" s="1"/>
  <c r="W92" i="8"/>
  <c r="W93" i="8" s="1"/>
  <c r="S92" i="8"/>
  <c r="S93" i="8" s="1"/>
  <c r="G86" i="8"/>
  <c r="AH85" i="8"/>
  <c r="AH86" i="8" s="1"/>
  <c r="AD85" i="8"/>
  <c r="AD86" i="8" s="1"/>
  <c r="Z85" i="8"/>
  <c r="Z86" i="8" s="1"/>
  <c r="V85" i="8"/>
  <c r="V86" i="8" s="1"/>
  <c r="R85" i="8"/>
  <c r="R86" i="8" s="1"/>
  <c r="AG85" i="8"/>
  <c r="AG86" i="8" s="1"/>
  <c r="AC85" i="8"/>
  <c r="AC86" i="8" s="1"/>
  <c r="Y85" i="8"/>
  <c r="Y86" i="8" s="1"/>
  <c r="U85" i="8"/>
  <c r="U86" i="8" s="1"/>
  <c r="Q85" i="8"/>
  <c r="AJ85" i="8"/>
  <c r="AJ86" i="8" s="1"/>
  <c r="AF85" i="8"/>
  <c r="AF86" i="8" s="1"/>
  <c r="AB85" i="8"/>
  <c r="AB86" i="8" s="1"/>
  <c r="X85" i="8"/>
  <c r="X86" i="8" s="1"/>
  <c r="T85" i="8"/>
  <c r="T86" i="8" s="1"/>
  <c r="AI85" i="8"/>
  <c r="AI86" i="8" s="1"/>
  <c r="AE85" i="8"/>
  <c r="AE86" i="8" s="1"/>
  <c r="AA85" i="8"/>
  <c r="AA86" i="8" s="1"/>
  <c r="W85" i="8"/>
  <c r="W86" i="8" s="1"/>
  <c r="S85" i="8"/>
  <c r="S86" i="8" s="1"/>
  <c r="G79" i="8"/>
  <c r="AH78" i="8"/>
  <c r="AH79" i="8" s="1"/>
  <c r="AD78" i="8"/>
  <c r="AD79" i="8" s="1"/>
  <c r="Z78" i="8"/>
  <c r="Z79" i="8" s="1"/>
  <c r="V78" i="8"/>
  <c r="V79" i="8" s="1"/>
  <c r="R78" i="8"/>
  <c r="R79" i="8" s="1"/>
  <c r="AJ78" i="8"/>
  <c r="AJ79" i="8" s="1"/>
  <c r="AF78" i="8"/>
  <c r="AF79" i="8" s="1"/>
  <c r="AB78" i="8"/>
  <c r="AB79" i="8" s="1"/>
  <c r="X78" i="8"/>
  <c r="X79" i="8" s="1"/>
  <c r="T78" i="8"/>
  <c r="T79" i="8" s="1"/>
  <c r="AI78" i="8"/>
  <c r="AI79" i="8" s="1"/>
  <c r="AE78" i="8"/>
  <c r="AE79" i="8" s="1"/>
  <c r="AA78" i="8"/>
  <c r="AA79" i="8" s="1"/>
  <c r="W78" i="8"/>
  <c r="W79" i="8" s="1"/>
  <c r="S78" i="8"/>
  <c r="S79" i="8" s="1"/>
  <c r="AG78" i="8"/>
  <c r="AG79" i="8" s="1"/>
  <c r="AC78" i="8"/>
  <c r="AC79" i="8" s="1"/>
  <c r="Y78" i="8"/>
  <c r="Y79" i="8" s="1"/>
  <c r="U78" i="8"/>
  <c r="U79" i="8" s="1"/>
  <c r="Q78" i="8"/>
  <c r="O70" i="8"/>
  <c r="G72" i="8"/>
  <c r="AH71" i="8"/>
  <c r="AH72" i="8" s="1"/>
  <c r="AD71" i="8"/>
  <c r="AD72" i="8" s="1"/>
  <c r="Z71" i="8"/>
  <c r="Z72" i="8" s="1"/>
  <c r="V71" i="8"/>
  <c r="V72" i="8" s="1"/>
  <c r="R71" i="8"/>
  <c r="R72" i="8" s="1"/>
  <c r="AG71" i="8"/>
  <c r="AG72" i="8" s="1"/>
  <c r="AC71" i="8"/>
  <c r="AC72" i="8" s="1"/>
  <c r="Y71" i="8"/>
  <c r="Y72" i="8" s="1"/>
  <c r="U71" i="8"/>
  <c r="U72" i="8" s="1"/>
  <c r="Q71" i="8"/>
  <c r="AJ71" i="8"/>
  <c r="AJ72" i="8" s="1"/>
  <c r="AF71" i="8"/>
  <c r="AF72" i="8" s="1"/>
  <c r="AB71" i="8"/>
  <c r="AB72" i="8" s="1"/>
  <c r="X71" i="8"/>
  <c r="X72" i="8" s="1"/>
  <c r="T71" i="8"/>
  <c r="T72" i="8" s="1"/>
  <c r="AI71" i="8"/>
  <c r="AI72" i="8" s="1"/>
  <c r="AE71" i="8"/>
  <c r="AE72" i="8" s="1"/>
  <c r="AA71" i="8"/>
  <c r="AA72" i="8" s="1"/>
  <c r="W71" i="8"/>
  <c r="W72" i="8" s="1"/>
  <c r="S71" i="8"/>
  <c r="S72" i="8" s="1"/>
  <c r="O63" i="8"/>
  <c r="G65" i="8"/>
  <c r="AH64" i="8"/>
  <c r="AH65" i="8" s="1"/>
  <c r="AD64" i="8"/>
  <c r="AD65" i="8" s="1"/>
  <c r="Z64" i="8"/>
  <c r="Z65" i="8" s="1"/>
  <c r="V64" i="8"/>
  <c r="V65" i="8" s="1"/>
  <c r="R64" i="8"/>
  <c r="R65" i="8" s="1"/>
  <c r="AG64" i="8"/>
  <c r="AG65" i="8" s="1"/>
  <c r="AC64" i="8"/>
  <c r="AC65" i="8" s="1"/>
  <c r="Y64" i="8"/>
  <c r="Y65" i="8" s="1"/>
  <c r="U64" i="8"/>
  <c r="U65" i="8" s="1"/>
  <c r="Q64" i="8"/>
  <c r="AJ64" i="8"/>
  <c r="AJ65" i="8" s="1"/>
  <c r="AF64" i="8"/>
  <c r="AF65" i="8" s="1"/>
  <c r="AB64" i="8"/>
  <c r="AB65" i="8" s="1"/>
  <c r="X64" i="8"/>
  <c r="X65" i="8" s="1"/>
  <c r="T64" i="8"/>
  <c r="T65" i="8" s="1"/>
  <c r="AI64" i="8"/>
  <c r="AI65" i="8" s="1"/>
  <c r="AE64" i="8"/>
  <c r="AE65" i="8" s="1"/>
  <c r="AA64" i="8"/>
  <c r="AA65" i="8" s="1"/>
  <c r="W64" i="8"/>
  <c r="W65" i="8" s="1"/>
  <c r="S64" i="8"/>
  <c r="S65" i="8" s="1"/>
  <c r="O56" i="8"/>
  <c r="O49" i="8"/>
  <c r="G58" i="8"/>
  <c r="AH57" i="8"/>
  <c r="AH58" i="8" s="1"/>
  <c r="AD57" i="8"/>
  <c r="AD58" i="8" s="1"/>
  <c r="Z57" i="8"/>
  <c r="Z58" i="8" s="1"/>
  <c r="V57" i="8"/>
  <c r="V58" i="8" s="1"/>
  <c r="R57" i="8"/>
  <c r="R58" i="8" s="1"/>
  <c r="AC57" i="8"/>
  <c r="AC58" i="8" s="1"/>
  <c r="Y57" i="8"/>
  <c r="Y58" i="8" s="1"/>
  <c r="Q57" i="8"/>
  <c r="AJ57" i="8"/>
  <c r="AJ58" i="8" s="1"/>
  <c r="AF57" i="8"/>
  <c r="AF58" i="8" s="1"/>
  <c r="T57" i="8"/>
  <c r="T58" i="8" s="1"/>
  <c r="AI57" i="8"/>
  <c r="AI58" i="8" s="1"/>
  <c r="AE57" i="8"/>
  <c r="AE58" i="8" s="1"/>
  <c r="AA57" i="8"/>
  <c r="AA58" i="8" s="1"/>
  <c r="W57" i="8"/>
  <c r="W58" i="8" s="1"/>
  <c r="S57" i="8"/>
  <c r="S58" i="8" s="1"/>
  <c r="AG57" i="8"/>
  <c r="AG58" i="8" s="1"/>
  <c r="U57" i="8"/>
  <c r="U58" i="8" s="1"/>
  <c r="AB57" i="8"/>
  <c r="AB58" i="8" s="1"/>
  <c r="X57" i="8"/>
  <c r="X58" i="8" s="1"/>
  <c r="G51" i="8"/>
  <c r="AH50" i="8"/>
  <c r="AH51" i="8" s="1"/>
  <c r="AD50" i="8"/>
  <c r="AD51" i="8" s="1"/>
  <c r="Z50" i="8"/>
  <c r="Z51" i="8" s="1"/>
  <c r="V50" i="8"/>
  <c r="V51" i="8" s="1"/>
  <c r="R50" i="8"/>
  <c r="R51" i="8" s="1"/>
  <c r="AF50" i="8"/>
  <c r="AF51" i="8" s="1"/>
  <c r="AB50" i="8"/>
  <c r="AB51" i="8" s="1"/>
  <c r="T50" i="8"/>
  <c r="T51" i="8" s="1"/>
  <c r="AE50" i="8"/>
  <c r="AE51" i="8" s="1"/>
  <c r="W50" i="8"/>
  <c r="W51" i="8" s="1"/>
  <c r="AG50" i="8"/>
  <c r="AG51" i="8" s="1"/>
  <c r="AC50" i="8"/>
  <c r="AC51" i="8" s="1"/>
  <c r="Y50" i="8"/>
  <c r="Y51" i="8" s="1"/>
  <c r="U50" i="8"/>
  <c r="U51" i="8" s="1"/>
  <c r="Q50" i="8"/>
  <c r="AJ50" i="8"/>
  <c r="AJ51" i="8" s="1"/>
  <c r="X50" i="8"/>
  <c r="X51" i="8" s="1"/>
  <c r="AI50" i="8"/>
  <c r="AI51" i="8" s="1"/>
  <c r="AA50" i="8"/>
  <c r="AA51" i="8" s="1"/>
  <c r="S50" i="8"/>
  <c r="S51" i="8" s="1"/>
  <c r="O42" i="8"/>
  <c r="G44" i="8"/>
  <c r="AH43" i="8"/>
  <c r="AH44" i="8" s="1"/>
  <c r="AD43" i="8"/>
  <c r="AD44" i="8" s="1"/>
  <c r="Z43" i="8"/>
  <c r="Z44" i="8" s="1"/>
  <c r="V43" i="8"/>
  <c r="V44" i="8" s="1"/>
  <c r="R43" i="8"/>
  <c r="R44" i="8" s="1"/>
  <c r="AF43" i="8"/>
  <c r="AF44" i="8" s="1"/>
  <c r="X43" i="8"/>
  <c r="X44" i="8" s="1"/>
  <c r="AI43" i="8"/>
  <c r="AI44" i="8" s="1"/>
  <c r="AA43" i="8"/>
  <c r="AA44" i="8" s="1"/>
  <c r="S43" i="8"/>
  <c r="S44" i="8" s="1"/>
  <c r="AG43" i="8"/>
  <c r="AG44" i="8" s="1"/>
  <c r="AC43" i="8"/>
  <c r="AC44" i="8" s="1"/>
  <c r="Y43" i="8"/>
  <c r="Y44" i="8" s="1"/>
  <c r="U43" i="8"/>
  <c r="U44" i="8" s="1"/>
  <c r="Q43" i="8"/>
  <c r="AJ43" i="8"/>
  <c r="AJ44" i="8" s="1"/>
  <c r="AB43" i="8"/>
  <c r="AB44" i="8" s="1"/>
  <c r="T43" i="8"/>
  <c r="T44" i="8" s="1"/>
  <c r="AE43" i="8"/>
  <c r="AE44" i="8" s="1"/>
  <c r="W43" i="8"/>
  <c r="W44" i="8" s="1"/>
  <c r="O35" i="8"/>
  <c r="G37" i="8"/>
  <c r="AH36" i="8"/>
  <c r="AH37" i="8" s="1"/>
  <c r="AD36" i="8"/>
  <c r="AD37" i="8" s="1"/>
  <c r="Z36" i="8"/>
  <c r="Z37" i="8" s="1"/>
  <c r="V36" i="8"/>
  <c r="V37" i="8" s="1"/>
  <c r="R36" i="8"/>
  <c r="R37" i="8" s="1"/>
  <c r="AG36" i="8"/>
  <c r="AG37" i="8" s="1"/>
  <c r="AC36" i="8"/>
  <c r="AC37" i="8" s="1"/>
  <c r="Y36" i="8"/>
  <c r="Y37" i="8" s="1"/>
  <c r="U36" i="8"/>
  <c r="U37" i="8" s="1"/>
  <c r="Q36" i="8"/>
  <c r="AJ36" i="8"/>
  <c r="AJ37" i="8" s="1"/>
  <c r="AF36" i="8"/>
  <c r="AF37" i="8" s="1"/>
  <c r="AB36" i="8"/>
  <c r="AB37" i="8" s="1"/>
  <c r="X36" i="8"/>
  <c r="X37" i="8" s="1"/>
  <c r="T36" i="8"/>
  <c r="T37" i="8" s="1"/>
  <c r="AI36" i="8"/>
  <c r="AI37" i="8" s="1"/>
  <c r="AE36" i="8"/>
  <c r="AE37" i="8" s="1"/>
  <c r="AA36" i="8"/>
  <c r="AA37" i="8" s="1"/>
  <c r="W36" i="8"/>
  <c r="W37" i="8" s="1"/>
  <c r="S36" i="8"/>
  <c r="S37" i="8" s="1"/>
  <c r="O28" i="8"/>
  <c r="G30" i="8"/>
  <c r="AH29" i="8"/>
  <c r="AH30" i="8" s="1"/>
  <c r="AD29" i="8"/>
  <c r="AD30" i="8" s="1"/>
  <c r="Z29" i="8"/>
  <c r="Z30" i="8" s="1"/>
  <c r="V29" i="8"/>
  <c r="V30" i="8" s="1"/>
  <c r="R29" i="8"/>
  <c r="R30" i="8" s="1"/>
  <c r="AJ29" i="8"/>
  <c r="AJ30" i="8" s="1"/>
  <c r="AF29" i="8"/>
  <c r="AF30" i="8" s="1"/>
  <c r="X29" i="8"/>
  <c r="X30" i="8" s="1"/>
  <c r="AI29" i="8"/>
  <c r="AI30" i="8" s="1"/>
  <c r="AE29" i="8"/>
  <c r="AE30" i="8" s="1"/>
  <c r="W29" i="8"/>
  <c r="W30" i="8" s="1"/>
  <c r="AG29" i="8"/>
  <c r="AG30" i="8" s="1"/>
  <c r="AC29" i="8"/>
  <c r="AC30" i="8" s="1"/>
  <c r="Y29" i="8"/>
  <c r="Y30" i="8" s="1"/>
  <c r="U29" i="8"/>
  <c r="U30" i="8" s="1"/>
  <c r="Q29" i="8"/>
  <c r="AB29" i="8"/>
  <c r="AB30" i="8" s="1"/>
  <c r="T29" i="8"/>
  <c r="T30" i="8" s="1"/>
  <c r="AA29" i="8"/>
  <c r="AA30" i="8" s="1"/>
  <c r="S29" i="8"/>
  <c r="S30" i="8" s="1"/>
  <c r="O21" i="8"/>
  <c r="G23" i="8"/>
  <c r="AH22" i="8"/>
  <c r="AH23" i="8" s="1"/>
  <c r="AD22" i="8"/>
  <c r="AD23" i="8" s="1"/>
  <c r="Z22" i="8"/>
  <c r="Z23" i="8" s="1"/>
  <c r="V22" i="8"/>
  <c r="V23" i="8" s="1"/>
  <c r="R22" i="8"/>
  <c r="R23" i="8" s="1"/>
  <c r="AJ22" i="8"/>
  <c r="AJ23" i="8" s="1"/>
  <c r="AI22" i="8"/>
  <c r="AI23" i="8" s="1"/>
  <c r="AA22" i="8"/>
  <c r="AA23" i="8" s="1"/>
  <c r="S22" i="8"/>
  <c r="S23" i="8" s="1"/>
  <c r="AG22" i="8"/>
  <c r="AG23" i="8" s="1"/>
  <c r="AC22" i="8"/>
  <c r="AC23" i="8" s="1"/>
  <c r="Y22" i="8"/>
  <c r="Y23" i="8" s="1"/>
  <c r="U22" i="8"/>
  <c r="U23" i="8" s="1"/>
  <c r="Q22" i="8"/>
  <c r="AF22" i="8"/>
  <c r="AF23" i="8" s="1"/>
  <c r="AB22" i="8"/>
  <c r="AB23" i="8" s="1"/>
  <c r="X22" i="8"/>
  <c r="X23" i="8" s="1"/>
  <c r="T22" i="8"/>
  <c r="T23" i="8" s="1"/>
  <c r="AE22" i="8"/>
  <c r="AE23" i="8" s="1"/>
  <c r="W22" i="8"/>
  <c r="W23" i="8" s="1"/>
  <c r="O14" i="8"/>
  <c r="G16" i="8"/>
  <c r="AG15" i="8"/>
  <c r="AG16" i="8" s="1"/>
  <c r="AC15" i="8"/>
  <c r="AC16" i="8" s="1"/>
  <c r="Y15" i="8"/>
  <c r="Y16" i="8" s="1"/>
  <c r="U15" i="8"/>
  <c r="U16" i="8" s="1"/>
  <c r="Q15" i="8"/>
  <c r="AJ15" i="8"/>
  <c r="AJ16" i="8" s="1"/>
  <c r="AF15" i="8"/>
  <c r="AF16" i="8" s="1"/>
  <c r="AB15" i="8"/>
  <c r="AB16" i="8" s="1"/>
  <c r="X15" i="8"/>
  <c r="X16" i="8" s="1"/>
  <c r="T15" i="8"/>
  <c r="T16" i="8" s="1"/>
  <c r="AI15" i="8"/>
  <c r="AI16" i="8" s="1"/>
  <c r="AE15" i="8"/>
  <c r="AE16" i="8" s="1"/>
  <c r="AA15" i="8"/>
  <c r="AA16" i="8" s="1"/>
  <c r="W15" i="8"/>
  <c r="W16" i="8" s="1"/>
  <c r="S15" i="8"/>
  <c r="S16" i="8" s="1"/>
  <c r="AH15" i="8"/>
  <c r="AH16" i="8" s="1"/>
  <c r="AD15" i="8"/>
  <c r="AD16" i="8" s="1"/>
  <c r="Z15" i="8"/>
  <c r="Z16" i="8" s="1"/>
  <c r="V15" i="8"/>
  <c r="V16" i="8" s="1"/>
  <c r="R15" i="8"/>
  <c r="R16" i="8" s="1"/>
  <c r="AH7" i="8"/>
  <c r="AD7" i="8"/>
  <c r="Z7" i="8"/>
  <c r="V7" i="8"/>
  <c r="AG7" i="8"/>
  <c r="AC7" i="8"/>
  <c r="Y7" i="8"/>
  <c r="U7" i="8"/>
  <c r="AJ7" i="8"/>
  <c r="AF7" i="8"/>
  <c r="AB7" i="8"/>
  <c r="X7" i="8"/>
  <c r="T7" i="8"/>
  <c r="AI7" i="8"/>
  <c r="AE7" i="8"/>
  <c r="AA7" i="8"/>
  <c r="W7" i="8"/>
  <c r="S7" i="8"/>
  <c r="Q7" i="8"/>
  <c r="R7" i="8"/>
  <c r="AG454" i="8"/>
  <c r="Q454" i="8"/>
  <c r="AF454" i="8"/>
  <c r="Z454" i="8"/>
  <c r="R454" i="8"/>
  <c r="AC454" i="8"/>
  <c r="AB454" i="8"/>
  <c r="AE454" i="8"/>
  <c r="AD454" i="8"/>
  <c r="AI454" i="8"/>
  <c r="AA454" i="8"/>
  <c r="U454" i="8"/>
  <c r="AJ454" i="8"/>
  <c r="T454" i="8"/>
  <c r="AH454" i="8"/>
  <c r="X454" i="8"/>
  <c r="S454" i="8"/>
  <c r="W454" i="8"/>
  <c r="Y454" i="8"/>
  <c r="V454" i="8"/>
  <c r="AB258" i="8"/>
  <c r="W258" i="8"/>
  <c r="AD258" i="8"/>
  <c r="Q258" i="8"/>
  <c r="X258" i="8"/>
  <c r="AI258" i="8"/>
  <c r="S258" i="8"/>
  <c r="V258" i="8"/>
  <c r="Z258" i="8"/>
  <c r="AJ258" i="8"/>
  <c r="T258" i="8"/>
  <c r="AE258" i="8"/>
  <c r="AH258" i="8"/>
  <c r="AC258" i="8"/>
  <c r="AG258" i="8"/>
  <c r="U258" i="8"/>
  <c r="R258" i="8"/>
  <c r="AA258" i="8"/>
  <c r="Y258" i="8"/>
  <c r="AF258" i="8"/>
  <c r="L292" i="8"/>
  <c r="L467" i="8"/>
  <c r="U13" i="8"/>
  <c r="AJ13" i="8"/>
  <c r="T13" i="8"/>
  <c r="AH13" i="8"/>
  <c r="AD13" i="8"/>
  <c r="AA13" i="8"/>
  <c r="AG13" i="8"/>
  <c r="Q13" i="8"/>
  <c r="AF13" i="8"/>
  <c r="R13" i="8"/>
  <c r="V13" i="8"/>
  <c r="S13" i="8"/>
  <c r="AC13" i="8"/>
  <c r="AB13" i="8"/>
  <c r="AE13" i="8"/>
  <c r="AI13" i="8"/>
  <c r="X13" i="8"/>
  <c r="Z13" i="8"/>
  <c r="Y13" i="8"/>
  <c r="W13" i="8"/>
  <c r="U251" i="8"/>
  <c r="AJ251" i="8"/>
  <c r="T251" i="8"/>
  <c r="S251" i="8"/>
  <c r="Z251" i="8"/>
  <c r="AG251" i="8"/>
  <c r="Q251" i="8"/>
  <c r="AF251" i="8"/>
  <c r="AE251" i="8"/>
  <c r="R251" i="8"/>
  <c r="AD251" i="8"/>
  <c r="AC251" i="8"/>
  <c r="AB251" i="8"/>
  <c r="AI251" i="8"/>
  <c r="Y251" i="8"/>
  <c r="AH251" i="8"/>
  <c r="W251" i="8"/>
  <c r="X251" i="8"/>
  <c r="V251" i="8"/>
  <c r="AA251" i="8"/>
  <c r="L138" i="8"/>
  <c r="L68" i="8"/>
  <c r="L439" i="8"/>
  <c r="AF342" i="8"/>
  <c r="AA342" i="8"/>
  <c r="AH342" i="8"/>
  <c r="AG342" i="8"/>
  <c r="AD342" i="8"/>
  <c r="AB342" i="8"/>
  <c r="W342" i="8"/>
  <c r="Z342" i="8"/>
  <c r="Y342" i="8"/>
  <c r="V342" i="8"/>
  <c r="U342" i="8"/>
  <c r="X342" i="8"/>
  <c r="AI342" i="8"/>
  <c r="S342" i="8"/>
  <c r="R342" i="8"/>
  <c r="Q342" i="8"/>
  <c r="AE342" i="8"/>
  <c r="AC342" i="8"/>
  <c r="T342" i="8"/>
  <c r="AJ342" i="8"/>
  <c r="L523" i="8"/>
  <c r="L124" i="8"/>
  <c r="X20" i="8"/>
  <c r="AI20" i="8"/>
  <c r="S20" i="8"/>
  <c r="R20" i="8"/>
  <c r="Y20" i="8"/>
  <c r="AD20" i="8"/>
  <c r="U20" i="8"/>
  <c r="AJ20" i="8"/>
  <c r="T20" i="8"/>
  <c r="AE20" i="8"/>
  <c r="AC20" i="8"/>
  <c r="Q20" i="8"/>
  <c r="V20" i="8"/>
  <c r="AF20" i="8"/>
  <c r="AA20" i="8"/>
  <c r="AH20" i="8"/>
  <c r="AB20" i="8"/>
  <c r="AG20" i="8"/>
  <c r="Z20" i="8"/>
  <c r="W20" i="8"/>
  <c r="W321" i="8"/>
  <c r="V321" i="8"/>
  <c r="AC321" i="8"/>
  <c r="AB321" i="8"/>
  <c r="AG321" i="8"/>
  <c r="AI321" i="8"/>
  <c r="S321" i="8"/>
  <c r="AH321" i="8"/>
  <c r="R321" i="8"/>
  <c r="U321" i="8"/>
  <c r="T321" i="8"/>
  <c r="Y321" i="8"/>
  <c r="AA321" i="8"/>
  <c r="Z321" i="8"/>
  <c r="AJ321" i="8"/>
  <c r="Q321" i="8"/>
  <c r="AF321" i="8"/>
  <c r="AD321" i="8"/>
  <c r="X321" i="8"/>
  <c r="AE321" i="8"/>
  <c r="AI412" i="8"/>
  <c r="S412" i="8"/>
  <c r="AH412" i="8"/>
  <c r="R412" i="8"/>
  <c r="U412" i="8"/>
  <c r="T412" i="8"/>
  <c r="AE412" i="8"/>
  <c r="AD412" i="8"/>
  <c r="AG412" i="8"/>
  <c r="Y412" i="8"/>
  <c r="AA412" i="8"/>
  <c r="Z412" i="8"/>
  <c r="AJ412" i="8"/>
  <c r="Q412" i="8"/>
  <c r="X412" i="8"/>
  <c r="AC412" i="8"/>
  <c r="W412" i="8"/>
  <c r="AB412" i="8"/>
  <c r="AF412" i="8"/>
  <c r="V412" i="8"/>
  <c r="L194" i="8"/>
  <c r="AJ405" i="8"/>
  <c r="T405" i="8"/>
  <c r="AA405" i="8"/>
  <c r="AI405" i="8"/>
  <c r="AD405" i="8"/>
  <c r="AF405" i="8"/>
  <c r="V405" i="8"/>
  <c r="AE405" i="8"/>
  <c r="AC405" i="8"/>
  <c r="Y405" i="8"/>
  <c r="X405" i="8"/>
  <c r="U405" i="8"/>
  <c r="W405" i="8"/>
  <c r="AB405" i="8"/>
  <c r="Q405" i="8"/>
  <c r="Z405" i="8"/>
  <c r="R405" i="8"/>
  <c r="AH405" i="8"/>
  <c r="AG405" i="8"/>
  <c r="S405" i="8"/>
  <c r="L383" i="8"/>
  <c r="AB188" i="8"/>
  <c r="W188" i="8"/>
  <c r="Z188" i="8"/>
  <c r="Q188" i="8"/>
  <c r="AC188" i="8"/>
  <c r="X188" i="8"/>
  <c r="AI188" i="8"/>
  <c r="S188" i="8"/>
  <c r="R188" i="8"/>
  <c r="U188" i="8"/>
  <c r="AJ188" i="8"/>
  <c r="T188" i="8"/>
  <c r="AE188" i="8"/>
  <c r="AG188" i="8"/>
  <c r="AD188" i="8"/>
  <c r="AH188" i="8"/>
  <c r="AF188" i="8"/>
  <c r="V188" i="8"/>
  <c r="Y188" i="8"/>
  <c r="AA188" i="8"/>
  <c r="L453" i="8"/>
  <c r="L257" i="8"/>
  <c r="L376" i="8"/>
  <c r="W293" i="8"/>
  <c r="V293" i="8"/>
  <c r="AC293" i="8"/>
  <c r="AB293" i="8"/>
  <c r="Q293" i="8"/>
  <c r="AF293" i="8"/>
  <c r="AI293" i="8"/>
  <c r="S293" i="8"/>
  <c r="AH293" i="8"/>
  <c r="R293" i="8"/>
  <c r="U293" i="8"/>
  <c r="T293" i="8"/>
  <c r="AA293" i="8"/>
  <c r="Z293" i="8"/>
  <c r="AJ293" i="8"/>
  <c r="Y293" i="8"/>
  <c r="AG293" i="8"/>
  <c r="AD293" i="8"/>
  <c r="AE293" i="8"/>
  <c r="X293" i="8"/>
  <c r="Y468" i="8"/>
  <c r="X468" i="8"/>
  <c r="W468" i="8"/>
  <c r="R468" i="8"/>
  <c r="Z468" i="8"/>
  <c r="U468" i="8"/>
  <c r="AJ468" i="8"/>
  <c r="T468" i="8"/>
  <c r="AD468" i="8"/>
  <c r="AI468" i="8"/>
  <c r="AC468" i="8"/>
  <c r="AB468" i="8"/>
  <c r="AE468" i="8"/>
  <c r="V468" i="8"/>
  <c r="AA468" i="8"/>
  <c r="AF468" i="8"/>
  <c r="S468" i="8"/>
  <c r="Q468" i="8"/>
  <c r="AG468" i="8"/>
  <c r="AH468" i="8"/>
  <c r="L397" i="8"/>
  <c r="L12" i="8"/>
  <c r="N11" i="8"/>
  <c r="AC335" i="8"/>
  <c r="AB335" i="8"/>
  <c r="AE335" i="8"/>
  <c r="AD335" i="8"/>
  <c r="AI335" i="8"/>
  <c r="Y335" i="8"/>
  <c r="X335" i="8"/>
  <c r="W335" i="8"/>
  <c r="V335" i="8"/>
  <c r="S335" i="8"/>
  <c r="U335" i="8"/>
  <c r="AJ335" i="8"/>
  <c r="T335" i="8"/>
  <c r="AH335" i="8"/>
  <c r="AA335" i="8"/>
  <c r="AF335" i="8"/>
  <c r="Z335" i="8"/>
  <c r="AG335" i="8"/>
  <c r="Q335" i="8"/>
  <c r="R335" i="8"/>
  <c r="AJ433" i="8"/>
  <c r="T433" i="8"/>
  <c r="AE433" i="8"/>
  <c r="AC433" i="8"/>
  <c r="AF433" i="8"/>
  <c r="AA433" i="8"/>
  <c r="AH433" i="8"/>
  <c r="AG433" i="8"/>
  <c r="U433" i="8"/>
  <c r="AB433" i="8"/>
  <c r="W433" i="8"/>
  <c r="Z433" i="8"/>
  <c r="Y433" i="8"/>
  <c r="V433" i="8"/>
  <c r="S433" i="8"/>
  <c r="R433" i="8"/>
  <c r="X433" i="8"/>
  <c r="Q433" i="8"/>
  <c r="AD433" i="8"/>
  <c r="AI433" i="8"/>
  <c r="L250" i="8"/>
  <c r="L516" i="8"/>
  <c r="AE139" i="8"/>
  <c r="AD139" i="8"/>
  <c r="AG139" i="8"/>
  <c r="AJ139" i="8"/>
  <c r="Y139" i="8"/>
  <c r="AA139" i="8"/>
  <c r="Z139" i="8"/>
  <c r="Q139" i="8"/>
  <c r="AB139" i="8"/>
  <c r="AI139" i="8"/>
  <c r="S139" i="8"/>
  <c r="AH139" i="8"/>
  <c r="R139" i="8"/>
  <c r="U139" i="8"/>
  <c r="T139" i="8"/>
  <c r="W139" i="8"/>
  <c r="V139" i="8"/>
  <c r="X139" i="8"/>
  <c r="AC139" i="8"/>
  <c r="AF139" i="8"/>
  <c r="AC496" i="8"/>
  <c r="AB496" i="8"/>
  <c r="AE496" i="8"/>
  <c r="V496" i="8"/>
  <c r="AA496" i="8"/>
  <c r="Y496" i="8"/>
  <c r="X496" i="8"/>
  <c r="W496" i="8"/>
  <c r="R496" i="8"/>
  <c r="U496" i="8"/>
  <c r="AJ496" i="8"/>
  <c r="T496" i="8"/>
  <c r="AD496" i="8"/>
  <c r="AI496" i="8"/>
  <c r="AF496" i="8"/>
  <c r="Z496" i="8"/>
  <c r="Q496" i="8"/>
  <c r="AG496" i="8"/>
  <c r="AH496" i="8"/>
  <c r="S496" i="8"/>
  <c r="AJ230" i="8"/>
  <c r="T230" i="8"/>
  <c r="AE230" i="8"/>
  <c r="AH230" i="8"/>
  <c r="AC230" i="8"/>
  <c r="AG230" i="8"/>
  <c r="AB230" i="8"/>
  <c r="W230" i="8"/>
  <c r="AD230" i="8"/>
  <c r="Y230" i="8"/>
  <c r="AI230" i="8"/>
  <c r="V230" i="8"/>
  <c r="R230" i="8"/>
  <c r="AF230" i="8"/>
  <c r="AA230" i="8"/>
  <c r="Z230" i="8"/>
  <c r="U230" i="8"/>
  <c r="X230" i="8"/>
  <c r="S230" i="8"/>
  <c r="Q230" i="8"/>
  <c r="AD447" i="8"/>
  <c r="AC447" i="8"/>
  <c r="AJ447" i="8"/>
  <c r="X447" i="8"/>
  <c r="AA447" i="8"/>
  <c r="Z447" i="8"/>
  <c r="Y447" i="8"/>
  <c r="AE447" i="8"/>
  <c r="AB447" i="8"/>
  <c r="AI447" i="8"/>
  <c r="AF447" i="8"/>
  <c r="V447" i="8"/>
  <c r="U447" i="8"/>
  <c r="W447" i="8"/>
  <c r="T447" i="8"/>
  <c r="S447" i="8"/>
  <c r="AG447" i="8"/>
  <c r="R447" i="8"/>
  <c r="Q447" i="8"/>
  <c r="AH447" i="8"/>
  <c r="L460" i="8"/>
  <c r="Y41" i="8"/>
  <c r="X41" i="8"/>
  <c r="W41" i="8"/>
  <c r="AI41" i="8"/>
  <c r="Z41" i="8"/>
  <c r="U41" i="8"/>
  <c r="AJ41" i="8"/>
  <c r="T41" i="8"/>
  <c r="AH41" i="8"/>
  <c r="AD41" i="8"/>
  <c r="AA41" i="8"/>
  <c r="AG41" i="8"/>
  <c r="Q41" i="8"/>
  <c r="AF41" i="8"/>
  <c r="R41" i="8"/>
  <c r="V41" i="8"/>
  <c r="S41" i="8"/>
  <c r="AB41" i="8"/>
  <c r="AC41" i="8"/>
  <c r="AE41" i="8"/>
  <c r="L82" i="8"/>
  <c r="W559" i="8"/>
  <c r="V559" i="8"/>
  <c r="X559" i="8"/>
  <c r="U559" i="8"/>
  <c r="Q559" i="8"/>
  <c r="Y559" i="8"/>
  <c r="AI559" i="8"/>
  <c r="S559" i="8"/>
  <c r="AH559" i="8"/>
  <c r="R559" i="8"/>
  <c r="AJ559" i="8"/>
  <c r="AA559" i="8"/>
  <c r="Z559" i="8"/>
  <c r="AF559" i="8"/>
  <c r="AC559" i="8"/>
  <c r="AG559" i="8"/>
  <c r="AB559" i="8"/>
  <c r="AE559" i="8"/>
  <c r="AD559" i="8"/>
  <c r="T559" i="8"/>
  <c r="L299" i="8"/>
  <c r="Y307" i="8"/>
  <c r="X307" i="8"/>
  <c r="W307" i="8"/>
  <c r="V307" i="8"/>
  <c r="AH307" i="8"/>
  <c r="U307" i="8"/>
  <c r="AJ307" i="8"/>
  <c r="T307" i="8"/>
  <c r="Z307" i="8"/>
  <c r="AC307" i="8"/>
  <c r="AB307" i="8"/>
  <c r="AE307" i="8"/>
  <c r="AD307" i="8"/>
  <c r="AI307" i="8"/>
  <c r="R307" i="8"/>
  <c r="AG307" i="8"/>
  <c r="AF307" i="8"/>
  <c r="Q307" i="8"/>
  <c r="AA307" i="8"/>
  <c r="S307" i="8"/>
  <c r="L537" i="8"/>
  <c r="L488" i="8"/>
  <c r="AI573" i="8"/>
  <c r="U573" i="8"/>
  <c r="AG573" i="8"/>
  <c r="AH573" i="8"/>
  <c r="AD573" i="8"/>
  <c r="AE573" i="8"/>
  <c r="Q573" i="8"/>
  <c r="AB573" i="8"/>
  <c r="AJ573" i="8"/>
  <c r="X573" i="8"/>
  <c r="AA573" i="8"/>
  <c r="AF573" i="8"/>
  <c r="V573" i="8"/>
  <c r="Y573" i="8"/>
  <c r="W573" i="8"/>
  <c r="Z573" i="8"/>
  <c r="S573" i="8"/>
  <c r="AC573" i="8"/>
  <c r="R573" i="8"/>
  <c r="T573" i="8"/>
  <c r="W440" i="8"/>
  <c r="V440" i="8"/>
  <c r="AC440" i="8"/>
  <c r="AB440" i="8"/>
  <c r="AG440" i="8"/>
  <c r="AF440" i="8"/>
  <c r="AI440" i="8"/>
  <c r="S440" i="8"/>
  <c r="AH440" i="8"/>
  <c r="R440" i="8"/>
  <c r="U440" i="8"/>
  <c r="T440" i="8"/>
  <c r="Q440" i="8"/>
  <c r="AE440" i="8"/>
  <c r="AD440" i="8"/>
  <c r="AA440" i="8"/>
  <c r="AJ440" i="8"/>
  <c r="Z440" i="8"/>
  <c r="Y440" i="8"/>
  <c r="X440" i="8"/>
  <c r="AD356" i="8"/>
  <c r="AC356" i="8"/>
  <c r="AJ356" i="8"/>
  <c r="S356" i="8"/>
  <c r="X356" i="8"/>
  <c r="Z356" i="8"/>
  <c r="Y356" i="8"/>
  <c r="AE356" i="8"/>
  <c r="AB356" i="8"/>
  <c r="V356" i="8"/>
  <c r="U356" i="8"/>
  <c r="W356" i="8"/>
  <c r="T356" i="8"/>
  <c r="AF356" i="8"/>
  <c r="R356" i="8"/>
  <c r="AI356" i="8"/>
  <c r="AG356" i="8"/>
  <c r="AA356" i="8"/>
  <c r="Q356" i="8"/>
  <c r="AH356" i="8"/>
  <c r="L341" i="8"/>
  <c r="L96" i="8"/>
  <c r="L110" i="8"/>
  <c r="X370" i="8"/>
  <c r="AI370" i="8"/>
  <c r="S370" i="8"/>
  <c r="R370" i="8"/>
  <c r="Q370" i="8"/>
  <c r="AD370" i="8"/>
  <c r="V370" i="8"/>
  <c r="AJ370" i="8"/>
  <c r="T370" i="8"/>
  <c r="AE370" i="8"/>
  <c r="AF370" i="8"/>
  <c r="AA370" i="8"/>
  <c r="AH370" i="8"/>
  <c r="AG370" i="8"/>
  <c r="U370" i="8"/>
  <c r="AC370" i="8"/>
  <c r="W370" i="8"/>
  <c r="AB370" i="8"/>
  <c r="Y370" i="8"/>
  <c r="Z370" i="8"/>
  <c r="AG426" i="8"/>
  <c r="Q426" i="8"/>
  <c r="AF426" i="8"/>
  <c r="S426" i="8"/>
  <c r="Z426" i="8"/>
  <c r="AC426" i="8"/>
  <c r="AB426" i="8"/>
  <c r="AE426" i="8"/>
  <c r="AD426" i="8"/>
  <c r="AH426" i="8"/>
  <c r="Y426" i="8"/>
  <c r="X426" i="8"/>
  <c r="W426" i="8"/>
  <c r="V426" i="8"/>
  <c r="R426" i="8"/>
  <c r="U426" i="8"/>
  <c r="AI426" i="8"/>
  <c r="AJ426" i="8"/>
  <c r="AA426" i="8"/>
  <c r="T426" i="8"/>
  <c r="L159" i="8"/>
  <c r="L481" i="8"/>
  <c r="L215" i="8"/>
  <c r="L565" i="8"/>
  <c r="AI209" i="8"/>
  <c r="S209" i="8"/>
  <c r="AH209" i="8"/>
  <c r="AG209" i="8"/>
  <c r="AF209" i="8"/>
  <c r="U209" i="8"/>
  <c r="AC209" i="8"/>
  <c r="AE209" i="8"/>
  <c r="AD209" i="8"/>
  <c r="Y209" i="8"/>
  <c r="X209" i="8"/>
  <c r="Q209" i="8"/>
  <c r="AA209" i="8"/>
  <c r="Z209" i="8"/>
  <c r="T209" i="8"/>
  <c r="R209" i="8"/>
  <c r="AB209" i="8"/>
  <c r="W209" i="8"/>
  <c r="AJ209" i="8"/>
  <c r="V209" i="8"/>
  <c r="AE27" i="8"/>
  <c r="AD27" i="8"/>
  <c r="AB27" i="8"/>
  <c r="Y27" i="8"/>
  <c r="AA27" i="8"/>
  <c r="Z27" i="8"/>
  <c r="X27" i="8"/>
  <c r="T27" i="8"/>
  <c r="Q27" i="8"/>
  <c r="AI27" i="8"/>
  <c r="S27" i="8"/>
  <c r="AH27" i="8"/>
  <c r="R27" i="8"/>
  <c r="U27" i="8"/>
  <c r="AJ27" i="8"/>
  <c r="AG27" i="8"/>
  <c r="W27" i="8"/>
  <c r="AC27" i="8"/>
  <c r="V27" i="8"/>
  <c r="AF27" i="8"/>
  <c r="V384" i="8"/>
  <c r="U384" i="8"/>
  <c r="W384" i="8"/>
  <c r="T384" i="8"/>
  <c r="AI384" i="8"/>
  <c r="AH384" i="8"/>
  <c r="R384" i="8"/>
  <c r="AG384" i="8"/>
  <c r="Q384" i="8"/>
  <c r="S384" i="8"/>
  <c r="AD384" i="8"/>
  <c r="AC384" i="8"/>
  <c r="AJ384" i="8"/>
  <c r="X384" i="8"/>
  <c r="Y384" i="8"/>
  <c r="AA384" i="8"/>
  <c r="AE384" i="8"/>
  <c r="AF384" i="8"/>
  <c r="Z384" i="8"/>
  <c r="AB384" i="8"/>
  <c r="W377" i="8"/>
  <c r="V377" i="8"/>
  <c r="AC377" i="8"/>
  <c r="AB377" i="8"/>
  <c r="AG377" i="8"/>
  <c r="AI377" i="8"/>
  <c r="S377" i="8"/>
  <c r="AH377" i="8"/>
  <c r="R377" i="8"/>
  <c r="U377" i="8"/>
  <c r="T377" i="8"/>
  <c r="Q377" i="8"/>
  <c r="AE377" i="8"/>
  <c r="AD377" i="8"/>
  <c r="AF377" i="8"/>
  <c r="Z377" i="8"/>
  <c r="Y377" i="8"/>
  <c r="X377" i="8"/>
  <c r="AA377" i="8"/>
  <c r="AJ377" i="8"/>
  <c r="L432" i="8"/>
  <c r="L495" i="8"/>
  <c r="L229" i="8"/>
  <c r="V34" i="8"/>
  <c r="U34" i="8"/>
  <c r="W34" i="8"/>
  <c r="AB34" i="8"/>
  <c r="AA34" i="8"/>
  <c r="AH34" i="8"/>
  <c r="R34" i="8"/>
  <c r="AG34" i="8"/>
  <c r="Q34" i="8"/>
  <c r="AF34" i="8"/>
  <c r="T34" i="8"/>
  <c r="S34" i="8"/>
  <c r="AD34" i="8"/>
  <c r="AC34" i="8"/>
  <c r="Y34" i="8"/>
  <c r="X34" i="8"/>
  <c r="AE34" i="8"/>
  <c r="Z34" i="8"/>
  <c r="AJ34" i="8"/>
  <c r="AI34" i="8"/>
  <c r="L278" i="8"/>
  <c r="AF314" i="8"/>
  <c r="AA314" i="8"/>
  <c r="AH314" i="8"/>
  <c r="AG314" i="8"/>
  <c r="AC314" i="8"/>
  <c r="U314" i="8"/>
  <c r="AB314" i="8"/>
  <c r="W314" i="8"/>
  <c r="Z314" i="8"/>
  <c r="Y314" i="8"/>
  <c r="AD314" i="8"/>
  <c r="X314" i="8"/>
  <c r="AI314" i="8"/>
  <c r="S314" i="8"/>
  <c r="R314" i="8"/>
  <c r="Q314" i="8"/>
  <c r="AE314" i="8"/>
  <c r="V314" i="8"/>
  <c r="T314" i="8"/>
  <c r="AJ314" i="8"/>
  <c r="AE594" i="8"/>
  <c r="V594" i="8"/>
  <c r="AD594" i="8"/>
  <c r="AF594" i="8"/>
  <c r="U594" i="8"/>
  <c r="Z594" i="8"/>
  <c r="AA594" i="8"/>
  <c r="Q594" i="8"/>
  <c r="X594" i="8"/>
  <c r="Y594" i="8"/>
  <c r="AH594" i="8"/>
  <c r="W594" i="8"/>
  <c r="AG594" i="8"/>
  <c r="R594" i="8"/>
  <c r="T594" i="8"/>
  <c r="AI594" i="8"/>
  <c r="AB594" i="8"/>
  <c r="AC594" i="8"/>
  <c r="S594" i="8"/>
  <c r="AJ594" i="8"/>
  <c r="AH538" i="8"/>
  <c r="R538" i="8"/>
  <c r="AG538" i="8"/>
  <c r="S538" i="8"/>
  <c r="T538" i="8"/>
  <c r="AD538" i="8"/>
  <c r="AC538" i="8"/>
  <c r="AF538" i="8"/>
  <c r="AE538" i="8"/>
  <c r="AJ538" i="8"/>
  <c r="Z538" i="8"/>
  <c r="Y538" i="8"/>
  <c r="X538" i="8"/>
  <c r="W538" i="8"/>
  <c r="AB538" i="8"/>
  <c r="AA538" i="8"/>
  <c r="V538" i="8"/>
  <c r="AI538" i="8"/>
  <c r="Q538" i="8"/>
  <c r="U538" i="8"/>
  <c r="AD489" i="8"/>
  <c r="AC489" i="8"/>
  <c r="AF489" i="8"/>
  <c r="S489" i="8"/>
  <c r="AA489" i="8"/>
  <c r="Z489" i="8"/>
  <c r="Y489" i="8"/>
  <c r="AE489" i="8"/>
  <c r="T489" i="8"/>
  <c r="AJ489" i="8"/>
  <c r="X489" i="8"/>
  <c r="V489" i="8"/>
  <c r="U489" i="8"/>
  <c r="W489" i="8"/>
  <c r="AI489" i="8"/>
  <c r="AH489" i="8"/>
  <c r="R489" i="8"/>
  <c r="AB489" i="8"/>
  <c r="AG489" i="8"/>
  <c r="Q489" i="8"/>
  <c r="L572" i="8"/>
  <c r="L19" i="8"/>
  <c r="N18" i="8"/>
  <c r="L320" i="8"/>
  <c r="L411" i="8"/>
  <c r="AI195" i="8"/>
  <c r="S195" i="8"/>
  <c r="AH195" i="8"/>
  <c r="R195" i="8"/>
  <c r="U195" i="8"/>
  <c r="AG195" i="8"/>
  <c r="AE195" i="8"/>
  <c r="AD195" i="8"/>
  <c r="AJ195" i="8"/>
  <c r="Q195" i="8"/>
  <c r="AA195" i="8"/>
  <c r="Z195" i="8"/>
  <c r="Y195" i="8"/>
  <c r="AB195" i="8"/>
  <c r="V195" i="8"/>
  <c r="X195" i="8"/>
  <c r="AC195" i="8"/>
  <c r="W195" i="8"/>
  <c r="AF195" i="8"/>
  <c r="T195" i="8"/>
  <c r="AB503" i="8"/>
  <c r="W503" i="8"/>
  <c r="Z503" i="8"/>
  <c r="Y503" i="8"/>
  <c r="AC503" i="8"/>
  <c r="AA503" i="8"/>
  <c r="V503" i="8"/>
  <c r="X503" i="8"/>
  <c r="AI503" i="8"/>
  <c r="S503" i="8"/>
  <c r="R503" i="8"/>
  <c r="Q503" i="8"/>
  <c r="AJ503" i="8"/>
  <c r="T503" i="8"/>
  <c r="AE503" i="8"/>
  <c r="AG503" i="8"/>
  <c r="AD503" i="8"/>
  <c r="AF503" i="8"/>
  <c r="AH503" i="8"/>
  <c r="U503" i="8"/>
  <c r="L222" i="8"/>
  <c r="AJ202" i="8"/>
  <c r="T202" i="8"/>
  <c r="AA202" i="8"/>
  <c r="S202" i="8"/>
  <c r="AF202" i="8"/>
  <c r="V202" i="8"/>
  <c r="AE202" i="8"/>
  <c r="AH202" i="8"/>
  <c r="Y202" i="8"/>
  <c r="AB202" i="8"/>
  <c r="Q202" i="8"/>
  <c r="Z202" i="8"/>
  <c r="W202" i="8"/>
  <c r="R202" i="8"/>
  <c r="AG202" i="8"/>
  <c r="AD202" i="8"/>
  <c r="AI202" i="8"/>
  <c r="AC202" i="8"/>
  <c r="U202" i="8"/>
  <c r="X202" i="8"/>
  <c r="L152" i="8"/>
  <c r="AJ475" i="8"/>
  <c r="T475" i="8"/>
  <c r="AE475" i="8"/>
  <c r="AG475" i="8"/>
  <c r="AD475" i="8"/>
  <c r="AF475" i="8"/>
  <c r="AA475" i="8"/>
  <c r="AH475" i="8"/>
  <c r="V475" i="8"/>
  <c r="AB475" i="8"/>
  <c r="W475" i="8"/>
  <c r="Z475" i="8"/>
  <c r="Y475" i="8"/>
  <c r="AC475" i="8"/>
  <c r="X475" i="8"/>
  <c r="AI475" i="8"/>
  <c r="Q475" i="8"/>
  <c r="R475" i="8"/>
  <c r="S475" i="8"/>
  <c r="U475" i="8"/>
  <c r="AJ104" i="8"/>
  <c r="T104" i="8"/>
  <c r="AE104" i="8"/>
  <c r="AF104" i="8"/>
  <c r="AA104" i="8"/>
  <c r="AH104" i="8"/>
  <c r="AD104" i="8"/>
  <c r="AG104" i="8"/>
  <c r="V104" i="8"/>
  <c r="AB104" i="8"/>
  <c r="W104" i="8"/>
  <c r="Z104" i="8"/>
  <c r="Y104" i="8"/>
  <c r="AI104" i="8"/>
  <c r="Q104" i="8"/>
  <c r="S104" i="8"/>
  <c r="AC104" i="8"/>
  <c r="X104" i="8"/>
  <c r="R104" i="8"/>
  <c r="U104" i="8"/>
  <c r="L145" i="8"/>
  <c r="U531" i="8"/>
  <c r="AJ531" i="8"/>
  <c r="T531" i="8"/>
  <c r="V531" i="8"/>
  <c r="S531" i="8"/>
  <c r="W531" i="8"/>
  <c r="AG531" i="8"/>
  <c r="Q531" i="8"/>
  <c r="AF531" i="8"/>
  <c r="AH531" i="8"/>
  <c r="AC531" i="8"/>
  <c r="AB531" i="8"/>
  <c r="AI531" i="8"/>
  <c r="R531" i="8"/>
  <c r="AE531" i="8"/>
  <c r="AD531" i="8"/>
  <c r="Z531" i="8"/>
  <c r="Y531" i="8"/>
  <c r="AA531" i="8"/>
  <c r="X531" i="8"/>
  <c r="AJ76" i="8"/>
  <c r="T76" i="8"/>
  <c r="AE76" i="8"/>
  <c r="AF76" i="8"/>
  <c r="AA76" i="8"/>
  <c r="AH76" i="8"/>
  <c r="AD76" i="8"/>
  <c r="AG76" i="8"/>
  <c r="AB76" i="8"/>
  <c r="W76" i="8"/>
  <c r="Z76" i="8"/>
  <c r="V76" i="8"/>
  <c r="Y76" i="8"/>
  <c r="AI76" i="8"/>
  <c r="Q76" i="8"/>
  <c r="S76" i="8"/>
  <c r="U76" i="8"/>
  <c r="AC76" i="8"/>
  <c r="R76" i="8"/>
  <c r="X76" i="8"/>
  <c r="L47" i="8"/>
  <c r="L551" i="8"/>
  <c r="Y363" i="8"/>
  <c r="X363" i="8"/>
  <c r="W363" i="8"/>
  <c r="V363" i="8"/>
  <c r="AH363" i="8"/>
  <c r="Z363" i="8"/>
  <c r="U363" i="8"/>
  <c r="AJ363" i="8"/>
  <c r="T363" i="8"/>
  <c r="AI363" i="8"/>
  <c r="R363" i="8"/>
  <c r="AG363" i="8"/>
  <c r="Q363" i="8"/>
  <c r="AF363" i="8"/>
  <c r="S363" i="8"/>
  <c r="AE363" i="8"/>
  <c r="AC363" i="8"/>
  <c r="AD363" i="8"/>
  <c r="AB363" i="8"/>
  <c r="AA363" i="8"/>
  <c r="AG181" i="8"/>
  <c r="Q181" i="8"/>
  <c r="AF181" i="8"/>
  <c r="S181" i="8"/>
  <c r="AD181" i="8"/>
  <c r="AC181" i="8"/>
  <c r="AB181" i="8"/>
  <c r="AE181" i="8"/>
  <c r="R181" i="8"/>
  <c r="V181" i="8"/>
  <c r="AH181" i="8"/>
  <c r="Y181" i="8"/>
  <c r="X181" i="8"/>
  <c r="W181" i="8"/>
  <c r="Z181" i="8"/>
  <c r="AI181" i="8"/>
  <c r="U181" i="8"/>
  <c r="T181" i="8"/>
  <c r="AA181" i="8"/>
  <c r="AJ181" i="8"/>
  <c r="L285" i="8"/>
  <c r="L173" i="8"/>
  <c r="L446" i="8"/>
  <c r="X461" i="8"/>
  <c r="AG461" i="8"/>
  <c r="Y461" i="8"/>
  <c r="S461" i="8"/>
  <c r="AH461" i="8"/>
  <c r="T461" i="8"/>
  <c r="AB461" i="8"/>
  <c r="AA461" i="8"/>
  <c r="Q461" i="8"/>
  <c r="U461" i="8"/>
  <c r="Z461" i="8"/>
  <c r="AD461" i="8"/>
  <c r="AI461" i="8"/>
  <c r="W461" i="8"/>
  <c r="R461" i="8"/>
  <c r="AE461" i="8"/>
  <c r="AC461" i="8"/>
  <c r="AJ461" i="8"/>
  <c r="V461" i="8"/>
  <c r="AF461" i="8"/>
  <c r="L40" i="8"/>
  <c r="AE83" i="8"/>
  <c r="AD83" i="8"/>
  <c r="AA83" i="8"/>
  <c r="Z83" i="8"/>
  <c r="Y83" i="8"/>
  <c r="AB83" i="8"/>
  <c r="AI83" i="8"/>
  <c r="S83" i="8"/>
  <c r="AH83" i="8"/>
  <c r="R83" i="8"/>
  <c r="U83" i="8"/>
  <c r="AG83" i="8"/>
  <c r="V83" i="8"/>
  <c r="AJ83" i="8"/>
  <c r="AC83" i="8"/>
  <c r="T83" i="8"/>
  <c r="AF83" i="8"/>
  <c r="W83" i="8"/>
  <c r="Q83" i="8"/>
  <c r="X83" i="8"/>
  <c r="L558" i="8"/>
  <c r="V300" i="8"/>
  <c r="U300" i="8"/>
  <c r="W300" i="8"/>
  <c r="T300" i="8"/>
  <c r="AH300" i="8"/>
  <c r="R300" i="8"/>
  <c r="AG300" i="8"/>
  <c r="Q300" i="8"/>
  <c r="X300" i="8"/>
  <c r="AD300" i="8"/>
  <c r="AC300" i="8"/>
  <c r="AJ300" i="8"/>
  <c r="AA300" i="8"/>
  <c r="S300" i="8"/>
  <c r="AI300" i="8"/>
  <c r="Y300" i="8"/>
  <c r="AF300" i="8"/>
  <c r="AE300" i="8"/>
  <c r="Z300" i="8"/>
  <c r="AB300" i="8"/>
  <c r="L306" i="8"/>
  <c r="L264" i="8"/>
  <c r="AJ587" i="8"/>
  <c r="T587" i="8"/>
  <c r="AD587" i="8"/>
  <c r="AH587" i="8"/>
  <c r="AF587" i="8"/>
  <c r="Y587" i="8"/>
  <c r="AB587" i="8"/>
  <c r="AI587" i="8"/>
  <c r="U587" i="8"/>
  <c r="V587" i="8"/>
  <c r="W587" i="8"/>
  <c r="AG587" i="8"/>
  <c r="S587" i="8"/>
  <c r="R587" i="8"/>
  <c r="AE587" i="8"/>
  <c r="Z587" i="8"/>
  <c r="X587" i="8"/>
  <c r="Q587" i="8"/>
  <c r="AA587" i="8"/>
  <c r="AC587" i="8"/>
  <c r="L236" i="8"/>
  <c r="L579" i="8"/>
  <c r="L348" i="8"/>
  <c r="AB132" i="8"/>
  <c r="W132" i="8"/>
  <c r="Z132" i="8"/>
  <c r="Y132" i="8"/>
  <c r="X132" i="8"/>
  <c r="AI132" i="8"/>
  <c r="S132" i="8"/>
  <c r="R132" i="8"/>
  <c r="U132" i="8"/>
  <c r="Q132" i="8"/>
  <c r="AC132" i="8"/>
  <c r="AJ132" i="8"/>
  <c r="T132" i="8"/>
  <c r="AE132" i="8"/>
  <c r="AG132" i="8"/>
  <c r="AA132" i="8"/>
  <c r="AD132" i="8"/>
  <c r="AH132" i="8"/>
  <c r="V132" i="8"/>
  <c r="AF132" i="8"/>
  <c r="W111" i="8"/>
  <c r="V111" i="8"/>
  <c r="AC111" i="8"/>
  <c r="AB111" i="8"/>
  <c r="AF111" i="8"/>
  <c r="AI111" i="8"/>
  <c r="S111" i="8"/>
  <c r="AH111" i="8"/>
  <c r="R111" i="8"/>
  <c r="U111" i="8"/>
  <c r="X111" i="8"/>
  <c r="T111" i="8"/>
  <c r="AE111" i="8"/>
  <c r="AD111" i="8"/>
  <c r="AG111" i="8"/>
  <c r="Z111" i="8"/>
  <c r="Q111" i="8"/>
  <c r="AJ111" i="8"/>
  <c r="Y111" i="8"/>
  <c r="AA111" i="8"/>
  <c r="L369" i="8"/>
  <c r="L425" i="8"/>
  <c r="AF160" i="8"/>
  <c r="AA160" i="8"/>
  <c r="AH160" i="8"/>
  <c r="AD160" i="8"/>
  <c r="AB160" i="8"/>
  <c r="Z160" i="8"/>
  <c r="V160" i="8"/>
  <c r="AG160" i="8"/>
  <c r="AJ160" i="8"/>
  <c r="T160" i="8"/>
  <c r="AE160" i="8"/>
  <c r="AC160" i="8"/>
  <c r="Q160" i="8"/>
  <c r="R160" i="8"/>
  <c r="U160" i="8"/>
  <c r="X160" i="8"/>
  <c r="S160" i="8"/>
  <c r="AI160" i="8"/>
  <c r="Y160" i="8"/>
  <c r="AI482" i="8"/>
  <c r="S482" i="8"/>
  <c r="AH482" i="8"/>
  <c r="R482" i="8"/>
  <c r="U482" i="8"/>
  <c r="AJ482" i="8"/>
  <c r="X482" i="8"/>
  <c r="AE482" i="8"/>
  <c r="AD482" i="8"/>
  <c r="Y482" i="8"/>
  <c r="T482" i="8"/>
  <c r="AA482" i="8"/>
  <c r="Z482" i="8"/>
  <c r="AB482" i="8"/>
  <c r="AG482" i="8"/>
  <c r="W482" i="8"/>
  <c r="Q482" i="8"/>
  <c r="AF482" i="8"/>
  <c r="V482" i="8"/>
  <c r="AC482" i="8"/>
  <c r="AD216" i="8"/>
  <c r="AC216" i="8"/>
  <c r="W216" i="8"/>
  <c r="Z216" i="8"/>
  <c r="Y216" i="8"/>
  <c r="AI216" i="8"/>
  <c r="AF216" i="8"/>
  <c r="AJ216" i="8"/>
  <c r="T216" i="8"/>
  <c r="V216" i="8"/>
  <c r="U216" i="8"/>
  <c r="AA216" i="8"/>
  <c r="X216" i="8"/>
  <c r="AH216" i="8"/>
  <c r="S216" i="8"/>
  <c r="Q216" i="8"/>
  <c r="R216" i="8"/>
  <c r="AE216" i="8"/>
  <c r="AG216" i="8"/>
  <c r="AB216" i="8"/>
  <c r="L390" i="8"/>
  <c r="V118" i="8"/>
  <c r="U118" i="8"/>
  <c r="W118" i="8"/>
  <c r="AH118" i="8"/>
  <c r="R118" i="8"/>
  <c r="AG118" i="8"/>
  <c r="Q118" i="8"/>
  <c r="AI118" i="8"/>
  <c r="AJ118" i="8"/>
  <c r="AA118" i="8"/>
  <c r="AD118" i="8"/>
  <c r="AC118" i="8"/>
  <c r="S118" i="8"/>
  <c r="AB118" i="8"/>
  <c r="AE118" i="8"/>
  <c r="X118" i="8"/>
  <c r="Z118" i="8"/>
  <c r="AF118" i="8"/>
  <c r="Y118" i="8"/>
  <c r="T118" i="8"/>
  <c r="V272" i="8"/>
  <c r="U272" i="8"/>
  <c r="AA272" i="8"/>
  <c r="AB272" i="8"/>
  <c r="AH272" i="8"/>
  <c r="R272" i="8"/>
  <c r="AG272" i="8"/>
  <c r="Q272" i="8"/>
  <c r="S272" i="8"/>
  <c r="AF272" i="8"/>
  <c r="AD272" i="8"/>
  <c r="AC272" i="8"/>
  <c r="X272" i="8"/>
  <c r="T272" i="8"/>
  <c r="AI272" i="8"/>
  <c r="Z272" i="8"/>
  <c r="W272" i="8"/>
  <c r="Y272" i="8"/>
  <c r="AE272" i="8"/>
  <c r="AJ272" i="8"/>
  <c r="AA167" i="8"/>
  <c r="Z167" i="8"/>
  <c r="Q167" i="8"/>
  <c r="AB167" i="8"/>
  <c r="AF167" i="8"/>
  <c r="W167" i="8"/>
  <c r="V167" i="8"/>
  <c r="AC167" i="8"/>
  <c r="T167" i="8"/>
  <c r="X167" i="8"/>
  <c r="AI167" i="8"/>
  <c r="S167" i="8"/>
  <c r="AH167" i="8"/>
  <c r="R167" i="8"/>
  <c r="U167" i="8"/>
  <c r="AE167" i="8"/>
  <c r="AG167" i="8"/>
  <c r="AJ167" i="8"/>
  <c r="AD167" i="8"/>
  <c r="Y167" i="8"/>
  <c r="L89" i="8"/>
  <c r="V244" i="8"/>
  <c r="U244" i="8"/>
  <c r="AA244" i="8"/>
  <c r="AF244" i="8"/>
  <c r="AB244" i="8"/>
  <c r="AE244" i="8"/>
  <c r="AH244" i="8"/>
  <c r="R244" i="8"/>
  <c r="AG244" i="8"/>
  <c r="Q244" i="8"/>
  <c r="S244" i="8"/>
  <c r="X244" i="8"/>
  <c r="T244" i="8"/>
  <c r="AD244" i="8"/>
  <c r="AC244" i="8"/>
  <c r="Y244" i="8"/>
  <c r="AJ244" i="8"/>
  <c r="AI244" i="8"/>
  <c r="Z244" i="8"/>
  <c r="W244" i="8"/>
  <c r="L61" i="8"/>
  <c r="L404" i="8"/>
  <c r="L187" i="8"/>
  <c r="AC398" i="8"/>
  <c r="X398" i="8"/>
  <c r="AH398" i="8"/>
  <c r="AE398" i="8"/>
  <c r="AA398" i="8"/>
  <c r="Y398" i="8"/>
  <c r="S398" i="8"/>
  <c r="AB398" i="8"/>
  <c r="AF398" i="8"/>
  <c r="T398" i="8"/>
  <c r="U398" i="8"/>
  <c r="AI398" i="8"/>
  <c r="W398" i="8"/>
  <c r="V398" i="8"/>
  <c r="AJ398" i="8"/>
  <c r="AG398" i="8"/>
  <c r="R398" i="8"/>
  <c r="Q398" i="8"/>
  <c r="AD398" i="8"/>
  <c r="Z398" i="8"/>
  <c r="L334" i="8"/>
  <c r="V517" i="8"/>
  <c r="AG517" i="8"/>
  <c r="Q517" i="8"/>
  <c r="S517" i="8"/>
  <c r="X517" i="8"/>
  <c r="AH517" i="8"/>
  <c r="R517" i="8"/>
  <c r="AC517" i="8"/>
  <c r="AE517" i="8"/>
  <c r="AF517" i="8"/>
  <c r="AI517" i="8"/>
  <c r="AD517" i="8"/>
  <c r="Y517" i="8"/>
  <c r="AB517" i="8"/>
  <c r="W517" i="8"/>
  <c r="T517" i="8"/>
  <c r="Z517" i="8"/>
  <c r="AJ517" i="8"/>
  <c r="AA517" i="8"/>
  <c r="U517" i="8"/>
  <c r="AE55" i="8"/>
  <c r="AD55" i="8"/>
  <c r="AB55" i="8"/>
  <c r="Y55" i="8"/>
  <c r="AA55" i="8"/>
  <c r="Z55" i="8"/>
  <c r="X55" i="8"/>
  <c r="T55" i="8"/>
  <c r="Q55" i="8"/>
  <c r="AI55" i="8"/>
  <c r="S55" i="8"/>
  <c r="AH55" i="8"/>
  <c r="R55" i="8"/>
  <c r="U55" i="8"/>
  <c r="AJ55" i="8"/>
  <c r="AG55" i="8"/>
  <c r="AC55" i="8"/>
  <c r="W55" i="8"/>
  <c r="AF55" i="8"/>
  <c r="V55" i="8"/>
  <c r="L509" i="8"/>
  <c r="AD419" i="8"/>
  <c r="AC419" i="8"/>
  <c r="AJ419" i="8"/>
  <c r="S419" i="8"/>
  <c r="Z419" i="8"/>
  <c r="Y419" i="8"/>
  <c r="AE419" i="8"/>
  <c r="AB419" i="8"/>
  <c r="AF419" i="8"/>
  <c r="AA419" i="8"/>
  <c r="V419" i="8"/>
  <c r="U419" i="8"/>
  <c r="W419" i="8"/>
  <c r="T419" i="8"/>
  <c r="X419" i="8"/>
  <c r="R419" i="8"/>
  <c r="AI419" i="8"/>
  <c r="AG419" i="8"/>
  <c r="Q419" i="8"/>
  <c r="AH419" i="8"/>
  <c r="U545" i="8"/>
  <c r="AJ545" i="8"/>
  <c r="T545" i="8"/>
  <c r="R545" i="8"/>
  <c r="AI545" i="8"/>
  <c r="AC545" i="8"/>
  <c r="AB545" i="8"/>
  <c r="AH545" i="8"/>
  <c r="AE545" i="8"/>
  <c r="V545" i="8"/>
  <c r="Z545" i="8"/>
  <c r="AA545" i="8"/>
  <c r="AD545" i="8"/>
  <c r="AG545" i="8"/>
  <c r="AF545" i="8"/>
  <c r="Q545" i="8"/>
  <c r="Y545" i="8"/>
  <c r="X545" i="8"/>
  <c r="W545" i="8"/>
  <c r="S545" i="8"/>
  <c r="L355" i="8"/>
  <c r="AG97" i="8"/>
  <c r="Q97" i="8"/>
  <c r="AF97" i="8"/>
  <c r="S97" i="8"/>
  <c r="AA97" i="8"/>
  <c r="AC97" i="8"/>
  <c r="AB97" i="8"/>
  <c r="AE97" i="8"/>
  <c r="AD97" i="8"/>
  <c r="AH97" i="8"/>
  <c r="Y97" i="8"/>
  <c r="X97" i="8"/>
  <c r="W97" i="8"/>
  <c r="Z97" i="8"/>
  <c r="V97" i="8"/>
  <c r="R97" i="8"/>
  <c r="T97" i="8"/>
  <c r="AI97" i="8"/>
  <c r="AJ97" i="8"/>
  <c r="U97" i="8"/>
  <c r="AD328" i="8"/>
  <c r="AC328" i="8"/>
  <c r="AJ328" i="8"/>
  <c r="S328" i="8"/>
  <c r="Z328" i="8"/>
  <c r="Y328" i="8"/>
  <c r="AE328" i="8"/>
  <c r="AB328" i="8"/>
  <c r="AI328" i="8"/>
  <c r="V328" i="8"/>
  <c r="U328" i="8"/>
  <c r="W328" i="8"/>
  <c r="T328" i="8"/>
  <c r="AA328" i="8"/>
  <c r="Q328" i="8"/>
  <c r="AG328" i="8"/>
  <c r="AH328" i="8"/>
  <c r="R328" i="8"/>
  <c r="AF328" i="8"/>
  <c r="X328" i="8"/>
  <c r="AE566" i="8"/>
  <c r="V566" i="8"/>
  <c r="AF566" i="8"/>
  <c r="AJ566" i="8"/>
  <c r="X566" i="8"/>
  <c r="R566" i="8"/>
  <c r="AA566" i="8"/>
  <c r="Q566" i="8"/>
  <c r="Z566" i="8"/>
  <c r="Y566" i="8"/>
  <c r="AD566" i="8"/>
  <c r="AI566" i="8"/>
  <c r="S566" i="8"/>
  <c r="AB566" i="8"/>
  <c r="AH566" i="8"/>
  <c r="W566" i="8"/>
  <c r="AG566" i="8"/>
  <c r="T566" i="8"/>
  <c r="U566" i="8"/>
  <c r="AC566" i="8"/>
  <c r="AH391" i="8"/>
  <c r="R391" i="8"/>
  <c r="AB391" i="8"/>
  <c r="AE391" i="8"/>
  <c r="Y391" i="8"/>
  <c r="AD391" i="8"/>
  <c r="W391" i="8"/>
  <c r="AF391" i="8"/>
  <c r="AI391" i="8"/>
  <c r="T391" i="8"/>
  <c r="S391" i="8"/>
  <c r="Z391" i="8"/>
  <c r="Q391" i="8"/>
  <c r="AA391" i="8"/>
  <c r="X391" i="8"/>
  <c r="AC391" i="8"/>
  <c r="AJ391" i="8"/>
  <c r="U391" i="8"/>
  <c r="V391" i="8"/>
  <c r="AG391" i="8"/>
  <c r="L117" i="8"/>
  <c r="L208" i="8"/>
  <c r="L271" i="8"/>
  <c r="L166" i="8"/>
  <c r="V90" i="8"/>
  <c r="U90" i="8"/>
  <c r="W90" i="8"/>
  <c r="AI90" i="8"/>
  <c r="AH90" i="8"/>
  <c r="R90" i="8"/>
  <c r="AG90" i="8"/>
  <c r="Q90" i="8"/>
  <c r="AJ90" i="8"/>
  <c r="S90" i="8"/>
  <c r="AD90" i="8"/>
  <c r="AC90" i="8"/>
  <c r="AA90" i="8"/>
  <c r="AB90" i="8"/>
  <c r="T90" i="8"/>
  <c r="Z90" i="8"/>
  <c r="Y90" i="8"/>
  <c r="X90" i="8"/>
  <c r="AE90" i="8"/>
  <c r="AF90" i="8"/>
  <c r="L243" i="8"/>
  <c r="L26" i="8"/>
  <c r="N25" i="8"/>
  <c r="AD62" i="8"/>
  <c r="AC62" i="8"/>
  <c r="AA62" i="8"/>
  <c r="AJ62" i="8"/>
  <c r="AF62" i="8"/>
  <c r="Z62" i="8"/>
  <c r="Y62" i="8"/>
  <c r="AE62" i="8"/>
  <c r="S62" i="8"/>
  <c r="AB62" i="8"/>
  <c r="X62" i="8"/>
  <c r="V62" i="8"/>
  <c r="U62" i="8"/>
  <c r="W62" i="8"/>
  <c r="T62" i="8"/>
  <c r="R62" i="8"/>
  <c r="AH62" i="8"/>
  <c r="AG62" i="8"/>
  <c r="AI62" i="8"/>
  <c r="Q62" i="8"/>
  <c r="L502" i="8"/>
  <c r="AG223" i="8"/>
  <c r="Q223" i="8"/>
  <c r="AF223" i="8"/>
  <c r="Z223" i="8"/>
  <c r="AD223" i="8"/>
  <c r="AC223" i="8"/>
  <c r="AB223" i="8"/>
  <c r="AI223" i="8"/>
  <c r="W223" i="8"/>
  <c r="R223" i="8"/>
  <c r="Y223" i="8"/>
  <c r="X223" i="8"/>
  <c r="AA223" i="8"/>
  <c r="AE223" i="8"/>
  <c r="V223" i="8"/>
  <c r="U223" i="8"/>
  <c r="AH223" i="8"/>
  <c r="AJ223" i="8"/>
  <c r="S223" i="8"/>
  <c r="T223" i="8"/>
  <c r="L201" i="8"/>
  <c r="U153" i="8"/>
  <c r="AJ153" i="8"/>
  <c r="T153" i="8"/>
  <c r="AI153" i="8"/>
  <c r="W153" i="8"/>
  <c r="R153" i="8"/>
  <c r="AG153" i="8"/>
  <c r="Q153" i="8"/>
  <c r="AF153" i="8"/>
  <c r="AA153" i="8"/>
  <c r="Y153" i="8"/>
  <c r="X153" i="8"/>
  <c r="V153" i="8"/>
  <c r="AC153" i="8"/>
  <c r="AB153" i="8"/>
  <c r="AE153" i="8"/>
  <c r="S153" i="8"/>
  <c r="AD153" i="8"/>
  <c r="AH153" i="8"/>
  <c r="Z153" i="8"/>
  <c r="L474" i="8"/>
  <c r="L103" i="8"/>
  <c r="AD146" i="8"/>
  <c r="AC146" i="8"/>
  <c r="AA146" i="8"/>
  <c r="AJ146" i="8"/>
  <c r="Z146" i="8"/>
  <c r="Y146" i="8"/>
  <c r="AE146" i="8"/>
  <c r="S146" i="8"/>
  <c r="AB146" i="8"/>
  <c r="X146" i="8"/>
  <c r="V146" i="8"/>
  <c r="U146" i="8"/>
  <c r="W146" i="8"/>
  <c r="AF146" i="8"/>
  <c r="T146" i="8"/>
  <c r="AG146" i="8"/>
  <c r="AI146" i="8"/>
  <c r="R146" i="8"/>
  <c r="Q146" i="8"/>
  <c r="AH146" i="8"/>
  <c r="L530" i="8"/>
  <c r="L75" i="8"/>
  <c r="X48" i="8"/>
  <c r="AI48" i="8"/>
  <c r="S48" i="8"/>
  <c r="R48" i="8"/>
  <c r="AG48" i="8"/>
  <c r="AC48" i="8"/>
  <c r="AJ48" i="8"/>
  <c r="T48" i="8"/>
  <c r="AE48" i="8"/>
  <c r="Y48" i="8"/>
  <c r="AD48" i="8"/>
  <c r="AB48" i="8"/>
  <c r="W48" i="8"/>
  <c r="Z48" i="8"/>
  <c r="AF48" i="8"/>
  <c r="U48" i="8"/>
  <c r="Q48" i="8"/>
  <c r="AA48" i="8"/>
  <c r="V48" i="8"/>
  <c r="AH48" i="8"/>
  <c r="AB552" i="8"/>
  <c r="W552" i="8"/>
  <c r="AC552" i="8"/>
  <c r="Z552" i="8"/>
  <c r="Y552" i="8"/>
  <c r="X552" i="8"/>
  <c r="AI552" i="8"/>
  <c r="S552" i="8"/>
  <c r="U552" i="8"/>
  <c r="R552" i="8"/>
  <c r="AD552" i="8"/>
  <c r="AJ552" i="8"/>
  <c r="T552" i="8"/>
  <c r="AE552" i="8"/>
  <c r="AG552" i="8"/>
  <c r="AF552" i="8"/>
  <c r="AH552" i="8"/>
  <c r="Q552" i="8"/>
  <c r="AA552" i="8"/>
  <c r="V552" i="8"/>
  <c r="L362" i="8"/>
  <c r="L180" i="8"/>
  <c r="AJ286" i="8"/>
  <c r="T286" i="8"/>
  <c r="AE286" i="8"/>
  <c r="AG286" i="8"/>
  <c r="AF286" i="8"/>
  <c r="AA286" i="8"/>
  <c r="Z286" i="8"/>
  <c r="AC286" i="8"/>
  <c r="AB286" i="8"/>
  <c r="W286" i="8"/>
  <c r="AD286" i="8"/>
  <c r="R286" i="8"/>
  <c r="U286" i="8"/>
  <c r="Y286" i="8"/>
  <c r="S286" i="8"/>
  <c r="Q286" i="8"/>
  <c r="V286" i="8"/>
  <c r="AI286" i="8"/>
  <c r="X286" i="8"/>
  <c r="AH286" i="8"/>
  <c r="V174" i="8"/>
  <c r="U174" i="8"/>
  <c r="W174" i="8"/>
  <c r="AI174" i="8"/>
  <c r="AH174" i="8"/>
  <c r="R174" i="8"/>
  <c r="AG174" i="8"/>
  <c r="Q174" i="8"/>
  <c r="AJ174" i="8"/>
  <c r="S174" i="8"/>
  <c r="AD174" i="8"/>
  <c r="AC174" i="8"/>
  <c r="AA174" i="8"/>
  <c r="AB174" i="8"/>
  <c r="Z174" i="8"/>
  <c r="AF174" i="8"/>
  <c r="T174" i="8"/>
  <c r="Y174" i="8"/>
  <c r="X174" i="8"/>
  <c r="AE174" i="8"/>
  <c r="U69" i="8"/>
  <c r="AJ69" i="8"/>
  <c r="T69" i="8"/>
  <c r="AI69" i="8"/>
  <c r="AG69" i="8"/>
  <c r="Q69" i="8"/>
  <c r="AF69" i="8"/>
  <c r="AA69" i="8"/>
  <c r="S69" i="8"/>
  <c r="AC69" i="8"/>
  <c r="AB69" i="8"/>
  <c r="AE69" i="8"/>
  <c r="AD69" i="8"/>
  <c r="AH69" i="8"/>
  <c r="X69" i="8"/>
  <c r="R69" i="8"/>
  <c r="W69" i="8"/>
  <c r="Y69" i="8"/>
  <c r="Z69" i="8"/>
  <c r="V69" i="8"/>
  <c r="L33" i="8"/>
  <c r="N32" i="8"/>
  <c r="L54" i="8"/>
  <c r="AC279" i="8"/>
  <c r="AB279" i="8"/>
  <c r="AI279" i="8"/>
  <c r="W279" i="8"/>
  <c r="R279" i="8"/>
  <c r="Y279" i="8"/>
  <c r="X279" i="8"/>
  <c r="AA279" i="8"/>
  <c r="AE279" i="8"/>
  <c r="V279" i="8"/>
  <c r="U279" i="8"/>
  <c r="AJ279" i="8"/>
  <c r="T279" i="8"/>
  <c r="S279" i="8"/>
  <c r="AH279" i="8"/>
  <c r="AG279" i="8"/>
  <c r="Q279" i="8"/>
  <c r="Z279" i="8"/>
  <c r="AF279" i="8"/>
  <c r="AD279" i="8"/>
  <c r="AI510" i="8"/>
  <c r="S510" i="8"/>
  <c r="AH510" i="8"/>
  <c r="R510" i="8"/>
  <c r="U510" i="8"/>
  <c r="AJ510" i="8"/>
  <c r="AE510" i="8"/>
  <c r="AD510" i="8"/>
  <c r="Y510" i="8"/>
  <c r="X510" i="8"/>
  <c r="AA510" i="8"/>
  <c r="Z510" i="8"/>
  <c r="AB510" i="8"/>
  <c r="AG510" i="8"/>
  <c r="AC510" i="8"/>
  <c r="W510" i="8"/>
  <c r="Q510" i="8"/>
  <c r="AF510" i="8"/>
  <c r="T510" i="8"/>
  <c r="V510" i="8"/>
  <c r="L313" i="8"/>
  <c r="L418" i="8"/>
  <c r="L593" i="8"/>
  <c r="L544" i="8"/>
  <c r="W265" i="8"/>
  <c r="V265" i="8"/>
  <c r="Y265" i="8"/>
  <c r="U265" i="8"/>
  <c r="AI265" i="8"/>
  <c r="S265" i="8"/>
  <c r="AH265" i="8"/>
  <c r="R265" i="8"/>
  <c r="Q265" i="8"/>
  <c r="AB265" i="8"/>
  <c r="AE265" i="8"/>
  <c r="AD265" i="8"/>
  <c r="AF265" i="8"/>
  <c r="AA265" i="8"/>
  <c r="AC265" i="8"/>
  <c r="X265" i="8"/>
  <c r="AG265" i="8"/>
  <c r="T265" i="8"/>
  <c r="Z265" i="8"/>
  <c r="AJ265" i="8"/>
  <c r="L586" i="8"/>
  <c r="AI237" i="8"/>
  <c r="S237" i="8"/>
  <c r="AH237" i="8"/>
  <c r="R237" i="8"/>
  <c r="Q237" i="8"/>
  <c r="AF237" i="8"/>
  <c r="AB237" i="8"/>
  <c r="AE237" i="8"/>
  <c r="AD237" i="8"/>
  <c r="X237" i="8"/>
  <c r="AA237" i="8"/>
  <c r="Z237" i="8"/>
  <c r="AG237" i="8"/>
  <c r="U237" i="8"/>
  <c r="T237" i="8"/>
  <c r="Y237" i="8"/>
  <c r="W237" i="8"/>
  <c r="AC237" i="8"/>
  <c r="V237" i="8"/>
  <c r="AJ237" i="8"/>
  <c r="U580" i="8"/>
  <c r="AF580" i="8"/>
  <c r="AI580" i="8"/>
  <c r="AJ580" i="8"/>
  <c r="S580" i="8"/>
  <c r="AG580" i="8"/>
  <c r="Q580" i="8"/>
  <c r="AA580" i="8"/>
  <c r="AB580" i="8"/>
  <c r="AD580" i="8"/>
  <c r="AC580" i="8"/>
  <c r="V580" i="8"/>
  <c r="T580" i="8"/>
  <c r="W580" i="8"/>
  <c r="AE580" i="8"/>
  <c r="Z580" i="8"/>
  <c r="X580" i="8"/>
  <c r="Y580" i="8"/>
  <c r="AH580" i="8"/>
  <c r="R580" i="8"/>
  <c r="AA349" i="8"/>
  <c r="Z349" i="8"/>
  <c r="AJ349" i="8"/>
  <c r="Q349" i="8"/>
  <c r="W349" i="8"/>
  <c r="V349" i="8"/>
  <c r="AC349" i="8"/>
  <c r="AB349" i="8"/>
  <c r="X349" i="8"/>
  <c r="AI349" i="8"/>
  <c r="S349" i="8"/>
  <c r="AH349" i="8"/>
  <c r="R349" i="8"/>
  <c r="U349" i="8"/>
  <c r="T349" i="8"/>
  <c r="AF349" i="8"/>
  <c r="AE349" i="8"/>
  <c r="AG349" i="8"/>
  <c r="AD349" i="8"/>
  <c r="Y349" i="8"/>
  <c r="L131" i="8"/>
  <c r="L327" i="8"/>
  <c r="V524" i="8"/>
  <c r="U524" i="8"/>
  <c r="AB524" i="8"/>
  <c r="AA524" i="8"/>
  <c r="AH524" i="8"/>
  <c r="R524" i="8"/>
  <c r="AG524" i="8"/>
  <c r="Q524" i="8"/>
  <c r="T524" i="8"/>
  <c r="S524" i="8"/>
  <c r="X524" i="8"/>
  <c r="AD524" i="8"/>
  <c r="AC524" i="8"/>
  <c r="AF524" i="8"/>
  <c r="W524" i="8"/>
  <c r="AI524" i="8"/>
  <c r="Y524" i="8"/>
  <c r="AE524" i="8"/>
  <c r="Z524" i="8"/>
  <c r="AJ524" i="8"/>
  <c r="AG125" i="8"/>
  <c r="Q125" i="8"/>
  <c r="AF125" i="8"/>
  <c r="R125" i="8"/>
  <c r="V125" i="8"/>
  <c r="S125" i="8"/>
  <c r="AC125" i="8"/>
  <c r="AB125" i="8"/>
  <c r="AE125" i="8"/>
  <c r="U125" i="8"/>
  <c r="AJ125" i="8"/>
  <c r="T125" i="8"/>
  <c r="AH125" i="8"/>
  <c r="AD125" i="8"/>
  <c r="AA125" i="8"/>
  <c r="Y125" i="8"/>
  <c r="W125" i="8"/>
  <c r="AI125" i="8"/>
  <c r="X125" i="8"/>
  <c r="Z125" i="8"/>
  <c r="G8" i="8"/>
  <c r="W6" i="8"/>
  <c r="AC6" i="8"/>
  <c r="AB6" i="8"/>
  <c r="AH6" i="8"/>
  <c r="Q6" i="8"/>
  <c r="X6" i="8"/>
  <c r="AD6" i="8"/>
  <c r="AI6" i="8"/>
  <c r="AJ6" i="8"/>
  <c r="T6" i="8"/>
  <c r="Z6" i="8"/>
  <c r="AG6" i="8"/>
  <c r="AA6" i="8"/>
  <c r="AF6" i="8"/>
  <c r="AE6" i="8"/>
  <c r="V6" i="8"/>
  <c r="Y6" i="8"/>
  <c r="S6" i="8"/>
  <c r="R6" i="8"/>
  <c r="U6" i="8"/>
  <c r="N4" i="8"/>
  <c r="L5" i="8"/>
  <c r="AG135" i="32" l="1"/>
  <c r="W89" i="32"/>
  <c r="AG89" i="32"/>
  <c r="AG97" i="32" s="1"/>
  <c r="AE91" i="32"/>
  <c r="W119" i="32"/>
  <c r="AE94" i="32"/>
  <c r="AE93" i="32"/>
  <c r="AE90" i="32"/>
  <c r="AE92" i="32"/>
  <c r="AG126" i="32"/>
  <c r="AE95" i="32"/>
  <c r="AE97" i="32"/>
  <c r="AF125" i="32"/>
  <c r="AF127" i="32" s="1"/>
  <c r="AE120" i="32"/>
  <c r="AR45" i="32" s="1"/>
  <c r="AG119" i="32"/>
  <c r="AG121" i="32" s="1"/>
  <c r="AG14" i="32"/>
  <c r="AT10" i="32" s="1"/>
  <c r="AG5" i="32"/>
  <c r="AG6" i="32" s="1"/>
  <c r="AT4" i="32" s="1"/>
  <c r="W5" i="32"/>
  <c r="AF5" i="32"/>
  <c r="AF7" i="32" s="1"/>
  <c r="AS5" i="32" s="1"/>
  <c r="AG16" i="32"/>
  <c r="AT12" i="32" s="1"/>
  <c r="AF17" i="32"/>
  <c r="AS13" i="32" s="1"/>
  <c r="AF21" i="32"/>
  <c r="AS17" i="32" s="1"/>
  <c r="AG22" i="32"/>
  <c r="AT18" i="32" s="1"/>
  <c r="AH36" i="32"/>
  <c r="AF14" i="32"/>
  <c r="AS10" i="32" s="1"/>
  <c r="AG17" i="32"/>
  <c r="AT13" i="32" s="1"/>
  <c r="AG12" i="32"/>
  <c r="AT8" i="32" s="1"/>
  <c r="AF12" i="32"/>
  <c r="AS8" i="32" s="1"/>
  <c r="AG15" i="32"/>
  <c r="AT11" i="32" s="1"/>
  <c r="AG13" i="32"/>
  <c r="AT9" i="32" s="1"/>
  <c r="AG18" i="32"/>
  <c r="AT14" i="32" s="1"/>
  <c r="AF13" i="32"/>
  <c r="AS9" i="32" s="1"/>
  <c r="AF15" i="32"/>
  <c r="AS11" i="32" s="1"/>
  <c r="AG21" i="32"/>
  <c r="AT17" i="32" s="1"/>
  <c r="AG19" i="32"/>
  <c r="AT15" i="32" s="1"/>
  <c r="AF20" i="32"/>
  <c r="AS16" i="32" s="1"/>
  <c r="AF19" i="32"/>
  <c r="AS15" i="32" s="1"/>
  <c r="AF22" i="32"/>
  <c r="AS18" i="32" s="1"/>
  <c r="AF16" i="32"/>
  <c r="AS12" i="32" s="1"/>
  <c r="V8" i="32"/>
  <c r="W8" i="32" s="1"/>
  <c r="AG57" i="32"/>
  <c r="AT31" i="32" s="1"/>
  <c r="AF39" i="32"/>
  <c r="AG115" i="32"/>
  <c r="AT42" i="32" s="1"/>
  <c r="AF44" i="32"/>
  <c r="AG108" i="32"/>
  <c r="AG110" i="32"/>
  <c r="AF46" i="32"/>
  <c r="AS30" i="32" s="1"/>
  <c r="AF42" i="32"/>
  <c r="AG113" i="32"/>
  <c r="AG111" i="32"/>
  <c r="U116" i="32"/>
  <c r="V116" i="32" s="1"/>
  <c r="W116" i="32" s="1"/>
  <c r="AF45" i="32"/>
  <c r="AF37" i="32"/>
  <c r="AG109" i="32"/>
  <c r="AF41" i="32"/>
  <c r="AG112" i="32"/>
  <c r="AF118" i="32"/>
  <c r="AF43" i="32"/>
  <c r="AF40" i="32"/>
  <c r="AG55" i="32"/>
  <c r="AG9" i="32"/>
  <c r="AT6" i="32" s="1"/>
  <c r="AG51" i="32"/>
  <c r="W140" i="32"/>
  <c r="AE86" i="32"/>
  <c r="AE83" i="32"/>
  <c r="AE87" i="32"/>
  <c r="AE81" i="32"/>
  <c r="AE85" i="32"/>
  <c r="AE88" i="32"/>
  <c r="AE84" i="32"/>
  <c r="AE80" i="32"/>
  <c r="AE132" i="32"/>
  <c r="AR48" i="32" s="1"/>
  <c r="AG53" i="32"/>
  <c r="AG49" i="32"/>
  <c r="AG52" i="32"/>
  <c r="AG50" i="32"/>
  <c r="AG56" i="32"/>
  <c r="AG54" i="32"/>
  <c r="AE137" i="32"/>
  <c r="T137" i="32"/>
  <c r="AF26" i="32"/>
  <c r="AF30" i="32"/>
  <c r="AF33" i="32"/>
  <c r="AF29" i="32"/>
  <c r="AF35" i="32"/>
  <c r="AS29" i="32" s="1"/>
  <c r="AF32" i="32"/>
  <c r="AF28" i="32"/>
  <c r="AF31" i="32"/>
  <c r="AF34" i="32"/>
  <c r="AF27" i="32"/>
  <c r="AE122" i="32"/>
  <c r="T122" i="32"/>
  <c r="AD26" i="32"/>
  <c r="AD27" i="32"/>
  <c r="AD35" i="32"/>
  <c r="AQ29" i="32" s="1"/>
  <c r="AD33" i="32"/>
  <c r="AD28" i="32"/>
  <c r="AD29" i="32"/>
  <c r="AD32" i="32"/>
  <c r="AD31" i="32"/>
  <c r="AD34" i="32"/>
  <c r="AD30" i="32"/>
  <c r="AD108" i="32"/>
  <c r="AQ34" i="32" s="1"/>
  <c r="AD113" i="32"/>
  <c r="AQ40" i="32" s="1"/>
  <c r="AD112" i="32"/>
  <c r="AQ39" i="32" s="1"/>
  <c r="AD111" i="32"/>
  <c r="AQ38" i="32" s="1"/>
  <c r="AD109" i="32"/>
  <c r="AQ35" i="32" s="1"/>
  <c r="AD110" i="32"/>
  <c r="AQ37" i="32" s="1"/>
  <c r="AD114" i="32"/>
  <c r="AQ41" i="32" s="1"/>
  <c r="AD115" i="32"/>
  <c r="AQ42" i="32" s="1"/>
  <c r="T69" i="32"/>
  <c r="AE69" i="32"/>
  <c r="U98" i="32"/>
  <c r="AF98" i="32"/>
  <c r="T3" i="32"/>
  <c r="AE3" i="32"/>
  <c r="AE4" i="32" s="1"/>
  <c r="AR3" i="32" s="1"/>
  <c r="AE34" i="32"/>
  <c r="AE32" i="32"/>
  <c r="AE27" i="32"/>
  <c r="AE30" i="32"/>
  <c r="AE29" i="32"/>
  <c r="AE28" i="32"/>
  <c r="AE35" i="32"/>
  <c r="AR29" i="32" s="1"/>
  <c r="AE26" i="32"/>
  <c r="AE33" i="32"/>
  <c r="AE31" i="32"/>
  <c r="AE58" i="32"/>
  <c r="T58" i="32"/>
  <c r="AD44" i="32"/>
  <c r="AD42" i="32"/>
  <c r="AD46" i="32"/>
  <c r="AQ30" i="32" s="1"/>
  <c r="AD38" i="32"/>
  <c r="AD41" i="32"/>
  <c r="AD37" i="32"/>
  <c r="AD40" i="32"/>
  <c r="AD39" i="32"/>
  <c r="AD43" i="32"/>
  <c r="AD45" i="32"/>
  <c r="AE111" i="32"/>
  <c r="AE108" i="32"/>
  <c r="AE115" i="32"/>
  <c r="AR42" i="32" s="1"/>
  <c r="AE110" i="32"/>
  <c r="AE112" i="32"/>
  <c r="AE109" i="32"/>
  <c r="AE113" i="32"/>
  <c r="AE114" i="32"/>
  <c r="AF6" i="32"/>
  <c r="AS4" i="32" s="1"/>
  <c r="AH8" i="32"/>
  <c r="AH131" i="32"/>
  <c r="AG131" i="32"/>
  <c r="AG132" i="32" s="1"/>
  <c r="AG79" i="32"/>
  <c r="V79" i="32"/>
  <c r="AF83" i="32"/>
  <c r="AF84" i="32"/>
  <c r="AF80" i="32"/>
  <c r="AS33" i="32" s="1"/>
  <c r="AF86" i="32"/>
  <c r="AF81" i="32"/>
  <c r="AF87" i="32"/>
  <c r="AF88" i="32"/>
  <c r="AF82" i="32"/>
  <c r="AF85" i="32"/>
  <c r="Q8" i="8"/>
  <c r="D577" i="8"/>
  <c r="D584" i="8"/>
  <c r="D591" i="8"/>
  <c r="D563" i="8"/>
  <c r="D542" i="8"/>
  <c r="D535" i="8"/>
  <c r="O574" i="8"/>
  <c r="D549" i="8"/>
  <c r="D570" i="8"/>
  <c r="D556" i="8"/>
  <c r="O588" i="8"/>
  <c r="O595" i="8"/>
  <c r="O567" i="8"/>
  <c r="O581" i="8"/>
  <c r="G597" i="8"/>
  <c r="AH596" i="8"/>
  <c r="AH597" i="8" s="1"/>
  <c r="AD596" i="8"/>
  <c r="AD597" i="8" s="1"/>
  <c r="Z596" i="8"/>
  <c r="Z597" i="8" s="1"/>
  <c r="V596" i="8"/>
  <c r="V597" i="8" s="1"/>
  <c r="R596" i="8"/>
  <c r="R597" i="8" s="1"/>
  <c r="AG596" i="8"/>
  <c r="AG597" i="8" s="1"/>
  <c r="AC596" i="8"/>
  <c r="AC597" i="8" s="1"/>
  <c r="Y596" i="8"/>
  <c r="Y597" i="8" s="1"/>
  <c r="U596" i="8"/>
  <c r="U597" i="8" s="1"/>
  <c r="Q596" i="8"/>
  <c r="AJ596" i="8"/>
  <c r="AJ597" i="8" s="1"/>
  <c r="AF596" i="8"/>
  <c r="AF597" i="8" s="1"/>
  <c r="AB596" i="8"/>
  <c r="AB597" i="8" s="1"/>
  <c r="X596" i="8"/>
  <c r="X597" i="8" s="1"/>
  <c r="T596" i="8"/>
  <c r="T597" i="8" s="1"/>
  <c r="AI596" i="8"/>
  <c r="AI597" i="8" s="1"/>
  <c r="AE596" i="8"/>
  <c r="AE597" i="8" s="1"/>
  <c r="AA596" i="8"/>
  <c r="AA597" i="8" s="1"/>
  <c r="W596" i="8"/>
  <c r="W597" i="8" s="1"/>
  <c r="S596" i="8"/>
  <c r="S597" i="8" s="1"/>
  <c r="G590" i="8"/>
  <c r="AJ589" i="8"/>
  <c r="AJ590" i="8" s="1"/>
  <c r="AF589" i="8"/>
  <c r="AF590" i="8" s="1"/>
  <c r="AB589" i="8"/>
  <c r="AB590" i="8" s="1"/>
  <c r="X589" i="8"/>
  <c r="X590" i="8" s="1"/>
  <c r="T589" i="8"/>
  <c r="T590" i="8" s="1"/>
  <c r="AI589" i="8"/>
  <c r="AI590" i="8" s="1"/>
  <c r="AE589" i="8"/>
  <c r="AE590" i="8" s="1"/>
  <c r="AA589" i="8"/>
  <c r="AA590" i="8" s="1"/>
  <c r="W589" i="8"/>
  <c r="W590" i="8" s="1"/>
  <c r="S589" i="8"/>
  <c r="S590" i="8" s="1"/>
  <c r="AH589" i="8"/>
  <c r="AH590" i="8" s="1"/>
  <c r="AD589" i="8"/>
  <c r="AD590" i="8" s="1"/>
  <c r="Z589" i="8"/>
  <c r="Z590" i="8" s="1"/>
  <c r="V589" i="8"/>
  <c r="V590" i="8" s="1"/>
  <c r="R589" i="8"/>
  <c r="R590" i="8" s="1"/>
  <c r="AG589" i="8"/>
  <c r="AG590" i="8" s="1"/>
  <c r="AC589" i="8"/>
  <c r="AC590" i="8" s="1"/>
  <c r="Y589" i="8"/>
  <c r="Y590" i="8" s="1"/>
  <c r="U589" i="8"/>
  <c r="U590" i="8" s="1"/>
  <c r="Q589" i="8"/>
  <c r="G583" i="8"/>
  <c r="AJ582" i="8"/>
  <c r="AJ583" i="8" s="1"/>
  <c r="AF582" i="8"/>
  <c r="AF583" i="8" s="1"/>
  <c r="AB582" i="8"/>
  <c r="AB583" i="8" s="1"/>
  <c r="X582" i="8"/>
  <c r="X583" i="8" s="1"/>
  <c r="T582" i="8"/>
  <c r="T583" i="8" s="1"/>
  <c r="AI582" i="8"/>
  <c r="AI583" i="8" s="1"/>
  <c r="AE582" i="8"/>
  <c r="AE583" i="8" s="1"/>
  <c r="AA582" i="8"/>
  <c r="AA583" i="8" s="1"/>
  <c r="W582" i="8"/>
  <c r="W583" i="8" s="1"/>
  <c r="S582" i="8"/>
  <c r="S583" i="8" s="1"/>
  <c r="AH582" i="8"/>
  <c r="AH583" i="8" s="1"/>
  <c r="AD582" i="8"/>
  <c r="AD583" i="8" s="1"/>
  <c r="Z582" i="8"/>
  <c r="Z583" i="8" s="1"/>
  <c r="V582" i="8"/>
  <c r="V583" i="8" s="1"/>
  <c r="R582" i="8"/>
  <c r="R583" i="8" s="1"/>
  <c r="AG582" i="8"/>
  <c r="AG583" i="8" s="1"/>
  <c r="AC582" i="8"/>
  <c r="AC583" i="8" s="1"/>
  <c r="Y582" i="8"/>
  <c r="Y583" i="8" s="1"/>
  <c r="U582" i="8"/>
  <c r="U583" i="8" s="1"/>
  <c r="Q582" i="8"/>
  <c r="G576" i="8"/>
  <c r="AH575" i="8"/>
  <c r="AH576" i="8" s="1"/>
  <c r="AD575" i="8"/>
  <c r="AD576" i="8" s="1"/>
  <c r="Z575" i="8"/>
  <c r="Z576" i="8" s="1"/>
  <c r="V575" i="8"/>
  <c r="V576" i="8" s="1"/>
  <c r="R575" i="8"/>
  <c r="R576" i="8" s="1"/>
  <c r="AG575" i="8"/>
  <c r="AG576" i="8" s="1"/>
  <c r="AC575" i="8"/>
  <c r="AC576" i="8" s="1"/>
  <c r="Y575" i="8"/>
  <c r="Y576" i="8" s="1"/>
  <c r="U575" i="8"/>
  <c r="U576" i="8" s="1"/>
  <c r="Q575" i="8"/>
  <c r="AJ575" i="8"/>
  <c r="AJ576" i="8" s="1"/>
  <c r="AF575" i="8"/>
  <c r="AF576" i="8" s="1"/>
  <c r="AB575" i="8"/>
  <c r="AB576" i="8" s="1"/>
  <c r="X575" i="8"/>
  <c r="X576" i="8" s="1"/>
  <c r="T575" i="8"/>
  <c r="T576" i="8" s="1"/>
  <c r="AI575" i="8"/>
  <c r="AI576" i="8" s="1"/>
  <c r="AE575" i="8"/>
  <c r="AE576" i="8" s="1"/>
  <c r="AA575" i="8"/>
  <c r="AA576" i="8" s="1"/>
  <c r="W575" i="8"/>
  <c r="W576" i="8" s="1"/>
  <c r="S575" i="8"/>
  <c r="S576" i="8" s="1"/>
  <c r="G569" i="8"/>
  <c r="AH568" i="8"/>
  <c r="AH569" i="8" s="1"/>
  <c r="AD568" i="8"/>
  <c r="AD569" i="8" s="1"/>
  <c r="Z568" i="8"/>
  <c r="Z569" i="8" s="1"/>
  <c r="V568" i="8"/>
  <c r="V569" i="8" s="1"/>
  <c r="R568" i="8"/>
  <c r="R569" i="8" s="1"/>
  <c r="AJ568" i="8"/>
  <c r="AJ569" i="8" s="1"/>
  <c r="AF568" i="8"/>
  <c r="AF569" i="8" s="1"/>
  <c r="AB568" i="8"/>
  <c r="AB569" i="8" s="1"/>
  <c r="X568" i="8"/>
  <c r="X569" i="8" s="1"/>
  <c r="T568" i="8"/>
  <c r="T569" i="8" s="1"/>
  <c r="AI568" i="8"/>
  <c r="AI569" i="8" s="1"/>
  <c r="AE568" i="8"/>
  <c r="AE569" i="8" s="1"/>
  <c r="AA568" i="8"/>
  <c r="AA569" i="8" s="1"/>
  <c r="W568" i="8"/>
  <c r="W569" i="8" s="1"/>
  <c r="S568" i="8"/>
  <c r="S569" i="8" s="1"/>
  <c r="AG568" i="8"/>
  <c r="AG569" i="8" s="1"/>
  <c r="AC568" i="8"/>
  <c r="AC569" i="8" s="1"/>
  <c r="Y568" i="8"/>
  <c r="Y569" i="8" s="1"/>
  <c r="U568" i="8"/>
  <c r="U569" i="8" s="1"/>
  <c r="Q568" i="8"/>
  <c r="O553" i="8"/>
  <c r="O539" i="8"/>
  <c r="O546" i="8"/>
  <c r="O560" i="8"/>
  <c r="G562" i="8"/>
  <c r="AH561" i="8"/>
  <c r="AH562" i="8" s="1"/>
  <c r="AD561" i="8"/>
  <c r="AD562" i="8" s="1"/>
  <c r="Z561" i="8"/>
  <c r="Z562" i="8" s="1"/>
  <c r="V561" i="8"/>
  <c r="V562" i="8" s="1"/>
  <c r="AG561" i="8"/>
  <c r="AG562" i="8" s="1"/>
  <c r="AC561" i="8"/>
  <c r="AC562" i="8" s="1"/>
  <c r="Y561" i="8"/>
  <c r="Y562" i="8" s="1"/>
  <c r="U561" i="8"/>
  <c r="U562" i="8" s="1"/>
  <c r="Q561" i="8"/>
  <c r="AJ561" i="8"/>
  <c r="AJ562" i="8" s="1"/>
  <c r="AF561" i="8"/>
  <c r="AF562" i="8" s="1"/>
  <c r="AB561" i="8"/>
  <c r="AB562" i="8" s="1"/>
  <c r="X561" i="8"/>
  <c r="X562" i="8" s="1"/>
  <c r="T561" i="8"/>
  <c r="T562" i="8" s="1"/>
  <c r="AI561" i="8"/>
  <c r="AI562" i="8" s="1"/>
  <c r="AE561" i="8"/>
  <c r="AE562" i="8" s="1"/>
  <c r="AA561" i="8"/>
  <c r="AA562" i="8" s="1"/>
  <c r="W561" i="8"/>
  <c r="W562" i="8" s="1"/>
  <c r="S561" i="8"/>
  <c r="S562" i="8" s="1"/>
  <c r="R561" i="8"/>
  <c r="R562" i="8" s="1"/>
  <c r="G555" i="8"/>
  <c r="AH554" i="8"/>
  <c r="AH555" i="8" s="1"/>
  <c r="AD554" i="8"/>
  <c r="AD555" i="8" s="1"/>
  <c r="Z554" i="8"/>
  <c r="Z555" i="8" s="1"/>
  <c r="V554" i="8"/>
  <c r="V555" i="8" s="1"/>
  <c r="R554" i="8"/>
  <c r="R555" i="8" s="1"/>
  <c r="AG554" i="8"/>
  <c r="AG555" i="8" s="1"/>
  <c r="AC554" i="8"/>
  <c r="AC555" i="8" s="1"/>
  <c r="Y554" i="8"/>
  <c r="Y555" i="8" s="1"/>
  <c r="U554" i="8"/>
  <c r="U555" i="8" s="1"/>
  <c r="Q554" i="8"/>
  <c r="AJ554" i="8"/>
  <c r="AJ555" i="8" s="1"/>
  <c r="AF554" i="8"/>
  <c r="AF555" i="8" s="1"/>
  <c r="AB554" i="8"/>
  <c r="AB555" i="8" s="1"/>
  <c r="X554" i="8"/>
  <c r="X555" i="8" s="1"/>
  <c r="T554" i="8"/>
  <c r="T555" i="8" s="1"/>
  <c r="AI554" i="8"/>
  <c r="AI555" i="8" s="1"/>
  <c r="AE554" i="8"/>
  <c r="AE555" i="8" s="1"/>
  <c r="AA554" i="8"/>
  <c r="AA555" i="8" s="1"/>
  <c r="W554" i="8"/>
  <c r="W555" i="8" s="1"/>
  <c r="S554" i="8"/>
  <c r="S555" i="8" s="1"/>
  <c r="G548" i="8"/>
  <c r="AH547" i="8"/>
  <c r="AH548" i="8" s="1"/>
  <c r="AD547" i="8"/>
  <c r="AD548" i="8" s="1"/>
  <c r="Z547" i="8"/>
  <c r="Z548" i="8" s="1"/>
  <c r="V547" i="8"/>
  <c r="V548" i="8" s="1"/>
  <c r="R547" i="8"/>
  <c r="R548" i="8" s="1"/>
  <c r="AG547" i="8"/>
  <c r="AG548" i="8" s="1"/>
  <c r="AC547" i="8"/>
  <c r="AC548" i="8" s="1"/>
  <c r="Y547" i="8"/>
  <c r="Y548" i="8" s="1"/>
  <c r="U547" i="8"/>
  <c r="U548" i="8" s="1"/>
  <c r="Q547" i="8"/>
  <c r="AJ547" i="8"/>
  <c r="AJ548" i="8" s="1"/>
  <c r="AF547" i="8"/>
  <c r="AF548" i="8" s="1"/>
  <c r="AB547" i="8"/>
  <c r="AB548" i="8" s="1"/>
  <c r="X547" i="8"/>
  <c r="X548" i="8" s="1"/>
  <c r="T547" i="8"/>
  <c r="T548" i="8" s="1"/>
  <c r="AI547" i="8"/>
  <c r="AI548" i="8" s="1"/>
  <c r="AE547" i="8"/>
  <c r="AE548" i="8" s="1"/>
  <c r="AA547" i="8"/>
  <c r="AA548" i="8" s="1"/>
  <c r="W547" i="8"/>
  <c r="W548" i="8" s="1"/>
  <c r="S547" i="8"/>
  <c r="S548" i="8" s="1"/>
  <c r="G541" i="8"/>
  <c r="AJ540" i="8"/>
  <c r="AJ541" i="8" s="1"/>
  <c r="AF540" i="8"/>
  <c r="AF541" i="8" s="1"/>
  <c r="AB540" i="8"/>
  <c r="AB541" i="8" s="1"/>
  <c r="X540" i="8"/>
  <c r="X541" i="8" s="1"/>
  <c r="T540" i="8"/>
  <c r="T541" i="8" s="1"/>
  <c r="AI540" i="8"/>
  <c r="AI541" i="8" s="1"/>
  <c r="AE540" i="8"/>
  <c r="AE541" i="8" s="1"/>
  <c r="AA540" i="8"/>
  <c r="AA541" i="8" s="1"/>
  <c r="W540" i="8"/>
  <c r="W541" i="8" s="1"/>
  <c r="S540" i="8"/>
  <c r="S541" i="8" s="1"/>
  <c r="AH540" i="8"/>
  <c r="AH541" i="8" s="1"/>
  <c r="AD540" i="8"/>
  <c r="AD541" i="8" s="1"/>
  <c r="Z540" i="8"/>
  <c r="Z541" i="8" s="1"/>
  <c r="V540" i="8"/>
  <c r="V541" i="8" s="1"/>
  <c r="R540" i="8"/>
  <c r="R541" i="8" s="1"/>
  <c r="AG540" i="8"/>
  <c r="AG541" i="8" s="1"/>
  <c r="AC540" i="8"/>
  <c r="AC541" i="8" s="1"/>
  <c r="Y540" i="8"/>
  <c r="Y541" i="8" s="1"/>
  <c r="U540" i="8"/>
  <c r="U541" i="8" s="1"/>
  <c r="Q540" i="8"/>
  <c r="O533" i="8"/>
  <c r="O534" i="8" s="1"/>
  <c r="Q534" i="8"/>
  <c r="Q527" i="8"/>
  <c r="O526" i="8"/>
  <c r="O527" i="8" s="1"/>
  <c r="Q520" i="8"/>
  <c r="O519" i="8"/>
  <c r="O520" i="8" s="1"/>
  <c r="Q513" i="8"/>
  <c r="O512" i="8"/>
  <c r="O513" i="8" s="1"/>
  <c r="O505" i="8"/>
  <c r="O506" i="8" s="1"/>
  <c r="Q506" i="8"/>
  <c r="O498" i="8"/>
  <c r="O499" i="8" s="1"/>
  <c r="Q499" i="8"/>
  <c r="Q492" i="8"/>
  <c r="O491" i="8"/>
  <c r="O492" i="8" s="1"/>
  <c r="Q485" i="8"/>
  <c r="O484" i="8"/>
  <c r="O485" i="8" s="1"/>
  <c r="Q478" i="8"/>
  <c r="O477" i="8"/>
  <c r="O478" i="8" s="1"/>
  <c r="Q471" i="8"/>
  <c r="O470" i="8"/>
  <c r="O471" i="8" s="1"/>
  <c r="Q464" i="8"/>
  <c r="O463" i="8"/>
  <c r="O464" i="8" s="1"/>
  <c r="Q457" i="8"/>
  <c r="O456" i="8"/>
  <c r="O457" i="8" s="1"/>
  <c r="O449" i="8"/>
  <c r="O450" i="8" s="1"/>
  <c r="Q450" i="8"/>
  <c r="Q443" i="8"/>
  <c r="O442" i="8"/>
  <c r="O443" i="8" s="1"/>
  <c r="Q436" i="8"/>
  <c r="O435" i="8"/>
  <c r="O436" i="8" s="1"/>
  <c r="Q429" i="8"/>
  <c r="O428" i="8"/>
  <c r="O429" i="8" s="1"/>
  <c r="O421" i="8"/>
  <c r="O422" i="8" s="1"/>
  <c r="Q422" i="8"/>
  <c r="Q415" i="8"/>
  <c r="O414" i="8"/>
  <c r="O415" i="8" s="1"/>
  <c r="Q408" i="8"/>
  <c r="O407" i="8"/>
  <c r="O408" i="8" s="1"/>
  <c r="Q401" i="8"/>
  <c r="O400" i="8"/>
  <c r="O401" i="8" s="1"/>
  <c r="O393" i="8"/>
  <c r="O394" i="8" s="1"/>
  <c r="Q394" i="8"/>
  <c r="Q387" i="8"/>
  <c r="O386" i="8"/>
  <c r="O387" i="8" s="1"/>
  <c r="Q380" i="8"/>
  <c r="O379" i="8"/>
  <c r="O380" i="8" s="1"/>
  <c r="Q373" i="8"/>
  <c r="O372" i="8"/>
  <c r="O373" i="8" s="1"/>
  <c r="O365" i="8"/>
  <c r="O366" i="8" s="1"/>
  <c r="Q366" i="8"/>
  <c r="Q359" i="8"/>
  <c r="O358" i="8"/>
  <c r="O359" i="8" s="1"/>
  <c r="Q352" i="8"/>
  <c r="O351" i="8"/>
  <c r="O352" i="8" s="1"/>
  <c r="Q345" i="8"/>
  <c r="O344" i="8"/>
  <c r="O345" i="8" s="1"/>
  <c r="O337" i="8"/>
  <c r="O338" i="8" s="1"/>
  <c r="Q338" i="8"/>
  <c r="Q331" i="8"/>
  <c r="O330" i="8"/>
  <c r="O331" i="8" s="1"/>
  <c r="Q324" i="8"/>
  <c r="O323" i="8"/>
  <c r="O324" i="8" s="1"/>
  <c r="Q317" i="8"/>
  <c r="O316" i="8"/>
  <c r="O317" i="8" s="1"/>
  <c r="O309" i="8"/>
  <c r="O310" i="8" s="1"/>
  <c r="Q310" i="8"/>
  <c r="Q303" i="8"/>
  <c r="O302" i="8"/>
  <c r="O303" i="8" s="1"/>
  <c r="Q296" i="8"/>
  <c r="O295" i="8"/>
  <c r="O296" i="8" s="1"/>
  <c r="Q289" i="8"/>
  <c r="O288" i="8"/>
  <c r="O289" i="8" s="1"/>
  <c r="O281" i="8"/>
  <c r="O282" i="8" s="1"/>
  <c r="Q282" i="8"/>
  <c r="Q275" i="8"/>
  <c r="O274" i="8"/>
  <c r="O275" i="8" s="1"/>
  <c r="Q268" i="8"/>
  <c r="O267" i="8"/>
  <c r="O268" i="8" s="1"/>
  <c r="Q261" i="8"/>
  <c r="O260" i="8"/>
  <c r="O261" i="8" s="1"/>
  <c r="O253" i="8"/>
  <c r="O254" i="8" s="1"/>
  <c r="Q254" i="8"/>
  <c r="Q247" i="8"/>
  <c r="O246" i="8"/>
  <c r="O247" i="8" s="1"/>
  <c r="Q240" i="8"/>
  <c r="O239" i="8"/>
  <c r="O240" i="8" s="1"/>
  <c r="Q233" i="8"/>
  <c r="O232" i="8"/>
  <c r="O233" i="8" s="1"/>
  <c r="O225" i="8"/>
  <c r="O226" i="8" s="1"/>
  <c r="Q226" i="8"/>
  <c r="O218" i="8"/>
  <c r="O219" i="8" s="1"/>
  <c r="Q219" i="8"/>
  <c r="Q212" i="8"/>
  <c r="O211" i="8"/>
  <c r="O212" i="8" s="1"/>
  <c r="Q205" i="8"/>
  <c r="O204" i="8"/>
  <c r="O205" i="8" s="1"/>
  <c r="O197" i="8"/>
  <c r="O198" i="8" s="1"/>
  <c r="Q198" i="8"/>
  <c r="O190" i="8"/>
  <c r="O191" i="8" s="1"/>
  <c r="Q191" i="8"/>
  <c r="Q184" i="8"/>
  <c r="O183" i="8"/>
  <c r="O184" i="8" s="1"/>
  <c r="Q177" i="8"/>
  <c r="O176" i="8"/>
  <c r="O177" i="8" s="1"/>
  <c r="O169" i="8"/>
  <c r="O170" i="8" s="1"/>
  <c r="Q170" i="8"/>
  <c r="Q163" i="8"/>
  <c r="O162" i="8"/>
  <c r="O163" i="8" s="1"/>
  <c r="Q156" i="8"/>
  <c r="O155" i="8"/>
  <c r="O156" i="8" s="1"/>
  <c r="Q149" i="8"/>
  <c r="O148" i="8"/>
  <c r="O149" i="8" s="1"/>
  <c r="O141" i="8"/>
  <c r="O142" i="8" s="1"/>
  <c r="Q142" i="8"/>
  <c r="Q135" i="8"/>
  <c r="O134" i="8"/>
  <c r="O135" i="8" s="1"/>
  <c r="Q128" i="8"/>
  <c r="O127" i="8"/>
  <c r="O128" i="8" s="1"/>
  <c r="Q121" i="8"/>
  <c r="O120" i="8"/>
  <c r="O121" i="8" s="1"/>
  <c r="O113" i="8"/>
  <c r="O114" i="8" s="1"/>
  <c r="Q114" i="8"/>
  <c r="Q107" i="8"/>
  <c r="O106" i="8"/>
  <c r="O107" i="8" s="1"/>
  <c r="Q100" i="8"/>
  <c r="O99" i="8"/>
  <c r="O100" i="8" s="1"/>
  <c r="Q93" i="8"/>
  <c r="O92" i="8"/>
  <c r="O93" i="8" s="1"/>
  <c r="Q86" i="8"/>
  <c r="O85" i="8"/>
  <c r="O86" i="8" s="1"/>
  <c r="Q79" i="8"/>
  <c r="O78" i="8"/>
  <c r="O79" i="8" s="1"/>
  <c r="Q72" i="8"/>
  <c r="O71" i="8"/>
  <c r="O72" i="8" s="1"/>
  <c r="Q65" i="8"/>
  <c r="O64" i="8"/>
  <c r="O65" i="8" s="1"/>
  <c r="O57" i="8"/>
  <c r="O58" i="8" s="1"/>
  <c r="Q58" i="8"/>
  <c r="Q51" i="8"/>
  <c r="O50" i="8"/>
  <c r="O51" i="8" s="1"/>
  <c r="Q44" i="8"/>
  <c r="O43" i="8"/>
  <c r="O44" i="8" s="1"/>
  <c r="Q37" i="8"/>
  <c r="O36" i="8"/>
  <c r="O37" i="8" s="1"/>
  <c r="O29" i="8"/>
  <c r="O30" i="8" s="1"/>
  <c r="Q30" i="8"/>
  <c r="Q23" i="8"/>
  <c r="O22" i="8"/>
  <c r="O23" i="8" s="1"/>
  <c r="O15" i="8"/>
  <c r="O16" i="8" s="1"/>
  <c r="Q16" i="8"/>
  <c r="AH8" i="8"/>
  <c r="AH9" i="8" s="1"/>
  <c r="AD8" i="8"/>
  <c r="AD9" i="8" s="1"/>
  <c r="Z8" i="8"/>
  <c r="V8" i="8"/>
  <c r="AG8" i="8"/>
  <c r="AG9" i="8" s="1"/>
  <c r="AC8" i="8"/>
  <c r="AC9" i="8" s="1"/>
  <c r="Y8" i="8"/>
  <c r="Y9" i="8" s="1"/>
  <c r="U8" i="8"/>
  <c r="U9" i="8" s="1"/>
  <c r="AJ8" i="8"/>
  <c r="AJ9" i="8" s="1"/>
  <c r="AF8" i="8"/>
  <c r="AF9" i="8" s="1"/>
  <c r="AB8" i="8"/>
  <c r="AB9" i="8" s="1"/>
  <c r="X8" i="8"/>
  <c r="T8" i="8"/>
  <c r="AI8" i="8"/>
  <c r="AE8" i="8"/>
  <c r="AE9" i="8" s="1"/>
  <c r="AA8" i="8"/>
  <c r="AA9" i="8" s="1"/>
  <c r="W8" i="8"/>
  <c r="W9" i="8" s="1"/>
  <c r="S8" i="8"/>
  <c r="S9" i="8" s="1"/>
  <c r="R8" i="8"/>
  <c r="G9" i="8"/>
  <c r="A286" i="8" s="1"/>
  <c r="D276" i="8"/>
  <c r="D283" i="8"/>
  <c r="D325" i="8"/>
  <c r="D416" i="8"/>
  <c r="D157" i="8"/>
  <c r="D108" i="8"/>
  <c r="D192" i="8"/>
  <c r="D374" i="8"/>
  <c r="D304" i="8"/>
  <c r="D444" i="8"/>
  <c r="D136" i="8"/>
  <c r="D430" i="8"/>
  <c r="D465" i="8"/>
  <c r="D185" i="8"/>
  <c r="D248" i="8"/>
  <c r="D367" i="8"/>
  <c r="D227" i="8"/>
  <c r="D451" i="8"/>
  <c r="D122" i="8"/>
  <c r="D346" i="8"/>
  <c r="D171" i="8"/>
  <c r="D388" i="8"/>
  <c r="D94" i="8"/>
  <c r="D395" i="8"/>
  <c r="D213" i="8"/>
  <c r="D479" i="8"/>
  <c r="D206" i="8"/>
  <c r="D423" i="8"/>
  <c r="D353" i="8"/>
  <c r="D437" i="8"/>
  <c r="D332" i="8"/>
  <c r="D409" i="8"/>
  <c r="D339" i="8"/>
  <c r="D521" i="8"/>
  <c r="D234" i="8"/>
  <c r="D143" i="8"/>
  <c r="D164" i="8"/>
  <c r="D269" i="8"/>
  <c r="D115" i="8"/>
  <c r="D129" i="8"/>
  <c r="D297" i="8"/>
  <c r="D528" i="8"/>
  <c r="D472" i="8"/>
  <c r="D500" i="8"/>
  <c r="D381" i="8"/>
  <c r="D493" i="8"/>
  <c r="D402" i="8"/>
  <c r="D318" i="8"/>
  <c r="D255" i="8"/>
  <c r="D311" i="8"/>
  <c r="D262" i="8"/>
  <c r="D507" i="8"/>
  <c r="D150" i="8"/>
  <c r="D220" i="8"/>
  <c r="D514" i="8"/>
  <c r="D241" i="8"/>
  <c r="D458" i="8"/>
  <c r="D178" i="8"/>
  <c r="D360" i="8"/>
  <c r="D101" i="8"/>
  <c r="D199" i="8"/>
  <c r="D486" i="8"/>
  <c r="D290" i="8"/>
  <c r="D38" i="8"/>
  <c r="N236" i="8"/>
  <c r="L237" i="8"/>
  <c r="N411" i="8"/>
  <c r="L412" i="8"/>
  <c r="N565" i="8"/>
  <c r="L566" i="8"/>
  <c r="N194" i="8"/>
  <c r="L195" i="8"/>
  <c r="N131" i="8"/>
  <c r="L132" i="8"/>
  <c r="N544" i="8"/>
  <c r="L545" i="8"/>
  <c r="L594" i="8"/>
  <c r="N593" i="8"/>
  <c r="L314" i="8"/>
  <c r="N313" i="8"/>
  <c r="L34" i="8"/>
  <c r="N33" i="8"/>
  <c r="N180" i="8"/>
  <c r="L181" i="8"/>
  <c r="D45" i="8"/>
  <c r="L76" i="8"/>
  <c r="N75" i="8"/>
  <c r="N474" i="8"/>
  <c r="L475" i="8"/>
  <c r="N201" i="8"/>
  <c r="L202" i="8"/>
  <c r="L503" i="8"/>
  <c r="N502" i="8"/>
  <c r="N26" i="8"/>
  <c r="L27" i="8"/>
  <c r="N243" i="8"/>
  <c r="L244" i="8"/>
  <c r="N271" i="8"/>
  <c r="L272" i="8"/>
  <c r="L356" i="8"/>
  <c r="N355" i="8"/>
  <c r="N61" i="8"/>
  <c r="L62" i="8"/>
  <c r="D80" i="8"/>
  <c r="L146" i="8"/>
  <c r="N145" i="8"/>
  <c r="L321" i="8"/>
  <c r="N320" i="8"/>
  <c r="N96" i="8"/>
  <c r="L97" i="8"/>
  <c r="L251" i="8"/>
  <c r="N250" i="8"/>
  <c r="L258" i="8"/>
  <c r="N257" i="8"/>
  <c r="L125" i="8"/>
  <c r="N124" i="8"/>
  <c r="L69" i="8"/>
  <c r="N68" i="8"/>
  <c r="N467" i="8"/>
  <c r="L468" i="8"/>
  <c r="N586" i="8"/>
  <c r="L587" i="8"/>
  <c r="D66" i="8"/>
  <c r="L426" i="8"/>
  <c r="N425" i="8"/>
  <c r="N348" i="8"/>
  <c r="L349" i="8"/>
  <c r="L174" i="8"/>
  <c r="N173" i="8"/>
  <c r="N495" i="8"/>
  <c r="L496" i="8"/>
  <c r="N341" i="8"/>
  <c r="L342" i="8"/>
  <c r="D59" i="8"/>
  <c r="N509" i="8"/>
  <c r="L510" i="8"/>
  <c r="D52" i="8"/>
  <c r="N187" i="8"/>
  <c r="L188" i="8"/>
  <c r="N89" i="8"/>
  <c r="L90" i="8"/>
  <c r="L391" i="8"/>
  <c r="N390" i="8"/>
  <c r="N369" i="8"/>
  <c r="L370" i="8"/>
  <c r="L580" i="8"/>
  <c r="N579" i="8"/>
  <c r="L307" i="8"/>
  <c r="N306" i="8"/>
  <c r="N558" i="8"/>
  <c r="L559" i="8"/>
  <c r="L41" i="8"/>
  <c r="N40" i="8"/>
  <c r="L447" i="8"/>
  <c r="N446" i="8"/>
  <c r="N285" i="8"/>
  <c r="L286" i="8"/>
  <c r="N551" i="8"/>
  <c r="L552" i="8"/>
  <c r="L48" i="8"/>
  <c r="N47" i="8"/>
  <c r="N222" i="8"/>
  <c r="L223" i="8"/>
  <c r="L573" i="8"/>
  <c r="N572" i="8"/>
  <c r="L279" i="8"/>
  <c r="N278" i="8"/>
  <c r="N229" i="8"/>
  <c r="L230" i="8"/>
  <c r="D24" i="8"/>
  <c r="D25" i="8" s="1"/>
  <c r="D26" i="8" s="1"/>
  <c r="D27" i="8" s="1"/>
  <c r="D28" i="8" s="1"/>
  <c r="D29" i="8" s="1"/>
  <c r="D30" i="8" s="1"/>
  <c r="N215" i="8"/>
  <c r="L216" i="8"/>
  <c r="L160" i="8"/>
  <c r="N159" i="8"/>
  <c r="L538" i="8"/>
  <c r="N537" i="8"/>
  <c r="L300" i="8"/>
  <c r="N299" i="8"/>
  <c r="N82" i="8"/>
  <c r="L83" i="8"/>
  <c r="L461" i="8"/>
  <c r="N460" i="8"/>
  <c r="L517" i="8"/>
  <c r="N516" i="8"/>
  <c r="D17" i="8"/>
  <c r="D18" i="8" s="1"/>
  <c r="D19" i="8" s="1"/>
  <c r="D20" i="8" s="1"/>
  <c r="D21" i="8" s="1"/>
  <c r="D22" i="8" s="1"/>
  <c r="D23" i="8" s="1"/>
  <c r="N292" i="8"/>
  <c r="L293" i="8"/>
  <c r="N208" i="8"/>
  <c r="L209" i="8"/>
  <c r="L335" i="8"/>
  <c r="N334" i="8"/>
  <c r="N404" i="8"/>
  <c r="L405" i="8"/>
  <c r="N264" i="8"/>
  <c r="L265" i="8"/>
  <c r="L153" i="8"/>
  <c r="N152" i="8"/>
  <c r="N19" i="8"/>
  <c r="L20" i="8"/>
  <c r="N432" i="8"/>
  <c r="L433" i="8"/>
  <c r="L489" i="8"/>
  <c r="N488" i="8"/>
  <c r="L398" i="8"/>
  <c r="N397" i="8"/>
  <c r="L328" i="8"/>
  <c r="N327" i="8"/>
  <c r="N418" i="8"/>
  <c r="L419" i="8"/>
  <c r="L55" i="8"/>
  <c r="N54" i="8"/>
  <c r="N362" i="8"/>
  <c r="L363" i="8"/>
  <c r="L531" i="8"/>
  <c r="N530" i="8"/>
  <c r="N103" i="8"/>
  <c r="L104" i="8"/>
  <c r="D87" i="8"/>
  <c r="N166" i="8"/>
  <c r="L167" i="8"/>
  <c r="N117" i="8"/>
  <c r="L118" i="8"/>
  <c r="D73" i="8"/>
  <c r="D31" i="8"/>
  <c r="D32" i="8" s="1"/>
  <c r="D33" i="8" s="1"/>
  <c r="D34" i="8" s="1"/>
  <c r="D35" i="8" s="1"/>
  <c r="D36" i="8" s="1"/>
  <c r="D37" i="8" s="1"/>
  <c r="N481" i="8"/>
  <c r="L482" i="8"/>
  <c r="L111" i="8"/>
  <c r="N110" i="8"/>
  <c r="L13" i="8"/>
  <c r="N12" i="8"/>
  <c r="N376" i="8"/>
  <c r="L377" i="8"/>
  <c r="L454" i="8"/>
  <c r="N453" i="8"/>
  <c r="L384" i="8"/>
  <c r="N383" i="8"/>
  <c r="L524" i="8"/>
  <c r="N523" i="8"/>
  <c r="L440" i="8"/>
  <c r="N439" i="8"/>
  <c r="N138" i="8"/>
  <c r="L139" i="8"/>
  <c r="D10" i="8"/>
  <c r="D3" i="8"/>
  <c r="D4" i="8" s="1"/>
  <c r="D5" i="8" s="1"/>
  <c r="D6" i="8" s="1"/>
  <c r="D7" i="8" s="1"/>
  <c r="D8" i="8" s="1"/>
  <c r="D9" i="8" s="1"/>
  <c r="O7" i="8"/>
  <c r="N5" i="8"/>
  <c r="L6" i="8"/>
  <c r="AA431" i="8"/>
  <c r="AC18" i="8"/>
  <c r="U284" i="8"/>
  <c r="U550" i="8"/>
  <c r="AA340" i="8"/>
  <c r="S361" i="8"/>
  <c r="AA347" i="8"/>
  <c r="Q298" i="8"/>
  <c r="AC431" i="8"/>
  <c r="AA11" i="8"/>
  <c r="S284" i="8"/>
  <c r="S536" i="8"/>
  <c r="S333" i="8"/>
  <c r="AE340" i="8"/>
  <c r="S578" i="8"/>
  <c r="AG284" i="8"/>
  <c r="Q515" i="8"/>
  <c r="AI536" i="8"/>
  <c r="Q74" i="8"/>
  <c r="AI326" i="8"/>
  <c r="S291" i="8"/>
  <c r="Q536" i="8"/>
  <c r="AE46" i="8"/>
  <c r="AG578" i="8"/>
  <c r="AC130" i="8"/>
  <c r="Q459" i="8"/>
  <c r="W452" i="8"/>
  <c r="Q263" i="8"/>
  <c r="AI53" i="8"/>
  <c r="S389" i="8"/>
  <c r="AA305" i="8"/>
  <c r="Q32" i="8"/>
  <c r="AG312" i="8"/>
  <c r="AC550" i="8"/>
  <c r="AG116" i="8"/>
  <c r="AA578" i="8"/>
  <c r="AE53" i="8"/>
  <c r="U543" i="8"/>
  <c r="AG543" i="8"/>
  <c r="AC564" i="8"/>
  <c r="Y305" i="8"/>
  <c r="AE543" i="8"/>
  <c r="W116" i="8"/>
  <c r="U571" i="8"/>
  <c r="U53" i="8"/>
  <c r="AG522" i="8"/>
  <c r="S88" i="8"/>
  <c r="AC333" i="8"/>
  <c r="U116" i="8"/>
  <c r="Y368" i="8"/>
  <c r="Q585" i="8"/>
  <c r="W228" i="8"/>
  <c r="W333" i="8"/>
  <c r="AA291" i="8"/>
  <c r="S263" i="8"/>
  <c r="AA172" i="8"/>
  <c r="AA564" i="8"/>
  <c r="W193" i="8"/>
  <c r="Y515" i="8"/>
  <c r="AE116" i="8"/>
  <c r="AI305" i="8"/>
  <c r="Q501" i="8"/>
  <c r="AC347" i="8"/>
  <c r="S18" i="8"/>
  <c r="AE368" i="8"/>
  <c r="U165" i="8"/>
  <c r="W340" i="8"/>
  <c r="Q571" i="8"/>
  <c r="AA165" i="8"/>
  <c r="Y228" i="8"/>
  <c r="Q200" i="8"/>
  <c r="S74" i="8"/>
  <c r="Q116" i="8"/>
  <c r="AA585" i="8"/>
  <c r="AG333" i="8"/>
  <c r="AG571" i="8"/>
  <c r="AE165" i="8"/>
  <c r="AC165" i="8"/>
  <c r="Y172" i="8"/>
  <c r="Y46" i="8"/>
  <c r="U305" i="8"/>
  <c r="AE585" i="8"/>
  <c r="W543" i="8"/>
  <c r="AG438" i="8"/>
  <c r="AA18" i="8"/>
  <c r="AG291" i="8"/>
  <c r="AA557" i="8"/>
  <c r="Q347" i="8"/>
  <c r="AE389" i="8"/>
  <c r="S368" i="8"/>
  <c r="S347" i="8"/>
  <c r="Q235" i="8"/>
  <c r="W179" i="8"/>
  <c r="Q46" i="8"/>
  <c r="U333" i="8"/>
  <c r="S494" i="8"/>
  <c r="AC284" i="8"/>
  <c r="AC39" i="8"/>
  <c r="AE522" i="8"/>
  <c r="AG305" i="8"/>
  <c r="Y179" i="8"/>
  <c r="Q410" i="8"/>
  <c r="AG39" i="8"/>
  <c r="AA522" i="8"/>
  <c r="U459" i="8"/>
  <c r="Y284" i="8"/>
  <c r="W172" i="8"/>
  <c r="S53" i="8"/>
  <c r="Y340" i="8"/>
  <c r="Q319" i="8"/>
  <c r="W354" i="8"/>
  <c r="W74" i="8"/>
  <c r="S410" i="8"/>
  <c r="W60" i="8"/>
  <c r="U354" i="8"/>
  <c r="Q186" i="8"/>
  <c r="U60" i="8"/>
  <c r="Q375" i="8"/>
  <c r="Q25" i="8"/>
  <c r="Y326" i="8"/>
  <c r="AI557" i="8"/>
  <c r="AA53" i="8"/>
  <c r="W585" i="8"/>
  <c r="AI333" i="8"/>
  <c r="Y557" i="8"/>
  <c r="AI39" i="8"/>
  <c r="S130" i="8"/>
  <c r="U151" i="8"/>
  <c r="S151" i="8"/>
  <c r="AI585" i="8"/>
  <c r="AC326" i="8"/>
  <c r="AA130" i="8"/>
  <c r="Y571" i="8"/>
  <c r="Q592" i="8"/>
  <c r="S277" i="8"/>
  <c r="U473" i="8"/>
  <c r="AG32" i="8"/>
  <c r="W291" i="8"/>
  <c r="AA543" i="8"/>
  <c r="AC277" i="8"/>
  <c r="AC172" i="8"/>
  <c r="AG592" i="8"/>
  <c r="S270" i="8"/>
  <c r="Y438" i="8"/>
  <c r="AA32" i="8"/>
  <c r="Q284" i="8"/>
  <c r="Q522" i="8"/>
  <c r="AA228" i="8"/>
  <c r="AE291" i="8"/>
  <c r="AI18" i="8"/>
  <c r="W151" i="8"/>
  <c r="Q312" i="8"/>
  <c r="AA550" i="8"/>
  <c r="Q123" i="8"/>
  <c r="AC592" i="8"/>
  <c r="S95" i="8"/>
  <c r="W550" i="8"/>
  <c r="AC557" i="8"/>
  <c r="U39" i="8"/>
  <c r="W88" i="8"/>
  <c r="S480" i="8"/>
  <c r="Q165" i="8"/>
  <c r="AE284" i="8"/>
  <c r="AE347" i="8"/>
  <c r="S438" i="8"/>
  <c r="W536" i="8"/>
  <c r="AG53" i="8"/>
  <c r="AE326" i="8"/>
  <c r="Y277" i="8"/>
  <c r="U536" i="8"/>
  <c r="S39" i="8"/>
  <c r="Q564" i="8"/>
  <c r="W557" i="8"/>
  <c r="AG536" i="8"/>
  <c r="W53" i="8"/>
  <c r="AG326" i="8"/>
  <c r="Q179" i="8"/>
  <c r="S522" i="8"/>
  <c r="W32" i="8"/>
  <c r="AC305" i="8"/>
  <c r="AG18" i="8"/>
  <c r="AE151" i="8"/>
  <c r="AE571" i="8"/>
  <c r="Q172" i="8"/>
  <c r="AI389" i="8"/>
  <c r="AC578" i="8"/>
  <c r="AA46" i="8"/>
  <c r="U340" i="8"/>
  <c r="W39" i="8"/>
  <c r="Q18" i="8"/>
  <c r="Q480" i="8"/>
  <c r="Q67" i="8"/>
  <c r="AC585" i="8"/>
  <c r="W564" i="8"/>
  <c r="AC536" i="8"/>
  <c r="U368" i="8"/>
  <c r="W326" i="8"/>
  <c r="AI564" i="8"/>
  <c r="Y592" i="8"/>
  <c r="AE557" i="8"/>
  <c r="AC151" i="8"/>
  <c r="U347" i="8"/>
  <c r="AC473" i="8"/>
  <c r="W578" i="8"/>
  <c r="AA284" i="8"/>
  <c r="U207" i="8"/>
  <c r="U46" i="8"/>
  <c r="S557" i="8"/>
  <c r="AI130" i="8"/>
  <c r="Y347" i="8"/>
  <c r="S431" i="8"/>
  <c r="AA571" i="8"/>
  <c r="AE277" i="8"/>
  <c r="Q417" i="8"/>
  <c r="Q487" i="8"/>
  <c r="S340" i="8"/>
  <c r="AI592" i="8"/>
  <c r="W277" i="8"/>
  <c r="S473" i="8"/>
  <c r="AC32" i="8"/>
  <c r="Q305" i="8"/>
  <c r="U557" i="8"/>
  <c r="Y291" i="8"/>
  <c r="AI277" i="8"/>
  <c r="Q60" i="8"/>
  <c r="U179" i="8"/>
  <c r="Q95" i="8"/>
  <c r="AG557" i="8"/>
  <c r="S228" i="8"/>
  <c r="AG172" i="8"/>
  <c r="Q368" i="8"/>
  <c r="Y151" i="8"/>
  <c r="S298" i="8"/>
  <c r="Q403" i="8"/>
  <c r="AA592" i="8"/>
  <c r="AC228" i="8"/>
  <c r="Y18" i="8"/>
  <c r="Y564" i="8"/>
  <c r="Y389" i="8"/>
  <c r="AG340" i="8"/>
  <c r="U228" i="8"/>
  <c r="AI165" i="8"/>
  <c r="Q473" i="8"/>
  <c r="U81" i="8"/>
  <c r="W263" i="8"/>
  <c r="U95" i="8"/>
  <c r="Q214" i="8"/>
  <c r="W207" i="8"/>
  <c r="U445" i="8"/>
  <c r="U74" i="8"/>
  <c r="Q242" i="8"/>
  <c r="W508" i="8"/>
  <c r="S123" i="8"/>
  <c r="Q340" i="8"/>
  <c r="AG11" i="8"/>
  <c r="AA333" i="8"/>
  <c r="Q396" i="8"/>
  <c r="AC291" i="8"/>
  <c r="AI228" i="8"/>
  <c r="W18" i="8"/>
  <c r="Q445" i="8"/>
  <c r="Y130" i="8"/>
  <c r="U270" i="8"/>
  <c r="Y536" i="8"/>
  <c r="AE39" i="8"/>
  <c r="W389" i="8"/>
  <c r="AG277" i="8"/>
  <c r="AE312" i="8"/>
  <c r="Q291" i="8"/>
  <c r="AC368" i="8"/>
  <c r="S256" i="8"/>
  <c r="S305" i="8"/>
  <c r="AI522" i="8"/>
  <c r="Y32" i="8"/>
  <c r="AI46" i="8"/>
  <c r="AG151" i="8"/>
  <c r="U578" i="8"/>
  <c r="U326" i="8"/>
  <c r="U410" i="8"/>
  <c r="AC543" i="8"/>
  <c r="Y585" i="8"/>
  <c r="S165" i="8"/>
  <c r="S459" i="8"/>
  <c r="AC298" i="8"/>
  <c r="AA389" i="8"/>
  <c r="W438" i="8"/>
  <c r="AI438" i="8"/>
  <c r="AI291" i="8"/>
  <c r="W368" i="8"/>
  <c r="AA39" i="8"/>
  <c r="AI368" i="8"/>
  <c r="W130" i="8"/>
  <c r="AG347" i="8"/>
  <c r="S172" i="8"/>
  <c r="AC571" i="8"/>
  <c r="U396" i="8"/>
  <c r="S32" i="8"/>
  <c r="AI298" i="8"/>
  <c r="S354" i="8"/>
  <c r="Q81" i="8"/>
  <c r="AE473" i="8"/>
  <c r="Q494" i="8"/>
  <c r="AI571" i="8"/>
  <c r="W46" i="8"/>
  <c r="S508" i="8"/>
  <c r="U256" i="8"/>
  <c r="U67" i="8"/>
  <c r="U501" i="8"/>
  <c r="U186" i="8"/>
  <c r="Q221" i="8"/>
  <c r="S116" i="8"/>
  <c r="AI116" i="8"/>
  <c r="W522" i="8"/>
  <c r="Y312" i="8"/>
  <c r="Q256" i="8"/>
  <c r="AC53" i="8"/>
  <c r="AG165" i="8"/>
  <c r="AG431" i="8"/>
  <c r="AA116" i="8"/>
  <c r="AE298" i="8"/>
  <c r="AC438" i="8"/>
  <c r="U18" i="8"/>
  <c r="U592" i="8"/>
  <c r="Q326" i="8"/>
  <c r="Y333" i="8"/>
  <c r="AE333" i="8"/>
  <c r="AI11" i="8"/>
  <c r="AE578" i="8"/>
  <c r="W480" i="8"/>
  <c r="AE228" i="8"/>
  <c r="W67" i="8"/>
  <c r="AC340" i="8"/>
  <c r="AI347" i="8"/>
  <c r="AA312" i="8"/>
  <c r="AG228" i="8"/>
  <c r="AA326" i="8"/>
  <c r="U11" i="8"/>
  <c r="Q438" i="8"/>
  <c r="AC312" i="8"/>
  <c r="Y165" i="8"/>
  <c r="Q88" i="8"/>
  <c r="AE536" i="8"/>
  <c r="Y53" i="8"/>
  <c r="Q228" i="8"/>
  <c r="Q11" i="8"/>
  <c r="AE438" i="8"/>
  <c r="AG46" i="8"/>
  <c r="S179" i="8"/>
  <c r="S11" i="8"/>
  <c r="U389" i="8"/>
  <c r="Y431" i="8"/>
  <c r="Y473" i="8"/>
  <c r="S543" i="8"/>
  <c r="Y543" i="8"/>
  <c r="AA438" i="8"/>
  <c r="W298" i="8"/>
  <c r="AA298" i="8"/>
  <c r="U298" i="8"/>
  <c r="AE305" i="8"/>
  <c r="AE550" i="8"/>
  <c r="AI284" i="8"/>
  <c r="S46" i="8"/>
  <c r="AG585" i="8"/>
  <c r="W312" i="8"/>
  <c r="W284" i="8"/>
  <c r="Y39" i="8"/>
  <c r="W571" i="8"/>
  <c r="W165" i="8"/>
  <c r="Q543" i="8"/>
  <c r="S564" i="8"/>
  <c r="Y116" i="8"/>
  <c r="AE18" i="8"/>
  <c r="U438" i="8"/>
  <c r="Q452" i="8"/>
  <c r="U431" i="8"/>
  <c r="U172" i="8"/>
  <c r="S585" i="8"/>
  <c r="AC522" i="8"/>
  <c r="Y298" i="8"/>
  <c r="U291" i="8"/>
  <c r="AA277" i="8"/>
  <c r="Q361" i="8"/>
  <c r="U88" i="8"/>
  <c r="W256" i="8"/>
  <c r="W270" i="8"/>
  <c r="W459" i="8"/>
  <c r="W361" i="8"/>
  <c r="Q193" i="8"/>
  <c r="W95" i="8"/>
  <c r="AI151" i="8"/>
  <c r="U130" i="8"/>
  <c r="AG389" i="8"/>
  <c r="AI312" i="8"/>
  <c r="S571" i="8"/>
  <c r="AI578" i="8"/>
  <c r="AC116" i="8"/>
  <c r="AG130" i="8"/>
  <c r="Q39" i="8"/>
  <c r="S452" i="8"/>
  <c r="Q354" i="8"/>
  <c r="S515" i="8"/>
  <c r="AE130" i="8"/>
  <c r="Q158" i="8"/>
  <c r="Q389" i="8"/>
  <c r="S396" i="8"/>
  <c r="U480" i="8"/>
  <c r="U263" i="8"/>
  <c r="S186" i="8"/>
  <c r="AG550" i="8"/>
  <c r="Q557" i="8"/>
  <c r="AI543" i="8"/>
  <c r="S550" i="8"/>
  <c r="U277" i="8"/>
  <c r="U585" i="8"/>
  <c r="AI431" i="8"/>
  <c r="AE172" i="8"/>
  <c r="Q151" i="8"/>
  <c r="Q207" i="8"/>
  <c r="Y480" i="8"/>
  <c r="AI172" i="8"/>
  <c r="Y550" i="8"/>
  <c r="AE592" i="8"/>
  <c r="AE431" i="8"/>
  <c r="W305" i="8"/>
  <c r="AC46" i="8"/>
  <c r="S592" i="8"/>
  <c r="AA368" i="8"/>
  <c r="AG298" i="8"/>
  <c r="W347" i="8"/>
  <c r="U522" i="8"/>
  <c r="S312" i="8"/>
  <c r="W473" i="8"/>
  <c r="AI550" i="8"/>
  <c r="S207" i="8"/>
  <c r="S193" i="8"/>
  <c r="Q53" i="8"/>
  <c r="U32" i="8"/>
  <c r="S326" i="8"/>
  <c r="AE32" i="8"/>
  <c r="W592" i="8"/>
  <c r="AI473" i="8"/>
  <c r="W431" i="8"/>
  <c r="AI32" i="8"/>
  <c r="Y578" i="8"/>
  <c r="AG473" i="8"/>
  <c r="S81" i="8"/>
  <c r="Q550" i="8"/>
  <c r="AI340" i="8"/>
  <c r="U564" i="8"/>
  <c r="W515" i="8"/>
  <c r="S445" i="8"/>
  <c r="U515" i="8"/>
  <c r="S60" i="8"/>
  <c r="AG368" i="8"/>
  <c r="U452" i="8"/>
  <c r="Q333" i="8"/>
  <c r="AC389" i="8"/>
  <c r="U508" i="8"/>
  <c r="Q130" i="8"/>
  <c r="U361" i="8"/>
  <c r="W81" i="8"/>
  <c r="U193" i="8"/>
  <c r="Q277" i="8"/>
  <c r="Q431" i="8"/>
  <c r="Q578" i="8"/>
  <c r="AE564" i="8"/>
  <c r="S67" i="8"/>
  <c r="Q270" i="8"/>
  <c r="AA536" i="8"/>
  <c r="Y522" i="8"/>
  <c r="Y11" i="8"/>
  <c r="U312" i="8"/>
  <c r="AA151" i="8"/>
  <c r="W186" i="8"/>
  <c r="AG564" i="8"/>
  <c r="AA473" i="8"/>
  <c r="Q424" i="8"/>
  <c r="Q508" i="8"/>
  <c r="AG93" i="32" l="1"/>
  <c r="AG94" i="32"/>
  <c r="AG92" i="32"/>
  <c r="AG90" i="32"/>
  <c r="AG95" i="32"/>
  <c r="AG96" i="32"/>
  <c r="AG91" i="32"/>
  <c r="AF126" i="32"/>
  <c r="AR33" i="32"/>
  <c r="AG120" i="32"/>
  <c r="V125" i="32"/>
  <c r="AG7" i="32"/>
  <c r="AT5" i="32" s="1"/>
  <c r="AG116" i="32"/>
  <c r="AG117" i="32" s="1"/>
  <c r="AH116" i="32"/>
  <c r="AH117" i="32" s="1"/>
  <c r="U58" i="32"/>
  <c r="AF58" i="32"/>
  <c r="AE72" i="32"/>
  <c r="AR36" i="32" s="1"/>
  <c r="AE75" i="32"/>
  <c r="AR39" i="32" s="1"/>
  <c r="AE73" i="32"/>
  <c r="AR37" i="32" s="1"/>
  <c r="AE74" i="32"/>
  <c r="AR38" i="32" s="1"/>
  <c r="AE78" i="32"/>
  <c r="AR44" i="32" s="1"/>
  <c r="AE76" i="32"/>
  <c r="AR40" i="32" s="1"/>
  <c r="AE71" i="32"/>
  <c r="AR35" i="32" s="1"/>
  <c r="AE70" i="32"/>
  <c r="AR34" i="32" s="1"/>
  <c r="AE77" i="32"/>
  <c r="AR41" i="32" s="1"/>
  <c r="AQ25" i="32"/>
  <c r="AQ27" i="32"/>
  <c r="AF122" i="32"/>
  <c r="U122" i="32"/>
  <c r="AE63" i="32"/>
  <c r="AR24" i="32" s="1"/>
  <c r="AE62" i="32"/>
  <c r="AR23" i="32" s="1"/>
  <c r="AE66" i="32"/>
  <c r="AR27" i="32" s="1"/>
  <c r="AE65" i="32"/>
  <c r="AR26" i="32" s="1"/>
  <c r="AE68" i="32"/>
  <c r="AR32" i="32" s="1"/>
  <c r="AE60" i="32"/>
  <c r="AR21" i="32" s="1"/>
  <c r="AE67" i="32"/>
  <c r="AR28" i="32" s="1"/>
  <c r="AE64" i="32"/>
  <c r="AE61" i="32"/>
  <c r="AR22" i="32" s="1"/>
  <c r="AE59" i="32"/>
  <c r="AR20" i="32" s="1"/>
  <c r="U3" i="32"/>
  <c r="AF3" i="32"/>
  <c r="AF4" i="32" s="1"/>
  <c r="AS3" i="32" s="1"/>
  <c r="U69" i="32"/>
  <c r="AF69" i="32"/>
  <c r="AQ26" i="32"/>
  <c r="AE123" i="32"/>
  <c r="AR47" i="32" s="1"/>
  <c r="AE124" i="32"/>
  <c r="AR46" i="32" s="1"/>
  <c r="U137" i="32"/>
  <c r="AF137" i="32"/>
  <c r="AR25" i="32"/>
  <c r="AF105" i="32"/>
  <c r="AF106" i="32"/>
  <c r="AS43" i="32" s="1"/>
  <c r="AF100" i="32"/>
  <c r="AF104" i="32"/>
  <c r="AF102" i="32"/>
  <c r="AF101" i="32"/>
  <c r="AF99" i="32"/>
  <c r="AF103" i="32"/>
  <c r="AQ24" i="32"/>
  <c r="AQ23" i="32"/>
  <c r="AQ21" i="32"/>
  <c r="AE138" i="32"/>
  <c r="AR49" i="32" s="1"/>
  <c r="AE139" i="32"/>
  <c r="AG98" i="32"/>
  <c r="V98" i="32"/>
  <c r="AQ28" i="32"/>
  <c r="AQ22" i="32"/>
  <c r="AQ20" i="32"/>
  <c r="D592" i="8"/>
  <c r="D593" i="8" s="1"/>
  <c r="D594" i="8" s="1"/>
  <c r="D595" i="8" s="1"/>
  <c r="D596" i="8" s="1"/>
  <c r="D597" i="8" s="1"/>
  <c r="D585" i="8"/>
  <c r="D586" i="8" s="1"/>
  <c r="D587" i="8" s="1"/>
  <c r="D588" i="8" s="1"/>
  <c r="D589" i="8" s="1"/>
  <c r="D590" i="8" s="1"/>
  <c r="D578" i="8"/>
  <c r="D579" i="8" s="1"/>
  <c r="D580" i="8" s="1"/>
  <c r="D581" i="8" s="1"/>
  <c r="D582" i="8" s="1"/>
  <c r="D583" i="8" s="1"/>
  <c r="D571" i="8"/>
  <c r="D572" i="8" s="1"/>
  <c r="D573" i="8" s="1"/>
  <c r="D574" i="8" s="1"/>
  <c r="D575" i="8" s="1"/>
  <c r="D576" i="8" s="1"/>
  <c r="D564" i="8"/>
  <c r="D565" i="8" s="1"/>
  <c r="D566" i="8" s="1"/>
  <c r="D567" i="8" s="1"/>
  <c r="D568" i="8" s="1"/>
  <c r="D569" i="8" s="1"/>
  <c r="D557" i="8"/>
  <c r="D558" i="8" s="1"/>
  <c r="D559" i="8" s="1"/>
  <c r="D560" i="8" s="1"/>
  <c r="D561" i="8" s="1"/>
  <c r="D562" i="8" s="1"/>
  <c r="D550" i="8"/>
  <c r="D551" i="8" s="1"/>
  <c r="D552" i="8" s="1"/>
  <c r="D553" i="8" s="1"/>
  <c r="D554" i="8" s="1"/>
  <c r="D555" i="8" s="1"/>
  <c r="D543" i="8"/>
  <c r="D544" i="8" s="1"/>
  <c r="D545" i="8" s="1"/>
  <c r="D546" i="8" s="1"/>
  <c r="D547" i="8" s="1"/>
  <c r="D548" i="8" s="1"/>
  <c r="D536" i="8"/>
  <c r="D537" i="8" s="1"/>
  <c r="D538" i="8" s="1"/>
  <c r="D539" i="8" s="1"/>
  <c r="D540" i="8" s="1"/>
  <c r="D541" i="8" s="1"/>
  <c r="D529" i="8"/>
  <c r="D530" i="8" s="1"/>
  <c r="D531" i="8" s="1"/>
  <c r="D532" i="8" s="1"/>
  <c r="D533" i="8" s="1"/>
  <c r="D534" i="8" s="1"/>
  <c r="D522" i="8"/>
  <c r="D523" i="8" s="1"/>
  <c r="D524" i="8" s="1"/>
  <c r="D525" i="8" s="1"/>
  <c r="D526" i="8" s="1"/>
  <c r="D527" i="8" s="1"/>
  <c r="D515" i="8"/>
  <c r="D516" i="8" s="1"/>
  <c r="D517" i="8" s="1"/>
  <c r="D518" i="8" s="1"/>
  <c r="D519" i="8" s="1"/>
  <c r="D520" i="8" s="1"/>
  <c r="D508" i="8"/>
  <c r="D509" i="8" s="1"/>
  <c r="D510" i="8" s="1"/>
  <c r="D511" i="8" s="1"/>
  <c r="D512" i="8" s="1"/>
  <c r="D513" i="8" s="1"/>
  <c r="D501" i="8"/>
  <c r="D502" i="8" s="1"/>
  <c r="D503" i="8" s="1"/>
  <c r="D504" i="8" s="1"/>
  <c r="D505" i="8" s="1"/>
  <c r="D506" i="8" s="1"/>
  <c r="D494" i="8"/>
  <c r="D495" i="8" s="1"/>
  <c r="D496" i="8" s="1"/>
  <c r="D497" i="8" s="1"/>
  <c r="D498" i="8" s="1"/>
  <c r="D499" i="8" s="1"/>
  <c r="D487" i="8"/>
  <c r="D488" i="8" s="1"/>
  <c r="D489" i="8" s="1"/>
  <c r="D490" i="8" s="1"/>
  <c r="D491" i="8" s="1"/>
  <c r="D492" i="8" s="1"/>
  <c r="D480" i="8"/>
  <c r="D481" i="8" s="1"/>
  <c r="D482" i="8" s="1"/>
  <c r="D483" i="8" s="1"/>
  <c r="D484" i="8" s="1"/>
  <c r="D485" i="8" s="1"/>
  <c r="D473" i="8"/>
  <c r="D474" i="8" s="1"/>
  <c r="D475" i="8" s="1"/>
  <c r="D476" i="8" s="1"/>
  <c r="D477" i="8" s="1"/>
  <c r="D478" i="8" s="1"/>
  <c r="D466" i="8"/>
  <c r="D467" i="8" s="1"/>
  <c r="D468" i="8" s="1"/>
  <c r="D469" i="8" s="1"/>
  <c r="D470" i="8" s="1"/>
  <c r="D471" i="8" s="1"/>
  <c r="D459" i="8"/>
  <c r="D460" i="8" s="1"/>
  <c r="D461" i="8" s="1"/>
  <c r="D462" i="8" s="1"/>
  <c r="D463" i="8" s="1"/>
  <c r="D464" i="8" s="1"/>
  <c r="D452" i="8"/>
  <c r="D453" i="8" s="1"/>
  <c r="D454" i="8" s="1"/>
  <c r="D455" i="8" s="1"/>
  <c r="D456" i="8" s="1"/>
  <c r="D457" i="8" s="1"/>
  <c r="D445" i="8"/>
  <c r="D446" i="8" s="1"/>
  <c r="D447" i="8" s="1"/>
  <c r="D448" i="8" s="1"/>
  <c r="D449" i="8" s="1"/>
  <c r="D450" i="8" s="1"/>
  <c r="D438" i="8"/>
  <c r="D439" i="8" s="1"/>
  <c r="D440" i="8" s="1"/>
  <c r="D441" i="8" s="1"/>
  <c r="D442" i="8" s="1"/>
  <c r="D443" i="8" s="1"/>
  <c r="D431" i="8"/>
  <c r="D432" i="8" s="1"/>
  <c r="D433" i="8" s="1"/>
  <c r="D434" i="8" s="1"/>
  <c r="D435" i="8" s="1"/>
  <c r="D436" i="8" s="1"/>
  <c r="D424" i="8"/>
  <c r="D425" i="8" s="1"/>
  <c r="D426" i="8" s="1"/>
  <c r="D427" i="8" s="1"/>
  <c r="D428" i="8" s="1"/>
  <c r="D429" i="8" s="1"/>
  <c r="D417" i="8"/>
  <c r="D418" i="8" s="1"/>
  <c r="D419" i="8" s="1"/>
  <c r="D420" i="8" s="1"/>
  <c r="D421" i="8" s="1"/>
  <c r="D422" i="8" s="1"/>
  <c r="D410" i="8"/>
  <c r="D411" i="8" s="1"/>
  <c r="D412" i="8" s="1"/>
  <c r="D413" i="8" s="1"/>
  <c r="D414" i="8" s="1"/>
  <c r="D415" i="8" s="1"/>
  <c r="D403" i="8"/>
  <c r="D404" i="8" s="1"/>
  <c r="D405" i="8" s="1"/>
  <c r="D406" i="8" s="1"/>
  <c r="D407" i="8" s="1"/>
  <c r="D408" i="8" s="1"/>
  <c r="D396" i="8"/>
  <c r="D397" i="8" s="1"/>
  <c r="D398" i="8" s="1"/>
  <c r="D399" i="8" s="1"/>
  <c r="D400" i="8" s="1"/>
  <c r="D401" i="8" s="1"/>
  <c r="D389" i="8"/>
  <c r="D390" i="8" s="1"/>
  <c r="D391" i="8" s="1"/>
  <c r="D392" i="8" s="1"/>
  <c r="D393" i="8" s="1"/>
  <c r="D394" i="8" s="1"/>
  <c r="D382" i="8"/>
  <c r="D383" i="8" s="1"/>
  <c r="D384" i="8" s="1"/>
  <c r="D385" i="8" s="1"/>
  <c r="D386" i="8" s="1"/>
  <c r="D387" i="8" s="1"/>
  <c r="D375" i="8"/>
  <c r="D376" i="8" s="1"/>
  <c r="D377" i="8" s="1"/>
  <c r="D378" i="8" s="1"/>
  <c r="D379" i="8" s="1"/>
  <c r="D380" i="8" s="1"/>
  <c r="D368" i="8"/>
  <c r="D369" i="8" s="1"/>
  <c r="D370" i="8" s="1"/>
  <c r="D371" i="8" s="1"/>
  <c r="D372" i="8" s="1"/>
  <c r="D373" i="8" s="1"/>
  <c r="D361" i="8"/>
  <c r="D362" i="8" s="1"/>
  <c r="D363" i="8" s="1"/>
  <c r="D364" i="8" s="1"/>
  <c r="D365" i="8" s="1"/>
  <c r="D366" i="8" s="1"/>
  <c r="D354" i="8"/>
  <c r="D355" i="8" s="1"/>
  <c r="D356" i="8" s="1"/>
  <c r="D357" i="8" s="1"/>
  <c r="D358" i="8" s="1"/>
  <c r="D359" i="8" s="1"/>
  <c r="D347" i="8"/>
  <c r="D348" i="8" s="1"/>
  <c r="D349" i="8" s="1"/>
  <c r="D350" i="8" s="1"/>
  <c r="D351" i="8" s="1"/>
  <c r="D352" i="8" s="1"/>
  <c r="D340" i="8"/>
  <c r="D341" i="8" s="1"/>
  <c r="D342" i="8" s="1"/>
  <c r="D343" i="8" s="1"/>
  <c r="D344" i="8" s="1"/>
  <c r="D345" i="8" s="1"/>
  <c r="D333" i="8"/>
  <c r="D334" i="8" s="1"/>
  <c r="D335" i="8" s="1"/>
  <c r="D336" i="8" s="1"/>
  <c r="D337" i="8" s="1"/>
  <c r="D338" i="8" s="1"/>
  <c r="D326" i="8"/>
  <c r="D327" i="8" s="1"/>
  <c r="D328" i="8" s="1"/>
  <c r="D329" i="8" s="1"/>
  <c r="D330" i="8" s="1"/>
  <c r="D331" i="8" s="1"/>
  <c r="D319" i="8"/>
  <c r="D320" i="8" s="1"/>
  <c r="D321" i="8" s="1"/>
  <c r="D322" i="8" s="1"/>
  <c r="D323" i="8" s="1"/>
  <c r="D324" i="8" s="1"/>
  <c r="D312" i="8"/>
  <c r="D313" i="8" s="1"/>
  <c r="D314" i="8" s="1"/>
  <c r="D315" i="8" s="1"/>
  <c r="D316" i="8" s="1"/>
  <c r="D317" i="8" s="1"/>
  <c r="D305" i="8"/>
  <c r="D306" i="8" s="1"/>
  <c r="D307" i="8" s="1"/>
  <c r="D308" i="8" s="1"/>
  <c r="D309" i="8" s="1"/>
  <c r="D310" i="8" s="1"/>
  <c r="D298" i="8"/>
  <c r="D299" i="8" s="1"/>
  <c r="D300" i="8" s="1"/>
  <c r="D301" i="8" s="1"/>
  <c r="D302" i="8" s="1"/>
  <c r="D303" i="8" s="1"/>
  <c r="D291" i="8"/>
  <c r="D292" i="8" s="1"/>
  <c r="D293" i="8" s="1"/>
  <c r="D294" i="8" s="1"/>
  <c r="D295" i="8" s="1"/>
  <c r="D296" i="8" s="1"/>
  <c r="D284" i="8"/>
  <c r="D285" i="8" s="1"/>
  <c r="D286" i="8" s="1"/>
  <c r="D287" i="8" s="1"/>
  <c r="D288" i="8" s="1"/>
  <c r="D289" i="8" s="1"/>
  <c r="D277" i="8"/>
  <c r="D278" i="8" s="1"/>
  <c r="D279" i="8" s="1"/>
  <c r="D280" i="8" s="1"/>
  <c r="D281" i="8" s="1"/>
  <c r="D282" i="8" s="1"/>
  <c r="D270" i="8"/>
  <c r="D271" i="8" s="1"/>
  <c r="D272" i="8" s="1"/>
  <c r="D273" i="8" s="1"/>
  <c r="D274" i="8" s="1"/>
  <c r="D275" i="8" s="1"/>
  <c r="D263" i="8"/>
  <c r="D264" i="8" s="1"/>
  <c r="D265" i="8" s="1"/>
  <c r="D266" i="8" s="1"/>
  <c r="D267" i="8" s="1"/>
  <c r="D268" i="8" s="1"/>
  <c r="D256" i="8"/>
  <c r="D257" i="8" s="1"/>
  <c r="D258" i="8" s="1"/>
  <c r="D259" i="8" s="1"/>
  <c r="D260" i="8" s="1"/>
  <c r="D261" i="8" s="1"/>
  <c r="D249" i="8"/>
  <c r="D250" i="8" s="1"/>
  <c r="D251" i="8" s="1"/>
  <c r="D252" i="8" s="1"/>
  <c r="D253" i="8" s="1"/>
  <c r="D254" i="8" s="1"/>
  <c r="D242" i="8"/>
  <c r="D243" i="8" s="1"/>
  <c r="D244" i="8" s="1"/>
  <c r="D245" i="8" s="1"/>
  <c r="D246" i="8" s="1"/>
  <c r="D247" i="8" s="1"/>
  <c r="D235" i="8"/>
  <c r="D236" i="8" s="1"/>
  <c r="D237" i="8" s="1"/>
  <c r="D238" i="8" s="1"/>
  <c r="D239" i="8" s="1"/>
  <c r="D240" i="8" s="1"/>
  <c r="D228" i="8"/>
  <c r="D229" i="8" s="1"/>
  <c r="D230" i="8" s="1"/>
  <c r="D231" i="8" s="1"/>
  <c r="D232" i="8" s="1"/>
  <c r="D233" i="8" s="1"/>
  <c r="D221" i="8"/>
  <c r="D222" i="8" s="1"/>
  <c r="D223" i="8" s="1"/>
  <c r="D224" i="8" s="1"/>
  <c r="D225" i="8" s="1"/>
  <c r="D226" i="8" s="1"/>
  <c r="D214" i="8"/>
  <c r="D215" i="8" s="1"/>
  <c r="D216" i="8" s="1"/>
  <c r="D217" i="8" s="1"/>
  <c r="D218" i="8" s="1"/>
  <c r="D219" i="8" s="1"/>
  <c r="D207" i="8"/>
  <c r="D208" i="8" s="1"/>
  <c r="D209" i="8" s="1"/>
  <c r="D210" i="8" s="1"/>
  <c r="D211" i="8" s="1"/>
  <c r="D212" i="8" s="1"/>
  <c r="D200" i="8"/>
  <c r="D201" i="8" s="1"/>
  <c r="D202" i="8" s="1"/>
  <c r="D203" i="8" s="1"/>
  <c r="D204" i="8" s="1"/>
  <c r="D205" i="8" s="1"/>
  <c r="D193" i="8"/>
  <c r="D194" i="8" s="1"/>
  <c r="D195" i="8" s="1"/>
  <c r="D196" i="8" s="1"/>
  <c r="D197" i="8" s="1"/>
  <c r="D198" i="8" s="1"/>
  <c r="D186" i="8"/>
  <c r="D187" i="8" s="1"/>
  <c r="D188" i="8" s="1"/>
  <c r="D189" i="8" s="1"/>
  <c r="D190" i="8" s="1"/>
  <c r="D191" i="8" s="1"/>
  <c r="D179" i="8"/>
  <c r="D180" i="8" s="1"/>
  <c r="D181" i="8" s="1"/>
  <c r="D182" i="8" s="1"/>
  <c r="D183" i="8" s="1"/>
  <c r="D184" i="8" s="1"/>
  <c r="D172" i="8"/>
  <c r="D173" i="8" s="1"/>
  <c r="D174" i="8" s="1"/>
  <c r="D175" i="8" s="1"/>
  <c r="D176" i="8" s="1"/>
  <c r="D177" i="8" s="1"/>
  <c r="D165" i="8"/>
  <c r="D166" i="8" s="1"/>
  <c r="D167" i="8" s="1"/>
  <c r="D168" i="8" s="1"/>
  <c r="D169" i="8" s="1"/>
  <c r="D170" i="8" s="1"/>
  <c r="D158" i="8"/>
  <c r="D159" i="8" s="1"/>
  <c r="D160" i="8" s="1"/>
  <c r="D161" i="8" s="1"/>
  <c r="D162" i="8" s="1"/>
  <c r="D163" i="8" s="1"/>
  <c r="D151" i="8"/>
  <c r="D152" i="8" s="1"/>
  <c r="D153" i="8" s="1"/>
  <c r="D154" i="8" s="1"/>
  <c r="D155" i="8" s="1"/>
  <c r="D156" i="8" s="1"/>
  <c r="D144" i="8"/>
  <c r="D145" i="8" s="1"/>
  <c r="D146" i="8" s="1"/>
  <c r="D147" i="8" s="1"/>
  <c r="D148" i="8" s="1"/>
  <c r="D149" i="8" s="1"/>
  <c r="D137" i="8"/>
  <c r="D138" i="8" s="1"/>
  <c r="D139" i="8" s="1"/>
  <c r="D140" i="8" s="1"/>
  <c r="D141" i="8" s="1"/>
  <c r="D142" i="8" s="1"/>
  <c r="D130" i="8"/>
  <c r="D131" i="8" s="1"/>
  <c r="D132" i="8" s="1"/>
  <c r="D133" i="8" s="1"/>
  <c r="D134" i="8" s="1"/>
  <c r="D135" i="8" s="1"/>
  <c r="D123" i="8"/>
  <c r="D124" i="8" s="1"/>
  <c r="D125" i="8" s="1"/>
  <c r="D126" i="8" s="1"/>
  <c r="D127" i="8" s="1"/>
  <c r="D128" i="8" s="1"/>
  <c r="D116" i="8"/>
  <c r="D117" i="8" s="1"/>
  <c r="D118" i="8" s="1"/>
  <c r="D119" i="8" s="1"/>
  <c r="D120" i="8" s="1"/>
  <c r="D121" i="8" s="1"/>
  <c r="D109" i="8"/>
  <c r="D110" i="8" s="1"/>
  <c r="D111" i="8" s="1"/>
  <c r="D112" i="8" s="1"/>
  <c r="D113" i="8" s="1"/>
  <c r="D114" i="8" s="1"/>
  <c r="D102" i="8"/>
  <c r="D103" i="8" s="1"/>
  <c r="D104" i="8" s="1"/>
  <c r="D105" i="8" s="1"/>
  <c r="D106" i="8" s="1"/>
  <c r="D107" i="8" s="1"/>
  <c r="D95" i="8"/>
  <c r="D96" i="8" s="1"/>
  <c r="D97" i="8" s="1"/>
  <c r="D98" i="8" s="1"/>
  <c r="D99" i="8" s="1"/>
  <c r="D100" i="8" s="1"/>
  <c r="D88" i="8"/>
  <c r="D89" i="8" s="1"/>
  <c r="D90" i="8" s="1"/>
  <c r="D91" i="8" s="1"/>
  <c r="D92" i="8" s="1"/>
  <c r="D93" i="8" s="1"/>
  <c r="D81" i="8"/>
  <c r="D82" i="8" s="1"/>
  <c r="D83" i="8" s="1"/>
  <c r="D84" i="8" s="1"/>
  <c r="D85" i="8" s="1"/>
  <c r="D86" i="8" s="1"/>
  <c r="D74" i="8"/>
  <c r="D75" i="8" s="1"/>
  <c r="D76" i="8" s="1"/>
  <c r="D77" i="8" s="1"/>
  <c r="D78" i="8" s="1"/>
  <c r="D79" i="8" s="1"/>
  <c r="D67" i="8"/>
  <c r="D68" i="8" s="1"/>
  <c r="D69" i="8" s="1"/>
  <c r="D70" i="8" s="1"/>
  <c r="D71" i="8" s="1"/>
  <c r="D72" i="8" s="1"/>
  <c r="D60" i="8"/>
  <c r="D61" i="8" s="1"/>
  <c r="D62" i="8" s="1"/>
  <c r="D63" i="8" s="1"/>
  <c r="D64" i="8" s="1"/>
  <c r="D65" i="8" s="1"/>
  <c r="D53" i="8"/>
  <c r="D54" i="8" s="1"/>
  <c r="D55" i="8" s="1"/>
  <c r="D56" i="8" s="1"/>
  <c r="D57" i="8" s="1"/>
  <c r="D58" i="8" s="1"/>
  <c r="D46" i="8"/>
  <c r="D47" i="8" s="1"/>
  <c r="D48" i="8" s="1"/>
  <c r="D49" i="8" s="1"/>
  <c r="D50" i="8" s="1"/>
  <c r="D51" i="8" s="1"/>
  <c r="D39" i="8"/>
  <c r="D40" i="8" s="1"/>
  <c r="D41" i="8" s="1"/>
  <c r="D42" i="8" s="1"/>
  <c r="D43" i="8" s="1"/>
  <c r="D44" i="8" s="1"/>
  <c r="AG133" i="32"/>
  <c r="AG118" i="32"/>
  <c r="W79" i="32"/>
  <c r="AI79" i="32" s="1"/>
  <c r="AH79" i="32"/>
  <c r="AH87" i="32" s="1"/>
  <c r="AG85" i="32"/>
  <c r="AG83" i="32"/>
  <c r="AG81" i="32"/>
  <c r="AG88" i="32"/>
  <c r="AG80" i="32"/>
  <c r="AT33" i="32" s="1"/>
  <c r="AG84" i="32"/>
  <c r="AG86" i="32"/>
  <c r="AG82" i="32"/>
  <c r="AG87" i="32"/>
  <c r="AI25" i="32"/>
  <c r="X25" i="32"/>
  <c r="AI131" i="32"/>
  <c r="X131" i="32"/>
  <c r="AI128" i="32"/>
  <c r="X128" i="32"/>
  <c r="X36" i="32"/>
  <c r="AI36" i="32"/>
  <c r="AH111" i="32"/>
  <c r="AH115" i="32"/>
  <c r="AU42" i="32" s="1"/>
  <c r="AH109" i="32"/>
  <c r="AH108" i="32"/>
  <c r="AH114" i="32"/>
  <c r="AH113" i="32"/>
  <c r="AH112" i="32"/>
  <c r="AH110" i="32"/>
  <c r="AH6" i="32"/>
  <c r="AU4" i="32" s="1"/>
  <c r="AH7" i="32"/>
  <c r="AU5" i="32" s="1"/>
  <c r="AH121" i="32"/>
  <c r="AH120" i="32"/>
  <c r="AI47" i="32"/>
  <c r="X47" i="32"/>
  <c r="AI116" i="32"/>
  <c r="X116" i="32"/>
  <c r="AH130" i="32"/>
  <c r="AH129" i="32"/>
  <c r="AH9" i="32"/>
  <c r="AU6" i="32" s="1"/>
  <c r="AH10" i="32"/>
  <c r="AU7" i="32" s="1"/>
  <c r="AH20" i="32"/>
  <c r="AU16" i="32" s="1"/>
  <c r="AH18" i="32"/>
  <c r="AU14" i="32" s="1"/>
  <c r="AH17" i="32"/>
  <c r="AU13" i="32" s="1"/>
  <c r="AH14" i="32"/>
  <c r="AU10" i="32" s="1"/>
  <c r="AH13" i="32"/>
  <c r="AU9" i="32" s="1"/>
  <c r="AH12" i="32"/>
  <c r="AU8" i="32" s="1"/>
  <c r="AH21" i="32"/>
  <c r="AU17" i="32" s="1"/>
  <c r="AH22" i="32"/>
  <c r="AU18" i="32" s="1"/>
  <c r="AH16" i="32"/>
  <c r="AU12" i="32" s="1"/>
  <c r="AH15" i="32"/>
  <c r="AU11" i="32" s="1"/>
  <c r="AH19" i="32"/>
  <c r="AU15" i="32" s="1"/>
  <c r="X134" i="32"/>
  <c r="AI134" i="32"/>
  <c r="AI141" i="32"/>
  <c r="AV51" i="32" s="1"/>
  <c r="X141" i="32"/>
  <c r="AI119" i="32"/>
  <c r="X119" i="32"/>
  <c r="AH48" i="32"/>
  <c r="AH51" i="32"/>
  <c r="AH54" i="32"/>
  <c r="AH52" i="32"/>
  <c r="AH53" i="32"/>
  <c r="AH57" i="32"/>
  <c r="AU31" i="32" s="1"/>
  <c r="AH55" i="32"/>
  <c r="AH49" i="32"/>
  <c r="AH56" i="32"/>
  <c r="AH50" i="32"/>
  <c r="AI140" i="32"/>
  <c r="AV50" i="32" s="1"/>
  <c r="X140" i="32"/>
  <c r="AH94" i="32"/>
  <c r="AH92" i="32"/>
  <c r="AH96" i="32"/>
  <c r="AH91" i="32"/>
  <c r="AH90" i="32"/>
  <c r="AH93" i="32"/>
  <c r="AH95" i="32"/>
  <c r="AH97" i="32"/>
  <c r="X8" i="32"/>
  <c r="AI8" i="32"/>
  <c r="X11" i="32"/>
  <c r="AI11" i="32"/>
  <c r="AT48" i="32"/>
  <c r="AH135" i="32"/>
  <c r="AH136" i="32"/>
  <c r="AH29" i="32"/>
  <c r="AH35" i="32"/>
  <c r="AU29" i="32" s="1"/>
  <c r="AH33" i="32"/>
  <c r="AH26" i="32"/>
  <c r="AH31" i="32"/>
  <c r="AH30" i="32"/>
  <c r="AH28" i="32"/>
  <c r="AH34" i="32"/>
  <c r="AH27" i="32"/>
  <c r="AH32" i="32"/>
  <c r="AH133" i="32"/>
  <c r="AH132" i="32"/>
  <c r="AI89" i="32"/>
  <c r="X89" i="32"/>
  <c r="AH40" i="32"/>
  <c r="AH41" i="32"/>
  <c r="AH37" i="32"/>
  <c r="AH45" i="32"/>
  <c r="AH44" i="32"/>
  <c r="AH42" i="32"/>
  <c r="AH46" i="32"/>
  <c r="AU30" i="32" s="1"/>
  <c r="AH39" i="32"/>
  <c r="AH43" i="32"/>
  <c r="AH38" i="32"/>
  <c r="AI107" i="32"/>
  <c r="X107" i="32"/>
  <c r="AI23" i="32"/>
  <c r="AI24" i="32" s="1"/>
  <c r="AV19" i="32" s="1"/>
  <c r="X23" i="32"/>
  <c r="AI5" i="32"/>
  <c r="X5" i="32"/>
  <c r="R9" i="8"/>
  <c r="V9" i="8"/>
  <c r="Z9" i="8"/>
  <c r="T9" i="8"/>
  <c r="X9" i="8"/>
  <c r="Q597" i="8"/>
  <c r="O596" i="8"/>
  <c r="O597" i="8" s="1"/>
  <c r="O589" i="8"/>
  <c r="O590" i="8" s="1"/>
  <c r="Q590" i="8"/>
  <c r="Q583" i="8"/>
  <c r="O582" i="8"/>
  <c r="O583" i="8" s="1"/>
  <c r="O575" i="8"/>
  <c r="O576" i="8" s="1"/>
  <c r="Q576" i="8"/>
  <c r="Q569" i="8"/>
  <c r="O568" i="8"/>
  <c r="O569" i="8" s="1"/>
  <c r="O561" i="8"/>
  <c r="O562" i="8" s="1"/>
  <c r="Q562" i="8"/>
  <c r="Q555" i="8"/>
  <c r="O554" i="8"/>
  <c r="O555" i="8" s="1"/>
  <c r="Q548" i="8"/>
  <c r="O547" i="8"/>
  <c r="O548" i="8" s="1"/>
  <c r="Q541" i="8"/>
  <c r="O540" i="8"/>
  <c r="O541" i="8" s="1"/>
  <c r="A496" i="8"/>
  <c r="A433" i="8"/>
  <c r="A111" i="8"/>
  <c r="A279" i="8"/>
  <c r="A76" i="8"/>
  <c r="A363" i="8"/>
  <c r="A314" i="8"/>
  <c r="A370" i="8"/>
  <c r="A244" i="8"/>
  <c r="A195" i="8"/>
  <c r="A300" i="8"/>
  <c r="A174" i="8"/>
  <c r="A377" i="8"/>
  <c r="A139" i="8"/>
  <c r="A62" i="8"/>
  <c r="A384" i="8"/>
  <c r="A335" i="8"/>
  <c r="A405" i="8"/>
  <c r="A524" i="8"/>
  <c r="A27" i="8"/>
  <c r="A272" i="8"/>
  <c r="A468" i="8"/>
  <c r="A209" i="8"/>
  <c r="A118" i="8"/>
  <c r="A83" i="8"/>
  <c r="A440" i="8"/>
  <c r="A454" i="8"/>
  <c r="A181" i="8"/>
  <c r="A349" i="8"/>
  <c r="A398" i="8"/>
  <c r="A447" i="8"/>
  <c r="A97" i="8"/>
  <c r="A342" i="8"/>
  <c r="A293" i="8"/>
  <c r="A230" i="8"/>
  <c r="A475" i="8"/>
  <c r="A216" i="8"/>
  <c r="A321" i="8"/>
  <c r="A510" i="8"/>
  <c r="A237" i="8"/>
  <c r="A517" i="8"/>
  <c r="A125" i="8"/>
  <c r="A265" i="8"/>
  <c r="A104" i="8"/>
  <c r="A251" i="8"/>
  <c r="A426" i="8"/>
  <c r="A328" i="8"/>
  <c r="A48" i="8"/>
  <c r="A132" i="8"/>
  <c r="A503" i="8"/>
  <c r="A223" i="8"/>
  <c r="A34" i="8"/>
  <c r="A307" i="8"/>
  <c r="A531" i="8"/>
  <c r="A419" i="8"/>
  <c r="A20" i="8"/>
  <c r="A202" i="8"/>
  <c r="A13" i="8"/>
  <c r="A188" i="8"/>
  <c r="A356" i="8"/>
  <c r="A167" i="8"/>
  <c r="A482" i="8"/>
  <c r="A55" i="8"/>
  <c r="A258" i="8"/>
  <c r="A90" i="8"/>
  <c r="A461" i="8"/>
  <c r="A146" i="8"/>
  <c r="A69" i="8"/>
  <c r="A391" i="8"/>
  <c r="A160" i="8"/>
  <c r="A489" i="8"/>
  <c r="A153" i="8"/>
  <c r="A41" i="8"/>
  <c r="A412" i="8"/>
  <c r="O8" i="8"/>
  <c r="O9" i="8" s="1"/>
  <c r="Q9" i="8"/>
  <c r="D11" i="8"/>
  <c r="D12" i="8" s="1"/>
  <c r="D13" i="8" s="1"/>
  <c r="D14" i="8" s="1"/>
  <c r="D15" i="8" s="1"/>
  <c r="D16" i="8" s="1"/>
  <c r="N384" i="8"/>
  <c r="L385" i="8"/>
  <c r="L455" i="8"/>
  <c r="N454" i="8"/>
  <c r="N363" i="8"/>
  <c r="L364" i="8"/>
  <c r="N55" i="8"/>
  <c r="L56" i="8"/>
  <c r="L329" i="8"/>
  <c r="N328" i="8"/>
  <c r="L336" i="8"/>
  <c r="N335" i="8"/>
  <c r="N461" i="8"/>
  <c r="L462" i="8"/>
  <c r="N300" i="8"/>
  <c r="L301" i="8"/>
  <c r="L217" i="8"/>
  <c r="N216" i="8"/>
  <c r="N230" i="8"/>
  <c r="L231" i="8"/>
  <c r="L560" i="8"/>
  <c r="N559" i="8"/>
  <c r="L308" i="8"/>
  <c r="N307" i="8"/>
  <c r="L392" i="8"/>
  <c r="N391" i="8"/>
  <c r="L189" i="8"/>
  <c r="N188" i="8"/>
  <c r="L511" i="8"/>
  <c r="N510" i="8"/>
  <c r="L343" i="8"/>
  <c r="N342" i="8"/>
  <c r="L469" i="8"/>
  <c r="N468" i="8"/>
  <c r="N97" i="8"/>
  <c r="L98" i="8"/>
  <c r="N146" i="8"/>
  <c r="L147" i="8"/>
  <c r="N62" i="8"/>
  <c r="L63" i="8"/>
  <c r="L245" i="8"/>
  <c r="N244" i="8"/>
  <c r="N475" i="8"/>
  <c r="L476" i="8"/>
  <c r="N34" i="8"/>
  <c r="L35" i="8"/>
  <c r="N594" i="8"/>
  <c r="L595" i="8"/>
  <c r="L133" i="8"/>
  <c r="N132" i="8"/>
  <c r="N412" i="8"/>
  <c r="L413" i="8"/>
  <c r="L441" i="8"/>
  <c r="N440" i="8"/>
  <c r="N377" i="8"/>
  <c r="L378" i="8"/>
  <c r="L14" i="8"/>
  <c r="N13" i="8"/>
  <c r="N111" i="8"/>
  <c r="L112" i="8"/>
  <c r="N118" i="8"/>
  <c r="L119" i="8"/>
  <c r="N398" i="8"/>
  <c r="L399" i="8"/>
  <c r="L434" i="8"/>
  <c r="N433" i="8"/>
  <c r="L406" i="8"/>
  <c r="N405" i="8"/>
  <c r="N209" i="8"/>
  <c r="L210" i="8"/>
  <c r="L518" i="8"/>
  <c r="N517" i="8"/>
  <c r="N83" i="8"/>
  <c r="L84" i="8"/>
  <c r="L574" i="8"/>
  <c r="N573" i="8"/>
  <c r="L371" i="8"/>
  <c r="N370" i="8"/>
  <c r="N251" i="8"/>
  <c r="L252" i="8"/>
  <c r="L322" i="8"/>
  <c r="N321" i="8"/>
  <c r="L357" i="8"/>
  <c r="N356" i="8"/>
  <c r="L504" i="8"/>
  <c r="N503" i="8"/>
  <c r="L182" i="8"/>
  <c r="N181" i="8"/>
  <c r="N545" i="8"/>
  <c r="L546" i="8"/>
  <c r="N139" i="8"/>
  <c r="L140" i="8"/>
  <c r="N153" i="8"/>
  <c r="L154" i="8"/>
  <c r="L539" i="8"/>
  <c r="N538" i="8"/>
  <c r="N48" i="8"/>
  <c r="L49" i="8"/>
  <c r="N90" i="8"/>
  <c r="L91" i="8"/>
  <c r="L497" i="8"/>
  <c r="N496" i="8"/>
  <c r="L175" i="8"/>
  <c r="N174" i="8"/>
  <c r="L427" i="8"/>
  <c r="N426" i="8"/>
  <c r="N587" i="8"/>
  <c r="L588" i="8"/>
  <c r="N125" i="8"/>
  <c r="L126" i="8"/>
  <c r="N258" i="8"/>
  <c r="L259" i="8"/>
  <c r="N272" i="8"/>
  <c r="L273" i="8"/>
  <c r="N27" i="8"/>
  <c r="L28" i="8"/>
  <c r="N202" i="8"/>
  <c r="L203" i="8"/>
  <c r="N314" i="8"/>
  <c r="L315" i="8"/>
  <c r="L196" i="8"/>
  <c r="N195" i="8"/>
  <c r="N566" i="8"/>
  <c r="L567" i="8"/>
  <c r="L238" i="8"/>
  <c r="N237" i="8"/>
  <c r="L525" i="8"/>
  <c r="N524" i="8"/>
  <c r="L483" i="8"/>
  <c r="N482" i="8"/>
  <c r="N167" i="8"/>
  <c r="L168" i="8"/>
  <c r="N104" i="8"/>
  <c r="L105" i="8"/>
  <c r="L532" i="8"/>
  <c r="N531" i="8"/>
  <c r="L420" i="8"/>
  <c r="N419" i="8"/>
  <c r="L490" i="8"/>
  <c r="N489" i="8"/>
  <c r="N20" i="8"/>
  <c r="L21" i="8"/>
  <c r="L266" i="8"/>
  <c r="N265" i="8"/>
  <c r="N293" i="8"/>
  <c r="L294" i="8"/>
  <c r="L161" i="8"/>
  <c r="N160" i="8"/>
  <c r="N279" i="8"/>
  <c r="L280" i="8"/>
  <c r="L224" i="8"/>
  <c r="N223" i="8"/>
  <c r="N552" i="8"/>
  <c r="L553" i="8"/>
  <c r="L287" i="8"/>
  <c r="N286" i="8"/>
  <c r="L448" i="8"/>
  <c r="N447" i="8"/>
  <c r="N41" i="8"/>
  <c r="L42" i="8"/>
  <c r="L581" i="8"/>
  <c r="N580" i="8"/>
  <c r="N349" i="8"/>
  <c r="L350" i="8"/>
  <c r="N69" i="8"/>
  <c r="L70" i="8"/>
  <c r="N76" i="8"/>
  <c r="L77" i="8"/>
  <c r="AI9" i="8"/>
  <c r="N6" i="8"/>
  <c r="L7" i="8"/>
  <c r="Q4" i="8"/>
  <c r="Q137" i="8"/>
  <c r="Q529" i="8"/>
  <c r="Y81" i="8"/>
  <c r="S466" i="8"/>
  <c r="Y452" i="8"/>
  <c r="AA515" i="8"/>
  <c r="Y186" i="8"/>
  <c r="S417" i="8"/>
  <c r="S424" i="8"/>
  <c r="W501" i="8"/>
  <c r="Y508" i="8"/>
  <c r="Y361" i="8"/>
  <c r="S102" i="8"/>
  <c r="S501" i="8"/>
  <c r="Q144" i="8"/>
  <c r="Y193" i="8"/>
  <c r="S221" i="8"/>
  <c r="S487" i="8"/>
  <c r="S109" i="8"/>
  <c r="Q102" i="8"/>
  <c r="S144" i="8"/>
  <c r="S375" i="8"/>
  <c r="Y60" i="8"/>
  <c r="Q109" i="8"/>
  <c r="Y256" i="8"/>
  <c r="Y95" i="8"/>
  <c r="W445" i="8"/>
  <c r="S25" i="8"/>
  <c r="Y270" i="8"/>
  <c r="Y88" i="8"/>
  <c r="Q466" i="8"/>
  <c r="Y445" i="8"/>
  <c r="S319" i="8"/>
  <c r="Y207" i="8"/>
  <c r="Y74" i="8"/>
  <c r="S403" i="8"/>
  <c r="Y459" i="8"/>
  <c r="S242" i="8"/>
  <c r="AA480" i="8"/>
  <c r="S249" i="8"/>
  <c r="Y354" i="8"/>
  <c r="S158" i="8"/>
  <c r="Q249" i="8"/>
  <c r="S382" i="8"/>
  <c r="S214" i="8"/>
  <c r="Y263" i="8"/>
  <c r="W410" i="8"/>
  <c r="U494" i="8"/>
  <c r="S529" i="8"/>
  <c r="U123" i="8"/>
  <c r="Q382" i="8"/>
  <c r="S137" i="8"/>
  <c r="S200" i="8"/>
  <c r="S4" i="8"/>
  <c r="S235" i="8"/>
  <c r="Y67" i="8"/>
  <c r="AA179" i="8"/>
  <c r="AT45" i="32" l="1"/>
  <c r="AH125" i="32"/>
  <c r="W125" i="32"/>
  <c r="AH118" i="32"/>
  <c r="AH98" i="32"/>
  <c r="W98" i="32"/>
  <c r="AG69" i="32"/>
  <c r="V69" i="32"/>
  <c r="AG106" i="32"/>
  <c r="AT43" i="32" s="1"/>
  <c r="AG100" i="32"/>
  <c r="AG101" i="32"/>
  <c r="AG104" i="32"/>
  <c r="AG99" i="32"/>
  <c r="AG105" i="32"/>
  <c r="AG102" i="32"/>
  <c r="AG103" i="32"/>
  <c r="AF68" i="32"/>
  <c r="AS32" i="32" s="1"/>
  <c r="AF61" i="32"/>
  <c r="AS22" i="32" s="1"/>
  <c r="AF62" i="32"/>
  <c r="AS23" i="32" s="1"/>
  <c r="AF60" i="32"/>
  <c r="AS21" i="32" s="1"/>
  <c r="AF59" i="32"/>
  <c r="AS20" i="32" s="1"/>
  <c r="AF64" i="32"/>
  <c r="AS25" i="32" s="1"/>
  <c r="AF65" i="32"/>
  <c r="AS26" i="32" s="1"/>
  <c r="AF63" i="32"/>
  <c r="AS24" i="32" s="1"/>
  <c r="AF66" i="32"/>
  <c r="AS27" i="32" s="1"/>
  <c r="AF67" i="32"/>
  <c r="AS28" i="32" s="1"/>
  <c r="AF139" i="32"/>
  <c r="AF138" i="32"/>
  <c r="AS49" i="32" s="1"/>
  <c r="V3" i="32"/>
  <c r="AG3" i="32"/>
  <c r="AG4" i="32" s="1"/>
  <c r="AT3" i="32" s="1"/>
  <c r="V122" i="32"/>
  <c r="AG122" i="32"/>
  <c r="AG58" i="32"/>
  <c r="V58" i="32"/>
  <c r="V137" i="32"/>
  <c r="AG137" i="32"/>
  <c r="AF75" i="32"/>
  <c r="AS39" i="32" s="1"/>
  <c r="AF74" i="32"/>
  <c r="AS38" i="32" s="1"/>
  <c r="AF73" i="32"/>
  <c r="AS37" i="32" s="1"/>
  <c r="AF78" i="32"/>
  <c r="AS44" i="32" s="1"/>
  <c r="AF71" i="32"/>
  <c r="AS35" i="32" s="1"/>
  <c r="AF76" i="32"/>
  <c r="AS40" i="32" s="1"/>
  <c r="AF77" i="32"/>
  <c r="AS41" i="32" s="1"/>
  <c r="AF72" i="32"/>
  <c r="AS36" i="32" s="1"/>
  <c r="AF70" i="32"/>
  <c r="AS34" i="32" s="1"/>
  <c r="AF124" i="32"/>
  <c r="AS46" i="32" s="1"/>
  <c r="AF123" i="32"/>
  <c r="AS47" i="32" s="1"/>
  <c r="AH80" i="32"/>
  <c r="AU33" i="32" s="1"/>
  <c r="X79" i="32"/>
  <c r="Y79" i="32" s="1"/>
  <c r="AH85" i="32"/>
  <c r="AH83" i="32"/>
  <c r="AH88" i="32"/>
  <c r="AH82" i="32"/>
  <c r="AH81" i="32"/>
  <c r="AH86" i="32"/>
  <c r="AH84" i="32"/>
  <c r="AU45" i="32"/>
  <c r="AJ89" i="32"/>
  <c r="Y89" i="32"/>
  <c r="AJ11" i="32"/>
  <c r="Y11" i="32"/>
  <c r="AI55" i="32"/>
  <c r="AI57" i="32"/>
  <c r="AV31" i="32" s="1"/>
  <c r="AI49" i="32"/>
  <c r="AI51" i="32"/>
  <c r="AI50" i="32"/>
  <c r="AI52" i="32"/>
  <c r="AI53" i="32"/>
  <c r="AI56" i="32"/>
  <c r="AI54" i="32"/>
  <c r="AI48" i="32"/>
  <c r="AI38" i="32"/>
  <c r="AI46" i="32"/>
  <c r="AV30" i="32" s="1"/>
  <c r="AI42" i="32"/>
  <c r="AI41" i="32"/>
  <c r="AI44" i="32"/>
  <c r="AI43" i="32"/>
  <c r="AI45" i="32"/>
  <c r="AI39" i="32"/>
  <c r="AI37" i="32"/>
  <c r="AI40" i="32"/>
  <c r="Y25" i="32"/>
  <c r="AJ25" i="32"/>
  <c r="AJ5" i="32"/>
  <c r="Y5" i="32"/>
  <c r="Y107" i="32"/>
  <c r="AJ107" i="32"/>
  <c r="AI90" i="32"/>
  <c r="AI97" i="32"/>
  <c r="AI96" i="32"/>
  <c r="AI95" i="32"/>
  <c r="AI93" i="32"/>
  <c r="AI91" i="32"/>
  <c r="AI94" i="32"/>
  <c r="AI92" i="32"/>
  <c r="AI10" i="32"/>
  <c r="AV7" i="32" s="1"/>
  <c r="AI9" i="32"/>
  <c r="AV6" i="32" s="1"/>
  <c r="Y140" i="32"/>
  <c r="AJ140" i="32"/>
  <c r="AW50" i="32" s="1"/>
  <c r="AJ119" i="32"/>
  <c r="Y119" i="32"/>
  <c r="AJ116" i="32"/>
  <c r="Y116" i="32"/>
  <c r="AJ36" i="32"/>
  <c r="Y36" i="32"/>
  <c r="Y131" i="32"/>
  <c r="AJ131" i="32"/>
  <c r="AI32" i="32"/>
  <c r="AI30" i="32"/>
  <c r="AI33" i="32"/>
  <c r="AI29" i="32"/>
  <c r="AI34" i="32"/>
  <c r="AI27" i="32"/>
  <c r="AI26" i="32"/>
  <c r="AI28" i="32"/>
  <c r="AI35" i="32"/>
  <c r="AV29" i="32" s="1"/>
  <c r="AI31" i="32"/>
  <c r="AJ8" i="32"/>
  <c r="Y8" i="32"/>
  <c r="AI120" i="32"/>
  <c r="AI121" i="32"/>
  <c r="AI136" i="32"/>
  <c r="AI135" i="32"/>
  <c r="AI118" i="32"/>
  <c r="AI117" i="32"/>
  <c r="AJ128" i="32"/>
  <c r="Y128" i="32"/>
  <c r="AI132" i="32"/>
  <c r="AI133" i="32"/>
  <c r="AI7" i="32"/>
  <c r="AV5" i="32" s="1"/>
  <c r="AI6" i="32"/>
  <c r="AV4" i="32" s="1"/>
  <c r="AI112" i="32"/>
  <c r="AI110" i="32"/>
  <c r="AI108" i="32"/>
  <c r="AI113" i="32"/>
  <c r="AI111" i="32"/>
  <c r="AI109" i="32"/>
  <c r="AI115" i="32"/>
  <c r="AV42" i="32" s="1"/>
  <c r="AI114" i="32"/>
  <c r="Y23" i="32"/>
  <c r="AJ23" i="32"/>
  <c r="AJ24" i="32" s="1"/>
  <c r="AW19" i="32" s="1"/>
  <c r="AI17" i="32"/>
  <c r="AV13" i="32" s="1"/>
  <c r="AI19" i="32"/>
  <c r="AV15" i="32" s="1"/>
  <c r="AI20" i="32"/>
  <c r="AV16" i="32" s="1"/>
  <c r="AI13" i="32"/>
  <c r="AV9" i="32" s="1"/>
  <c r="AI15" i="32"/>
  <c r="AV11" i="32" s="1"/>
  <c r="AI14" i="32"/>
  <c r="AV10" i="32" s="1"/>
  <c r="AI12" i="32"/>
  <c r="AV8" i="32" s="1"/>
  <c r="AI21" i="32"/>
  <c r="AV17" i="32" s="1"/>
  <c r="AI22" i="32"/>
  <c r="AV18" i="32" s="1"/>
  <c r="AI16" i="32"/>
  <c r="AV12" i="32" s="1"/>
  <c r="AI18" i="32"/>
  <c r="AV14" i="32" s="1"/>
  <c r="Y141" i="32"/>
  <c r="AJ141" i="32"/>
  <c r="AW51" i="32" s="1"/>
  <c r="AJ134" i="32"/>
  <c r="Y134" i="32"/>
  <c r="AU48" i="32"/>
  <c r="AJ47" i="32"/>
  <c r="Y47" i="32"/>
  <c r="AI87" i="32"/>
  <c r="AI82" i="32"/>
  <c r="AI83" i="32"/>
  <c r="AI85" i="32"/>
  <c r="AI86" i="32"/>
  <c r="AI84" i="32"/>
  <c r="AI80" i="32"/>
  <c r="AI88" i="32"/>
  <c r="AI81" i="32"/>
  <c r="AI129" i="32"/>
  <c r="AI130" i="32"/>
  <c r="N42" i="8"/>
  <c r="L43" i="8"/>
  <c r="N259" i="8"/>
  <c r="L260" i="8"/>
  <c r="N252" i="8"/>
  <c r="L253" i="8"/>
  <c r="L113" i="8"/>
  <c r="N112" i="8"/>
  <c r="L414" i="8"/>
  <c r="N413" i="8"/>
  <c r="N63" i="8"/>
  <c r="L64" i="8"/>
  <c r="L232" i="8"/>
  <c r="N231" i="8"/>
  <c r="L302" i="8"/>
  <c r="N301" i="8"/>
  <c r="L57" i="8"/>
  <c r="N56" i="8"/>
  <c r="N287" i="8"/>
  <c r="L288" i="8"/>
  <c r="L225" i="8"/>
  <c r="N224" i="8"/>
  <c r="N161" i="8"/>
  <c r="L162" i="8"/>
  <c r="L267" i="8"/>
  <c r="N266" i="8"/>
  <c r="N490" i="8"/>
  <c r="L491" i="8"/>
  <c r="N532" i="8"/>
  <c r="L533" i="8"/>
  <c r="L526" i="8"/>
  <c r="N525" i="8"/>
  <c r="L176" i="8"/>
  <c r="N175" i="8"/>
  <c r="N539" i="8"/>
  <c r="L540" i="8"/>
  <c r="L183" i="8"/>
  <c r="N182" i="8"/>
  <c r="N357" i="8"/>
  <c r="L358" i="8"/>
  <c r="N574" i="8"/>
  <c r="L575" i="8"/>
  <c r="L519" i="8"/>
  <c r="N518" i="8"/>
  <c r="L407" i="8"/>
  <c r="N406" i="8"/>
  <c r="N343" i="8"/>
  <c r="L344" i="8"/>
  <c r="L190" i="8"/>
  <c r="N189" i="8"/>
  <c r="N308" i="8"/>
  <c r="L309" i="8"/>
  <c r="N336" i="8"/>
  <c r="L337" i="8"/>
  <c r="N455" i="8"/>
  <c r="L456" i="8"/>
  <c r="L78" i="8"/>
  <c r="N77" i="8"/>
  <c r="L568" i="8"/>
  <c r="N567" i="8"/>
  <c r="L29" i="8"/>
  <c r="N28" i="8"/>
  <c r="N98" i="8"/>
  <c r="L99" i="8"/>
  <c r="N70" i="8"/>
  <c r="L71" i="8"/>
  <c r="L554" i="8"/>
  <c r="N553" i="8"/>
  <c r="L22" i="8"/>
  <c r="N21" i="8"/>
  <c r="N105" i="8"/>
  <c r="L106" i="8"/>
  <c r="L204" i="8"/>
  <c r="N203" i="8"/>
  <c r="L274" i="8"/>
  <c r="N273" i="8"/>
  <c r="L127" i="8"/>
  <c r="N126" i="8"/>
  <c r="L50" i="8"/>
  <c r="N49" i="8"/>
  <c r="N154" i="8"/>
  <c r="L155" i="8"/>
  <c r="N546" i="8"/>
  <c r="L547" i="8"/>
  <c r="L85" i="8"/>
  <c r="N84" i="8"/>
  <c r="L211" i="8"/>
  <c r="N210" i="8"/>
  <c r="N119" i="8"/>
  <c r="L120" i="8"/>
  <c r="N35" i="8"/>
  <c r="L36" i="8"/>
  <c r="L148" i="8"/>
  <c r="N147" i="8"/>
  <c r="N462" i="8"/>
  <c r="L463" i="8"/>
  <c r="N364" i="8"/>
  <c r="L365" i="8"/>
  <c r="N385" i="8"/>
  <c r="L386" i="8"/>
  <c r="N350" i="8"/>
  <c r="L351" i="8"/>
  <c r="N168" i="8"/>
  <c r="L169" i="8"/>
  <c r="N315" i="8"/>
  <c r="L316" i="8"/>
  <c r="N588" i="8"/>
  <c r="L589" i="8"/>
  <c r="N91" i="8"/>
  <c r="L92" i="8"/>
  <c r="L141" i="8"/>
  <c r="N140" i="8"/>
  <c r="L400" i="8"/>
  <c r="N399" i="8"/>
  <c r="L379" i="8"/>
  <c r="N378" i="8"/>
  <c r="L596" i="8"/>
  <c r="N595" i="8"/>
  <c r="L477" i="8"/>
  <c r="N476" i="8"/>
  <c r="N280" i="8"/>
  <c r="L281" i="8"/>
  <c r="N294" i="8"/>
  <c r="L295" i="8"/>
  <c r="N581" i="8"/>
  <c r="L582" i="8"/>
  <c r="N448" i="8"/>
  <c r="L449" i="8"/>
  <c r="L421" i="8"/>
  <c r="N420" i="8"/>
  <c r="L484" i="8"/>
  <c r="N483" i="8"/>
  <c r="L239" i="8"/>
  <c r="N238" i="8"/>
  <c r="L197" i="8"/>
  <c r="N196" i="8"/>
  <c r="N427" i="8"/>
  <c r="L428" i="8"/>
  <c r="L498" i="8"/>
  <c r="N497" i="8"/>
  <c r="L505" i="8"/>
  <c r="N504" i="8"/>
  <c r="L323" i="8"/>
  <c r="N322" i="8"/>
  <c r="L372" i="8"/>
  <c r="N371" i="8"/>
  <c r="L435" i="8"/>
  <c r="N434" i="8"/>
  <c r="L15" i="8"/>
  <c r="N14" i="8"/>
  <c r="L442" i="8"/>
  <c r="N441" i="8"/>
  <c r="N133" i="8"/>
  <c r="L134" i="8"/>
  <c r="N245" i="8"/>
  <c r="L246" i="8"/>
  <c r="N469" i="8"/>
  <c r="L470" i="8"/>
  <c r="N511" i="8"/>
  <c r="L512" i="8"/>
  <c r="L393" i="8"/>
  <c r="N392" i="8"/>
  <c r="L561" i="8"/>
  <c r="N560" i="8"/>
  <c r="L218" i="8"/>
  <c r="N217" i="8"/>
  <c r="N329" i="8"/>
  <c r="L330" i="8"/>
  <c r="L8" i="8"/>
  <c r="N7" i="8"/>
  <c r="AA263" i="8"/>
  <c r="U249" i="8"/>
  <c r="U529" i="8"/>
  <c r="AA452" i="8"/>
  <c r="U25" i="8"/>
  <c r="AA186" i="8"/>
  <c r="U137" i="8"/>
  <c r="Y501" i="8"/>
  <c r="AA81" i="8"/>
  <c r="U200" i="8"/>
  <c r="U221" i="8"/>
  <c r="AA74" i="8"/>
  <c r="U158" i="8"/>
  <c r="AA354" i="8"/>
  <c r="W123" i="8"/>
  <c r="AA207" i="8"/>
  <c r="AC515" i="8"/>
  <c r="AA445" i="8"/>
  <c r="AA361" i="8"/>
  <c r="W396" i="8"/>
  <c r="AA459" i="8"/>
  <c r="AC179" i="8"/>
  <c r="W494" i="8"/>
  <c r="U424" i="8"/>
  <c r="U102" i="8"/>
  <c r="U403" i="8"/>
  <c r="AA95" i="8"/>
  <c r="U319" i="8"/>
  <c r="AA256" i="8"/>
  <c r="U417" i="8"/>
  <c r="AA270" i="8"/>
  <c r="AA193" i="8"/>
  <c r="U382" i="8"/>
  <c r="AC480" i="8"/>
  <c r="Y396" i="8"/>
  <c r="AA60" i="8"/>
  <c r="U4" i="8"/>
  <c r="U144" i="8"/>
  <c r="U214" i="8"/>
  <c r="AA508" i="8"/>
  <c r="U375" i="8"/>
  <c r="AA67" i="8"/>
  <c r="Y410" i="8"/>
  <c r="U466" i="8"/>
  <c r="U109" i="8"/>
  <c r="AA88" i="8"/>
  <c r="U242" i="8"/>
  <c r="U235" i="8"/>
  <c r="U487" i="8"/>
  <c r="AI125" i="32" l="1"/>
  <c r="X125" i="32"/>
  <c r="AH126" i="32"/>
  <c r="AH127" i="32"/>
  <c r="W137" i="32"/>
  <c r="AH137" i="32"/>
  <c r="W122" i="32"/>
  <c r="AH122" i="32"/>
  <c r="W69" i="32"/>
  <c r="AH69" i="32"/>
  <c r="W58" i="32"/>
  <c r="AH58" i="32"/>
  <c r="AG74" i="32"/>
  <c r="AT38" i="32" s="1"/>
  <c r="AG78" i="32"/>
  <c r="AT44" i="32" s="1"/>
  <c r="AG73" i="32"/>
  <c r="AT37" i="32" s="1"/>
  <c r="AG71" i="32"/>
  <c r="AT35" i="32" s="1"/>
  <c r="AG72" i="32"/>
  <c r="AT36" i="32" s="1"/>
  <c r="AG75" i="32"/>
  <c r="AT39" i="32" s="1"/>
  <c r="AG76" i="32"/>
  <c r="AT40" i="32" s="1"/>
  <c r="AG77" i="32"/>
  <c r="AT41" i="32" s="1"/>
  <c r="AG70" i="32"/>
  <c r="AT34" i="32" s="1"/>
  <c r="AG64" i="32"/>
  <c r="AT25" i="32" s="1"/>
  <c r="AG65" i="32"/>
  <c r="AT26" i="32" s="1"/>
  <c r="AG60" i="32"/>
  <c r="AT21" i="32" s="1"/>
  <c r="AG63" i="32"/>
  <c r="AT24" i="32" s="1"/>
  <c r="AG67" i="32"/>
  <c r="AT28" i="32" s="1"/>
  <c r="AG62" i="32"/>
  <c r="AT23" i="32" s="1"/>
  <c r="AG68" i="32"/>
  <c r="AT32" i="32" s="1"/>
  <c r="AG66" i="32"/>
  <c r="AT27" i="32" s="1"/>
  <c r="AG61" i="32"/>
  <c r="AT22" i="32" s="1"/>
  <c r="AG59" i="32"/>
  <c r="AT20" i="32" s="1"/>
  <c r="W3" i="32"/>
  <c r="AH3" i="32"/>
  <c r="AH4" i="32" s="1"/>
  <c r="AU3" i="32" s="1"/>
  <c r="X98" i="32"/>
  <c r="AI98" i="32"/>
  <c r="AG138" i="32"/>
  <c r="AT49" i="32" s="1"/>
  <c r="AG139" i="32"/>
  <c r="AG123" i="32"/>
  <c r="AT47" i="32" s="1"/>
  <c r="AG124" i="32"/>
  <c r="AT46" i="32" s="1"/>
  <c r="AH105" i="32"/>
  <c r="AH106" i="32"/>
  <c r="AU43" i="32" s="1"/>
  <c r="AH99" i="32"/>
  <c r="AH104" i="32"/>
  <c r="AH100" i="32"/>
  <c r="AH102" i="32"/>
  <c r="AH101" i="32"/>
  <c r="AH103" i="32"/>
  <c r="AJ79" i="32"/>
  <c r="AV48" i="32"/>
  <c r="AV33" i="32"/>
  <c r="AV45" i="32"/>
  <c r="N246" i="8"/>
  <c r="L247" i="8"/>
  <c r="N247" i="8" s="1"/>
  <c r="L450" i="8"/>
  <c r="N450" i="8" s="1"/>
  <c r="N449" i="8"/>
  <c r="L387" i="8"/>
  <c r="N387" i="8" s="1"/>
  <c r="N386" i="8"/>
  <c r="L457" i="8"/>
  <c r="N457" i="8" s="1"/>
  <c r="N456" i="8"/>
  <c r="N344" i="8"/>
  <c r="L345" i="8"/>
  <c r="N345" i="8" s="1"/>
  <c r="L359" i="8"/>
  <c r="N359" i="8" s="1"/>
  <c r="N358" i="8"/>
  <c r="N540" i="8"/>
  <c r="L541" i="8"/>
  <c r="N541" i="8" s="1"/>
  <c r="L492" i="8"/>
  <c r="N492" i="8" s="1"/>
  <c r="N491" i="8"/>
  <c r="L289" i="8"/>
  <c r="N289" i="8" s="1"/>
  <c r="N288" i="8"/>
  <c r="N64" i="8"/>
  <c r="L65" i="8"/>
  <c r="N65" i="8" s="1"/>
  <c r="L261" i="8"/>
  <c r="N261" i="8" s="1"/>
  <c r="N260" i="8"/>
  <c r="N561" i="8"/>
  <c r="L562" i="8"/>
  <c r="N562" i="8" s="1"/>
  <c r="L443" i="8"/>
  <c r="N443" i="8" s="1"/>
  <c r="N442" i="8"/>
  <c r="N435" i="8"/>
  <c r="L436" i="8"/>
  <c r="N436" i="8" s="1"/>
  <c r="N323" i="8"/>
  <c r="L324" i="8"/>
  <c r="N324" i="8" s="1"/>
  <c r="N498" i="8"/>
  <c r="L499" i="8"/>
  <c r="N499" i="8" s="1"/>
  <c r="L198" i="8"/>
  <c r="N198" i="8" s="1"/>
  <c r="N197" i="8"/>
  <c r="L485" i="8"/>
  <c r="N485" i="8" s="1"/>
  <c r="N484" i="8"/>
  <c r="N477" i="8"/>
  <c r="L478" i="8"/>
  <c r="N478" i="8" s="1"/>
  <c r="L380" i="8"/>
  <c r="N380" i="8" s="1"/>
  <c r="N379" i="8"/>
  <c r="L142" i="8"/>
  <c r="N142" i="8" s="1"/>
  <c r="N141" i="8"/>
  <c r="N211" i="8"/>
  <c r="L212" i="8"/>
  <c r="N212" i="8" s="1"/>
  <c r="N50" i="8"/>
  <c r="L51" i="8"/>
  <c r="N51" i="8" s="1"/>
  <c r="N274" i="8"/>
  <c r="L275" i="8"/>
  <c r="N275" i="8" s="1"/>
  <c r="L555" i="8"/>
  <c r="N555" i="8" s="1"/>
  <c r="N554" i="8"/>
  <c r="N568" i="8"/>
  <c r="L569" i="8"/>
  <c r="N569" i="8" s="1"/>
  <c r="L520" i="8"/>
  <c r="N520" i="8" s="1"/>
  <c r="N519" i="8"/>
  <c r="N526" i="8"/>
  <c r="L527" i="8"/>
  <c r="N527" i="8" s="1"/>
  <c r="L303" i="8"/>
  <c r="N303" i="8" s="1"/>
  <c r="N302" i="8"/>
  <c r="N113" i="8"/>
  <c r="L114" i="8"/>
  <c r="N114" i="8" s="1"/>
  <c r="L513" i="8"/>
  <c r="N513" i="8" s="1"/>
  <c r="N512" i="8"/>
  <c r="L296" i="8"/>
  <c r="N296" i="8" s="1"/>
  <c r="N295" i="8"/>
  <c r="L170" i="8"/>
  <c r="N170" i="8" s="1"/>
  <c r="N169" i="8"/>
  <c r="L37" i="8"/>
  <c r="N37" i="8" s="1"/>
  <c r="N36" i="8"/>
  <c r="N99" i="8"/>
  <c r="L100" i="8"/>
  <c r="N100" i="8" s="1"/>
  <c r="N92" i="8"/>
  <c r="L93" i="8"/>
  <c r="N93" i="8" s="1"/>
  <c r="L317" i="8"/>
  <c r="N317" i="8" s="1"/>
  <c r="N316" i="8"/>
  <c r="N351" i="8"/>
  <c r="L352" i="8"/>
  <c r="N352" i="8" s="1"/>
  <c r="N365" i="8"/>
  <c r="L366" i="8"/>
  <c r="N366" i="8" s="1"/>
  <c r="N120" i="8"/>
  <c r="L121" i="8"/>
  <c r="N121" i="8" s="1"/>
  <c r="N155" i="8"/>
  <c r="L156" i="8"/>
  <c r="N156" i="8" s="1"/>
  <c r="L72" i="8"/>
  <c r="N72" i="8" s="1"/>
  <c r="N71" i="8"/>
  <c r="N337" i="8"/>
  <c r="L338" i="8"/>
  <c r="N338" i="8" s="1"/>
  <c r="L576" i="8"/>
  <c r="N576" i="8" s="1"/>
  <c r="N575" i="8"/>
  <c r="N533" i="8"/>
  <c r="L534" i="8"/>
  <c r="N534" i="8" s="1"/>
  <c r="L254" i="8"/>
  <c r="N254" i="8" s="1"/>
  <c r="N253" i="8"/>
  <c r="N43" i="8"/>
  <c r="L44" i="8"/>
  <c r="N44" i="8" s="1"/>
  <c r="N330" i="8"/>
  <c r="L331" i="8"/>
  <c r="N331" i="8" s="1"/>
  <c r="L590" i="8"/>
  <c r="N590" i="8" s="1"/>
  <c r="N589" i="8"/>
  <c r="N463" i="8"/>
  <c r="L464" i="8"/>
  <c r="N464" i="8" s="1"/>
  <c r="N547" i="8"/>
  <c r="L548" i="8"/>
  <c r="N548" i="8" s="1"/>
  <c r="L107" i="8"/>
  <c r="N107" i="8" s="1"/>
  <c r="N106" i="8"/>
  <c r="L310" i="8"/>
  <c r="N310" i="8" s="1"/>
  <c r="N309" i="8"/>
  <c r="L163" i="8"/>
  <c r="N163" i="8" s="1"/>
  <c r="N162" i="8"/>
  <c r="L471" i="8"/>
  <c r="N471" i="8" s="1"/>
  <c r="N470" i="8"/>
  <c r="N134" i="8"/>
  <c r="L135" i="8"/>
  <c r="N135" i="8" s="1"/>
  <c r="N428" i="8"/>
  <c r="L429" i="8"/>
  <c r="N429" i="8" s="1"/>
  <c r="N582" i="8"/>
  <c r="L583" i="8"/>
  <c r="N583" i="8" s="1"/>
  <c r="L282" i="8"/>
  <c r="N282" i="8" s="1"/>
  <c r="N281" i="8"/>
  <c r="N218" i="8"/>
  <c r="L219" i="8"/>
  <c r="N219" i="8" s="1"/>
  <c r="N393" i="8"/>
  <c r="L394" i="8"/>
  <c r="N394" i="8" s="1"/>
  <c r="L16" i="8"/>
  <c r="N16" i="8" s="1"/>
  <c r="N15" i="8"/>
  <c r="L373" i="8"/>
  <c r="N373" i="8" s="1"/>
  <c r="N372" i="8"/>
  <c r="N505" i="8"/>
  <c r="L506" i="8"/>
  <c r="N506" i="8" s="1"/>
  <c r="N239" i="8"/>
  <c r="L240" i="8"/>
  <c r="N240" i="8" s="1"/>
  <c r="N421" i="8"/>
  <c r="L422" i="8"/>
  <c r="N422" i="8" s="1"/>
  <c r="L597" i="8"/>
  <c r="N597" i="8" s="1"/>
  <c r="N596" i="8"/>
  <c r="N400" i="8"/>
  <c r="L401" i="8"/>
  <c r="N401" i="8" s="1"/>
  <c r="N148" i="8"/>
  <c r="L149" i="8"/>
  <c r="N149" i="8" s="1"/>
  <c r="L86" i="8"/>
  <c r="N86" i="8" s="1"/>
  <c r="N85" i="8"/>
  <c r="L128" i="8"/>
  <c r="N128" i="8" s="1"/>
  <c r="N127" i="8"/>
  <c r="N204" i="8"/>
  <c r="L205" i="8"/>
  <c r="N205" i="8" s="1"/>
  <c r="L23" i="8"/>
  <c r="N23" i="8" s="1"/>
  <c r="N22" i="8"/>
  <c r="L30" i="8"/>
  <c r="N30" i="8" s="1"/>
  <c r="N29" i="8"/>
  <c r="L79" i="8"/>
  <c r="N79" i="8" s="1"/>
  <c r="N78" i="8"/>
  <c r="L191" i="8"/>
  <c r="N191" i="8" s="1"/>
  <c r="N190" i="8"/>
  <c r="L408" i="8"/>
  <c r="N408" i="8" s="1"/>
  <c r="N407" i="8"/>
  <c r="N183" i="8"/>
  <c r="L184" i="8"/>
  <c r="N184" i="8" s="1"/>
  <c r="N176" i="8"/>
  <c r="L177" i="8"/>
  <c r="N177" i="8" s="1"/>
  <c r="L268" i="8"/>
  <c r="N268" i="8" s="1"/>
  <c r="N267" i="8"/>
  <c r="N225" i="8"/>
  <c r="L226" i="8"/>
  <c r="N226" i="8" s="1"/>
  <c r="L58" i="8"/>
  <c r="N58" i="8" s="1"/>
  <c r="N57" i="8"/>
  <c r="N232" i="8"/>
  <c r="L233" i="8"/>
  <c r="N233" i="8" s="1"/>
  <c r="L415" i="8"/>
  <c r="N415" i="8" s="1"/>
  <c r="N414" i="8"/>
  <c r="N8" i="8"/>
  <c r="L9" i="8"/>
  <c r="N9" i="8" s="1"/>
  <c r="W487" i="8"/>
  <c r="W109" i="8"/>
  <c r="W375" i="8"/>
  <c r="W529" i="8"/>
  <c r="W158" i="8"/>
  <c r="W214" i="8"/>
  <c r="W4" i="8"/>
  <c r="W235" i="8"/>
  <c r="W221" i="8"/>
  <c r="W242" i="8"/>
  <c r="Y494" i="8"/>
  <c r="AA501" i="8"/>
  <c r="W25" i="8"/>
  <c r="W466" i="8"/>
  <c r="W424" i="8"/>
  <c r="AA396" i="8"/>
  <c r="W319" i="8"/>
  <c r="AA410" i="8"/>
  <c r="W102" i="8"/>
  <c r="W417" i="8"/>
  <c r="Y123" i="8"/>
  <c r="W137" i="8"/>
  <c r="W249" i="8"/>
  <c r="W382" i="8"/>
  <c r="W403" i="8"/>
  <c r="W144" i="8"/>
  <c r="W200" i="8"/>
  <c r="Y125" i="32" l="1"/>
  <c r="Z125" i="32" s="1"/>
  <c r="AJ125" i="32"/>
  <c r="AJ126" i="32" s="1"/>
  <c r="AI126" i="32"/>
  <c r="AI127" i="32"/>
  <c r="AI104" i="32"/>
  <c r="AI103" i="32"/>
  <c r="AI101" i="32"/>
  <c r="AI106" i="32"/>
  <c r="AV43" i="32" s="1"/>
  <c r="AI105" i="32"/>
  <c r="AI102" i="32"/>
  <c r="AI99" i="32"/>
  <c r="AI100" i="32"/>
  <c r="AI58" i="32"/>
  <c r="X58" i="32"/>
  <c r="AH124" i="32"/>
  <c r="AU46" i="32" s="1"/>
  <c r="AH123" i="32"/>
  <c r="AU47" i="32" s="1"/>
  <c r="Y98" i="32"/>
  <c r="AK98" i="32" s="1"/>
  <c r="AJ98" i="32"/>
  <c r="AJ104" i="32" s="1"/>
  <c r="AI122" i="32"/>
  <c r="X122" i="32"/>
  <c r="AH75" i="32"/>
  <c r="AU39" i="32" s="1"/>
  <c r="AH71" i="32"/>
  <c r="AU35" i="32" s="1"/>
  <c r="AH70" i="32"/>
  <c r="AU34" i="32" s="1"/>
  <c r="AH76" i="32"/>
  <c r="AU40" i="32" s="1"/>
  <c r="AH77" i="32"/>
  <c r="AU41" i="32" s="1"/>
  <c r="AH73" i="32"/>
  <c r="AU37" i="32" s="1"/>
  <c r="AH72" i="32"/>
  <c r="AU36" i="32" s="1"/>
  <c r="AH78" i="32"/>
  <c r="AU44" i="32" s="1"/>
  <c r="AH74" i="32"/>
  <c r="AU38" i="32" s="1"/>
  <c r="AH139" i="32"/>
  <c r="AH138" i="32"/>
  <c r="AU49" i="32" s="1"/>
  <c r="AI3" i="32"/>
  <c r="AI4" i="32" s="1"/>
  <c r="AV3" i="32" s="1"/>
  <c r="X3" i="32"/>
  <c r="AH59" i="32"/>
  <c r="AU20" i="32" s="1"/>
  <c r="AH66" i="32"/>
  <c r="AU27" i="32" s="1"/>
  <c r="AH65" i="32"/>
  <c r="AU26" i="32" s="1"/>
  <c r="AH63" i="32"/>
  <c r="AU24" i="32" s="1"/>
  <c r="AH68" i="32"/>
  <c r="AU32" i="32" s="1"/>
  <c r="AH60" i="32"/>
  <c r="AU21" i="32" s="1"/>
  <c r="AH67" i="32"/>
  <c r="AU28" i="32" s="1"/>
  <c r="AH61" i="32"/>
  <c r="AU22" i="32" s="1"/>
  <c r="AH62" i="32"/>
  <c r="AU23" i="32" s="1"/>
  <c r="AH64" i="32"/>
  <c r="AU25" i="32" s="1"/>
  <c r="X69" i="32"/>
  <c r="AI69" i="32"/>
  <c r="X137" i="32"/>
  <c r="AI137" i="32"/>
  <c r="AJ136" i="32"/>
  <c r="AJ135" i="32"/>
  <c r="AJ130" i="32"/>
  <c r="AJ129" i="32"/>
  <c r="AK131" i="32"/>
  <c r="Z131" i="32"/>
  <c r="AJ41" i="32"/>
  <c r="AJ45" i="32"/>
  <c r="AJ46" i="32"/>
  <c r="AW30" i="32" s="1"/>
  <c r="AJ39" i="32"/>
  <c r="AJ37" i="32"/>
  <c r="AJ40" i="32"/>
  <c r="AJ44" i="32"/>
  <c r="AJ42" i="32"/>
  <c r="AJ43" i="32"/>
  <c r="AJ38" i="32"/>
  <c r="AJ120" i="32"/>
  <c r="AJ121" i="32"/>
  <c r="AJ7" i="32"/>
  <c r="AW5" i="32" s="1"/>
  <c r="AJ6" i="32"/>
  <c r="AW4" i="32" s="1"/>
  <c r="Z11" i="32"/>
  <c r="AK11" i="32"/>
  <c r="AJ80" i="32"/>
  <c r="AJ85" i="32"/>
  <c r="AJ83" i="32"/>
  <c r="AJ88" i="32"/>
  <c r="AJ87" i="32"/>
  <c r="AJ81" i="32"/>
  <c r="AJ82" i="32"/>
  <c r="AJ86" i="32"/>
  <c r="AJ84" i="32"/>
  <c r="AK8" i="32"/>
  <c r="Z8" i="32"/>
  <c r="AK116" i="32"/>
  <c r="Z116" i="32"/>
  <c r="AJ127" i="32"/>
  <c r="AJ112" i="32"/>
  <c r="AJ110" i="32"/>
  <c r="AJ108" i="32"/>
  <c r="AJ111" i="32"/>
  <c r="AJ113" i="32"/>
  <c r="AJ115" i="32"/>
  <c r="AW42" i="32" s="1"/>
  <c r="AJ109" i="32"/>
  <c r="AJ114" i="32"/>
  <c r="AJ26" i="32"/>
  <c r="AJ32" i="32"/>
  <c r="AJ30" i="32"/>
  <c r="AJ29" i="32"/>
  <c r="AJ33" i="32"/>
  <c r="AJ34" i="32"/>
  <c r="AJ31" i="32"/>
  <c r="AJ27" i="32"/>
  <c r="AJ35" i="32"/>
  <c r="AW29" i="32" s="1"/>
  <c r="AJ28" i="32"/>
  <c r="AJ16" i="32"/>
  <c r="AW12" i="32" s="1"/>
  <c r="AJ21" i="32"/>
  <c r="AW17" i="32" s="1"/>
  <c r="AJ20" i="32"/>
  <c r="AW16" i="32" s="1"/>
  <c r="AJ22" i="32"/>
  <c r="AW18" i="32" s="1"/>
  <c r="AJ18" i="32"/>
  <c r="AW14" i="32" s="1"/>
  <c r="AJ12" i="32"/>
  <c r="AW8" i="32" s="1"/>
  <c r="AJ19" i="32"/>
  <c r="AW15" i="32" s="1"/>
  <c r="AJ14" i="32"/>
  <c r="AW10" i="32" s="1"/>
  <c r="AJ15" i="32"/>
  <c r="AW11" i="32" s="1"/>
  <c r="AJ13" i="32"/>
  <c r="AW9" i="32" s="1"/>
  <c r="AJ17" i="32"/>
  <c r="AW13" i="32" s="1"/>
  <c r="Z47" i="32"/>
  <c r="AK47" i="32"/>
  <c r="Z141" i="32"/>
  <c r="AK141" i="32"/>
  <c r="AX51" i="32" s="1"/>
  <c r="Z23" i="32"/>
  <c r="AK23" i="32"/>
  <c r="AK24" i="32" s="1"/>
  <c r="AX19" i="32" s="1"/>
  <c r="Z79" i="32"/>
  <c r="AK79" i="32"/>
  <c r="AJ10" i="32"/>
  <c r="AW7" i="32" s="1"/>
  <c r="AJ9" i="32"/>
  <c r="AW6" i="32" s="1"/>
  <c r="AJ117" i="32"/>
  <c r="AJ118" i="32"/>
  <c r="AK140" i="32"/>
  <c r="AX50" i="32" s="1"/>
  <c r="Z140" i="32"/>
  <c r="Z107" i="32"/>
  <c r="AK107" i="32"/>
  <c r="Z25" i="32"/>
  <c r="AK25" i="32"/>
  <c r="Z89" i="32"/>
  <c r="AK89" i="32"/>
  <c r="AJ56" i="32"/>
  <c r="AJ49" i="32"/>
  <c r="AJ51" i="32"/>
  <c r="AJ50" i="32"/>
  <c r="AJ57" i="32"/>
  <c r="AW31" i="32" s="1"/>
  <c r="AJ52" i="32"/>
  <c r="AJ54" i="32"/>
  <c r="AJ48" i="32"/>
  <c r="AJ55" i="32"/>
  <c r="AJ53" i="32"/>
  <c r="AK134" i="32"/>
  <c r="Z134" i="32"/>
  <c r="Z128" i="32"/>
  <c r="AK128" i="32"/>
  <c r="AJ132" i="32"/>
  <c r="AJ133" i="32"/>
  <c r="Z36" i="32"/>
  <c r="AK36" i="32"/>
  <c r="AK119" i="32"/>
  <c r="Z119" i="32"/>
  <c r="AJ102" i="32"/>
  <c r="AK5" i="32"/>
  <c r="Z5" i="32"/>
  <c r="AJ91" i="32"/>
  <c r="AJ96" i="32"/>
  <c r="AJ94" i="32"/>
  <c r="AJ90" i="32"/>
  <c r="AJ97" i="32"/>
  <c r="AJ92" i="32"/>
  <c r="AJ95" i="32"/>
  <c r="AJ93" i="32"/>
  <c r="Y319" i="8"/>
  <c r="AE480" i="8"/>
  <c r="AC263" i="8"/>
  <c r="AC270" i="8"/>
  <c r="Y529" i="8"/>
  <c r="AA494" i="8"/>
  <c r="Y235" i="8"/>
  <c r="AC361" i="8"/>
  <c r="AC74" i="8"/>
  <c r="Y109" i="8"/>
  <c r="Y158" i="8"/>
  <c r="Y102" i="8"/>
  <c r="AE179" i="8"/>
  <c r="AC354" i="8"/>
  <c r="Y375" i="8"/>
  <c r="Y200" i="8"/>
  <c r="Y221" i="8"/>
  <c r="AC81" i="8"/>
  <c r="AC193" i="8"/>
  <c r="Y466" i="8"/>
  <c r="AC452" i="8"/>
  <c r="Y144" i="8"/>
  <c r="AC186" i="8"/>
  <c r="Y214" i="8"/>
  <c r="AC256" i="8"/>
  <c r="AC88" i="8"/>
  <c r="AC445" i="8"/>
  <c r="AA123" i="8"/>
  <c r="Y242" i="8"/>
  <c r="Y424" i="8"/>
  <c r="AC60" i="8"/>
  <c r="AC67" i="8"/>
  <c r="AC508" i="8"/>
  <c r="AC459" i="8"/>
  <c r="Y137" i="8"/>
  <c r="Y4" i="8"/>
  <c r="Y417" i="8"/>
  <c r="Y25" i="8"/>
  <c r="Y249" i="8"/>
  <c r="AE515" i="8"/>
  <c r="AC207" i="8"/>
  <c r="Y487" i="8"/>
  <c r="Y403" i="8"/>
  <c r="AC95" i="8"/>
  <c r="Y382" i="8"/>
  <c r="AK125" i="32" l="1"/>
  <c r="Z98" i="32"/>
  <c r="AJ105" i="32"/>
  <c r="AJ100" i="32"/>
  <c r="AJ103" i="32"/>
  <c r="AJ101" i="32"/>
  <c r="AJ106" i="32"/>
  <c r="AW43" i="32" s="1"/>
  <c r="AJ99" i="32"/>
  <c r="Y69" i="32"/>
  <c r="AJ69" i="32"/>
  <c r="Y122" i="32"/>
  <c r="AJ122" i="32"/>
  <c r="AI138" i="32"/>
  <c r="AV49" i="32" s="1"/>
  <c r="AI139" i="32"/>
  <c r="AI123" i="32"/>
  <c r="AV47" i="32" s="1"/>
  <c r="AI124" i="32"/>
  <c r="AV46" i="32" s="1"/>
  <c r="Y137" i="32"/>
  <c r="AJ137" i="32"/>
  <c r="Y58" i="32"/>
  <c r="AJ58" i="32"/>
  <c r="AI72" i="32"/>
  <c r="AV36" i="32" s="1"/>
  <c r="AI77" i="32"/>
  <c r="AV41" i="32" s="1"/>
  <c r="AI76" i="32"/>
  <c r="AV40" i="32" s="1"/>
  <c r="AI73" i="32"/>
  <c r="AV37" i="32" s="1"/>
  <c r="AI75" i="32"/>
  <c r="AV39" i="32" s="1"/>
  <c r="AI70" i="32"/>
  <c r="AV34" i="32" s="1"/>
  <c r="AI74" i="32"/>
  <c r="AV38" i="32" s="1"/>
  <c r="AI78" i="32"/>
  <c r="AV44" i="32" s="1"/>
  <c r="AI71" i="32"/>
  <c r="AV35" i="32" s="1"/>
  <c r="AJ3" i="32"/>
  <c r="AJ4" i="32" s="1"/>
  <c r="AW3" i="32" s="1"/>
  <c r="Y3" i="32"/>
  <c r="AI63" i="32"/>
  <c r="AV24" i="32" s="1"/>
  <c r="AI66" i="32"/>
  <c r="AV27" i="32" s="1"/>
  <c r="AI65" i="32"/>
  <c r="AV26" i="32" s="1"/>
  <c r="AI67" i="32"/>
  <c r="AV28" i="32" s="1"/>
  <c r="AI62" i="32"/>
  <c r="AV23" i="32" s="1"/>
  <c r="AI68" i="32"/>
  <c r="AV32" i="32" s="1"/>
  <c r="AI64" i="32"/>
  <c r="AV25" i="32" s="1"/>
  <c r="AI59" i="32"/>
  <c r="AV20" i="32" s="1"/>
  <c r="AI60" i="32"/>
  <c r="AV21" i="32" s="1"/>
  <c r="AI61" i="32"/>
  <c r="AV22" i="32" s="1"/>
  <c r="AW45" i="32"/>
  <c r="AK120" i="32"/>
  <c r="AK121" i="32"/>
  <c r="AK135" i="32"/>
  <c r="AK136" i="32"/>
  <c r="AA89" i="32"/>
  <c r="AL89" i="32"/>
  <c r="AK35" i="32"/>
  <c r="AX29" i="32" s="1"/>
  <c r="AK32" i="32"/>
  <c r="AK28" i="32"/>
  <c r="AK27" i="32"/>
  <c r="AK34" i="32"/>
  <c r="AK33" i="32"/>
  <c r="AK30" i="32"/>
  <c r="AK29" i="32"/>
  <c r="AK26" i="32"/>
  <c r="AK31" i="32"/>
  <c r="AK126" i="32"/>
  <c r="AK127" i="32"/>
  <c r="AK80" i="32"/>
  <c r="AK82" i="32"/>
  <c r="AK86" i="32"/>
  <c r="AK84" i="32"/>
  <c r="AK83" i="32"/>
  <c r="AK88" i="32"/>
  <c r="AK85" i="32"/>
  <c r="AK87" i="32"/>
  <c r="AK81" i="32"/>
  <c r="AK118" i="32"/>
  <c r="AK117" i="32"/>
  <c r="AW33" i="32"/>
  <c r="AA11" i="32"/>
  <c r="AL11" i="32"/>
  <c r="AK103" i="32"/>
  <c r="AK99" i="32"/>
  <c r="AK105" i="32"/>
  <c r="AK101" i="32"/>
  <c r="AK102" i="32"/>
  <c r="AK100" i="32"/>
  <c r="AK106" i="32"/>
  <c r="AX43" i="32" s="1"/>
  <c r="AK104" i="32"/>
  <c r="AW48" i="32"/>
  <c r="AA36" i="32"/>
  <c r="AL36" i="32"/>
  <c r="AA5" i="32"/>
  <c r="AL5" i="32"/>
  <c r="AK37" i="32"/>
  <c r="AK41" i="32"/>
  <c r="AK38" i="32"/>
  <c r="AK42" i="32"/>
  <c r="AK40" i="32"/>
  <c r="AK39" i="32"/>
  <c r="AK43" i="32"/>
  <c r="AK45" i="32"/>
  <c r="AK44" i="32"/>
  <c r="AK46" i="32"/>
  <c r="AX30" i="32" s="1"/>
  <c r="AK129" i="32"/>
  <c r="AK130" i="32"/>
  <c r="AA25" i="32"/>
  <c r="AL25" i="32"/>
  <c r="AA125" i="32"/>
  <c r="AL125" i="32"/>
  <c r="AA79" i="32"/>
  <c r="AL79" i="32"/>
  <c r="AA141" i="32"/>
  <c r="AL141" i="32"/>
  <c r="AY51" i="32" s="1"/>
  <c r="AA131" i="32"/>
  <c r="AL131" i="32"/>
  <c r="AK7" i="32"/>
  <c r="AX5" i="32" s="1"/>
  <c r="AK6" i="32"/>
  <c r="AX4" i="32" s="1"/>
  <c r="AL128" i="32"/>
  <c r="AA128" i="32"/>
  <c r="AK111" i="32"/>
  <c r="AK114" i="32"/>
  <c r="AK109" i="32"/>
  <c r="AK110" i="32"/>
  <c r="AK113" i="32"/>
  <c r="AK112" i="32"/>
  <c r="AK108" i="32"/>
  <c r="AK115" i="32"/>
  <c r="AX42" i="32" s="1"/>
  <c r="AL140" i="32"/>
  <c r="AY50" i="32" s="1"/>
  <c r="AA140" i="32"/>
  <c r="AK48" i="32"/>
  <c r="AK56" i="32"/>
  <c r="AK52" i="32"/>
  <c r="AK54" i="32"/>
  <c r="AK53" i="32"/>
  <c r="AK49" i="32"/>
  <c r="AK51" i="32"/>
  <c r="AK55" i="32"/>
  <c r="AK57" i="32"/>
  <c r="AX31" i="32" s="1"/>
  <c r="AK50" i="32"/>
  <c r="AA8" i="32"/>
  <c r="AL8" i="32"/>
  <c r="AK132" i="32"/>
  <c r="AK133" i="32"/>
  <c r="AL119" i="32"/>
  <c r="AA119" i="32"/>
  <c r="AA134" i="32"/>
  <c r="AL134" i="32"/>
  <c r="AK97" i="32"/>
  <c r="AK90" i="32"/>
  <c r="AK91" i="32"/>
  <c r="AK93" i="32"/>
  <c r="AK95" i="32"/>
  <c r="AK92" i="32"/>
  <c r="AK96" i="32"/>
  <c r="AK94" i="32"/>
  <c r="AA107" i="32"/>
  <c r="AL107" i="32"/>
  <c r="AL23" i="32"/>
  <c r="AL24" i="32" s="1"/>
  <c r="AY19" i="32" s="1"/>
  <c r="AA23" i="32"/>
  <c r="AL47" i="32"/>
  <c r="AA47" i="32"/>
  <c r="AL116" i="32"/>
  <c r="AA116" i="32"/>
  <c r="AK9" i="32"/>
  <c r="AX6" i="32" s="1"/>
  <c r="AK10" i="32"/>
  <c r="AX7" i="32" s="1"/>
  <c r="AK12" i="32"/>
  <c r="AX8" i="32" s="1"/>
  <c r="AK19" i="32"/>
  <c r="AX15" i="32" s="1"/>
  <c r="AK16" i="32"/>
  <c r="AX12" i="32" s="1"/>
  <c r="AK20" i="32"/>
  <c r="AX16" i="32" s="1"/>
  <c r="AK18" i="32"/>
  <c r="AX14" i="32" s="1"/>
  <c r="AK21" i="32"/>
  <c r="AX17" i="32" s="1"/>
  <c r="AK14" i="32"/>
  <c r="AX10" i="32" s="1"/>
  <c r="AK13" i="32"/>
  <c r="AX9" i="32" s="1"/>
  <c r="AK15" i="32"/>
  <c r="AX11" i="32" s="1"/>
  <c r="AK22" i="32"/>
  <c r="AX18" i="32" s="1"/>
  <c r="AK17" i="32"/>
  <c r="AX13" i="32" s="1"/>
  <c r="AL98" i="32"/>
  <c r="AA98" i="32"/>
  <c r="H591" i="8"/>
  <c r="H592" i="8" s="1"/>
  <c r="H556" i="8"/>
  <c r="H557" i="8" s="1"/>
  <c r="H227" i="8"/>
  <c r="H228" i="8" s="1"/>
  <c r="H31" i="8"/>
  <c r="H164" i="8"/>
  <c r="H165" i="8" s="1"/>
  <c r="H311" i="8"/>
  <c r="H312" i="8" s="1"/>
  <c r="H577" i="8"/>
  <c r="H578" i="8" s="1"/>
  <c r="H332" i="8"/>
  <c r="H333" i="8" s="1"/>
  <c r="H570" i="8"/>
  <c r="H571" i="8" s="1"/>
  <c r="H297" i="8"/>
  <c r="H298" i="8" s="1"/>
  <c r="H472" i="8"/>
  <c r="H473" i="8" s="1"/>
  <c r="H150" i="8"/>
  <c r="H151" i="8" s="1"/>
  <c r="H346" i="8"/>
  <c r="H347" i="8" s="1"/>
  <c r="H115" i="8"/>
  <c r="H116" i="8" s="1"/>
  <c r="H304" i="8"/>
  <c r="H305" i="8" s="1"/>
  <c r="H290" i="8"/>
  <c r="H291" i="8" s="1"/>
  <c r="H52" i="8"/>
  <c r="H53" i="8" s="1"/>
  <c r="H276" i="8"/>
  <c r="H277" i="8" s="1"/>
  <c r="H10" i="8"/>
  <c r="H542" i="8"/>
  <c r="H543" i="8" s="1"/>
  <c r="H563" i="8"/>
  <c r="H564" i="8" s="1"/>
  <c r="H325" i="8"/>
  <c r="H326" i="8" s="1"/>
  <c r="H339" i="8"/>
  <c r="H340" i="8" s="1"/>
  <c r="H549" i="8"/>
  <c r="H550" i="8" s="1"/>
  <c r="H535" i="8"/>
  <c r="H536" i="8" s="1"/>
  <c r="H437" i="8"/>
  <c r="H438" i="8" s="1"/>
  <c r="H129" i="8"/>
  <c r="H130" i="8" s="1"/>
  <c r="H17" i="8"/>
  <c r="H584" i="8"/>
  <c r="H585" i="8" s="1"/>
  <c r="H388" i="8"/>
  <c r="H389" i="8" s="1"/>
  <c r="H521" i="8"/>
  <c r="H522" i="8" s="1"/>
  <c r="H45" i="8"/>
  <c r="H46" i="8" s="1"/>
  <c r="H171" i="8"/>
  <c r="H172" i="8" s="1"/>
  <c r="H38" i="8"/>
  <c r="H39" i="8" s="1"/>
  <c r="H367" i="8"/>
  <c r="H368" i="8" s="1"/>
  <c r="H430" i="8"/>
  <c r="H431" i="8" s="1"/>
  <c r="H283" i="8"/>
  <c r="H284" i="8" s="1"/>
  <c r="AE270" i="8"/>
  <c r="AG179" i="8"/>
  <c r="AA4" i="8"/>
  <c r="AE95" i="8"/>
  <c r="AE361" i="8"/>
  <c r="AE186" i="8"/>
  <c r="AA319" i="8"/>
  <c r="AC494" i="8"/>
  <c r="AA109" i="8"/>
  <c r="AA466" i="8"/>
  <c r="AE74" i="8"/>
  <c r="AA529" i="8"/>
  <c r="AC123" i="8"/>
  <c r="AE445" i="8"/>
  <c r="AG480" i="8"/>
  <c r="AA25" i="8"/>
  <c r="AA382" i="8"/>
  <c r="AA242" i="8"/>
  <c r="AA221" i="8"/>
  <c r="AC501" i="8"/>
  <c r="AA144" i="8"/>
  <c r="AE60" i="8"/>
  <c r="AA403" i="8"/>
  <c r="AE459" i="8"/>
  <c r="AA158" i="8"/>
  <c r="AE81" i="8"/>
  <c r="AA487" i="8"/>
  <c r="AA137" i="8"/>
  <c r="AG515" i="8"/>
  <c r="AC410" i="8"/>
  <c r="AE256" i="8"/>
  <c r="AE263" i="8"/>
  <c r="AA424" i="8"/>
  <c r="AA249" i="8"/>
  <c r="AE193" i="8"/>
  <c r="AE452" i="8"/>
  <c r="AE207" i="8"/>
  <c r="AA375" i="8"/>
  <c r="AE88" i="8"/>
  <c r="AC396" i="8"/>
  <c r="AA102" i="8"/>
  <c r="AE494" i="8"/>
  <c r="AA200" i="8"/>
  <c r="AA214" i="8"/>
  <c r="AE508" i="8"/>
  <c r="AA417" i="8"/>
  <c r="AE67" i="8"/>
  <c r="AE354" i="8"/>
  <c r="AA235" i="8"/>
  <c r="AJ67" i="32" l="1"/>
  <c r="AW28" i="32" s="1"/>
  <c r="AJ62" i="32"/>
  <c r="AW23" i="32" s="1"/>
  <c r="AJ63" i="32"/>
  <c r="AW24" i="32" s="1"/>
  <c r="AJ64" i="32"/>
  <c r="AW25" i="32" s="1"/>
  <c r="AJ68" i="32"/>
  <c r="AW32" i="32" s="1"/>
  <c r="AJ66" i="32"/>
  <c r="AW27" i="32" s="1"/>
  <c r="AJ60" i="32"/>
  <c r="AW21" i="32" s="1"/>
  <c r="AJ59" i="32"/>
  <c r="AW20" i="32" s="1"/>
  <c r="AJ65" i="32"/>
  <c r="AW26" i="32" s="1"/>
  <c r="AJ61" i="32"/>
  <c r="AW22" i="32" s="1"/>
  <c r="AJ124" i="32"/>
  <c r="AW46" i="32" s="1"/>
  <c r="AJ123" i="32"/>
  <c r="AW47" i="32" s="1"/>
  <c r="Z3" i="32"/>
  <c r="AK3" i="32"/>
  <c r="AK4" i="32" s="1"/>
  <c r="AX3" i="32" s="1"/>
  <c r="AK58" i="32"/>
  <c r="Z58" i="32"/>
  <c r="AK122" i="32"/>
  <c r="Z122" i="32"/>
  <c r="AJ139" i="32"/>
  <c r="AJ138" i="32"/>
  <c r="AW49" i="32" s="1"/>
  <c r="AJ77" i="32"/>
  <c r="AW41" i="32" s="1"/>
  <c r="AJ71" i="32"/>
  <c r="AW35" i="32" s="1"/>
  <c r="AJ70" i="32"/>
  <c r="AW34" i="32" s="1"/>
  <c r="AJ74" i="32"/>
  <c r="AW38" i="32" s="1"/>
  <c r="AJ75" i="32"/>
  <c r="AW39" i="32" s="1"/>
  <c r="AJ73" i="32"/>
  <c r="AW37" i="32" s="1"/>
  <c r="AJ72" i="32"/>
  <c r="AW36" i="32" s="1"/>
  <c r="AJ78" i="32"/>
  <c r="AW44" i="32" s="1"/>
  <c r="AJ76" i="32"/>
  <c r="AW40" i="32" s="1"/>
  <c r="AK137" i="32"/>
  <c r="Z137" i="32"/>
  <c r="AK69" i="32"/>
  <c r="Z69" i="32"/>
  <c r="AX45" i="32"/>
  <c r="AL106" i="32"/>
  <c r="AY43" i="32" s="1"/>
  <c r="AL104" i="32"/>
  <c r="AL102" i="32"/>
  <c r="AL100" i="32"/>
  <c r="AL103" i="32"/>
  <c r="AL105" i="32"/>
  <c r="AL99" i="32"/>
  <c r="AL101" i="32"/>
  <c r="AB116" i="32"/>
  <c r="AN116" i="32" s="1"/>
  <c r="AM116" i="32"/>
  <c r="AL121" i="32"/>
  <c r="AL120" i="32"/>
  <c r="AL130" i="32"/>
  <c r="AL129" i="32"/>
  <c r="AL132" i="32"/>
  <c r="AL133" i="32"/>
  <c r="AL126" i="32"/>
  <c r="AL127" i="32"/>
  <c r="AL7" i="32"/>
  <c r="AY5" i="32" s="1"/>
  <c r="AL6" i="32"/>
  <c r="AY4" i="32" s="1"/>
  <c r="AB11" i="32"/>
  <c r="AN11" i="32" s="1"/>
  <c r="AM11" i="32"/>
  <c r="AX33" i="32"/>
  <c r="AB98" i="32"/>
  <c r="AN98" i="32" s="1"/>
  <c r="AM98" i="32"/>
  <c r="AL117" i="32"/>
  <c r="AL118" i="32"/>
  <c r="AM47" i="32"/>
  <c r="AB47" i="32"/>
  <c r="AN47" i="32" s="1"/>
  <c r="AL114" i="32"/>
  <c r="AL111" i="32"/>
  <c r="AL112" i="32"/>
  <c r="AL115" i="32"/>
  <c r="AY42" i="32" s="1"/>
  <c r="AL113" i="32"/>
  <c r="AL110" i="32"/>
  <c r="AL109" i="32"/>
  <c r="AL108" i="32"/>
  <c r="AL136" i="32"/>
  <c r="AL135" i="32"/>
  <c r="AL10" i="32"/>
  <c r="AY7" i="32" s="1"/>
  <c r="AL9" i="32"/>
  <c r="AY6" i="32" s="1"/>
  <c r="AM131" i="32"/>
  <c r="AB131" i="32"/>
  <c r="AN131" i="32" s="1"/>
  <c r="AB141" i="32"/>
  <c r="AN141" i="32" s="1"/>
  <c r="BA51" i="32" s="1"/>
  <c r="AM141" i="32"/>
  <c r="AZ51" i="32" s="1"/>
  <c r="AM125" i="32"/>
  <c r="AB125" i="32"/>
  <c r="AN125" i="32" s="1"/>
  <c r="AX48" i="32"/>
  <c r="AB5" i="32"/>
  <c r="AN5" i="32" s="1"/>
  <c r="AM5" i="32"/>
  <c r="AL48" i="32"/>
  <c r="AL55" i="32"/>
  <c r="AL56" i="32"/>
  <c r="AL53" i="32"/>
  <c r="AL49" i="32"/>
  <c r="AL57" i="32"/>
  <c r="AY31" i="32" s="1"/>
  <c r="AL51" i="32"/>
  <c r="AL50" i="32"/>
  <c r="AL52" i="32"/>
  <c r="AL54" i="32"/>
  <c r="AB107" i="32"/>
  <c r="AN107" i="32" s="1"/>
  <c r="AM107" i="32"/>
  <c r="AB134" i="32"/>
  <c r="AN134" i="32" s="1"/>
  <c r="AM134" i="32"/>
  <c r="AM8" i="32"/>
  <c r="AB8" i="32"/>
  <c r="AN8" i="32" s="1"/>
  <c r="AL80" i="32"/>
  <c r="AL84" i="32"/>
  <c r="AL83" i="32"/>
  <c r="AL86" i="32"/>
  <c r="AL85" i="32"/>
  <c r="AL82" i="32"/>
  <c r="AL81" i="32"/>
  <c r="AL88" i="32"/>
  <c r="AL87" i="32"/>
  <c r="AL33" i="32"/>
  <c r="AL31" i="32"/>
  <c r="AL34" i="32"/>
  <c r="AL32" i="32"/>
  <c r="AL27" i="32"/>
  <c r="AL28" i="32"/>
  <c r="AL26" i="32"/>
  <c r="AL35" i="32"/>
  <c r="AY29" i="32" s="1"/>
  <c r="AL29" i="32"/>
  <c r="AL30" i="32"/>
  <c r="AL46" i="32"/>
  <c r="AY30" i="32" s="1"/>
  <c r="AL39" i="32"/>
  <c r="AL40" i="32"/>
  <c r="AL41" i="32"/>
  <c r="AL37" i="32"/>
  <c r="AL45" i="32"/>
  <c r="AL43" i="32"/>
  <c r="AL42" i="32"/>
  <c r="AL44" i="32"/>
  <c r="AL38" i="32"/>
  <c r="AL92" i="32"/>
  <c r="AL97" i="32"/>
  <c r="AL90" i="32"/>
  <c r="AL95" i="32"/>
  <c r="AL96" i="32"/>
  <c r="AL93" i="32"/>
  <c r="AL94" i="32"/>
  <c r="AL91" i="32"/>
  <c r="AB23" i="32"/>
  <c r="AN23" i="32" s="1"/>
  <c r="AN24" i="32" s="1"/>
  <c r="BA19" i="32" s="1"/>
  <c r="AM23" i="32"/>
  <c r="AM24" i="32" s="1"/>
  <c r="AZ19" i="32" s="1"/>
  <c r="AB119" i="32"/>
  <c r="AN119" i="32" s="1"/>
  <c r="AM119" i="32"/>
  <c r="AB140" i="32"/>
  <c r="AN140" i="32" s="1"/>
  <c r="BA50" i="32" s="1"/>
  <c r="AM140" i="32"/>
  <c r="AZ50" i="32" s="1"/>
  <c r="AM128" i="32"/>
  <c r="AB128" i="32"/>
  <c r="AN128" i="32" s="1"/>
  <c r="AB79" i="32"/>
  <c r="AN79" i="32" s="1"/>
  <c r="AM79" i="32"/>
  <c r="AB25" i="32"/>
  <c r="AN25" i="32" s="1"/>
  <c r="AM25" i="32"/>
  <c r="AM36" i="32"/>
  <c r="AB36" i="32"/>
  <c r="AN36" i="32" s="1"/>
  <c r="AL21" i="32"/>
  <c r="AY17" i="32" s="1"/>
  <c r="AL14" i="32"/>
  <c r="AY10" i="32" s="1"/>
  <c r="AL16" i="32"/>
  <c r="AY12" i="32" s="1"/>
  <c r="AL19" i="32"/>
  <c r="AY15" i="32" s="1"/>
  <c r="AL12" i="32"/>
  <c r="AY8" i="32" s="1"/>
  <c r="AL20" i="32"/>
  <c r="AY16" i="32" s="1"/>
  <c r="AL22" i="32"/>
  <c r="AY18" i="32" s="1"/>
  <c r="AL17" i="32"/>
  <c r="AY13" i="32" s="1"/>
  <c r="AL15" i="32"/>
  <c r="AY11" i="32" s="1"/>
  <c r="AL13" i="32"/>
  <c r="AY9" i="32" s="1"/>
  <c r="AL18" i="32"/>
  <c r="AY14" i="32" s="1"/>
  <c r="AM89" i="32"/>
  <c r="AB89" i="32"/>
  <c r="AN89" i="32" s="1"/>
  <c r="H432" i="8"/>
  <c r="H433" i="8" s="1"/>
  <c r="H434" i="8" s="1"/>
  <c r="H435" i="8" s="1"/>
  <c r="H436" i="8" s="1"/>
  <c r="O433" i="8"/>
  <c r="H369" i="8"/>
  <c r="H370" i="8" s="1"/>
  <c r="H371" i="8" s="1"/>
  <c r="H372" i="8" s="1"/>
  <c r="H373" i="8" s="1"/>
  <c r="O370" i="8"/>
  <c r="H40" i="8"/>
  <c r="H41" i="8" s="1"/>
  <c r="H42" i="8" s="1"/>
  <c r="H43" i="8" s="1"/>
  <c r="H44" i="8" s="1"/>
  <c r="O41" i="8"/>
  <c r="O20" i="8"/>
  <c r="H18" i="8"/>
  <c r="H19" i="8" s="1"/>
  <c r="H20" i="8" s="1"/>
  <c r="H21" i="8" s="1"/>
  <c r="H22" i="8" s="1"/>
  <c r="H23" i="8" s="1"/>
  <c r="H537" i="8"/>
  <c r="H538" i="8" s="1"/>
  <c r="H539" i="8" s="1"/>
  <c r="H540" i="8" s="1"/>
  <c r="H541" i="8" s="1"/>
  <c r="O538" i="8"/>
  <c r="H551" i="8"/>
  <c r="H552" i="8" s="1"/>
  <c r="H553" i="8" s="1"/>
  <c r="H554" i="8" s="1"/>
  <c r="H555" i="8" s="1"/>
  <c r="O552" i="8"/>
  <c r="H278" i="8"/>
  <c r="H279" i="8" s="1"/>
  <c r="H280" i="8" s="1"/>
  <c r="H281" i="8" s="1"/>
  <c r="H282" i="8" s="1"/>
  <c r="O279" i="8"/>
  <c r="O300" i="8"/>
  <c r="H299" i="8"/>
  <c r="H300" i="8" s="1"/>
  <c r="H301" i="8" s="1"/>
  <c r="H302" i="8" s="1"/>
  <c r="H303" i="8" s="1"/>
  <c r="O573" i="8"/>
  <c r="H572" i="8"/>
  <c r="H573" i="8" s="1"/>
  <c r="H574" i="8" s="1"/>
  <c r="H575" i="8" s="1"/>
  <c r="H576" i="8" s="1"/>
  <c r="O48" i="8"/>
  <c r="H47" i="8"/>
  <c r="H48" i="8" s="1"/>
  <c r="H49" i="8" s="1"/>
  <c r="H50" i="8" s="1"/>
  <c r="H51" i="8" s="1"/>
  <c r="O391" i="8"/>
  <c r="H390" i="8"/>
  <c r="H391" i="8" s="1"/>
  <c r="H392" i="8" s="1"/>
  <c r="H393" i="8" s="1"/>
  <c r="H394" i="8" s="1"/>
  <c r="H131" i="8"/>
  <c r="H132" i="8" s="1"/>
  <c r="H133" i="8" s="1"/>
  <c r="H134" i="8" s="1"/>
  <c r="H135" i="8" s="1"/>
  <c r="O132" i="8"/>
  <c r="H327" i="8"/>
  <c r="H328" i="8" s="1"/>
  <c r="H329" i="8" s="1"/>
  <c r="H330" i="8" s="1"/>
  <c r="H331" i="8" s="1"/>
  <c r="O328" i="8"/>
  <c r="O566" i="8"/>
  <c r="H565" i="8"/>
  <c r="H566" i="8" s="1"/>
  <c r="H567" i="8" s="1"/>
  <c r="H568" i="8" s="1"/>
  <c r="H569" i="8" s="1"/>
  <c r="H544" i="8"/>
  <c r="H545" i="8" s="1"/>
  <c r="H546" i="8" s="1"/>
  <c r="H547" i="8" s="1"/>
  <c r="H548" i="8" s="1"/>
  <c r="O545" i="8"/>
  <c r="O13" i="8"/>
  <c r="H11" i="8"/>
  <c r="H12" i="8" s="1"/>
  <c r="H13" i="8" s="1"/>
  <c r="H14" i="8" s="1"/>
  <c r="H15" i="8" s="1"/>
  <c r="H16" i="8" s="1"/>
  <c r="O335" i="8"/>
  <c r="H334" i="8"/>
  <c r="H335" i="8" s="1"/>
  <c r="H336" i="8" s="1"/>
  <c r="H337" i="8" s="1"/>
  <c r="H338" i="8" s="1"/>
  <c r="H166" i="8"/>
  <c r="H167" i="8" s="1"/>
  <c r="H168" i="8" s="1"/>
  <c r="H169" i="8" s="1"/>
  <c r="H170" i="8" s="1"/>
  <c r="O167" i="8"/>
  <c r="H32" i="8"/>
  <c r="H33" i="8" s="1"/>
  <c r="H34" i="8" s="1"/>
  <c r="H35" i="8" s="1"/>
  <c r="H36" i="8" s="1"/>
  <c r="H37" i="8" s="1"/>
  <c r="O34" i="8"/>
  <c r="O594" i="8"/>
  <c r="H593" i="8"/>
  <c r="H594" i="8" s="1"/>
  <c r="H595" i="8" s="1"/>
  <c r="H596" i="8" s="1"/>
  <c r="H597" i="8" s="1"/>
  <c r="H439" i="8"/>
  <c r="H440" i="8" s="1"/>
  <c r="H441" i="8" s="1"/>
  <c r="H442" i="8" s="1"/>
  <c r="H443" i="8" s="1"/>
  <c r="O440" i="8"/>
  <c r="O342" i="8"/>
  <c r="H341" i="8"/>
  <c r="H342" i="8" s="1"/>
  <c r="H343" i="8" s="1"/>
  <c r="H344" i="8" s="1"/>
  <c r="H345" i="8" s="1"/>
  <c r="H292" i="8"/>
  <c r="H293" i="8" s="1"/>
  <c r="H294" i="8" s="1"/>
  <c r="H295" i="8" s="1"/>
  <c r="H296" i="8" s="1"/>
  <c r="O293" i="8"/>
  <c r="O118" i="8"/>
  <c r="H117" i="8"/>
  <c r="H118" i="8" s="1"/>
  <c r="H119" i="8" s="1"/>
  <c r="H120" i="8" s="1"/>
  <c r="H121" i="8" s="1"/>
  <c r="H152" i="8"/>
  <c r="H153" i="8" s="1"/>
  <c r="H154" i="8" s="1"/>
  <c r="H155" i="8" s="1"/>
  <c r="H156" i="8" s="1"/>
  <c r="O153" i="8"/>
  <c r="O475" i="8"/>
  <c r="H474" i="8"/>
  <c r="H475" i="8" s="1"/>
  <c r="H476" i="8" s="1"/>
  <c r="H477" i="8" s="1"/>
  <c r="H478" i="8" s="1"/>
  <c r="H313" i="8"/>
  <c r="H314" i="8" s="1"/>
  <c r="H315" i="8" s="1"/>
  <c r="H316" i="8" s="1"/>
  <c r="H317" i="8" s="1"/>
  <c r="O314" i="8"/>
  <c r="H229" i="8"/>
  <c r="H230" i="8" s="1"/>
  <c r="H231" i="8" s="1"/>
  <c r="H232" i="8" s="1"/>
  <c r="H233" i="8" s="1"/>
  <c r="O230" i="8"/>
  <c r="O559" i="8"/>
  <c r="H558" i="8"/>
  <c r="H559" i="8" s="1"/>
  <c r="H560" i="8" s="1"/>
  <c r="H561" i="8" s="1"/>
  <c r="H562" i="8" s="1"/>
  <c r="O286" i="8"/>
  <c r="H285" i="8"/>
  <c r="H286" i="8" s="1"/>
  <c r="H287" i="8" s="1"/>
  <c r="H288" i="8" s="1"/>
  <c r="H289" i="8" s="1"/>
  <c r="O174" i="8"/>
  <c r="H173" i="8"/>
  <c r="H174" i="8" s="1"/>
  <c r="H175" i="8" s="1"/>
  <c r="H176" i="8" s="1"/>
  <c r="H177" i="8" s="1"/>
  <c r="H523" i="8"/>
  <c r="H524" i="8" s="1"/>
  <c r="H525" i="8" s="1"/>
  <c r="H526" i="8" s="1"/>
  <c r="H527" i="8" s="1"/>
  <c r="O524" i="8"/>
  <c r="H586" i="8"/>
  <c r="H587" i="8" s="1"/>
  <c r="H588" i="8" s="1"/>
  <c r="H589" i="8" s="1"/>
  <c r="H590" i="8" s="1"/>
  <c r="O587" i="8"/>
  <c r="O55" i="8"/>
  <c r="H54" i="8"/>
  <c r="H55" i="8" s="1"/>
  <c r="H56" i="8" s="1"/>
  <c r="H57" i="8" s="1"/>
  <c r="H58" i="8" s="1"/>
  <c r="H306" i="8"/>
  <c r="H307" i="8" s="1"/>
  <c r="H308" i="8" s="1"/>
  <c r="H309" i="8" s="1"/>
  <c r="H310" i="8" s="1"/>
  <c r="O307" i="8"/>
  <c r="O349" i="8"/>
  <c r="H348" i="8"/>
  <c r="H349" i="8" s="1"/>
  <c r="H350" i="8" s="1"/>
  <c r="H351" i="8" s="1"/>
  <c r="H352" i="8" s="1"/>
  <c r="O580" i="8"/>
  <c r="H579" i="8"/>
  <c r="H580" i="8" s="1"/>
  <c r="H581" i="8" s="1"/>
  <c r="H582" i="8" s="1"/>
  <c r="H583" i="8" s="1"/>
  <c r="AC487" i="8"/>
  <c r="AG270" i="8"/>
  <c r="AC403" i="8"/>
  <c r="AE396" i="8"/>
  <c r="AG207" i="8"/>
  <c r="AG81" i="8"/>
  <c r="AC242" i="8"/>
  <c r="AC158" i="8"/>
  <c r="AC235" i="8"/>
  <c r="AG445" i="8"/>
  <c r="AG256" i="8"/>
  <c r="AG361" i="8"/>
  <c r="AC221" i="8"/>
  <c r="AC137" i="8"/>
  <c r="AC200" i="8"/>
  <c r="AC319" i="8"/>
  <c r="AC25" i="8"/>
  <c r="AC417" i="8"/>
  <c r="AI179" i="8"/>
  <c r="AC214" i="8"/>
  <c r="AC249" i="8"/>
  <c r="AC466" i="8"/>
  <c r="AE410" i="8"/>
  <c r="AI480" i="8"/>
  <c r="AG508" i="8"/>
  <c r="AC144" i="8"/>
  <c r="AG193" i="8"/>
  <c r="AG88" i="8"/>
  <c r="AC102" i="8"/>
  <c r="AG452" i="8"/>
  <c r="AG494" i="8"/>
  <c r="AE501" i="8"/>
  <c r="AG95" i="8"/>
  <c r="AE123" i="8"/>
  <c r="AG74" i="8"/>
  <c r="AC424" i="8"/>
  <c r="AG263" i="8"/>
  <c r="AI515" i="8"/>
  <c r="AG60" i="8"/>
  <c r="AC375" i="8"/>
  <c r="AC109" i="8"/>
  <c r="AC382" i="8"/>
  <c r="AC529" i="8"/>
  <c r="AG186" i="8"/>
  <c r="AG67" i="8"/>
  <c r="AG459" i="8"/>
  <c r="AG354" i="8"/>
  <c r="AC4" i="8"/>
  <c r="AK77" i="32" l="1"/>
  <c r="AX41" i="32" s="1"/>
  <c r="AK73" i="32"/>
  <c r="AX37" i="32" s="1"/>
  <c r="AK76" i="32"/>
  <c r="AX40" i="32" s="1"/>
  <c r="AK70" i="32"/>
  <c r="AX34" i="32" s="1"/>
  <c r="AK78" i="32"/>
  <c r="AX44" i="32" s="1"/>
  <c r="AK71" i="32"/>
  <c r="AX35" i="32" s="1"/>
  <c r="AK74" i="32"/>
  <c r="AX38" i="32" s="1"/>
  <c r="AK72" i="32"/>
  <c r="AX36" i="32" s="1"/>
  <c r="AK75" i="32"/>
  <c r="AX39" i="32" s="1"/>
  <c r="AL58" i="32"/>
  <c r="AA58" i="32"/>
  <c r="AA137" i="32"/>
  <c r="AL137" i="32"/>
  <c r="AK68" i="32"/>
  <c r="AX32" i="32" s="1"/>
  <c r="AK62" i="32"/>
  <c r="AX23" i="32" s="1"/>
  <c r="AK59" i="32"/>
  <c r="AX20" i="32" s="1"/>
  <c r="AK64" i="32"/>
  <c r="AX25" i="32" s="1"/>
  <c r="AK65" i="32"/>
  <c r="AX26" i="32" s="1"/>
  <c r="AK66" i="32"/>
  <c r="AX27" i="32" s="1"/>
  <c r="AK63" i="32"/>
  <c r="AX24" i="32" s="1"/>
  <c r="AK60" i="32"/>
  <c r="AX21" i="32" s="1"/>
  <c r="AK67" i="32"/>
  <c r="AX28" i="32" s="1"/>
  <c r="AK61" i="32"/>
  <c r="AX22" i="32" s="1"/>
  <c r="AK139" i="32"/>
  <c r="AK138" i="32"/>
  <c r="AX49" i="32" s="1"/>
  <c r="AA122" i="32"/>
  <c r="AL122" i="32"/>
  <c r="AL69" i="32"/>
  <c r="AA69" i="32"/>
  <c r="AK124" i="32"/>
  <c r="AX46" i="32" s="1"/>
  <c r="AK123" i="32"/>
  <c r="AX47" i="32" s="1"/>
  <c r="AA3" i="32"/>
  <c r="AL3" i="32"/>
  <c r="AL4" i="32" s="1"/>
  <c r="AY3" i="32" s="1"/>
  <c r="AY33" i="32"/>
  <c r="AY45" i="32"/>
  <c r="AN93" i="32"/>
  <c r="AN95" i="32"/>
  <c r="AN92" i="32"/>
  <c r="AN91" i="32"/>
  <c r="AN97" i="32"/>
  <c r="AN96" i="32"/>
  <c r="AN94" i="32"/>
  <c r="AN90" i="32"/>
  <c r="AM46" i="32"/>
  <c r="AZ30" i="32" s="1"/>
  <c r="AM43" i="32"/>
  <c r="AM45" i="32"/>
  <c r="AM44" i="32"/>
  <c r="AM37" i="32"/>
  <c r="AM40" i="32"/>
  <c r="AM39" i="32"/>
  <c r="AM38" i="32"/>
  <c r="AM42" i="32"/>
  <c r="AM41" i="32"/>
  <c r="AN82" i="32"/>
  <c r="AN84" i="32"/>
  <c r="AN86" i="32"/>
  <c r="AN88" i="32"/>
  <c r="AN81" i="32"/>
  <c r="AN83" i="32"/>
  <c r="AN85" i="32"/>
  <c r="AN80" i="32"/>
  <c r="AN87" i="32"/>
  <c r="AM130" i="32"/>
  <c r="AM129" i="32"/>
  <c r="AN120" i="32"/>
  <c r="AN121" i="32"/>
  <c r="AN10" i="32"/>
  <c r="BA7" i="32" s="1"/>
  <c r="AN9" i="32"/>
  <c r="BA6" i="32" s="1"/>
  <c r="AM114" i="32"/>
  <c r="AM113" i="32"/>
  <c r="AM115" i="32"/>
  <c r="AZ42" i="32" s="1"/>
  <c r="AM109" i="32"/>
  <c r="AM108" i="32"/>
  <c r="AM112" i="32"/>
  <c r="AM110" i="32"/>
  <c r="AM111" i="32"/>
  <c r="AN52" i="32"/>
  <c r="AN48" i="32"/>
  <c r="AN57" i="32"/>
  <c r="BA31" i="32" s="1"/>
  <c r="AN55" i="32"/>
  <c r="AN51" i="32"/>
  <c r="AN49" i="32"/>
  <c r="AN53" i="32"/>
  <c r="AN50" i="32"/>
  <c r="AN56" i="32"/>
  <c r="AN54" i="32"/>
  <c r="AM99" i="32"/>
  <c r="AM104" i="32"/>
  <c r="AM105" i="32"/>
  <c r="AM102" i="32"/>
  <c r="AM100" i="32"/>
  <c r="AM103" i="32"/>
  <c r="AM101" i="32"/>
  <c r="AM106" i="32"/>
  <c r="AZ43" i="32" s="1"/>
  <c r="AY48" i="32"/>
  <c r="AM97" i="32"/>
  <c r="AM96" i="32"/>
  <c r="AM95" i="32"/>
  <c r="AM90" i="32"/>
  <c r="AM92" i="32"/>
  <c r="AM91" i="32"/>
  <c r="AM94" i="32"/>
  <c r="AM93" i="32"/>
  <c r="AM27" i="32"/>
  <c r="AM26" i="32"/>
  <c r="AM30" i="32"/>
  <c r="AM29" i="32"/>
  <c r="AM28" i="32"/>
  <c r="AM31" i="32"/>
  <c r="AM33" i="32"/>
  <c r="AM34" i="32"/>
  <c r="AM35" i="32"/>
  <c r="AZ29" i="32" s="1"/>
  <c r="AM32" i="32"/>
  <c r="AM10" i="32"/>
  <c r="AZ7" i="32" s="1"/>
  <c r="AM9" i="32"/>
  <c r="AZ6" i="32" s="1"/>
  <c r="AN113" i="32"/>
  <c r="AN110" i="32"/>
  <c r="AN112" i="32"/>
  <c r="AN111" i="32"/>
  <c r="AN114" i="32"/>
  <c r="AN109" i="32"/>
  <c r="AN108" i="32"/>
  <c r="AN115" i="32"/>
  <c r="BA42" i="32" s="1"/>
  <c r="AN127" i="32"/>
  <c r="AN126" i="32"/>
  <c r="AM49" i="32"/>
  <c r="AM54" i="32"/>
  <c r="AM53" i="32"/>
  <c r="AM52" i="32"/>
  <c r="AM56" i="32"/>
  <c r="AM55" i="32"/>
  <c r="AM48" i="32"/>
  <c r="AM57" i="32"/>
  <c r="AZ31" i="32" s="1"/>
  <c r="AM51" i="32"/>
  <c r="AM50" i="32"/>
  <c r="AN99" i="32"/>
  <c r="AN101" i="32"/>
  <c r="AN102" i="32"/>
  <c r="AN104" i="32"/>
  <c r="AN100" i="32"/>
  <c r="AN105" i="32"/>
  <c r="AN103" i="32"/>
  <c r="AN106" i="32"/>
  <c r="BA43" i="32" s="1"/>
  <c r="AN30" i="32"/>
  <c r="AN28" i="32"/>
  <c r="AN34" i="32"/>
  <c r="AN33" i="32"/>
  <c r="AN26" i="32"/>
  <c r="AN32" i="32"/>
  <c r="AN29" i="32"/>
  <c r="AN35" i="32"/>
  <c r="BA29" i="32" s="1"/>
  <c r="AN31" i="32"/>
  <c r="AN27" i="32"/>
  <c r="AM135" i="32"/>
  <c r="AM136" i="32"/>
  <c r="AM7" i="32"/>
  <c r="AZ5" i="32" s="1"/>
  <c r="AM6" i="32"/>
  <c r="AZ4" i="32" s="1"/>
  <c r="AM127" i="32"/>
  <c r="AM126" i="32"/>
  <c r="AN132" i="32"/>
  <c r="AN133" i="32"/>
  <c r="AM20" i="32"/>
  <c r="AZ16" i="32" s="1"/>
  <c r="AM15" i="32"/>
  <c r="AZ11" i="32" s="1"/>
  <c r="AM14" i="32"/>
  <c r="AZ10" i="32" s="1"/>
  <c r="AM19" i="32"/>
  <c r="AZ15" i="32" s="1"/>
  <c r="AM12" i="32"/>
  <c r="AZ8" i="32" s="1"/>
  <c r="AM22" i="32"/>
  <c r="AZ18" i="32" s="1"/>
  <c r="AM21" i="32"/>
  <c r="AZ17" i="32" s="1"/>
  <c r="AM17" i="32"/>
  <c r="AZ13" i="32" s="1"/>
  <c r="AM16" i="32"/>
  <c r="AZ12" i="32" s="1"/>
  <c r="AM18" i="32"/>
  <c r="AZ14" i="32" s="1"/>
  <c r="AM13" i="32"/>
  <c r="AZ9" i="32" s="1"/>
  <c r="AM118" i="32"/>
  <c r="AM117" i="32"/>
  <c r="AN45" i="32"/>
  <c r="AN38" i="32"/>
  <c r="AN40" i="32"/>
  <c r="AN39" i="32"/>
  <c r="AN46" i="32"/>
  <c r="BA30" i="32" s="1"/>
  <c r="AN43" i="32"/>
  <c r="AN42" i="32"/>
  <c r="AN41" i="32"/>
  <c r="AN44" i="32"/>
  <c r="AN37" i="32"/>
  <c r="AM83" i="32"/>
  <c r="AM87" i="32"/>
  <c r="AM86" i="32"/>
  <c r="AM82" i="32"/>
  <c r="AM85" i="32"/>
  <c r="AM80" i="32"/>
  <c r="AM84" i="32"/>
  <c r="AM81" i="32"/>
  <c r="AM88" i="32"/>
  <c r="AN130" i="32"/>
  <c r="AN129" i="32"/>
  <c r="AM120" i="32"/>
  <c r="AM121" i="32"/>
  <c r="AN136" i="32"/>
  <c r="AN135" i="32"/>
  <c r="AN7" i="32"/>
  <c r="BA5" i="32" s="1"/>
  <c r="AN6" i="32"/>
  <c r="BA4" i="32" s="1"/>
  <c r="AM132" i="32"/>
  <c r="AM133" i="32"/>
  <c r="AN15" i="32"/>
  <c r="BA11" i="32" s="1"/>
  <c r="AN17" i="32"/>
  <c r="BA13" i="32" s="1"/>
  <c r="AN19" i="32"/>
  <c r="BA15" i="32" s="1"/>
  <c r="AN16" i="32"/>
  <c r="BA12" i="32" s="1"/>
  <c r="AN13" i="32"/>
  <c r="BA9" i="32" s="1"/>
  <c r="AN12" i="32"/>
  <c r="BA8" i="32" s="1"/>
  <c r="AN14" i="32"/>
  <c r="BA10" i="32" s="1"/>
  <c r="AN20" i="32"/>
  <c r="BA16" i="32" s="1"/>
  <c r="AN18" i="32"/>
  <c r="BA14" i="32" s="1"/>
  <c r="AN22" i="32"/>
  <c r="BA18" i="32" s="1"/>
  <c r="AN21" i="32"/>
  <c r="BA17" i="32" s="1"/>
  <c r="AN117" i="32"/>
  <c r="AN118" i="32"/>
  <c r="AM3" i="32" l="1"/>
  <c r="AM4" i="32" s="1"/>
  <c r="AZ3" i="32" s="1"/>
  <c r="AB3" i="32"/>
  <c r="AN3" i="32" s="1"/>
  <c r="AN4" i="32" s="1"/>
  <c r="BA3" i="32" s="1"/>
  <c r="AL75" i="32"/>
  <c r="AY39" i="32" s="1"/>
  <c r="AL72" i="32"/>
  <c r="AY36" i="32" s="1"/>
  <c r="AL74" i="32"/>
  <c r="AY38" i="32" s="1"/>
  <c r="AL70" i="32"/>
  <c r="AY34" i="32" s="1"/>
  <c r="AL71" i="32"/>
  <c r="AY35" i="32" s="1"/>
  <c r="AL77" i="32"/>
  <c r="AY41" i="32" s="1"/>
  <c r="AL76" i="32"/>
  <c r="AY40" i="32" s="1"/>
  <c r="AL73" i="32"/>
  <c r="AY37" i="32" s="1"/>
  <c r="AL78" i="32"/>
  <c r="AY44" i="32" s="1"/>
  <c r="AM137" i="32"/>
  <c r="AB137" i="32"/>
  <c r="AN137" i="32" s="1"/>
  <c r="AL123" i="32"/>
  <c r="AY47" i="32" s="1"/>
  <c r="AL124" i="32"/>
  <c r="AY46" i="32" s="1"/>
  <c r="AM58" i="32"/>
  <c r="AB58" i="32"/>
  <c r="AN58" i="32" s="1"/>
  <c r="AM122" i="32"/>
  <c r="AB122" i="32"/>
  <c r="AN122" i="32" s="1"/>
  <c r="AL64" i="32"/>
  <c r="AY25" i="32" s="1"/>
  <c r="AL67" i="32"/>
  <c r="AY28" i="32" s="1"/>
  <c r="AL63" i="32"/>
  <c r="AY24" i="32" s="1"/>
  <c r="AL60" i="32"/>
  <c r="AY21" i="32" s="1"/>
  <c r="AL68" i="32"/>
  <c r="AY32" i="32" s="1"/>
  <c r="AL66" i="32"/>
  <c r="AY27" i="32" s="1"/>
  <c r="AL62" i="32"/>
  <c r="AY23" i="32" s="1"/>
  <c r="AL65" i="32"/>
  <c r="AY26" i="32" s="1"/>
  <c r="AL59" i="32"/>
  <c r="AY20" i="32" s="1"/>
  <c r="AL61" i="32"/>
  <c r="AY22" i="32" s="1"/>
  <c r="AB69" i="32"/>
  <c r="AN69" i="32" s="1"/>
  <c r="AM69" i="32"/>
  <c r="AL139" i="32"/>
  <c r="AL138" i="32"/>
  <c r="AY49" i="32" s="1"/>
  <c r="BA45" i="32"/>
  <c r="BA49" i="32"/>
  <c r="AZ45" i="32"/>
  <c r="BA48" i="32"/>
  <c r="AZ33" i="32"/>
  <c r="BA25" i="32"/>
  <c r="BA20" i="32"/>
  <c r="BA23" i="32"/>
  <c r="BA28" i="32"/>
  <c r="BA46" i="32"/>
  <c r="BA21" i="32"/>
  <c r="BA26" i="32"/>
  <c r="BA22" i="32"/>
  <c r="BA33" i="32"/>
  <c r="BA24" i="32"/>
  <c r="AZ48" i="32"/>
  <c r="BA27" i="32"/>
  <c r="AN77" i="32" l="1"/>
  <c r="BA41" i="32" s="1"/>
  <c r="AN78" i="32"/>
  <c r="BA44" i="32" s="1"/>
  <c r="AN76" i="32"/>
  <c r="BA40" i="32" s="1"/>
  <c r="AN74" i="32"/>
  <c r="BA38" i="32" s="1"/>
  <c r="AN70" i="32"/>
  <c r="BA34" i="32" s="1"/>
  <c r="AN72" i="32"/>
  <c r="BA36" i="32" s="1"/>
  <c r="AN71" i="32"/>
  <c r="BA35" i="32" s="1"/>
  <c r="AN75" i="32"/>
  <c r="BA39" i="32" s="1"/>
  <c r="AN73" i="32"/>
  <c r="BA37" i="32" s="1"/>
  <c r="AM123" i="32"/>
  <c r="AZ47" i="32" s="1"/>
  <c r="AM124" i="32"/>
  <c r="AZ46" i="32" s="1"/>
  <c r="AM71" i="32"/>
  <c r="AZ35" i="32" s="1"/>
  <c r="AM73" i="32"/>
  <c r="AZ37" i="32" s="1"/>
  <c r="AM72" i="32"/>
  <c r="AZ36" i="32" s="1"/>
  <c r="AM77" i="32"/>
  <c r="AZ41" i="32" s="1"/>
  <c r="AM76" i="32"/>
  <c r="AZ40" i="32" s="1"/>
  <c r="AM70" i="32"/>
  <c r="AZ34" i="32" s="1"/>
  <c r="AM74" i="32"/>
  <c r="AZ38" i="32" s="1"/>
  <c r="AM75" i="32"/>
  <c r="AZ39" i="32" s="1"/>
  <c r="AM78" i="32"/>
  <c r="AZ44" i="32" s="1"/>
  <c r="AN123" i="32"/>
  <c r="BA47" i="32" s="1"/>
  <c r="AN124" i="32"/>
  <c r="AM63" i="32"/>
  <c r="AZ24" i="32" s="1"/>
  <c r="AM67" i="32"/>
  <c r="AZ28" i="32" s="1"/>
  <c r="AM61" i="32"/>
  <c r="AZ22" i="32" s="1"/>
  <c r="AM59" i="32"/>
  <c r="AZ20" i="32" s="1"/>
  <c r="AM62" i="32"/>
  <c r="AZ23" i="32" s="1"/>
  <c r="AM64" i="32"/>
  <c r="AZ25" i="32" s="1"/>
  <c r="AM65" i="32"/>
  <c r="AZ26" i="32" s="1"/>
  <c r="AM60" i="32"/>
  <c r="AZ21" i="32" s="1"/>
  <c r="AM68" i="32"/>
  <c r="AZ32" i="32" s="1"/>
  <c r="AM66" i="32"/>
  <c r="AZ27" i="32" s="1"/>
  <c r="AM139" i="32"/>
  <c r="AM138" i="32"/>
  <c r="AZ49" i="32" s="1"/>
  <c r="AN65" i="32"/>
  <c r="AN67" i="32"/>
  <c r="AN64" i="32"/>
  <c r="AN66" i="32"/>
  <c r="AN60" i="32"/>
  <c r="AN63" i="32"/>
  <c r="AN68" i="32"/>
  <c r="BA32" i="32" s="1"/>
  <c r="AN62" i="32"/>
  <c r="AN59" i="32"/>
  <c r="AN61" i="32"/>
  <c r="AN139" i="32"/>
  <c r="AN138" i="32"/>
  <c r="H514" i="8" l="1"/>
  <c r="H515" i="8" s="1"/>
  <c r="H479" i="8"/>
  <c r="H480" i="8" s="1"/>
  <c r="H178" i="8"/>
  <c r="H179" i="8" s="1"/>
  <c r="P87" i="33"/>
  <c r="N8" i="33"/>
  <c r="J83" i="33"/>
  <c r="N36" i="33"/>
  <c r="N78" i="33"/>
  <c r="M75" i="33"/>
  <c r="M61" i="33"/>
  <c r="H5" i="33"/>
  <c r="M73" i="33"/>
  <c r="P11" i="33"/>
  <c r="Q20" i="33"/>
  <c r="I92" i="33"/>
  <c r="H43" i="33"/>
  <c r="M90" i="33"/>
  <c r="AE200" i="8"/>
  <c r="L24" i="33"/>
  <c r="M95" i="33"/>
  <c r="L42" i="33"/>
  <c r="M66" i="33"/>
  <c r="K35" i="33"/>
  <c r="O90" i="33"/>
  <c r="N5" i="33"/>
  <c r="O5" i="33"/>
  <c r="H11" i="33"/>
  <c r="H48" i="33"/>
  <c r="K53" i="33"/>
  <c r="I43" i="33"/>
  <c r="M42" i="33"/>
  <c r="I90" i="33"/>
  <c r="P67" i="33"/>
  <c r="Q72" i="33"/>
  <c r="P13" i="33"/>
  <c r="AI186" i="8"/>
  <c r="Q8" i="33"/>
  <c r="I8" i="33"/>
  <c r="J55" i="33"/>
  <c r="H35" i="33"/>
  <c r="AE417" i="8"/>
  <c r="I75" i="33"/>
  <c r="M46" i="33"/>
  <c r="O50" i="33"/>
  <c r="I17" i="33"/>
  <c r="K86" i="33"/>
  <c r="L84" i="33"/>
  <c r="M49" i="33"/>
  <c r="AI354" i="8"/>
  <c r="O22" i="33"/>
  <c r="K54" i="33"/>
  <c r="AG501" i="8"/>
  <c r="P76" i="33"/>
  <c r="Q53" i="33"/>
  <c r="H29" i="33"/>
  <c r="K40" i="33"/>
  <c r="P80" i="33"/>
  <c r="I79" i="33"/>
  <c r="I54" i="33"/>
  <c r="H57" i="33"/>
  <c r="M43" i="33"/>
  <c r="M89" i="33"/>
  <c r="K96" i="33"/>
  <c r="J92" i="33"/>
  <c r="L86" i="33"/>
  <c r="O60" i="33"/>
  <c r="AE319" i="8"/>
  <c r="O71" i="33"/>
  <c r="Q90" i="33"/>
  <c r="Q56" i="33"/>
  <c r="I25" i="33"/>
  <c r="Q55" i="33"/>
  <c r="AG396" i="8"/>
  <c r="M69" i="33"/>
  <c r="Q48" i="33"/>
  <c r="P72" i="33"/>
  <c r="P74" i="33"/>
  <c r="K6" i="33"/>
  <c r="I42" i="33"/>
  <c r="P30" i="33"/>
  <c r="AI60" i="8"/>
  <c r="L53" i="33"/>
  <c r="J15" i="33"/>
  <c r="Q91" i="33"/>
  <c r="O10" i="33"/>
  <c r="H77" i="33"/>
  <c r="I15" i="33"/>
  <c r="N74" i="33"/>
  <c r="L17" i="33"/>
  <c r="Q89" i="33"/>
  <c r="Q80" i="33"/>
  <c r="AI270" i="8"/>
  <c r="AI361" i="8"/>
  <c r="H70" i="33"/>
  <c r="H85" i="33"/>
  <c r="O41" i="33"/>
  <c r="P24" i="33"/>
  <c r="I51" i="33"/>
  <c r="O35" i="33"/>
  <c r="N80" i="33"/>
  <c r="L73" i="33"/>
  <c r="N86" i="33"/>
  <c r="AI74" i="8"/>
  <c r="AI95" i="8"/>
  <c r="N68" i="33"/>
  <c r="Q66" i="33"/>
  <c r="Q63" i="33"/>
  <c r="K33" i="33"/>
  <c r="J84" i="33"/>
  <c r="H54" i="33"/>
  <c r="M30" i="33"/>
  <c r="H27" i="33"/>
  <c r="P25" i="33"/>
  <c r="AE144" i="8"/>
  <c r="I39" i="33"/>
  <c r="O63" i="33"/>
  <c r="Q87" i="33"/>
  <c r="O39" i="33"/>
  <c r="AE158" i="8"/>
  <c r="L85" i="33"/>
  <c r="I71" i="33"/>
  <c r="L21" i="33"/>
  <c r="H80" i="33"/>
  <c r="Q15" i="33"/>
  <c r="K78" i="33"/>
  <c r="N20" i="33"/>
  <c r="AG123" i="8"/>
  <c r="O24" i="33"/>
  <c r="I16" i="33"/>
  <c r="AE382" i="8"/>
  <c r="I34" i="33"/>
  <c r="P45" i="33"/>
  <c r="H56" i="33"/>
  <c r="N94" i="33"/>
  <c r="M31" i="33"/>
  <c r="M57" i="33"/>
  <c r="M81" i="33"/>
  <c r="O40" i="33"/>
  <c r="I25" i="25"/>
  <c r="M28" i="33"/>
  <c r="Q31" i="33"/>
  <c r="P16" i="33"/>
  <c r="Q29" i="33"/>
  <c r="Q21" i="33"/>
  <c r="AI193" i="8"/>
  <c r="H21" i="33"/>
  <c r="K28" i="33"/>
  <c r="Q41" i="33"/>
  <c r="H66" i="33"/>
  <c r="J17" i="33"/>
  <c r="K95" i="33"/>
  <c r="I37" i="33"/>
  <c r="AE25" i="8"/>
  <c r="L89" i="33"/>
  <c r="L6" i="33"/>
  <c r="K66" i="33"/>
  <c r="P81" i="33"/>
  <c r="I67" i="33"/>
  <c r="O20" i="33"/>
  <c r="Q77" i="33"/>
  <c r="AE403" i="8"/>
  <c r="J42" i="33"/>
  <c r="O6" i="33"/>
  <c r="AE249" i="8"/>
  <c r="N92" i="33"/>
  <c r="L97" i="33"/>
  <c r="M92" i="33"/>
  <c r="I56" i="33"/>
  <c r="M11" i="33"/>
  <c r="K90" i="33"/>
  <c r="J95" i="33"/>
  <c r="N73" i="33"/>
  <c r="J40" i="33"/>
  <c r="H91" i="33"/>
  <c r="N26" i="33"/>
  <c r="J46" i="33"/>
  <c r="I63" i="33"/>
  <c r="P55" i="33"/>
  <c r="N90" i="33"/>
  <c r="Q49" i="33"/>
  <c r="O52" i="33"/>
  <c r="M33" i="33"/>
  <c r="M59" i="33"/>
  <c r="H89" i="33"/>
  <c r="AE102" i="8"/>
  <c r="AE487" i="8"/>
  <c r="P78" i="33"/>
  <c r="M32" i="33"/>
  <c r="M53" i="33"/>
  <c r="Q54" i="33"/>
  <c r="O62" i="33"/>
  <c r="J6" i="33"/>
  <c r="AI207" i="8"/>
  <c r="L43" i="33"/>
  <c r="P31" i="33"/>
  <c r="M60" i="33"/>
  <c r="O67" i="33"/>
  <c r="N24" i="33"/>
  <c r="K83" i="33"/>
  <c r="H38" i="33"/>
  <c r="H53" i="33"/>
  <c r="K38" i="33"/>
  <c r="K59" i="33"/>
  <c r="M12" i="33"/>
  <c r="Q12" i="33"/>
  <c r="L76" i="33"/>
  <c r="P39" i="33"/>
  <c r="Q13" i="33"/>
  <c r="M83" i="33"/>
  <c r="O15" i="33"/>
  <c r="Q39" i="33"/>
  <c r="P12" i="33"/>
  <c r="M45" i="33"/>
  <c r="N82" i="33"/>
  <c r="O45" i="33"/>
  <c r="O29" i="33"/>
  <c r="L44" i="33"/>
  <c r="M76" i="33"/>
  <c r="O27" i="33"/>
  <c r="N43" i="33"/>
  <c r="H61" i="33"/>
  <c r="AI459" i="8"/>
  <c r="N53" i="33"/>
  <c r="O28" i="33"/>
  <c r="M68" i="33"/>
  <c r="K47" i="33"/>
  <c r="K61" i="33"/>
  <c r="H90" i="33"/>
  <c r="N66" i="33"/>
  <c r="J57" i="33"/>
  <c r="L68" i="33"/>
  <c r="J64" i="33"/>
  <c r="J90" i="33"/>
  <c r="L48" i="33"/>
  <c r="I40" i="33"/>
  <c r="H17" i="33"/>
  <c r="L62" i="33"/>
  <c r="AE221" i="8"/>
  <c r="O68" i="33"/>
  <c r="Q94" i="33"/>
  <c r="K73" i="33"/>
  <c r="O61" i="33"/>
  <c r="Q36" i="33"/>
  <c r="K19" i="33"/>
  <c r="P69" i="33"/>
  <c r="L94" i="33"/>
  <c r="P65" i="33"/>
  <c r="N28" i="33"/>
  <c r="K45" i="33"/>
  <c r="P37" i="33"/>
  <c r="K75" i="33"/>
  <c r="N65" i="33"/>
  <c r="H47" i="33"/>
  <c r="Q64" i="33"/>
  <c r="H23" i="33"/>
  <c r="AG410" i="8"/>
  <c r="AI508" i="8"/>
  <c r="I89" i="33"/>
  <c r="P7" i="33"/>
  <c r="H81" i="33"/>
  <c r="J78" i="33"/>
  <c r="P17" i="33"/>
  <c r="P33" i="33"/>
  <c r="J33" i="33"/>
  <c r="Q97" i="33"/>
  <c r="H46" i="33"/>
  <c r="Q38" i="33"/>
  <c r="J81" i="33"/>
  <c r="I19" i="33"/>
  <c r="Q25" i="33"/>
  <c r="K15" i="33"/>
  <c r="K68" i="33"/>
  <c r="K46" i="33"/>
  <c r="L90" i="33"/>
  <c r="H72" i="33"/>
  <c r="K69" i="33"/>
  <c r="N84" i="33"/>
  <c r="N71" i="33"/>
  <c r="I23" i="33"/>
  <c r="P88" i="33"/>
  <c r="N51" i="33"/>
  <c r="Q84" i="33"/>
  <c r="J51" i="33"/>
  <c r="H62" i="33"/>
  <c r="H6" i="33"/>
  <c r="K41" i="33"/>
  <c r="Q47" i="33"/>
  <c r="K70" i="33"/>
  <c r="AI67" i="8"/>
  <c r="L72" i="33"/>
  <c r="O88" i="33"/>
  <c r="M41" i="33"/>
  <c r="I81" i="33"/>
  <c r="I59" i="33"/>
  <c r="L45" i="33"/>
  <c r="P86" i="33"/>
  <c r="H26" i="33"/>
  <c r="K82" i="33"/>
  <c r="Q50" i="33"/>
  <c r="P32" i="33"/>
  <c r="I52" i="33"/>
  <c r="M84" i="33"/>
  <c r="AE214" i="8"/>
  <c r="Q37" i="33"/>
  <c r="O83" i="33"/>
  <c r="Q67" i="33"/>
  <c r="O12" i="33"/>
  <c r="O70" i="33"/>
  <c r="AI81" i="8"/>
  <c r="H51" i="33"/>
  <c r="L71" i="33"/>
  <c r="I84" i="33"/>
  <c r="K30" i="33"/>
  <c r="O32" i="33"/>
  <c r="N34" i="33"/>
  <c r="AE242" i="8"/>
  <c r="H20" i="33"/>
  <c r="P34" i="33"/>
  <c r="I21" i="25"/>
  <c r="P42" i="33"/>
  <c r="P56" i="33"/>
  <c r="P28" i="33"/>
  <c r="P26" i="33"/>
  <c r="K26" i="33"/>
  <c r="I30" i="33"/>
  <c r="L25" i="33"/>
  <c r="I47" i="33"/>
  <c r="P59" i="33"/>
  <c r="H69" i="33"/>
  <c r="Q81" i="33"/>
  <c r="I27" i="25"/>
  <c r="J62" i="33"/>
  <c r="J86" i="33"/>
  <c r="I95" i="33"/>
  <c r="H75" i="33"/>
  <c r="P84" i="33"/>
  <c r="N70" i="33"/>
  <c r="O56" i="33"/>
  <c r="Q35" i="33"/>
  <c r="L18" i="33"/>
  <c r="I23" i="25"/>
  <c r="Q74" i="33"/>
  <c r="J16" i="33"/>
  <c r="H30" i="33"/>
  <c r="M86" i="33"/>
  <c r="O43" i="33"/>
  <c r="Q5" i="33"/>
  <c r="I20" i="33"/>
  <c r="L13" i="33"/>
  <c r="Q57" i="33"/>
  <c r="AE109" i="8"/>
  <c r="AE424" i="8"/>
  <c r="O23" i="33"/>
  <c r="I36" i="33"/>
  <c r="O74" i="33"/>
  <c r="K14" i="33"/>
  <c r="M77" i="33"/>
  <c r="J60" i="33"/>
  <c r="I21" i="33"/>
  <c r="P58" i="33"/>
  <c r="M39" i="33"/>
  <c r="K71" i="33"/>
  <c r="N11" i="33"/>
  <c r="M35" i="33"/>
  <c r="O42" i="33"/>
  <c r="O18" i="33"/>
  <c r="J36" i="33"/>
  <c r="O96" i="33"/>
  <c r="I11" i="33"/>
  <c r="N12" i="33"/>
  <c r="M80" i="33"/>
  <c r="H96" i="33"/>
  <c r="I85" i="33"/>
  <c r="J63" i="33"/>
  <c r="N56" i="33"/>
  <c r="P35" i="33"/>
  <c r="I7" i="33"/>
  <c r="K42" i="33"/>
  <c r="Q22" i="33"/>
  <c r="L40" i="33"/>
  <c r="I62" i="33"/>
  <c r="K34" i="33"/>
  <c r="H52" i="33"/>
  <c r="P38" i="33"/>
  <c r="Q59" i="33"/>
  <c r="J76" i="33"/>
  <c r="AE375" i="8"/>
  <c r="L67" i="33"/>
  <c r="O26" i="33"/>
  <c r="O17" i="33"/>
  <c r="M93" i="33"/>
  <c r="H24" i="33"/>
  <c r="O77" i="33"/>
  <c r="N83" i="33"/>
  <c r="AI494" i="8"/>
  <c r="O75" i="33"/>
  <c r="I46" i="33"/>
  <c r="AE137" i="8"/>
  <c r="J8" i="33"/>
  <c r="I72" i="33"/>
  <c r="L93" i="33"/>
  <c r="J9" i="33"/>
  <c r="J43" i="33"/>
  <c r="M37" i="33"/>
  <c r="L79" i="33"/>
  <c r="M71" i="33"/>
  <c r="K50" i="33"/>
  <c r="K72" i="33"/>
  <c r="K87" i="33"/>
  <c r="L92" i="33"/>
  <c r="O64" i="33"/>
  <c r="I61" i="33"/>
  <c r="N16" i="33"/>
  <c r="M64" i="33"/>
  <c r="Q73" i="33"/>
  <c r="Q93" i="33"/>
  <c r="P54" i="33"/>
  <c r="P83" i="33"/>
  <c r="AE235" i="8"/>
  <c r="I44" i="33"/>
  <c r="J59" i="33"/>
  <c r="Q70" i="33"/>
  <c r="P29" i="33"/>
  <c r="H65" i="33"/>
  <c r="P70" i="33"/>
  <c r="Q30" i="33"/>
  <c r="I88" i="33"/>
  <c r="Q71" i="33"/>
  <c r="AE529" i="8"/>
  <c r="H9" i="33"/>
  <c r="I10" i="33"/>
  <c r="N30" i="33"/>
  <c r="O47" i="33"/>
  <c r="M63" i="33"/>
  <c r="AI88" i="8"/>
  <c r="P79" i="33"/>
  <c r="N91" i="33"/>
  <c r="N67" i="33"/>
  <c r="H64" i="33"/>
  <c r="J5" i="33"/>
  <c r="O93" i="33"/>
  <c r="L23" i="33"/>
  <c r="I5" i="33"/>
  <c r="P36" i="33"/>
  <c r="J37" i="33"/>
  <c r="J35" i="33"/>
  <c r="I45" i="33"/>
  <c r="L8" i="33"/>
  <c r="H68" i="33"/>
  <c r="L82" i="33"/>
  <c r="N60" i="33"/>
  <c r="M27" i="33"/>
  <c r="L54" i="33"/>
  <c r="I28" i="33"/>
  <c r="H39" i="33"/>
  <c r="L5" i="33"/>
  <c r="M56" i="33"/>
  <c r="M58" i="33"/>
  <c r="M23" i="33"/>
  <c r="P41" i="33"/>
  <c r="AI452" i="8"/>
  <c r="H79" i="33"/>
  <c r="M14" i="33"/>
  <c r="H8" i="33"/>
  <c r="P49" i="33"/>
  <c r="Q65" i="33"/>
  <c r="H34" i="33"/>
  <c r="N63" i="33"/>
  <c r="O86" i="33"/>
  <c r="N46" i="33"/>
  <c r="N87" i="33"/>
  <c r="N22" i="33"/>
  <c r="K12" i="33"/>
  <c r="I73" i="33"/>
  <c r="P90" i="33"/>
  <c r="L35" i="33"/>
  <c r="K56" i="33"/>
  <c r="I35" i="33"/>
  <c r="N50" i="33"/>
  <c r="I48" i="33"/>
  <c r="M88" i="33"/>
  <c r="M8" i="33"/>
  <c r="H25" i="33"/>
  <c r="I29" i="33"/>
  <c r="J58" i="33"/>
  <c r="M7" i="33"/>
  <c r="M78" i="33"/>
  <c r="J96" i="33"/>
  <c r="L80" i="33"/>
  <c r="N75" i="33"/>
  <c r="J72" i="33"/>
  <c r="H67" i="33"/>
  <c r="Q60" i="33"/>
  <c r="K74" i="33"/>
  <c r="Q75" i="33"/>
  <c r="P27" i="33"/>
  <c r="J31" i="33"/>
  <c r="O34" i="33"/>
  <c r="AG375" i="8"/>
  <c r="P77" i="33"/>
  <c r="K58" i="33"/>
  <c r="I12" i="33"/>
  <c r="O73" i="33"/>
  <c r="H49" i="33"/>
  <c r="J87" i="33"/>
  <c r="L10" i="33"/>
  <c r="O78" i="33"/>
  <c r="J85" i="33"/>
  <c r="H12" i="33"/>
  <c r="I86" i="33"/>
  <c r="K93" i="33"/>
  <c r="H88" i="33"/>
  <c r="I3" i="25"/>
  <c r="M62" i="33"/>
  <c r="Q33" i="33"/>
  <c r="N38" i="33"/>
  <c r="J19" i="33"/>
  <c r="H14" i="33"/>
  <c r="O65" i="33"/>
  <c r="O54" i="33"/>
  <c r="I55" i="33"/>
  <c r="M29" i="33"/>
  <c r="N55" i="33"/>
  <c r="L57" i="33"/>
  <c r="P44" i="33"/>
  <c r="Q14" i="33"/>
  <c r="Q23" i="33"/>
  <c r="P51" i="33"/>
  <c r="P5" i="33"/>
  <c r="M21" i="33"/>
  <c r="P46" i="33"/>
  <c r="K89" i="33"/>
  <c r="H83" i="33"/>
  <c r="O84" i="33"/>
  <c r="N57" i="33"/>
  <c r="O14" i="33"/>
  <c r="Q18" i="33"/>
  <c r="K94" i="33"/>
  <c r="N42" i="33"/>
  <c r="J97" i="33"/>
  <c r="J18" i="33"/>
  <c r="O53" i="33"/>
  <c r="J68" i="33"/>
  <c r="P20" i="33"/>
  <c r="P8" i="33"/>
  <c r="K43" i="33"/>
  <c r="N32" i="33"/>
  <c r="Q78" i="33"/>
  <c r="L32" i="33"/>
  <c r="L34" i="33"/>
  <c r="I27" i="33"/>
  <c r="L52" i="33"/>
  <c r="K81" i="33"/>
  <c r="Q62" i="33"/>
  <c r="H28" i="33"/>
  <c r="J75" i="33"/>
  <c r="N25" i="33"/>
  <c r="K29" i="33"/>
  <c r="I93" i="33"/>
  <c r="O51" i="33"/>
  <c r="M44" i="33"/>
  <c r="N62" i="33"/>
  <c r="P52" i="33"/>
  <c r="L78" i="33"/>
  <c r="L14" i="33"/>
  <c r="P63" i="33"/>
  <c r="H92" i="33"/>
  <c r="K76" i="33"/>
  <c r="H32" i="33"/>
  <c r="K80" i="33"/>
  <c r="H42" i="33"/>
  <c r="I78" i="33"/>
  <c r="K48" i="33"/>
  <c r="P15" i="33"/>
  <c r="L9" i="33"/>
  <c r="N37" i="33"/>
  <c r="M34" i="33"/>
  <c r="K63" i="33"/>
  <c r="M40" i="33"/>
  <c r="M48" i="33"/>
  <c r="H10" i="33"/>
  <c r="J45" i="33"/>
  <c r="AG235" i="8"/>
  <c r="AG417" i="8"/>
  <c r="N61" i="33"/>
  <c r="Q27" i="33"/>
  <c r="O58" i="33"/>
  <c r="N7" i="33"/>
  <c r="L38" i="33"/>
  <c r="AG25" i="8"/>
  <c r="Q69" i="33"/>
  <c r="P23" i="33"/>
  <c r="M22" i="33"/>
  <c r="O59" i="33"/>
  <c r="L36" i="33"/>
  <c r="I57" i="33"/>
  <c r="I96" i="33"/>
  <c r="M96" i="33"/>
  <c r="L95" i="33"/>
  <c r="M47" i="33"/>
  <c r="P93" i="33"/>
  <c r="P50" i="33"/>
  <c r="H58" i="33"/>
  <c r="Q92" i="33"/>
  <c r="H44" i="33"/>
  <c r="Q19" i="33"/>
  <c r="I31" i="33"/>
  <c r="P14" i="33"/>
  <c r="K77" i="33"/>
  <c r="J21" i="33"/>
  <c r="N13" i="33"/>
  <c r="N48" i="33"/>
  <c r="J56" i="33"/>
  <c r="I19" i="25"/>
  <c r="AI256" i="8"/>
  <c r="L26" i="33"/>
  <c r="L77" i="33"/>
  <c r="N17" i="33"/>
  <c r="H37" i="33"/>
  <c r="J67" i="33"/>
  <c r="N44" i="33"/>
  <c r="M54" i="33"/>
  <c r="I24" i="33"/>
  <c r="M13" i="33"/>
  <c r="Q95" i="33"/>
  <c r="K31" i="33"/>
  <c r="M25" i="33"/>
  <c r="N69" i="33"/>
  <c r="I26" i="33"/>
  <c r="L60" i="33"/>
  <c r="L16" i="33"/>
  <c r="L61" i="33"/>
  <c r="P75" i="33"/>
  <c r="J69" i="33"/>
  <c r="I41" i="33"/>
  <c r="N93" i="33"/>
  <c r="K97" i="33"/>
  <c r="L11" i="33"/>
  <c r="M91" i="33"/>
  <c r="O92" i="33"/>
  <c r="K62" i="33"/>
  <c r="L70" i="33"/>
  <c r="N10" i="33"/>
  <c r="O25" i="33"/>
  <c r="K79" i="33"/>
  <c r="I32" i="33"/>
  <c r="N81" i="33"/>
  <c r="O33" i="33"/>
  <c r="L12" i="33"/>
  <c r="P18" i="33"/>
  <c r="L96" i="33"/>
  <c r="P9" i="33"/>
  <c r="L33" i="33"/>
  <c r="N35" i="33"/>
  <c r="N21" i="33"/>
  <c r="H95" i="33"/>
  <c r="O30" i="33"/>
  <c r="K67" i="33"/>
  <c r="Q96" i="33"/>
  <c r="K20" i="33"/>
  <c r="J93" i="33"/>
  <c r="L22" i="33"/>
  <c r="L50" i="33"/>
  <c r="Q26" i="33"/>
  <c r="K85" i="33"/>
  <c r="N40" i="33"/>
  <c r="J30" i="33"/>
  <c r="P68" i="33"/>
  <c r="Q7" i="33"/>
  <c r="H22" i="33"/>
  <c r="P64" i="33"/>
  <c r="O11" i="33"/>
  <c r="Q58" i="33"/>
  <c r="O69" i="33"/>
  <c r="M97" i="33"/>
  <c r="J49" i="33"/>
  <c r="J20" i="33"/>
  <c r="J47" i="33"/>
  <c r="M38" i="33"/>
  <c r="O55" i="33"/>
  <c r="M67" i="33"/>
  <c r="L27" i="33"/>
  <c r="L87" i="33"/>
  <c r="L19" i="33"/>
  <c r="I13" i="33"/>
  <c r="L58" i="33"/>
  <c r="I87" i="33"/>
  <c r="L31" i="33"/>
  <c r="I97" i="33"/>
  <c r="J54" i="33"/>
  <c r="M52" i="33"/>
  <c r="N45" i="33"/>
  <c r="P21" i="33"/>
  <c r="M9" i="33"/>
  <c r="K22" i="33"/>
  <c r="K24" i="33"/>
  <c r="J73" i="33"/>
  <c r="N96" i="33"/>
  <c r="AG319" i="8"/>
  <c r="K9" i="33"/>
  <c r="J50" i="33"/>
  <c r="M94" i="33"/>
  <c r="P60" i="33"/>
  <c r="P89" i="33"/>
  <c r="AG529" i="8"/>
  <c r="O31" i="33"/>
  <c r="AI396" i="8"/>
  <c r="H71" i="33"/>
  <c r="J7" i="33"/>
  <c r="N15" i="33"/>
  <c r="J74" i="33"/>
  <c r="J34" i="33"/>
  <c r="Q76" i="33"/>
  <c r="J27" i="33"/>
  <c r="O97" i="33"/>
  <c r="J12" i="33"/>
  <c r="M85" i="33"/>
  <c r="H63" i="33"/>
  <c r="K27" i="33"/>
  <c r="I33" i="33"/>
  <c r="H60" i="33"/>
  <c r="O7" i="33"/>
  <c r="Q17" i="33"/>
  <c r="L64" i="33"/>
  <c r="O89" i="33"/>
  <c r="H40" i="33"/>
  <c r="H45" i="33"/>
  <c r="M65" i="33"/>
  <c r="L59" i="33"/>
  <c r="AG487" i="8"/>
  <c r="N27" i="33"/>
  <c r="N19" i="33"/>
  <c r="K88" i="33"/>
  <c r="P10" i="33"/>
  <c r="J66" i="33"/>
  <c r="O8" i="33"/>
  <c r="N6" i="33"/>
  <c r="N18" i="33"/>
  <c r="N31" i="33"/>
  <c r="J22" i="33"/>
  <c r="M55" i="33"/>
  <c r="N72" i="33"/>
  <c r="Q10" i="33"/>
  <c r="M10" i="33"/>
  <c r="O85" i="33"/>
  <c r="I69" i="33"/>
  <c r="O16" i="33"/>
  <c r="I82" i="33"/>
  <c r="J61" i="33"/>
  <c r="H78" i="33"/>
  <c r="P6" i="33"/>
  <c r="H13" i="33"/>
  <c r="J29" i="33"/>
  <c r="M70" i="33"/>
  <c r="Q51" i="33"/>
  <c r="J41" i="33"/>
  <c r="M15" i="33"/>
  <c r="M36" i="33"/>
  <c r="O79" i="33"/>
  <c r="Q61" i="33"/>
  <c r="M18" i="33"/>
  <c r="M19" i="33"/>
  <c r="AI445" i="8"/>
  <c r="J70" i="33"/>
  <c r="Q82" i="33"/>
  <c r="I14" i="33"/>
  <c r="J11" i="33"/>
  <c r="J23" i="33"/>
  <c r="N59" i="33"/>
  <c r="I91" i="33"/>
  <c r="H33" i="33"/>
  <c r="H86" i="33"/>
  <c r="O49" i="33"/>
  <c r="O82" i="33"/>
  <c r="J52" i="33"/>
  <c r="J82" i="33"/>
  <c r="N76" i="33"/>
  <c r="L30" i="33"/>
  <c r="K57" i="33"/>
  <c r="Q28" i="33"/>
  <c r="Q44" i="33"/>
  <c r="K10" i="33"/>
  <c r="J65" i="33"/>
  <c r="J91" i="33"/>
  <c r="J79" i="33"/>
  <c r="Q86" i="33"/>
  <c r="H41" i="33"/>
  <c r="J38" i="33"/>
  <c r="H36" i="33"/>
  <c r="O38" i="33"/>
  <c r="L46" i="33"/>
  <c r="P95" i="33"/>
  <c r="K84" i="33"/>
  <c r="H7" i="33"/>
  <c r="H50" i="33"/>
  <c r="Q11" i="33"/>
  <c r="H84" i="33"/>
  <c r="K13" i="33"/>
  <c r="P47" i="33"/>
  <c r="L41" i="33"/>
  <c r="L74" i="33"/>
  <c r="J10" i="33"/>
  <c r="P73" i="33"/>
  <c r="K25" i="33"/>
  <c r="I66" i="33"/>
  <c r="O13" i="33"/>
  <c r="O80" i="33"/>
  <c r="L56" i="33"/>
  <c r="O91" i="33"/>
  <c r="J89" i="33"/>
  <c r="Q45" i="33"/>
  <c r="M26" i="33"/>
  <c r="O36" i="33"/>
  <c r="AG382" i="8"/>
  <c r="AG214" i="8"/>
  <c r="M24" i="33"/>
  <c r="M50" i="33"/>
  <c r="K64" i="33"/>
  <c r="L81" i="33"/>
  <c r="I60" i="33"/>
  <c r="AG249" i="8"/>
  <c r="H97" i="33"/>
  <c r="Q34" i="33"/>
  <c r="P62" i="33"/>
  <c r="P91" i="33"/>
  <c r="J25" i="33"/>
  <c r="H19" i="33"/>
  <c r="J39" i="33"/>
  <c r="Q83" i="33"/>
  <c r="AG109" i="8"/>
  <c r="I65" i="33"/>
  <c r="L55" i="33"/>
  <c r="L63" i="33"/>
  <c r="N54" i="33"/>
  <c r="K32" i="33"/>
  <c r="J44" i="33"/>
  <c r="I53" i="33"/>
  <c r="O21" i="33"/>
  <c r="O81" i="33"/>
  <c r="K16" i="33"/>
  <c r="Q43" i="33"/>
  <c r="M72" i="33"/>
  <c r="J26" i="33"/>
  <c r="J80" i="33"/>
  <c r="P43" i="33"/>
  <c r="I9" i="33"/>
  <c r="P94" i="33"/>
  <c r="O66" i="33"/>
  <c r="P96" i="33"/>
  <c r="N88" i="33"/>
  <c r="I64" i="33"/>
  <c r="J77" i="33"/>
  <c r="N9" i="33"/>
  <c r="N33" i="33"/>
  <c r="H55" i="33"/>
  <c r="P48" i="33"/>
  <c r="J48" i="33"/>
  <c r="AG137" i="8"/>
  <c r="K23" i="33"/>
  <c r="K91" i="33"/>
  <c r="K92" i="33"/>
  <c r="K55" i="33"/>
  <c r="L47" i="33"/>
  <c r="O48" i="33"/>
  <c r="H59" i="33"/>
  <c r="O57" i="33"/>
  <c r="I80" i="33"/>
  <c r="I50" i="33"/>
  <c r="J88" i="33"/>
  <c r="P85" i="33"/>
  <c r="P22" i="33"/>
  <c r="M51" i="33"/>
  <c r="N79" i="33"/>
  <c r="AI263" i="8"/>
  <c r="L83" i="33"/>
  <c r="O46" i="33"/>
  <c r="M82" i="33"/>
  <c r="I68" i="33"/>
  <c r="L15" i="33"/>
  <c r="I29" i="25"/>
  <c r="N49" i="33"/>
  <c r="L7" i="33"/>
  <c r="K49" i="33"/>
  <c r="L88" i="33"/>
  <c r="L65" i="33"/>
  <c r="K36" i="33"/>
  <c r="I58" i="33"/>
  <c r="N95" i="33"/>
  <c r="P97" i="33"/>
  <c r="I49" i="33"/>
  <c r="AE4" i="8"/>
  <c r="K21" i="33"/>
  <c r="L39" i="33"/>
  <c r="Q6" i="33"/>
  <c r="AE466" i="8"/>
  <c r="N52" i="33"/>
  <c r="P57" i="33"/>
  <c r="Q9" i="33"/>
  <c r="K51" i="33"/>
  <c r="Q24" i="33"/>
  <c r="M6" i="33"/>
  <c r="N29" i="33"/>
  <c r="Q52" i="33"/>
  <c r="H93" i="33"/>
  <c r="J13" i="33"/>
  <c r="I83" i="33"/>
  <c r="O44" i="33"/>
  <c r="L37" i="33"/>
  <c r="M87" i="33"/>
  <c r="L20" i="33"/>
  <c r="J94" i="33"/>
  <c r="N85" i="33"/>
  <c r="I70" i="33"/>
  <c r="K37" i="33"/>
  <c r="N41" i="33"/>
  <c r="I6" i="33"/>
  <c r="Q79" i="33"/>
  <c r="K8" i="33"/>
  <c r="I77" i="33"/>
  <c r="O87" i="33"/>
  <c r="M5" i="33"/>
  <c r="H76" i="33"/>
  <c r="N97" i="33"/>
  <c r="N64" i="33"/>
  <c r="K17" i="33"/>
  <c r="Q42" i="33"/>
  <c r="K65" i="33"/>
  <c r="N23" i="33"/>
  <c r="L66" i="33"/>
  <c r="H82" i="33"/>
  <c r="O72" i="33"/>
  <c r="P66" i="33"/>
  <c r="P71" i="33"/>
  <c r="O76" i="33"/>
  <c r="H16" i="33"/>
  <c r="Q32" i="33"/>
  <c r="I76" i="33"/>
  <c r="O37" i="33"/>
  <c r="O95" i="33"/>
  <c r="I94" i="33"/>
  <c r="O19" i="33"/>
  <c r="AG158" i="8"/>
  <c r="AI410" i="8"/>
  <c r="P92" i="33"/>
  <c r="L69" i="33"/>
  <c r="N58" i="33"/>
  <c r="Q46" i="33"/>
  <c r="I22" i="33"/>
  <c r="AG102" i="8"/>
  <c r="I31" i="25"/>
  <c r="N47" i="33"/>
  <c r="J14" i="33"/>
  <c r="AG466" i="8"/>
  <c r="M17" i="33"/>
  <c r="I18" i="33"/>
  <c r="N77" i="33"/>
  <c r="M20" i="33"/>
  <c r="H87" i="33"/>
  <c r="N89" i="33"/>
  <c r="K44" i="33"/>
  <c r="O9" i="33"/>
  <c r="AG144" i="8"/>
  <c r="AG221" i="8"/>
  <c r="P82" i="33"/>
  <c r="K60" i="33"/>
  <c r="I38" i="33"/>
  <c r="P19" i="33"/>
  <c r="K11" i="33"/>
  <c r="H94" i="33"/>
  <c r="J71" i="33"/>
  <c r="L49" i="33"/>
  <c r="H74" i="33"/>
  <c r="L28" i="33"/>
  <c r="I74" i="33"/>
  <c r="K7" i="33"/>
  <c r="L75" i="33"/>
  <c r="N39" i="33"/>
  <c r="H18" i="33"/>
  <c r="Q88" i="33"/>
  <c r="J24" i="33"/>
  <c r="Q40" i="33"/>
  <c r="AG200" i="8"/>
  <c r="K18" i="33"/>
  <c r="H73" i="33"/>
  <c r="AI123" i="8"/>
  <c r="L29" i="33"/>
  <c r="L91" i="33"/>
  <c r="Q85" i="33"/>
  <c r="AG4" i="8"/>
  <c r="AI501" i="8"/>
  <c r="J28" i="33"/>
  <c r="P61" i="33"/>
  <c r="J53" i="33"/>
  <c r="AG424" i="8"/>
  <c r="M79" i="33"/>
  <c r="Q16" i="33"/>
  <c r="P53" i="33"/>
  <c r="J32" i="33"/>
  <c r="H31" i="33"/>
  <c r="AG242" i="8"/>
  <c r="H15" i="33"/>
  <c r="M74" i="33"/>
  <c r="K52" i="33"/>
  <c r="Q68" i="33"/>
  <c r="K5" i="33"/>
  <c r="O94" i="33"/>
  <c r="K39" i="33"/>
  <c r="L51" i="33"/>
  <c r="P40" i="33"/>
  <c r="M16" i="33"/>
  <c r="N14" i="33"/>
  <c r="AG403" i="8"/>
  <c r="K4" i="33" l="1"/>
  <c r="G15" i="33"/>
  <c r="G31" i="33"/>
  <c r="G73" i="33"/>
  <c r="G18" i="33"/>
  <c r="G74" i="33"/>
  <c r="G94" i="33"/>
  <c r="G87" i="33"/>
  <c r="G16" i="33"/>
  <c r="G82" i="33"/>
  <c r="G76" i="33"/>
  <c r="M4" i="33"/>
  <c r="G93" i="33"/>
  <c r="H262" i="8"/>
  <c r="H263" i="8" s="1"/>
  <c r="G59" i="33"/>
  <c r="G55" i="33"/>
  <c r="G19" i="33"/>
  <c r="G97" i="33"/>
  <c r="G84" i="33"/>
  <c r="G50" i="33"/>
  <c r="G7" i="33"/>
  <c r="G36" i="33"/>
  <c r="G41" i="33"/>
  <c r="G86" i="33"/>
  <c r="G33" i="33"/>
  <c r="H444" i="8"/>
  <c r="H445" i="8" s="1"/>
  <c r="G13" i="33"/>
  <c r="G78" i="33"/>
  <c r="G45" i="33"/>
  <c r="G40" i="33"/>
  <c r="G60" i="33"/>
  <c r="G63" i="33"/>
  <c r="G71" i="33"/>
  <c r="G22" i="33"/>
  <c r="G95" i="33"/>
  <c r="G37" i="33"/>
  <c r="H255" i="8"/>
  <c r="H256" i="8" s="1"/>
  <c r="G44" i="33"/>
  <c r="G58" i="33"/>
  <c r="G10" i="33"/>
  <c r="G42" i="33"/>
  <c r="G32" i="33"/>
  <c r="G92" i="33"/>
  <c r="G28" i="33"/>
  <c r="G83" i="33"/>
  <c r="P4" i="33"/>
  <c r="G14" i="33"/>
  <c r="J3" i="25"/>
  <c r="G88" i="33"/>
  <c r="G12" i="33"/>
  <c r="G49" i="33"/>
  <c r="G67" i="33"/>
  <c r="G25" i="33"/>
  <c r="G34" i="33"/>
  <c r="G8" i="33"/>
  <c r="G79" i="33"/>
  <c r="H451" i="8"/>
  <c r="H452" i="8" s="1"/>
  <c r="L4" i="33"/>
  <c r="G39" i="33"/>
  <c r="G68" i="33"/>
  <c r="I4" i="33"/>
  <c r="J4" i="33"/>
  <c r="G64" i="33"/>
  <c r="H87" i="8"/>
  <c r="H88" i="8" s="1"/>
  <c r="H89" i="8" s="1"/>
  <c r="H90" i="8" s="1"/>
  <c r="H91" i="8" s="1"/>
  <c r="H92" i="8" s="1"/>
  <c r="H93" i="8" s="1"/>
  <c r="G9" i="33"/>
  <c r="G65" i="33"/>
  <c r="H493" i="8"/>
  <c r="H494" i="8" s="1"/>
  <c r="G24" i="33"/>
  <c r="G52" i="33"/>
  <c r="G96" i="33"/>
  <c r="Q4" i="33"/>
  <c r="G30" i="33"/>
  <c r="G75" i="33"/>
  <c r="G69" i="33"/>
  <c r="G20" i="33"/>
  <c r="G51" i="33"/>
  <c r="H80" i="8"/>
  <c r="H81" i="8" s="1"/>
  <c r="G26" i="33"/>
  <c r="H66" i="8"/>
  <c r="H67" i="8" s="1"/>
  <c r="G6" i="33"/>
  <c r="G62" i="33"/>
  <c r="G72" i="33"/>
  <c r="G46" i="33"/>
  <c r="G81" i="33"/>
  <c r="H507" i="8"/>
  <c r="H508" i="8" s="1"/>
  <c r="H409" i="8"/>
  <c r="H410" i="8" s="1"/>
  <c r="G23" i="33"/>
  <c r="G47" i="33"/>
  <c r="G17" i="33"/>
  <c r="G90" i="33"/>
  <c r="H458" i="8"/>
  <c r="H459" i="8" s="1"/>
  <c r="G61" i="33"/>
  <c r="G53" i="33"/>
  <c r="G38" i="33"/>
  <c r="H206" i="8"/>
  <c r="H207" i="8" s="1"/>
  <c r="G89" i="33"/>
  <c r="G91" i="33"/>
  <c r="G66" i="33"/>
  <c r="G21" i="33"/>
  <c r="H192" i="8"/>
  <c r="H193" i="8" s="1"/>
  <c r="G56" i="33"/>
  <c r="H122" i="8"/>
  <c r="H123" i="8" s="1"/>
  <c r="G80" i="33"/>
  <c r="G27" i="33"/>
  <c r="G54" i="33"/>
  <c r="H94" i="8"/>
  <c r="H95" i="8" s="1"/>
  <c r="H73" i="8"/>
  <c r="H74" i="8" s="1"/>
  <c r="G85" i="33"/>
  <c r="G70" i="33"/>
  <c r="H360" i="8"/>
  <c r="H361" i="8" s="1"/>
  <c r="H269" i="8"/>
  <c r="H270" i="8" s="1"/>
  <c r="G77" i="33"/>
  <c r="H59" i="8"/>
  <c r="H60" i="8" s="1"/>
  <c r="H395" i="8"/>
  <c r="H396" i="8" s="1"/>
  <c r="G57" i="33"/>
  <c r="G29" i="33"/>
  <c r="H500" i="8"/>
  <c r="H501" i="8" s="1"/>
  <c r="H502" i="8" s="1"/>
  <c r="H503" i="8" s="1"/>
  <c r="H504" i="8" s="1"/>
  <c r="H505" i="8" s="1"/>
  <c r="H506" i="8" s="1"/>
  <c r="H353" i="8"/>
  <c r="H354" i="8" s="1"/>
  <c r="G35" i="33"/>
  <c r="H185" i="8"/>
  <c r="H186" i="8" s="1"/>
  <c r="G48" i="33"/>
  <c r="G11" i="33"/>
  <c r="O4" i="33"/>
  <c r="N4" i="33"/>
  <c r="G43" i="33"/>
  <c r="G5" i="33"/>
  <c r="H4" i="33"/>
  <c r="H96" i="8"/>
  <c r="H97" i="8" s="1"/>
  <c r="H98" i="8" s="1"/>
  <c r="H99" i="8" s="1"/>
  <c r="H100" i="8" s="1"/>
  <c r="H495" i="8"/>
  <c r="H496" i="8" s="1"/>
  <c r="H497" i="8" s="1"/>
  <c r="H498" i="8" s="1"/>
  <c r="H499" i="8" s="1"/>
  <c r="O496" i="8"/>
  <c r="H481" i="8"/>
  <c r="H482" i="8" s="1"/>
  <c r="H483" i="8" s="1"/>
  <c r="H484" i="8" s="1"/>
  <c r="H485" i="8" s="1"/>
  <c r="O482" i="8"/>
  <c r="O258" i="8"/>
  <c r="H257" i="8"/>
  <c r="H258" i="8" s="1"/>
  <c r="H259" i="8" s="1"/>
  <c r="H260" i="8" s="1"/>
  <c r="H261" i="8" s="1"/>
  <c r="O209" i="8"/>
  <c r="H208" i="8"/>
  <c r="H209" i="8" s="1"/>
  <c r="H210" i="8" s="1"/>
  <c r="H211" i="8" s="1"/>
  <c r="H212" i="8" s="1"/>
  <c r="O447" i="8"/>
  <c r="H446" i="8"/>
  <c r="H447" i="8" s="1"/>
  <c r="H448" i="8" s="1"/>
  <c r="H449" i="8" s="1"/>
  <c r="H450" i="8" s="1"/>
  <c r="O125" i="8"/>
  <c r="H124" i="8"/>
  <c r="H125" i="8" s="1"/>
  <c r="H126" i="8" s="1"/>
  <c r="H127" i="8" s="1"/>
  <c r="H128" i="8" s="1"/>
  <c r="O356" i="8"/>
  <c r="H355" i="8"/>
  <c r="H356" i="8" s="1"/>
  <c r="H357" i="8" s="1"/>
  <c r="H358" i="8" s="1"/>
  <c r="H359" i="8" s="1"/>
  <c r="H194" i="8"/>
  <c r="H195" i="8" s="1"/>
  <c r="H196" i="8" s="1"/>
  <c r="H197" i="8" s="1"/>
  <c r="H198" i="8" s="1"/>
  <c r="O272" i="8"/>
  <c r="H271" i="8"/>
  <c r="H272" i="8" s="1"/>
  <c r="H273" i="8" s="1"/>
  <c r="H274" i="8" s="1"/>
  <c r="H275" i="8" s="1"/>
  <c r="O181" i="8"/>
  <c r="H180" i="8"/>
  <c r="H181" i="8" s="1"/>
  <c r="H182" i="8" s="1"/>
  <c r="H183" i="8" s="1"/>
  <c r="H184" i="8" s="1"/>
  <c r="H362" i="8"/>
  <c r="H363" i="8" s="1"/>
  <c r="H364" i="8" s="1"/>
  <c r="H365" i="8" s="1"/>
  <c r="H366" i="8" s="1"/>
  <c r="O363" i="8"/>
  <c r="H509" i="8"/>
  <c r="H510" i="8" s="1"/>
  <c r="H511" i="8" s="1"/>
  <c r="H512" i="8" s="1"/>
  <c r="H513" i="8" s="1"/>
  <c r="O510" i="8"/>
  <c r="H397" i="8"/>
  <c r="H398" i="8" s="1"/>
  <c r="H399" i="8" s="1"/>
  <c r="H400" i="8" s="1"/>
  <c r="H401" i="8" s="1"/>
  <c r="O398" i="8"/>
  <c r="H411" i="8"/>
  <c r="H412" i="8" s="1"/>
  <c r="H413" i="8" s="1"/>
  <c r="H414" i="8" s="1"/>
  <c r="H415" i="8" s="1"/>
  <c r="O412" i="8"/>
  <c r="H61" i="8"/>
  <c r="H62" i="8" s="1"/>
  <c r="H63" i="8" s="1"/>
  <c r="H64" i="8" s="1"/>
  <c r="H65" i="8" s="1"/>
  <c r="O62" i="8"/>
  <c r="O69" i="8"/>
  <c r="H68" i="8"/>
  <c r="H69" i="8" s="1"/>
  <c r="H70" i="8" s="1"/>
  <c r="H71" i="8" s="1"/>
  <c r="H72" i="8" s="1"/>
  <c r="O265" i="8"/>
  <c r="H264" i="8"/>
  <c r="H265" i="8" s="1"/>
  <c r="H266" i="8" s="1"/>
  <c r="H267" i="8" s="1"/>
  <c r="H268" i="8" s="1"/>
  <c r="H460" i="8"/>
  <c r="H461" i="8" s="1"/>
  <c r="H462" i="8" s="1"/>
  <c r="H463" i="8" s="1"/>
  <c r="H464" i="8" s="1"/>
  <c r="O461" i="8"/>
  <c r="H75" i="8"/>
  <c r="H76" i="8" s="1"/>
  <c r="H77" i="8" s="1"/>
  <c r="H78" i="8" s="1"/>
  <c r="H79" i="8" s="1"/>
  <c r="O76" i="8"/>
  <c r="H453" i="8"/>
  <c r="H454" i="8" s="1"/>
  <c r="H455" i="8" s="1"/>
  <c r="H456" i="8" s="1"/>
  <c r="H457" i="8" s="1"/>
  <c r="O454" i="8"/>
  <c r="O83" i="8"/>
  <c r="H82" i="8"/>
  <c r="H83" i="8" s="1"/>
  <c r="H84" i="8" s="1"/>
  <c r="H85" i="8" s="1"/>
  <c r="H86" i="8" s="1"/>
  <c r="H187" i="8"/>
  <c r="H188" i="8" s="1"/>
  <c r="H189" i="8" s="1"/>
  <c r="H190" i="8" s="1"/>
  <c r="H191" i="8" s="1"/>
  <c r="O517" i="8"/>
  <c r="H516" i="8"/>
  <c r="H517" i="8" s="1"/>
  <c r="H518" i="8" s="1"/>
  <c r="H519" i="8" s="1"/>
  <c r="H520" i="8" s="1"/>
  <c r="AI102" i="8"/>
  <c r="J65" i="30"/>
  <c r="O32" i="30"/>
  <c r="N26" i="30"/>
  <c r="K89" i="30"/>
  <c r="I62" i="25"/>
  <c r="N11" i="30"/>
  <c r="K13" i="30"/>
  <c r="R88" i="30"/>
  <c r="Q58" i="30"/>
  <c r="M86" i="30"/>
  <c r="L33" i="30"/>
  <c r="J8" i="30"/>
  <c r="Q16" i="30"/>
  <c r="L74" i="30"/>
  <c r="R47" i="30"/>
  <c r="K27" i="30"/>
  <c r="M14" i="30"/>
  <c r="P18" i="30"/>
  <c r="J76" i="30"/>
  <c r="R24" i="30"/>
  <c r="Q50" i="30"/>
  <c r="M85" i="30"/>
  <c r="P32" i="30"/>
  <c r="K87" i="30"/>
  <c r="O85" i="30"/>
  <c r="R58" i="30"/>
  <c r="R70" i="30"/>
  <c r="J55" i="30"/>
  <c r="I166" i="25"/>
  <c r="N52" i="30"/>
  <c r="K39" i="30"/>
  <c r="J61" i="30"/>
  <c r="O6" i="30"/>
  <c r="M50" i="30"/>
  <c r="K71" i="30"/>
  <c r="I151" i="25"/>
  <c r="I42" i="30"/>
  <c r="I68" i="25"/>
  <c r="J25" i="30"/>
  <c r="I49" i="30"/>
  <c r="R19" i="30"/>
  <c r="N66" i="30"/>
  <c r="P23" i="30"/>
  <c r="N63" i="30"/>
  <c r="M33" i="30"/>
  <c r="K12" i="30"/>
  <c r="M59" i="30"/>
  <c r="I82" i="30"/>
  <c r="L42" i="30"/>
  <c r="M26" i="30"/>
  <c r="L47" i="30"/>
  <c r="R55" i="30"/>
  <c r="L12" i="30"/>
  <c r="P48" i="30"/>
  <c r="I64" i="30"/>
  <c r="I10" i="30"/>
  <c r="P53" i="30"/>
  <c r="L44" i="30"/>
  <c r="L64" i="30"/>
  <c r="I66" i="30"/>
  <c r="K26" i="30"/>
  <c r="R7" i="30"/>
  <c r="R75" i="30"/>
  <c r="I78" i="30"/>
  <c r="O80" i="30"/>
  <c r="AI242" i="8"/>
  <c r="Q17" i="30"/>
  <c r="K14" i="30"/>
  <c r="M37" i="30"/>
  <c r="Q42" i="30"/>
  <c r="Q29" i="30"/>
  <c r="K73" i="30"/>
  <c r="J32" i="30"/>
  <c r="M82" i="30"/>
  <c r="I53" i="30"/>
  <c r="K64" i="30"/>
  <c r="N67" i="30"/>
  <c r="O62" i="30"/>
  <c r="Q85" i="30"/>
  <c r="J29" i="30"/>
  <c r="I102" i="25"/>
  <c r="K8" i="30"/>
  <c r="R81" i="30"/>
  <c r="L17" i="30"/>
  <c r="I94" i="25"/>
  <c r="I82" i="25"/>
  <c r="K46" i="30"/>
  <c r="M81" i="30"/>
  <c r="I59" i="30"/>
  <c r="N58" i="30"/>
  <c r="P88" i="30"/>
  <c r="M56" i="30"/>
  <c r="M87" i="30"/>
  <c r="M24" i="30"/>
  <c r="O84" i="30"/>
  <c r="R65" i="30"/>
  <c r="J69" i="30"/>
  <c r="I56" i="25"/>
  <c r="J57" i="30"/>
  <c r="K60" i="30"/>
  <c r="L62" i="30"/>
  <c r="K83" i="30"/>
  <c r="I75" i="25"/>
  <c r="N64" i="30"/>
  <c r="J85" i="30"/>
  <c r="N10" i="30"/>
  <c r="N15" i="30"/>
  <c r="AI319" i="8"/>
  <c r="L82" i="30"/>
  <c r="I80" i="25"/>
  <c r="Q61" i="30"/>
  <c r="M76" i="30"/>
  <c r="O12" i="30"/>
  <c r="O83" i="30"/>
  <c r="R50" i="30"/>
  <c r="K55" i="30"/>
  <c r="I33" i="30"/>
  <c r="Q82" i="30"/>
  <c r="I77" i="30"/>
  <c r="O59" i="30"/>
  <c r="R61" i="30"/>
  <c r="R62" i="30"/>
  <c r="L60" i="30"/>
  <c r="L89" i="30"/>
  <c r="N6" i="30"/>
  <c r="L35" i="30"/>
  <c r="O20" i="30"/>
  <c r="I16" i="30"/>
  <c r="N73" i="30"/>
  <c r="R28" i="30"/>
  <c r="P13" i="30"/>
  <c r="I178" i="25"/>
  <c r="K86" i="30"/>
  <c r="Q14" i="30"/>
  <c r="N86" i="30"/>
  <c r="O7" i="30"/>
  <c r="K61" i="30"/>
  <c r="I18" i="25"/>
  <c r="I27" i="30"/>
  <c r="L14" i="30"/>
  <c r="M9" i="30"/>
  <c r="R80" i="30"/>
  <c r="P77" i="30"/>
  <c r="J14" i="30"/>
  <c r="P38" i="30"/>
  <c r="R89" i="30"/>
  <c r="I42" i="25"/>
  <c r="J78" i="30"/>
  <c r="J80" i="30"/>
  <c r="I46" i="30"/>
  <c r="M22" i="30"/>
  <c r="AI403" i="8"/>
  <c r="O71" i="30"/>
  <c r="I22" i="25"/>
  <c r="J72" i="30"/>
  <c r="O42" i="30"/>
  <c r="R51" i="30"/>
  <c r="P39" i="30"/>
  <c r="I108" i="25"/>
  <c r="Q21" i="30"/>
  <c r="P61" i="30"/>
  <c r="L55" i="30"/>
  <c r="I39" i="25"/>
  <c r="K88" i="30"/>
  <c r="N72" i="30"/>
  <c r="J47" i="30"/>
  <c r="K20" i="30"/>
  <c r="N80" i="30"/>
  <c r="N70" i="30"/>
  <c r="I86" i="30"/>
  <c r="Q48" i="30"/>
  <c r="I7" i="30"/>
  <c r="M61" i="30"/>
  <c r="M34" i="30"/>
  <c r="I44" i="30"/>
  <c r="M57" i="30"/>
  <c r="R46" i="30"/>
  <c r="M21" i="30"/>
  <c r="Q51" i="30"/>
  <c r="I34" i="25"/>
  <c r="O61" i="30"/>
  <c r="Q80" i="30"/>
  <c r="I130" i="25"/>
  <c r="P58" i="30"/>
  <c r="M72" i="30"/>
  <c r="Q36" i="30"/>
  <c r="R85" i="30"/>
  <c r="L29" i="30"/>
  <c r="K51" i="30"/>
  <c r="N60" i="30"/>
  <c r="M47" i="30"/>
  <c r="O73" i="30"/>
  <c r="I115" i="25"/>
  <c r="K44" i="30"/>
  <c r="I15" i="30"/>
  <c r="K69" i="30"/>
  <c r="I75" i="30"/>
  <c r="N51" i="30"/>
  <c r="I84" i="25"/>
  <c r="P55" i="30"/>
  <c r="J63" i="30"/>
  <c r="Q30" i="30"/>
  <c r="R5" i="30"/>
  <c r="J16" i="30"/>
  <c r="M52" i="30"/>
  <c r="K28" i="30"/>
  <c r="L22" i="30"/>
  <c r="K72" i="30"/>
  <c r="P43" i="30"/>
  <c r="I21" i="30"/>
  <c r="P52" i="30"/>
  <c r="O81" i="30"/>
  <c r="P71" i="30"/>
  <c r="L45" i="30"/>
  <c r="K36" i="30"/>
  <c r="R30" i="30"/>
  <c r="I71" i="25"/>
  <c r="M13" i="30"/>
  <c r="I48" i="30"/>
  <c r="M88" i="30"/>
  <c r="K40" i="30"/>
  <c r="I76" i="30"/>
  <c r="R56" i="30"/>
  <c r="J54" i="30"/>
  <c r="I110" i="25"/>
  <c r="M54" i="30"/>
  <c r="M79" i="30"/>
  <c r="N57" i="30"/>
  <c r="Q75" i="30"/>
  <c r="AI487" i="8"/>
  <c r="O30" i="30"/>
  <c r="I52" i="25"/>
  <c r="N40" i="30"/>
  <c r="O36" i="30"/>
  <c r="Q7" i="30"/>
  <c r="I70" i="25"/>
  <c r="I73" i="25"/>
  <c r="M36" i="30"/>
  <c r="I25" i="30"/>
  <c r="K49" i="30"/>
  <c r="K23" i="30"/>
  <c r="M73" i="30"/>
  <c r="J62" i="30"/>
  <c r="L88" i="30"/>
  <c r="Q35" i="30"/>
  <c r="R66" i="30"/>
  <c r="I69" i="30"/>
  <c r="AI424" i="8"/>
  <c r="N74" i="30"/>
  <c r="I14" i="25"/>
  <c r="K9" i="30"/>
  <c r="N50" i="30"/>
  <c r="K25" i="30"/>
  <c r="P68" i="30"/>
  <c r="I145" i="25"/>
  <c r="Q25" i="30"/>
  <c r="J36" i="30"/>
  <c r="AI200" i="8"/>
  <c r="N28" i="30"/>
  <c r="R21" i="30"/>
  <c r="O17" i="30"/>
  <c r="L87" i="30"/>
  <c r="I65" i="30"/>
  <c r="K17" i="30"/>
  <c r="O10" i="30"/>
  <c r="J20" i="30"/>
  <c r="N81" i="30"/>
  <c r="I88" i="30"/>
  <c r="Q40" i="30"/>
  <c r="L69" i="30"/>
  <c r="L83" i="30"/>
  <c r="J34" i="30"/>
  <c r="M60" i="30"/>
  <c r="I17" i="30"/>
  <c r="P31" i="30"/>
  <c r="L66" i="30"/>
  <c r="M29" i="30"/>
  <c r="Q60" i="30"/>
  <c r="L18" i="30"/>
  <c r="I89" i="25"/>
  <c r="I138" i="25"/>
  <c r="I60" i="30"/>
  <c r="J27" i="30"/>
  <c r="K53" i="30"/>
  <c r="I113" i="25"/>
  <c r="L9" i="30"/>
  <c r="O64" i="30"/>
  <c r="L37" i="30"/>
  <c r="I68" i="30"/>
  <c r="L40" i="30"/>
  <c r="K37" i="30"/>
  <c r="I72" i="30"/>
  <c r="K50" i="30"/>
  <c r="AI214" i="8"/>
  <c r="Q8" i="30"/>
  <c r="N46" i="30"/>
  <c r="J11" i="30"/>
  <c r="Q33" i="30"/>
  <c r="J180" i="25"/>
  <c r="M28" i="30"/>
  <c r="I40" i="30"/>
  <c r="L71" i="30"/>
  <c r="R43" i="30"/>
  <c r="O47" i="30"/>
  <c r="Q83" i="30"/>
  <c r="AI249" i="8"/>
  <c r="I37" i="30"/>
  <c r="L67" i="30"/>
  <c r="O55" i="30"/>
  <c r="O60" i="30"/>
  <c r="I36" i="30"/>
  <c r="L36" i="30"/>
  <c r="R53" i="30"/>
  <c r="K82" i="30"/>
  <c r="J44" i="30"/>
  <c r="N43" i="30"/>
  <c r="R25" i="30"/>
  <c r="L23" i="30"/>
  <c r="I45" i="30"/>
  <c r="I32" i="30"/>
  <c r="N22" i="30"/>
  <c r="M49" i="30"/>
  <c r="O31" i="30"/>
  <c r="M71" i="30"/>
  <c r="O18" i="30"/>
  <c r="I7" i="25"/>
  <c r="L52" i="30"/>
  <c r="R76" i="30"/>
  <c r="AI466" i="8"/>
  <c r="I70" i="30"/>
  <c r="I58" i="25"/>
  <c r="I133" i="25"/>
  <c r="N89" i="30"/>
  <c r="I139" i="25"/>
  <c r="I148" i="25"/>
  <c r="M69" i="30"/>
  <c r="I24" i="30"/>
  <c r="N17" i="30"/>
  <c r="L76" i="30"/>
  <c r="R15" i="30"/>
  <c r="I81" i="30"/>
  <c r="L77" i="30"/>
  <c r="P30" i="30"/>
  <c r="K57" i="30"/>
  <c r="J5" i="30"/>
  <c r="I26" i="25"/>
  <c r="Q9" i="30"/>
  <c r="L53" i="30"/>
  <c r="J45" i="30"/>
  <c r="I28" i="30"/>
  <c r="N25" i="30"/>
  <c r="K42" i="30"/>
  <c r="O19" i="30"/>
  <c r="N5" i="30"/>
  <c r="I57" i="30"/>
  <c r="Q34" i="30"/>
  <c r="Q24" i="30"/>
  <c r="J79" i="30"/>
  <c r="R77" i="30"/>
  <c r="P45" i="30"/>
  <c r="R13" i="30"/>
  <c r="R10" i="30"/>
  <c r="P10" i="30"/>
  <c r="AI417" i="8"/>
  <c r="L39" i="30"/>
  <c r="J70" i="30"/>
  <c r="Q55" i="30"/>
  <c r="P76" i="30"/>
  <c r="N7" i="30"/>
  <c r="P60" i="30"/>
  <c r="K32" i="30"/>
  <c r="O46" i="30"/>
  <c r="O72" i="30"/>
  <c r="I86" i="25"/>
  <c r="R20" i="30"/>
  <c r="J46" i="30"/>
  <c r="P26" i="30"/>
  <c r="M68" i="30"/>
  <c r="J19" i="30"/>
  <c r="P35" i="30"/>
  <c r="P57" i="30"/>
  <c r="I79" i="25"/>
  <c r="M6" i="30"/>
  <c r="Q38" i="30"/>
  <c r="L30" i="30"/>
  <c r="M78" i="30"/>
  <c r="K45" i="30"/>
  <c r="N34" i="30"/>
  <c r="L68" i="30"/>
  <c r="K47" i="30"/>
  <c r="Q69" i="30"/>
  <c r="I36" i="25"/>
  <c r="R82" i="30"/>
  <c r="O35" i="30"/>
  <c r="AI137" i="8"/>
  <c r="R32" i="30"/>
  <c r="I163" i="25"/>
  <c r="K22" i="30"/>
  <c r="J37" i="30"/>
  <c r="O28" i="30"/>
  <c r="I29" i="30"/>
  <c r="Q72" i="30"/>
  <c r="M32" i="30"/>
  <c r="I56" i="30"/>
  <c r="L75" i="30"/>
  <c r="Q67" i="30"/>
  <c r="O21" i="30"/>
  <c r="L84" i="30"/>
  <c r="L54" i="30"/>
  <c r="I32" i="25"/>
  <c r="I100" i="25"/>
  <c r="AI529" i="8"/>
  <c r="P78" i="30"/>
  <c r="R83" i="30"/>
  <c r="J24" i="30"/>
  <c r="K52" i="30"/>
  <c r="R39" i="30"/>
  <c r="P50" i="30"/>
  <c r="I106" i="25"/>
  <c r="Q81" i="30"/>
  <c r="O57" i="30"/>
  <c r="P33" i="30"/>
  <c r="L13" i="30"/>
  <c r="N78" i="30"/>
  <c r="I64" i="25"/>
  <c r="J10" i="30"/>
  <c r="K85" i="30"/>
  <c r="Q19" i="30"/>
  <c r="N44" i="30"/>
  <c r="AI221" i="8"/>
  <c r="K78" i="30"/>
  <c r="M18" i="30"/>
  <c r="M48" i="30"/>
  <c r="L16" i="30"/>
  <c r="O52" i="30"/>
  <c r="M39" i="30"/>
  <c r="K79" i="30"/>
  <c r="R86" i="30"/>
  <c r="I38" i="30"/>
  <c r="L56" i="30"/>
  <c r="J33" i="30"/>
  <c r="M66" i="30"/>
  <c r="P62" i="30"/>
  <c r="L85" i="30"/>
  <c r="I135" i="25"/>
  <c r="Q66" i="30"/>
  <c r="I6" i="30"/>
  <c r="Q84" i="30"/>
  <c r="K10" i="30"/>
  <c r="R60" i="30"/>
  <c r="I14" i="30"/>
  <c r="P12" i="30"/>
  <c r="J77" i="30"/>
  <c r="O48" i="30"/>
  <c r="L6" i="30"/>
  <c r="O37" i="30"/>
  <c r="O8" i="30"/>
  <c r="I41" i="30"/>
  <c r="J141" i="25"/>
  <c r="R63" i="30"/>
  <c r="K54" i="30"/>
  <c r="I50" i="25"/>
  <c r="M51" i="30"/>
  <c r="I71" i="30"/>
  <c r="J28" i="30"/>
  <c r="O75" i="30"/>
  <c r="L38" i="30"/>
  <c r="O15" i="30"/>
  <c r="L59" i="30"/>
  <c r="J82" i="30"/>
  <c r="P47" i="30"/>
  <c r="J81" i="30"/>
  <c r="O79" i="30"/>
  <c r="R36" i="30"/>
  <c r="L61" i="30"/>
  <c r="I46" i="25"/>
  <c r="M40" i="30"/>
  <c r="O44" i="30"/>
  <c r="Q27" i="30"/>
  <c r="M55" i="30"/>
  <c r="P22" i="30"/>
  <c r="P74" i="30"/>
  <c r="R9" i="30"/>
  <c r="R45" i="30"/>
  <c r="K81" i="30"/>
  <c r="P80" i="30"/>
  <c r="O27" i="30"/>
  <c r="N19" i="30"/>
  <c r="M38" i="30"/>
  <c r="L31" i="30"/>
  <c r="Q28" i="30"/>
  <c r="J83" i="25"/>
  <c r="J35" i="30"/>
  <c r="R27" i="30"/>
  <c r="J63" i="25"/>
  <c r="J153" i="25"/>
  <c r="R78" i="30"/>
  <c r="P11" i="30"/>
  <c r="I172" i="25"/>
  <c r="N16" i="30"/>
  <c r="N12" i="30"/>
  <c r="J38" i="30"/>
  <c r="I91" i="25"/>
  <c r="J43" i="30"/>
  <c r="R79" i="30"/>
  <c r="M12" i="30"/>
  <c r="O26" i="30"/>
  <c r="J23" i="25"/>
  <c r="K41" i="30"/>
  <c r="Q23" i="30"/>
  <c r="K59" i="30"/>
  <c r="R52" i="30"/>
  <c r="I66" i="25"/>
  <c r="O78" i="30"/>
  <c r="O11" i="30"/>
  <c r="K31" i="30"/>
  <c r="M8" i="30"/>
  <c r="P7" i="30"/>
  <c r="R11" i="30"/>
  <c r="I77" i="25"/>
  <c r="Q79" i="30"/>
  <c r="L79" i="30"/>
  <c r="R37" i="30"/>
  <c r="N45" i="30"/>
  <c r="L72" i="30"/>
  <c r="N35" i="30"/>
  <c r="I31" i="30"/>
  <c r="J15" i="30"/>
  <c r="R42" i="30"/>
  <c r="L41" i="30"/>
  <c r="J71" i="30"/>
  <c r="N54" i="30"/>
  <c r="O9" i="30"/>
  <c r="O14" i="30"/>
  <c r="M35" i="30"/>
  <c r="J146" i="25"/>
  <c r="K35" i="30"/>
  <c r="O13" i="30"/>
  <c r="AI144" i="8"/>
  <c r="M89" i="30"/>
  <c r="L63" i="30"/>
  <c r="N68" i="30"/>
  <c r="J60" i="30"/>
  <c r="I47" i="30"/>
  <c r="L49" i="30"/>
  <c r="Q62" i="30"/>
  <c r="P17" i="30"/>
  <c r="P21" i="30"/>
  <c r="J6" i="30"/>
  <c r="Q11" i="30"/>
  <c r="K18" i="30"/>
  <c r="R87" i="30"/>
  <c r="J9" i="30"/>
  <c r="I30" i="30"/>
  <c r="P14" i="30"/>
  <c r="I63" i="30"/>
  <c r="Q77" i="30"/>
  <c r="O74" i="30"/>
  <c r="I80" i="30"/>
  <c r="J88" i="30"/>
  <c r="J174" i="25"/>
  <c r="M25" i="30"/>
  <c r="P67" i="30"/>
  <c r="K48" i="30"/>
  <c r="P36" i="30"/>
  <c r="K74" i="30"/>
  <c r="I8" i="30"/>
  <c r="I118" i="25"/>
  <c r="Q44" i="30"/>
  <c r="N55" i="30"/>
  <c r="J87" i="30"/>
  <c r="I67" i="30"/>
  <c r="Q6" i="30"/>
  <c r="O69" i="30"/>
  <c r="N61" i="30"/>
  <c r="M62" i="30"/>
  <c r="Q87" i="30"/>
  <c r="J167" i="25"/>
  <c r="P49" i="30"/>
  <c r="P72" i="30"/>
  <c r="R6" i="30"/>
  <c r="J51" i="30"/>
  <c r="R34" i="30"/>
  <c r="N49" i="30"/>
  <c r="R67" i="30"/>
  <c r="I154" i="25"/>
  <c r="N84" i="30"/>
  <c r="R18" i="30"/>
  <c r="N37" i="30"/>
  <c r="I142" i="25"/>
  <c r="Q54" i="30"/>
  <c r="Q32" i="30"/>
  <c r="J67" i="25"/>
  <c r="P63" i="30"/>
  <c r="J78" i="25"/>
  <c r="Q46" i="30"/>
  <c r="K76" i="30"/>
  <c r="J42" i="30"/>
  <c r="J158" i="25"/>
  <c r="J149" i="25"/>
  <c r="J120" i="25"/>
  <c r="J159" i="25"/>
  <c r="I84" i="30"/>
  <c r="Q86" i="30"/>
  <c r="P85" i="30"/>
  <c r="L58" i="30"/>
  <c r="I19" i="30"/>
  <c r="R49" i="30"/>
  <c r="AI158" i="8"/>
  <c r="N53" i="30"/>
  <c r="R74" i="30"/>
  <c r="P64" i="30"/>
  <c r="K30" i="30"/>
  <c r="Q20" i="30"/>
  <c r="I87" i="30"/>
  <c r="O56" i="30"/>
  <c r="I85" i="30"/>
  <c r="J4" i="25"/>
  <c r="P29" i="30"/>
  <c r="P8" i="30"/>
  <c r="N14" i="30"/>
  <c r="M31" i="30"/>
  <c r="Q43" i="30"/>
  <c r="I26" i="30"/>
  <c r="I51" i="30"/>
  <c r="P5" i="30"/>
  <c r="N20" i="30"/>
  <c r="N8" i="30"/>
  <c r="J66" i="30"/>
  <c r="N39" i="30"/>
  <c r="J22" i="30"/>
  <c r="O34" i="30"/>
  <c r="J9" i="25"/>
  <c r="N41" i="30"/>
  <c r="M15" i="30"/>
  <c r="K29" i="30"/>
  <c r="K58" i="30"/>
  <c r="N48" i="30"/>
  <c r="J68" i="30"/>
  <c r="P59" i="30"/>
  <c r="P81" i="30"/>
  <c r="N56" i="30"/>
  <c r="N85" i="30"/>
  <c r="M41" i="30"/>
  <c r="N42" i="30"/>
  <c r="L24" i="30"/>
  <c r="L51" i="30"/>
  <c r="R23" i="30"/>
  <c r="P25" i="30"/>
  <c r="I13" i="30"/>
  <c r="M20" i="30"/>
  <c r="Q10" i="30"/>
  <c r="Q89" i="30"/>
  <c r="K62" i="30"/>
  <c r="J23" i="30"/>
  <c r="R17" i="30"/>
  <c r="O51" i="30"/>
  <c r="I96" i="25"/>
  <c r="P65" i="30"/>
  <c r="J97" i="25"/>
  <c r="M53" i="30"/>
  <c r="M45" i="30"/>
  <c r="J59" i="25"/>
  <c r="K34" i="30"/>
  <c r="O23" i="30"/>
  <c r="I73" i="30"/>
  <c r="L34" i="30"/>
  <c r="N13" i="30"/>
  <c r="I24" i="25"/>
  <c r="N82" i="30"/>
  <c r="I52" i="30"/>
  <c r="N18" i="30"/>
  <c r="Q15" i="30"/>
  <c r="O38" i="30"/>
  <c r="J21" i="30"/>
  <c r="M27" i="30"/>
  <c r="I9" i="30"/>
  <c r="I35" i="30"/>
  <c r="P86" i="30"/>
  <c r="I12" i="25"/>
  <c r="I20" i="30"/>
  <c r="M30" i="30"/>
  <c r="N24" i="30"/>
  <c r="J12" i="30"/>
  <c r="I38" i="25"/>
  <c r="Q5" i="30"/>
  <c r="O66" i="30"/>
  <c r="L8" i="30"/>
  <c r="N38" i="30"/>
  <c r="K38" i="30"/>
  <c r="P89" i="30"/>
  <c r="L48" i="30"/>
  <c r="J41" i="30"/>
  <c r="Q59" i="30"/>
  <c r="J83" i="30"/>
  <c r="L65" i="30"/>
  <c r="P44" i="30"/>
  <c r="J95" i="25"/>
  <c r="J40" i="25"/>
  <c r="K63" i="30"/>
  <c r="O70" i="30"/>
  <c r="M10" i="30"/>
  <c r="M64" i="30"/>
  <c r="N77" i="30"/>
  <c r="N36" i="30"/>
  <c r="R14" i="30"/>
  <c r="J48" i="30"/>
  <c r="L19" i="30"/>
  <c r="I111" i="25"/>
  <c r="N87" i="30"/>
  <c r="P16" i="30"/>
  <c r="M58" i="30"/>
  <c r="M83" i="30"/>
  <c r="L21" i="30"/>
  <c r="K66" i="30"/>
  <c r="I20" i="25"/>
  <c r="O63" i="30"/>
  <c r="N83" i="30"/>
  <c r="O67" i="30"/>
  <c r="I175" i="25"/>
  <c r="M16" i="30"/>
  <c r="J25" i="25"/>
  <c r="O89" i="30"/>
  <c r="P82" i="30"/>
  <c r="K16" i="30"/>
  <c r="I39" i="30"/>
  <c r="Q13" i="30"/>
  <c r="N59" i="30"/>
  <c r="O43" i="30"/>
  <c r="J136" i="25"/>
  <c r="P70" i="30"/>
  <c r="L7" i="30"/>
  <c r="N9" i="30"/>
  <c r="J81" i="25"/>
  <c r="J73" i="30"/>
  <c r="R40" i="30"/>
  <c r="J103" i="25"/>
  <c r="M11" i="30"/>
  <c r="J131" i="25"/>
  <c r="J41" i="25"/>
  <c r="J156" i="25"/>
  <c r="J143" i="25"/>
  <c r="O49" i="30"/>
  <c r="Q18" i="30"/>
  <c r="J157" i="25"/>
  <c r="L50" i="30"/>
  <c r="J67" i="30"/>
  <c r="N23" i="30"/>
  <c r="J69" i="25"/>
  <c r="M19" i="30"/>
  <c r="I83" i="30"/>
  <c r="Q52" i="30"/>
  <c r="I16" i="25"/>
  <c r="L80" i="30"/>
  <c r="O76" i="30"/>
  <c r="I54" i="30"/>
  <c r="L32" i="30"/>
  <c r="Q37" i="30"/>
  <c r="R44" i="30"/>
  <c r="K19" i="30"/>
  <c r="M42" i="30"/>
  <c r="P20" i="30"/>
  <c r="R59" i="30"/>
  <c r="N47" i="30"/>
  <c r="P73" i="30"/>
  <c r="J74" i="30"/>
  <c r="N29" i="30"/>
  <c r="Q73" i="30"/>
  <c r="I79" i="30"/>
  <c r="AI109" i="8"/>
  <c r="O41" i="30"/>
  <c r="K24" i="30"/>
  <c r="O45" i="30"/>
  <c r="J76" i="25"/>
  <c r="I22" i="30"/>
  <c r="N76" i="30"/>
  <c r="J165" i="25"/>
  <c r="I28" i="25"/>
  <c r="Q70" i="30"/>
  <c r="K15" i="30"/>
  <c r="I160" i="25"/>
  <c r="K80" i="30"/>
  <c r="L20" i="30"/>
  <c r="O87" i="30"/>
  <c r="I61" i="30"/>
  <c r="P66" i="30"/>
  <c r="L86" i="30"/>
  <c r="Q26" i="30"/>
  <c r="R35" i="30"/>
  <c r="L81" i="30"/>
  <c r="R33" i="30"/>
  <c r="K21" i="30"/>
  <c r="N88" i="30"/>
  <c r="Q65" i="30"/>
  <c r="L78" i="30"/>
  <c r="L15" i="30"/>
  <c r="I62" i="30"/>
  <c r="J15" i="25"/>
  <c r="Q57" i="30"/>
  <c r="J101" i="25"/>
  <c r="Q53" i="30"/>
  <c r="I50" i="30"/>
  <c r="I116" i="25"/>
  <c r="Q74" i="30"/>
  <c r="L46" i="30"/>
  <c r="J84" i="30"/>
  <c r="J52" i="30"/>
  <c r="M70" i="30"/>
  <c r="R38" i="30"/>
  <c r="O25" i="30"/>
  <c r="I60" i="25"/>
  <c r="R72" i="30"/>
  <c r="J86" i="30"/>
  <c r="N21" i="30"/>
  <c r="M77" i="30"/>
  <c r="M63" i="30"/>
  <c r="P46" i="30"/>
  <c r="I124" i="25"/>
  <c r="J85" i="25"/>
  <c r="I18" i="30"/>
  <c r="R22" i="30"/>
  <c r="M23" i="30"/>
  <c r="I98" i="25"/>
  <c r="L28" i="30"/>
  <c r="P54" i="30"/>
  <c r="I5" i="30"/>
  <c r="K75" i="30"/>
  <c r="Q88" i="30"/>
  <c r="AI382" i="8"/>
  <c r="K65" i="30"/>
  <c r="N33" i="30"/>
  <c r="M84" i="30"/>
  <c r="P9" i="30"/>
  <c r="L10" i="30"/>
  <c r="P79" i="30"/>
  <c r="J35" i="25"/>
  <c r="I23" i="30"/>
  <c r="K33" i="30"/>
  <c r="N65" i="30"/>
  <c r="N79" i="30"/>
  <c r="Q45" i="30"/>
  <c r="O65" i="30"/>
  <c r="J57" i="25"/>
  <c r="AI235" i="8"/>
  <c r="Q22" i="30"/>
  <c r="K70" i="30"/>
  <c r="L57" i="30"/>
  <c r="N75" i="30"/>
  <c r="P19" i="30"/>
  <c r="O40" i="30"/>
  <c r="J13" i="30"/>
  <c r="N69" i="30"/>
  <c r="Q68" i="30"/>
  <c r="I74" i="30"/>
  <c r="J40" i="30"/>
  <c r="K84" i="30"/>
  <c r="K6" i="30"/>
  <c r="J109" i="25"/>
  <c r="P83" i="30"/>
  <c r="I88" i="25"/>
  <c r="J7" i="30"/>
  <c r="J30" i="30"/>
  <c r="L43" i="30"/>
  <c r="J47" i="25"/>
  <c r="Q78" i="30"/>
  <c r="R12" i="30"/>
  <c r="L70" i="30"/>
  <c r="J89" i="30"/>
  <c r="R73" i="30"/>
  <c r="I5" i="25"/>
  <c r="R8" i="30"/>
  <c r="I58" i="30"/>
  <c r="O82" i="30"/>
  <c r="Q76" i="30"/>
  <c r="R54" i="30"/>
  <c r="L73" i="30"/>
  <c r="J117" i="25"/>
  <c r="Q31" i="30"/>
  <c r="P27" i="30"/>
  <c r="L25" i="30"/>
  <c r="J140" i="25"/>
  <c r="J177" i="25"/>
  <c r="J61" i="25"/>
  <c r="J155" i="25"/>
  <c r="J37" i="25"/>
  <c r="J119" i="25"/>
  <c r="J176" i="25"/>
  <c r="N62" i="30"/>
  <c r="R84" i="30"/>
  <c r="N31" i="30"/>
  <c r="O50" i="30"/>
  <c r="R64" i="30"/>
  <c r="M5" i="30"/>
  <c r="I126" i="25"/>
  <c r="M67" i="30"/>
  <c r="R57" i="30"/>
  <c r="L27" i="30"/>
  <c r="K56" i="30"/>
  <c r="I11" i="30"/>
  <c r="O22" i="30"/>
  <c r="K43" i="30"/>
  <c r="J18" i="30"/>
  <c r="Q49" i="30"/>
  <c r="J27" i="25"/>
  <c r="O86" i="30"/>
  <c r="P41" i="30"/>
  <c r="Q64" i="30"/>
  <c r="R31" i="30"/>
  <c r="I48" i="25"/>
  <c r="J39" i="30"/>
  <c r="I10" i="25"/>
  <c r="P56" i="30"/>
  <c r="O33" i="30"/>
  <c r="K68" i="30"/>
  <c r="J53" i="30"/>
  <c r="J26" i="30"/>
  <c r="P37" i="30"/>
  <c r="J114" i="25"/>
  <c r="O53" i="30"/>
  <c r="J17" i="30"/>
  <c r="O54" i="30"/>
  <c r="I169" i="25"/>
  <c r="R71" i="30"/>
  <c r="O16" i="30"/>
  <c r="I132" i="25"/>
  <c r="O5" i="30"/>
  <c r="M74" i="30"/>
  <c r="J59" i="30"/>
  <c r="J112" i="25"/>
  <c r="Q71" i="30"/>
  <c r="J49" i="30"/>
  <c r="J31" i="30"/>
  <c r="Q39" i="30"/>
  <c r="P84" i="30"/>
  <c r="I34" i="30"/>
  <c r="Q63" i="30"/>
  <c r="K5" i="30"/>
  <c r="AI375" i="8"/>
  <c r="M17" i="30"/>
  <c r="R26" i="30"/>
  <c r="P75" i="30"/>
  <c r="R68" i="30"/>
  <c r="AI4" i="8"/>
  <c r="O68" i="30"/>
  <c r="I128" i="25"/>
  <c r="L5" i="30"/>
  <c r="I12" i="30"/>
  <c r="K67" i="30"/>
  <c r="P40" i="30"/>
  <c r="J74" i="25"/>
  <c r="P6" i="30"/>
  <c r="J51" i="25"/>
  <c r="O88" i="30"/>
  <c r="L11" i="30"/>
  <c r="R16" i="30"/>
  <c r="P51" i="30"/>
  <c r="K7" i="30"/>
  <c r="J150" i="25"/>
  <c r="L26" i="30"/>
  <c r="J147" i="25"/>
  <c r="M65" i="30"/>
  <c r="K77" i="30"/>
  <c r="J168" i="25"/>
  <c r="I173" i="25"/>
  <c r="M44" i="30"/>
  <c r="K11" i="30"/>
  <c r="O29" i="30"/>
  <c r="J19" i="25"/>
  <c r="N32" i="30"/>
  <c r="I89" i="30"/>
  <c r="O39" i="30"/>
  <c r="M46" i="30"/>
  <c r="P87" i="30"/>
  <c r="Q12" i="30"/>
  <c r="I121" i="25"/>
  <c r="J53" i="25"/>
  <c r="P15" i="30"/>
  <c r="N71" i="30"/>
  <c r="J56" i="30"/>
  <c r="I92" i="25"/>
  <c r="P69" i="30"/>
  <c r="O58" i="30"/>
  <c r="O77" i="30"/>
  <c r="J164" i="25"/>
  <c r="J65" i="25"/>
  <c r="Q56" i="30"/>
  <c r="R48" i="30"/>
  <c r="R29" i="30"/>
  <c r="I54" i="25"/>
  <c r="M75" i="30"/>
  <c r="M7" i="30"/>
  <c r="O24" i="30"/>
  <c r="P28" i="30"/>
  <c r="P24" i="30"/>
  <c r="Q47" i="30"/>
  <c r="I55" i="30"/>
  <c r="I43" i="30"/>
  <c r="Q41" i="30"/>
  <c r="R69" i="30"/>
  <c r="J13" i="25"/>
  <c r="J72" i="25"/>
  <c r="P42" i="30"/>
  <c r="N30" i="30"/>
  <c r="R41" i="30"/>
  <c r="J50" i="30"/>
  <c r="I30" i="25"/>
  <c r="J33" i="25"/>
  <c r="P34" i="30"/>
  <c r="J58" i="30"/>
  <c r="J161" i="25"/>
  <c r="M43" i="30"/>
  <c r="J64" i="30"/>
  <c r="AI25" i="8"/>
  <c r="J75" i="30"/>
  <c r="I104" i="25"/>
  <c r="M80" i="30"/>
  <c r="I44" i="25"/>
  <c r="J152" i="25"/>
  <c r="J21" i="25"/>
  <c r="J93" i="25"/>
  <c r="N27" i="30"/>
  <c r="J129" i="25"/>
  <c r="J107" i="25"/>
  <c r="J144" i="25"/>
  <c r="J179" i="25"/>
  <c r="J43" i="25"/>
  <c r="J87" i="25"/>
  <c r="J137" i="25"/>
  <c r="J17" i="25"/>
  <c r="J29" i="25"/>
  <c r="J162" i="25"/>
  <c r="J125" i="25"/>
  <c r="J99" i="25"/>
  <c r="J90" i="25"/>
  <c r="J6" i="25"/>
  <c r="J127" i="25"/>
  <c r="J49" i="25"/>
  <c r="J11" i="25"/>
  <c r="J171" i="25"/>
  <c r="J170" i="25"/>
  <c r="J134" i="25"/>
  <c r="J122" i="25"/>
  <c r="J123" i="25"/>
  <c r="J55" i="25"/>
  <c r="J31" i="25"/>
  <c r="J105" i="25"/>
  <c r="J45" i="25"/>
  <c r="O503" i="8" l="1"/>
  <c r="O188" i="8"/>
  <c r="O195" i="8"/>
  <c r="O90" i="8"/>
  <c r="O97" i="8"/>
  <c r="J44" i="25"/>
  <c r="J104" i="25"/>
  <c r="H24" i="8"/>
  <c r="J30" i="25"/>
  <c r="H43" i="30"/>
  <c r="H55" i="30"/>
  <c r="J54" i="25"/>
  <c r="J92" i="25"/>
  <c r="J121" i="25"/>
  <c r="H89" i="30"/>
  <c r="J173" i="25"/>
  <c r="H12" i="30"/>
  <c r="L4" i="30"/>
  <c r="J128" i="25"/>
  <c r="H3" i="8"/>
  <c r="H374" i="8"/>
  <c r="K4" i="30"/>
  <c r="H34" i="30"/>
  <c r="O4" i="30"/>
  <c r="J132" i="25"/>
  <c r="J169" i="25"/>
  <c r="J10" i="25"/>
  <c r="J48" i="25"/>
  <c r="H11" i="30"/>
  <c r="J126" i="25"/>
  <c r="M4" i="30"/>
  <c r="H58" i="30"/>
  <c r="J5" i="25"/>
  <c r="J88" i="25"/>
  <c r="H74" i="30"/>
  <c r="H234" i="8"/>
  <c r="H23" i="30"/>
  <c r="H381" i="8"/>
  <c r="H5" i="30"/>
  <c r="I4" i="30"/>
  <c r="J98" i="25"/>
  <c r="H18" i="30"/>
  <c r="J124" i="25"/>
  <c r="J60" i="25"/>
  <c r="J116" i="25"/>
  <c r="H50" i="30"/>
  <c r="H62" i="30"/>
  <c r="H61" i="30"/>
  <c r="J160" i="25"/>
  <c r="J28" i="25"/>
  <c r="H22" i="30"/>
  <c r="H108" i="8"/>
  <c r="H79" i="30"/>
  <c r="H54" i="30"/>
  <c r="J16" i="25"/>
  <c r="H83" i="30"/>
  <c r="H39" i="30"/>
  <c r="J175" i="25"/>
  <c r="J20" i="25"/>
  <c r="J111" i="25"/>
  <c r="Q4" i="30"/>
  <c r="J38" i="25"/>
  <c r="H20" i="30"/>
  <c r="J12" i="25"/>
  <c r="H35" i="30"/>
  <c r="H9" i="30"/>
  <c r="H52" i="30"/>
  <c r="J24" i="25"/>
  <c r="H73" i="30"/>
  <c r="J96" i="25"/>
  <c r="H13" i="30"/>
  <c r="P4" i="30"/>
  <c r="H51" i="30"/>
  <c r="H26" i="30"/>
  <c r="H85" i="30"/>
  <c r="H87" i="30"/>
  <c r="H157" i="8"/>
  <c r="H19" i="30"/>
  <c r="H84" i="30"/>
  <c r="J142" i="25"/>
  <c r="J154" i="25"/>
  <c r="H67" i="30"/>
  <c r="J118" i="25"/>
  <c r="H8" i="30"/>
  <c r="H80" i="30"/>
  <c r="H63" i="30"/>
  <c r="H30" i="30"/>
  <c r="H47" i="30"/>
  <c r="H143" i="8"/>
  <c r="H31" i="30"/>
  <c r="J77" i="25"/>
  <c r="J66" i="25"/>
  <c r="J91" i="25"/>
  <c r="J172" i="25"/>
  <c r="J46" i="25"/>
  <c r="H71" i="30"/>
  <c r="J50" i="25"/>
  <c r="H41" i="30"/>
  <c r="H14" i="30"/>
  <c r="H6" i="30"/>
  <c r="J135" i="25"/>
  <c r="H38" i="30"/>
  <c r="H220" i="8"/>
  <c r="J64" i="25"/>
  <c r="J106" i="25"/>
  <c r="H528" i="8"/>
  <c r="J100" i="25"/>
  <c r="J32" i="25"/>
  <c r="H56" i="30"/>
  <c r="H29" i="30"/>
  <c r="J163" i="25"/>
  <c r="H136" i="8"/>
  <c r="J36" i="25"/>
  <c r="J79" i="25"/>
  <c r="J86" i="25"/>
  <c r="H416" i="8"/>
  <c r="H57" i="30"/>
  <c r="N4" i="30"/>
  <c r="H28" i="30"/>
  <c r="J26" i="25"/>
  <c r="J4" i="30"/>
  <c r="H81" i="30"/>
  <c r="H24" i="30"/>
  <c r="J148" i="25"/>
  <c r="J139" i="25"/>
  <c r="J133" i="25"/>
  <c r="J58" i="25"/>
  <c r="H70" i="30"/>
  <c r="H465" i="8"/>
  <c r="J7" i="25"/>
  <c r="H32" i="30"/>
  <c r="H45" i="30"/>
  <c r="H36" i="30"/>
  <c r="H37" i="30"/>
  <c r="H248" i="8"/>
  <c r="H40" i="30"/>
  <c r="H213" i="8"/>
  <c r="H72" i="30"/>
  <c r="H68" i="30"/>
  <c r="J113" i="25"/>
  <c r="H60" i="30"/>
  <c r="J138" i="25"/>
  <c r="J89" i="25"/>
  <c r="H17" i="30"/>
  <c r="H88" i="30"/>
  <c r="H65" i="30"/>
  <c r="H199" i="8"/>
  <c r="J145" i="25"/>
  <c r="J14" i="25"/>
  <c r="H423" i="8"/>
  <c r="H69" i="30"/>
  <c r="H25" i="30"/>
  <c r="J73" i="25"/>
  <c r="J70" i="25"/>
  <c r="J52" i="25"/>
  <c r="H486" i="8"/>
  <c r="J110" i="25"/>
  <c r="H76" i="30"/>
  <c r="H48" i="30"/>
  <c r="J71" i="25"/>
  <c r="H21" i="30"/>
  <c r="R4" i="30"/>
  <c r="J84" i="25"/>
  <c r="H75" i="30"/>
  <c r="H15" i="30"/>
  <c r="J115" i="25"/>
  <c r="J130" i="25"/>
  <c r="J34" i="25"/>
  <c r="H44" i="30"/>
  <c r="H7" i="30"/>
  <c r="H86" i="30"/>
  <c r="J39" i="25"/>
  <c r="J108" i="25"/>
  <c r="J22" i="25"/>
  <c r="H402" i="8"/>
  <c r="H46" i="30"/>
  <c r="J42" i="25"/>
  <c r="H27" i="30"/>
  <c r="J18" i="25"/>
  <c r="J178" i="25"/>
  <c r="H16" i="30"/>
  <c r="H77" i="30"/>
  <c r="H33" i="30"/>
  <c r="J80" i="25"/>
  <c r="H318" i="8"/>
  <c r="J75" i="25"/>
  <c r="J56" i="25"/>
  <c r="H59" i="30"/>
  <c r="J82" i="25"/>
  <c r="J94" i="25"/>
  <c r="J102" i="25"/>
  <c r="H53" i="30"/>
  <c r="H241" i="8"/>
  <c r="H78" i="30"/>
  <c r="H66" i="30"/>
  <c r="H10" i="30"/>
  <c r="H64" i="30"/>
  <c r="H82" i="30"/>
  <c r="H49" i="30"/>
  <c r="J68" i="25"/>
  <c r="H42" i="30"/>
  <c r="J151" i="25"/>
  <c r="J166" i="25"/>
  <c r="J62" i="25"/>
  <c r="H101" i="8"/>
  <c r="H102" i="8" l="1"/>
  <c r="H103" i="8" s="1"/>
  <c r="H104" i="8" s="1"/>
  <c r="H105" i="8" s="1"/>
  <c r="H106" i="8" s="1"/>
  <c r="H107" i="8" s="1"/>
  <c r="O104" i="8"/>
  <c r="H242" i="8"/>
  <c r="H243" i="8" s="1"/>
  <c r="H244" i="8" s="1"/>
  <c r="H245" i="8" s="1"/>
  <c r="H246" i="8" s="1"/>
  <c r="H247" i="8" s="1"/>
  <c r="O244" i="8"/>
  <c r="H319" i="8"/>
  <c r="H320" i="8" s="1"/>
  <c r="H321" i="8" s="1"/>
  <c r="H322" i="8" s="1"/>
  <c r="H323" i="8" s="1"/>
  <c r="H324" i="8" s="1"/>
  <c r="O321" i="8"/>
  <c r="H214" i="8"/>
  <c r="H215" i="8" s="1"/>
  <c r="H216" i="8" s="1"/>
  <c r="H217" i="8" s="1"/>
  <c r="H218" i="8" s="1"/>
  <c r="H219" i="8" s="1"/>
  <c r="O216" i="8"/>
  <c r="H466" i="8"/>
  <c r="H467" i="8" s="1"/>
  <c r="H468" i="8" s="1"/>
  <c r="H469" i="8" s="1"/>
  <c r="H470" i="8" s="1"/>
  <c r="H471" i="8" s="1"/>
  <c r="O468" i="8"/>
  <c r="H144" i="8"/>
  <c r="H145" i="8" s="1"/>
  <c r="H146" i="8" s="1"/>
  <c r="H147" i="8" s="1"/>
  <c r="H148" i="8" s="1"/>
  <c r="H149" i="8" s="1"/>
  <c r="O146" i="8"/>
  <c r="H158" i="8"/>
  <c r="H159" i="8" s="1"/>
  <c r="H160" i="8" s="1"/>
  <c r="H161" i="8" s="1"/>
  <c r="H162" i="8" s="1"/>
  <c r="H163" i="8" s="1"/>
  <c r="O160" i="8"/>
  <c r="H375" i="8"/>
  <c r="H376" i="8" s="1"/>
  <c r="H377" i="8" s="1"/>
  <c r="H378" i="8" s="1"/>
  <c r="H379" i="8" s="1"/>
  <c r="H380" i="8" s="1"/>
  <c r="O377" i="8"/>
  <c r="H487" i="8"/>
  <c r="H488" i="8" s="1"/>
  <c r="H489" i="8" s="1"/>
  <c r="H490" i="8" s="1"/>
  <c r="H491" i="8" s="1"/>
  <c r="H492" i="8" s="1"/>
  <c r="O489" i="8"/>
  <c r="H417" i="8"/>
  <c r="H418" i="8" s="1"/>
  <c r="H419" i="8" s="1"/>
  <c r="H420" i="8" s="1"/>
  <c r="H421" i="8" s="1"/>
  <c r="H422" i="8" s="1"/>
  <c r="O419" i="8"/>
  <c r="H137" i="8"/>
  <c r="H138" i="8" s="1"/>
  <c r="H139" i="8" s="1"/>
  <c r="H140" i="8" s="1"/>
  <c r="H141" i="8" s="1"/>
  <c r="H142" i="8" s="1"/>
  <c r="O139" i="8"/>
  <c r="H109" i="8"/>
  <c r="H110" i="8" s="1"/>
  <c r="H111" i="8" s="1"/>
  <c r="H112" i="8" s="1"/>
  <c r="H113" i="8" s="1"/>
  <c r="H114" i="8" s="1"/>
  <c r="O111" i="8"/>
  <c r="H235" i="8"/>
  <c r="H236" i="8" s="1"/>
  <c r="H237" i="8" s="1"/>
  <c r="H238" i="8" s="1"/>
  <c r="H239" i="8" s="1"/>
  <c r="H240" i="8" s="1"/>
  <c r="O237" i="8"/>
  <c r="H4" i="8"/>
  <c r="H5" i="8" s="1"/>
  <c r="H6" i="8" s="1"/>
  <c r="H7" i="8" s="1"/>
  <c r="H8" i="8" s="1"/>
  <c r="H9" i="8" s="1"/>
  <c r="O6" i="8"/>
  <c r="O27" i="8"/>
  <c r="H25" i="8"/>
  <c r="H26" i="8" s="1"/>
  <c r="H27" i="8" s="1"/>
  <c r="H28" i="8" s="1"/>
  <c r="H29" i="8" s="1"/>
  <c r="H30" i="8" s="1"/>
  <c r="H403" i="8"/>
  <c r="H404" i="8" s="1"/>
  <c r="H405" i="8" s="1"/>
  <c r="H406" i="8" s="1"/>
  <c r="H407" i="8" s="1"/>
  <c r="H408" i="8" s="1"/>
  <c r="O405" i="8"/>
  <c r="H200" i="8"/>
  <c r="H201" i="8" s="1"/>
  <c r="H202" i="8" s="1"/>
  <c r="H203" i="8" s="1"/>
  <c r="H204" i="8" s="1"/>
  <c r="H205" i="8" s="1"/>
  <c r="O202" i="8"/>
  <c r="H249" i="8"/>
  <c r="H250" i="8" s="1"/>
  <c r="H251" i="8" s="1"/>
  <c r="H252" i="8" s="1"/>
  <c r="H253" i="8" s="1"/>
  <c r="H254" i="8" s="1"/>
  <c r="O251" i="8"/>
  <c r="H221" i="8"/>
  <c r="H222" i="8" s="1"/>
  <c r="H223" i="8" s="1"/>
  <c r="H224" i="8" s="1"/>
  <c r="H225" i="8" s="1"/>
  <c r="H226" i="8" s="1"/>
  <c r="O223" i="8"/>
  <c r="H424" i="8"/>
  <c r="H425" i="8" s="1"/>
  <c r="H426" i="8" s="1"/>
  <c r="H427" i="8" s="1"/>
  <c r="H428" i="8" s="1"/>
  <c r="H429" i="8" s="1"/>
  <c r="O426" i="8"/>
  <c r="H529" i="8"/>
  <c r="H530" i="8" s="1"/>
  <c r="H531" i="8" s="1"/>
  <c r="H532" i="8" s="1"/>
  <c r="H533" i="8" s="1"/>
  <c r="H534" i="8" s="1"/>
  <c r="O531" i="8"/>
  <c r="H382" i="8"/>
  <c r="H383" i="8" s="1"/>
  <c r="H384" i="8" s="1"/>
  <c r="H385" i="8" s="1"/>
  <c r="H386" i="8" s="1"/>
  <c r="H387" i="8" s="1"/>
  <c r="O384" i="8"/>
  <c r="K3" i="13"/>
  <c r="K2" i="13"/>
  <c r="J2" i="13"/>
  <c r="I2" i="13"/>
  <c r="H2" i="13"/>
  <c r="J3" i="13"/>
</calcChain>
</file>

<file path=xl/comments1.xml><?xml version="1.0" encoding="utf-8"?>
<comments xmlns="http://schemas.openxmlformats.org/spreadsheetml/2006/main">
  <authors>
    <author>Dao Huu Son</author>
  </authors>
  <commentList>
    <comment ref="N2" authorId="0" shapeId="0">
      <text>
        <r>
          <rPr>
            <b/>
            <sz val="9"/>
            <color indexed="81"/>
            <rFont val="Tahoma"/>
            <family val="2"/>
          </rPr>
          <t>Dao Huu Son:</t>
        </r>
        <r>
          <rPr>
            <sz val="9"/>
            <color indexed="81"/>
            <rFont val="Tahoma"/>
            <family val="2"/>
          </rPr>
          <t xml:space="preserve">
1h
</t>
        </r>
      </text>
    </comment>
    <comment ref="G115" authorId="0" shapeId="0">
      <text>
        <r>
          <rPr>
            <b/>
            <sz val="16"/>
            <color indexed="81"/>
            <rFont val="Tahoma"/>
            <family val="2"/>
          </rPr>
          <t>Dao Huu Son: Trả khuôn.</t>
        </r>
        <r>
          <rPr>
            <sz val="16"/>
            <color indexed="81"/>
            <rFont val="Tahoma"/>
            <family val="2"/>
          </rPr>
          <t xml:space="preserve">
</t>
        </r>
      </text>
    </comment>
    <comment ref="G325" authorId="0" shapeId="0">
      <text>
        <r>
          <rPr>
            <b/>
            <sz val="18"/>
            <color indexed="81"/>
            <rFont val="Tahoma"/>
            <family val="2"/>
          </rPr>
          <t>Dao Huu Son:</t>
        </r>
        <r>
          <rPr>
            <sz val="18"/>
            <color indexed="81"/>
            <rFont val="Tahoma"/>
            <family val="2"/>
          </rPr>
          <t xml:space="preserve">
 Xuất vender không có PSI</t>
        </r>
      </text>
    </comment>
    <comment ref="I325" authorId="0" shapeId="0">
      <text>
        <r>
          <rPr>
            <b/>
            <sz val="20"/>
            <color indexed="81"/>
            <rFont val="Tahoma"/>
            <family val="2"/>
          </rPr>
          <t>Dao Huu Son:</t>
        </r>
        <r>
          <rPr>
            <sz val="20"/>
            <color indexed="81"/>
            <rFont val="Tahoma"/>
            <family val="2"/>
          </rPr>
          <t xml:space="preserve">
Bổ sung ngày 24/4 pkh</t>
        </r>
      </text>
    </comment>
    <comment ref="G479" authorId="0" shapeId="0">
      <text>
        <r>
          <rPr>
            <b/>
            <sz val="16"/>
            <color indexed="81"/>
            <rFont val="Tahoma"/>
            <family val="2"/>
          </rPr>
          <t>Dao Huu Son:</t>
        </r>
        <r>
          <rPr>
            <sz val="16"/>
            <color indexed="81"/>
            <rFont val="Tahoma"/>
            <family val="2"/>
          </rPr>
          <t xml:space="preserve">
Cập nhật lại Stock</t>
        </r>
      </text>
    </comment>
  </commentList>
</comments>
</file>

<file path=xl/comments2.xml><?xml version="1.0" encoding="utf-8"?>
<comments xmlns="http://schemas.openxmlformats.org/spreadsheetml/2006/main">
  <authors>
    <author>Đào Trí Hiệp</author>
  </authors>
  <commentList>
    <comment ref="F7" authorId="0" shapeId="0">
      <text>
        <r>
          <rPr>
            <b/>
            <sz val="9"/>
            <color indexed="81"/>
            <rFont val="Tahoma"/>
            <family val="2"/>
          </rPr>
          <t>Chưa có tỉ lệ trộn</t>
        </r>
      </text>
    </comment>
    <comment ref="F49" authorId="0" shapeId="0">
      <text>
        <r>
          <rPr>
            <b/>
            <sz val="9"/>
            <color indexed="81"/>
            <rFont val="Tahoma"/>
            <family val="2"/>
          </rPr>
          <t>Chưa có tỉ lệ trộn</t>
        </r>
      </text>
    </comment>
    <comment ref="F51" authorId="0" shapeId="0">
      <text>
        <r>
          <rPr>
            <b/>
            <sz val="9"/>
            <color indexed="81"/>
            <rFont val="Tahoma"/>
            <family val="2"/>
          </rPr>
          <t>Chưa có tỉ lệ trộn</t>
        </r>
      </text>
    </comment>
  </commentList>
</comments>
</file>

<file path=xl/comments3.xml><?xml version="1.0" encoding="utf-8"?>
<comments xmlns="http://schemas.openxmlformats.org/spreadsheetml/2006/main">
  <authors>
    <author>Đào Trí Hiệp</author>
  </authors>
  <commentList>
    <comment ref="G7" authorId="0" shapeId="0">
      <text>
        <r>
          <rPr>
            <b/>
            <sz val="9"/>
            <color indexed="81"/>
            <rFont val="Tahoma"/>
            <family val="2"/>
          </rPr>
          <t>Chưa có tỉ lệ trộn</t>
        </r>
      </text>
    </comment>
    <comment ref="G88" authorId="0" shapeId="0">
      <text>
        <r>
          <rPr>
            <b/>
            <sz val="9"/>
            <color indexed="81"/>
            <rFont val="Tahoma"/>
            <family val="2"/>
          </rPr>
          <t>Chưa có tỉ lệ trộn</t>
        </r>
      </text>
    </comment>
    <comment ref="G91" authorId="0" shapeId="0">
      <text>
        <r>
          <rPr>
            <b/>
            <sz val="9"/>
            <color indexed="81"/>
            <rFont val="Tahoma"/>
            <family val="2"/>
          </rPr>
          <t>Chưa có tỉ lệ trộn</t>
        </r>
      </text>
    </comment>
  </commentList>
</comments>
</file>

<file path=xl/comments4.xml><?xml version="1.0" encoding="utf-8"?>
<comments xmlns="http://schemas.openxmlformats.org/spreadsheetml/2006/main">
  <authors>
    <author>Dao Huu Son</author>
  </authors>
  <commentList>
    <comment ref="B85" authorId="0" shapeId="0">
      <text>
        <r>
          <rPr>
            <b/>
            <sz val="9"/>
            <color indexed="81"/>
            <rFont val="Tahoma"/>
            <family val="2"/>
          </rPr>
          <t>Dao Huu Son:</t>
        </r>
        <r>
          <rPr>
            <sz val="9"/>
            <color indexed="81"/>
            <rFont val="Tahoma"/>
            <family val="2"/>
          </rPr>
          <t xml:space="preserve">
kèm với 331
</t>
        </r>
      </text>
    </comment>
  </commentList>
</comments>
</file>

<file path=xl/comments5.xml><?xml version="1.0" encoding="utf-8"?>
<comments xmlns="http://schemas.openxmlformats.org/spreadsheetml/2006/main">
  <authors>
    <author>Dao Huu Son</author>
  </authors>
  <commentList>
    <comment ref="F15" authorId="0" shapeId="0">
      <text>
        <r>
          <rPr>
            <b/>
            <sz val="9"/>
            <color indexed="81"/>
            <rFont val="Tahoma"/>
            <family val="2"/>
          </rPr>
          <t>Dao Huu Son:</t>
        </r>
        <r>
          <rPr>
            <sz val="9"/>
            <color indexed="81"/>
            <rFont val="Tahoma"/>
            <family val="2"/>
          </rPr>
          <t xml:space="preserve">
</t>
        </r>
      </text>
    </comment>
    <comment ref="B23" authorId="0" shapeId="0">
      <text>
        <r>
          <rPr>
            <b/>
            <sz val="9"/>
            <color indexed="81"/>
            <rFont val="Tahoma"/>
            <family val="2"/>
          </rPr>
          <t>Dao Huu Son:</t>
        </r>
        <r>
          <rPr>
            <sz val="9"/>
            <color indexed="81"/>
            <rFont val="Tahoma"/>
            <family val="2"/>
          </rPr>
          <t xml:space="preserve">
DA63-03634C</t>
        </r>
      </text>
    </comment>
    <comment ref="F48" authorId="0" shapeId="0">
      <text>
        <r>
          <rPr>
            <b/>
            <sz val="9"/>
            <color indexed="81"/>
            <rFont val="Tahoma"/>
            <family val="2"/>
          </rPr>
          <t>Dao Huu Son:</t>
        </r>
        <r>
          <rPr>
            <sz val="9"/>
            <color indexed="81"/>
            <rFont val="Tahoma"/>
            <family val="2"/>
          </rPr>
          <t xml:space="preserve">
16cvt</t>
        </r>
      </text>
    </comment>
  </commentList>
</comments>
</file>

<file path=xl/comments6.xml><?xml version="1.0" encoding="utf-8"?>
<comments xmlns="http://schemas.openxmlformats.org/spreadsheetml/2006/main">
  <authors>
    <author>Dao Huu Son</author>
  </authors>
  <commentList>
    <comment ref="F49" authorId="0" shapeId="0">
      <text>
        <r>
          <rPr>
            <b/>
            <sz val="9"/>
            <color indexed="81"/>
            <rFont val="Tahoma"/>
            <family val="2"/>
          </rPr>
          <t>Dao Huu Son:</t>
        </r>
        <r>
          <rPr>
            <sz val="9"/>
            <color indexed="81"/>
            <rFont val="Tahoma"/>
            <family val="2"/>
          </rPr>
          <t xml:space="preserve">
16cvt</t>
        </r>
      </text>
    </comment>
  </commentList>
</comments>
</file>

<file path=xl/sharedStrings.xml><?xml version="1.0" encoding="utf-8"?>
<sst xmlns="http://schemas.openxmlformats.org/spreadsheetml/2006/main" count="6596" uniqueCount="1094">
  <si>
    <t>NO</t>
  </si>
  <si>
    <t>Ngày/
Date</t>
  </si>
  <si>
    <t>Bắt đầu
Start</t>
  </si>
  <si>
    <t>Kết thúc/
End</t>
  </si>
  <si>
    <t>DA97-13606A</t>
  </si>
  <si>
    <t>DA97-17502A</t>
  </si>
  <si>
    <t>DJ97-01661N</t>
  </si>
  <si>
    <t>ASSY CYCLONE CASE;SC8800,EBONY BLACK (NO</t>
  </si>
  <si>
    <t>DJ97-02597G</t>
  </si>
  <si>
    <t>ASSY COVER DUST;SC4100,B/V,Blow,3L,Compa</t>
  </si>
  <si>
    <t>DJ97-02597K</t>
  </si>
  <si>
    <t>DJ97-02597M</t>
  </si>
  <si>
    <t>ASSY COVER DUST;SC4100,ON/OFF,Blow,3L,Co</t>
  </si>
  <si>
    <t>DJ97-01661K</t>
  </si>
  <si>
    <t>ASSY CYCLONE CASE;SC8800,AIRBORNE (NON-C</t>
  </si>
  <si>
    <t>DJ97-01661L</t>
  </si>
  <si>
    <t>ASSY CYCLONE CASE;SC8800,DEEP BLUE (NON-</t>
  </si>
  <si>
    <t>DJ97-01664X</t>
  </si>
  <si>
    <t>ASSY BODY MID;SC8800,AIRBORNE (NON-COAT)</t>
  </si>
  <si>
    <t>DJ97-01664Y</t>
  </si>
  <si>
    <t>ASSY BODY MID;SC8800,DEEP BLUE (NON-COAT</t>
  </si>
  <si>
    <t>DJ97-02597C</t>
  </si>
  <si>
    <t>DJ97-02597E</t>
  </si>
  <si>
    <t>ASSY COVER-DEODORIZER;3050PJT</t>
  </si>
  <si>
    <t>ASSY CASE ICE;RR7000M</t>
  </si>
  <si>
    <t>DA97-17510A</t>
  </si>
  <si>
    <t>ASSY TRAY SUB;RR7000M</t>
  </si>
  <si>
    <t>DA97-17503A</t>
  </si>
  <si>
    <t>ASSY ICE MAKER-INDOOR;RR7000M</t>
  </si>
  <si>
    <t>Số Máy
Mach. No</t>
  </si>
  <si>
    <t>MÁY
Machine</t>
  </si>
  <si>
    <t>Mã Hàng/
Code</t>
  </si>
  <si>
    <t>KẾ HOẠCH/
PLAN</t>
  </si>
  <si>
    <t>NHỰA/
RESIN</t>
  </si>
  <si>
    <t>LOẠI NHỰA/
Resin Desc.</t>
  </si>
  <si>
    <t>GHI CHÚ/ 
Note</t>
  </si>
  <si>
    <t>0103-003108</t>
  </si>
  <si>
    <t>DJ66-00474D</t>
  </si>
  <si>
    <t>0103-003252</t>
  </si>
  <si>
    <t>DA63-07423B</t>
  </si>
  <si>
    <t>COVER-DEODORIZER;3050,PP,COOL WHITE,BJ75</t>
  </si>
  <si>
    <t>DJ66-00398A</t>
  </si>
  <si>
    <t>0103-009131</t>
  </si>
  <si>
    <t>COVER-HINGE UPP;3050PJ,PP,T1.5,HB,INOX G</t>
  </si>
  <si>
    <t>DA63-07368A</t>
  </si>
  <si>
    <t>COVER-LAMP;3050,GPPS,T2.0,TP BLUE,G116HV</t>
  </si>
  <si>
    <t>0103-004921</t>
  </si>
  <si>
    <t>0103-011218</t>
  </si>
  <si>
    <t>DJ63-01558M</t>
  </si>
  <si>
    <t>DJ64-01005R</t>
  </si>
  <si>
    <t>DECORATION MID;SC8800,ABS,Deep Blue,NON-</t>
  </si>
  <si>
    <t>0103-010365</t>
  </si>
  <si>
    <t>DC63-02022A</t>
  </si>
  <si>
    <t>DA63-07349M</t>
  </si>
  <si>
    <t>DJ97-02450A</t>
  </si>
  <si>
    <t>ASSY BODY MID;SC8800,MERLOT PURPLE,HANDL</t>
  </si>
  <si>
    <t>DJ97-01661M</t>
  </si>
  <si>
    <t>ASSY CYCLONE CASE;SC8800,MERLOT PURPLE (</t>
  </si>
  <si>
    <t>DJ61-01599A</t>
  </si>
  <si>
    <t>DJ61-01850A</t>
  </si>
  <si>
    <t>DJ61-01852A</t>
  </si>
  <si>
    <t>DJ61-01851A</t>
  </si>
  <si>
    <t>DJ63-01118A</t>
  </si>
  <si>
    <t>DJ64-01012T</t>
  </si>
  <si>
    <t>DJ61-01846A</t>
  </si>
  <si>
    <t>DA61-11392/IN</t>
  </si>
  <si>
    <t>DJ64-01008/IN</t>
  </si>
  <si>
    <t>DJ63-01558/RED</t>
  </si>
  <si>
    <t>DA61-11393A</t>
  </si>
  <si>
    <t>DJ63-01558N</t>
  </si>
  <si>
    <t>DJ63-01055/Deep</t>
  </si>
  <si>
    <t>DJ64-01005Q</t>
  </si>
  <si>
    <t>DA63-08275A</t>
  </si>
  <si>
    <t>DA61-10771A</t>
  </si>
  <si>
    <t>DA63-08671A</t>
  </si>
  <si>
    <t>DA61-11391A</t>
  </si>
  <si>
    <t>HOLDER-CLAMPER</t>
  </si>
  <si>
    <t>COVER DUST</t>
  </si>
  <si>
    <t>CASE-CYCLONE;SC8830,ABS,GRY TRP, G0290</t>
  </si>
  <si>
    <t>CASE-SPONGE;SC8830,ABS,EBONY BLK,NO-COAT</t>
  </si>
  <si>
    <t>CASE-CYCLONE I;SC8830,ABS,GRY TRP,UT0515</t>
  </si>
  <si>
    <t>COVER BACK;SC8830,ABS,EBONY BLK,NO-COATI</t>
  </si>
  <si>
    <t>HANDLE CYCLONE-UP;SC8800,ABS,HG-0760GP,H</t>
  </si>
  <si>
    <t>BODY MID;SC8830,PP,BLK</t>
  </si>
  <si>
    <t>CASE TRAY-FRE UP;RR7000M,ABS,COOL WHITE</t>
  </si>
  <si>
    <t>PANEL CONTROL-V;SC8830,ABS,TX-0510,DARK</t>
  </si>
  <si>
    <t>GUIDE WATER-OUT;RR7000M,ABS,T2.5,HB,COOL</t>
  </si>
  <si>
    <t>DECORATION MID;SC8800,ABS,Airborne,NON-C</t>
  </si>
  <si>
    <t>COVER-GEAR;HIPS,HB,COOL WHITE,S834S1</t>
  </si>
  <si>
    <t>SUPPORT TRAY;HIPS,T3,S834S1,COOL WHITE</t>
  </si>
  <si>
    <t>COVER TRAY-FRONT;RR7000M,ABS,T2.5,HB,COO</t>
  </si>
  <si>
    <t>CASE TRAY;RR7000M,HIPS,COOL WHITE</t>
  </si>
  <si>
    <t>0103-007555</t>
  </si>
  <si>
    <t>0103-009203</t>
  </si>
  <si>
    <t>0103-010368</t>
  </si>
  <si>
    <t>WHEEL BACK;SC6140,PP,OD130,BJ750,NATURAL</t>
  </si>
  <si>
    <t>DA97-17973A</t>
  </si>
  <si>
    <t>ASSY SHELF-FRE BOTTOM;RR7000M</t>
  </si>
  <si>
    <t>DC63-01943A</t>
  </si>
  <si>
    <t>COVER HOLDER;24" ADD WASH,ABS,HB,VERSAIL</t>
  </si>
  <si>
    <t>DC61-02646A</t>
  </si>
  <si>
    <t>GUIDE HOSE;WF0804Y8E,PP,T2,W9.8,L36.6,RM</t>
  </si>
  <si>
    <t>DA64-04412A</t>
  </si>
  <si>
    <t>KNOB-DIAL;3050,HIPS,2.0,COOL WHITE,TMF</t>
  </si>
  <si>
    <t>DA63-09042A</t>
  </si>
  <si>
    <t>COVER RAIL-LEFT;RT3000K,HIPS,COOL WHITE,</t>
  </si>
  <si>
    <t>DA63-09044A</t>
  </si>
  <si>
    <t>COVER RAIL-RIGHT;RT3000K,HIPS,COOL WHITE</t>
  </si>
  <si>
    <t>DA61-10462B</t>
  </si>
  <si>
    <t>CASE CONTROL;RR7000M,HIPS,GRAY</t>
  </si>
  <si>
    <t>COVER-GLASS;WV7500M,ABS,T3,HB,BLACK CAVI</t>
  </si>
  <si>
    <t>DA61-09096A</t>
  </si>
  <si>
    <t>FIXER SHELF-FRE;3050-TMF,HIPS,COOL WHITE</t>
  </si>
  <si>
    <t>DA63-09479A</t>
  </si>
  <si>
    <t>GROMMET SCREW;3050,PP,White</t>
  </si>
  <si>
    <t>DA67-03601A</t>
  </si>
  <si>
    <t>DRAIN-CONNECTOR;3050-PJT,ABS,NATURAL</t>
  </si>
  <si>
    <t>DA67-04350A</t>
  </si>
  <si>
    <t>SHELF-FRE;RR7000M,HIPS,COOL WHITE</t>
  </si>
  <si>
    <t>DJ61-01827A</t>
  </si>
  <si>
    <t>GUIDE-COVER;VC-BS620,PP,HB,SSPP-640,BLAC</t>
  </si>
  <si>
    <t>WHEEL BACK;VC-W620,PP,OD160.9,BJ750,BLAC</t>
  </si>
  <si>
    <t>0103-003138</t>
  </si>
  <si>
    <t>0103-007539</t>
  </si>
  <si>
    <t>0103-004130</t>
  </si>
  <si>
    <t>PLAN W9+W10 MADE BY HTGS updated 28/02</t>
  </si>
  <si>
    <t>Total 27-2.3</t>
  </si>
  <si>
    <t>Shortage</t>
  </si>
  <si>
    <t>Export PO demand</t>
  </si>
  <si>
    <t>Shortage 25-3/3</t>
  </si>
  <si>
    <t>PSI  4-10/3</t>
  </si>
  <si>
    <t>Total Demand</t>
  </si>
  <si>
    <t>Plan Pro</t>
  </si>
  <si>
    <t>Bare fr Assy Plan</t>
  </si>
  <si>
    <t>Production plan W9+10</t>
  </si>
  <si>
    <t>Production plan</t>
  </si>
  <si>
    <t>PLANT</t>
  </si>
  <si>
    <t>자재CODE</t>
  </si>
  <si>
    <t>품명</t>
  </si>
  <si>
    <t>Stock27/2</t>
  </si>
  <si>
    <t>WIP 27/2 night</t>
  </si>
  <si>
    <t>W/H</t>
  </si>
  <si>
    <t>Mon</t>
  </si>
  <si>
    <t>Tue</t>
  </si>
  <si>
    <t>Wed</t>
  </si>
  <si>
    <t>Thu</t>
  </si>
  <si>
    <t>Fri</t>
  </si>
  <si>
    <t>Sat</t>
  </si>
  <si>
    <t>W9+W10</t>
  </si>
  <si>
    <t>P553</t>
  </si>
  <si>
    <t>P552</t>
  </si>
  <si>
    <t>P554</t>
  </si>
  <si>
    <t>Assy plan</t>
  </si>
  <si>
    <t>Bare code Fr PSI</t>
  </si>
  <si>
    <t>DJ97-02450B</t>
  </si>
  <si>
    <t>ASSY BODY MID;SC8800,EBONY BLACK,HANDLE</t>
  </si>
  <si>
    <t>DJ64-01010B</t>
  </si>
  <si>
    <t>PANEL CONTROL-H;SC8850,PC,VIOLET RED,220</t>
  </si>
  <si>
    <t>DJ97-02597F</t>
  </si>
  <si>
    <t>Assy code</t>
  </si>
  <si>
    <t>Bare code Fr Assy Plan</t>
  </si>
  <si>
    <t xml:space="preserve">Bare code Fr stock -no plan </t>
  </si>
  <si>
    <t>Balance Plan</t>
  </si>
  <si>
    <r>
      <t>CYCLE TIME</t>
    </r>
    <r>
      <rPr>
        <sz val="26"/>
        <rFont val="Times New Roman"/>
        <family val="1"/>
      </rPr>
      <t xml:space="preserve"> (s)</t>
    </r>
  </si>
  <si>
    <t>DJ66-00639A</t>
  </si>
  <si>
    <t>0103-000990</t>
  </si>
  <si>
    <t>ABS</t>
  </si>
  <si>
    <t>HIPS</t>
  </si>
  <si>
    <t>GPPS</t>
  </si>
  <si>
    <t>TPS</t>
  </si>
  <si>
    <t>DJ66-00638D</t>
  </si>
  <si>
    <t>DA61-11386A</t>
  </si>
  <si>
    <t>DA63-08635A</t>
  </si>
  <si>
    <t>DJ64-00791C</t>
  </si>
  <si>
    <t>DA66-01184A</t>
  </si>
  <si>
    <t>DJ63-01123A</t>
  </si>
  <si>
    <t>DA66-01185A</t>
  </si>
  <si>
    <t>DJ64-01012T/IN</t>
  </si>
  <si>
    <t>DJ64-01012U/IN</t>
  </si>
  <si>
    <t>DJ64-01012V/IN</t>
  </si>
  <si>
    <t>DJ64-01006A</t>
  </si>
  <si>
    <t>DJ64-01007A</t>
  </si>
  <si>
    <t>DJ64-01013A</t>
  </si>
  <si>
    <t>DJ64-01014A</t>
  </si>
  <si>
    <t>DA61-11164A</t>
  </si>
  <si>
    <t>DA61-11385A</t>
  </si>
  <si>
    <t>DJ63-01119B</t>
  </si>
  <si>
    <t>DA63-08634A</t>
  </si>
  <si>
    <t>DJ64-01005S</t>
  </si>
  <si>
    <t>DA63-08637A</t>
  </si>
  <si>
    <t>DA63-08639A</t>
  </si>
  <si>
    <t>DJ64-01011B</t>
  </si>
  <si>
    <t>0103-002604</t>
  </si>
  <si>
    <t>0103-009610</t>
  </si>
  <si>
    <t>0103-002641</t>
  </si>
  <si>
    <t>0103-003145</t>
  </si>
  <si>
    <t>PP</t>
  </si>
  <si>
    <t>POM</t>
  </si>
  <si>
    <t>ABS [SDI]</t>
  </si>
  <si>
    <t>Recycle PP</t>
  </si>
  <si>
    <t>PP+</t>
  </si>
  <si>
    <t>DA63-07349N</t>
  </si>
  <si>
    <t>0103-001846
0103-002992</t>
  </si>
  <si>
    <t>‎0103-010859T</t>
  </si>
  <si>
    <t>0103-001846
0103-009569</t>
  </si>
  <si>
    <t>0103-001846
0103-002990</t>
  </si>
  <si>
    <t>0103-001846
0103-002777</t>
  </si>
  <si>
    <t>0103-010425</t>
  </si>
  <si>
    <t>0103-002884</t>
  </si>
  <si>
    <t>Tổng Số Lượng</t>
  </si>
  <si>
    <t>KẾ HOẠCH BỔ SUNG</t>
  </si>
  <si>
    <t>Đủ Kế Hoạch</t>
  </si>
  <si>
    <t>DA67-04511B
DA97-17973A</t>
  </si>
  <si>
    <t>DA61-11356A</t>
  </si>
  <si>
    <t>DA61-08425A</t>
  </si>
  <si>
    <t>BẢNG THEO DÕI SỐ LƯỢNG SẢN XUẤT 08-21/04/2019</t>
  </si>
  <si>
    <t>DA63-08670A</t>
  </si>
  <si>
    <t>DJ64-01012W/IN</t>
  </si>
  <si>
    <t>DJ67-00632A</t>
  </si>
  <si>
    <t>DJ64-01005N</t>
  </si>
  <si>
    <t>DJ66-00631B</t>
  </si>
  <si>
    <t>0103-004022</t>
  </si>
  <si>
    <t>‎0103-010859/TIEEING</t>
  </si>
  <si>
    <t>0103-007625</t>
  </si>
  <si>
    <t>0103-004130
0103-007638</t>
  </si>
  <si>
    <t>0103-001846</t>
  </si>
  <si>
    <t>FRPP</t>
  </si>
  <si>
    <t>kho hết</t>
  </si>
  <si>
    <t>D</t>
  </si>
  <si>
    <t>N</t>
  </si>
  <si>
    <t>Mô tả</t>
  </si>
  <si>
    <t>Ca</t>
  </si>
  <si>
    <t>Plan</t>
  </si>
  <si>
    <t>Good</t>
  </si>
  <si>
    <t>Ng</t>
  </si>
  <si>
    <t xml:space="preserve">Stock </t>
  </si>
  <si>
    <t>Cycle time</t>
  </si>
  <si>
    <t>Capa / Sheep(11)</t>
  </si>
  <si>
    <t>1.Requirements (필요량)</t>
  </si>
  <si>
    <t>% NG</t>
  </si>
  <si>
    <t>Plan Time</t>
  </si>
  <si>
    <t>Cavity</t>
  </si>
  <si>
    <t>No.</t>
  </si>
  <si>
    <t>Code</t>
  </si>
  <si>
    <t>Machine No.</t>
  </si>
  <si>
    <t>Machine</t>
  </si>
  <si>
    <t>DC62-00477C</t>
  </si>
  <si>
    <t>DJ62-00331A</t>
  </si>
  <si>
    <t>DA66-01186A</t>
  </si>
  <si>
    <t>DA66-01183A</t>
  </si>
  <si>
    <t>DA63-03634C</t>
  </si>
  <si>
    <t>DJ64-01008E</t>
  </si>
  <si>
    <t>DJ63-01287A</t>
  </si>
  <si>
    <t>DA64-04402A</t>
  </si>
  <si>
    <t>DA64-04402B</t>
  </si>
  <si>
    <t>DJ63-01055/DEEP</t>
  </si>
  <si>
    <t>DA67-04511B</t>
  </si>
  <si>
    <t>DJ64-01012V</t>
  </si>
  <si>
    <t>DJ64-01012W</t>
  </si>
  <si>
    <t>DJ64-01012U</t>
  </si>
  <si>
    <t>Good/Plan</t>
  </si>
  <si>
    <t>Cycle Time</t>
  </si>
  <si>
    <t>P552 (%)</t>
  </si>
  <si>
    <t>P553( %)</t>
  </si>
  <si>
    <t>PO</t>
  </si>
  <si>
    <r>
      <t>- Stock SEHC updated at</t>
    </r>
    <r>
      <rPr>
        <b/>
        <sz val="10"/>
        <color rgb="FFFF0000"/>
        <rFont val="Calibri"/>
        <family val="2"/>
        <scheme val="minor"/>
      </rPr>
      <t xml:space="preserve"> 07:30 AM</t>
    </r>
  </si>
  <si>
    <t>DO</t>
  </si>
  <si>
    <r>
      <t xml:space="preserve">- Vendor upload stock on system at </t>
    </r>
    <r>
      <rPr>
        <b/>
        <sz val="10"/>
        <color rgb="FFFF0000"/>
        <rFont val="Calibri"/>
        <family val="2"/>
        <scheme val="minor"/>
      </rPr>
      <t>10:00 AM everyday</t>
    </r>
  </si>
  <si>
    <t>MUSANG</t>
  </si>
  <si>
    <t xml:space="preserve">Auto calculation ( Don't Touch it ) </t>
  </si>
  <si>
    <t>Patern</t>
  </si>
  <si>
    <t>VENDOR</t>
  </si>
  <si>
    <t>Quota</t>
  </si>
  <si>
    <t xml:space="preserve">P.LINE </t>
  </si>
  <si>
    <t>NOTE</t>
  </si>
  <si>
    <t>Purchaser</t>
  </si>
  <si>
    <t>Vendor</t>
  </si>
  <si>
    <t>SEHC</t>
  </si>
  <si>
    <t xml:space="preserve">TOTAL </t>
  </si>
  <si>
    <t>CODE</t>
  </si>
  <si>
    <t>NAME</t>
  </si>
  <si>
    <t>(%)</t>
  </si>
  <si>
    <t>Daily capa</t>
  </si>
  <si>
    <t>Weekly Capa</t>
  </si>
  <si>
    <t>MOQ</t>
  </si>
  <si>
    <t>Stock</t>
  </si>
  <si>
    <t>LOSS/NG</t>
  </si>
  <si>
    <t>합계</t>
  </si>
  <si>
    <t>Sun</t>
  </si>
  <si>
    <t>Week</t>
  </si>
  <si>
    <t>0205-000121</t>
  </si>
  <si>
    <t>GREASE-SILICON;G-40M,240~280</t>
  </si>
  <si>
    <t>KG</t>
  </si>
  <si>
    <t>F</t>
  </si>
  <si>
    <t>DYRY</t>
  </si>
  <si>
    <t>MINH NGUYEN</t>
  </si>
  <si>
    <t>2.Vendor Product (생산량)</t>
  </si>
  <si>
    <t>3.Balance stock (only vendor)</t>
  </si>
  <si>
    <t>4.Balance stock (SEHC+Vendor)</t>
  </si>
  <si>
    <t>5.Balance (Stock+PO)</t>
  </si>
  <si>
    <t>DA02-00216B</t>
  </si>
  <si>
    <t>CATALYST-DEODORIZER;T10,W15,L30,3050 TMF</t>
  </si>
  <si>
    <t>PC</t>
  </si>
  <si>
    <t>D2</t>
  </si>
  <si>
    <t>SUB DOOR</t>
  </si>
  <si>
    <t>3.Balance stock (only SEHC)</t>
  </si>
  <si>
    <t>MAIN LINE</t>
  </si>
  <si>
    <t>SUB INJECTION</t>
  </si>
  <si>
    <t>D4</t>
  </si>
  <si>
    <t>SUB EPS</t>
  </si>
  <si>
    <t>COVER-HINGE UPP;3050PJ,PP,T1.5,SNOW WHIT</t>
  </si>
  <si>
    <t>CASE-MOTOR FRE;HM12,ABS,LIGHT GRAY,CNTK</t>
  </si>
  <si>
    <t>GUIDE AIR-REF;RR7000M,HIPS,T1.5,HB,NATUR</t>
  </si>
  <si>
    <t>COVER RAIL-LEFT;RR7000M,HIPS,COOL WHITE,</t>
  </si>
  <si>
    <t>COVER RAIL-RIGHT;RR7000M,HIPS,COOL WHITE</t>
  </si>
  <si>
    <t>DA97-17973B</t>
  </si>
  <si>
    <t>ASSY SHELF-FRE BOTTOM;RR7000M,UAE</t>
  </si>
  <si>
    <t>Temporary O/S</t>
  </si>
  <si>
    <t xml:space="preserve"> </t>
  </si>
  <si>
    <t>Demand</t>
  </si>
  <si>
    <t>Description</t>
  </si>
  <si>
    <t>DJ97-01565P</t>
  </si>
  <si>
    <t>ASSY COVER DUST;SC4100,BODY V/R,1600W,V/</t>
  </si>
  <si>
    <t>DJ97-01565Z</t>
  </si>
  <si>
    <t>ASSY COVER DUST;VCC4130S37/EGT,MAX 1600W</t>
  </si>
  <si>
    <t>DJ97-01664Z</t>
  </si>
  <si>
    <t>DJ97-01730B</t>
  </si>
  <si>
    <t>ASSY PACKING SKD;SC5600,BRUSH,BLACK,TB-2</t>
  </si>
  <si>
    <t>DJ97-02352A</t>
  </si>
  <si>
    <t>ASSY COVER DUST;SC41E0,CARMEN WINE,NON-C</t>
  </si>
  <si>
    <t>DJ97-02352B</t>
  </si>
  <si>
    <t>ASSY COVER DUST;SC41U,SAMSUNG,FILTER CHE</t>
  </si>
  <si>
    <t>DJ97-02352C</t>
  </si>
  <si>
    <t>ASSY COVER DUST;SC4130,SOFT SKY BLUE(NON</t>
  </si>
  <si>
    <t>DJ97-02352D</t>
  </si>
  <si>
    <t>ASSY COVER DUST;SC4140,BLUE COSMO (NON C</t>
  </si>
  <si>
    <t>DJ97-02352Q</t>
  </si>
  <si>
    <t>ASSY COVER DUST;SC41U1,CARMEN WINE,B/V T</t>
  </si>
  <si>
    <t>DJ97-02431A</t>
  </si>
  <si>
    <t>ASSY PACKING SKD;VC24ACNJGBC/HC,WHEEL BA</t>
  </si>
  <si>
    <t>DJ97-02537A</t>
  </si>
  <si>
    <t>ASSY PACKING SKD;VCC4581VCK/XEV,ASSY MOT</t>
  </si>
  <si>
    <t>DJ97-02541A</t>
  </si>
  <si>
    <t>ASSY PACKING SKD;VCC4550SCR/XEV,ASSY MOT</t>
  </si>
  <si>
    <t>GUARD CORD;POM,-,BLACK</t>
  </si>
  <si>
    <t>DJ97-02598A</t>
  </si>
  <si>
    <t>ASSY COVER DUST;REB,MERLOT PURPLE,BODY V</t>
  </si>
  <si>
    <t>DJ97-02597A</t>
  </si>
  <si>
    <t>ASSY COVER DUST;REB,AZURE BLUE,BODY V/R,</t>
  </si>
  <si>
    <t>DJ97-02352Z</t>
  </si>
  <si>
    <t>DJ97-02597B</t>
  </si>
  <si>
    <t>DJ97-02597D</t>
  </si>
  <si>
    <t>DJ97-02597H</t>
  </si>
  <si>
    <t>DJ97-02597N</t>
  </si>
  <si>
    <t>DJ97-02597P</t>
  </si>
  <si>
    <t>DJ97-02597Q</t>
  </si>
  <si>
    <t>DJ97-02597R</t>
  </si>
  <si>
    <t>DJ97-02628A</t>
  </si>
  <si>
    <t>ASSY PACKING SKD;MARCH SKD,ASSY CASE MOT</t>
  </si>
  <si>
    <t>DJ97-02597S</t>
  </si>
  <si>
    <t>ASSY COVER DUST;SC4100,DEEP BLUE,ON/OFF,</t>
  </si>
  <si>
    <t>DJ97-02383B</t>
  </si>
  <si>
    <t>ASSY CASE MOTOR MID;AQUA CLEAN,BLACK,ON/</t>
  </si>
  <si>
    <t>DJ64-01245A</t>
  </si>
  <si>
    <t>DJ72-00344B</t>
  </si>
  <si>
    <t>DJ64-00611A</t>
  </si>
  <si>
    <t>DJ67-00498A</t>
  </si>
  <si>
    <t>DJ62-00231B</t>
  </si>
  <si>
    <t>DJ61-01214B</t>
  </si>
  <si>
    <t>DJ61-01880B</t>
  </si>
  <si>
    <t>DJ61-01215B</t>
  </si>
  <si>
    <t>DJ62-00417A</t>
  </si>
  <si>
    <t>DJ72-00344A</t>
  </si>
  <si>
    <t>DJ62-00233B</t>
  </si>
  <si>
    <t>DJ64-01265A</t>
  </si>
  <si>
    <t>DJ63-00695C</t>
  </si>
  <si>
    <t>DJ63-00695C/IN</t>
  </si>
  <si>
    <t>DJ62-00231A</t>
  </si>
  <si>
    <t>DJ61-01842A</t>
  </si>
  <si>
    <t>DJ61-02109A</t>
  </si>
  <si>
    <t>DJ66-00638A</t>
  </si>
  <si>
    <t>DJ61-02111A</t>
  </si>
  <si>
    <t>DJ64-00991C</t>
  </si>
  <si>
    <t>DJ61-02111A/IN</t>
  </si>
  <si>
    <t>DJ63-01163Q/IN</t>
  </si>
  <si>
    <t>DJ63-01103A</t>
  </si>
  <si>
    <t>DJ64-00987A</t>
  </si>
  <si>
    <t>DJ67-00528B</t>
  </si>
  <si>
    <t>DJ61-01821A</t>
  </si>
  <si>
    <t>DJ66-00638E</t>
  </si>
  <si>
    <t>DJ63-00993A</t>
  </si>
  <si>
    <t>DJ64-00978E</t>
  </si>
  <si>
    <t>DJ63-01163Q</t>
  </si>
  <si>
    <t>DJ97-01984A</t>
  </si>
  <si>
    <t>DJ64-00737A/ASS</t>
  </si>
  <si>
    <t>DJ69-00398A</t>
  </si>
  <si>
    <t>DJ67-60114A</t>
  </si>
  <si>
    <t>DJ62-00207A</t>
  </si>
  <si>
    <t>DJ67-00422B</t>
  </si>
  <si>
    <t>DJ61-01622B</t>
  </si>
  <si>
    <t>DJ63-00218G</t>
  </si>
  <si>
    <t>DC61-04284A</t>
  </si>
  <si>
    <t>DJ61-01040A</t>
  </si>
  <si>
    <t>DJ97-01151A</t>
  </si>
  <si>
    <t>DJ64-01010/IN</t>
  </si>
  <si>
    <t>DJ64-01008A/IN</t>
  </si>
  <si>
    <t>DA61-11392A</t>
  </si>
  <si>
    <t>DJ67-00632A/ASS</t>
  </si>
  <si>
    <t>DJ64-01008A</t>
  </si>
  <si>
    <t>Q'TY</t>
  </si>
  <si>
    <t>UNIT</t>
  </si>
  <si>
    <t>PSI</t>
  </si>
  <si>
    <t>Pc</t>
  </si>
  <si>
    <t>DJ61-01852A/ASS</t>
  </si>
  <si>
    <t>Injection Code</t>
  </si>
  <si>
    <t>Assy Code</t>
  </si>
  <si>
    <t>Manpower</t>
  </si>
  <si>
    <t>DA61-09047A</t>
  </si>
  <si>
    <t>DA61-10462A</t>
  </si>
  <si>
    <t>DA61-11362A</t>
  </si>
  <si>
    <t>DA61-11377A</t>
  </si>
  <si>
    <t>DA61-12454A</t>
  </si>
  <si>
    <t>DA63-04680B</t>
  </si>
  <si>
    <t>DA63-07349A</t>
  </si>
  <si>
    <t>DA63-07349B</t>
  </si>
  <si>
    <t>DA63-07377A</t>
  </si>
  <si>
    <t>DA63-07423A</t>
  </si>
  <si>
    <t>DA63-07543A</t>
  </si>
  <si>
    <t>DA64-04411A</t>
  </si>
  <si>
    <t>DA67-03810A</t>
  </si>
  <si>
    <t>DA67-04511A</t>
  </si>
  <si>
    <t>DA97-17132A</t>
  </si>
  <si>
    <t>DA97-17160A</t>
  </si>
  <si>
    <t>DA97-17160B</t>
  </si>
  <si>
    <t>DA97-17313A</t>
  </si>
  <si>
    <t>DC61-03543A</t>
  </si>
  <si>
    <t>DC61-03726A</t>
  </si>
  <si>
    <t>DC61-04040A</t>
  </si>
  <si>
    <t>DC61-04301A</t>
  </si>
  <si>
    <t>DC61-04316A</t>
  </si>
  <si>
    <t>DC61-04317A</t>
  </si>
  <si>
    <t>DC61-04323A</t>
  </si>
  <si>
    <t>DC61-04333A</t>
  </si>
  <si>
    <t>DC61-04346A</t>
  </si>
  <si>
    <t>DC61-04347A</t>
  </si>
  <si>
    <t>DC61-04358A</t>
  </si>
  <si>
    <t>DC62-00529A</t>
  </si>
  <si>
    <t>DC63-01156A</t>
  </si>
  <si>
    <t>DC63-01432A</t>
  </si>
  <si>
    <t>DC63-01432B</t>
  </si>
  <si>
    <t>DC63-01558A</t>
  </si>
  <si>
    <t>DC63-01996A</t>
  </si>
  <si>
    <t>DC63-02001A</t>
  </si>
  <si>
    <t>DC63-02007A</t>
  </si>
  <si>
    <t>DC63-02007B</t>
  </si>
  <si>
    <t>DC63-02029A</t>
  </si>
  <si>
    <t>DC63-02038A</t>
  </si>
  <si>
    <t>DC63-02039A</t>
  </si>
  <si>
    <t>DC63-02123A</t>
  </si>
  <si>
    <t>DC66-00914A</t>
  </si>
  <si>
    <t>DC66-00914C</t>
  </si>
  <si>
    <t>DC67-00866A</t>
  </si>
  <si>
    <t>DC67-00872A</t>
  </si>
  <si>
    <t>DC67-00906A</t>
  </si>
  <si>
    <t>DC67-00909A</t>
  </si>
  <si>
    <t>DC67-00913A</t>
  </si>
  <si>
    <t>DC92-01977A</t>
  </si>
  <si>
    <t>DC92-02007A</t>
  </si>
  <si>
    <t>DC97-20001A</t>
  </si>
  <si>
    <t>DC97-20154A</t>
  </si>
  <si>
    <t>DJ61-00734A</t>
  </si>
  <si>
    <t>DJ61-01030A</t>
  </si>
  <si>
    <t>DJ61-01031A</t>
  </si>
  <si>
    <t>DJ61-01128A</t>
  </si>
  <si>
    <t>DJ61-01129A</t>
  </si>
  <si>
    <t>DJ61-01129A-REC</t>
  </si>
  <si>
    <t>DJ61-01129B</t>
  </si>
  <si>
    <t>DJ61-01362A</t>
  </si>
  <si>
    <t>DJ61-01362B</t>
  </si>
  <si>
    <t>DJ61-01416A</t>
  </si>
  <si>
    <t>DJ61-01418A</t>
  </si>
  <si>
    <t>DJ61-01497A</t>
  </si>
  <si>
    <t>DJ61-01802A</t>
  </si>
  <si>
    <t>DJ61-01803A</t>
  </si>
  <si>
    <t>DJ61-01804C</t>
  </si>
  <si>
    <t>DJ61-01805A</t>
  </si>
  <si>
    <t>DJ61-01806A</t>
  </si>
  <si>
    <t>DJ61-01841A</t>
  </si>
  <si>
    <t>DJ61-01878A</t>
  </si>
  <si>
    <t>DJ61-02065A</t>
  </si>
  <si>
    <t>DJ61-02100A</t>
  </si>
  <si>
    <t>DJ61-02101A</t>
  </si>
  <si>
    <t>DJ61-02104A</t>
  </si>
  <si>
    <t>DJ61-02108A</t>
  </si>
  <si>
    <t>DJ61-02280A</t>
  </si>
  <si>
    <t>DJ61-02284B</t>
  </si>
  <si>
    <t>DJ61-02284D</t>
  </si>
  <si>
    <t>DJ61-02360A</t>
  </si>
  <si>
    <t>DJ61-02361A</t>
  </si>
  <si>
    <t>DJ61-02445A</t>
  </si>
  <si>
    <t>DJ61-02446A</t>
  </si>
  <si>
    <t>DJ61-20118P</t>
  </si>
  <si>
    <t>DJ61-60114C</t>
  </si>
  <si>
    <t>DJ62-00155A</t>
  </si>
  <si>
    <t>DJ62-00194A</t>
  </si>
  <si>
    <t>DJ62-00232B</t>
  </si>
  <si>
    <t>DJ62-00326B</t>
  </si>
  <si>
    <t>DJ63-00218A</t>
  </si>
  <si>
    <t>DJ63-00218E</t>
  </si>
  <si>
    <t>DJ63-00540/COSMO</t>
  </si>
  <si>
    <t>DJ63-00540/RED</t>
  </si>
  <si>
    <t>DJ63-00540/SKY</t>
  </si>
  <si>
    <t>DJ63-00540/WINE</t>
  </si>
  <si>
    <t>DJ63-00767/IN</t>
  </si>
  <si>
    <t>DJ63-00767A</t>
  </si>
  <si>
    <t>DJ63-00873A</t>
  </si>
  <si>
    <t>DJ63-01055X</t>
  </si>
  <si>
    <t>DJ63-01055Y</t>
  </si>
  <si>
    <t>DJ63-01094E</t>
  </si>
  <si>
    <t>DJ63-01095E</t>
  </si>
  <si>
    <t>DJ63-01096B</t>
  </si>
  <si>
    <t>DJ63-01102A</t>
  </si>
  <si>
    <t>DJ63-01102D</t>
  </si>
  <si>
    <t>DJ63-01102E</t>
  </si>
  <si>
    <t>DJ63-01103D</t>
  </si>
  <si>
    <t>DJ63-01103E</t>
  </si>
  <si>
    <t>DJ63-01123A/ASS</t>
  </si>
  <si>
    <t>DJ63-01296A</t>
  </si>
  <si>
    <t>DJ63-01335A</t>
  </si>
  <si>
    <t>DJ63-01413A</t>
  </si>
  <si>
    <t>DJ63-01558B</t>
  </si>
  <si>
    <t>DJ63-01558C</t>
  </si>
  <si>
    <t>DJ63-01558D</t>
  </si>
  <si>
    <t>DJ63-01558F</t>
  </si>
  <si>
    <t>DJ63-01558G</t>
  </si>
  <si>
    <t>DJ64-00526A</t>
  </si>
  <si>
    <t>DJ64-00737A</t>
  </si>
  <si>
    <t>DJ64-00912A</t>
  </si>
  <si>
    <t>DJ64-00914A</t>
  </si>
  <si>
    <t>DJ64-00915A</t>
  </si>
  <si>
    <t>DJ64-00916A</t>
  </si>
  <si>
    <t>DJ64-00974A</t>
  </si>
  <si>
    <t>DJ64-00975A</t>
  </si>
  <si>
    <t>DJ64-00976A</t>
  </si>
  <si>
    <t>DJ64-00978A</t>
  </si>
  <si>
    <t>DJ64-00978D</t>
  </si>
  <si>
    <t>DJ64-00979A</t>
  </si>
  <si>
    <t>DJ64-00979D</t>
  </si>
  <si>
    <t>DJ64-00979E</t>
  </si>
  <si>
    <t>DJ64-00983B</t>
  </si>
  <si>
    <t>DJ64-00991E</t>
  </si>
  <si>
    <t>DJ64-00992A</t>
  </si>
  <si>
    <t>DJ64-00993A</t>
  </si>
  <si>
    <t>DJ64-01010A</t>
  </si>
  <si>
    <t>DJ64-01010B/IN</t>
  </si>
  <si>
    <t>DJ64-01145A</t>
  </si>
  <si>
    <t>DJ64-01146A</t>
  </si>
  <si>
    <t>DJ64-01166A</t>
  </si>
  <si>
    <t>DJ64-01222A</t>
  </si>
  <si>
    <t>DJ64-01231A</t>
  </si>
  <si>
    <t>DJ64-01231B</t>
  </si>
  <si>
    <t>DJ64-01232A</t>
  </si>
  <si>
    <t>DJ64-01233A</t>
  </si>
  <si>
    <t>DJ64-01234A</t>
  </si>
  <si>
    <t>DJ64-01235A</t>
  </si>
  <si>
    <t>DJ66-00369A</t>
  </si>
  <si>
    <t>DJ66-00474A</t>
  </si>
  <si>
    <t>DJ66-00474J</t>
  </si>
  <si>
    <t>DJ66-00502A</t>
  </si>
  <si>
    <t>DJ66-00638J</t>
  </si>
  <si>
    <t>DJ66-00704A</t>
  </si>
  <si>
    <t>DJ66-00706A</t>
  </si>
  <si>
    <t>DJ66-70133A</t>
  </si>
  <si>
    <t>DJ66-70134C</t>
  </si>
  <si>
    <t>DJ66-70165C</t>
  </si>
  <si>
    <t>DJ67-00422A</t>
  </si>
  <si>
    <t>DJ67-00498C</t>
  </si>
  <si>
    <t>DJ67-00621B</t>
  </si>
  <si>
    <t>DJ67-00622B</t>
  </si>
  <si>
    <t>DJ67-00623C</t>
  </si>
  <si>
    <t>DJ67-00628A</t>
  </si>
  <si>
    <t>DJ67-00628D</t>
  </si>
  <si>
    <t>DJ67-00628E</t>
  </si>
  <si>
    <t>DJ67-00703A</t>
  </si>
  <si>
    <t>DJ69-00331A</t>
  </si>
  <si>
    <t>DJ97-00202G</t>
  </si>
  <si>
    <t>DJ97-00651A</t>
  </si>
  <si>
    <t>DJ97-00759C</t>
  </si>
  <si>
    <t>DJ97-00893B</t>
  </si>
  <si>
    <t>DJ97-01166A</t>
  </si>
  <si>
    <t>DJ97-01166C</t>
  </si>
  <si>
    <t>DJ97-01194A</t>
  </si>
  <si>
    <t>DJ97-01194B</t>
  </si>
  <si>
    <t>DJ97-01194C</t>
  </si>
  <si>
    <t>DJ97-01194D</t>
  </si>
  <si>
    <t>DJ97-01194F</t>
  </si>
  <si>
    <t>DJ97-01194G</t>
  </si>
  <si>
    <t>DJ97-01195A</t>
  </si>
  <si>
    <t>DJ97-01195B</t>
  </si>
  <si>
    <t>DJ97-01195C</t>
  </si>
  <si>
    <t>DJ97-01195D</t>
  </si>
  <si>
    <t>DJ97-01195E</t>
  </si>
  <si>
    <t>DJ97-01195F</t>
  </si>
  <si>
    <t>DJ97-01195G</t>
  </si>
  <si>
    <t>DJ97-01195H</t>
  </si>
  <si>
    <t>DJ97-01408D</t>
  </si>
  <si>
    <t>DJ97-01408F</t>
  </si>
  <si>
    <t>DJ97-01408G</t>
  </si>
  <si>
    <t>DJ97-01565C</t>
  </si>
  <si>
    <t>DJ97-01565H</t>
  </si>
  <si>
    <t>DJ97-01628E</t>
  </si>
  <si>
    <t>DJ97-01655A</t>
  </si>
  <si>
    <t>DJ97-01656A</t>
  </si>
  <si>
    <t>DJ97-01692E</t>
  </si>
  <si>
    <t>DJ97-01692F</t>
  </si>
  <si>
    <t>DJ97-01723R</t>
  </si>
  <si>
    <t>DJ97-01723S</t>
  </si>
  <si>
    <t>DJ97-02352E</t>
  </si>
  <si>
    <t>DJ97-02352F</t>
  </si>
  <si>
    <t>DJ97-02352G</t>
  </si>
  <si>
    <t>DJ97-02352H</t>
  </si>
  <si>
    <t>DJ97-02352J</t>
  </si>
  <si>
    <t>DJ97-02352K</t>
  </si>
  <si>
    <t>DJ97-02352L</t>
  </si>
  <si>
    <t>DJ97-02352M</t>
  </si>
  <si>
    <t>DJ97-02352N</t>
  </si>
  <si>
    <t>DJ97-02393A</t>
  </si>
  <si>
    <t>DJ97-02394A</t>
  </si>
  <si>
    <t>DJ97-02549A</t>
  </si>
  <si>
    <t>DJ97-02550A</t>
  </si>
  <si>
    <t>DJ97-02559A</t>
  </si>
  <si>
    <t>DJ66-00621A</t>
  </si>
  <si>
    <t>DJ64-01090A</t>
  </si>
  <si>
    <t>DJ66-00705A</t>
  </si>
  <si>
    <t>DJ64-00991J</t>
  </si>
  <si>
    <t>DJ64-00991A</t>
  </si>
  <si>
    <t>DJ61-02110A</t>
  </si>
  <si>
    <t>DJ64-01168A</t>
  </si>
  <si>
    <t>DJ63-01239A</t>
  </si>
  <si>
    <t>DJ63-01340A</t>
  </si>
  <si>
    <t>DJ67-00704A</t>
  </si>
  <si>
    <t>DJ63-01336A</t>
  </si>
  <si>
    <t>DJ67-00705A</t>
  </si>
  <si>
    <t>DJ67-00706A</t>
  </si>
  <si>
    <t>DJ64-01178A</t>
  </si>
  <si>
    <t>DJ62-00378A</t>
  </si>
  <si>
    <t>DJ64-01169A</t>
  </si>
  <si>
    <t>DJ64-00984A</t>
  </si>
  <si>
    <t>DJ61-01818A</t>
  </si>
  <si>
    <t>DJ61-02106A</t>
  </si>
  <si>
    <t>DJ63-01339A</t>
  </si>
  <si>
    <t>DJ64-01140A</t>
  </si>
  <si>
    <t>DJ64-01139A</t>
  </si>
  <si>
    <t>DJ61-02119A</t>
  </si>
  <si>
    <t>DJ61-02107A</t>
  </si>
  <si>
    <t>DJ61-02120A</t>
  </si>
  <si>
    <t>DJ63-01343A</t>
  </si>
  <si>
    <t>DJ63-01345A</t>
  </si>
  <si>
    <t>DJ63-01344A</t>
  </si>
  <si>
    <t>DJ64-01167A</t>
  </si>
  <si>
    <t>DJ63-01094E/COATING</t>
  </si>
  <si>
    <t>DJ67-00621B/COATING</t>
  </si>
  <si>
    <t>DJ67-00622B/COATING</t>
  </si>
  <si>
    <t>DJ63-01346A</t>
  </si>
  <si>
    <t>DJ97-01625B</t>
  </si>
  <si>
    <t>DJ97-01622B</t>
  </si>
  <si>
    <t>DJ61-02103A</t>
  </si>
  <si>
    <t>DJ61-01800A</t>
  </si>
  <si>
    <t>DJ64-01167E</t>
  </si>
  <si>
    <t>DJ67-00703E</t>
  </si>
  <si>
    <t>DJ97-01983A</t>
  </si>
  <si>
    <t>DJ66-00631A</t>
  </si>
  <si>
    <t>DJ97-01660D</t>
  </si>
  <si>
    <t>DJ61-01802B</t>
  </si>
  <si>
    <t>DJ64-01012L/IN</t>
  </si>
  <si>
    <t>DJ64-01012M/IN</t>
  </si>
  <si>
    <t>DJ64-01012J</t>
  </si>
  <si>
    <t>DJ64-00791B</t>
  </si>
  <si>
    <t>DJ63-01119A</t>
  </si>
  <si>
    <t>DJ66-00277A</t>
  </si>
  <si>
    <t>DJ63-01095E/COATING</t>
  </si>
  <si>
    <t>DJ97-01626B</t>
  </si>
  <si>
    <t>DJ97-01620A</t>
  </si>
  <si>
    <t>DJ67-00622A/COATING</t>
  </si>
  <si>
    <t>DJ63-01055J</t>
  </si>
  <si>
    <t>DJ67-00386A</t>
  </si>
  <si>
    <t>DJ64-01005L</t>
  </si>
  <si>
    <t>DJ64-01005J</t>
  </si>
  <si>
    <t>DJ66-70121C</t>
  </si>
  <si>
    <t>DJ66-70122C</t>
  </si>
  <si>
    <t>DJ66-70163A</t>
  </si>
  <si>
    <t>DJ97-01659K</t>
  </si>
  <si>
    <t>DJ61-01988A</t>
  </si>
  <si>
    <t>DJ66-70163C</t>
  </si>
  <si>
    <t>DJ64-00991B</t>
  </si>
  <si>
    <t>DJ62-01214A</t>
  </si>
  <si>
    <t>DJ97-01692D</t>
  </si>
  <si>
    <t>DJ97-01628H</t>
  </si>
  <si>
    <t>DJ97-01661C</t>
  </si>
  <si>
    <t>DJ97-01664V</t>
  </si>
  <si>
    <t>DJ97-01664U</t>
  </si>
  <si>
    <t>DJ97-02316A</t>
  </si>
  <si>
    <t>DJ64-01169B</t>
  </si>
  <si>
    <t>DJ64-01169C</t>
  </si>
  <si>
    <t>DJ64-01169D</t>
  </si>
  <si>
    <t>DJ62-00148A</t>
  </si>
  <si>
    <t>DJ97-01565K</t>
  </si>
  <si>
    <t>DJ97-01659C</t>
  </si>
  <si>
    <t>DJ97-02079B</t>
  </si>
  <si>
    <t>DJ97-00114A</t>
  </si>
  <si>
    <t>DJ97-02079E</t>
  </si>
  <si>
    <t>DJ97-01652E</t>
  </si>
  <si>
    <t>DJ97-01652A</t>
  </si>
  <si>
    <t>DJ97-01652C</t>
  </si>
  <si>
    <t>DJ97-01652B</t>
  </si>
  <si>
    <t>DC63-01541F</t>
  </si>
  <si>
    <t>DC63-00967A</t>
  </si>
  <si>
    <t>DC67-00357A</t>
  </si>
  <si>
    <t>DJ97-01876A</t>
  </si>
  <si>
    <t>DC61-02549A</t>
  </si>
  <si>
    <t>DC63-01934A</t>
  </si>
  <si>
    <t>DC61-03473A</t>
  </si>
  <si>
    <t>DC61-03474A</t>
  </si>
  <si>
    <t>DJ97-02534A</t>
  </si>
  <si>
    <t>DJ63-01094F</t>
  </si>
  <si>
    <t>DJ67-00622A</t>
  </si>
  <si>
    <t>DJ63-01095F</t>
  </si>
  <si>
    <t>DC61-03475A</t>
  </si>
  <si>
    <t>DC97-17347A</t>
  </si>
  <si>
    <t>DC61-01937C</t>
  </si>
  <si>
    <t>DC64-02920A</t>
  </si>
  <si>
    <t>DC63-01543A</t>
  </si>
  <si>
    <t>DC61-04561A</t>
  </si>
  <si>
    <t>DC97-20733A</t>
  </si>
  <si>
    <t>DC97-14653C</t>
  </si>
  <si>
    <t>DC97-14653G</t>
  </si>
  <si>
    <t>DC63-02177A</t>
  </si>
  <si>
    <t>DC61-04566A</t>
  </si>
  <si>
    <t>DC98-03621A</t>
  </si>
  <si>
    <t>DC63-02181A</t>
  </si>
  <si>
    <t>DJ97-02080C</t>
  </si>
  <si>
    <t>DC63-01541A</t>
  </si>
  <si>
    <t>DC97-17392A</t>
  </si>
  <si>
    <t>DJ97-01145A</t>
  </si>
  <si>
    <t>DJ66-00701A</t>
  </si>
  <si>
    <t>DJ64-00628E</t>
  </si>
  <si>
    <t>DJ66-00706B</t>
  </si>
  <si>
    <t>DJ63-01558/Red</t>
  </si>
  <si>
    <t>DJ97-02352R</t>
  </si>
  <si>
    <t>DJ97-02352S</t>
  </si>
  <si>
    <t>DJ97-02352T</t>
  </si>
  <si>
    <t>DJ97-02352U</t>
  </si>
  <si>
    <t>DJ97-02352V</t>
  </si>
  <si>
    <t>DJ97-00760B</t>
  </si>
  <si>
    <t>DJ97-00759B</t>
  </si>
  <si>
    <t>DJ97-02599A</t>
  </si>
  <si>
    <t>DC98-03621B</t>
  </si>
  <si>
    <t>DJ63-01558Y</t>
  </si>
  <si>
    <t>DJ63-01558Z</t>
  </si>
  <si>
    <t>DJ63-01590B</t>
  </si>
  <si>
    <t>DJ63-01558W</t>
  </si>
  <si>
    <t>DA63-07349C</t>
  </si>
  <si>
    <t>DA63-07349L</t>
  </si>
  <si>
    <t>DJ63-01558X</t>
  </si>
  <si>
    <t>DJ63-01558V</t>
  </si>
  <si>
    <t>DC64-02920G</t>
  </si>
  <si>
    <t>DC97-17392D</t>
  </si>
  <si>
    <t>DJ97-02597L</t>
  </si>
  <si>
    <t>DJ97-02597J</t>
  </si>
  <si>
    <t>DJ97-02597Z</t>
  </si>
  <si>
    <t>DJ61-01622A</t>
  </si>
  <si>
    <t>BN63-17445A</t>
  </si>
  <si>
    <t>BN63-17504A</t>
  </si>
  <si>
    <t>BN96-45828E</t>
  </si>
  <si>
    <t>BN96-45828H</t>
  </si>
  <si>
    <t>BN96-45661H</t>
  </si>
  <si>
    <t>BN63-17446A</t>
  </si>
  <si>
    <t>BN96-45829K</t>
  </si>
  <si>
    <t>BN96-45829E</t>
  </si>
  <si>
    <t>BN63-17445D</t>
  </si>
  <si>
    <t>BN63-17440A</t>
  </si>
  <si>
    <t>BN96-45828K</t>
  </si>
  <si>
    <t>BN96-45757B</t>
  </si>
  <si>
    <t>BN96-45757D</t>
  </si>
  <si>
    <t>BN96-45828C</t>
  </si>
  <si>
    <t>DC64-02921A</t>
  </si>
  <si>
    <t>BN96-45829G</t>
  </si>
  <si>
    <t>BN96-45829C</t>
  </si>
  <si>
    <t>BN63-17446B</t>
  </si>
  <si>
    <t>DC64-02922A</t>
  </si>
  <si>
    <t>BN96-45661B</t>
  </si>
  <si>
    <t>BN96-45661G</t>
  </si>
  <si>
    <t>BN96-45828M</t>
  </si>
  <si>
    <t>BN96-45828G</t>
  </si>
  <si>
    <t>BN63-17445F</t>
  </si>
  <si>
    <t>BN96-45829J</t>
  </si>
  <si>
    <t>BN83-06686A</t>
  </si>
  <si>
    <t>BN96-45757C</t>
  </si>
  <si>
    <t>BN83-06674A</t>
  </si>
  <si>
    <t>BN96-45661E</t>
  </si>
  <si>
    <t>BN96-45757E</t>
  </si>
  <si>
    <t>BN96-45828J</t>
  </si>
  <si>
    <t>BN96-45829B</t>
  </si>
  <si>
    <t>BN64-04042A</t>
  </si>
  <si>
    <t>93377_T</t>
  </si>
  <si>
    <t>93379_T</t>
  </si>
  <si>
    <t>93378_T</t>
  </si>
  <si>
    <t>BN64-04043A</t>
  </si>
  <si>
    <t>BN96-45828U</t>
  </si>
  <si>
    <t>BN83-06559A</t>
  </si>
  <si>
    <t>BN83-06758A</t>
  </si>
  <si>
    <t>DA97-17160D</t>
  </si>
  <si>
    <t>DJ97-01875A</t>
  </si>
  <si>
    <t>BN83-07363A</t>
  </si>
  <si>
    <t>DA97-17160C</t>
  </si>
  <si>
    <t>BN83-06834A</t>
  </si>
  <si>
    <t>BN96-46697B</t>
  </si>
  <si>
    <t>DJ97-01874A</t>
  </si>
  <si>
    <t>BN96-45828P</t>
  </si>
  <si>
    <t>BN83-07373A</t>
  </si>
  <si>
    <t>DJ66-70122A</t>
  </si>
  <si>
    <t>BN83-07866A</t>
  </si>
  <si>
    <t>BN96-45661J</t>
  </si>
  <si>
    <t>BN96-46921D</t>
  </si>
  <si>
    <t>DC97-20020C</t>
  </si>
  <si>
    <t>DC97-20020B</t>
  </si>
  <si>
    <t>DC97-20020A</t>
  </si>
  <si>
    <t>93377-BTP</t>
  </si>
  <si>
    <t>93379-BTP</t>
  </si>
  <si>
    <t>93378-BTP</t>
  </si>
  <si>
    <t>BN63-14386A</t>
  </si>
  <si>
    <t>BN63-14387A</t>
  </si>
  <si>
    <t>BN96-37935A</t>
  </si>
  <si>
    <t>BN96-37936A</t>
  </si>
  <si>
    <t>BN96-38930A</t>
  </si>
  <si>
    <t>BN96-38931A</t>
  </si>
  <si>
    <t>BN96-46921B</t>
  </si>
  <si>
    <t>DC61-04045A</t>
  </si>
  <si>
    <t>BN64-04042/IN</t>
  </si>
  <si>
    <t>BN96-45894B</t>
  </si>
  <si>
    <t>BN96-46697A</t>
  </si>
  <si>
    <t>BN96-46921F</t>
  </si>
  <si>
    <t>DJ97-02352P</t>
  </si>
  <si>
    <t>BN96-45894A</t>
  </si>
  <si>
    <t>DC61-04284B</t>
  </si>
  <si>
    <t>BN83-06695A</t>
  </si>
  <si>
    <t>BN83-07595A</t>
  </si>
  <si>
    <t>BN96-45894G</t>
  </si>
  <si>
    <t>BN63-17448A</t>
  </si>
  <si>
    <t>CR1</t>
  </si>
  <si>
    <t>BN64-04100A</t>
  </si>
  <si>
    <t>BN64-04100/IN</t>
  </si>
  <si>
    <t>BN64-04116/IN</t>
  </si>
  <si>
    <t>BN64-04116A</t>
  </si>
  <si>
    <t>BN96-47895A</t>
  </si>
  <si>
    <t>BN96-45894D</t>
  </si>
  <si>
    <t>DJ97-02551A</t>
  </si>
  <si>
    <t>DJ97-02633A</t>
  </si>
  <si>
    <t>BN63-17504M</t>
  </si>
  <si>
    <t>BN63-17504N</t>
  </si>
  <si>
    <t>BN96-45894E</t>
  </si>
  <si>
    <t>S630-035329</t>
  </si>
  <si>
    <t>BN63-17586A</t>
  </si>
  <si>
    <t>DC61-03510A</t>
  </si>
  <si>
    <t>87911-B</t>
  </si>
  <si>
    <t>BN96-45661Y</t>
  </si>
  <si>
    <t>BN96-45661Z</t>
  </si>
  <si>
    <t>BN83-09687A</t>
  </si>
  <si>
    <t>DJ97-17973A</t>
  </si>
  <si>
    <t>BN96-46697E</t>
  </si>
  <si>
    <t>BN96-49118F</t>
  </si>
  <si>
    <t>BN96-49082E</t>
  </si>
  <si>
    <t>BN96-49118K</t>
  </si>
  <si>
    <t>BN96-49082F</t>
  </si>
  <si>
    <t>BN96-49118N</t>
  </si>
  <si>
    <t>BN83-09717A</t>
  </si>
  <si>
    <t>BN83-09792A</t>
  </si>
  <si>
    <t>BN96-49118E</t>
  </si>
  <si>
    <t>BN96-49118G</t>
  </si>
  <si>
    <t>BN96-49118H</t>
  </si>
  <si>
    <t>BN96-49082H</t>
  </si>
  <si>
    <t>BN96-45661V</t>
  </si>
  <si>
    <t>BN83-09819A</t>
  </si>
  <si>
    <t>BN83-09811A</t>
  </si>
  <si>
    <t>BN83-07530A</t>
  </si>
  <si>
    <t>BN96-49082G</t>
  </si>
  <si>
    <t>BN96-49082J</t>
  </si>
  <si>
    <t>BN96-49082B</t>
  </si>
  <si>
    <t>BN63-18047D</t>
  </si>
  <si>
    <t>BN96-49108B</t>
  </si>
  <si>
    <t>Ca/Shift</t>
  </si>
  <si>
    <t>Mã hàng/
Code SP</t>
  </si>
  <si>
    <t>Phân loại sản phẩm/ 
Prod.Category</t>
  </si>
  <si>
    <t>Miêu tả/ Description</t>
  </si>
  <si>
    <t>Quy trình SX/
Prod. Process</t>
  </si>
  <si>
    <t>Số Lot/
Lot No.</t>
  </si>
  <si>
    <t>Ghi chú/
Note</t>
  </si>
  <si>
    <t>ASSY COVER DUST</t>
  </si>
  <si>
    <t>PANEL CONTROL-H</t>
  </si>
  <si>
    <t>ASSY SHELF-FRE BOTTOM</t>
  </si>
  <si>
    <t>ASSY COVER-DEODORIZER</t>
  </si>
  <si>
    <t>ASSY CODE</t>
  </si>
  <si>
    <t>Miêu tả/ 
Description</t>
  </si>
  <si>
    <t>MOLD C/O</t>
  </si>
  <si>
    <t>SỐ LOT/
LOT No.</t>
  </si>
  <si>
    <t>Shortage quantity</t>
  </si>
  <si>
    <t>Ca 1</t>
  </si>
  <si>
    <t>Ca 2</t>
  </si>
  <si>
    <r>
      <t>CYCLE TIME</t>
    </r>
    <r>
      <rPr>
        <sz val="14"/>
        <rFont val="Times New Roman"/>
        <family val="1"/>
      </rPr>
      <t xml:space="preserve"> (s)</t>
    </r>
  </si>
  <si>
    <t>GUIDE ICE</t>
  </si>
  <si>
    <t>CASE ICE</t>
  </si>
  <si>
    <t>SHELF-BOTTOM</t>
  </si>
  <si>
    <t>CASE-CYCLONE I;SC8830,ABS,GRY TRP,UT0515, G0290</t>
  </si>
  <si>
    <t>COVER BACK;SC8830,ABS,EBONY BLK,NO-COATING</t>
  </si>
  <si>
    <t>COVER FRONT;SC8800,ABS,EBONY BLACK,NON-COATING</t>
  </si>
  <si>
    <t>COVER SPONGE;SC8830,ABS,SUB GRY</t>
  </si>
  <si>
    <t>COVER DUST, ABS, IRON RED</t>
  </si>
  <si>
    <t>GRILLE CYCLONE;SC8800,ABS,Airborne,HG-0760GP</t>
  </si>
  <si>
    <t>DECORATION MID;SC8830,ABS,-,EBONY BLACK</t>
  </si>
  <si>
    <t>DECORATION MID;SC8800,ABS,Merlot purple,</t>
  </si>
  <si>
    <t>BUTTON-C/REEL;SC8830,ABS,EBONY BLK</t>
  </si>
  <si>
    <t>BUTTON SWITCH;SC8830,ABS,EBONY BLK</t>
  </si>
  <si>
    <t>GRILLE-SPONGE;SC8830,ABS,ILLUSHION ORANGE,GP35</t>
  </si>
  <si>
    <t>COVER  HOLDER</t>
  </si>
  <si>
    <t>GROMMET-SCREW;3050-PJT,PP+GF,NATURAL,15%</t>
  </si>
  <si>
    <t>Resin</t>
  </si>
  <si>
    <t>Resin Code</t>
  </si>
  <si>
    <t>Weight
(g)</t>
  </si>
  <si>
    <t>PP+M/B</t>
  </si>
  <si>
    <t>0103-003461
0103-010287</t>
  </si>
  <si>
    <t>TPV</t>
  </si>
  <si>
    <t>0103-003320</t>
  </si>
  <si>
    <t>HIPS/S834S1, COOL WHITE</t>
  </si>
  <si>
    <t>HIPS/S834S1</t>
  </si>
  <si>
    <t>POM, K300</t>
  </si>
  <si>
    <t>HIPS/'S834S1</t>
  </si>
  <si>
    <t>ABS/780</t>
  </si>
  <si>
    <t>PP/BJ750+PPW177710</t>
  </si>
  <si>
    <t>ABS/'TX0510</t>
  </si>
  <si>
    <t>PP/ SSPP640</t>
  </si>
  <si>
    <t>POM/K300</t>
  </si>
  <si>
    <t>0103-001493</t>
  </si>
  <si>
    <t>PC,3022R
VIOLET RED</t>
  </si>
  <si>
    <t xml:space="preserve">0103-008846 </t>
  </si>
  <si>
    <t>0103-010859T</t>
  </si>
  <si>
    <t>ABS/GP35</t>
  </si>
  <si>
    <t xml:space="preserve">PP/ MB(PP).P744J </t>
  </si>
  <si>
    <t>0103-0001846H
0103-0002777</t>
  </si>
  <si>
    <t>PP/P744J, MB</t>
  </si>
  <si>
    <t>PP/BJ750+MB INOX GRAY</t>
  </si>
  <si>
    <t>PP/P744J+MB  WHITE</t>
  </si>
  <si>
    <t>HIPS CNTK H304</t>
  </si>
  <si>
    <t>ABS/CNTK A-204</t>
  </si>
  <si>
    <t>PP/SSPP640</t>
  </si>
  <si>
    <t>ABS/HG-0760GP</t>
  </si>
  <si>
    <t>0103-007331</t>
  </si>
  <si>
    <t>Cũ: ABS/HG-0760GP</t>
  </si>
  <si>
    <t>0103-004144</t>
  </si>
  <si>
    <t>HIPS + MB</t>
  </si>
  <si>
    <t>ABS/ GP35</t>
  </si>
  <si>
    <t>GPPS/168N</t>
  </si>
  <si>
    <t>0103-010366</t>
  </si>
  <si>
    <t>ABS/'HG0760GP</t>
  </si>
  <si>
    <t>PP+MB</t>
  </si>
  <si>
    <t xml:space="preserve">0103-001846
0103-002777 </t>
  </si>
  <si>
    <t>ABS/'HG-0760GP</t>
  </si>
  <si>
    <t>GPPS/147F</t>
  </si>
  <si>
    <t>ABS/ TX0510</t>
  </si>
  <si>
    <t>PP,
M/B(PP)</t>
  </si>
  <si>
    <t>0103-001846H
0103-002777</t>
  </si>
  <si>
    <t>TPE/ S-700B</t>
  </si>
  <si>
    <t>Date</t>
  </si>
  <si>
    <t>Net Weight
(g)</t>
  </si>
  <si>
    <t>Plan Quantity
(pcs)</t>
  </si>
  <si>
    <t>Plan Resin
(g)</t>
  </si>
  <si>
    <t>Shift 1</t>
  </si>
  <si>
    <t>Shift 3</t>
  </si>
  <si>
    <t>NG</t>
  </si>
  <si>
    <t>Another Code</t>
  </si>
  <si>
    <t>DJ64-01010A/IN</t>
  </si>
  <si>
    <t>0103-002992</t>
  </si>
  <si>
    <t>Mix Rate</t>
  </si>
  <si>
    <t>0103-002777</t>
  </si>
  <si>
    <t>0103-007638</t>
  </si>
  <si>
    <t>0103-0002777</t>
  </si>
  <si>
    <t>0103-010287</t>
  </si>
  <si>
    <t>0103-009569</t>
  </si>
  <si>
    <t>0103-002990</t>
  </si>
  <si>
    <t>W22</t>
  </si>
  <si>
    <t>W23</t>
  </si>
  <si>
    <t>W24</t>
  </si>
  <si>
    <t>W25</t>
  </si>
  <si>
    <t>W26</t>
  </si>
  <si>
    <t>W27</t>
  </si>
  <si>
    <t>W28</t>
  </si>
  <si>
    <t>W29</t>
  </si>
  <si>
    <t>W30</t>
  </si>
  <si>
    <t>W31</t>
  </si>
  <si>
    <t>W32</t>
  </si>
  <si>
    <t>W33</t>
  </si>
  <si>
    <t>W34</t>
  </si>
  <si>
    <t>W35</t>
  </si>
  <si>
    <t>W36</t>
  </si>
  <si>
    <t>W37</t>
  </si>
  <si>
    <t>W38</t>
  </si>
  <si>
    <t>W39</t>
  </si>
  <si>
    <t xml:space="preserve">DJ61-01599A </t>
  </si>
  <si>
    <t>Kế hoạch/
Plan W19</t>
  </si>
  <si>
    <t>Kế hoạch bổ sung W16</t>
  </si>
  <si>
    <t>Kế hoạch/
Plan W16</t>
  </si>
  <si>
    <t>Bare Inj for Assy Plan</t>
  </si>
  <si>
    <t>CASE-SPONGE;SC8830,ABS,EBONY BLK,NO-COATING</t>
  </si>
  <si>
    <t>PANEL CONTROL-V;SC8830,ABS,TX-0510,DARK GLASS,G0526</t>
  </si>
  <si>
    <t>DJ64-01012U/In</t>
  </si>
  <si>
    <t>DJ64-01012V/In</t>
  </si>
  <si>
    <t>DUCT-INLET;SC8830,ABS,EBONY BLACK</t>
  </si>
  <si>
    <t>WHEEL BLACK-I</t>
  </si>
  <si>
    <t>WHEEL BACK 0</t>
  </si>
  <si>
    <t xml:space="preserve">Bare Inj </t>
  </si>
  <si>
    <t>CASE CONTROL</t>
  </si>
  <si>
    <t>COVER RAIL-RIGHT</t>
  </si>
  <si>
    <t>GUIDE COVER</t>
  </si>
  <si>
    <t>24/4/2019</t>
  </si>
  <si>
    <t xml:space="preserve">Vật tư code </t>
  </si>
  <si>
    <t>Tên vật tư</t>
  </si>
  <si>
    <t>Tỷ lệ</t>
  </si>
  <si>
    <t>BB00001</t>
  </si>
  <si>
    <t>Tấm lót Carton</t>
  </si>
  <si>
    <t>BB-00008</t>
  </si>
  <si>
    <t>Bao Lami bag : 0.5*W570*L610</t>
  </si>
  <si>
    <t>DA61-11262A</t>
  </si>
  <si>
    <t>DJ62-00347A</t>
  </si>
  <si>
    <t>SEAL-CASE SPONGE;SC8830,EVA FOAM,BLK</t>
  </si>
  <si>
    <t>BB00007</t>
  </si>
  <si>
    <t>Bao Lami bag : 0.5*W400*L450</t>
  </si>
  <si>
    <t>PE 006</t>
  </si>
  <si>
    <t>Màng PE 450*450</t>
  </si>
  <si>
    <t>30 cm</t>
  </si>
  <si>
    <t xml:space="preserve">DA67-04511B
(DA97-17973A+B)
</t>
  </si>
  <si>
    <t>QA-DA97-17973A
(sử dụng cho code A)</t>
  </si>
  <si>
    <t>QA Code</t>
  </si>
  <si>
    <t>QA-DA97-17973B
(sử dụng cho code B)</t>
  </si>
  <si>
    <t>0203-006515</t>
  </si>
  <si>
    <t>TAPE-POLY;OPP,T0.13,W24,WHITE</t>
  </si>
  <si>
    <t>3 cm</t>
  </si>
  <si>
    <t>6902-002306</t>
  </si>
  <si>
    <t>BAG PE;HDPE/PE FOAM,T0.012/T0.5,W600,L50</t>
  </si>
  <si>
    <t>Total Plan Resin
(g)</t>
  </si>
  <si>
    <t>Plan Resin Summary</t>
  </si>
  <si>
    <t>Picklist</t>
  </si>
  <si>
    <t>Material Code</t>
  </si>
  <si>
    <t>Type</t>
  </si>
  <si>
    <t>Material</t>
  </si>
  <si>
    <t>Rate</t>
  </si>
  <si>
    <t>Mix Resin</t>
  </si>
  <si>
    <t>Mc</t>
  </si>
  <si>
    <t>WH Stock</t>
  </si>
  <si>
    <t>Shortage Quantity</t>
  </si>
  <si>
    <t>PSI Balance</t>
  </si>
  <si>
    <t>Injection Part
Summary</t>
  </si>
  <si>
    <t>Total Plan Material</t>
  </si>
  <si>
    <t>KẾ HOẠCH LẮP RÁP NGÀY 09/5/2019</t>
  </si>
  <si>
    <t>1305/2019</t>
  </si>
  <si>
    <t>1805/2019</t>
  </si>
  <si>
    <t>KẾ HOẠCH NGÀY 9/5/2019</t>
  </si>
  <si>
    <t>0103-008846</t>
  </si>
  <si>
    <t>0103-001846H</t>
  </si>
  <si>
    <t>Cover dust, Deep Blue</t>
  </si>
  <si>
    <t>COVER DUST;REB,ABS,HB,MERLOT PURPLE,1600</t>
  </si>
  <si>
    <t>0103-010859</t>
  </si>
  <si>
    <t>DECORATION CYCLONE;SC8800,PP+TD30%,Airborne</t>
  </si>
  <si>
    <t>HANDLE-CYCLONE LOW;SC8830,ABS,EBONY BLK</t>
  </si>
  <si>
    <t>LEVER CYCLONE;SC8800,ABS,HG-0760GP,NEUTRAL GRAY (NON-COAT)</t>
  </si>
  <si>
    <t>DJ64-01012T/In</t>
  </si>
  <si>
    <t>HANDLE CYCLONE-UP;SC8800,ABS,HG-0760GP,HB,Airborne,SAMSUNG</t>
  </si>
  <si>
    <t>W40</t>
  </si>
  <si>
    <t>Plan Resin Summary W20</t>
  </si>
  <si>
    <t>W41</t>
  </si>
  <si>
    <t>[SEHC Purchasing PSI format]</t>
    <phoneticPr fontId="0" type="noConversion"/>
  </si>
  <si>
    <t>input only " vendor "</t>
    <phoneticPr fontId="0" type="noConversion"/>
  </si>
  <si>
    <t>input only " SEHC Purchasing team "</t>
    <phoneticPr fontId="0" type="noConversion"/>
  </si>
  <si>
    <t>PLANT</t>
    <phoneticPr fontId="0" type="noConversion"/>
  </si>
  <si>
    <t>CODE</t>
    <phoneticPr fontId="0" type="noConversion"/>
  </si>
  <si>
    <t>DESC.</t>
  </si>
  <si>
    <t>UNIT</t>
    <phoneticPr fontId="0" type="noConversion"/>
  </si>
  <si>
    <t>Elements</t>
    <phoneticPr fontId="0" type="noConversion"/>
  </si>
  <si>
    <t>자재CODE</t>
    <phoneticPr fontId="0" type="noConversion"/>
  </si>
  <si>
    <t>단위</t>
    <phoneticPr fontId="0" type="noConversion"/>
  </si>
  <si>
    <t>패턴</t>
    <phoneticPr fontId="0" type="noConversion"/>
  </si>
  <si>
    <t>WIP</t>
    <phoneticPr fontId="0" type="noConversion"/>
  </si>
  <si>
    <t>KIMKHOA.PT</t>
  </si>
  <si>
    <t>ASSY COVER VEG-LOW;3050,RT20,Biodegradab</t>
  </si>
  <si>
    <t>BẢNG THEO DÕI SỐ LƯỢNG SẢN XUẤT (17-26/05/2019)</t>
  </si>
  <si>
    <t>G5095-E12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</si>
</sst>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4">
    <numFmt numFmtId="164" formatCode="&quot;$&quot;#,##0_);\(&quot;$&quot;#,##0\)"/>
    <numFmt numFmtId="165" formatCode="&quot;$&quot;#,##0_);[Red]\(&quot;$&quot;#,##0\)"/>
    <numFmt numFmtId="166" formatCode="_(&quot;$&quot;* #,##0_);_(&quot;$&quot;* \(#,##0\);_(&quot;$&quot;* &quot;-&quot;_);_(@_)"/>
    <numFmt numFmtId="167" formatCode="_(* #,##0_);_(* \(#,##0\);_(* &quot;-&quot;_);_(@_)"/>
    <numFmt numFmtId="168" formatCode="_(&quot;$&quot;* #,##0.00_);_(&quot;$&quot;* \(#,##0.00\);_(&quot;$&quot;* &quot;-&quot;??_);_(@_)"/>
    <numFmt numFmtId="169" formatCode="_(* #,##0.00_);_(* \(#,##0.00\);_(* &quot;-&quot;??_);_(@_)"/>
    <numFmt numFmtId="170" formatCode="_-* #,##0_-;\-* #,##0_-;_-* &quot;-&quot;_-;_-@_-"/>
    <numFmt numFmtId="171" formatCode="_-* #,##0.00_-;\-* #,##0.00_-;_-* &quot;-&quot;??_-;_-@_-"/>
    <numFmt numFmtId="172" formatCode="_(* #,##0_);_(* \(#,##0\);_(* &quot;-&quot;??_);_(@_)"/>
    <numFmt numFmtId="173" formatCode="_-&quot;₩&quot;* #,##0_-;\-&quot;₩&quot;* #,##0_-;_-&quot;₩&quot;* &quot;-&quot;_-;_-@_-"/>
    <numFmt numFmtId="174" formatCode="_-&quot;₩&quot;* #,##0.00_-;\-&quot;₩&quot;* #,##0.00_-;_-&quot;₩&quot;* &quot;-&quot;??_-;_-@_-"/>
    <numFmt numFmtId="175" formatCode="0.0000000"/>
    <numFmt numFmtId="176" formatCode="_ * #,##0.00_ ;_ * \-#,##0.00_ ;_ * &quot;-&quot;??_ ;_ @_ "/>
    <numFmt numFmtId="177" formatCode="0;[Red]0"/>
    <numFmt numFmtId="178" formatCode="_ * #,##0_ ;_ * \-#,##0_ ;_ * &quot;-&quot;_ ;_ @_ "/>
    <numFmt numFmtId="179" formatCode="_-[$€-2]* #,##0.00_-;\-[$€-2]* #,##0.00_-;_-[$€-2]* &quot;-&quot;??_-"/>
    <numFmt numFmtId="180" formatCode="_-&quot;\&quot;* #,##0_-;\-&quot;\&quot;* #,##0_-;_-&quot;\&quot;* &quot;-&quot;_-;_-@_-"/>
    <numFmt numFmtId="181" formatCode="_-&quot;\&quot;* #,##0.00_-;\-&quot;\&quot;* #,##0.00_-;_-&quot;\&quot;* &quot;-&quot;??_-;_-@_-"/>
    <numFmt numFmtId="182" formatCode="_ &quot;\&quot;* #,##0_ ;_ &quot;\&quot;* \-#,##0_ ;_ &quot;\&quot;* &quot;-&quot;_ ;_ @_ "/>
    <numFmt numFmtId="183" formatCode="_ &quot;\&quot;* #,##0.00_ ;_ &quot;\&quot;* \-#,##0.00_ ;_ &quot;\&quot;* &quot;-&quot;??_ ;_ @_ "/>
    <numFmt numFmtId="184" formatCode="[$-409]d&quot;-&quot;mmm;@"/>
    <numFmt numFmtId="185" formatCode="###\ ###\ ###\ ###\ ##0"/>
    <numFmt numFmtId="186" formatCode="_-* #,##0\ _F_-;\-* #,##0\ _F_-;_-* &quot;-&quot;\ _F_-;_-@_-"/>
    <numFmt numFmtId="187" formatCode="&quot;\&quot;#,##0;[Red]&quot;\&quot;&quot;\&quot;\-#,##0"/>
    <numFmt numFmtId="188" formatCode="_-&quot;$&quot;\ * #,##0_-;\-&quot;$&quot;\ * #,##0_-;_-&quot;$&quot;\ * &quot;-&quot;_-;_-@_-"/>
    <numFmt numFmtId="189" formatCode="_-* #,##0\ &quot;F&quot;_-;\-* #,##0\ &quot;F&quot;_-;_-* &quot;-&quot;\ &quot;F&quot;_-;_-@_-"/>
    <numFmt numFmtId="190" formatCode="#,##0\ &quot;FB&quot;;\-#,##0\ &quot;FB&quot;"/>
    <numFmt numFmtId="191" formatCode="_-* #,##0\ &quot;$&quot;_-;\-* #,##0\ &quot;$&quot;_-;_-* &quot;-&quot;\ &quot;$&quot;_-;_-@_-"/>
    <numFmt numFmtId="192" formatCode="_-&quot;$&quot;* #,##0_-;\-&quot;$&quot;* #,##0_-;_-&quot;$&quot;* &quot;-&quot;_-;_-@_-"/>
    <numFmt numFmtId="193" formatCode="_-&quot;$&quot;* #,##0.00_-;\-&quot;$&quot;* #,##0.00_-;_-&quot;$&quot;* &quot;-&quot;??_-;_-@_-"/>
    <numFmt numFmtId="194" formatCode="_-&quot;ñ&quot;* #,##0_-;\-&quot;ñ&quot;* #,##0_-;_-&quot;ñ&quot;* &quot;-&quot;_-;_-@_-"/>
    <numFmt numFmtId="195" formatCode="0.0000"/>
    <numFmt numFmtId="196" formatCode="_-* #,##0.00\ _V_N_D_-;\-* #,##0.00\ _V_N_D_-;_-* &quot;-&quot;??\ _V_N_D_-;_-@_-"/>
    <numFmt numFmtId="197" formatCode="_-* #,##0.00\ _F_-;\-* #,##0.00\ _F_-;_-* &quot;-&quot;??\ _F_-;_-@_-"/>
    <numFmt numFmtId="198" formatCode="#,##0.00\ &quot;FB&quot;;\-#,##0.00\ &quot;FB&quot;"/>
    <numFmt numFmtId="199" formatCode="0.0"/>
    <numFmt numFmtId="200" formatCode="_-* #,##0.00_ñ_-;\-* #,##0.00_ñ_-;_-* &quot;-&quot;??_ñ_-;_-@_-"/>
    <numFmt numFmtId="201" formatCode="_-* #,##0.00\ _ñ_-;\-* #,##0.00\ _ñ_-;_-* &quot;-&quot;??\ _ñ_-;_-@_-"/>
    <numFmt numFmtId="202" formatCode="_(&quot;$&quot;\ * #,##0_);_(&quot;$&quot;\ * \(#,##0\);_(&quot;$&quot;\ * &quot;-&quot;_);_(@_)"/>
    <numFmt numFmtId="203" formatCode="&quot;$&quot;#,##0;[Red]\-&quot;$&quot;#,##0"/>
    <numFmt numFmtId="204" formatCode="&quot;$&quot;#,##0.00;[Red]\-&quot;$&quot;#,##0.00"/>
    <numFmt numFmtId="205" formatCode="_-* #,##0\ &quot;ñ&quot;_-;\-* #,##0\ &quot;ñ&quot;_-;_-* &quot;-&quot;\ &quot;ñ&quot;_-;_-@_-"/>
    <numFmt numFmtId="206" formatCode="_-* #,##0\ _V_N_D_-;\-* #,##0\ _V_N_D_-;_-* &quot;-&quot;\ _V_N_D_-;_-@_-"/>
    <numFmt numFmtId="207" formatCode="_-* #,##0\ _$_-;\-* #,##0\ _$_-;_-* &quot;-&quot;\ _$_-;_-@_-"/>
    <numFmt numFmtId="208" formatCode="#,##0\ &quot;FB&quot;;[Red]\-#,##0\ &quot;FB&quot;"/>
    <numFmt numFmtId="209" formatCode="0.0_ ;\-0.0\ "/>
    <numFmt numFmtId="210" formatCode="_-* #,##0_ñ_-;\-* #,##0_ñ_-;_-* &quot;-&quot;_ñ_-;_-@_-"/>
    <numFmt numFmtId="211" formatCode="_-* #,##0\ _ñ_-;\-* #,##0\ _ñ_-;_-* &quot;-&quot;\ _ñ_-;_-@_-"/>
    <numFmt numFmtId="212" formatCode="#,#00;[Red]\-#,#00;_@&quot;-&quot;"/>
    <numFmt numFmtId="213" formatCode="&quot;SFr.&quot;\ #,##0.00;[Red]&quot;SFr.&quot;\ \-#,##0.00"/>
    <numFmt numFmtId="214" formatCode="_ &quot;SFr.&quot;\ * #,##0_ ;_ &quot;SFr.&quot;\ * \-#,##0_ ;_ &quot;SFr.&quot;\ * &quot;-&quot;_ ;_ @_ "/>
    <numFmt numFmtId="215" formatCode="_-* #,##0.00\ &quot;F&quot;_-;\-* #,##0.00\ &quot;F&quot;_-;_-* &quot;-&quot;??\ &quot;F&quot;_-;_-@_-"/>
    <numFmt numFmtId="216" formatCode="General;;"/>
    <numFmt numFmtId="217" formatCode="#,##0.00\ &quot;F&quot;;\-#,##0.00\ &quot;F&quot;"/>
    <numFmt numFmtId="218" formatCode="#,##0.00;[Red]#,##0.00"/>
    <numFmt numFmtId="219" formatCode="#,##0.000"/>
    <numFmt numFmtId="220" formatCode="_-* #,##0_-;\-* #,##0_-;_-* &quot;-&quot;??_-;_-@_-"/>
    <numFmt numFmtId="221" formatCode="_ * #,##0_)\ _$_ ;_ * \(#,##0\)\ _$_ ;_ * &quot;-&quot;_)\ _$_ ;_ @_ "/>
    <numFmt numFmtId="222" formatCode="dd\-mmm\-yy_)"/>
    <numFmt numFmtId="223" formatCode="_-* #,##0\ _D_M_-;\-* #,##0\ _D_M_-;_-* &quot;-&quot;\ _D_M_-;_-@_-"/>
    <numFmt numFmtId="224" formatCode="_-* #,##0.00\ _D_M_-;\-* #,##0.00\ _D_M_-;_-* &quot;-&quot;??\ _D_M_-;_-@_-"/>
    <numFmt numFmtId="225" formatCode="0.0%"/>
    <numFmt numFmtId="226" formatCode=";;"/>
    <numFmt numFmtId="227" formatCode="_(* #,##0.000000_);_(* \(#,##0.000000\);_(* &quot;-&quot;??_);_(@_)"/>
    <numFmt numFmtId="228" formatCode="_(&quot;Cr$&quot;* #,##0_);_(&quot;Cr$&quot;* \(#,##0\);_(&quot;Cr$&quot;* &quot;-&quot;_);_(@_)"/>
    <numFmt numFmtId="229" formatCode="_(&quot;Cr$&quot;* #,##0.00_);_(&quot;Cr$&quot;* \(#,##0.00\);_(&quot;Cr$&quot;* &quot;-&quot;??_);_(@_)"/>
    <numFmt numFmtId="230" formatCode="_ * #,##0_)\ _R_$_ ;_ * \(#,##0\)\ _R_$_ ;_ * &quot;-&quot;_)\ _R_$_ ;_ @_ "/>
    <numFmt numFmtId="231" formatCode="_ * #,##0.00_)\ _R_$_ ;_ * \(#,##0.00\)\ _R_$_ ;_ * &quot;-&quot;??_)\ _R_$_ ;_ @_ "/>
    <numFmt numFmtId="232" formatCode="#,##0.00\ &quot;F&quot;;[Red]\-#,##0.00\ &quot;F&quot;"/>
    <numFmt numFmtId="233" formatCode="#,##0.00\ \ "/>
    <numFmt numFmtId="234" formatCode="&quot;\&quot;#,##0;[Red]\-&quot;\&quot;#,##0"/>
    <numFmt numFmtId="235" formatCode="#,##0.00\ &quot;FB&quot;;[Red]\-#,##0.00\ &quot;FB&quot;"/>
    <numFmt numFmtId="236" formatCode="_ * #,##0_ ;_ * \-#,##0_ ;_ * &quot;-&quot;??_ ;_ @_ "/>
    <numFmt numFmtId="237" formatCode="&quot;S/&quot;#,##0.00;&quot;S/&quot;\-#,##0.00"/>
    <numFmt numFmtId="238" formatCode="#,##0.0"/>
    <numFmt numFmtId="239" formatCode="&quot;S/&quot;#,##0.00;[Red]&quot;S/&quot;\-#,##0.00"/>
    <numFmt numFmtId="240" formatCode="#,##0\ &quot;F&quot;;\-#,##0\ &quot;F&quot;"/>
    <numFmt numFmtId="241" formatCode="0\ \ \ \ "/>
    <numFmt numFmtId="242" formatCode="&quot;$&quot;\ #,##0.00;&quot;$&quot;\ \-#,##0.00"/>
    <numFmt numFmtId="243" formatCode="_-* #,##0\ &quot;DM&quot;_-;\-* #,##0\ &quot;DM&quot;_-;_-* &quot;-&quot;\ &quot;DM&quot;_-;_-@_-"/>
    <numFmt numFmtId="244" formatCode="_-* #,##0.00\ &quot;DM&quot;_-;\-* #,##0.00\ &quot;DM&quot;_-;_-* &quot;-&quot;??\ &quot;DM&quot;_-;_-@_-"/>
    <numFmt numFmtId="245" formatCode="_ * #,##0_)\ &quot;$&quot;_ ;_ * \(#,##0\)\ &quot;$&quot;_ ;_ * &quot;-&quot;_)\ &quot;$&quot;_ ;_ @_ "/>
    <numFmt numFmtId="246" formatCode="_(&quot;$&quot;* ###,0&quot;.&quot;00_);_(&quot;$&quot;* \(###,0&quot;.&quot;00\);_(&quot;$&quot;* &quot;-&quot;??_);_(@_)"/>
    <numFmt numFmtId="247" formatCode="[$-409]d/mmm;@"/>
    <numFmt numFmtId="248" formatCode="0_);[Red]\(\-0\)"/>
    <numFmt numFmtId="249" formatCode="0_);[Red]\-0"/>
    <numFmt numFmtId="250" formatCode="0%;;"/>
    <numFmt numFmtId="251" formatCode="ddd"/>
    <numFmt numFmtId="252" formatCode="[$-409]d\-mmm;@"/>
    <numFmt numFmtId="253" formatCode="#,##0_);[Red]\-#,##0"/>
    <numFmt numFmtId="254" formatCode="#,##0_);\-#,##0"/>
    <numFmt numFmtId="255" formatCode="[$-409]d\-mmm\-yy;@"/>
    <numFmt numFmtId="256" formatCode="General\ &quot;cm&quot;"/>
    <numFmt numFmtId="257" formatCode="#,##0\ &quot;cm&quot;"/>
  </numFmts>
  <fonts count="301">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2"/>
      <name val="Times New Roman"/>
      <family val="1"/>
    </font>
    <font>
      <sz val="10"/>
      <color indexed="8"/>
      <name val="Arial"/>
      <family val="2"/>
    </font>
    <font>
      <sz val="11"/>
      <color theme="1"/>
      <name val="Times New Roman"/>
      <family val="2"/>
    </font>
    <font>
      <sz val="12"/>
      <name val="Arial"/>
      <family val="2"/>
    </font>
    <font>
      <sz val="12"/>
      <name val="바탕체"/>
      <family val="1"/>
      <charset val="129"/>
    </font>
    <font>
      <sz val="11"/>
      <name val="Times New Roman"/>
      <family val="1"/>
    </font>
    <font>
      <sz val="11"/>
      <name val="돋움"/>
      <family val="3"/>
      <charset val="129"/>
    </font>
    <font>
      <sz val="10"/>
      <color indexed="8"/>
      <name val="MS Sans Serif"/>
      <family val="2"/>
    </font>
    <font>
      <sz val="12"/>
      <name val="돋움체"/>
      <family val="3"/>
      <charset val="129"/>
    </font>
    <font>
      <sz val="12"/>
      <color indexed="8"/>
      <name val="?UAAA?"/>
      <family val="2"/>
      <charset val="204"/>
    </font>
    <font>
      <sz val="11"/>
      <name val="돋?o"/>
      <family val="3"/>
      <charset val="129"/>
    </font>
    <font>
      <b/>
      <sz val="11"/>
      <name val="돋움"/>
      <family val="3"/>
      <charset val="129"/>
    </font>
    <font>
      <sz val="10"/>
      <name val="Helv"/>
      <family val="2"/>
    </font>
    <font>
      <sz val="10"/>
      <color indexed="9"/>
      <name val="Arial"/>
      <family val="2"/>
    </font>
    <font>
      <i/>
      <sz val="10"/>
      <color indexed="13"/>
      <name val="Arial"/>
      <family val="2"/>
    </font>
    <font>
      <sz val="10"/>
      <color indexed="13"/>
      <name val="Arial"/>
      <family val="2"/>
    </font>
    <font>
      <b/>
      <i/>
      <sz val="9"/>
      <name val="Arial"/>
      <family val="2"/>
    </font>
    <font>
      <b/>
      <sz val="9"/>
      <name val="Arial"/>
      <family val="2"/>
    </font>
    <font>
      <sz val="8"/>
      <name val="Arial"/>
      <family val="2"/>
    </font>
    <font>
      <i/>
      <sz val="10"/>
      <name val="Arial"/>
      <family val="2"/>
    </font>
    <font>
      <sz val="12"/>
      <name val="바e"/>
      <family val="3"/>
      <charset val="129"/>
    </font>
    <font>
      <sz val="12"/>
      <name val="¹UAAA¼"/>
      <family val="1"/>
      <charset val="129"/>
    </font>
    <font>
      <sz val="11"/>
      <name val="바탕체"/>
      <family val="1"/>
      <charset val="129"/>
    </font>
    <font>
      <sz val="10"/>
      <name val="Geneva"/>
      <family val="2"/>
    </font>
    <font>
      <sz val="11"/>
      <color indexed="8"/>
      <name val="Calibri"/>
      <family val="2"/>
    </font>
    <font>
      <sz val="10"/>
      <color theme="1"/>
      <name val="Calibri"/>
      <family val="3"/>
      <charset val="129"/>
      <scheme val="minor"/>
    </font>
    <font>
      <sz val="11"/>
      <color theme="1"/>
      <name val="Calibri"/>
      <family val="3"/>
      <charset val="129"/>
      <scheme val="minor"/>
    </font>
    <font>
      <sz val="11"/>
      <color indexed="9"/>
      <name val="Calibri"/>
      <family val="2"/>
    </font>
    <font>
      <sz val="10"/>
      <color theme="0"/>
      <name val="Calibri"/>
      <family val="3"/>
      <charset val="129"/>
      <scheme val="minor"/>
    </font>
    <font>
      <sz val="11"/>
      <color theme="0"/>
      <name val="Calibri"/>
      <family val="3"/>
      <charset val="129"/>
      <scheme val="minor"/>
    </font>
    <font>
      <sz val="12"/>
      <name val="굴림체"/>
      <family val="3"/>
      <charset val="129"/>
    </font>
    <font>
      <sz val="11"/>
      <name val="??o"/>
      <family val="1"/>
    </font>
    <font>
      <sz val="12"/>
      <name val="±¼¸²A¼"/>
      <family val="3"/>
      <charset val="129"/>
    </font>
    <font>
      <sz val="11"/>
      <name val="μ¸¿o"/>
      <family val="3"/>
      <charset val="129"/>
    </font>
    <font>
      <sz val="12"/>
      <name val="돋움"/>
      <family val="3"/>
      <charset val="129"/>
    </font>
    <font>
      <sz val="12"/>
      <name val="??oA?"/>
      <family val="2"/>
      <charset val="204"/>
    </font>
    <font>
      <sz val="12"/>
      <name val="¡¾¨u￠￢ⓒ÷A¨u"/>
      <family val="3"/>
      <charset val="129"/>
    </font>
    <font>
      <b/>
      <sz val="10"/>
      <name val="Helv"/>
      <family val="2"/>
      <charset val="222"/>
    </font>
    <font>
      <sz val="11"/>
      <color theme="1"/>
      <name val="Calibri"/>
      <family val="2"/>
      <charset val="129"/>
      <scheme val="minor"/>
    </font>
    <font>
      <sz val="11"/>
      <color indexed="8"/>
      <name val="Calibri"/>
      <family val="3"/>
      <charset val="129"/>
    </font>
    <font>
      <sz val="10"/>
      <name val="Arial"/>
      <family val="2"/>
      <charset val="163"/>
    </font>
    <font>
      <sz val="10"/>
      <name val="MS Serif"/>
      <family val="1"/>
    </font>
    <font>
      <sz val="10"/>
      <name val="MS Sans Serif"/>
      <family val="2"/>
    </font>
    <font>
      <sz val="10"/>
      <color indexed="16"/>
      <name val="MS Serif"/>
      <family val="1"/>
    </font>
    <font>
      <b/>
      <sz val="12"/>
      <name val="Helv"/>
      <family val="2"/>
      <charset val="222"/>
    </font>
    <font>
      <b/>
      <sz val="12"/>
      <name val="Arial"/>
      <family val="2"/>
    </font>
    <font>
      <u/>
      <sz val="10"/>
      <color indexed="12"/>
      <name val="Arial"/>
      <family val="2"/>
    </font>
    <font>
      <u/>
      <sz val="11"/>
      <color theme="10"/>
      <name val="Calibri"/>
      <family val="2"/>
    </font>
    <font>
      <b/>
      <sz val="11"/>
      <name val="Helv"/>
      <family val="2"/>
      <charset val="222"/>
    </font>
    <font>
      <sz val="10"/>
      <name val="Courier"/>
      <family val="3"/>
    </font>
    <font>
      <sz val="11"/>
      <name val="돋움"/>
      <family val="2"/>
      <charset val="129"/>
    </font>
    <font>
      <sz val="11"/>
      <color theme="1"/>
      <name val="Calibri"/>
      <family val="2"/>
    </font>
    <font>
      <sz val="10"/>
      <color theme="1"/>
      <name val="Arial"/>
      <family val="2"/>
    </font>
    <font>
      <sz val="11"/>
      <color theme="1"/>
      <name val="Calibri"/>
      <family val="2"/>
      <charset val="129"/>
    </font>
    <font>
      <sz val="11"/>
      <color theme="1"/>
      <name val="Calibri"/>
      <family val="2"/>
      <charset val="222"/>
      <scheme val="minor"/>
    </font>
    <font>
      <sz val="13"/>
      <color theme="1"/>
      <name val="Arial"/>
      <family val="2"/>
    </font>
    <font>
      <sz val="11"/>
      <name val="Book Antiqua"/>
      <family val="1"/>
    </font>
    <font>
      <sz val="8"/>
      <name val="Helv"/>
      <family val="2"/>
    </font>
    <font>
      <b/>
      <sz val="10"/>
      <color indexed="8"/>
      <name val="Arial"/>
      <family val="2"/>
    </font>
    <font>
      <b/>
      <sz val="10"/>
      <color indexed="39"/>
      <name val="Arial"/>
      <family val="2"/>
    </font>
    <font>
      <b/>
      <sz val="12"/>
      <color indexed="8"/>
      <name val="Arial"/>
      <family val="2"/>
    </font>
    <font>
      <sz val="10"/>
      <color indexed="39"/>
      <name val="Arial"/>
      <family val="2"/>
    </font>
    <font>
      <sz val="19"/>
      <color indexed="48"/>
      <name val="Arial"/>
      <family val="2"/>
    </font>
    <font>
      <sz val="10"/>
      <color indexed="10"/>
      <name val="Arial"/>
      <family val="2"/>
    </font>
    <font>
      <b/>
      <sz val="8"/>
      <color indexed="8"/>
      <name val="Helv"/>
      <family val="2"/>
    </font>
    <font>
      <sz val="14"/>
      <name val="Cordia New"/>
      <family val="2"/>
    </font>
    <font>
      <sz val="11"/>
      <name val="돋움"/>
      <charset val="129"/>
    </font>
    <font>
      <sz val="12"/>
      <name val="นูลมรผ"/>
      <charset val="129"/>
    </font>
    <font>
      <sz val="11"/>
      <name val="ตธฟ๒"/>
      <charset val="129"/>
    </font>
    <font>
      <sz val="10"/>
      <name val="Times New Roman"/>
      <family val="1"/>
    </font>
    <font>
      <sz val="11"/>
      <color indexed="10"/>
      <name val="Calibri"/>
      <family val="2"/>
    </font>
    <font>
      <sz val="10"/>
      <color rgb="FFFF0000"/>
      <name val="Calibri"/>
      <family val="3"/>
      <charset val="129"/>
      <scheme val="minor"/>
    </font>
    <font>
      <sz val="11"/>
      <color rgb="FFFF0000"/>
      <name val="Calibri"/>
      <family val="3"/>
      <charset val="129"/>
      <scheme val="minor"/>
    </font>
    <font>
      <b/>
      <sz val="11"/>
      <color indexed="52"/>
      <name val="Calibri"/>
      <family val="2"/>
    </font>
    <font>
      <b/>
      <sz val="10"/>
      <color rgb="FFFA7D00"/>
      <name val="Calibri"/>
      <family val="3"/>
      <charset val="129"/>
      <scheme val="minor"/>
    </font>
    <font>
      <b/>
      <sz val="11"/>
      <color rgb="FFFA7D00"/>
      <name val="Calibri"/>
      <family val="3"/>
      <charset val="129"/>
      <scheme val="minor"/>
    </font>
    <font>
      <sz val="11"/>
      <color indexed="20"/>
      <name val="Calibri"/>
      <family val="2"/>
    </font>
    <font>
      <sz val="10"/>
      <color rgb="FF9C0006"/>
      <name val="Calibri"/>
      <family val="3"/>
      <charset val="129"/>
      <scheme val="minor"/>
    </font>
    <font>
      <sz val="11"/>
      <color rgb="FF9C0006"/>
      <name val="Calibri"/>
      <family val="3"/>
      <charset val="129"/>
      <scheme val="minor"/>
    </font>
    <font>
      <u/>
      <sz val="7.5"/>
      <color indexed="36"/>
      <name val="Arial"/>
      <family val="2"/>
    </font>
    <font>
      <sz val="10"/>
      <color indexed="8"/>
      <name val="Calibri"/>
      <family val="3"/>
      <charset val="129"/>
    </font>
    <font>
      <sz val="11"/>
      <color indexed="8"/>
      <name val="맑은 고딕"/>
      <family val="3"/>
      <charset val="129"/>
    </font>
    <font>
      <sz val="11"/>
      <color indexed="60"/>
      <name val="Calibri"/>
      <family val="2"/>
    </font>
    <font>
      <sz val="10"/>
      <color rgb="FF9C6500"/>
      <name val="Calibri"/>
      <family val="3"/>
      <charset val="129"/>
      <scheme val="minor"/>
    </font>
    <font>
      <sz val="11"/>
      <color rgb="FF9C6500"/>
      <name val="Calibri"/>
      <family val="3"/>
      <charset val="129"/>
      <scheme val="minor"/>
    </font>
    <font>
      <i/>
      <sz val="11"/>
      <color indexed="23"/>
      <name val="Calibri"/>
      <family val="2"/>
    </font>
    <font>
      <i/>
      <sz val="10"/>
      <color rgb="FF7F7F7F"/>
      <name val="Calibri"/>
      <family val="3"/>
      <charset val="129"/>
      <scheme val="minor"/>
    </font>
    <font>
      <i/>
      <sz val="11"/>
      <color rgb="FF7F7F7F"/>
      <name val="Calibri"/>
      <family val="3"/>
      <charset val="129"/>
      <scheme val="minor"/>
    </font>
    <font>
      <b/>
      <sz val="11"/>
      <color indexed="9"/>
      <name val="Calibri"/>
      <family val="2"/>
    </font>
    <font>
      <b/>
      <sz val="10"/>
      <color theme="0"/>
      <name val="Calibri"/>
      <family val="3"/>
      <charset val="129"/>
      <scheme val="minor"/>
    </font>
    <font>
      <b/>
      <sz val="11"/>
      <color theme="0"/>
      <name val="Calibri"/>
      <family val="3"/>
      <charset val="129"/>
      <scheme val="minor"/>
    </font>
    <font>
      <sz val="11"/>
      <color indexed="8"/>
      <name val="Calibri"/>
      <family val="2"/>
      <charset val="129"/>
    </font>
    <font>
      <sz val="12"/>
      <name val="T"/>
      <family val="2"/>
    </font>
    <font>
      <sz val="12"/>
      <name val="T"/>
      <family val="1"/>
    </font>
    <font>
      <sz val="11"/>
      <color indexed="52"/>
      <name val="Calibri"/>
      <family val="2"/>
    </font>
    <font>
      <sz val="10"/>
      <color rgb="FFFA7D00"/>
      <name val="Calibri"/>
      <family val="3"/>
      <charset val="129"/>
      <scheme val="minor"/>
    </font>
    <font>
      <sz val="11"/>
      <color rgb="FFFA7D00"/>
      <name val="Calibri"/>
      <family val="3"/>
      <charset val="129"/>
      <scheme val="minor"/>
    </font>
    <font>
      <b/>
      <sz val="11"/>
      <color indexed="8"/>
      <name val="Calibri"/>
      <family val="2"/>
    </font>
    <font>
      <b/>
      <sz val="10"/>
      <color theme="1"/>
      <name val="Calibri"/>
      <family val="3"/>
      <charset val="129"/>
      <scheme val="minor"/>
    </font>
    <font>
      <b/>
      <sz val="11"/>
      <color theme="1"/>
      <name val="Calibri"/>
      <family val="3"/>
      <charset val="129"/>
      <scheme val="minor"/>
    </font>
    <font>
      <sz val="11"/>
      <color indexed="62"/>
      <name val="Calibri"/>
      <family val="2"/>
    </font>
    <font>
      <sz val="10"/>
      <color rgb="FF3F3F76"/>
      <name val="Calibri"/>
      <family val="3"/>
      <charset val="129"/>
      <scheme val="minor"/>
    </font>
    <font>
      <sz val="11"/>
      <color rgb="FF3F3F76"/>
      <name val="Calibri"/>
      <family val="3"/>
      <charset val="129"/>
      <scheme val="minor"/>
    </font>
    <font>
      <b/>
      <sz val="18"/>
      <color indexed="56"/>
      <name val="Cambria"/>
      <family val="1"/>
    </font>
    <font>
      <b/>
      <sz val="15"/>
      <color indexed="56"/>
      <name val="Calibri"/>
      <family val="2"/>
    </font>
    <font>
      <b/>
      <sz val="13"/>
      <color indexed="56"/>
      <name val="Calibri"/>
      <family val="2"/>
    </font>
    <font>
      <b/>
      <sz val="11"/>
      <color indexed="56"/>
      <name val="Calibri"/>
      <family val="2"/>
    </font>
    <font>
      <b/>
      <sz val="18"/>
      <color indexed="62"/>
      <name val="맑은 고딕"/>
      <family val="3"/>
      <charset val="129"/>
    </font>
    <font>
      <sz val="11"/>
      <color indexed="17"/>
      <name val="Calibri"/>
      <family val="2"/>
    </font>
    <font>
      <sz val="10"/>
      <color rgb="FF006100"/>
      <name val="Calibri"/>
      <family val="3"/>
      <charset val="129"/>
      <scheme val="minor"/>
    </font>
    <font>
      <sz val="11"/>
      <color rgb="FF006100"/>
      <name val="Calibri"/>
      <family val="3"/>
      <charset val="129"/>
      <scheme val="minor"/>
    </font>
    <font>
      <b/>
      <sz val="11"/>
      <color indexed="63"/>
      <name val="Calibri"/>
      <family val="2"/>
    </font>
    <font>
      <b/>
      <sz val="10"/>
      <color rgb="FF3F3F3F"/>
      <name val="Calibri"/>
      <family val="3"/>
      <charset val="129"/>
      <scheme val="minor"/>
    </font>
    <font>
      <b/>
      <sz val="11"/>
      <color rgb="FF3F3F3F"/>
      <name val="Calibri"/>
      <family val="3"/>
      <charset val="129"/>
      <scheme val="minor"/>
    </font>
    <font>
      <sz val="12"/>
      <name val="바탕체"/>
      <family val="3"/>
      <charset val="129"/>
    </font>
    <font>
      <sz val="9"/>
      <color theme="1"/>
      <name val="Calibri"/>
      <family val="3"/>
      <charset val="129"/>
      <scheme val="minor"/>
    </font>
    <font>
      <sz val="11"/>
      <name val="맑은 고딕"/>
      <family val="3"/>
      <charset val="129"/>
    </font>
    <font>
      <sz val="9"/>
      <color theme="1"/>
      <name val="Arial"/>
      <family val="2"/>
    </font>
    <font>
      <sz val="9"/>
      <name val="돋움"/>
      <family val="3"/>
      <charset val="129"/>
    </font>
    <font>
      <sz val="12"/>
      <name val="宋体"/>
      <family val="3"/>
      <charset val="129"/>
    </font>
    <font>
      <sz val="10"/>
      <name val="PragmaticaCTT"/>
      <family val="1"/>
    </font>
    <font>
      <sz val="9"/>
      <name val="Arial"/>
      <family val="2"/>
    </font>
    <font>
      <sz val="11"/>
      <color rgb="FF000000"/>
      <name val="Calibri"/>
      <family val="2"/>
      <scheme val="minor"/>
    </font>
    <font>
      <b/>
      <sz val="10"/>
      <color rgb="FF000000"/>
      <name val="Calibri"/>
      <family val="2"/>
      <scheme val="minor"/>
    </font>
    <font>
      <sz val="10"/>
      <color rgb="FF000000"/>
      <name val="Calibri"/>
      <family val="2"/>
      <scheme val="minor"/>
    </font>
    <font>
      <b/>
      <sz val="10"/>
      <color theme="1"/>
      <name val="Calibri"/>
      <family val="2"/>
      <scheme val="minor"/>
    </font>
    <font>
      <sz val="10"/>
      <color theme="1"/>
      <name val="Calibri"/>
      <family val="2"/>
      <scheme val="minor"/>
    </font>
    <font>
      <sz val="10"/>
      <color rgb="FFFF0000"/>
      <name val="Calibri"/>
      <family val="2"/>
      <scheme val="minor"/>
    </font>
    <font>
      <sz val="12"/>
      <name val="VNI-Times"/>
    </font>
    <font>
      <sz val="12"/>
      <name val="VNtimes new roman"/>
      <family val="2"/>
    </font>
    <font>
      <sz val="10"/>
      <name val="VNI-Times"/>
    </font>
    <font>
      <sz val="10"/>
      <name val=".VnArial"/>
      <family val="2"/>
    </font>
    <font>
      <sz val="11"/>
      <name val="???"/>
      <family val="3"/>
    </font>
    <font>
      <sz val="12"/>
      <name val="????"/>
      <charset val="136"/>
    </font>
    <font>
      <sz val="11"/>
      <name val="??"/>
      <family val="3"/>
      <charset val="129"/>
    </font>
    <font>
      <sz val="11"/>
      <name val="??"/>
      <family val="3"/>
    </font>
    <font>
      <sz val="10"/>
      <name val="VNI-Helve"/>
    </font>
    <font>
      <sz val="12"/>
      <name val="VNI-Palatin"/>
    </font>
    <font>
      <sz val="10"/>
      <name val=".VnTime"/>
      <family val="2"/>
    </font>
    <font>
      <sz val="11"/>
      <name val="¾©"/>
      <family val="2"/>
    </font>
    <font>
      <b/>
      <u/>
      <sz val="14"/>
      <color indexed="8"/>
      <name val=".VnBook-AntiquaH"/>
      <family val="2"/>
    </font>
    <font>
      <sz val="10"/>
      <name val="VnTimes"/>
      <family val="2"/>
    </font>
    <font>
      <sz val="12"/>
      <color indexed="8"/>
      <name val="¹ÙÅÁÃ¼"/>
      <family val="1"/>
      <charset val="129"/>
    </font>
    <font>
      <i/>
      <sz val="12"/>
      <color indexed="8"/>
      <name val=".VnBook-AntiquaH"/>
      <family val="2"/>
    </font>
    <font>
      <b/>
      <sz val="12"/>
      <color indexed="8"/>
      <name val=".VnBook-Antiqua"/>
      <family val="2"/>
    </font>
    <font>
      <i/>
      <sz val="12"/>
      <color indexed="8"/>
      <name val=".VnBook-Antiqua"/>
      <family val="2"/>
    </font>
    <font>
      <sz val="12"/>
      <name val="¹ÙÅÁÃ¼"/>
      <family val="1"/>
      <charset val="129"/>
    </font>
    <font>
      <sz val="12"/>
      <name val="¹ÙÅÁÃ¼"/>
      <charset val="129"/>
    </font>
    <font>
      <sz val="8"/>
      <name val="Times New Roman"/>
      <family val="1"/>
    </font>
    <font>
      <sz val="12"/>
      <name val="Tms Rmn"/>
      <family val="1"/>
    </font>
    <font>
      <sz val="12"/>
      <name val="¹UAAA¼"/>
      <family val="3"/>
      <charset val="129"/>
    </font>
    <font>
      <sz val="11"/>
      <name val="µ¸¿ò"/>
      <charset val="129"/>
    </font>
    <font>
      <sz val="12"/>
      <name val="System"/>
      <family val="2"/>
      <charset val="129"/>
    </font>
    <font>
      <sz val="10"/>
      <name val="±¼¸²A¼"/>
      <family val="3"/>
      <charset val="129"/>
    </font>
    <font>
      <sz val="10"/>
      <name val="±¼¸²Ã¼"/>
      <family val="3"/>
      <charset val="129"/>
    </font>
    <font>
      <sz val="10"/>
      <name val="VNI-Aptima"/>
    </font>
    <font>
      <b/>
      <sz val="10"/>
      <name val="Arial"/>
      <family val="2"/>
    </font>
    <font>
      <b/>
      <sz val="8"/>
      <name val="Arial"/>
      <family val="2"/>
    </font>
    <font>
      <sz val="14"/>
      <name val="AngsanaUPC"/>
      <family val="1"/>
      <charset val="222"/>
    </font>
    <font>
      <sz val="11"/>
      <name val="VNtimes new roman"/>
    </font>
    <font>
      <sz val="1"/>
      <color indexed="8"/>
      <name val="Courier"/>
      <family val="3"/>
    </font>
    <font>
      <sz val="12"/>
      <color indexed="9"/>
      <name val="Arial"/>
      <family val="2"/>
    </font>
    <font>
      <sz val="11"/>
      <name val="Arial"/>
      <family val="2"/>
    </font>
    <font>
      <b/>
      <sz val="12"/>
      <name val="Tekton"/>
      <family val="1"/>
    </font>
    <font>
      <sz val="18"/>
      <color indexed="24"/>
      <name val="Times New Roman"/>
      <family val="1"/>
    </font>
    <font>
      <sz val="8"/>
      <color indexed="24"/>
      <name val="Times New Roman"/>
      <family val="1"/>
    </font>
    <font>
      <i/>
      <sz val="12"/>
      <color indexed="24"/>
      <name val="Times New Roman"/>
      <family val="1"/>
    </font>
    <font>
      <sz val="12"/>
      <color indexed="24"/>
      <name val="Arial"/>
      <family val="2"/>
    </font>
    <font>
      <sz val="12"/>
      <color indexed="24"/>
      <name val="Times New Roman"/>
      <family val="1"/>
    </font>
    <font>
      <sz val="8"/>
      <color indexed="24"/>
      <name val="Arial"/>
      <family val="2"/>
    </font>
    <font>
      <i/>
      <sz val="12"/>
      <color indexed="24"/>
      <name val="Arial"/>
      <family val="2"/>
    </font>
    <font>
      <b/>
      <sz val="14"/>
      <color indexed="9"/>
      <name val="Arial"/>
      <family val="2"/>
    </font>
    <font>
      <b/>
      <sz val="12"/>
      <name val=".VnBook-AntiquaH"/>
      <family val="2"/>
    </font>
    <font>
      <b/>
      <sz val="10"/>
      <name val=".VnTime"/>
      <family val="2"/>
    </font>
    <font>
      <b/>
      <sz val="14"/>
      <name val=".VnTimeH"/>
      <family val="2"/>
    </font>
    <font>
      <sz val="7"/>
      <name val="Small Fonts"/>
      <family val="2"/>
    </font>
    <font>
      <b/>
      <sz val="12"/>
      <name val="VN-NTime"/>
    </font>
    <font>
      <b/>
      <sz val="11"/>
      <name val="Arial"/>
      <family val="2"/>
    </font>
    <font>
      <sz val="12"/>
      <color indexed="8"/>
      <name val="Times New Roman"/>
      <family val="1"/>
    </font>
    <font>
      <sz val="11"/>
      <name val="VNI-Times"/>
    </font>
    <font>
      <sz val="10"/>
      <name val="Tms Rmn"/>
      <family val="1"/>
    </font>
    <font>
      <b/>
      <sz val="10"/>
      <name val="MS Sans Serif"/>
      <family val="2"/>
    </font>
    <font>
      <sz val="10"/>
      <name val="VNbook-Antiqua"/>
    </font>
    <font>
      <sz val="13"/>
      <name val=".VnTime"/>
      <family val="2"/>
    </font>
    <font>
      <sz val="12"/>
      <name val=".VnTime"/>
      <family val="2"/>
    </font>
    <font>
      <sz val="12"/>
      <name val="VNTime"/>
      <family val="2"/>
    </font>
    <font>
      <sz val="10"/>
      <name val="VNI-Helve-Condense"/>
    </font>
    <font>
      <sz val="10"/>
      <name val="VNtimes new roman"/>
      <family val="2"/>
    </font>
    <font>
      <b/>
      <sz val="8"/>
      <name val="VN Helvetica"/>
      <family val="2"/>
    </font>
    <font>
      <b/>
      <sz val="12"/>
      <name val=".VnTime"/>
      <family val="2"/>
    </font>
    <font>
      <b/>
      <sz val="10"/>
      <name val="VN AvantGBook"/>
      <family val="2"/>
    </font>
    <font>
      <b/>
      <sz val="16"/>
      <name val=".VnTime"/>
      <family val="2"/>
    </font>
    <font>
      <sz val="9"/>
      <name val=".VnTime"/>
      <family val="2"/>
    </font>
    <font>
      <sz val="11"/>
      <name val="VNI-Helve"/>
    </font>
    <font>
      <sz val="11"/>
      <name val="VNI-Helve"/>
      <family val="2"/>
    </font>
    <font>
      <sz val="14"/>
      <name val=".VnArial"/>
      <family val="2"/>
    </font>
    <font>
      <sz val="22"/>
      <name val="ＭＳ 明朝"/>
      <family val="1"/>
      <charset val="128"/>
    </font>
    <font>
      <sz val="16"/>
      <name val="AngsanaUPC"/>
      <family val="3"/>
    </font>
    <font>
      <sz val="10"/>
      <name val=" "/>
      <family val="1"/>
      <charset val="136"/>
    </font>
    <font>
      <b/>
      <sz val="1"/>
      <color indexed="8"/>
      <name val="Courier"/>
      <family val="3"/>
    </font>
    <font>
      <sz val="14"/>
      <name val="뼻뮝"/>
      <family val="1"/>
      <charset val="129"/>
    </font>
    <font>
      <sz val="12"/>
      <name val="바탕체"/>
      <family val="3"/>
    </font>
    <font>
      <sz val="12"/>
      <name val="뼻뮝"/>
      <family val="1"/>
      <charset val="129"/>
    </font>
    <font>
      <b/>
      <sz val="12"/>
      <color indexed="16"/>
      <name val="굴림체"/>
      <family val="3"/>
      <charset val="129"/>
    </font>
    <font>
      <sz val="10"/>
      <name val="명조"/>
      <family val="3"/>
      <charset val="129"/>
    </font>
    <font>
      <sz val="10"/>
      <name val="굴림체"/>
      <family val="3"/>
      <charset val="129"/>
    </font>
    <font>
      <sz val="12"/>
      <name val="Courier"/>
      <family val="3"/>
    </font>
    <font>
      <sz val="22"/>
      <name val="Times New Roman"/>
      <family val="1"/>
    </font>
    <font>
      <b/>
      <sz val="22"/>
      <name val="Times New Roman"/>
      <family val="1"/>
    </font>
    <font>
      <b/>
      <sz val="20"/>
      <color rgb="FFFF0000"/>
      <name val="Times New Roman"/>
      <family val="1"/>
    </font>
    <font>
      <b/>
      <sz val="26"/>
      <color indexed="8"/>
      <name val="Times New Roman"/>
      <family val="1"/>
    </font>
    <font>
      <b/>
      <sz val="26"/>
      <color theme="1"/>
      <name val="Times New Roman"/>
      <family val="1"/>
    </font>
    <font>
      <b/>
      <sz val="26"/>
      <name val="Times New Roman"/>
      <family val="1"/>
    </font>
    <font>
      <sz val="26"/>
      <name val="Times New Roman"/>
      <family val="1"/>
    </font>
    <font>
      <b/>
      <sz val="28"/>
      <name val="Times New Roman"/>
      <family val="1"/>
    </font>
    <font>
      <b/>
      <sz val="48"/>
      <name val="Times New Roman"/>
      <family val="1"/>
    </font>
    <font>
      <b/>
      <sz val="22"/>
      <color indexed="8"/>
      <name val="Times New Roman"/>
      <family val="1"/>
    </font>
    <font>
      <b/>
      <sz val="18"/>
      <color indexed="8"/>
      <name val="Times New Roman"/>
      <family val="1"/>
    </font>
    <font>
      <b/>
      <sz val="26"/>
      <color rgb="FFFF0000"/>
      <name val="Times New Roman"/>
      <family val="1"/>
    </font>
    <font>
      <b/>
      <sz val="40"/>
      <name val="Times New Roman"/>
      <family val="1"/>
    </font>
    <font>
      <sz val="20"/>
      <name val="Times New Roman"/>
      <family val="1"/>
    </font>
    <font>
      <b/>
      <sz val="20"/>
      <color indexed="8"/>
      <name val="Times New Roman"/>
      <family val="1"/>
    </font>
    <font>
      <b/>
      <sz val="20"/>
      <name val="Times New Roman"/>
      <family val="1"/>
    </font>
    <font>
      <b/>
      <sz val="20"/>
      <color theme="1"/>
      <name val="Times New Roman"/>
      <family val="1"/>
    </font>
    <font>
      <sz val="9"/>
      <color theme="1"/>
      <name val="Calibri"/>
      <family val="2"/>
      <scheme val="minor"/>
    </font>
    <font>
      <b/>
      <sz val="26"/>
      <color theme="0" tint="-0.249977111117893"/>
      <name val="Times New Roman"/>
      <family val="1"/>
    </font>
    <font>
      <b/>
      <sz val="22"/>
      <color theme="0" tint="-0.249977111117893"/>
      <name val="Times New Roman"/>
      <family val="1"/>
    </font>
    <font>
      <sz val="8"/>
      <color theme="0"/>
      <name val="Calibri"/>
      <family val="2"/>
      <scheme val="minor"/>
    </font>
    <font>
      <sz val="10"/>
      <color rgb="FF0000CC"/>
      <name val="Calibri"/>
      <family val="2"/>
      <scheme val="minor"/>
    </font>
    <font>
      <b/>
      <sz val="10"/>
      <color rgb="FF0000FF"/>
      <name val="Calibri"/>
      <family val="2"/>
      <scheme val="minor"/>
    </font>
    <font>
      <sz val="10"/>
      <name val="Calibri"/>
      <family val="2"/>
      <scheme val="minor"/>
    </font>
    <font>
      <b/>
      <sz val="10"/>
      <color rgb="FFFF0000"/>
      <name val="Calibri"/>
      <family val="2"/>
      <scheme val="minor"/>
    </font>
    <font>
      <b/>
      <sz val="9"/>
      <color theme="1"/>
      <name val="Calibri"/>
      <family val="2"/>
      <scheme val="minor"/>
    </font>
    <font>
      <sz val="8"/>
      <color theme="1"/>
      <name val="Calibri"/>
      <family val="2"/>
      <scheme val="minor"/>
    </font>
    <font>
      <sz val="9"/>
      <name val="Calibri"/>
      <family val="2"/>
      <scheme val="minor"/>
    </font>
    <font>
      <sz val="9"/>
      <color theme="4" tint="0.79998168889431442"/>
      <name val="Calibri"/>
      <family val="2"/>
      <scheme val="minor"/>
    </font>
    <font>
      <sz val="9"/>
      <color theme="0" tint="-0.34998626667073579"/>
      <name val="Calibri"/>
      <family val="2"/>
      <scheme val="minor"/>
    </font>
    <font>
      <b/>
      <sz val="11"/>
      <name val="Calibri"/>
      <family val="2"/>
      <scheme val="minor"/>
    </font>
    <font>
      <b/>
      <sz val="11"/>
      <color theme="1"/>
      <name val="Times New Roman"/>
      <family val="1"/>
    </font>
    <font>
      <sz val="11"/>
      <color theme="1"/>
      <name val="Times New Roman"/>
      <family val="1"/>
    </font>
    <font>
      <sz val="26"/>
      <color theme="1"/>
      <name val="Times New Roman"/>
      <family val="1"/>
    </font>
    <font>
      <sz val="11"/>
      <color rgb="FF000000"/>
      <name val="Calibri"/>
      <family val="2"/>
    </font>
    <font>
      <sz val="9"/>
      <color indexed="81"/>
      <name val="Tahoma"/>
      <family val="2"/>
    </font>
    <font>
      <b/>
      <sz val="9"/>
      <color indexed="81"/>
      <name val="Tahoma"/>
      <family val="2"/>
    </font>
    <font>
      <sz val="26"/>
      <color theme="0" tint="-0.34998626667073579"/>
      <name val="Times New Roman"/>
      <family val="1"/>
    </font>
    <font>
      <sz val="14"/>
      <name val="Times New Roman"/>
      <family val="1"/>
    </font>
    <font>
      <b/>
      <sz val="14"/>
      <color theme="1"/>
      <name val="Times New Roman"/>
      <family val="1"/>
    </font>
    <font>
      <b/>
      <sz val="14"/>
      <name val="Times New Roman"/>
      <family val="1"/>
    </font>
    <font>
      <sz val="14"/>
      <color theme="1"/>
      <name val="Times New Roman"/>
      <family val="1"/>
    </font>
    <font>
      <b/>
      <sz val="14"/>
      <color indexed="8"/>
      <name val="Times New Roman"/>
      <family val="1"/>
    </font>
    <font>
      <b/>
      <sz val="16"/>
      <color indexed="81"/>
      <name val="Tahoma"/>
      <family val="2"/>
    </font>
    <font>
      <sz val="16"/>
      <color indexed="81"/>
      <name val="Tahoma"/>
      <family val="2"/>
    </font>
    <font>
      <b/>
      <sz val="10"/>
      <color indexed="22"/>
      <name val="Calibri"/>
      <family val="2"/>
    </font>
    <font>
      <b/>
      <sz val="10"/>
      <color indexed="44"/>
      <name val="Calibri"/>
      <family val="2"/>
    </font>
    <font>
      <sz val="10"/>
      <color indexed="22"/>
      <name val="Calibri"/>
      <family val="2"/>
    </font>
    <font>
      <b/>
      <sz val="10"/>
      <color indexed="63"/>
      <name val="Calibri"/>
      <family val="2"/>
    </font>
    <font>
      <b/>
      <sz val="20"/>
      <color indexed="81"/>
      <name val="Tahoma"/>
      <family val="2"/>
    </font>
    <font>
      <sz val="20"/>
      <color indexed="81"/>
      <name val="Tahoma"/>
      <family val="2"/>
    </font>
    <font>
      <sz val="10"/>
      <color theme="1"/>
      <name val="Tahoma"/>
      <family val="2"/>
    </font>
    <font>
      <sz val="10"/>
      <color rgb="FFA3A3A3"/>
      <name val="Arial"/>
      <family val="2"/>
    </font>
    <font>
      <sz val="14"/>
      <color theme="1"/>
      <name val="Cambria"/>
      <family val="1"/>
    </font>
    <font>
      <sz val="14"/>
      <color theme="1"/>
      <name val="Calibri"/>
      <family val="2"/>
      <scheme val="minor"/>
    </font>
    <font>
      <b/>
      <sz val="14"/>
      <color rgb="FFFF0000"/>
      <name val="Times New Roman"/>
      <family val="1"/>
    </font>
    <font>
      <sz val="14"/>
      <name val="Calibri"/>
      <family val="2"/>
      <scheme val="minor"/>
    </font>
    <font>
      <sz val="14"/>
      <name val="Cambria"/>
      <family val="1"/>
      <scheme val="major"/>
    </font>
    <font>
      <sz val="14"/>
      <color theme="1"/>
      <name val="Cambria"/>
      <family val="1"/>
      <scheme val="major"/>
    </font>
    <font>
      <sz val="10"/>
      <color theme="1"/>
      <name val="Cambria"/>
      <family val="1"/>
      <scheme val="major"/>
    </font>
    <font>
      <sz val="12"/>
      <color theme="1"/>
      <name val="Cambria"/>
      <family val="1"/>
      <scheme val="major"/>
    </font>
    <font>
      <sz val="11"/>
      <name val="Calibri"/>
      <family val="2"/>
      <scheme val="minor"/>
    </font>
    <font>
      <b/>
      <sz val="13"/>
      <name val="Arial"/>
      <family val="2"/>
    </font>
    <font>
      <b/>
      <sz val="14"/>
      <name val="Arial"/>
      <family val="2"/>
    </font>
    <font>
      <b/>
      <sz val="14"/>
      <color theme="1"/>
      <name val="Calibri"/>
      <family val="2"/>
      <scheme val="minor"/>
    </font>
    <font>
      <b/>
      <sz val="18"/>
      <color indexed="81"/>
      <name val="Tahoma"/>
      <family val="2"/>
    </font>
    <font>
      <sz val="18"/>
      <color indexed="81"/>
      <name val="Tahoma"/>
      <family val="2"/>
    </font>
  </fonts>
  <fills count="11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indexed="22"/>
        <bgColor indexed="64"/>
      </patternFill>
    </fill>
    <fill>
      <patternFill patternType="solid">
        <fgColor indexed="55"/>
        <bgColor indexed="64"/>
      </patternFill>
    </fill>
    <fill>
      <patternFill patternType="solid">
        <fgColor indexed="54"/>
        <bgColor indexed="64"/>
      </patternFill>
    </fill>
    <fill>
      <patternFill patternType="solid">
        <fgColor indexed="48"/>
        <bgColor indexed="64"/>
      </patternFill>
    </fill>
    <fill>
      <patternFill patternType="solid">
        <fgColor indexed="26"/>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9"/>
        <bgColor indexed="64"/>
      </patternFill>
    </fill>
    <fill>
      <patternFill patternType="solid">
        <fgColor indexed="26"/>
      </patternFill>
    </fill>
    <fill>
      <patternFill patternType="solid">
        <fgColor indexed="43"/>
      </patternFill>
    </fill>
    <fill>
      <patternFill patternType="solid">
        <fgColor indexed="43"/>
        <bgColor indexed="64"/>
      </patternFill>
    </fill>
    <fill>
      <patternFill patternType="solid">
        <fgColor indexed="40"/>
        <bgColor indexed="64"/>
      </patternFill>
    </fill>
    <fill>
      <patternFill patternType="solid">
        <fgColor indexed="10"/>
      </patternFill>
    </fill>
    <fill>
      <patternFill patternType="solid">
        <fgColor indexed="53"/>
      </patternFill>
    </fill>
    <fill>
      <patternFill patternType="solid">
        <fgColor indexed="57"/>
      </patternFill>
    </fill>
    <fill>
      <patternFill patternType="solid">
        <fgColor indexed="50"/>
      </patternFill>
    </fill>
    <fill>
      <patternFill patternType="lightUp">
        <fgColor indexed="48"/>
        <bgColor indexed="41"/>
      </patternFill>
    </fill>
    <fill>
      <patternFill patternType="solid">
        <fgColor indexed="41"/>
      </patternFill>
    </fill>
    <fill>
      <patternFill patternType="solid">
        <fgColor indexed="40"/>
      </patternFill>
    </fill>
    <fill>
      <patternFill patternType="solid">
        <fgColor indexed="44"/>
        <bgColor indexed="64"/>
      </patternFill>
    </fill>
    <fill>
      <patternFill patternType="solid">
        <fgColor indexed="41"/>
        <bgColor indexed="64"/>
      </patternFill>
    </fill>
    <fill>
      <patternFill patternType="solid">
        <fgColor indexed="15"/>
      </patternFill>
    </fill>
    <fill>
      <patternFill patternType="solid">
        <fgColor indexed="62"/>
      </patternFill>
    </fill>
    <fill>
      <patternFill patternType="solid">
        <fgColor indexed="22"/>
      </patternFill>
    </fill>
    <fill>
      <patternFill patternType="solid">
        <fgColor indexed="55"/>
      </patternFill>
    </fill>
    <fill>
      <patternFill patternType="solid">
        <fgColor rgb="FF92D050"/>
        <bgColor indexed="64"/>
      </patternFill>
    </fill>
    <fill>
      <patternFill patternType="solid">
        <fgColor theme="3" tint="0.79998168889431442"/>
        <bgColor indexed="64"/>
      </patternFill>
    </fill>
    <fill>
      <patternFill patternType="lightTrellis"/>
    </fill>
    <fill>
      <patternFill patternType="gray125">
        <fgColor indexed="22"/>
      </patternFill>
    </fill>
    <fill>
      <patternFill patternType="solid">
        <fgColor indexed="8"/>
        <bgColor indexed="8"/>
      </patternFill>
    </fill>
    <fill>
      <patternFill patternType="solid">
        <fgColor indexed="12"/>
      </patternFill>
    </fill>
    <fill>
      <patternFill patternType="solid">
        <fgColor indexed="58"/>
        <bgColor indexed="64"/>
      </patternFill>
    </fill>
    <fill>
      <patternFill patternType="solid">
        <fgColor indexed="35"/>
        <bgColor indexed="64"/>
      </patternFill>
    </fill>
    <fill>
      <patternFill patternType="gray125">
        <fgColor indexed="35"/>
      </patternFill>
    </fill>
    <fill>
      <patternFill patternType="solid">
        <fgColor indexed="26"/>
        <bgColor indexed="9"/>
      </patternFill>
    </fill>
    <fill>
      <patternFill patternType="solid">
        <fgColor indexed="9"/>
        <bgColor indexed="10"/>
      </patternFill>
    </fill>
    <fill>
      <patternFill patternType="solid">
        <fgColor theme="0"/>
        <bgColor indexed="64"/>
      </patternFill>
    </fill>
    <fill>
      <patternFill patternType="solid">
        <fgColor theme="9" tint="0.39997558519241921"/>
        <bgColor indexed="0"/>
      </patternFill>
    </fill>
    <fill>
      <patternFill patternType="solid">
        <fgColor theme="9" tint="0.39997558519241921"/>
        <bgColor indexed="64"/>
      </patternFill>
    </fill>
    <fill>
      <patternFill patternType="solid">
        <fgColor theme="3" tint="0.59999389629810485"/>
        <bgColor indexed="64"/>
      </patternFill>
    </fill>
    <fill>
      <patternFill patternType="solid">
        <fgColor rgb="FF00B050"/>
        <bgColor indexed="64"/>
      </patternFill>
    </fill>
    <fill>
      <patternFill patternType="solid">
        <fgColor theme="4" tint="0.59999389629810485"/>
        <bgColor indexed="64"/>
      </patternFill>
    </fill>
    <fill>
      <patternFill patternType="solid">
        <fgColor theme="0"/>
        <bgColor indexed="0"/>
      </patternFill>
    </fill>
    <fill>
      <patternFill patternType="solid">
        <fgColor theme="9" tint="0.79998168889431442"/>
        <bgColor indexed="0"/>
      </patternFill>
    </fill>
    <fill>
      <patternFill patternType="solid">
        <fgColor theme="3" tint="0.79998168889431442"/>
        <bgColor indexed="0"/>
      </patternFill>
    </fill>
    <fill>
      <patternFill patternType="solid">
        <fgColor theme="9"/>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8" tint="0.79998168889431442"/>
        <bgColor indexed="0"/>
      </patternFill>
    </fill>
    <fill>
      <patternFill patternType="solid">
        <fgColor theme="8" tint="0.7999816888943144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99"/>
        <bgColor indexed="64"/>
      </patternFill>
    </fill>
    <fill>
      <patternFill patternType="solid">
        <fgColor theme="2" tint="-0.249977111117893"/>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theme="9" tint="0.59999389629810485"/>
        <bgColor indexed="64"/>
      </patternFill>
    </fill>
    <fill>
      <patternFill patternType="solid">
        <fgColor rgb="FF00B0F0"/>
        <bgColor indexed="64"/>
      </patternFill>
    </fill>
    <fill>
      <patternFill patternType="solid">
        <fgColor rgb="FFFCD5B4"/>
        <bgColor indexed="64"/>
      </patternFill>
    </fill>
    <fill>
      <patternFill patternType="solid">
        <fgColor theme="8" tint="0.59999389629810485"/>
        <bgColor indexed="64"/>
      </patternFill>
    </fill>
    <fill>
      <patternFill patternType="solid">
        <fgColor indexed="47"/>
        <bgColor indexed="64"/>
      </patternFill>
    </fill>
    <fill>
      <patternFill patternType="solid">
        <fgColor theme="9" tint="0.59999389629810485"/>
        <bgColor indexed="0"/>
      </patternFill>
    </fill>
    <fill>
      <patternFill patternType="solid">
        <fgColor rgb="FFFF0000"/>
        <bgColor indexed="64"/>
      </patternFill>
    </fill>
    <fill>
      <patternFill patternType="solid">
        <fgColor theme="6" tint="0.39997558519241921"/>
        <bgColor indexed="64"/>
      </patternFill>
    </fill>
    <fill>
      <patternFill patternType="solid">
        <fgColor theme="0" tint="-0.249977111117893"/>
        <bgColor indexed="64"/>
      </patternFill>
    </fill>
    <fill>
      <patternFill patternType="solid">
        <fgColor rgb="FFFFFF00"/>
        <bgColor indexed="0"/>
      </patternFill>
    </fill>
    <fill>
      <patternFill patternType="solid">
        <fgColor rgb="FFFF0000"/>
        <bgColor indexed="0"/>
      </patternFill>
    </fill>
    <fill>
      <patternFill patternType="solid">
        <fgColor theme="5" tint="0.39997558519241921"/>
        <bgColor indexed="64"/>
      </patternFill>
    </fill>
    <fill>
      <patternFill patternType="solid">
        <fgColor theme="5" tint="0.39997558519241921"/>
        <bgColor indexed="0"/>
      </patternFill>
    </fill>
  </fills>
  <borders count="7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top/>
      <bottom style="medium">
        <color indexed="64"/>
      </bottom>
      <diagonal/>
    </border>
    <border>
      <left/>
      <right/>
      <top style="double">
        <color indexed="64"/>
      </top>
      <bottom style="double">
        <color indexed="64"/>
      </bottom>
      <diagonal/>
    </border>
    <border>
      <left/>
      <right/>
      <top style="medium">
        <color indexed="64"/>
      </top>
      <bottom style="medium">
        <color indexed="64"/>
      </bottom>
      <diagonal/>
    </border>
    <border>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indexed="64"/>
      </top>
      <bottom/>
      <diagonal/>
    </border>
    <border>
      <left style="thin">
        <color indexed="64"/>
      </left>
      <right style="thin">
        <color indexed="64"/>
      </right>
      <top style="double">
        <color indexed="64"/>
      </top>
      <bottom style="hair">
        <color indexed="64"/>
      </bottom>
      <diagonal/>
    </border>
    <border>
      <left style="thin">
        <color indexed="64"/>
      </left>
      <right style="thin">
        <color indexed="64"/>
      </right>
      <top/>
      <bottom style="thin">
        <color indexed="64"/>
      </bottom>
      <diagonal/>
    </border>
    <border>
      <left style="hair">
        <color indexed="64"/>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hair">
        <color indexed="64"/>
      </left>
      <right/>
      <top/>
      <bottom/>
      <diagonal/>
    </border>
    <border>
      <left/>
      <right style="hair">
        <color indexed="64"/>
      </right>
      <top/>
      <bottom/>
      <diagonal/>
    </border>
    <border>
      <left style="hair">
        <color indexed="64"/>
      </left>
      <right style="hair">
        <color indexed="64"/>
      </right>
      <top style="medium">
        <color indexed="64"/>
      </top>
      <bottom style="hair">
        <color indexed="64"/>
      </bottom>
      <diagonal/>
    </border>
    <border>
      <left style="thin">
        <color auto="1"/>
      </left>
      <right style="thin">
        <color auto="1"/>
      </right>
      <top/>
      <bottom/>
      <diagonal/>
    </border>
    <border>
      <left/>
      <right/>
      <top style="hair">
        <color indexed="64"/>
      </top>
      <bottom style="hair">
        <color indexed="64"/>
      </bottom>
      <diagonal/>
    </border>
    <border>
      <left style="thin">
        <color indexed="64"/>
      </left>
      <right style="medium">
        <color indexed="64"/>
      </right>
      <top style="medium">
        <color indexed="64"/>
      </top>
      <bottom style="thin">
        <color indexed="64"/>
      </bottom>
      <diagonal/>
    </border>
    <border>
      <left/>
      <right style="medium">
        <color indexed="0"/>
      </right>
      <top/>
      <bottom/>
      <diagonal/>
    </border>
    <border>
      <left style="thin">
        <color indexed="64"/>
      </left>
      <right style="thin">
        <color indexed="64"/>
      </right>
      <top style="hair">
        <color indexed="64"/>
      </top>
      <bottom style="hair">
        <color indexed="64"/>
      </bottom>
      <diagonal/>
    </border>
    <border>
      <left/>
      <right/>
      <top/>
      <bottom style="hair">
        <color indexed="64"/>
      </bottom>
      <diagonal/>
    </border>
    <border>
      <left/>
      <right/>
      <top style="double">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right style="thin">
        <color indexed="64"/>
      </right>
      <top style="medium">
        <color indexed="64"/>
      </top>
      <bottom/>
      <diagonal/>
    </border>
    <border>
      <left style="hair">
        <color indexed="64"/>
      </left>
      <right style="hair">
        <color indexed="64"/>
      </right>
      <top style="hair">
        <color indexed="64"/>
      </top>
      <bottom style="thin">
        <color indexed="64"/>
      </bottom>
      <diagonal/>
    </border>
    <border>
      <left style="thin">
        <color indexed="64"/>
      </left>
      <right style="hair">
        <color indexed="64"/>
      </right>
      <top style="thin">
        <color indexed="64"/>
      </top>
      <bottom/>
      <diagonal/>
    </border>
    <border>
      <left/>
      <right/>
      <top/>
      <bottom style="thin">
        <color indexed="64"/>
      </bottom>
      <diagonal/>
    </border>
    <border>
      <left style="medium">
        <color indexed="64"/>
      </left>
      <right style="thin">
        <color indexed="64"/>
      </right>
      <top style="medium">
        <color indexed="64"/>
      </top>
      <bottom/>
      <diagonal/>
    </border>
    <border>
      <left style="thin">
        <color indexed="64"/>
      </left>
      <right/>
      <top style="medium">
        <color indexed="64"/>
      </top>
      <bottom style="thin">
        <color auto="1"/>
      </bottom>
      <diagonal/>
    </border>
    <border>
      <left/>
      <right style="thin">
        <color indexed="64"/>
      </right>
      <top style="medium">
        <color indexed="64"/>
      </top>
      <bottom style="thin">
        <color auto="1"/>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auto="1"/>
      </left>
      <right/>
      <top/>
      <bottom/>
      <diagonal/>
    </border>
    <border>
      <left style="thin">
        <color indexed="64"/>
      </left>
      <right style="thin">
        <color indexed="64"/>
      </right>
      <top style="hair">
        <color indexed="64"/>
      </top>
      <bottom style="thin">
        <color indexed="64"/>
      </bottom>
      <diagonal/>
    </border>
    <border>
      <left/>
      <right style="thin">
        <color auto="1"/>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thin">
        <color auto="1"/>
      </left>
      <right style="thin">
        <color auto="1"/>
      </right>
      <top style="thin">
        <color auto="1"/>
      </top>
      <bottom style="medium">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5441">
    <xf numFmtId="0" fontId="0" fillId="0" borderId="0"/>
    <xf numFmtId="169" fontId="26" fillId="0" borderId="0" applyFont="0" applyFill="0" applyBorder="0" applyAlignment="0" applyProtection="0"/>
    <xf numFmtId="0" fontId="26" fillId="0" borderId="0"/>
    <xf numFmtId="0" fontId="29" fillId="0" borderId="0"/>
    <xf numFmtId="0" fontId="31" fillId="0" borderId="0" applyFont="0" applyFill="0" applyBorder="0" applyAlignment="0" applyProtection="0"/>
    <xf numFmtId="170" fontId="32" fillId="0" borderId="0" applyFont="0" applyFill="0" applyBorder="0" applyAlignment="0" applyProtection="0"/>
    <xf numFmtId="171" fontId="33" fillId="0" borderId="0" applyFont="0" applyFill="0" applyBorder="0" applyAlignment="0" applyProtection="0"/>
    <xf numFmtId="9" fontId="31" fillId="0" borderId="0" applyFont="0" applyFill="0" applyBorder="0" applyAlignment="0" applyProtection="0"/>
    <xf numFmtId="0" fontId="31" fillId="0" borderId="0" applyFont="0" applyFill="0" applyBorder="0" applyAlignment="0" applyProtection="0"/>
    <xf numFmtId="0" fontId="34" fillId="0" borderId="0"/>
    <xf numFmtId="0" fontId="33" fillId="0" borderId="0" applyFont="0" applyFill="0" applyBorder="0" applyAlignment="0" applyProtection="0"/>
    <xf numFmtId="0" fontId="26" fillId="0" borderId="0"/>
    <xf numFmtId="0" fontId="31" fillId="0" borderId="0"/>
    <xf numFmtId="0" fontId="31" fillId="0" borderId="0" applyFont="0" applyFill="0" applyBorder="0" applyAlignment="0" applyProtection="0"/>
    <xf numFmtId="0" fontId="26" fillId="0" borderId="0"/>
    <xf numFmtId="0" fontId="31" fillId="0" borderId="0"/>
    <xf numFmtId="0" fontId="31" fillId="0" borderId="0"/>
    <xf numFmtId="0" fontId="31" fillId="0" borderId="0"/>
    <xf numFmtId="0" fontId="31" fillId="0" borderId="0"/>
    <xf numFmtId="0" fontId="31" fillId="0" borderId="0"/>
    <xf numFmtId="0" fontId="31" fillId="0" borderId="0" applyFont="0" applyFill="0" applyBorder="0" applyAlignment="0" applyProtection="0"/>
    <xf numFmtId="173" fontId="33" fillId="0" borderId="0" applyFont="0" applyFill="0" applyBorder="0" applyAlignment="0" applyProtection="0"/>
    <xf numFmtId="0" fontId="31" fillId="0" borderId="0" applyFont="0" applyFill="0" applyBorder="0" applyAlignment="0" applyProtection="0"/>
    <xf numFmtId="173" fontId="32" fillId="0" borderId="0" applyFont="0" applyFill="0" applyBorder="0" applyAlignment="0" applyProtection="0"/>
    <xf numFmtId="174" fontId="32" fillId="0" borderId="0" applyFont="0" applyFill="0" applyBorder="0" applyAlignment="0" applyProtection="0"/>
    <xf numFmtId="171" fontId="33" fillId="0" borderId="0" applyFont="0" applyFill="0" applyBorder="0" applyAlignment="0" applyProtection="0"/>
    <xf numFmtId="0" fontId="35" fillId="0" borderId="0" applyFont="0" applyFill="0" applyBorder="0" applyAlignment="0" applyProtection="0"/>
    <xf numFmtId="0" fontId="33" fillId="0" borderId="0" applyFont="0" applyFill="0" applyBorder="0" applyAlignment="0" applyProtection="0"/>
    <xf numFmtId="9" fontId="36" fillId="0" borderId="0" applyBorder="0" applyAlignment="0" applyProtection="0"/>
    <xf numFmtId="170" fontId="37" fillId="0" borderId="0" applyFont="0" applyFill="0" applyBorder="0" applyAlignment="0" applyProtection="0"/>
    <xf numFmtId="171" fontId="37" fillId="0" borderId="0" applyFont="0" applyFill="0" applyBorder="0" applyAlignment="0" applyProtection="0"/>
    <xf numFmtId="0" fontId="37" fillId="0" borderId="0"/>
    <xf numFmtId="0" fontId="26" fillId="0" borderId="0"/>
    <xf numFmtId="0" fontId="38" fillId="0" borderId="0"/>
    <xf numFmtId="0" fontId="39" fillId="0" borderId="0"/>
    <xf numFmtId="0" fontId="39" fillId="0" borderId="0"/>
    <xf numFmtId="0" fontId="38" fillId="0" borderId="0"/>
    <xf numFmtId="0" fontId="38" fillId="0" borderId="0"/>
    <xf numFmtId="0" fontId="39" fillId="0" borderId="0"/>
    <xf numFmtId="0" fontId="26" fillId="0" borderId="0"/>
    <xf numFmtId="0" fontId="39" fillId="0" borderId="0"/>
    <xf numFmtId="0" fontId="39" fillId="0" borderId="0"/>
    <xf numFmtId="0" fontId="39" fillId="0" borderId="0"/>
    <xf numFmtId="0" fontId="26" fillId="0" borderId="0"/>
    <xf numFmtId="0" fontId="26" fillId="0" borderId="0"/>
    <xf numFmtId="0" fontId="26" fillId="0" borderId="0"/>
    <xf numFmtId="0" fontId="38" fillId="0" borderId="0"/>
    <xf numFmtId="0" fontId="38"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26" fillId="34" borderId="0"/>
    <xf numFmtId="0" fontId="40" fillId="35" borderId="0"/>
    <xf numFmtId="0" fontId="41" fillId="36" borderId="0"/>
    <xf numFmtId="0" fontId="42" fillId="37" borderId="0"/>
    <xf numFmtId="0" fontId="43" fillId="0" borderId="0"/>
    <xf numFmtId="0" fontId="44" fillId="0" borderId="0"/>
    <xf numFmtId="0" fontId="45" fillId="0" borderId="0"/>
    <xf numFmtId="4" fontId="26" fillId="38" borderId="0"/>
    <xf numFmtId="4" fontId="26" fillId="38" borderId="0"/>
    <xf numFmtId="3" fontId="26" fillId="38" borderId="0">
      <alignment vertical="center"/>
    </xf>
    <xf numFmtId="0" fontId="26" fillId="0" borderId="0"/>
    <xf numFmtId="0" fontId="46" fillId="39" borderId="0"/>
    <xf numFmtId="0" fontId="46" fillId="39" borderId="0"/>
    <xf numFmtId="0" fontId="46" fillId="39" borderId="0"/>
    <xf numFmtId="0" fontId="46" fillId="39" borderId="0"/>
    <xf numFmtId="0" fontId="46" fillId="39" borderId="0"/>
    <xf numFmtId="0" fontId="26" fillId="0" borderId="0"/>
    <xf numFmtId="0" fontId="26" fillId="0" borderId="0"/>
    <xf numFmtId="0" fontId="38" fillId="0" borderId="0"/>
    <xf numFmtId="173" fontId="33" fillId="0" borderId="0" applyFont="0" applyFill="0" applyBorder="0" applyAlignment="0" applyProtection="0"/>
    <xf numFmtId="0" fontId="39" fillId="0" borderId="0"/>
    <xf numFmtId="0" fontId="39" fillId="0" borderId="0"/>
    <xf numFmtId="0" fontId="39" fillId="0" borderId="0"/>
    <xf numFmtId="0" fontId="39" fillId="0" borderId="0"/>
    <xf numFmtId="0" fontId="26" fillId="34" borderId="0"/>
    <xf numFmtId="0" fontId="40" fillId="35" borderId="0"/>
    <xf numFmtId="0" fontId="41" fillId="36" borderId="0"/>
    <xf numFmtId="0" fontId="42" fillId="37" borderId="0"/>
    <xf numFmtId="0" fontId="43" fillId="0" borderId="0"/>
    <xf numFmtId="0" fontId="44" fillId="0" borderId="0"/>
    <xf numFmtId="0" fontId="45" fillId="0" borderId="0"/>
    <xf numFmtId="0" fontId="39" fillId="0" borderId="0"/>
    <xf numFmtId="0" fontId="39" fillId="0" borderId="0"/>
    <xf numFmtId="0" fontId="33" fillId="0" borderId="0"/>
    <xf numFmtId="0" fontId="39" fillId="0" borderId="0"/>
    <xf numFmtId="0" fontId="39" fillId="0" borderId="0"/>
    <xf numFmtId="0" fontId="39" fillId="0" borderId="0"/>
    <xf numFmtId="0" fontId="26" fillId="0" borderId="0"/>
    <xf numFmtId="0" fontId="39" fillId="0" borderId="0"/>
    <xf numFmtId="0" fontId="39" fillId="0" borderId="0"/>
    <xf numFmtId="0" fontId="39" fillId="0" borderId="0"/>
    <xf numFmtId="0" fontId="38" fillId="0" borderId="0"/>
    <xf numFmtId="0" fontId="39" fillId="0" borderId="0"/>
    <xf numFmtId="0" fontId="39" fillId="0" borderId="0"/>
    <xf numFmtId="0" fontId="39" fillId="0" borderId="0"/>
    <xf numFmtId="0" fontId="39" fillId="0" borderId="0"/>
    <xf numFmtId="0" fontId="26" fillId="0" borderId="0"/>
    <xf numFmtId="0" fontId="38" fillId="0" borderId="0"/>
    <xf numFmtId="0" fontId="26" fillId="0" borderId="0"/>
    <xf numFmtId="0" fontId="26" fillId="0" borderId="0"/>
    <xf numFmtId="0" fontId="33" fillId="0" borderId="0"/>
    <xf numFmtId="0" fontId="38" fillId="0" borderId="0"/>
    <xf numFmtId="0" fontId="26" fillId="0" borderId="0"/>
    <xf numFmtId="0" fontId="47" fillId="0" borderId="0" applyFont="0" applyFill="0" applyBorder="0" applyAlignment="0" applyProtection="0"/>
    <xf numFmtId="0" fontId="26" fillId="0" borderId="0"/>
    <xf numFmtId="0" fontId="39" fillId="0" borderId="0"/>
    <xf numFmtId="0" fontId="39" fillId="0" borderId="0"/>
    <xf numFmtId="0" fontId="26" fillId="0" borderId="0"/>
    <xf numFmtId="0" fontId="33" fillId="0" borderId="0"/>
    <xf numFmtId="0" fontId="39" fillId="0" borderId="0"/>
    <xf numFmtId="0" fontId="39" fillId="0" borderId="0"/>
    <xf numFmtId="0" fontId="39" fillId="0" borderId="0"/>
    <xf numFmtId="0" fontId="39" fillId="0" borderId="0"/>
    <xf numFmtId="0" fontId="39" fillId="0" borderId="0"/>
    <xf numFmtId="0" fontId="38" fillId="0" borderId="0"/>
    <xf numFmtId="0" fontId="26" fillId="0" borderId="0"/>
    <xf numFmtId="0" fontId="48" fillId="0" borderId="0" applyFont="0" applyFill="0" applyBorder="0" applyAlignment="0" applyProtection="0"/>
    <xf numFmtId="0" fontId="48" fillId="0" borderId="0" applyFont="0" applyFill="0" applyBorder="0" applyAlignment="0" applyProtection="0"/>
    <xf numFmtId="0" fontId="49" fillId="0" borderId="0"/>
    <xf numFmtId="0" fontId="50" fillId="0" borderId="0"/>
    <xf numFmtId="0" fontId="33" fillId="0" borderId="0"/>
    <xf numFmtId="0" fontId="33" fillId="0" borderId="0"/>
    <xf numFmtId="0" fontId="33" fillId="0" borderId="0"/>
    <xf numFmtId="0" fontId="33" fillId="0" borderId="0"/>
    <xf numFmtId="0" fontId="33" fillId="0" borderId="0"/>
    <xf numFmtId="0" fontId="33" fillId="0" borderId="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51" fillId="40" borderId="0" applyNumberFormat="0" applyBorder="0" applyAlignment="0" applyProtection="0"/>
    <xf numFmtId="0" fontId="51" fillId="40" borderId="0" applyNumberFormat="0" applyBorder="0" applyAlignment="0" applyProtection="0"/>
    <xf numFmtId="0" fontId="52" fillId="10" borderId="0" applyNumberFormat="0" applyBorder="0" applyAlignment="0" applyProtection="0">
      <alignment vertical="center"/>
    </xf>
    <xf numFmtId="0" fontId="53" fillId="10" borderId="0" applyNumberFormat="0" applyBorder="0" applyAlignment="0" applyProtection="0">
      <alignment vertical="center"/>
    </xf>
    <xf numFmtId="0" fontId="53" fillId="10" borderId="0" applyNumberFormat="0" applyBorder="0" applyAlignment="0" applyProtection="0">
      <alignment vertical="center"/>
    </xf>
    <xf numFmtId="0" fontId="53" fillId="10" borderId="0" applyNumberFormat="0" applyBorder="0" applyAlignment="0" applyProtection="0">
      <alignment vertical="center"/>
    </xf>
    <xf numFmtId="0" fontId="53" fillId="10" borderId="0" applyNumberFormat="0" applyBorder="0" applyAlignment="0" applyProtection="0">
      <alignment vertical="center"/>
    </xf>
    <xf numFmtId="0" fontId="53" fillId="10" borderId="0" applyNumberFormat="0" applyBorder="0" applyAlignment="0" applyProtection="0">
      <alignment vertical="center"/>
    </xf>
    <xf numFmtId="0" fontId="53" fillId="10" borderId="0" applyNumberFormat="0" applyBorder="0" applyAlignment="0" applyProtection="0">
      <alignment vertical="center"/>
    </xf>
    <xf numFmtId="0" fontId="53" fillId="10" borderId="0" applyNumberFormat="0" applyBorder="0" applyAlignment="0" applyProtection="0">
      <alignment vertical="center"/>
    </xf>
    <xf numFmtId="0" fontId="53" fillId="10" borderId="0" applyNumberFormat="0" applyBorder="0" applyAlignment="0" applyProtection="0">
      <alignment vertical="center"/>
    </xf>
    <xf numFmtId="0" fontId="53" fillId="10" borderId="0" applyNumberFormat="0" applyBorder="0" applyAlignment="0" applyProtection="0">
      <alignment vertical="center"/>
    </xf>
    <xf numFmtId="0" fontId="53" fillId="10" borderId="0" applyNumberFormat="0" applyBorder="0" applyAlignment="0" applyProtection="0">
      <alignment vertical="center"/>
    </xf>
    <xf numFmtId="0" fontId="51" fillId="40" borderId="0" applyNumberFormat="0" applyBorder="0" applyAlignment="0" applyProtection="0"/>
    <xf numFmtId="0" fontId="51" fillId="41" borderId="0" applyNumberFormat="0" applyBorder="0" applyAlignment="0" applyProtection="0"/>
    <xf numFmtId="0" fontId="51" fillId="41" borderId="0" applyNumberFormat="0" applyBorder="0" applyAlignment="0" applyProtection="0"/>
    <xf numFmtId="0" fontId="52" fillId="14" borderId="0" applyNumberFormat="0" applyBorder="0" applyAlignment="0" applyProtection="0">
      <alignment vertical="center"/>
    </xf>
    <xf numFmtId="0" fontId="53" fillId="14" borderId="0" applyNumberFormat="0" applyBorder="0" applyAlignment="0" applyProtection="0">
      <alignment vertical="center"/>
    </xf>
    <xf numFmtId="0" fontId="53" fillId="14" borderId="0" applyNumberFormat="0" applyBorder="0" applyAlignment="0" applyProtection="0">
      <alignment vertical="center"/>
    </xf>
    <xf numFmtId="0" fontId="53" fillId="14" borderId="0" applyNumberFormat="0" applyBorder="0" applyAlignment="0" applyProtection="0">
      <alignment vertical="center"/>
    </xf>
    <xf numFmtId="0" fontId="53" fillId="14" borderId="0" applyNumberFormat="0" applyBorder="0" applyAlignment="0" applyProtection="0">
      <alignment vertical="center"/>
    </xf>
    <xf numFmtId="0" fontId="53" fillId="14" borderId="0" applyNumberFormat="0" applyBorder="0" applyAlignment="0" applyProtection="0">
      <alignment vertical="center"/>
    </xf>
    <xf numFmtId="0" fontId="53" fillId="14" borderId="0" applyNumberFormat="0" applyBorder="0" applyAlignment="0" applyProtection="0">
      <alignment vertical="center"/>
    </xf>
    <xf numFmtId="0" fontId="53" fillId="14" borderId="0" applyNumberFormat="0" applyBorder="0" applyAlignment="0" applyProtection="0">
      <alignment vertical="center"/>
    </xf>
    <xf numFmtId="0" fontId="53" fillId="14" borderId="0" applyNumberFormat="0" applyBorder="0" applyAlignment="0" applyProtection="0">
      <alignment vertical="center"/>
    </xf>
    <xf numFmtId="0" fontId="53" fillId="14" borderId="0" applyNumberFormat="0" applyBorder="0" applyAlignment="0" applyProtection="0">
      <alignment vertical="center"/>
    </xf>
    <xf numFmtId="0" fontId="53" fillId="14" borderId="0" applyNumberFormat="0" applyBorder="0" applyAlignment="0" applyProtection="0">
      <alignment vertical="center"/>
    </xf>
    <xf numFmtId="0" fontId="51" fillId="41"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2" fillId="18" borderId="0" applyNumberFormat="0" applyBorder="0" applyAlignment="0" applyProtection="0">
      <alignment vertical="center"/>
    </xf>
    <xf numFmtId="0" fontId="53" fillId="18" borderId="0" applyNumberFormat="0" applyBorder="0" applyAlignment="0" applyProtection="0">
      <alignment vertical="center"/>
    </xf>
    <xf numFmtId="0" fontId="53" fillId="18" borderId="0" applyNumberFormat="0" applyBorder="0" applyAlignment="0" applyProtection="0">
      <alignment vertical="center"/>
    </xf>
    <xf numFmtId="0" fontId="53" fillId="18" borderId="0" applyNumberFormat="0" applyBorder="0" applyAlignment="0" applyProtection="0">
      <alignment vertical="center"/>
    </xf>
    <xf numFmtId="0" fontId="53" fillId="18" borderId="0" applyNumberFormat="0" applyBorder="0" applyAlignment="0" applyProtection="0">
      <alignment vertical="center"/>
    </xf>
    <xf numFmtId="0" fontId="53" fillId="18" borderId="0" applyNumberFormat="0" applyBorder="0" applyAlignment="0" applyProtection="0">
      <alignment vertical="center"/>
    </xf>
    <xf numFmtId="0" fontId="53" fillId="18" borderId="0" applyNumberFormat="0" applyBorder="0" applyAlignment="0" applyProtection="0">
      <alignment vertical="center"/>
    </xf>
    <xf numFmtId="0" fontId="53" fillId="18" borderId="0" applyNumberFormat="0" applyBorder="0" applyAlignment="0" applyProtection="0">
      <alignment vertical="center"/>
    </xf>
    <xf numFmtId="0" fontId="53" fillId="18" borderId="0" applyNumberFormat="0" applyBorder="0" applyAlignment="0" applyProtection="0">
      <alignment vertical="center"/>
    </xf>
    <xf numFmtId="0" fontId="53" fillId="18" borderId="0" applyNumberFormat="0" applyBorder="0" applyAlignment="0" applyProtection="0">
      <alignment vertical="center"/>
    </xf>
    <xf numFmtId="0" fontId="53" fillId="18" borderId="0" applyNumberFormat="0" applyBorder="0" applyAlignment="0" applyProtection="0">
      <alignment vertical="center"/>
    </xf>
    <xf numFmtId="0" fontId="51" fillId="42"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2" fillId="22" borderId="0" applyNumberFormat="0" applyBorder="0" applyAlignment="0" applyProtection="0">
      <alignment vertical="center"/>
    </xf>
    <xf numFmtId="0" fontId="53" fillId="22" borderId="0" applyNumberFormat="0" applyBorder="0" applyAlignment="0" applyProtection="0">
      <alignment vertical="center"/>
    </xf>
    <xf numFmtId="0" fontId="53" fillId="22" borderId="0" applyNumberFormat="0" applyBorder="0" applyAlignment="0" applyProtection="0">
      <alignment vertical="center"/>
    </xf>
    <xf numFmtId="0" fontId="53" fillId="22" borderId="0" applyNumberFormat="0" applyBorder="0" applyAlignment="0" applyProtection="0">
      <alignment vertical="center"/>
    </xf>
    <xf numFmtId="0" fontId="53" fillId="22" borderId="0" applyNumberFormat="0" applyBorder="0" applyAlignment="0" applyProtection="0">
      <alignment vertical="center"/>
    </xf>
    <xf numFmtId="0" fontId="53" fillId="22" borderId="0" applyNumberFormat="0" applyBorder="0" applyAlignment="0" applyProtection="0">
      <alignment vertical="center"/>
    </xf>
    <xf numFmtId="0" fontId="53" fillId="22" borderId="0" applyNumberFormat="0" applyBorder="0" applyAlignment="0" applyProtection="0">
      <alignment vertical="center"/>
    </xf>
    <xf numFmtId="0" fontId="53" fillId="22" borderId="0" applyNumberFormat="0" applyBorder="0" applyAlignment="0" applyProtection="0">
      <alignment vertical="center"/>
    </xf>
    <xf numFmtId="0" fontId="53" fillId="22" borderId="0" applyNumberFormat="0" applyBorder="0" applyAlignment="0" applyProtection="0">
      <alignment vertical="center"/>
    </xf>
    <xf numFmtId="0" fontId="53" fillId="22" borderId="0" applyNumberFormat="0" applyBorder="0" applyAlignment="0" applyProtection="0">
      <alignment vertical="center"/>
    </xf>
    <xf numFmtId="0" fontId="53" fillId="22" borderId="0" applyNumberFormat="0" applyBorder="0" applyAlignment="0" applyProtection="0">
      <alignment vertical="center"/>
    </xf>
    <xf numFmtId="0" fontId="51" fillId="43"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2" fillId="26" borderId="0" applyNumberFormat="0" applyBorder="0" applyAlignment="0" applyProtection="0">
      <alignment vertical="center"/>
    </xf>
    <xf numFmtId="0" fontId="53" fillId="26" borderId="0" applyNumberFormat="0" applyBorder="0" applyAlignment="0" applyProtection="0">
      <alignment vertical="center"/>
    </xf>
    <xf numFmtId="0" fontId="53" fillId="26" borderId="0" applyNumberFormat="0" applyBorder="0" applyAlignment="0" applyProtection="0">
      <alignment vertical="center"/>
    </xf>
    <xf numFmtId="0" fontId="53" fillId="26" borderId="0" applyNumberFormat="0" applyBorder="0" applyAlignment="0" applyProtection="0">
      <alignment vertical="center"/>
    </xf>
    <xf numFmtId="0" fontId="53" fillId="26" borderId="0" applyNumberFormat="0" applyBorder="0" applyAlignment="0" applyProtection="0">
      <alignment vertical="center"/>
    </xf>
    <xf numFmtId="0" fontId="53" fillId="26" borderId="0" applyNumberFormat="0" applyBorder="0" applyAlignment="0" applyProtection="0">
      <alignment vertical="center"/>
    </xf>
    <xf numFmtId="0" fontId="53" fillId="26" borderId="0" applyNumberFormat="0" applyBorder="0" applyAlignment="0" applyProtection="0">
      <alignment vertical="center"/>
    </xf>
    <xf numFmtId="0" fontId="53" fillId="26" borderId="0" applyNumberFormat="0" applyBorder="0" applyAlignment="0" applyProtection="0">
      <alignment vertical="center"/>
    </xf>
    <xf numFmtId="0" fontId="53" fillId="26" borderId="0" applyNumberFormat="0" applyBorder="0" applyAlignment="0" applyProtection="0">
      <alignment vertical="center"/>
    </xf>
    <xf numFmtId="0" fontId="53" fillId="26" borderId="0" applyNumberFormat="0" applyBorder="0" applyAlignment="0" applyProtection="0">
      <alignment vertical="center"/>
    </xf>
    <xf numFmtId="0" fontId="53" fillId="26" borderId="0" applyNumberFormat="0" applyBorder="0" applyAlignment="0" applyProtection="0">
      <alignment vertical="center"/>
    </xf>
    <xf numFmtId="0" fontId="51" fillId="44"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2" fillId="30" borderId="0" applyNumberFormat="0" applyBorder="0" applyAlignment="0" applyProtection="0">
      <alignment vertical="center"/>
    </xf>
    <xf numFmtId="0" fontId="53" fillId="30" borderId="0" applyNumberFormat="0" applyBorder="0" applyAlignment="0" applyProtection="0">
      <alignment vertical="center"/>
    </xf>
    <xf numFmtId="0" fontId="53" fillId="30" borderId="0" applyNumberFormat="0" applyBorder="0" applyAlignment="0" applyProtection="0">
      <alignment vertical="center"/>
    </xf>
    <xf numFmtId="0" fontId="53" fillId="30" borderId="0" applyNumberFormat="0" applyBorder="0" applyAlignment="0" applyProtection="0">
      <alignment vertical="center"/>
    </xf>
    <xf numFmtId="0" fontId="53" fillId="30" borderId="0" applyNumberFormat="0" applyBorder="0" applyAlignment="0" applyProtection="0">
      <alignment vertical="center"/>
    </xf>
    <xf numFmtId="0" fontId="53" fillId="30" borderId="0" applyNumberFormat="0" applyBorder="0" applyAlignment="0" applyProtection="0">
      <alignment vertical="center"/>
    </xf>
    <xf numFmtId="0" fontId="53" fillId="30" borderId="0" applyNumberFormat="0" applyBorder="0" applyAlignment="0" applyProtection="0">
      <alignment vertical="center"/>
    </xf>
    <xf numFmtId="0" fontId="53" fillId="30" borderId="0" applyNumberFormat="0" applyBorder="0" applyAlignment="0" applyProtection="0">
      <alignment vertical="center"/>
    </xf>
    <xf numFmtId="0" fontId="53" fillId="30" borderId="0" applyNumberFormat="0" applyBorder="0" applyAlignment="0" applyProtection="0">
      <alignment vertical="center"/>
    </xf>
    <xf numFmtId="0" fontId="53" fillId="30" borderId="0" applyNumberFormat="0" applyBorder="0" applyAlignment="0" applyProtection="0">
      <alignment vertical="center"/>
    </xf>
    <xf numFmtId="0" fontId="53" fillId="30" borderId="0" applyNumberFormat="0" applyBorder="0" applyAlignment="0" applyProtection="0">
      <alignment vertical="center"/>
    </xf>
    <xf numFmtId="0" fontId="51" fillId="45" borderId="0" applyNumberFormat="0" applyBorder="0" applyAlignment="0" applyProtection="0"/>
    <xf numFmtId="0" fontId="26" fillId="0" borderId="0"/>
    <xf numFmtId="0" fontId="26" fillId="0" borderId="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2" fillId="11" borderId="0" applyNumberFormat="0" applyBorder="0" applyAlignment="0" applyProtection="0">
      <alignment vertical="center"/>
    </xf>
    <xf numFmtId="0" fontId="53" fillId="11" borderId="0" applyNumberFormat="0" applyBorder="0" applyAlignment="0" applyProtection="0">
      <alignment vertical="center"/>
    </xf>
    <xf numFmtId="0" fontId="53" fillId="11" borderId="0" applyNumberFormat="0" applyBorder="0" applyAlignment="0" applyProtection="0">
      <alignment vertical="center"/>
    </xf>
    <xf numFmtId="0" fontId="53" fillId="11" borderId="0" applyNumberFormat="0" applyBorder="0" applyAlignment="0" applyProtection="0">
      <alignment vertical="center"/>
    </xf>
    <xf numFmtId="0" fontId="53" fillId="11" borderId="0" applyNumberFormat="0" applyBorder="0" applyAlignment="0" applyProtection="0">
      <alignment vertical="center"/>
    </xf>
    <xf numFmtId="0" fontId="53" fillId="11" borderId="0" applyNumberFormat="0" applyBorder="0" applyAlignment="0" applyProtection="0">
      <alignment vertical="center"/>
    </xf>
    <xf numFmtId="0" fontId="53" fillId="11" borderId="0" applyNumberFormat="0" applyBorder="0" applyAlignment="0" applyProtection="0">
      <alignment vertical="center"/>
    </xf>
    <xf numFmtId="0" fontId="53" fillId="11" borderId="0" applyNumberFormat="0" applyBorder="0" applyAlignment="0" applyProtection="0">
      <alignment vertical="center"/>
    </xf>
    <xf numFmtId="0" fontId="53" fillId="11" borderId="0" applyNumberFormat="0" applyBorder="0" applyAlignment="0" applyProtection="0">
      <alignment vertical="center"/>
    </xf>
    <xf numFmtId="0" fontId="53" fillId="11" borderId="0" applyNumberFormat="0" applyBorder="0" applyAlignment="0" applyProtection="0">
      <alignment vertical="center"/>
    </xf>
    <xf numFmtId="0" fontId="53" fillId="11" borderId="0" applyNumberFormat="0" applyBorder="0" applyAlignment="0" applyProtection="0">
      <alignment vertical="center"/>
    </xf>
    <xf numFmtId="0" fontId="51" fillId="46"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2" fillId="15" borderId="0" applyNumberFormat="0" applyBorder="0" applyAlignment="0" applyProtection="0">
      <alignment vertical="center"/>
    </xf>
    <xf numFmtId="0" fontId="53" fillId="15" borderId="0" applyNumberFormat="0" applyBorder="0" applyAlignment="0" applyProtection="0">
      <alignment vertical="center"/>
    </xf>
    <xf numFmtId="0" fontId="53" fillId="15" borderId="0" applyNumberFormat="0" applyBorder="0" applyAlignment="0" applyProtection="0">
      <alignment vertical="center"/>
    </xf>
    <xf numFmtId="0" fontId="53" fillId="15" borderId="0" applyNumberFormat="0" applyBorder="0" applyAlignment="0" applyProtection="0">
      <alignment vertical="center"/>
    </xf>
    <xf numFmtId="0" fontId="53" fillId="15" borderId="0" applyNumberFormat="0" applyBorder="0" applyAlignment="0" applyProtection="0">
      <alignment vertical="center"/>
    </xf>
    <xf numFmtId="0" fontId="53" fillId="15" borderId="0" applyNumberFormat="0" applyBorder="0" applyAlignment="0" applyProtection="0">
      <alignment vertical="center"/>
    </xf>
    <xf numFmtId="0" fontId="53" fillId="15" borderId="0" applyNumberFormat="0" applyBorder="0" applyAlignment="0" applyProtection="0">
      <alignment vertical="center"/>
    </xf>
    <xf numFmtId="0" fontId="53" fillId="15" borderId="0" applyNumberFormat="0" applyBorder="0" applyAlignment="0" applyProtection="0">
      <alignment vertical="center"/>
    </xf>
    <xf numFmtId="0" fontId="53" fillId="15" borderId="0" applyNumberFormat="0" applyBorder="0" applyAlignment="0" applyProtection="0">
      <alignment vertical="center"/>
    </xf>
    <xf numFmtId="0" fontId="53" fillId="15" borderId="0" applyNumberFormat="0" applyBorder="0" applyAlignment="0" applyProtection="0">
      <alignment vertical="center"/>
    </xf>
    <xf numFmtId="0" fontId="53" fillId="15" borderId="0" applyNumberFormat="0" applyBorder="0" applyAlignment="0" applyProtection="0">
      <alignment vertical="center"/>
    </xf>
    <xf numFmtId="0" fontId="51" fillId="47"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2" fillId="19" borderId="0" applyNumberFormat="0" applyBorder="0" applyAlignment="0" applyProtection="0">
      <alignment vertical="center"/>
    </xf>
    <xf numFmtId="0" fontId="53" fillId="19" borderId="0" applyNumberFormat="0" applyBorder="0" applyAlignment="0" applyProtection="0">
      <alignment vertical="center"/>
    </xf>
    <xf numFmtId="0" fontId="53" fillId="19" borderId="0" applyNumberFormat="0" applyBorder="0" applyAlignment="0" applyProtection="0">
      <alignment vertical="center"/>
    </xf>
    <xf numFmtId="0" fontId="53" fillId="19" borderId="0" applyNumberFormat="0" applyBorder="0" applyAlignment="0" applyProtection="0">
      <alignment vertical="center"/>
    </xf>
    <xf numFmtId="0" fontId="53" fillId="19" borderId="0" applyNumberFormat="0" applyBorder="0" applyAlignment="0" applyProtection="0">
      <alignment vertical="center"/>
    </xf>
    <xf numFmtId="0" fontId="53" fillId="19" borderId="0" applyNumberFormat="0" applyBorder="0" applyAlignment="0" applyProtection="0">
      <alignment vertical="center"/>
    </xf>
    <xf numFmtId="0" fontId="53" fillId="19" borderId="0" applyNumberFormat="0" applyBorder="0" applyAlignment="0" applyProtection="0">
      <alignment vertical="center"/>
    </xf>
    <xf numFmtId="0" fontId="53" fillId="19" borderId="0" applyNumberFormat="0" applyBorder="0" applyAlignment="0" applyProtection="0">
      <alignment vertical="center"/>
    </xf>
    <xf numFmtId="0" fontId="53" fillId="19" borderId="0" applyNumberFormat="0" applyBorder="0" applyAlignment="0" applyProtection="0">
      <alignment vertical="center"/>
    </xf>
    <xf numFmtId="0" fontId="53" fillId="19" borderId="0" applyNumberFormat="0" applyBorder="0" applyAlignment="0" applyProtection="0">
      <alignment vertical="center"/>
    </xf>
    <xf numFmtId="0" fontId="53" fillId="19" borderId="0" applyNumberFormat="0" applyBorder="0" applyAlignment="0" applyProtection="0">
      <alignment vertical="center"/>
    </xf>
    <xf numFmtId="0" fontId="51" fillId="48"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2" fillId="23" borderId="0" applyNumberFormat="0" applyBorder="0" applyAlignment="0" applyProtection="0">
      <alignment vertical="center"/>
    </xf>
    <xf numFmtId="0" fontId="53" fillId="23" borderId="0" applyNumberFormat="0" applyBorder="0" applyAlignment="0" applyProtection="0">
      <alignment vertical="center"/>
    </xf>
    <xf numFmtId="0" fontId="53" fillId="23" borderId="0" applyNumberFormat="0" applyBorder="0" applyAlignment="0" applyProtection="0">
      <alignment vertical="center"/>
    </xf>
    <xf numFmtId="0" fontId="53" fillId="23" borderId="0" applyNumberFormat="0" applyBorder="0" applyAlignment="0" applyProtection="0">
      <alignment vertical="center"/>
    </xf>
    <xf numFmtId="0" fontId="53" fillId="23" borderId="0" applyNumberFormat="0" applyBorder="0" applyAlignment="0" applyProtection="0">
      <alignment vertical="center"/>
    </xf>
    <xf numFmtId="0" fontId="53" fillId="23" borderId="0" applyNumberFormat="0" applyBorder="0" applyAlignment="0" applyProtection="0">
      <alignment vertical="center"/>
    </xf>
    <xf numFmtId="0" fontId="53" fillId="23" borderId="0" applyNumberFormat="0" applyBorder="0" applyAlignment="0" applyProtection="0">
      <alignment vertical="center"/>
    </xf>
    <xf numFmtId="0" fontId="53" fillId="23" borderId="0" applyNumberFormat="0" applyBorder="0" applyAlignment="0" applyProtection="0">
      <alignment vertical="center"/>
    </xf>
    <xf numFmtId="0" fontId="53" fillId="23" borderId="0" applyNumberFormat="0" applyBorder="0" applyAlignment="0" applyProtection="0">
      <alignment vertical="center"/>
    </xf>
    <xf numFmtId="0" fontId="53" fillId="23" borderId="0" applyNumberFormat="0" applyBorder="0" applyAlignment="0" applyProtection="0">
      <alignment vertical="center"/>
    </xf>
    <xf numFmtId="0" fontId="53" fillId="23" borderId="0" applyNumberFormat="0" applyBorder="0" applyAlignment="0" applyProtection="0">
      <alignment vertical="center"/>
    </xf>
    <xf numFmtId="0" fontId="51" fillId="43"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2" fillId="27" borderId="0" applyNumberFormat="0" applyBorder="0" applyAlignment="0" applyProtection="0">
      <alignment vertical="center"/>
    </xf>
    <xf numFmtId="0" fontId="53" fillId="27" borderId="0" applyNumberFormat="0" applyBorder="0" applyAlignment="0" applyProtection="0">
      <alignment vertical="center"/>
    </xf>
    <xf numFmtId="0" fontId="53" fillId="27" borderId="0" applyNumberFormat="0" applyBorder="0" applyAlignment="0" applyProtection="0">
      <alignment vertical="center"/>
    </xf>
    <xf numFmtId="0" fontId="53" fillId="27" borderId="0" applyNumberFormat="0" applyBorder="0" applyAlignment="0" applyProtection="0">
      <alignment vertical="center"/>
    </xf>
    <xf numFmtId="0" fontId="53" fillId="27" borderId="0" applyNumberFormat="0" applyBorder="0" applyAlignment="0" applyProtection="0">
      <alignment vertical="center"/>
    </xf>
    <xf numFmtId="0" fontId="53" fillId="27" borderId="0" applyNumberFormat="0" applyBorder="0" applyAlignment="0" applyProtection="0">
      <alignment vertical="center"/>
    </xf>
    <xf numFmtId="0" fontId="53" fillId="27" borderId="0" applyNumberFormat="0" applyBorder="0" applyAlignment="0" applyProtection="0">
      <alignment vertical="center"/>
    </xf>
    <xf numFmtId="0" fontId="53" fillId="27" borderId="0" applyNumberFormat="0" applyBorder="0" applyAlignment="0" applyProtection="0">
      <alignment vertical="center"/>
    </xf>
    <xf numFmtId="0" fontId="53" fillId="27" borderId="0" applyNumberFormat="0" applyBorder="0" applyAlignment="0" applyProtection="0">
      <alignment vertical="center"/>
    </xf>
    <xf numFmtId="0" fontId="53" fillId="27" borderId="0" applyNumberFormat="0" applyBorder="0" applyAlignment="0" applyProtection="0">
      <alignment vertical="center"/>
    </xf>
    <xf numFmtId="0" fontId="53" fillId="27" borderId="0" applyNumberFormat="0" applyBorder="0" applyAlignment="0" applyProtection="0">
      <alignment vertical="center"/>
    </xf>
    <xf numFmtId="0" fontId="51" fillId="46"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2" fillId="31" borderId="0" applyNumberFormat="0" applyBorder="0" applyAlignment="0" applyProtection="0">
      <alignment vertical="center"/>
    </xf>
    <xf numFmtId="0" fontId="53" fillId="31" borderId="0" applyNumberFormat="0" applyBorder="0" applyAlignment="0" applyProtection="0">
      <alignment vertical="center"/>
    </xf>
    <xf numFmtId="0" fontId="53" fillId="31" borderId="0" applyNumberFormat="0" applyBorder="0" applyAlignment="0" applyProtection="0">
      <alignment vertical="center"/>
    </xf>
    <xf numFmtId="0" fontId="53" fillId="31" borderId="0" applyNumberFormat="0" applyBorder="0" applyAlignment="0" applyProtection="0">
      <alignment vertical="center"/>
    </xf>
    <xf numFmtId="0" fontId="53" fillId="31" borderId="0" applyNumberFormat="0" applyBorder="0" applyAlignment="0" applyProtection="0">
      <alignment vertical="center"/>
    </xf>
    <xf numFmtId="0" fontId="53" fillId="31" borderId="0" applyNumberFormat="0" applyBorder="0" applyAlignment="0" applyProtection="0">
      <alignment vertical="center"/>
    </xf>
    <xf numFmtId="0" fontId="53" fillId="31" borderId="0" applyNumberFormat="0" applyBorder="0" applyAlignment="0" applyProtection="0">
      <alignment vertical="center"/>
    </xf>
    <xf numFmtId="0" fontId="53" fillId="31" borderId="0" applyNumberFormat="0" applyBorder="0" applyAlignment="0" applyProtection="0">
      <alignment vertical="center"/>
    </xf>
    <xf numFmtId="0" fontId="53" fillId="31" borderId="0" applyNumberFormat="0" applyBorder="0" applyAlignment="0" applyProtection="0">
      <alignment vertical="center"/>
    </xf>
    <xf numFmtId="0" fontId="53" fillId="31" borderId="0" applyNumberFormat="0" applyBorder="0" applyAlignment="0" applyProtection="0">
      <alignment vertical="center"/>
    </xf>
    <xf numFmtId="0" fontId="53" fillId="31" borderId="0" applyNumberFormat="0" applyBorder="0" applyAlignment="0" applyProtection="0">
      <alignment vertical="center"/>
    </xf>
    <xf numFmtId="0" fontId="51" fillId="49" borderId="0" applyNumberFormat="0" applyBorder="0" applyAlignment="0" applyProtection="0"/>
    <xf numFmtId="0" fontId="25" fillId="12" borderId="0" applyNumberFormat="0" applyBorder="0" applyAlignment="0" applyProtection="0"/>
    <xf numFmtId="0" fontId="25" fillId="16" borderId="0" applyNumberFormat="0" applyBorder="0" applyAlignment="0" applyProtection="0"/>
    <xf numFmtId="0" fontId="25" fillId="20" borderId="0" applyNumberFormat="0" applyBorder="0" applyAlignment="0" applyProtection="0"/>
    <xf numFmtId="0" fontId="25" fillId="24" borderId="0" applyNumberFormat="0" applyBorder="0" applyAlignment="0" applyProtection="0"/>
    <xf numFmtId="0" fontId="25" fillId="28" borderId="0" applyNumberFormat="0" applyBorder="0" applyAlignment="0" applyProtection="0"/>
    <xf numFmtId="0" fontId="25" fillId="32" borderId="0" applyNumberFormat="0" applyBorder="0" applyAlignment="0" applyProtection="0"/>
    <xf numFmtId="0" fontId="54" fillId="50" borderId="0" applyNumberFormat="0" applyBorder="0" applyAlignment="0" applyProtection="0"/>
    <xf numFmtId="0" fontId="55" fillId="12" borderId="0" applyNumberFormat="0" applyBorder="0" applyAlignment="0" applyProtection="0">
      <alignment vertical="center"/>
    </xf>
    <xf numFmtId="0" fontId="56" fillId="12" borderId="0" applyNumberFormat="0" applyBorder="0" applyAlignment="0" applyProtection="0">
      <alignment vertical="center"/>
    </xf>
    <xf numFmtId="0" fontId="54" fillId="47" borderId="0" applyNumberFormat="0" applyBorder="0" applyAlignment="0" applyProtection="0"/>
    <xf numFmtId="0" fontId="55" fillId="16" borderId="0" applyNumberFormat="0" applyBorder="0" applyAlignment="0" applyProtection="0">
      <alignment vertical="center"/>
    </xf>
    <xf numFmtId="0" fontId="56" fillId="16" borderId="0" applyNumberFormat="0" applyBorder="0" applyAlignment="0" applyProtection="0">
      <alignment vertical="center"/>
    </xf>
    <xf numFmtId="0" fontId="54" fillId="48" borderId="0" applyNumberFormat="0" applyBorder="0" applyAlignment="0" applyProtection="0"/>
    <xf numFmtId="0" fontId="55" fillId="20" borderId="0" applyNumberFormat="0" applyBorder="0" applyAlignment="0" applyProtection="0">
      <alignment vertical="center"/>
    </xf>
    <xf numFmtId="0" fontId="56" fillId="20" borderId="0" applyNumberFormat="0" applyBorder="0" applyAlignment="0" applyProtection="0">
      <alignment vertical="center"/>
    </xf>
    <xf numFmtId="0" fontId="54" fillId="51" borderId="0" applyNumberFormat="0" applyBorder="0" applyAlignment="0" applyProtection="0"/>
    <xf numFmtId="0" fontId="55" fillId="24" borderId="0" applyNumberFormat="0" applyBorder="0" applyAlignment="0" applyProtection="0">
      <alignment vertical="center"/>
    </xf>
    <xf numFmtId="0" fontId="56" fillId="24" borderId="0" applyNumberFormat="0" applyBorder="0" applyAlignment="0" applyProtection="0">
      <alignment vertical="center"/>
    </xf>
    <xf numFmtId="0" fontId="54" fillId="52" borderId="0" applyNumberFormat="0" applyBorder="0" applyAlignment="0" applyProtection="0"/>
    <xf numFmtId="0" fontId="55" fillId="28" borderId="0" applyNumberFormat="0" applyBorder="0" applyAlignment="0" applyProtection="0">
      <alignment vertical="center"/>
    </xf>
    <xf numFmtId="0" fontId="56" fillId="28" borderId="0" applyNumberFormat="0" applyBorder="0" applyAlignment="0" applyProtection="0">
      <alignment vertical="center"/>
    </xf>
    <xf numFmtId="0" fontId="54" fillId="53" borderId="0" applyNumberFormat="0" applyBorder="0" applyAlignment="0" applyProtection="0"/>
    <xf numFmtId="0" fontId="55" fillId="32" borderId="0" applyNumberFormat="0" applyBorder="0" applyAlignment="0" applyProtection="0">
      <alignment vertical="center"/>
    </xf>
    <xf numFmtId="0" fontId="56" fillId="32" borderId="0" applyNumberFormat="0" applyBorder="0" applyAlignment="0" applyProtection="0">
      <alignment vertical="center"/>
    </xf>
    <xf numFmtId="0" fontId="33" fillId="0" borderId="0"/>
    <xf numFmtId="0" fontId="26"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57" fillId="0" borderId="0" applyFont="0" applyFill="0" applyBorder="0" applyAlignment="0" applyProtection="0"/>
    <xf numFmtId="0" fontId="33" fillId="0" borderId="0" applyFont="0" applyFill="0" applyBorder="0" applyAlignment="0" applyProtection="0"/>
    <xf numFmtId="0" fontId="33" fillId="0" borderId="0" applyFont="0" applyFill="0" applyBorder="0" applyAlignment="0" applyProtection="0"/>
    <xf numFmtId="0" fontId="33" fillId="0" borderId="0" applyFont="0" applyFill="0" applyBorder="0" applyAlignment="0" applyProtection="0"/>
    <xf numFmtId="0" fontId="33" fillId="0" borderId="0" applyFont="0" applyFill="0" applyBorder="0" applyAlignment="0" applyProtection="0"/>
    <xf numFmtId="0" fontId="33" fillId="0" borderId="0" applyFont="0" applyFill="0" applyBorder="0" applyAlignment="0" applyProtection="0"/>
    <xf numFmtId="0" fontId="33" fillId="0" borderId="0" applyFont="0" applyFill="0" applyBorder="0" applyAlignment="0" applyProtection="0"/>
    <xf numFmtId="0" fontId="58" fillId="0" borderId="0" applyFont="0" applyFill="0" applyBorder="0" applyAlignment="0" applyProtection="0"/>
    <xf numFmtId="173" fontId="37" fillId="0" borderId="0" applyFont="0" applyFill="0" applyBorder="0" applyAlignment="0" applyProtection="0"/>
    <xf numFmtId="174" fontId="37" fillId="0" borderId="0" applyFont="0" applyFill="0" applyBorder="0" applyAlignment="0" applyProtection="0"/>
    <xf numFmtId="0" fontId="25" fillId="9" borderId="0" applyNumberFormat="0" applyBorder="0" applyAlignment="0" applyProtection="0"/>
    <xf numFmtId="0" fontId="25" fillId="13" borderId="0" applyNumberFormat="0" applyBorder="0" applyAlignment="0" applyProtection="0"/>
    <xf numFmtId="0" fontId="25" fillId="17" borderId="0" applyNumberFormat="0" applyBorder="0" applyAlignment="0" applyProtection="0"/>
    <xf numFmtId="0" fontId="25" fillId="21" borderId="0" applyNumberFormat="0" applyBorder="0" applyAlignment="0" applyProtection="0"/>
    <xf numFmtId="0" fontId="25" fillId="25" borderId="0" applyNumberFormat="0" applyBorder="0" applyAlignment="0" applyProtection="0"/>
    <xf numFmtId="0" fontId="25" fillId="29" borderId="0" applyNumberFormat="0" applyBorder="0" applyAlignment="0" applyProtection="0"/>
    <xf numFmtId="0" fontId="59" fillId="0" borderId="0" applyFont="0" applyFill="0" applyBorder="0" applyAlignment="0" applyProtection="0"/>
    <xf numFmtId="0" fontId="57" fillId="0" borderId="0" applyFont="0" applyFill="0" applyBorder="0" applyAlignment="0" applyProtection="0"/>
    <xf numFmtId="0" fontId="57" fillId="0" borderId="0" applyFont="0" applyFill="0" applyBorder="0" applyAlignment="0" applyProtection="0"/>
    <xf numFmtId="0" fontId="57" fillId="0" borderId="0" applyFont="0" applyFill="0" applyBorder="0" applyAlignment="0" applyProtection="0"/>
    <xf numFmtId="0" fontId="57" fillId="0" borderId="0" applyFont="0" applyFill="0" applyBorder="0" applyAlignment="0" applyProtection="0"/>
    <xf numFmtId="0" fontId="57" fillId="0" borderId="0" applyFont="0" applyFill="0" applyBorder="0" applyAlignment="0" applyProtection="0"/>
    <xf numFmtId="0" fontId="57" fillId="0" borderId="0" applyFont="0" applyFill="0" applyBorder="0" applyAlignment="0" applyProtection="0"/>
    <xf numFmtId="0" fontId="57" fillId="0" borderId="0" applyFont="0" applyFill="0" applyBorder="0" applyAlignment="0" applyProtection="0"/>
    <xf numFmtId="0" fontId="33" fillId="0" borderId="0" applyFont="0" applyFill="0" applyBorder="0" applyAlignment="0" applyProtection="0"/>
    <xf numFmtId="0" fontId="60" fillId="0" borderId="0" applyFont="0" applyFill="0" applyBorder="0" applyAlignment="0" applyProtection="0"/>
    <xf numFmtId="0" fontId="61" fillId="0" borderId="0" applyFont="0" applyFill="0" applyBorder="0" applyAlignment="0" applyProtection="0"/>
    <xf numFmtId="0" fontId="60" fillId="0" borderId="0" applyFont="0" applyFill="0" applyBorder="0" applyAlignment="0" applyProtection="0"/>
    <xf numFmtId="0" fontId="15" fillId="3" borderId="0" applyNumberFormat="0" applyBorder="0" applyAlignment="0" applyProtection="0"/>
    <xf numFmtId="0" fontId="62" fillId="0" borderId="0"/>
    <xf numFmtId="0" fontId="63" fillId="0" borderId="0"/>
    <xf numFmtId="0" fontId="59" fillId="0" borderId="0"/>
    <xf numFmtId="0" fontId="30" fillId="0" borderId="0" applyFill="0" applyBorder="0" applyAlignment="0"/>
    <xf numFmtId="0" fontId="30" fillId="0" borderId="0" applyFill="0" applyBorder="0" applyAlignment="0"/>
    <xf numFmtId="0" fontId="30" fillId="0" borderId="0" applyFill="0" applyBorder="0" applyAlignment="0"/>
    <xf numFmtId="0" fontId="26" fillId="0" borderId="0" applyFill="0" applyBorder="0" applyAlignment="0"/>
    <xf numFmtId="0" fontId="30" fillId="0" borderId="0" applyFill="0" applyBorder="0" applyAlignment="0"/>
    <xf numFmtId="0" fontId="30" fillId="0" borderId="0" applyFill="0" applyBorder="0" applyAlignment="0"/>
    <xf numFmtId="0" fontId="30" fillId="0" borderId="0" applyFill="0" applyBorder="0" applyAlignment="0"/>
    <xf numFmtId="0" fontId="30" fillId="0" borderId="0" applyFill="0" applyBorder="0" applyAlignment="0"/>
    <xf numFmtId="0" fontId="19" fillId="6" borderId="4" applyNumberFormat="0" applyAlignment="0" applyProtection="0"/>
    <xf numFmtId="0" fontId="64" fillId="0" borderId="0"/>
    <xf numFmtId="0" fontId="21" fillId="7" borderId="7" applyNumberFormat="0" applyAlignment="0" applyProtection="0"/>
    <xf numFmtId="175" fontId="51" fillId="0" borderId="0" applyFont="0" applyFill="0" applyBorder="0" applyAlignment="0" applyProtection="0"/>
    <xf numFmtId="170" fontId="65" fillId="0" borderId="0" applyFont="0" applyFill="0" applyBorder="0" applyAlignment="0" applyProtection="0"/>
    <xf numFmtId="170" fontId="65" fillId="0" borderId="0" applyFont="0" applyFill="0" applyBorder="0" applyAlignment="0" applyProtection="0">
      <alignment vertical="center"/>
    </xf>
    <xf numFmtId="170" fontId="33" fillId="0" borderId="0" applyFont="0" applyFill="0" applyBorder="0" applyAlignment="0" applyProtection="0">
      <alignment vertical="center"/>
    </xf>
    <xf numFmtId="0" fontId="30"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9" fillId="0" borderId="0" applyFont="0" applyFill="0" applyBorder="0" applyAlignment="0" applyProtection="0"/>
    <xf numFmtId="169" fontId="51"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51"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51"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51"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51"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51"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51"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51"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51"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51"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51"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26" fillId="0" borderId="0" applyFont="0" applyFill="0" applyBorder="0" applyAlignment="0" applyProtection="0"/>
    <xf numFmtId="169" fontId="51" fillId="0" borderId="0" applyFont="0" applyFill="0" applyBorder="0" applyAlignment="0" applyProtection="0"/>
    <xf numFmtId="169" fontId="26" fillId="0" borderId="0" applyFont="0" applyFill="0" applyBorder="0" applyAlignment="0" applyProtection="0"/>
    <xf numFmtId="169" fontId="51" fillId="0" borderId="0" applyFont="0" applyFill="0" applyBorder="0" applyAlignment="0" applyProtection="0"/>
    <xf numFmtId="169" fontId="9" fillId="0" borderId="0" applyFont="0" applyFill="0" applyBorder="0" applyAlignment="0" applyProtection="0"/>
    <xf numFmtId="169" fontId="51" fillId="0" borderId="0" applyFont="0" applyFill="0" applyBorder="0" applyAlignment="0" applyProtection="0"/>
    <xf numFmtId="169" fontId="26"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51" fillId="0" borderId="0" applyFont="0" applyFill="0" applyBorder="0" applyAlignment="0" applyProtection="0"/>
    <xf numFmtId="169" fontId="26"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26" fillId="0" borderId="0" applyFont="0" applyFill="0" applyBorder="0" applyAlignment="0" applyProtection="0"/>
    <xf numFmtId="169" fontId="51"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51" fillId="0" borderId="0" applyFont="0" applyFill="0" applyBorder="0" applyAlignment="0" applyProtection="0"/>
    <xf numFmtId="169" fontId="26" fillId="0" borderId="0" applyFont="0" applyFill="0" applyBorder="0" applyAlignment="0" applyProtection="0"/>
    <xf numFmtId="169" fontId="51"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66"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26" fillId="0" borderId="0" applyFont="0" applyFill="0" applyBorder="0" applyAlignment="0" applyProtection="0"/>
    <xf numFmtId="169" fontId="66"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51" fillId="0" borderId="0" applyFont="0" applyFill="0" applyBorder="0" applyAlignment="0" applyProtection="0"/>
    <xf numFmtId="169" fontId="9" fillId="0" borderId="0" applyFont="0" applyFill="0" applyBorder="0" applyAlignment="0" applyProtection="0"/>
    <xf numFmtId="169" fontId="26"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76" fontId="33"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67" fillId="0" borderId="0" applyFont="0" applyFill="0" applyBorder="0" applyAlignment="0" applyProtection="0"/>
    <xf numFmtId="177" fontId="26" fillId="0" borderId="0" applyFont="0" applyFill="0" applyBorder="0" applyAlignment="0" applyProtection="0"/>
    <xf numFmtId="177" fontId="26" fillId="0" borderId="0" applyFont="0" applyFill="0" applyBorder="0" applyAlignment="0" applyProtection="0"/>
    <xf numFmtId="172" fontId="26" fillId="0" borderId="0" applyFont="0" applyFill="0" applyBorder="0" applyAlignment="0" applyProtection="0"/>
    <xf numFmtId="0" fontId="26" fillId="0" borderId="0" applyFont="0" applyFill="0" applyBorder="0" applyAlignment="0" applyProtection="0"/>
    <xf numFmtId="177" fontId="26" fillId="0" borderId="0" applyFont="0" applyFill="0" applyBorder="0" applyAlignment="0" applyProtection="0"/>
    <xf numFmtId="172" fontId="26" fillId="0" borderId="0" applyFont="0" applyFill="0" applyBorder="0" applyAlignment="0" applyProtection="0"/>
    <xf numFmtId="172" fontId="26" fillId="0" borderId="0" applyFont="0" applyFill="0" applyBorder="0" applyAlignment="0" applyProtection="0"/>
    <xf numFmtId="170" fontId="26" fillId="0" borderId="0" applyFont="0" applyFill="0" applyBorder="0" applyAlignment="0" applyProtection="0"/>
    <xf numFmtId="170" fontId="26" fillId="0" borderId="0" applyFont="0" applyFill="0" applyBorder="0" applyAlignment="0" applyProtection="0"/>
    <xf numFmtId="170" fontId="26" fillId="0" borderId="0" applyFont="0" applyFill="0" applyBorder="0" applyAlignment="0" applyProtection="0"/>
    <xf numFmtId="0" fontId="26" fillId="0" borderId="0" applyFont="0" applyFill="0" applyBorder="0" applyAlignment="0" applyProtection="0"/>
    <xf numFmtId="172" fontId="26" fillId="0" borderId="0" applyFont="0" applyFill="0" applyBorder="0" applyAlignment="0" applyProtection="0"/>
    <xf numFmtId="177" fontId="26" fillId="0" borderId="0" applyFont="0" applyFill="0" applyBorder="0" applyAlignment="0" applyProtection="0"/>
    <xf numFmtId="177" fontId="26" fillId="0" borderId="0" applyFont="0" applyFill="0" applyBorder="0" applyAlignment="0" applyProtection="0"/>
    <xf numFmtId="172" fontId="26" fillId="0" borderId="0" applyFont="0" applyFill="0" applyBorder="0" applyAlignment="0" applyProtection="0"/>
    <xf numFmtId="172" fontId="26" fillId="0" borderId="0" applyFont="0" applyFill="0" applyBorder="0" applyAlignment="0" applyProtection="0"/>
    <xf numFmtId="170" fontId="26" fillId="0" borderId="0" applyFont="0" applyFill="0" applyBorder="0" applyAlignment="0" applyProtection="0"/>
    <xf numFmtId="170" fontId="26" fillId="0" borderId="0" applyFont="0" applyFill="0" applyBorder="0" applyAlignment="0" applyProtection="0"/>
    <xf numFmtId="170" fontId="26" fillId="0" borderId="0" applyFont="0" applyFill="0" applyBorder="0" applyAlignment="0" applyProtection="0"/>
    <xf numFmtId="170" fontId="26" fillId="0" borderId="0" applyFont="0" applyFill="0" applyBorder="0" applyAlignment="0" applyProtection="0"/>
    <xf numFmtId="170" fontId="26" fillId="0" borderId="0" applyFont="0" applyFill="0" applyBorder="0" applyAlignment="0" applyProtection="0"/>
    <xf numFmtId="0" fontId="26" fillId="0" borderId="0" applyFont="0" applyFill="0" applyBorder="0" applyAlignment="0" applyProtection="0"/>
    <xf numFmtId="172"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26"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77" fontId="26"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51" fillId="0" borderId="0" applyFont="0" applyFill="0" applyBorder="0" applyAlignment="0" applyProtection="0"/>
    <xf numFmtId="169" fontId="51" fillId="0" borderId="0" applyFont="0" applyFill="0" applyBorder="0" applyAlignment="0" applyProtection="0"/>
    <xf numFmtId="169" fontId="51"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78" fontId="51"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0" fontId="68" fillId="0" borderId="0" applyNumberFormat="0" applyAlignment="0">
      <alignment horizontal="left"/>
    </xf>
    <xf numFmtId="0" fontId="30" fillId="0" borderId="0" applyFont="0" applyFill="0" applyBorder="0" applyAlignment="0" applyProtection="0"/>
    <xf numFmtId="14" fontId="28" fillId="0" borderId="0" applyFill="0" applyBorder="0" applyAlignment="0"/>
    <xf numFmtId="38" fontId="69" fillId="0" borderId="12">
      <alignment vertical="center"/>
    </xf>
    <xf numFmtId="0" fontId="30" fillId="0" borderId="0" applyFill="0" applyBorder="0" applyAlignment="0"/>
    <xf numFmtId="0" fontId="30" fillId="0" borderId="0" applyFill="0" applyBorder="0" applyAlignment="0"/>
    <xf numFmtId="0" fontId="30" fillId="0" borderId="0" applyFill="0" applyBorder="0" applyAlignment="0"/>
    <xf numFmtId="0" fontId="30" fillId="0" borderId="0" applyFill="0" applyBorder="0" applyAlignment="0"/>
    <xf numFmtId="0" fontId="30" fillId="0" borderId="0" applyFill="0" applyBorder="0" applyAlignment="0"/>
    <xf numFmtId="0" fontId="70" fillId="0" borderId="0" applyNumberFormat="0" applyAlignment="0">
      <alignment horizontal="left"/>
    </xf>
    <xf numFmtId="179" fontId="26" fillId="0" borderId="0" applyFont="0" applyFill="0" applyBorder="0" applyAlignment="0" applyProtection="0"/>
    <xf numFmtId="0" fontId="23" fillId="0" borderId="0" applyNumberFormat="0" applyFill="0" applyBorder="0" applyAlignment="0" applyProtection="0"/>
    <xf numFmtId="0" fontId="14" fillId="2" borderId="0" applyNumberFormat="0" applyBorder="0" applyAlignment="0" applyProtection="0"/>
    <xf numFmtId="38" fontId="45" fillId="34" borderId="0" applyNumberFormat="0" applyBorder="0" applyAlignment="0" applyProtection="0"/>
    <xf numFmtId="38" fontId="45" fillId="54" borderId="0" applyNumberFormat="0" applyBorder="0" applyAlignment="0" applyProtection="0"/>
    <xf numFmtId="38" fontId="45" fillId="34" borderId="0" applyNumberFormat="0" applyBorder="0" applyAlignment="0" applyProtection="0"/>
    <xf numFmtId="38" fontId="45" fillId="54" borderId="0" applyNumberFormat="0" applyBorder="0" applyAlignment="0" applyProtection="0"/>
    <xf numFmtId="0" fontId="71" fillId="0" borderId="0">
      <alignment horizontal="left"/>
    </xf>
    <xf numFmtId="0" fontId="72" fillId="0" borderId="13" applyNumberFormat="0" applyAlignment="0" applyProtection="0">
      <alignment horizontal="left" vertical="center"/>
    </xf>
    <xf numFmtId="0" fontId="72" fillId="0" borderId="13" applyNumberFormat="0" applyAlignment="0" applyProtection="0">
      <alignment horizontal="left" vertical="center"/>
    </xf>
    <xf numFmtId="0" fontId="72" fillId="0" borderId="13" applyNumberFormat="0" applyAlignment="0" applyProtection="0">
      <alignment horizontal="left" vertical="center"/>
    </xf>
    <xf numFmtId="0" fontId="72" fillId="0" borderId="13" applyNumberFormat="0" applyAlignment="0" applyProtection="0">
      <alignment horizontal="left" vertical="center"/>
    </xf>
    <xf numFmtId="0" fontId="72" fillId="0" borderId="13" applyNumberFormat="0" applyAlignment="0" applyProtection="0">
      <alignment horizontal="left" vertical="center"/>
    </xf>
    <xf numFmtId="0" fontId="72" fillId="0" borderId="13" applyNumberFormat="0" applyAlignment="0" applyProtection="0">
      <alignment horizontal="left" vertical="center"/>
    </xf>
    <xf numFmtId="0" fontId="72" fillId="0" borderId="13" applyNumberFormat="0" applyAlignment="0" applyProtection="0">
      <alignment horizontal="left" vertical="center"/>
    </xf>
    <xf numFmtId="0" fontId="72" fillId="0" borderId="13" applyNumberFormat="0" applyAlignment="0" applyProtection="0">
      <alignment horizontal="left" vertical="center"/>
    </xf>
    <xf numFmtId="0" fontId="72" fillId="0" borderId="14">
      <alignment horizontal="left" vertical="center"/>
    </xf>
    <xf numFmtId="0" fontId="72" fillId="0" borderId="14">
      <alignment horizontal="left" vertical="center"/>
    </xf>
    <xf numFmtId="0" fontId="72" fillId="0" borderId="14">
      <alignment horizontal="left" vertical="center"/>
    </xf>
    <xf numFmtId="0" fontId="72" fillId="0" borderId="14">
      <alignment horizontal="left" vertical="center"/>
    </xf>
    <xf numFmtId="0" fontId="72" fillId="0" borderId="14">
      <alignment horizontal="left" vertical="center"/>
    </xf>
    <xf numFmtId="0" fontId="72" fillId="0" borderId="14">
      <alignment horizontal="left" vertical="center"/>
    </xf>
    <xf numFmtId="0" fontId="72" fillId="0" borderId="14">
      <alignment horizontal="left" vertical="center"/>
    </xf>
    <xf numFmtId="0" fontId="72" fillId="0" borderId="14">
      <alignment horizontal="left" vertical="center"/>
    </xf>
    <xf numFmtId="0" fontId="72" fillId="0" borderId="14">
      <alignment horizontal="left" vertical="center"/>
    </xf>
    <xf numFmtId="0" fontId="72" fillId="0" borderId="14">
      <alignment horizontal="left" vertical="center"/>
    </xf>
    <xf numFmtId="0" fontId="11" fillId="0" borderId="1" applyNumberFormat="0" applyFill="0" applyAlignment="0" applyProtection="0"/>
    <xf numFmtId="0" fontId="12" fillId="0" borderId="2" applyNumberFormat="0" applyFill="0" applyAlignment="0" applyProtection="0"/>
    <xf numFmtId="0" fontId="13" fillId="0" borderId="3" applyNumberFormat="0" applyFill="0" applyAlignment="0" applyProtection="0"/>
    <xf numFmtId="0" fontId="13" fillId="0" borderId="0" applyNumberFormat="0" applyFill="0" applyBorder="0" applyAlignment="0" applyProtection="0"/>
    <xf numFmtId="0" fontId="73" fillId="0" borderId="0" applyNumberFormat="0" applyFill="0" applyBorder="0" applyAlignment="0" applyProtection="0">
      <alignment vertical="top"/>
      <protection locked="0"/>
    </xf>
    <xf numFmtId="0" fontId="74" fillId="0" borderId="0" applyNumberFormat="0" applyFill="0" applyBorder="0" applyAlignment="0" applyProtection="0">
      <alignment vertical="top"/>
      <protection locked="0"/>
    </xf>
    <xf numFmtId="10" fontId="45" fillId="38" borderId="10" applyNumberFormat="0" applyBorder="0" applyAlignment="0" applyProtection="0"/>
    <xf numFmtId="10" fontId="45" fillId="54" borderId="10" applyNumberFormat="0" applyBorder="0" applyAlignment="0" applyProtection="0"/>
    <xf numFmtId="10" fontId="45" fillId="38" borderId="10" applyNumberFormat="0" applyBorder="0" applyAlignment="0" applyProtection="0"/>
    <xf numFmtId="10" fontId="45" fillId="38" borderId="10" applyNumberFormat="0" applyBorder="0" applyAlignment="0" applyProtection="0"/>
    <xf numFmtId="10" fontId="45" fillId="38" borderId="10" applyNumberFormat="0" applyBorder="0" applyAlignment="0" applyProtection="0"/>
    <xf numFmtId="10" fontId="45" fillId="38" borderId="10" applyNumberFormat="0" applyBorder="0" applyAlignment="0" applyProtection="0"/>
    <xf numFmtId="10" fontId="45" fillId="38" borderId="10" applyNumberFormat="0" applyBorder="0" applyAlignment="0" applyProtection="0"/>
    <xf numFmtId="10" fontId="45" fillId="38" borderId="10" applyNumberFormat="0" applyBorder="0" applyAlignment="0" applyProtection="0"/>
    <xf numFmtId="10" fontId="45" fillId="54" borderId="10" applyNumberFormat="0" applyBorder="0" applyAlignment="0" applyProtection="0"/>
    <xf numFmtId="10" fontId="45" fillId="54" borderId="10" applyNumberFormat="0" applyBorder="0" applyAlignment="0" applyProtection="0"/>
    <xf numFmtId="10" fontId="45" fillId="38" borderId="10" applyNumberFormat="0" applyBorder="0" applyAlignment="0" applyProtection="0"/>
    <xf numFmtId="10" fontId="45" fillId="38" borderId="10" applyNumberFormat="0" applyBorder="0" applyAlignment="0" applyProtection="0"/>
    <xf numFmtId="10" fontId="45" fillId="38" borderId="10" applyNumberFormat="0" applyBorder="0" applyAlignment="0" applyProtection="0"/>
    <xf numFmtId="10" fontId="45" fillId="38" borderId="10" applyNumberFormat="0" applyBorder="0" applyAlignment="0" applyProtection="0"/>
    <xf numFmtId="10" fontId="45" fillId="38" borderId="10" applyNumberFormat="0" applyBorder="0" applyAlignment="0" applyProtection="0"/>
    <xf numFmtId="10" fontId="45" fillId="38" borderId="10" applyNumberFormat="0" applyBorder="0" applyAlignment="0" applyProtection="0"/>
    <xf numFmtId="0" fontId="17" fillId="5" borderId="4" applyNumberFormat="0" applyAlignment="0" applyProtection="0"/>
    <xf numFmtId="0" fontId="30" fillId="0" borderId="0" applyFill="0" applyBorder="0" applyAlignment="0"/>
    <xf numFmtId="0" fontId="30" fillId="0" borderId="0" applyFill="0" applyBorder="0" applyAlignment="0"/>
    <xf numFmtId="0" fontId="30" fillId="0" borderId="0" applyFill="0" applyBorder="0" applyAlignment="0"/>
    <xf numFmtId="0" fontId="30" fillId="0" borderId="0" applyFill="0" applyBorder="0" applyAlignment="0"/>
    <xf numFmtId="0" fontId="30" fillId="0" borderId="0" applyFill="0" applyBorder="0" applyAlignment="0"/>
    <xf numFmtId="0" fontId="20" fillId="0" borderId="6" applyNumberFormat="0" applyFill="0" applyAlignment="0" applyProtection="0"/>
    <xf numFmtId="0" fontId="31" fillId="0" borderId="0" applyFont="0" applyFill="0" applyBorder="0" applyAlignment="0" applyProtection="0"/>
    <xf numFmtId="0" fontId="75" fillId="0" borderId="11"/>
    <xf numFmtId="0" fontId="31" fillId="0" borderId="0" applyFont="0" applyFill="0" applyBorder="0" applyAlignment="0" applyProtection="0"/>
    <xf numFmtId="0" fontId="16" fillId="4" borderId="0" applyNumberFormat="0" applyBorder="0" applyAlignment="0" applyProtection="0"/>
    <xf numFmtId="0" fontId="76" fillId="0" borderId="0"/>
    <xf numFmtId="0" fontId="57" fillId="0" borderId="0"/>
    <xf numFmtId="175" fontId="77" fillId="0" borderId="0"/>
    <xf numFmtId="0" fontId="57" fillId="0" borderId="0"/>
    <xf numFmtId="175" fontId="77" fillId="0" borderId="0"/>
    <xf numFmtId="0" fontId="26" fillId="0" borderId="0"/>
    <xf numFmtId="0" fontId="26" fillId="0" borderId="0"/>
    <xf numFmtId="0" fontId="26" fillId="0" borderId="0"/>
    <xf numFmtId="0" fontId="26" fillId="0" borderId="0"/>
    <xf numFmtId="0" fontId="26" fillId="0" borderId="0"/>
    <xf numFmtId="0" fontId="26" fillId="0" borderId="0"/>
    <xf numFmtId="0" fontId="78" fillId="0" borderId="0"/>
    <xf numFmtId="0" fontId="26" fillId="0" borderId="0"/>
    <xf numFmtId="0" fontId="51" fillId="0" borderId="0"/>
    <xf numFmtId="0" fontId="51" fillId="0" borderId="0"/>
    <xf numFmtId="0" fontId="26" fillId="0" borderId="0"/>
    <xf numFmtId="0" fontId="51" fillId="0" borderId="0"/>
    <xf numFmtId="0" fontId="26" fillId="0" borderId="0"/>
    <xf numFmtId="0" fontId="26" fillId="0" borderId="0"/>
    <xf numFmtId="0" fontId="78" fillId="0" borderId="0"/>
    <xf numFmtId="0" fontId="26" fillId="0" borderId="0"/>
    <xf numFmtId="0" fontId="67" fillId="0" borderId="0"/>
    <xf numFmtId="0" fontId="26" fillId="0" borderId="0"/>
    <xf numFmtId="0" fontId="53" fillId="0" borderId="0"/>
    <xf numFmtId="0" fontId="53" fillId="0" borderId="0"/>
    <xf numFmtId="0" fontId="53"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3"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2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26" fillId="0" borderId="0"/>
    <xf numFmtId="0" fontId="5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26" fillId="0" borderId="0"/>
    <xf numFmtId="0" fontId="5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26" fillId="0" borderId="0"/>
    <xf numFmtId="0" fontId="33" fillId="0" borderId="0">
      <alignment vertical="center"/>
    </xf>
    <xf numFmtId="0" fontId="9" fillId="0" borderId="0"/>
    <xf numFmtId="0" fontId="9" fillId="0" borderId="0"/>
    <xf numFmtId="0" fontId="26" fillId="0" borderId="0"/>
    <xf numFmtId="0" fontId="2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2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2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26" fillId="0" borderId="0"/>
    <xf numFmtId="0" fontId="6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3"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7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0"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7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26" fillId="0" borderId="0"/>
    <xf numFmtId="0" fontId="26" fillId="0" borderId="0"/>
    <xf numFmtId="0" fontId="2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5" fillId="0" borderId="0">
      <alignment vertical="center"/>
    </xf>
    <xf numFmtId="0" fontId="65" fillId="0" borderId="0">
      <alignment vertical="center"/>
    </xf>
    <xf numFmtId="0" fontId="81" fillId="0" borderId="0"/>
    <xf numFmtId="0" fontId="81"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1" fillId="0" borderId="0"/>
    <xf numFmtId="0" fontId="26" fillId="0" borderId="0"/>
    <xf numFmtId="0" fontId="8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33"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2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1" fillId="0" borderId="0"/>
    <xf numFmtId="0" fontId="81"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26" fillId="0" borderId="0"/>
    <xf numFmtId="0" fontId="33"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26" fillId="0" borderId="0"/>
    <xf numFmtId="0" fontId="26" fillId="0" borderId="0"/>
    <xf numFmtId="0" fontId="9" fillId="0" borderId="0"/>
    <xf numFmtId="0" fontId="9" fillId="0" borderId="0"/>
    <xf numFmtId="0" fontId="67" fillId="0" borderId="0"/>
    <xf numFmtId="0" fontId="2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26" fillId="0" borderId="0"/>
    <xf numFmtId="0" fontId="83" fillId="0" borderId="0"/>
    <xf numFmtId="0" fontId="26" fillId="55" borderId="15" applyNumberFormat="0" applyFont="0" applyAlignment="0" applyProtection="0">
      <alignment vertical="center"/>
    </xf>
    <xf numFmtId="0" fontId="9" fillId="8" borderId="8" applyNumberFormat="0" applyFont="0" applyAlignment="0" applyProtection="0"/>
    <xf numFmtId="0" fontId="9" fillId="8" borderId="8" applyNumberFormat="0" applyFont="0" applyAlignment="0" applyProtection="0"/>
    <xf numFmtId="0" fontId="9" fillId="8" borderId="8" applyNumberFormat="0" applyFont="0" applyAlignment="0" applyProtection="0"/>
    <xf numFmtId="0" fontId="9" fillId="8" borderId="8"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3" fillId="8" borderId="8" applyNumberFormat="0" applyFont="0" applyAlignment="0" applyProtection="0"/>
    <xf numFmtId="0" fontId="66" fillId="8" borderId="8" applyNumberFormat="0" applyFont="0" applyAlignment="0" applyProtection="0"/>
    <xf numFmtId="0" fontId="9" fillId="8" borderId="8" applyNumberFormat="0" applyFont="0" applyAlignment="0" applyProtection="0"/>
    <xf numFmtId="0" fontId="9" fillId="8" borderId="8" applyNumberFormat="0" applyFont="0" applyAlignment="0" applyProtection="0"/>
    <xf numFmtId="0" fontId="51" fillId="8" borderId="8" applyNumberFormat="0" applyFont="0" applyAlignment="0" applyProtection="0"/>
    <xf numFmtId="0" fontId="9" fillId="8" borderId="8" applyNumberFormat="0" applyFont="0" applyAlignment="0" applyProtection="0"/>
    <xf numFmtId="0" fontId="9" fillId="8" borderId="8" applyNumberFormat="0" applyFont="0" applyAlignment="0" applyProtection="0"/>
    <xf numFmtId="0" fontId="9" fillId="8" borderId="8" applyNumberFormat="0" applyFont="0" applyAlignment="0" applyProtection="0"/>
    <xf numFmtId="0" fontId="9" fillId="8" borderId="8" applyNumberFormat="0" applyFont="0" applyAlignment="0" applyProtection="0"/>
    <xf numFmtId="0" fontId="9" fillId="8" borderId="8" applyNumberFormat="0" applyFont="0" applyAlignment="0" applyProtection="0"/>
    <xf numFmtId="0" fontId="9" fillId="8" borderId="8" applyNumberFormat="0" applyFont="0" applyAlignment="0" applyProtection="0"/>
    <xf numFmtId="0" fontId="9" fillId="8" borderId="8" applyNumberFormat="0" applyFont="0" applyAlignment="0" applyProtection="0"/>
    <xf numFmtId="0" fontId="51" fillId="8" borderId="8" applyNumberFormat="0" applyFont="0" applyAlignment="0" applyProtection="0"/>
    <xf numFmtId="0" fontId="9" fillId="8" borderId="8" applyNumberFormat="0" applyFont="0" applyAlignment="0" applyProtection="0"/>
    <xf numFmtId="0" fontId="9" fillId="8" borderId="8" applyNumberFormat="0" applyFont="0" applyAlignment="0" applyProtection="0"/>
    <xf numFmtId="0" fontId="9" fillId="8" borderId="8" applyNumberFormat="0" applyFont="0" applyAlignment="0" applyProtection="0"/>
    <xf numFmtId="0" fontId="9" fillId="8" borderId="8" applyNumberFormat="0" applyFont="0" applyAlignment="0" applyProtection="0"/>
    <xf numFmtId="0" fontId="9" fillId="8" borderId="8" applyNumberFormat="0" applyFont="0" applyAlignment="0" applyProtection="0"/>
    <xf numFmtId="0" fontId="9" fillId="8" borderId="8" applyNumberFormat="0" applyFont="0" applyAlignment="0" applyProtection="0"/>
    <xf numFmtId="0" fontId="9" fillId="8" borderId="8" applyNumberFormat="0" applyFont="0" applyAlignment="0" applyProtection="0"/>
    <xf numFmtId="0" fontId="26" fillId="0" borderId="0"/>
    <xf numFmtId="0" fontId="18" fillId="6" borderId="5" applyNumberFormat="0" applyAlignment="0" applyProtection="0"/>
    <xf numFmtId="0" fontId="30" fillId="0" borderId="0" applyFont="0" applyFill="0" applyBorder="0" applyAlignment="0" applyProtection="0"/>
    <xf numFmtId="0" fontId="26" fillId="0" borderId="0" applyFont="0" applyFill="0" applyBorder="0" applyAlignment="0" applyProtection="0"/>
    <xf numFmtId="10" fontId="26" fillId="0" borderId="0" applyFont="0" applyFill="0" applyBorder="0" applyAlignment="0" applyProtection="0"/>
    <xf numFmtId="9" fontId="26" fillId="0" borderId="0" applyFont="0" applyFill="0" applyBorder="0" applyAlignment="0" applyProtection="0"/>
    <xf numFmtId="9" fontId="28"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38" fontId="31" fillId="0" borderId="0" applyFont="0" applyFill="0" applyBorder="0" applyAlignment="0" applyProtection="0"/>
    <xf numFmtId="0" fontId="30" fillId="0" borderId="0" applyFill="0" applyBorder="0" applyAlignment="0"/>
    <xf numFmtId="0" fontId="30" fillId="0" borderId="0" applyFill="0" applyBorder="0" applyAlignment="0"/>
    <xf numFmtId="0" fontId="30" fillId="0" borderId="0" applyFill="0" applyBorder="0" applyAlignment="0"/>
    <xf numFmtId="0" fontId="30" fillId="0" borderId="0" applyFill="0" applyBorder="0" applyAlignment="0"/>
    <xf numFmtId="0" fontId="30" fillId="0" borderId="0" applyFill="0" applyBorder="0" applyAlignment="0"/>
    <xf numFmtId="14" fontId="84" fillId="0" borderId="0" applyNumberFormat="0" applyFill="0" applyBorder="0" applyAlignment="0" applyProtection="0">
      <alignment horizontal="left"/>
    </xf>
    <xf numFmtId="170" fontId="33" fillId="0" borderId="0" applyFont="0" applyFill="0" applyBorder="0" applyAlignment="0" applyProtection="0"/>
    <xf numFmtId="4" fontId="85" fillId="56" borderId="16" applyNumberFormat="0" applyProtection="0">
      <alignment vertical="center"/>
    </xf>
    <xf numFmtId="4" fontId="85" fillId="56" borderId="16" applyNumberFormat="0" applyProtection="0">
      <alignment vertical="center"/>
    </xf>
    <xf numFmtId="4" fontId="85" fillId="56" borderId="16" applyNumberFormat="0" applyProtection="0">
      <alignment vertical="center"/>
    </xf>
    <xf numFmtId="4" fontId="85" fillId="56" borderId="16" applyNumberFormat="0" applyProtection="0">
      <alignment vertical="center"/>
    </xf>
    <xf numFmtId="4" fontId="86" fillId="57" borderId="16" applyNumberFormat="0" applyProtection="0">
      <alignment vertical="center"/>
    </xf>
    <xf numFmtId="4" fontId="86" fillId="57" borderId="16" applyNumberFormat="0" applyProtection="0">
      <alignment vertical="center"/>
    </xf>
    <xf numFmtId="4" fontId="86" fillId="57" borderId="16" applyNumberFormat="0" applyProtection="0">
      <alignment vertical="center"/>
    </xf>
    <xf numFmtId="4" fontId="86" fillId="57" borderId="16" applyNumberFormat="0" applyProtection="0">
      <alignment vertical="center"/>
    </xf>
    <xf numFmtId="4" fontId="85" fillId="57" borderId="16" applyNumberFormat="0" applyProtection="0">
      <alignment horizontal="left" vertical="center" indent="1"/>
    </xf>
    <xf numFmtId="4" fontId="85" fillId="57" borderId="16" applyNumberFormat="0" applyProtection="0">
      <alignment horizontal="left" vertical="center" indent="1"/>
    </xf>
    <xf numFmtId="4" fontId="85" fillId="57" borderId="16" applyNumberFormat="0" applyProtection="0">
      <alignment horizontal="left" vertical="center" indent="1"/>
    </xf>
    <xf numFmtId="4" fontId="85" fillId="57" borderId="16" applyNumberFormat="0" applyProtection="0">
      <alignment horizontal="left" vertical="center" indent="1"/>
    </xf>
    <xf numFmtId="0" fontId="85" fillId="57" borderId="16" applyNumberFormat="0" applyProtection="0">
      <alignment horizontal="left" vertical="top" indent="1"/>
    </xf>
    <xf numFmtId="0" fontId="85" fillId="57" borderId="16" applyNumberFormat="0" applyProtection="0">
      <alignment horizontal="left" vertical="top" indent="1"/>
    </xf>
    <xf numFmtId="0" fontId="85" fillId="57" borderId="16" applyNumberFormat="0" applyProtection="0">
      <alignment horizontal="left" vertical="top" indent="1"/>
    </xf>
    <xf numFmtId="0" fontId="85" fillId="57" borderId="16" applyNumberFormat="0" applyProtection="0">
      <alignment horizontal="left" vertical="top" indent="1"/>
    </xf>
    <xf numFmtId="4" fontId="85" fillId="58" borderId="0" applyNumberFormat="0" applyProtection="0">
      <alignment horizontal="left" vertical="center" indent="1"/>
    </xf>
    <xf numFmtId="4" fontId="28" fillId="41" borderId="16" applyNumberFormat="0" applyProtection="0">
      <alignment horizontal="right" vertical="center"/>
    </xf>
    <xf numFmtId="4" fontId="28" fillId="41" borderId="16" applyNumberFormat="0" applyProtection="0">
      <alignment horizontal="right" vertical="center"/>
    </xf>
    <xf numFmtId="4" fontId="28" fillId="41" borderId="16" applyNumberFormat="0" applyProtection="0">
      <alignment horizontal="right" vertical="center"/>
    </xf>
    <xf numFmtId="4" fontId="28" fillId="41" borderId="16" applyNumberFormat="0" applyProtection="0">
      <alignment horizontal="right" vertical="center"/>
    </xf>
    <xf numFmtId="4" fontId="28" fillId="47" borderId="16" applyNumberFormat="0" applyProtection="0">
      <alignment horizontal="right" vertical="center"/>
    </xf>
    <xf numFmtId="4" fontId="28" fillId="47" borderId="16" applyNumberFormat="0" applyProtection="0">
      <alignment horizontal="right" vertical="center"/>
    </xf>
    <xf numFmtId="4" fontId="28" fillId="47" borderId="16" applyNumberFormat="0" applyProtection="0">
      <alignment horizontal="right" vertical="center"/>
    </xf>
    <xf numFmtId="4" fontId="28" fillId="47" borderId="16" applyNumberFormat="0" applyProtection="0">
      <alignment horizontal="right" vertical="center"/>
    </xf>
    <xf numFmtId="4" fontId="28" fillId="59" borderId="16" applyNumberFormat="0" applyProtection="0">
      <alignment horizontal="right" vertical="center"/>
    </xf>
    <xf numFmtId="4" fontId="28" fillId="59" borderId="16" applyNumberFormat="0" applyProtection="0">
      <alignment horizontal="right" vertical="center"/>
    </xf>
    <xf numFmtId="4" fontId="28" fillId="59" borderId="16" applyNumberFormat="0" applyProtection="0">
      <alignment horizontal="right" vertical="center"/>
    </xf>
    <xf numFmtId="4" fontId="28" fillId="59" borderId="16" applyNumberFormat="0" applyProtection="0">
      <alignment horizontal="right" vertical="center"/>
    </xf>
    <xf numFmtId="4" fontId="28" fillId="49" borderId="16" applyNumberFormat="0" applyProtection="0">
      <alignment horizontal="right" vertical="center"/>
    </xf>
    <xf numFmtId="4" fontId="28" fillId="49" borderId="16" applyNumberFormat="0" applyProtection="0">
      <alignment horizontal="right" vertical="center"/>
    </xf>
    <xf numFmtId="4" fontId="28" fillId="49" borderId="16" applyNumberFormat="0" applyProtection="0">
      <alignment horizontal="right" vertical="center"/>
    </xf>
    <xf numFmtId="4" fontId="28" fillId="49" borderId="16" applyNumberFormat="0" applyProtection="0">
      <alignment horizontal="right" vertical="center"/>
    </xf>
    <xf numFmtId="4" fontId="28" fillId="53" borderId="16" applyNumberFormat="0" applyProtection="0">
      <alignment horizontal="right" vertical="center"/>
    </xf>
    <xf numFmtId="4" fontId="28" fillId="53" borderId="16" applyNumberFormat="0" applyProtection="0">
      <alignment horizontal="right" vertical="center"/>
    </xf>
    <xf numFmtId="4" fontId="28" fillId="53" borderId="16" applyNumberFormat="0" applyProtection="0">
      <alignment horizontal="right" vertical="center"/>
    </xf>
    <xf numFmtId="4" fontId="28" fillId="53" borderId="16" applyNumberFormat="0" applyProtection="0">
      <alignment horizontal="right" vertical="center"/>
    </xf>
    <xf numFmtId="4" fontId="28" fillId="60" borderId="16" applyNumberFormat="0" applyProtection="0">
      <alignment horizontal="right" vertical="center"/>
    </xf>
    <xf numFmtId="4" fontId="28" fillId="60" borderId="16" applyNumberFormat="0" applyProtection="0">
      <alignment horizontal="right" vertical="center"/>
    </xf>
    <xf numFmtId="4" fontId="28" fillId="60" borderId="16" applyNumberFormat="0" applyProtection="0">
      <alignment horizontal="right" vertical="center"/>
    </xf>
    <xf numFmtId="4" fontId="28" fillId="60" borderId="16" applyNumberFormat="0" applyProtection="0">
      <alignment horizontal="right" vertical="center"/>
    </xf>
    <xf numFmtId="4" fontId="28" fillId="61" borderId="16" applyNumberFormat="0" applyProtection="0">
      <alignment horizontal="right" vertical="center"/>
    </xf>
    <xf numFmtId="4" fontId="28" fillId="61" borderId="16" applyNumberFormat="0" applyProtection="0">
      <alignment horizontal="right" vertical="center"/>
    </xf>
    <xf numFmtId="4" fontId="28" fillId="61" borderId="16" applyNumberFormat="0" applyProtection="0">
      <alignment horizontal="right" vertical="center"/>
    </xf>
    <xf numFmtId="4" fontId="28" fillId="61" borderId="16" applyNumberFormat="0" applyProtection="0">
      <alignment horizontal="right" vertical="center"/>
    </xf>
    <xf numFmtId="4" fontId="28" fillId="62" borderId="16" applyNumberFormat="0" applyProtection="0">
      <alignment horizontal="right" vertical="center"/>
    </xf>
    <xf numFmtId="4" fontId="28" fillId="62" borderId="16" applyNumberFormat="0" applyProtection="0">
      <alignment horizontal="right" vertical="center"/>
    </xf>
    <xf numFmtId="4" fontId="28" fillId="62" borderId="16" applyNumberFormat="0" applyProtection="0">
      <alignment horizontal="right" vertical="center"/>
    </xf>
    <xf numFmtId="4" fontId="28" fillId="62" borderId="16" applyNumberFormat="0" applyProtection="0">
      <alignment horizontal="right" vertical="center"/>
    </xf>
    <xf numFmtId="4" fontId="28" fillId="48" borderId="16" applyNumberFormat="0" applyProtection="0">
      <alignment horizontal="right" vertical="center"/>
    </xf>
    <xf numFmtId="4" fontId="28" fillId="48" borderId="16" applyNumberFormat="0" applyProtection="0">
      <alignment horizontal="right" vertical="center"/>
    </xf>
    <xf numFmtId="4" fontId="28" fillId="48" borderId="16" applyNumberFormat="0" applyProtection="0">
      <alignment horizontal="right" vertical="center"/>
    </xf>
    <xf numFmtId="4" fontId="28" fillId="48" borderId="16" applyNumberFormat="0" applyProtection="0">
      <alignment horizontal="right" vertical="center"/>
    </xf>
    <xf numFmtId="4" fontId="85" fillId="63" borderId="17" applyNumberFormat="0" applyProtection="0">
      <alignment horizontal="left" vertical="center" indent="1"/>
    </xf>
    <xf numFmtId="4" fontId="85" fillId="63" borderId="17" applyNumberFormat="0" applyProtection="0">
      <alignment horizontal="left" vertical="center" indent="1"/>
    </xf>
    <xf numFmtId="4" fontId="85" fillId="63" borderId="17" applyNumberFormat="0" applyProtection="0">
      <alignment horizontal="left" vertical="center" indent="1"/>
    </xf>
    <xf numFmtId="4" fontId="85" fillId="63" borderId="17" applyNumberFormat="0" applyProtection="0">
      <alignment horizontal="left" vertical="center" indent="1"/>
    </xf>
    <xf numFmtId="4" fontId="28" fillId="64" borderId="0" applyNumberFormat="0" applyProtection="0">
      <alignment horizontal="left" vertical="center" indent="1"/>
    </xf>
    <xf numFmtId="4" fontId="87" fillId="36" borderId="0" applyNumberFormat="0" applyProtection="0">
      <alignment horizontal="left" vertical="center" indent="1"/>
    </xf>
    <xf numFmtId="4" fontId="28" fillId="65" borderId="16" applyNumberFormat="0" applyProtection="0">
      <alignment horizontal="right" vertical="center"/>
    </xf>
    <xf numFmtId="4" fontId="28" fillId="65" borderId="16" applyNumberFormat="0" applyProtection="0">
      <alignment horizontal="right" vertical="center"/>
    </xf>
    <xf numFmtId="4" fontId="28" fillId="65" borderId="16" applyNumberFormat="0" applyProtection="0">
      <alignment horizontal="right" vertical="center"/>
    </xf>
    <xf numFmtId="4" fontId="28" fillId="65" borderId="16" applyNumberFormat="0" applyProtection="0">
      <alignment horizontal="right" vertical="center"/>
    </xf>
    <xf numFmtId="4" fontId="28" fillId="64" borderId="0" applyNumberFormat="0" applyProtection="0">
      <alignment horizontal="left" vertical="center" indent="1"/>
    </xf>
    <xf numFmtId="4" fontId="28" fillId="58" borderId="0" applyNumberFormat="0" applyProtection="0">
      <alignment horizontal="left" vertical="center" indent="1"/>
    </xf>
    <xf numFmtId="0" fontId="26" fillId="36" borderId="16" applyNumberFormat="0" applyProtection="0">
      <alignment horizontal="left" vertical="center" indent="1"/>
    </xf>
    <xf numFmtId="0" fontId="26" fillId="36" borderId="16" applyNumberFormat="0" applyProtection="0">
      <alignment horizontal="left" vertical="center" indent="1"/>
    </xf>
    <xf numFmtId="0" fontId="26" fillId="36" borderId="16" applyNumberFormat="0" applyProtection="0">
      <alignment horizontal="left" vertical="center" indent="1"/>
    </xf>
    <xf numFmtId="0" fontId="26" fillId="36" borderId="16" applyNumberFormat="0" applyProtection="0">
      <alignment horizontal="left" vertical="center" indent="1"/>
    </xf>
    <xf numFmtId="0" fontId="26" fillId="36" borderId="16" applyNumberFormat="0" applyProtection="0">
      <alignment horizontal="left" vertical="top" indent="1"/>
    </xf>
    <xf numFmtId="0" fontId="26" fillId="36" borderId="16" applyNumberFormat="0" applyProtection="0">
      <alignment horizontal="left" vertical="top" indent="1"/>
    </xf>
    <xf numFmtId="0" fontId="26" fillId="36" borderId="16" applyNumberFormat="0" applyProtection="0">
      <alignment horizontal="left" vertical="top" indent="1"/>
    </xf>
    <xf numFmtId="0" fontId="26" fillId="36" borderId="16" applyNumberFormat="0" applyProtection="0">
      <alignment horizontal="left" vertical="top" indent="1"/>
    </xf>
    <xf numFmtId="0" fontId="26" fillId="58" borderId="16" applyNumberFormat="0" applyProtection="0">
      <alignment horizontal="left" vertical="center" indent="1"/>
    </xf>
    <xf numFmtId="0" fontId="26" fillId="58" borderId="16" applyNumberFormat="0" applyProtection="0">
      <alignment horizontal="left" vertical="center" indent="1"/>
    </xf>
    <xf numFmtId="0" fontId="26" fillId="58" borderId="16" applyNumberFormat="0" applyProtection="0">
      <alignment horizontal="left" vertical="center" indent="1"/>
    </xf>
    <xf numFmtId="0" fontId="26" fillId="58" borderId="16" applyNumberFormat="0" applyProtection="0">
      <alignment horizontal="left" vertical="center" indent="1"/>
    </xf>
    <xf numFmtId="0" fontId="26" fillId="58" borderId="16" applyNumberFormat="0" applyProtection="0">
      <alignment horizontal="left" vertical="top" indent="1"/>
    </xf>
    <xf numFmtId="0" fontId="26" fillId="58" borderId="16" applyNumberFormat="0" applyProtection="0">
      <alignment horizontal="left" vertical="top" indent="1"/>
    </xf>
    <xf numFmtId="0" fontId="26" fillId="58" borderId="16" applyNumberFormat="0" applyProtection="0">
      <alignment horizontal="left" vertical="top" indent="1"/>
    </xf>
    <xf numFmtId="0" fontId="26" fillId="58" borderId="16" applyNumberFormat="0" applyProtection="0">
      <alignment horizontal="left" vertical="top" indent="1"/>
    </xf>
    <xf numFmtId="0" fontId="26" fillId="66" borderId="16" applyNumberFormat="0" applyProtection="0">
      <alignment horizontal="left" vertical="center" indent="1"/>
    </xf>
    <xf numFmtId="0" fontId="26" fillId="66" borderId="16" applyNumberFormat="0" applyProtection="0">
      <alignment horizontal="left" vertical="center" indent="1"/>
    </xf>
    <xf numFmtId="0" fontId="26" fillId="66" borderId="16" applyNumberFormat="0" applyProtection="0">
      <alignment horizontal="left" vertical="center" indent="1"/>
    </xf>
    <xf numFmtId="0" fontId="26" fillId="66" borderId="16" applyNumberFormat="0" applyProtection="0">
      <alignment horizontal="left" vertical="center" indent="1"/>
    </xf>
    <xf numFmtId="0" fontId="26" fillId="66" borderId="16" applyNumberFormat="0" applyProtection="0">
      <alignment horizontal="left" vertical="top" indent="1"/>
    </xf>
    <xf numFmtId="0" fontId="26" fillId="66" borderId="16" applyNumberFormat="0" applyProtection="0">
      <alignment horizontal="left" vertical="top" indent="1"/>
    </xf>
    <xf numFmtId="0" fontId="26" fillId="66" borderId="16" applyNumberFormat="0" applyProtection="0">
      <alignment horizontal="left" vertical="top" indent="1"/>
    </xf>
    <xf numFmtId="0" fontId="26" fillId="66" borderId="16" applyNumberFormat="0" applyProtection="0">
      <alignment horizontal="left" vertical="top" indent="1"/>
    </xf>
    <xf numFmtId="0" fontId="26" fillId="67" borderId="16" applyNumberFormat="0" applyProtection="0">
      <alignment horizontal="left" vertical="center" indent="1"/>
    </xf>
    <xf numFmtId="0" fontId="26" fillId="67" borderId="16" applyNumberFormat="0" applyProtection="0">
      <alignment horizontal="left" vertical="center" indent="1"/>
    </xf>
    <xf numFmtId="0" fontId="26" fillId="67" borderId="16" applyNumberFormat="0" applyProtection="0">
      <alignment horizontal="left" vertical="center" indent="1"/>
    </xf>
    <xf numFmtId="0" fontId="26" fillId="67" borderId="16" applyNumberFormat="0" applyProtection="0">
      <alignment horizontal="left" vertical="center" indent="1"/>
    </xf>
    <xf numFmtId="0" fontId="26" fillId="67" borderId="16" applyNumberFormat="0" applyProtection="0">
      <alignment horizontal="left" vertical="top" indent="1"/>
    </xf>
    <xf numFmtId="0" fontId="26" fillId="67" borderId="16" applyNumberFormat="0" applyProtection="0">
      <alignment horizontal="left" vertical="top" indent="1"/>
    </xf>
    <xf numFmtId="0" fontId="26" fillId="67" borderId="16" applyNumberFormat="0" applyProtection="0">
      <alignment horizontal="left" vertical="top" indent="1"/>
    </xf>
    <xf numFmtId="0" fontId="26" fillId="67" borderId="16" applyNumberFormat="0" applyProtection="0">
      <alignment horizontal="left" vertical="top" indent="1"/>
    </xf>
    <xf numFmtId="4" fontId="28" fillId="38" borderId="16" applyNumberFormat="0" applyProtection="0">
      <alignment vertical="center"/>
    </xf>
    <xf numFmtId="4" fontId="28" fillId="38" borderId="16" applyNumberFormat="0" applyProtection="0">
      <alignment vertical="center"/>
    </xf>
    <xf numFmtId="4" fontId="28" fillId="38" borderId="16" applyNumberFormat="0" applyProtection="0">
      <alignment vertical="center"/>
    </xf>
    <xf numFmtId="4" fontId="28" fillId="38" borderId="16" applyNumberFormat="0" applyProtection="0">
      <alignment vertical="center"/>
    </xf>
    <xf numFmtId="4" fontId="88" fillId="38" borderId="16" applyNumberFormat="0" applyProtection="0">
      <alignment vertical="center"/>
    </xf>
    <xf numFmtId="4" fontId="88" fillId="38" borderId="16" applyNumberFormat="0" applyProtection="0">
      <alignment vertical="center"/>
    </xf>
    <xf numFmtId="4" fontId="88" fillId="38" borderId="16" applyNumberFormat="0" applyProtection="0">
      <alignment vertical="center"/>
    </xf>
    <xf numFmtId="4" fontId="88" fillId="38" borderId="16" applyNumberFormat="0" applyProtection="0">
      <alignment vertical="center"/>
    </xf>
    <xf numFmtId="4" fontId="28" fillId="38" borderId="16" applyNumberFormat="0" applyProtection="0">
      <alignment horizontal="left" vertical="center" indent="1"/>
    </xf>
    <xf numFmtId="4" fontId="28" fillId="38" borderId="16" applyNumberFormat="0" applyProtection="0">
      <alignment horizontal="left" vertical="center" indent="1"/>
    </xf>
    <xf numFmtId="4" fontId="28" fillId="38" borderId="16" applyNumberFormat="0" applyProtection="0">
      <alignment horizontal="left" vertical="center" indent="1"/>
    </xf>
    <xf numFmtId="4" fontId="28" fillId="38" borderId="16" applyNumberFormat="0" applyProtection="0">
      <alignment horizontal="left" vertical="center" indent="1"/>
    </xf>
    <xf numFmtId="0" fontId="28" fillId="38" borderId="16" applyNumberFormat="0" applyProtection="0">
      <alignment horizontal="left" vertical="top" indent="1"/>
    </xf>
    <xf numFmtId="0" fontId="28" fillId="38" borderId="16" applyNumberFormat="0" applyProtection="0">
      <alignment horizontal="left" vertical="top" indent="1"/>
    </xf>
    <xf numFmtId="0" fontId="28" fillId="38" borderId="16" applyNumberFormat="0" applyProtection="0">
      <alignment horizontal="left" vertical="top" indent="1"/>
    </xf>
    <xf numFmtId="0" fontId="28" fillId="38" borderId="16" applyNumberFormat="0" applyProtection="0">
      <alignment horizontal="left" vertical="top" indent="1"/>
    </xf>
    <xf numFmtId="4" fontId="28" fillId="64" borderId="16" applyNumberFormat="0" applyProtection="0">
      <alignment horizontal="right" vertical="center"/>
    </xf>
    <xf numFmtId="4" fontId="28" fillId="64" borderId="16" applyNumberFormat="0" applyProtection="0">
      <alignment horizontal="right" vertical="center"/>
    </xf>
    <xf numFmtId="4" fontId="28" fillId="64" borderId="16" applyNumberFormat="0" applyProtection="0">
      <alignment horizontal="right" vertical="center"/>
    </xf>
    <xf numFmtId="4" fontId="28" fillId="64" borderId="16" applyNumberFormat="0" applyProtection="0">
      <alignment horizontal="right" vertical="center"/>
    </xf>
    <xf numFmtId="4" fontId="88" fillId="64" borderId="16" applyNumberFormat="0" applyProtection="0">
      <alignment horizontal="right" vertical="center"/>
    </xf>
    <xf numFmtId="4" fontId="88" fillId="64" borderId="16" applyNumberFormat="0" applyProtection="0">
      <alignment horizontal="right" vertical="center"/>
    </xf>
    <xf numFmtId="4" fontId="88" fillId="64" borderId="16" applyNumberFormat="0" applyProtection="0">
      <alignment horizontal="right" vertical="center"/>
    </xf>
    <xf numFmtId="4" fontId="88" fillId="64" borderId="16" applyNumberFormat="0" applyProtection="0">
      <alignment horizontal="right" vertical="center"/>
    </xf>
    <xf numFmtId="4" fontId="28" fillId="65" borderId="16" applyNumberFormat="0" applyProtection="0">
      <alignment horizontal="left" vertical="center" indent="1"/>
    </xf>
    <xf numFmtId="4" fontId="28" fillId="65" borderId="16" applyNumberFormat="0" applyProtection="0">
      <alignment horizontal="left" vertical="center" indent="1"/>
    </xf>
    <xf numFmtId="4" fontId="28" fillId="65" borderId="16" applyNumberFormat="0" applyProtection="0">
      <alignment horizontal="left" vertical="center" indent="1"/>
    </xf>
    <xf numFmtId="4" fontId="28" fillId="65" borderId="16" applyNumberFormat="0" applyProtection="0">
      <alignment horizontal="left" vertical="center" indent="1"/>
    </xf>
    <xf numFmtId="0" fontId="28" fillId="58" borderId="16" applyNumberFormat="0" applyProtection="0">
      <alignment horizontal="left" vertical="top" indent="1"/>
    </xf>
    <xf numFmtId="0" fontId="28" fillId="58" borderId="16" applyNumberFormat="0" applyProtection="0">
      <alignment horizontal="left" vertical="top" indent="1"/>
    </xf>
    <xf numFmtId="0" fontId="28" fillId="58" borderId="16" applyNumberFormat="0" applyProtection="0">
      <alignment horizontal="left" vertical="top" indent="1"/>
    </xf>
    <xf numFmtId="0" fontId="28" fillId="58" borderId="16" applyNumberFormat="0" applyProtection="0">
      <alignment horizontal="left" vertical="top" indent="1"/>
    </xf>
    <xf numFmtId="4" fontId="89" fillId="68" borderId="0" applyNumberFormat="0" applyProtection="0">
      <alignment horizontal="left" vertical="center" indent="1"/>
    </xf>
    <xf numFmtId="4" fontId="90" fillId="64" borderId="16" applyNumberFormat="0" applyProtection="0">
      <alignment horizontal="right" vertical="center"/>
    </xf>
    <xf numFmtId="4" fontId="90" fillId="64" borderId="16" applyNumberFormat="0" applyProtection="0">
      <alignment horizontal="right" vertical="center"/>
    </xf>
    <xf numFmtId="4" fontId="90" fillId="64" borderId="16" applyNumberFormat="0" applyProtection="0">
      <alignment horizontal="right" vertical="center"/>
    </xf>
    <xf numFmtId="4" fontId="90" fillId="64" borderId="16" applyNumberFormat="0" applyProtection="0">
      <alignment horizontal="right" vertical="center"/>
    </xf>
    <xf numFmtId="0" fontId="26" fillId="0" borderId="0"/>
    <xf numFmtId="0" fontId="39" fillId="0" borderId="0"/>
    <xf numFmtId="0" fontId="75" fillId="0" borderId="0"/>
    <xf numFmtId="40" fontId="91" fillId="0" borderId="0" applyBorder="0">
      <alignment horizontal="right"/>
    </xf>
    <xf numFmtId="49" fontId="28" fillId="0" borderId="0" applyFill="0" applyBorder="0" applyAlignment="0"/>
    <xf numFmtId="0" fontId="30" fillId="0" borderId="0" applyFill="0" applyBorder="0" applyAlignment="0"/>
    <xf numFmtId="0" fontId="30" fillId="0" borderId="0" applyFill="0" applyBorder="0" applyAlignment="0"/>
    <xf numFmtId="0" fontId="48" fillId="0" borderId="0"/>
    <xf numFmtId="0" fontId="10" fillId="0" borderId="0" applyNumberFormat="0" applyFill="0" applyBorder="0" applyAlignment="0" applyProtection="0"/>
    <xf numFmtId="0" fontId="24" fillId="0" borderId="9" applyNumberFormat="0" applyFill="0" applyAlignment="0" applyProtection="0"/>
    <xf numFmtId="170" fontId="31" fillId="0" borderId="0" applyFont="0" applyFill="0" applyBorder="0" applyAlignment="0" applyProtection="0"/>
    <xf numFmtId="0" fontId="22" fillId="0" borderId="0" applyNumberFormat="0" applyFill="0" applyBorder="0" applyAlignment="0" applyProtection="0"/>
    <xf numFmtId="171" fontId="92" fillId="0" borderId="0" applyFont="0" applyFill="0" applyBorder="0" applyAlignment="0" applyProtection="0"/>
    <xf numFmtId="0" fontId="51" fillId="0" borderId="0"/>
    <xf numFmtId="0" fontId="93" fillId="0" borderId="0"/>
    <xf numFmtId="178" fontId="94" fillId="0" borderId="0" applyFont="0" applyFill="0" applyBorder="0" applyAlignment="0" applyProtection="0"/>
    <xf numFmtId="176" fontId="94" fillId="0" borderId="0" applyFont="0" applyFill="0" applyBorder="0" applyAlignment="0" applyProtection="0"/>
    <xf numFmtId="180" fontId="95" fillId="0" borderId="0" applyFont="0" applyFill="0" applyBorder="0" applyAlignment="0" applyProtection="0"/>
    <xf numFmtId="181" fontId="95" fillId="0" borderId="0" applyFont="0" applyFill="0" applyBorder="0" applyAlignment="0" applyProtection="0"/>
    <xf numFmtId="0" fontId="96" fillId="0" borderId="0"/>
    <xf numFmtId="0" fontId="57" fillId="0" borderId="0"/>
    <xf numFmtId="0" fontId="54" fillId="69" borderId="0" applyNumberFormat="0" applyBorder="0" applyAlignment="0" applyProtection="0"/>
    <xf numFmtId="0" fontId="55" fillId="9" borderId="0" applyNumberFormat="0" applyBorder="0" applyAlignment="0" applyProtection="0">
      <alignment vertical="center"/>
    </xf>
    <xf numFmtId="0" fontId="56" fillId="9" borderId="0" applyNumberFormat="0" applyBorder="0" applyAlignment="0" applyProtection="0">
      <alignment vertical="center"/>
    </xf>
    <xf numFmtId="0" fontId="54" fillId="59" borderId="0" applyNumberFormat="0" applyBorder="0" applyAlignment="0" applyProtection="0"/>
    <xf numFmtId="0" fontId="55" fillId="13" borderId="0" applyNumberFormat="0" applyBorder="0" applyAlignment="0" applyProtection="0">
      <alignment vertical="center"/>
    </xf>
    <xf numFmtId="0" fontId="56" fillId="13" borderId="0" applyNumberFormat="0" applyBorder="0" applyAlignment="0" applyProtection="0">
      <alignment vertical="center"/>
    </xf>
    <xf numFmtId="0" fontId="54" fillId="61" borderId="0" applyNumberFormat="0" applyBorder="0" applyAlignment="0" applyProtection="0"/>
    <xf numFmtId="0" fontId="55" fillId="17" borderId="0" applyNumberFormat="0" applyBorder="0" applyAlignment="0" applyProtection="0">
      <alignment vertical="center"/>
    </xf>
    <xf numFmtId="0" fontId="56" fillId="17" borderId="0" applyNumberFormat="0" applyBorder="0" applyAlignment="0" applyProtection="0">
      <alignment vertical="center"/>
    </xf>
    <xf numFmtId="0" fontId="54" fillId="51" borderId="0" applyNumberFormat="0" applyBorder="0" applyAlignment="0" applyProtection="0"/>
    <xf numFmtId="0" fontId="55" fillId="21" borderId="0" applyNumberFormat="0" applyBorder="0" applyAlignment="0" applyProtection="0">
      <alignment vertical="center"/>
    </xf>
    <xf numFmtId="0" fontId="56" fillId="21" borderId="0" applyNumberFormat="0" applyBorder="0" applyAlignment="0" applyProtection="0">
      <alignment vertical="center"/>
    </xf>
    <xf numFmtId="0" fontId="54" fillId="52" borderId="0" applyNumberFormat="0" applyBorder="0" applyAlignment="0" applyProtection="0"/>
    <xf numFmtId="0" fontId="55" fillId="25" borderId="0" applyNumberFormat="0" applyBorder="0" applyAlignment="0" applyProtection="0">
      <alignment vertical="center"/>
    </xf>
    <xf numFmtId="0" fontId="56" fillId="25" borderId="0" applyNumberFormat="0" applyBorder="0" applyAlignment="0" applyProtection="0">
      <alignment vertical="center"/>
    </xf>
    <xf numFmtId="0" fontId="54" fillId="60" borderId="0" applyNumberFormat="0" applyBorder="0" applyAlignment="0" applyProtection="0"/>
    <xf numFmtId="0" fontId="55" fillId="29" borderId="0" applyNumberFormat="0" applyBorder="0" applyAlignment="0" applyProtection="0">
      <alignment vertical="center"/>
    </xf>
    <xf numFmtId="0" fontId="56" fillId="29" borderId="0" applyNumberFormat="0" applyBorder="0" applyAlignment="0" applyProtection="0">
      <alignment vertical="center"/>
    </xf>
    <xf numFmtId="0" fontId="97" fillId="0" borderId="0" applyNumberFormat="0" applyFill="0" applyBorder="0" applyAlignment="0" applyProtection="0"/>
    <xf numFmtId="0" fontId="98" fillId="0" borderId="0" applyNumberFormat="0" applyFill="0" applyBorder="0" applyAlignment="0" applyProtection="0">
      <alignment vertical="center"/>
    </xf>
    <xf numFmtId="0" fontId="99" fillId="0" borderId="0" applyNumberFormat="0" applyFill="0" applyBorder="0" applyAlignment="0" applyProtection="0">
      <alignment vertical="center"/>
    </xf>
    <xf numFmtId="0" fontId="100" fillId="70" borderId="18" applyNumberFormat="0" applyAlignment="0" applyProtection="0"/>
    <xf numFmtId="0" fontId="101" fillId="6" borderId="4" applyNumberFormat="0" applyAlignment="0" applyProtection="0">
      <alignment vertical="center"/>
    </xf>
    <xf numFmtId="0" fontId="102" fillId="6" borderId="4" applyNumberFormat="0" applyAlignment="0" applyProtection="0">
      <alignment vertical="center"/>
    </xf>
    <xf numFmtId="0" fontId="103" fillId="41" borderId="0" applyNumberFormat="0" applyBorder="0" applyAlignment="0" applyProtection="0"/>
    <xf numFmtId="0" fontId="104" fillId="3" borderId="0" applyNumberFormat="0" applyBorder="0" applyAlignment="0" applyProtection="0">
      <alignment vertical="center"/>
    </xf>
    <xf numFmtId="0" fontId="105" fillId="3" borderId="0" applyNumberFormat="0" applyBorder="0" applyAlignment="0" applyProtection="0">
      <alignment vertical="center"/>
    </xf>
    <xf numFmtId="0" fontId="106" fillId="0" borderId="0" applyNumberFormat="0" applyFill="0" applyBorder="0" applyAlignment="0" applyProtection="0">
      <alignment vertical="top"/>
      <protection locked="0"/>
    </xf>
    <xf numFmtId="0" fontId="69" fillId="55" borderId="15" applyNumberFormat="0" applyFont="0" applyAlignment="0" applyProtection="0"/>
    <xf numFmtId="0" fontId="66" fillId="8" borderId="8" applyNumberFormat="0" applyFont="0" applyAlignment="0" applyProtection="0">
      <alignment vertical="center"/>
    </xf>
    <xf numFmtId="0" fontId="66" fillId="8" borderId="8" applyNumberFormat="0" applyFont="0" applyAlignment="0" applyProtection="0">
      <alignment vertical="center"/>
    </xf>
    <xf numFmtId="0" fontId="66" fillId="8" borderId="8" applyNumberFormat="0" applyFont="0" applyAlignment="0" applyProtection="0">
      <alignment vertical="center"/>
    </xf>
    <xf numFmtId="0" fontId="66" fillId="8" borderId="8" applyNumberFormat="0" applyFont="0" applyAlignment="0" applyProtection="0">
      <alignment vertical="center"/>
    </xf>
    <xf numFmtId="0" fontId="66" fillId="8" borderId="8" applyNumberFormat="0" applyFont="0" applyAlignment="0" applyProtection="0">
      <alignment vertical="center"/>
    </xf>
    <xf numFmtId="0" fontId="66" fillId="8" borderId="8" applyNumberFormat="0" applyFont="0" applyAlignment="0" applyProtection="0">
      <alignment vertical="center"/>
    </xf>
    <xf numFmtId="0" fontId="66" fillId="8" borderId="8" applyNumberFormat="0" applyFont="0" applyAlignment="0" applyProtection="0">
      <alignment vertical="center"/>
    </xf>
    <xf numFmtId="0" fontId="66" fillId="8" borderId="8" applyNumberFormat="0" applyFont="0" applyAlignment="0" applyProtection="0">
      <alignment vertical="center"/>
    </xf>
    <xf numFmtId="0" fontId="66" fillId="8" borderId="8" applyNumberFormat="0" applyFont="0" applyAlignment="0" applyProtection="0">
      <alignment vertical="center"/>
    </xf>
    <xf numFmtId="0" fontId="66" fillId="8" borderId="8" applyNumberFormat="0" applyFont="0" applyAlignment="0" applyProtection="0">
      <alignment vertical="center"/>
    </xf>
    <xf numFmtId="0" fontId="66" fillId="8" borderId="8" applyNumberFormat="0" applyFont="0" applyAlignment="0" applyProtection="0">
      <alignment vertical="center"/>
    </xf>
    <xf numFmtId="0" fontId="66" fillId="8" borderId="8" applyNumberFormat="0" applyFont="0" applyAlignment="0" applyProtection="0">
      <alignment vertical="center"/>
    </xf>
    <xf numFmtId="0" fontId="66" fillId="8" borderId="8" applyNumberFormat="0" applyFont="0" applyAlignment="0" applyProtection="0">
      <alignment vertical="center"/>
    </xf>
    <xf numFmtId="0" fontId="66" fillId="8" borderId="8" applyNumberFormat="0" applyFont="0" applyAlignment="0" applyProtection="0">
      <alignment vertical="center"/>
    </xf>
    <xf numFmtId="0" fontId="66" fillId="8" borderId="8" applyNumberFormat="0" applyFont="0" applyAlignment="0" applyProtection="0">
      <alignment vertical="center"/>
    </xf>
    <xf numFmtId="0" fontId="66" fillId="8" borderId="8" applyNumberFormat="0" applyFont="0" applyAlignment="0" applyProtection="0">
      <alignment vertical="center"/>
    </xf>
    <xf numFmtId="0" fontId="66" fillId="8" borderId="8" applyNumberFormat="0" applyFont="0" applyAlignment="0" applyProtection="0">
      <alignment vertical="center"/>
    </xf>
    <xf numFmtId="0" fontId="107" fillId="8" borderId="8" applyNumberFormat="0" applyFont="0" applyAlignment="0" applyProtection="0">
      <alignment vertical="center"/>
    </xf>
    <xf numFmtId="0" fontId="66" fillId="8" borderId="8" applyNumberFormat="0" applyFont="0" applyAlignment="0" applyProtection="0">
      <alignment vertical="center"/>
    </xf>
    <xf numFmtId="0" fontId="66" fillId="8" borderId="8" applyNumberFormat="0" applyFont="0" applyAlignment="0" applyProtection="0">
      <alignment vertical="center"/>
    </xf>
    <xf numFmtId="0" fontId="66" fillId="8" borderId="8" applyNumberFormat="0" applyFont="0" applyAlignment="0" applyProtection="0">
      <alignment vertical="center"/>
    </xf>
    <xf numFmtId="0" fontId="66" fillId="8" borderId="8" applyNumberFormat="0" applyFont="0" applyAlignment="0" applyProtection="0">
      <alignment vertical="center"/>
    </xf>
    <xf numFmtId="0" fontId="66" fillId="8" borderId="8" applyNumberFormat="0" applyFont="0" applyAlignment="0" applyProtection="0">
      <alignment vertical="center"/>
    </xf>
    <xf numFmtId="0" fontId="66" fillId="8" borderId="8" applyNumberFormat="0" applyFont="0" applyAlignment="0" applyProtection="0">
      <alignment vertical="center"/>
    </xf>
    <xf numFmtId="0" fontId="66" fillId="8" borderId="8" applyNumberFormat="0" applyFont="0" applyAlignment="0" applyProtection="0">
      <alignment vertical="center"/>
    </xf>
    <xf numFmtId="0" fontId="66" fillId="8" borderId="8" applyNumberFormat="0" applyFont="0" applyAlignment="0" applyProtection="0">
      <alignment vertical="center"/>
    </xf>
    <xf numFmtId="9" fontId="26" fillId="0" borderId="0" applyFont="0" applyFill="0" applyBorder="0" applyAlignment="0" applyProtection="0"/>
    <xf numFmtId="9" fontId="108" fillId="0" borderId="0" applyFont="0" applyFill="0" applyBorder="0" applyAlignment="0" applyProtection="0">
      <alignment vertical="center"/>
    </xf>
    <xf numFmtId="9" fontId="108" fillId="0" borderId="0" applyFont="0" applyFill="0" applyBorder="0" applyAlignment="0" applyProtection="0">
      <alignment vertical="center"/>
    </xf>
    <xf numFmtId="9" fontId="108" fillId="0" borderId="0" applyFont="0" applyFill="0" applyBorder="0" applyAlignment="0" applyProtection="0">
      <alignment vertical="center"/>
    </xf>
    <xf numFmtId="9" fontId="33" fillId="0" borderId="0" applyFont="0" applyFill="0" applyBorder="0" applyAlignment="0" applyProtection="0">
      <alignment vertical="center"/>
    </xf>
    <xf numFmtId="9" fontId="108" fillId="0" borderId="0" applyFont="0" applyFill="0" applyBorder="0" applyAlignment="0" applyProtection="0">
      <alignment vertical="center"/>
    </xf>
    <xf numFmtId="9" fontId="108" fillId="0" borderId="0" applyFont="0" applyFill="0" applyBorder="0" applyAlignment="0" applyProtection="0">
      <alignment vertical="center"/>
    </xf>
    <xf numFmtId="9" fontId="66" fillId="0" borderId="0" applyFont="0" applyFill="0" applyBorder="0" applyAlignment="0" applyProtection="0">
      <alignment vertical="center"/>
    </xf>
    <xf numFmtId="9" fontId="33" fillId="0" borderId="0" applyFont="0" applyFill="0" applyBorder="0" applyAlignment="0" applyProtection="0">
      <alignment vertical="center"/>
    </xf>
    <xf numFmtId="0" fontId="109" fillId="56" borderId="0" applyNumberFormat="0" applyBorder="0" applyAlignment="0" applyProtection="0"/>
    <xf numFmtId="0" fontId="110" fillId="4" borderId="0" applyNumberFormat="0" applyBorder="0" applyAlignment="0" applyProtection="0">
      <alignment vertical="center"/>
    </xf>
    <xf numFmtId="0" fontId="111" fillId="4" borderId="0" applyNumberFormat="0" applyBorder="0" applyAlignment="0" applyProtection="0">
      <alignment vertical="center"/>
    </xf>
    <xf numFmtId="0" fontId="33" fillId="0" borderId="0" applyFont="0" applyFill="0" applyBorder="0" applyAlignment="0" applyProtection="0"/>
    <xf numFmtId="0" fontId="33" fillId="0" borderId="0" applyFont="0" applyFill="0" applyBorder="0" applyAlignment="0" applyProtection="0"/>
    <xf numFmtId="0" fontId="112" fillId="0" borderId="0" applyNumberFormat="0" applyFill="0" applyBorder="0" applyAlignment="0" applyProtection="0"/>
    <xf numFmtId="0" fontId="113" fillId="0" borderId="0" applyNumberFormat="0" applyFill="0" applyBorder="0" applyAlignment="0" applyProtection="0">
      <alignment vertical="center"/>
    </xf>
    <xf numFmtId="0" fontId="114" fillId="0" borderId="0" applyNumberFormat="0" applyFill="0" applyBorder="0" applyAlignment="0" applyProtection="0">
      <alignment vertical="center"/>
    </xf>
    <xf numFmtId="0" fontId="115" fillId="71" borderId="19" applyNumberFormat="0" applyAlignment="0" applyProtection="0"/>
    <xf numFmtId="0" fontId="116" fillId="7" borderId="7" applyNumberFormat="0" applyAlignment="0" applyProtection="0">
      <alignment vertical="center"/>
    </xf>
    <xf numFmtId="0" fontId="117" fillId="7" borderId="7" applyNumberFormat="0" applyAlignment="0" applyProtection="0">
      <alignment vertical="center"/>
    </xf>
    <xf numFmtId="170" fontId="108" fillId="0" borderId="0" applyFont="0" applyFill="0" applyBorder="0" applyAlignment="0" applyProtection="0">
      <alignment vertical="center"/>
    </xf>
    <xf numFmtId="170" fontId="108" fillId="0" borderId="0" applyFont="0" applyFill="0" applyBorder="0" applyAlignment="0" applyProtection="0">
      <alignment vertical="center"/>
    </xf>
    <xf numFmtId="170" fontId="108" fillId="0" borderId="0" applyFont="0" applyFill="0" applyBorder="0" applyAlignment="0" applyProtection="0">
      <alignment vertical="center"/>
    </xf>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26" fillId="0" borderId="0" applyFont="0" applyFill="0" applyBorder="0" applyAlignment="0" applyProtection="0"/>
    <xf numFmtId="169" fontId="118" fillId="0" borderId="0" applyFont="0" applyFill="0" applyBorder="0" applyAlignment="0" applyProtection="0">
      <alignment vertical="center"/>
    </xf>
    <xf numFmtId="169" fontId="26" fillId="0" borderId="0" applyFont="0" applyFill="0" applyBorder="0" applyAlignment="0" applyProtection="0"/>
    <xf numFmtId="0" fontId="39" fillId="0" borderId="0"/>
    <xf numFmtId="0" fontId="26" fillId="0" borderId="0"/>
    <xf numFmtId="0" fontId="33" fillId="0" borderId="0"/>
    <xf numFmtId="0" fontId="33" fillId="0" borderId="0"/>
    <xf numFmtId="0" fontId="33" fillId="0" borderId="0"/>
    <xf numFmtId="173" fontId="33" fillId="0" borderId="0" applyFont="0" applyFill="0" applyBorder="0" applyAlignment="0" applyProtection="0"/>
    <xf numFmtId="0" fontId="31" fillId="0" borderId="0" applyFont="0" applyFill="0" applyBorder="0" applyAlignment="0" applyProtection="0"/>
    <xf numFmtId="0" fontId="31" fillId="0" borderId="0" applyFont="0" applyFill="0" applyBorder="0" applyAlignment="0" applyProtection="0"/>
    <xf numFmtId="0" fontId="33" fillId="0" borderId="0" applyFont="0" applyFill="0" applyBorder="0" applyAlignment="0" applyProtection="0"/>
    <xf numFmtId="170" fontId="33" fillId="0" borderId="0" applyFont="0" applyFill="0" applyBorder="0" applyAlignment="0" applyProtection="0"/>
    <xf numFmtId="0" fontId="119" fillId="0" borderId="0" applyFont="0" applyFill="0" applyBorder="0" applyAlignment="0" applyProtection="0"/>
    <xf numFmtId="0" fontId="120" fillId="0" borderId="0" applyFont="0" applyFill="0" applyBorder="0" applyAlignment="0" applyProtection="0"/>
    <xf numFmtId="0" fontId="120" fillId="0" borderId="0" applyFont="0" applyFill="0" applyBorder="0" applyAlignment="0" applyProtection="0"/>
    <xf numFmtId="0" fontId="120" fillId="0" borderId="0" applyFont="0" applyFill="0" applyBorder="0" applyAlignment="0" applyProtection="0"/>
    <xf numFmtId="0" fontId="120" fillId="0" borderId="0" applyFont="0" applyFill="0" applyBorder="0" applyAlignment="0" applyProtection="0"/>
    <xf numFmtId="0" fontId="120" fillId="0" borderId="0" applyFont="0" applyFill="0" applyBorder="0" applyAlignment="0" applyProtection="0"/>
    <xf numFmtId="0" fontId="120" fillId="0" borderId="0" applyFont="0" applyFill="0" applyBorder="0" applyAlignment="0" applyProtection="0"/>
    <xf numFmtId="0" fontId="120" fillId="0" borderId="0" applyFont="0" applyFill="0" applyBorder="0" applyAlignment="0" applyProtection="0"/>
    <xf numFmtId="171" fontId="33" fillId="0" borderId="0" applyFont="0" applyFill="0" applyBorder="0" applyAlignment="0" applyProtection="0"/>
    <xf numFmtId="0" fontId="69" fillId="0" borderId="0" applyFont="0" applyFill="0" applyBorder="0" applyAlignment="0" applyProtection="0"/>
    <xf numFmtId="0" fontId="31" fillId="0" borderId="0" applyFont="0" applyFill="0" applyBorder="0" applyAlignment="0" applyProtection="0"/>
    <xf numFmtId="0" fontId="33" fillId="0" borderId="0" applyFont="0" applyFill="0" applyBorder="0" applyAlignment="0" applyProtection="0"/>
    <xf numFmtId="0" fontId="35" fillId="0" borderId="0" applyFont="0" applyFill="0" applyBorder="0" applyAlignment="0" applyProtection="0"/>
    <xf numFmtId="0" fontId="33" fillId="0" borderId="0" applyFont="0" applyFill="0" applyBorder="0" applyAlignment="0" applyProtection="0"/>
    <xf numFmtId="0" fontId="77" fillId="0" borderId="0"/>
    <xf numFmtId="0" fontId="121" fillId="0" borderId="20" applyNumberFormat="0" applyFill="0" applyAlignment="0" applyProtection="0"/>
    <xf numFmtId="0" fontId="122" fillId="0" borderId="6" applyNumberFormat="0" applyFill="0" applyAlignment="0" applyProtection="0">
      <alignment vertical="center"/>
    </xf>
    <xf numFmtId="0" fontId="123" fillId="0" borderId="6" applyNumberFormat="0" applyFill="0" applyAlignment="0" applyProtection="0">
      <alignment vertical="center"/>
    </xf>
    <xf numFmtId="0" fontId="124" fillId="0" borderId="21" applyNumberFormat="0" applyFill="0" applyAlignment="0" applyProtection="0"/>
    <xf numFmtId="0" fontId="125" fillId="0" borderId="9" applyNumberFormat="0" applyFill="0" applyAlignment="0" applyProtection="0">
      <alignment vertical="center"/>
    </xf>
    <xf numFmtId="0" fontId="126" fillId="0" borderId="9" applyNumberFormat="0" applyFill="0" applyAlignment="0" applyProtection="0">
      <alignment vertical="center"/>
    </xf>
    <xf numFmtId="0" fontId="127" fillId="45" borderId="18" applyNumberFormat="0" applyAlignment="0" applyProtection="0"/>
    <xf numFmtId="0" fontId="128" fillId="5" borderId="4" applyNumberFormat="0" applyAlignment="0" applyProtection="0">
      <alignment vertical="center"/>
    </xf>
    <xf numFmtId="0" fontId="129" fillId="5" borderId="4" applyNumberFormat="0" applyAlignment="0" applyProtection="0">
      <alignment vertical="center"/>
    </xf>
    <xf numFmtId="0" fontId="130" fillId="0" borderId="0" applyNumberFormat="0" applyFill="0" applyBorder="0" applyAlignment="0" applyProtection="0"/>
    <xf numFmtId="0" fontId="131" fillId="0" borderId="22" applyNumberFormat="0" applyFill="0" applyAlignment="0" applyProtection="0"/>
    <xf numFmtId="0" fontId="132" fillId="0" borderId="23" applyNumberFormat="0" applyFill="0" applyAlignment="0" applyProtection="0"/>
    <xf numFmtId="0" fontId="133" fillId="0" borderId="24" applyNumberFormat="0" applyFill="0" applyAlignment="0" applyProtection="0"/>
    <xf numFmtId="0" fontId="133" fillId="0" borderId="0" applyNumberFormat="0" applyFill="0" applyBorder="0" applyAlignment="0" applyProtection="0"/>
    <xf numFmtId="0" fontId="134" fillId="0" borderId="0" applyNumberFormat="0" applyFill="0" applyBorder="0" applyAlignment="0" applyProtection="0">
      <alignment vertical="center"/>
    </xf>
    <xf numFmtId="0" fontId="135" fillId="42" borderId="0" applyNumberFormat="0" applyBorder="0" applyAlignment="0" applyProtection="0"/>
    <xf numFmtId="0" fontId="136" fillId="2" borderId="0" applyNumberFormat="0" applyBorder="0" applyAlignment="0" applyProtection="0">
      <alignment vertical="center"/>
    </xf>
    <xf numFmtId="0" fontId="137" fillId="2" borderId="0" applyNumberFormat="0" applyBorder="0" applyAlignment="0" applyProtection="0">
      <alignment vertical="center"/>
    </xf>
    <xf numFmtId="0" fontId="138" fillId="70" borderId="25" applyNumberFormat="0" applyAlignment="0" applyProtection="0"/>
    <xf numFmtId="0" fontId="139" fillId="6" borderId="5" applyNumberFormat="0" applyAlignment="0" applyProtection="0">
      <alignment vertical="center"/>
    </xf>
    <xf numFmtId="0" fontId="140" fillId="6" borderId="5" applyNumberFormat="0" applyAlignment="0" applyProtection="0">
      <alignment vertical="center"/>
    </xf>
    <xf numFmtId="0" fontId="119" fillId="0" borderId="0" applyFont="0" applyFill="0" applyBorder="0" applyAlignment="0" applyProtection="0"/>
    <xf numFmtId="0" fontId="120" fillId="0" borderId="0" applyFont="0" applyFill="0" applyBorder="0" applyAlignment="0" applyProtection="0"/>
    <xf numFmtId="0" fontId="120" fillId="0" borderId="0" applyFont="0" applyFill="0" applyBorder="0" applyAlignment="0" applyProtection="0"/>
    <xf numFmtId="0" fontId="120" fillId="0" borderId="0" applyFont="0" applyFill="0" applyBorder="0" applyAlignment="0" applyProtection="0"/>
    <xf numFmtId="0" fontId="120" fillId="0" borderId="0" applyFont="0" applyFill="0" applyBorder="0" applyAlignment="0" applyProtection="0"/>
    <xf numFmtId="0" fontId="120" fillId="0" borderId="0" applyFont="0" applyFill="0" applyBorder="0" applyAlignment="0" applyProtection="0"/>
    <xf numFmtId="0" fontId="120" fillId="0" borderId="0" applyFont="0" applyFill="0" applyBorder="0" applyAlignment="0" applyProtection="0"/>
    <xf numFmtId="0" fontId="120" fillId="0" borderId="0" applyFont="0" applyFill="0" applyBorder="0" applyAlignment="0" applyProtection="0"/>
    <xf numFmtId="0" fontId="31" fillId="0" borderId="0" applyFont="0" applyFill="0" applyBorder="0" applyAlignment="0" applyProtection="0"/>
    <xf numFmtId="0" fontId="31" fillId="0" borderId="0" applyFont="0" applyFill="0" applyBorder="0" applyAlignment="0" applyProtection="0"/>
    <xf numFmtId="182" fontId="141" fillId="0" borderId="0" applyFont="0" applyFill="0" applyBorder="0" applyAlignment="0" applyProtection="0"/>
    <xf numFmtId="183" fontId="141" fillId="0" borderId="0" applyFont="0" applyFill="0" applyBorder="0" applyAlignment="0" applyProtection="0"/>
    <xf numFmtId="0" fontId="142" fillId="0" borderId="0">
      <alignment vertical="center"/>
    </xf>
    <xf numFmtId="0" fontId="53" fillId="0" borderId="0">
      <alignment vertical="center"/>
    </xf>
    <xf numFmtId="0" fontId="142" fillId="0" borderId="0">
      <alignment vertical="center"/>
    </xf>
    <xf numFmtId="0" fontId="142" fillId="0" borderId="0">
      <alignment vertical="center"/>
    </xf>
    <xf numFmtId="0" fontId="142" fillId="0" borderId="0">
      <alignment vertical="center"/>
    </xf>
    <xf numFmtId="0" fontId="142" fillId="0" borderId="0">
      <alignment vertical="center"/>
    </xf>
    <xf numFmtId="0" fontId="53" fillId="0" borderId="0">
      <alignment vertical="center"/>
    </xf>
    <xf numFmtId="0" fontId="142" fillId="0" borderId="0">
      <alignment vertical="center"/>
    </xf>
    <xf numFmtId="0" fontId="142" fillId="0" borderId="0">
      <alignment vertical="center"/>
    </xf>
    <xf numFmtId="0" fontId="142" fillId="0" borderId="0">
      <alignment vertical="center"/>
    </xf>
    <xf numFmtId="0" fontId="142" fillId="0" borderId="0">
      <alignment vertical="center"/>
    </xf>
    <xf numFmtId="0" fontId="14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33" fillId="0" borderId="0"/>
    <xf numFmtId="0" fontId="142" fillId="0" borderId="0">
      <alignment vertical="center"/>
    </xf>
    <xf numFmtId="0" fontId="142" fillId="0" borderId="0">
      <alignment vertical="center"/>
    </xf>
    <xf numFmtId="0" fontId="142" fillId="0" borderId="0">
      <alignment vertical="center"/>
    </xf>
    <xf numFmtId="0" fontId="142" fillId="0" borderId="0">
      <alignment vertical="center"/>
    </xf>
    <xf numFmtId="0" fontId="142" fillId="0" borderId="0">
      <alignment vertical="center"/>
    </xf>
    <xf numFmtId="0" fontId="142" fillId="0" borderId="0">
      <alignment vertical="center"/>
    </xf>
    <xf numFmtId="0" fontId="142" fillId="0" borderId="0">
      <alignment vertical="center"/>
    </xf>
    <xf numFmtId="0" fontId="142" fillId="0" borderId="0">
      <alignment vertical="center"/>
    </xf>
    <xf numFmtId="0" fontId="142" fillId="0" borderId="0">
      <alignment vertical="center"/>
    </xf>
    <xf numFmtId="0" fontId="142"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142" fillId="0" borderId="0">
      <alignment vertical="center"/>
    </xf>
    <xf numFmtId="0" fontId="53" fillId="0" borderId="0">
      <alignment vertical="center"/>
    </xf>
    <xf numFmtId="0" fontId="53" fillId="0" borderId="0">
      <alignment vertical="center"/>
    </xf>
    <xf numFmtId="0" fontId="142" fillId="0" borderId="0">
      <alignment vertical="center"/>
    </xf>
    <xf numFmtId="0" fontId="142" fillId="0" borderId="0">
      <alignment vertical="center"/>
    </xf>
    <xf numFmtId="0" fontId="142" fillId="0" borderId="0">
      <alignment vertical="center"/>
    </xf>
    <xf numFmtId="0" fontId="142" fillId="0" borderId="0">
      <alignment vertical="center"/>
    </xf>
    <xf numFmtId="0" fontId="142" fillId="0" borderId="0">
      <alignment vertical="center"/>
    </xf>
    <xf numFmtId="0" fontId="142" fillId="0" borderId="0">
      <alignment vertical="center"/>
    </xf>
    <xf numFmtId="0" fontId="53" fillId="0" borderId="0">
      <alignment vertical="center"/>
    </xf>
    <xf numFmtId="0" fontId="142" fillId="0" borderId="0">
      <alignment vertical="center"/>
    </xf>
    <xf numFmtId="0" fontId="142" fillId="0" borderId="0">
      <alignment vertical="center"/>
    </xf>
    <xf numFmtId="0" fontId="53" fillId="0" borderId="0">
      <alignment vertical="center"/>
    </xf>
    <xf numFmtId="0" fontId="142" fillId="0" borderId="0">
      <alignment vertical="center"/>
    </xf>
    <xf numFmtId="0" fontId="53" fillId="0" borderId="0">
      <alignment vertical="center"/>
    </xf>
    <xf numFmtId="0" fontId="142" fillId="0" borderId="0">
      <alignment vertical="center"/>
    </xf>
    <xf numFmtId="0" fontId="142" fillId="0" borderId="0">
      <alignment vertical="center"/>
    </xf>
    <xf numFmtId="0" fontId="142" fillId="0" borderId="0">
      <alignment vertical="center"/>
    </xf>
    <xf numFmtId="0" fontId="142" fillId="0" borderId="0">
      <alignment vertical="center"/>
    </xf>
    <xf numFmtId="0" fontId="53" fillId="0" borderId="0">
      <alignment vertical="center"/>
    </xf>
    <xf numFmtId="0" fontId="53" fillId="0" borderId="0">
      <alignment vertical="center"/>
    </xf>
    <xf numFmtId="0" fontId="142" fillId="0" borderId="0">
      <alignment vertical="center"/>
    </xf>
    <xf numFmtId="0" fontId="142" fillId="0" borderId="0">
      <alignment vertical="center"/>
    </xf>
    <xf numFmtId="0" fontId="142" fillId="0" borderId="0">
      <alignment vertical="center"/>
    </xf>
    <xf numFmtId="0" fontId="142" fillId="0" borderId="0">
      <alignment vertical="center"/>
    </xf>
    <xf numFmtId="0" fontId="142" fillId="0" borderId="0">
      <alignment vertical="center"/>
    </xf>
    <xf numFmtId="0" fontId="142" fillId="0" borderId="0">
      <alignment vertical="center"/>
    </xf>
    <xf numFmtId="0" fontId="142" fillId="0" borderId="0">
      <alignment vertical="center"/>
    </xf>
    <xf numFmtId="0" fontId="142"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142" fillId="0" borderId="0">
      <alignment vertical="center"/>
    </xf>
    <xf numFmtId="0" fontId="142" fillId="0" borderId="0">
      <alignment vertical="center"/>
    </xf>
    <xf numFmtId="0" fontId="142" fillId="0" borderId="0">
      <alignment vertical="center"/>
    </xf>
    <xf numFmtId="0" fontId="53" fillId="0" borderId="0">
      <alignment vertical="center"/>
    </xf>
    <xf numFmtId="0" fontId="142" fillId="0" borderId="0">
      <alignment vertical="center"/>
    </xf>
    <xf numFmtId="0" fontId="53" fillId="0" borderId="0">
      <alignment vertical="center"/>
    </xf>
    <xf numFmtId="0" fontId="142" fillId="0" borderId="0">
      <alignment vertical="center"/>
    </xf>
    <xf numFmtId="0" fontId="142" fillId="0" borderId="0">
      <alignment vertical="center"/>
    </xf>
    <xf numFmtId="0" fontId="142" fillId="0" borderId="0">
      <alignment vertical="center"/>
    </xf>
    <xf numFmtId="0" fontId="142" fillId="0" borderId="0">
      <alignment vertical="center"/>
    </xf>
    <xf numFmtId="0" fontId="142" fillId="0" borderId="0">
      <alignment vertical="center"/>
    </xf>
    <xf numFmtId="0" fontId="142" fillId="0" borderId="0">
      <alignment vertical="center"/>
    </xf>
    <xf numFmtId="0" fontId="142" fillId="0" borderId="0">
      <alignment vertical="center"/>
    </xf>
    <xf numFmtId="0" fontId="142" fillId="0" borderId="0">
      <alignment vertical="center"/>
    </xf>
    <xf numFmtId="0" fontId="142" fillId="0" borderId="0">
      <alignment vertical="center"/>
    </xf>
    <xf numFmtId="0" fontId="142" fillId="0" borderId="0">
      <alignment vertical="center"/>
    </xf>
    <xf numFmtId="0" fontId="142" fillId="0" borderId="0">
      <alignment vertical="center"/>
    </xf>
    <xf numFmtId="0" fontId="142" fillId="0" borderId="0">
      <alignment vertical="center"/>
    </xf>
    <xf numFmtId="0" fontId="53" fillId="0" borderId="0">
      <alignment vertical="center"/>
    </xf>
    <xf numFmtId="0" fontId="142" fillId="0" borderId="0">
      <alignment vertical="center"/>
    </xf>
    <xf numFmtId="0" fontId="142" fillId="0" borderId="0">
      <alignment vertical="center"/>
    </xf>
    <xf numFmtId="0" fontId="53" fillId="0" borderId="0">
      <alignment vertical="center"/>
    </xf>
    <xf numFmtId="0" fontId="144" fillId="0" borderId="0">
      <alignment vertical="center"/>
    </xf>
    <xf numFmtId="0" fontId="142" fillId="0" borderId="0">
      <alignment vertical="center"/>
    </xf>
    <xf numFmtId="0" fontId="142" fillId="0" borderId="0">
      <alignment vertical="center"/>
    </xf>
    <xf numFmtId="0" fontId="142" fillId="0" borderId="0">
      <alignment vertical="center"/>
    </xf>
    <xf numFmtId="0" fontId="142" fillId="0" borderId="0">
      <alignment vertical="center"/>
    </xf>
    <xf numFmtId="0" fontId="142" fillId="0" borderId="0">
      <alignment vertical="center"/>
    </xf>
    <xf numFmtId="0" fontId="142"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142" fillId="0" borderId="0">
      <alignment vertical="center"/>
    </xf>
    <xf numFmtId="0" fontId="142" fillId="0" borderId="0">
      <alignment vertical="center"/>
    </xf>
    <xf numFmtId="0" fontId="142" fillId="0" borderId="0">
      <alignment vertical="center"/>
    </xf>
    <xf numFmtId="0" fontId="145" fillId="0" borderId="0">
      <alignment vertical="center"/>
    </xf>
    <xf numFmtId="0" fontId="108" fillId="0" borderId="0">
      <alignment vertical="center"/>
    </xf>
    <xf numFmtId="0" fontId="33" fillId="0" borderId="0"/>
    <xf numFmtId="0" fontId="108" fillId="0" borderId="0">
      <alignment vertical="center"/>
    </xf>
    <xf numFmtId="0" fontId="33" fillId="0" borderId="0">
      <alignment vertical="center"/>
    </xf>
    <xf numFmtId="0" fontId="33" fillId="0" borderId="0"/>
    <xf numFmtId="0" fontId="146" fillId="0" borderId="0"/>
    <xf numFmtId="0" fontId="108" fillId="0" borderId="0">
      <alignment vertical="center"/>
    </xf>
    <xf numFmtId="0" fontId="33" fillId="0" borderId="0"/>
    <xf numFmtId="0" fontId="53" fillId="0" borderId="0">
      <alignment vertical="center"/>
    </xf>
    <xf numFmtId="0" fontId="33" fillId="0" borderId="0"/>
    <xf numFmtId="0" fontId="53" fillId="0" borderId="0">
      <alignment vertical="center"/>
    </xf>
    <xf numFmtId="0" fontId="26" fillId="0" borderId="0"/>
    <xf numFmtId="0" fontId="53" fillId="0" borderId="0">
      <alignment vertical="center"/>
    </xf>
    <xf numFmtId="0" fontId="53" fillId="0" borderId="0">
      <alignment vertical="center"/>
    </xf>
    <xf numFmtId="0" fontId="53" fillId="0" borderId="0">
      <alignment vertical="center"/>
    </xf>
    <xf numFmtId="0" fontId="33" fillId="0" borderId="0">
      <alignment horizontal="center" vertical="center" wrapText="1"/>
    </xf>
    <xf numFmtId="0" fontId="53" fillId="0" borderId="0">
      <alignment vertical="center"/>
    </xf>
    <xf numFmtId="0" fontId="65" fillId="0" borderId="0">
      <alignment vertical="center"/>
    </xf>
    <xf numFmtId="0" fontId="53" fillId="0" borderId="0">
      <alignment vertical="center"/>
    </xf>
    <xf numFmtId="0" fontId="142" fillId="0" borderId="0">
      <alignment vertical="center"/>
    </xf>
    <xf numFmtId="0" fontId="53" fillId="0" borderId="0">
      <alignment vertical="center"/>
    </xf>
    <xf numFmtId="0" fontId="53" fillId="0" borderId="0">
      <alignment vertical="center"/>
    </xf>
    <xf numFmtId="0" fontId="53" fillId="0" borderId="0">
      <alignment vertical="center"/>
    </xf>
    <xf numFmtId="0" fontId="142" fillId="0" borderId="0">
      <alignment vertical="center"/>
    </xf>
    <xf numFmtId="0" fontId="147" fillId="0" borderId="0"/>
    <xf numFmtId="0" fontId="33" fillId="0" borderId="0">
      <alignment vertical="center"/>
    </xf>
    <xf numFmtId="0" fontId="27" fillId="0" borderId="0"/>
    <xf numFmtId="0" fontId="148" fillId="0" borderId="0"/>
    <xf numFmtId="0" fontId="28" fillId="0" borderId="0"/>
    <xf numFmtId="0" fontId="8" fillId="0" borderId="0"/>
    <xf numFmtId="0" fontId="149" fillId="0" borderId="0"/>
    <xf numFmtId="0" fontId="65" fillId="0" borderId="0">
      <alignment vertical="center"/>
    </xf>
    <xf numFmtId="169" fontId="149" fillId="0" borderId="0" applyFont="0" applyFill="0" applyBorder="0" applyAlignment="0" applyProtection="0"/>
    <xf numFmtId="0" fontId="7" fillId="0" borderId="0"/>
    <xf numFmtId="0" fontId="26" fillId="0" borderId="0"/>
    <xf numFmtId="169" fontId="33" fillId="0" borderId="0" applyFont="0" applyFill="0" applyBorder="0" applyAlignment="0" applyProtection="0"/>
    <xf numFmtId="3" fontId="69" fillId="0" borderId="0"/>
    <xf numFmtId="185" fontId="155" fillId="0" borderId="0" applyFont="0" applyFill="0" applyBorder="0" applyAlignment="0" applyProtection="0">
      <protection locked="0"/>
    </xf>
    <xf numFmtId="0" fontId="155" fillId="0" borderId="33" applyFont="0" applyBorder="0"/>
    <xf numFmtId="172" fontId="156" fillId="0" borderId="34" applyFont="0" applyBorder="0"/>
    <xf numFmtId="186" fontId="157" fillId="0" borderId="0" applyFont="0" applyFill="0" applyBorder="0" applyAlignment="0" applyProtection="0"/>
    <xf numFmtId="187" fontId="26" fillId="0" borderId="0" applyFont="0" applyFill="0" applyBorder="0" applyAlignment="0" applyProtection="0"/>
    <xf numFmtId="176" fontId="158" fillId="0" borderId="0" applyFont="0" applyFill="0" applyBorder="0" applyAlignment="0" applyProtection="0"/>
    <xf numFmtId="0" fontId="159" fillId="0" borderId="0" applyFont="0" applyFill="0" applyBorder="0" applyAlignment="0" applyProtection="0"/>
    <xf numFmtId="170" fontId="160" fillId="0" borderId="0" applyFont="0" applyFill="0" applyBorder="0" applyAlignment="0" applyProtection="0"/>
    <xf numFmtId="9" fontId="161" fillId="0" borderId="0" applyFont="0" applyFill="0" applyBorder="0" applyAlignment="0" applyProtection="0"/>
    <xf numFmtId="0" fontId="162" fillId="0" borderId="0" applyFont="0" applyFill="0" applyBorder="0" applyAlignment="0" applyProtection="0"/>
    <xf numFmtId="188" fontId="157" fillId="0" borderId="0" applyFont="0" applyFill="0" applyBorder="0" applyAlignment="0" applyProtection="0"/>
    <xf numFmtId="166" fontId="157" fillId="0" borderId="0" applyFont="0" applyFill="0" applyBorder="0" applyAlignment="0" applyProtection="0"/>
    <xf numFmtId="189" fontId="155" fillId="0" borderId="0" applyFont="0" applyFill="0" applyBorder="0" applyAlignment="0" applyProtection="0"/>
    <xf numFmtId="190" fontId="26" fillId="0" borderId="0" applyFont="0" applyFill="0" applyBorder="0" applyAlignment="0" applyProtection="0"/>
    <xf numFmtId="166" fontId="157" fillId="0" borderId="0" applyFont="0" applyFill="0" applyBorder="0" applyAlignment="0" applyProtection="0"/>
    <xf numFmtId="191" fontId="157" fillId="0" borderId="0" applyFont="0" applyFill="0" applyBorder="0" applyAlignment="0" applyProtection="0"/>
    <xf numFmtId="189" fontId="155" fillId="0" borderId="0" applyFont="0" applyFill="0" applyBorder="0" applyAlignment="0" applyProtection="0"/>
    <xf numFmtId="189" fontId="155" fillId="0" borderId="0" applyFont="0" applyFill="0" applyBorder="0" applyAlignment="0" applyProtection="0"/>
    <xf numFmtId="192" fontId="157" fillId="0" borderId="0" applyFont="0" applyFill="0" applyBorder="0" applyAlignment="0" applyProtection="0"/>
    <xf numFmtId="189" fontId="155" fillId="0" borderId="0" applyFont="0" applyFill="0" applyBorder="0" applyAlignment="0" applyProtection="0"/>
    <xf numFmtId="166" fontId="157" fillId="0" borderId="0" applyFont="0" applyFill="0" applyBorder="0" applyAlignment="0" applyProtection="0"/>
    <xf numFmtId="166" fontId="157" fillId="0" borderId="0" applyFont="0" applyFill="0" applyBorder="0" applyAlignment="0" applyProtection="0"/>
    <xf numFmtId="166" fontId="157" fillId="0" borderId="0" applyFont="0" applyFill="0" applyBorder="0" applyAlignment="0" applyProtection="0"/>
    <xf numFmtId="188" fontId="157" fillId="0" borderId="0" applyFont="0" applyFill="0" applyBorder="0" applyAlignment="0" applyProtection="0"/>
    <xf numFmtId="166" fontId="157" fillId="0" borderId="0" applyFont="0" applyFill="0" applyBorder="0" applyAlignment="0" applyProtection="0"/>
    <xf numFmtId="192" fontId="155" fillId="0" borderId="0" applyFont="0" applyFill="0" applyBorder="0" applyAlignment="0" applyProtection="0"/>
    <xf numFmtId="192" fontId="155" fillId="0" borderId="0" applyFont="0" applyFill="0" applyBorder="0" applyAlignment="0" applyProtection="0"/>
    <xf numFmtId="193" fontId="163" fillId="0" borderId="0" applyFont="0" applyFill="0" applyBorder="0" applyAlignment="0" applyProtection="0"/>
    <xf numFmtId="194" fontId="155" fillId="0" borderId="0" applyFont="0" applyFill="0" applyBorder="0" applyAlignment="0" applyProtection="0"/>
    <xf numFmtId="194" fontId="155" fillId="0" borderId="0" applyFont="0" applyFill="0" applyBorder="0" applyAlignment="0" applyProtection="0"/>
    <xf numFmtId="193" fontId="163" fillId="0" borderId="0" applyFont="0" applyFill="0" applyBorder="0" applyAlignment="0" applyProtection="0"/>
    <xf numFmtId="194" fontId="155" fillId="0" borderId="0" applyFont="0" applyFill="0" applyBorder="0" applyAlignment="0" applyProtection="0"/>
    <xf numFmtId="195" fontId="163" fillId="0" borderId="0" applyFont="0" applyFill="0" applyBorder="0" applyAlignment="0" applyProtection="0"/>
    <xf numFmtId="194" fontId="155" fillId="0" borderId="0" applyFont="0" applyFill="0" applyBorder="0" applyAlignment="0" applyProtection="0"/>
    <xf numFmtId="193" fontId="163" fillId="0" borderId="0" applyFont="0" applyFill="0" applyBorder="0" applyAlignment="0" applyProtection="0"/>
    <xf numFmtId="171" fontId="155" fillId="0" borderId="0" applyFont="0" applyFill="0" applyBorder="0" applyAlignment="0" applyProtection="0"/>
    <xf numFmtId="196" fontId="157" fillId="0" borderId="0" applyFont="0" applyFill="0" applyBorder="0" applyAlignment="0" applyProtection="0"/>
    <xf numFmtId="176" fontId="157" fillId="0" borderId="0" applyFont="0" applyFill="0" applyBorder="0" applyAlignment="0" applyProtection="0"/>
    <xf numFmtId="196" fontId="157" fillId="0" borderId="0" applyFont="0" applyFill="0" applyBorder="0" applyAlignment="0" applyProtection="0"/>
    <xf numFmtId="197"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97"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96"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76" fontId="157" fillId="0" borderId="0" applyFont="0" applyFill="0" applyBorder="0" applyAlignment="0" applyProtection="0"/>
    <xf numFmtId="196" fontId="157" fillId="0" borderId="0" applyFont="0" applyFill="0" applyBorder="0" applyAlignment="0" applyProtection="0"/>
    <xf numFmtId="0" fontId="157" fillId="0" borderId="0" applyFont="0" applyFill="0" applyBorder="0" applyAlignment="0" applyProtection="0"/>
    <xf numFmtId="176" fontId="157" fillId="0" borderId="0" applyFont="0" applyFill="0" applyBorder="0" applyAlignment="0" applyProtection="0"/>
    <xf numFmtId="176" fontId="157" fillId="0" borderId="0" applyFont="0" applyFill="0" applyBorder="0" applyAlignment="0" applyProtection="0"/>
    <xf numFmtId="0" fontId="157" fillId="0" borderId="0" applyFont="0" applyFill="0" applyBorder="0" applyAlignment="0" applyProtection="0"/>
    <xf numFmtId="196" fontId="157" fillId="0" borderId="0" applyFont="0" applyFill="0" applyBorder="0" applyAlignment="0" applyProtection="0"/>
    <xf numFmtId="169"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97" fontId="157" fillId="0" borderId="0" applyFont="0" applyFill="0" applyBorder="0" applyAlignment="0" applyProtection="0"/>
    <xf numFmtId="198" fontId="26" fillId="0" borderId="0" applyFont="0" applyFill="0" applyBorder="0" applyAlignment="0" applyProtection="0"/>
    <xf numFmtId="0" fontId="157" fillId="0" borderId="0" applyFont="0" applyFill="0" applyBorder="0" applyAlignment="0" applyProtection="0"/>
    <xf numFmtId="176" fontId="157" fillId="0" borderId="0" applyFont="0" applyFill="0" applyBorder="0" applyAlignment="0" applyProtection="0"/>
    <xf numFmtId="176" fontId="157" fillId="0" borderId="0" applyFont="0" applyFill="0" applyBorder="0" applyAlignment="0" applyProtection="0"/>
    <xf numFmtId="176" fontId="157" fillId="0" borderId="0" applyFont="0" applyFill="0" applyBorder="0" applyAlignment="0" applyProtection="0"/>
    <xf numFmtId="196" fontId="157" fillId="0" borderId="0" applyFont="0" applyFill="0" applyBorder="0" applyAlignment="0" applyProtection="0"/>
    <xf numFmtId="199" fontId="164" fillId="0" borderId="0" applyFont="0" applyFill="0" applyBorder="0" applyAlignment="0" applyProtection="0"/>
    <xf numFmtId="176" fontId="157" fillId="0" borderId="0" applyFont="0" applyFill="0" applyBorder="0" applyAlignment="0" applyProtection="0"/>
    <xf numFmtId="176" fontId="157" fillId="0" borderId="0" applyFont="0" applyFill="0" applyBorder="0" applyAlignment="0" applyProtection="0"/>
    <xf numFmtId="196" fontId="157" fillId="0" borderId="0" applyFont="0" applyFill="0" applyBorder="0" applyAlignment="0" applyProtection="0"/>
    <xf numFmtId="197" fontId="157" fillId="0" borderId="0" applyFont="0" applyFill="0" applyBorder="0" applyAlignment="0" applyProtection="0"/>
    <xf numFmtId="196"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96" fontId="157" fillId="0" borderId="0" applyFont="0" applyFill="0" applyBorder="0" applyAlignment="0" applyProtection="0"/>
    <xf numFmtId="196" fontId="157" fillId="0" borderId="0" applyFont="0" applyFill="0" applyBorder="0" applyAlignment="0" applyProtection="0"/>
    <xf numFmtId="169" fontId="157" fillId="0" borderId="0" applyFont="0" applyFill="0" applyBorder="0" applyAlignment="0" applyProtection="0"/>
    <xf numFmtId="197" fontId="157" fillId="0" borderId="0" applyFont="0" applyFill="0" applyBorder="0" applyAlignment="0" applyProtection="0"/>
    <xf numFmtId="169" fontId="157" fillId="0" borderId="0" applyFont="0" applyFill="0" applyBorder="0" applyAlignment="0" applyProtection="0"/>
    <xf numFmtId="197" fontId="157" fillId="0" borderId="0" applyFont="0" applyFill="0" applyBorder="0" applyAlignment="0" applyProtection="0"/>
    <xf numFmtId="200" fontId="157" fillId="0" borderId="0" applyFont="0" applyFill="0" applyBorder="0" applyAlignment="0" applyProtection="0"/>
    <xf numFmtId="171" fontId="157" fillId="0" borderId="0" applyFont="0" applyFill="0" applyBorder="0" applyAlignment="0" applyProtection="0"/>
    <xf numFmtId="197" fontId="157" fillId="0" borderId="0" applyFont="0" applyFill="0" applyBorder="0" applyAlignment="0" applyProtection="0"/>
    <xf numFmtId="176" fontId="157" fillId="0" borderId="0" applyFont="0" applyFill="0" applyBorder="0" applyAlignment="0" applyProtection="0"/>
    <xf numFmtId="196"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96"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97"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97" fontId="157" fillId="0" borderId="0" applyFont="0" applyFill="0" applyBorder="0" applyAlignment="0" applyProtection="0"/>
    <xf numFmtId="169" fontId="157" fillId="0" borderId="0" applyFont="0" applyFill="0" applyBorder="0" applyAlignment="0" applyProtection="0"/>
    <xf numFmtId="197"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97" fontId="157" fillId="0" borderId="0" applyFont="0" applyFill="0" applyBorder="0" applyAlignment="0" applyProtection="0"/>
    <xf numFmtId="196" fontId="157" fillId="0" borderId="0" applyFont="0" applyFill="0" applyBorder="0" applyAlignment="0" applyProtection="0"/>
    <xf numFmtId="197"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97" fontId="157" fillId="0" borderId="0" applyFont="0" applyFill="0" applyBorder="0" applyAlignment="0" applyProtection="0"/>
    <xf numFmtId="169" fontId="157" fillId="0" borderId="0" applyFont="0" applyFill="0" applyBorder="0" applyAlignment="0" applyProtection="0"/>
    <xf numFmtId="197"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97"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70" fontId="163" fillId="0" borderId="0" applyFont="0" applyFill="0" applyBorder="0" applyAlignment="0" applyProtection="0"/>
    <xf numFmtId="201" fontId="157" fillId="0" borderId="0" applyFont="0" applyFill="0" applyBorder="0" applyAlignment="0" applyProtection="0"/>
    <xf numFmtId="201" fontId="157" fillId="0" borderId="0" applyFont="0" applyFill="0" applyBorder="0" applyAlignment="0" applyProtection="0"/>
    <xf numFmtId="170" fontId="163" fillId="0" borderId="0" applyFont="0" applyFill="0" applyBorder="0" applyAlignment="0" applyProtection="0"/>
    <xf numFmtId="201" fontId="157" fillId="0" borderId="0" applyFont="0" applyFill="0" applyBorder="0" applyAlignment="0" applyProtection="0"/>
    <xf numFmtId="171" fontId="163" fillId="0" borderId="0" applyFont="0" applyFill="0" applyBorder="0" applyAlignment="0" applyProtection="0"/>
    <xf numFmtId="201" fontId="157" fillId="0" borderId="0" applyFont="0" applyFill="0" applyBorder="0" applyAlignment="0" applyProtection="0"/>
    <xf numFmtId="170" fontId="163" fillId="0" borderId="0" applyFont="0" applyFill="0" applyBorder="0" applyAlignment="0" applyProtection="0"/>
    <xf numFmtId="196" fontId="157" fillId="0" borderId="0" applyFont="0" applyFill="0" applyBorder="0" applyAlignment="0" applyProtection="0"/>
    <xf numFmtId="196" fontId="157" fillId="0" borderId="0" applyFont="0" applyFill="0" applyBorder="0" applyAlignment="0" applyProtection="0"/>
    <xf numFmtId="196" fontId="157" fillId="0" borderId="0" applyFont="0" applyFill="0" applyBorder="0" applyAlignment="0" applyProtection="0"/>
    <xf numFmtId="170" fontId="155" fillId="0" borderId="0" applyFont="0" applyFill="0" applyBorder="0" applyAlignment="0" applyProtection="0"/>
    <xf numFmtId="166" fontId="157" fillId="0" borderId="0" applyFont="0" applyFill="0" applyBorder="0" applyAlignment="0" applyProtection="0"/>
    <xf numFmtId="192" fontId="157" fillId="0" borderId="0" applyFont="0" applyFill="0" applyBorder="0" applyAlignment="0" applyProtection="0"/>
    <xf numFmtId="189" fontId="155" fillId="0" borderId="0" applyFont="0" applyFill="0" applyBorder="0" applyAlignment="0" applyProtection="0"/>
    <xf numFmtId="190" fontId="26" fillId="0" borderId="0" applyFont="0" applyFill="0" applyBorder="0" applyAlignment="0" applyProtection="0"/>
    <xf numFmtId="166" fontId="157" fillId="0" borderId="0" applyFont="0" applyFill="0" applyBorder="0" applyAlignment="0" applyProtection="0"/>
    <xf numFmtId="191" fontId="157" fillId="0" borderId="0" applyFont="0" applyFill="0" applyBorder="0" applyAlignment="0" applyProtection="0"/>
    <xf numFmtId="189" fontId="155" fillId="0" borderId="0" applyFont="0" applyFill="0" applyBorder="0" applyAlignment="0" applyProtection="0"/>
    <xf numFmtId="192" fontId="157" fillId="0" borderId="0" applyFont="0" applyFill="0" applyBorder="0" applyAlignment="0" applyProtection="0"/>
    <xf numFmtId="166" fontId="157" fillId="0" borderId="0" applyFont="0" applyFill="0" applyBorder="0" applyAlignment="0" applyProtection="0"/>
    <xf numFmtId="166" fontId="157" fillId="0" borderId="0" applyFont="0" applyFill="0" applyBorder="0" applyAlignment="0" applyProtection="0"/>
    <xf numFmtId="188" fontId="157" fillId="0" borderId="0" applyFont="0" applyFill="0" applyBorder="0" applyAlignment="0" applyProtection="0"/>
    <xf numFmtId="166" fontId="157" fillId="0" borderId="0" applyFont="0" applyFill="0" applyBorder="0" applyAlignment="0" applyProtection="0"/>
    <xf numFmtId="189" fontId="157" fillId="0" borderId="0" applyFont="0" applyFill="0" applyBorder="0" applyAlignment="0" applyProtection="0"/>
    <xf numFmtId="202" fontId="157" fillId="0" borderId="0" applyFont="0" applyFill="0" applyBorder="0" applyAlignment="0" applyProtection="0"/>
    <xf numFmtId="203" fontId="163" fillId="0" borderId="0" applyFont="0" applyFill="0" applyBorder="0" applyAlignment="0" applyProtection="0"/>
    <xf numFmtId="202" fontId="157" fillId="0" borderId="0" applyFont="0" applyFill="0" applyBorder="0" applyAlignment="0" applyProtection="0"/>
    <xf numFmtId="202" fontId="157" fillId="0" borderId="0" applyFont="0" applyFill="0" applyBorder="0" applyAlignment="0" applyProtection="0"/>
    <xf numFmtId="203" fontId="163" fillId="0" borderId="0" applyFont="0" applyFill="0" applyBorder="0" applyAlignment="0" applyProtection="0"/>
    <xf numFmtId="202" fontId="157" fillId="0" borderId="0" applyFont="0" applyFill="0" applyBorder="0" applyAlignment="0" applyProtection="0"/>
    <xf numFmtId="204" fontId="163" fillId="0" borderId="0" applyFont="0" applyFill="0" applyBorder="0" applyAlignment="0" applyProtection="0"/>
    <xf numFmtId="202" fontId="157" fillId="0" borderId="0" applyFont="0" applyFill="0" applyBorder="0" applyAlignment="0" applyProtection="0"/>
    <xf numFmtId="203" fontId="163" fillId="0" borderId="0" applyFont="0" applyFill="0" applyBorder="0" applyAlignment="0" applyProtection="0"/>
    <xf numFmtId="202" fontId="157" fillId="0" borderId="0" applyFont="0" applyFill="0" applyBorder="0" applyAlignment="0" applyProtection="0"/>
    <xf numFmtId="189" fontId="157" fillId="0" borderId="0" applyFont="0" applyFill="0" applyBorder="0" applyAlignment="0" applyProtection="0"/>
    <xf numFmtId="204" fontId="163" fillId="0" borderId="0" applyFont="0" applyFill="0" applyBorder="0" applyAlignment="0" applyProtection="0"/>
    <xf numFmtId="205" fontId="157" fillId="0" borderId="0" applyFont="0" applyFill="0" applyBorder="0" applyAlignment="0" applyProtection="0"/>
    <xf numFmtId="205" fontId="157" fillId="0" borderId="0" applyFont="0" applyFill="0" applyBorder="0" applyAlignment="0" applyProtection="0"/>
    <xf numFmtId="204" fontId="163" fillId="0" borderId="0" applyFont="0" applyFill="0" applyBorder="0" applyAlignment="0" applyProtection="0"/>
    <xf numFmtId="205" fontId="157" fillId="0" borderId="0" applyFont="0" applyFill="0" applyBorder="0" applyAlignment="0" applyProtection="0"/>
    <xf numFmtId="170" fontId="163" fillId="0" borderId="0" applyFont="0" applyFill="0" applyBorder="0" applyAlignment="0" applyProtection="0"/>
    <xf numFmtId="205" fontId="157" fillId="0" borderId="0" applyFont="0" applyFill="0" applyBorder="0" applyAlignment="0" applyProtection="0"/>
    <xf numFmtId="204" fontId="163" fillId="0" borderId="0" applyFont="0" applyFill="0" applyBorder="0" applyAlignment="0" applyProtection="0"/>
    <xf numFmtId="188" fontId="157" fillId="0" borderId="0" applyFont="0" applyFill="0" applyBorder="0" applyAlignment="0" applyProtection="0"/>
    <xf numFmtId="196" fontId="157" fillId="0" borderId="0" applyFont="0" applyFill="0" applyBorder="0" applyAlignment="0" applyProtection="0"/>
    <xf numFmtId="192" fontId="157" fillId="0" borderId="0" applyFont="0" applyFill="0" applyBorder="0" applyAlignment="0" applyProtection="0"/>
    <xf numFmtId="176" fontId="157" fillId="0" borderId="0" applyFont="0" applyFill="0" applyBorder="0" applyAlignment="0" applyProtection="0"/>
    <xf numFmtId="196" fontId="157" fillId="0" borderId="0" applyFont="0" applyFill="0" applyBorder="0" applyAlignment="0" applyProtection="0"/>
    <xf numFmtId="197"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97"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96"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76" fontId="157" fillId="0" borderId="0" applyFont="0" applyFill="0" applyBorder="0" applyAlignment="0" applyProtection="0"/>
    <xf numFmtId="196" fontId="157" fillId="0" borderId="0" applyFont="0" applyFill="0" applyBorder="0" applyAlignment="0" applyProtection="0"/>
    <xf numFmtId="0" fontId="157" fillId="0" borderId="0" applyFont="0" applyFill="0" applyBorder="0" applyAlignment="0" applyProtection="0"/>
    <xf numFmtId="176" fontId="157" fillId="0" borderId="0" applyFont="0" applyFill="0" applyBorder="0" applyAlignment="0" applyProtection="0"/>
    <xf numFmtId="176" fontId="157" fillId="0" borderId="0" applyFont="0" applyFill="0" applyBorder="0" applyAlignment="0" applyProtection="0"/>
    <xf numFmtId="0" fontId="157" fillId="0" borderId="0" applyFont="0" applyFill="0" applyBorder="0" applyAlignment="0" applyProtection="0"/>
    <xf numFmtId="196" fontId="157" fillId="0" borderId="0" applyFont="0" applyFill="0" applyBorder="0" applyAlignment="0" applyProtection="0"/>
    <xf numFmtId="169"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97" fontId="157" fillId="0" borderId="0" applyFont="0" applyFill="0" applyBorder="0" applyAlignment="0" applyProtection="0"/>
    <xf numFmtId="198" fontId="26" fillId="0" borderId="0" applyFont="0" applyFill="0" applyBorder="0" applyAlignment="0" applyProtection="0"/>
    <xf numFmtId="0" fontId="157" fillId="0" borderId="0" applyFont="0" applyFill="0" applyBorder="0" applyAlignment="0" applyProtection="0"/>
    <xf numFmtId="176" fontId="157" fillId="0" borderId="0" applyFont="0" applyFill="0" applyBorder="0" applyAlignment="0" applyProtection="0"/>
    <xf numFmtId="176" fontId="157" fillId="0" borderId="0" applyFont="0" applyFill="0" applyBorder="0" applyAlignment="0" applyProtection="0"/>
    <xf numFmtId="176" fontId="157" fillId="0" borderId="0" applyFont="0" applyFill="0" applyBorder="0" applyAlignment="0" applyProtection="0"/>
    <xf numFmtId="196" fontId="157" fillId="0" borderId="0" applyFont="0" applyFill="0" applyBorder="0" applyAlignment="0" applyProtection="0"/>
    <xf numFmtId="199" fontId="164" fillId="0" borderId="0" applyFont="0" applyFill="0" applyBorder="0" applyAlignment="0" applyProtection="0"/>
    <xf numFmtId="176" fontId="157" fillId="0" borderId="0" applyFont="0" applyFill="0" applyBorder="0" applyAlignment="0" applyProtection="0"/>
    <xf numFmtId="176" fontId="157" fillId="0" borderId="0" applyFont="0" applyFill="0" applyBorder="0" applyAlignment="0" applyProtection="0"/>
    <xf numFmtId="196" fontId="157" fillId="0" borderId="0" applyFont="0" applyFill="0" applyBorder="0" applyAlignment="0" applyProtection="0"/>
    <xf numFmtId="197" fontId="157" fillId="0" borderId="0" applyFont="0" applyFill="0" applyBorder="0" applyAlignment="0" applyProtection="0"/>
    <xf numFmtId="196"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96" fontId="157" fillId="0" borderId="0" applyFont="0" applyFill="0" applyBorder="0" applyAlignment="0" applyProtection="0"/>
    <xf numFmtId="196" fontId="157" fillId="0" borderId="0" applyFont="0" applyFill="0" applyBorder="0" applyAlignment="0" applyProtection="0"/>
    <xf numFmtId="169" fontId="157" fillId="0" borderId="0" applyFont="0" applyFill="0" applyBorder="0" applyAlignment="0" applyProtection="0"/>
    <xf numFmtId="197" fontId="157" fillId="0" borderId="0" applyFont="0" applyFill="0" applyBorder="0" applyAlignment="0" applyProtection="0"/>
    <xf numFmtId="169" fontId="157" fillId="0" borderId="0" applyFont="0" applyFill="0" applyBorder="0" applyAlignment="0" applyProtection="0"/>
    <xf numFmtId="197" fontId="157" fillId="0" borderId="0" applyFont="0" applyFill="0" applyBorder="0" applyAlignment="0" applyProtection="0"/>
    <xf numFmtId="200" fontId="157" fillId="0" borderId="0" applyFont="0" applyFill="0" applyBorder="0" applyAlignment="0" applyProtection="0"/>
    <xf numFmtId="171" fontId="157" fillId="0" borderId="0" applyFont="0" applyFill="0" applyBorder="0" applyAlignment="0" applyProtection="0"/>
    <xf numFmtId="197" fontId="157" fillId="0" borderId="0" applyFont="0" applyFill="0" applyBorder="0" applyAlignment="0" applyProtection="0"/>
    <xf numFmtId="176" fontId="157" fillId="0" borderId="0" applyFont="0" applyFill="0" applyBorder="0" applyAlignment="0" applyProtection="0"/>
    <xf numFmtId="196"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96"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97"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97" fontId="157" fillId="0" borderId="0" applyFont="0" applyFill="0" applyBorder="0" applyAlignment="0" applyProtection="0"/>
    <xf numFmtId="169" fontId="157" fillId="0" borderId="0" applyFont="0" applyFill="0" applyBorder="0" applyAlignment="0" applyProtection="0"/>
    <xf numFmtId="197"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97" fontId="157" fillId="0" borderId="0" applyFont="0" applyFill="0" applyBorder="0" applyAlignment="0" applyProtection="0"/>
    <xf numFmtId="205" fontId="157" fillId="0" borderId="0" applyFont="0" applyFill="0" applyBorder="0" applyAlignment="0" applyProtection="0"/>
    <xf numFmtId="197"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97" fontId="157" fillId="0" borderId="0" applyFont="0" applyFill="0" applyBorder="0" applyAlignment="0" applyProtection="0"/>
    <xf numFmtId="169" fontId="157" fillId="0" borderId="0" applyFont="0" applyFill="0" applyBorder="0" applyAlignment="0" applyProtection="0"/>
    <xf numFmtId="197"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97"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70" fontId="163" fillId="0" borderId="0" applyFont="0" applyFill="0" applyBorder="0" applyAlignment="0" applyProtection="0"/>
    <xf numFmtId="201" fontId="157" fillId="0" borderId="0" applyFont="0" applyFill="0" applyBorder="0" applyAlignment="0" applyProtection="0"/>
    <xf numFmtId="201" fontId="157" fillId="0" borderId="0" applyFont="0" applyFill="0" applyBorder="0" applyAlignment="0" applyProtection="0"/>
    <xf numFmtId="170" fontId="163" fillId="0" borderId="0" applyFont="0" applyFill="0" applyBorder="0" applyAlignment="0" applyProtection="0"/>
    <xf numFmtId="201" fontId="157" fillId="0" borderId="0" applyFont="0" applyFill="0" applyBorder="0" applyAlignment="0" applyProtection="0"/>
    <xf numFmtId="171" fontId="163" fillId="0" borderId="0" applyFont="0" applyFill="0" applyBorder="0" applyAlignment="0" applyProtection="0"/>
    <xf numFmtId="201" fontId="157" fillId="0" borderId="0" applyFont="0" applyFill="0" applyBorder="0" applyAlignment="0" applyProtection="0"/>
    <xf numFmtId="170" fontId="163" fillId="0" borderId="0" applyFont="0" applyFill="0" applyBorder="0" applyAlignment="0" applyProtection="0"/>
    <xf numFmtId="196" fontId="157" fillId="0" borderId="0" applyFont="0" applyFill="0" applyBorder="0" applyAlignment="0" applyProtection="0"/>
    <xf numFmtId="171" fontId="155" fillId="0" borderId="0" applyFont="0" applyFill="0" applyBorder="0" applyAlignment="0" applyProtection="0"/>
    <xf numFmtId="196" fontId="157" fillId="0" borderId="0" applyFont="0" applyFill="0" applyBorder="0" applyAlignment="0" applyProtection="0"/>
    <xf numFmtId="196" fontId="157" fillId="0" borderId="0" applyFont="0" applyFill="0" applyBorder="0" applyAlignment="0" applyProtection="0"/>
    <xf numFmtId="206" fontId="157" fillId="0" borderId="0" applyFont="0" applyFill="0" applyBorder="0" applyAlignment="0" applyProtection="0"/>
    <xf numFmtId="178" fontId="157" fillId="0" borderId="0" applyFont="0" applyFill="0" applyBorder="0" applyAlignment="0" applyProtection="0"/>
    <xf numFmtId="206" fontId="157" fillId="0" borderId="0" applyFont="0" applyFill="0" applyBorder="0" applyAlignment="0" applyProtection="0"/>
    <xf numFmtId="186"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18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20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178" fontId="157" fillId="0" borderId="0" applyFont="0" applyFill="0" applyBorder="0" applyAlignment="0" applyProtection="0"/>
    <xf numFmtId="206" fontId="157" fillId="0" borderId="0" applyFont="0" applyFill="0" applyBorder="0" applyAlignment="0" applyProtection="0"/>
    <xf numFmtId="186" fontId="155" fillId="0" borderId="0" applyFont="0" applyFill="0" applyBorder="0" applyAlignment="0" applyProtection="0"/>
    <xf numFmtId="178" fontId="157" fillId="0" borderId="0" applyFont="0" applyFill="0" applyBorder="0" applyAlignment="0" applyProtection="0"/>
    <xf numFmtId="178" fontId="157" fillId="0" borderId="0" applyFont="0" applyFill="0" applyBorder="0" applyAlignment="0" applyProtection="0"/>
    <xf numFmtId="186" fontId="155" fillId="0" borderId="0" applyFont="0" applyFill="0" applyBorder="0" applyAlignment="0" applyProtection="0"/>
    <xf numFmtId="206" fontId="157" fillId="0" borderId="0" applyFont="0" applyFill="0" applyBorder="0" applyAlignment="0" applyProtection="0"/>
    <xf numFmtId="167"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186" fontId="157" fillId="0" borderId="0" applyFont="0" applyFill="0" applyBorder="0" applyAlignment="0" applyProtection="0"/>
    <xf numFmtId="207" fontId="157" fillId="0" borderId="0" applyFont="0" applyFill="0" applyBorder="0" applyAlignment="0" applyProtection="0"/>
    <xf numFmtId="208" fontId="26" fillId="0" borderId="0" applyFont="0" applyFill="0" applyBorder="0" applyAlignment="0" applyProtection="0"/>
    <xf numFmtId="186" fontId="155" fillId="0" borderId="0" applyFont="0" applyFill="0" applyBorder="0" applyAlignment="0" applyProtection="0"/>
    <xf numFmtId="178" fontId="157" fillId="0" borderId="0" applyFont="0" applyFill="0" applyBorder="0" applyAlignment="0" applyProtection="0"/>
    <xf numFmtId="178" fontId="157" fillId="0" borderId="0" applyFont="0" applyFill="0" applyBorder="0" applyAlignment="0" applyProtection="0"/>
    <xf numFmtId="178" fontId="157" fillId="0" borderId="0" applyFont="0" applyFill="0" applyBorder="0" applyAlignment="0" applyProtection="0"/>
    <xf numFmtId="206" fontId="157" fillId="0" borderId="0" applyFont="0" applyFill="0" applyBorder="0" applyAlignment="0" applyProtection="0"/>
    <xf numFmtId="209" fontId="164" fillId="0" borderId="0" applyFont="0" applyFill="0" applyBorder="0" applyAlignment="0" applyProtection="0"/>
    <xf numFmtId="178" fontId="157" fillId="0" borderId="0" applyFont="0" applyFill="0" applyBorder="0" applyAlignment="0" applyProtection="0"/>
    <xf numFmtId="178" fontId="157" fillId="0" borderId="0" applyFont="0" applyFill="0" applyBorder="0" applyAlignment="0" applyProtection="0"/>
    <xf numFmtId="206" fontId="157" fillId="0" borderId="0" applyFont="0" applyFill="0" applyBorder="0" applyAlignment="0" applyProtection="0"/>
    <xf numFmtId="186" fontId="157" fillId="0" borderId="0" applyFont="0" applyFill="0" applyBorder="0" applyAlignment="0" applyProtection="0"/>
    <xf numFmtId="20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206" fontId="157" fillId="0" borderId="0" applyFont="0" applyFill="0" applyBorder="0" applyAlignment="0" applyProtection="0"/>
    <xf numFmtId="206" fontId="157" fillId="0" borderId="0" applyFont="0" applyFill="0" applyBorder="0" applyAlignment="0" applyProtection="0"/>
    <xf numFmtId="167" fontId="157" fillId="0" borderId="0" applyFont="0" applyFill="0" applyBorder="0" applyAlignment="0" applyProtection="0"/>
    <xf numFmtId="186" fontId="157" fillId="0" borderId="0" applyFont="0" applyFill="0" applyBorder="0" applyAlignment="0" applyProtection="0"/>
    <xf numFmtId="167" fontId="157" fillId="0" borderId="0" applyFont="0" applyFill="0" applyBorder="0" applyAlignment="0" applyProtection="0"/>
    <xf numFmtId="186" fontId="157" fillId="0" borderId="0" applyFont="0" applyFill="0" applyBorder="0" applyAlignment="0" applyProtection="0"/>
    <xf numFmtId="210" fontId="157" fillId="0" borderId="0" applyFont="0" applyFill="0" applyBorder="0" applyAlignment="0" applyProtection="0"/>
    <xf numFmtId="170" fontId="157" fillId="0" borderId="0" applyFont="0" applyFill="0" applyBorder="0" applyAlignment="0" applyProtection="0"/>
    <xf numFmtId="186" fontId="157" fillId="0" borderId="0" applyFont="0" applyFill="0" applyBorder="0" applyAlignment="0" applyProtection="0"/>
    <xf numFmtId="178" fontId="157" fillId="0" borderId="0" applyFont="0" applyFill="0" applyBorder="0" applyAlignment="0" applyProtection="0"/>
    <xf numFmtId="20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20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186"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186" fontId="157" fillId="0" borderId="0" applyFont="0" applyFill="0" applyBorder="0" applyAlignment="0" applyProtection="0"/>
    <xf numFmtId="167" fontId="157" fillId="0" borderId="0" applyFont="0" applyFill="0" applyBorder="0" applyAlignment="0" applyProtection="0"/>
    <xf numFmtId="18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86" fontId="157" fillId="0" borderId="0" applyFont="0" applyFill="0" applyBorder="0" applyAlignment="0" applyProtection="0"/>
    <xf numFmtId="206" fontId="157" fillId="0" borderId="0" applyFont="0" applyFill="0" applyBorder="0" applyAlignment="0" applyProtection="0"/>
    <xf numFmtId="186"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186" fontId="157" fillId="0" borderId="0" applyFont="0" applyFill="0" applyBorder="0" applyAlignment="0" applyProtection="0"/>
    <xf numFmtId="167" fontId="157" fillId="0" borderId="0" applyFont="0" applyFill="0" applyBorder="0" applyAlignment="0" applyProtection="0"/>
    <xf numFmtId="18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8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92" fontId="163" fillId="0" borderId="0" applyFont="0" applyFill="0" applyBorder="0" applyAlignment="0" applyProtection="0"/>
    <xf numFmtId="211" fontId="157" fillId="74" borderId="0" applyFont="0" applyFill="0" applyBorder="0" applyAlignment="0" applyProtection="0"/>
    <xf numFmtId="211" fontId="157" fillId="0" borderId="0" applyFont="0" applyFill="0" applyBorder="0" applyAlignment="0" applyProtection="0"/>
    <xf numFmtId="192" fontId="163" fillId="0" borderId="0" applyFont="0" applyFill="0" applyBorder="0" applyAlignment="0" applyProtection="0"/>
    <xf numFmtId="211" fontId="157" fillId="0" borderId="0" applyFont="0" applyFill="0" applyBorder="0" applyAlignment="0" applyProtection="0"/>
    <xf numFmtId="193" fontId="163" fillId="0" borderId="0" applyFont="0" applyFill="0" applyBorder="0" applyAlignment="0" applyProtection="0"/>
    <xf numFmtId="211" fontId="157" fillId="0" borderId="0" applyFont="0" applyFill="0" applyBorder="0" applyAlignment="0" applyProtection="0"/>
    <xf numFmtId="192" fontId="163" fillId="0" borderId="0" applyFont="0" applyFill="0" applyBorder="0" applyAlignment="0" applyProtection="0"/>
    <xf numFmtId="206" fontId="157" fillId="0" borderId="0" applyFont="0" applyFill="0" applyBorder="0" applyAlignment="0" applyProtection="0"/>
    <xf numFmtId="206" fontId="157" fillId="0" borderId="0" applyFont="0" applyFill="0" applyBorder="0" applyAlignment="0" applyProtection="0"/>
    <xf numFmtId="206" fontId="157" fillId="0" borderId="0" applyFont="0" applyFill="0" applyBorder="0" applyAlignment="0" applyProtection="0"/>
    <xf numFmtId="189" fontId="155" fillId="0" borderId="0" applyFont="0" applyFill="0" applyBorder="0" applyAlignment="0" applyProtection="0"/>
    <xf numFmtId="190" fontId="26" fillId="0" borderId="0" applyFont="0" applyFill="0" applyBorder="0" applyAlignment="0" applyProtection="0"/>
    <xf numFmtId="166" fontId="157" fillId="0" borderId="0" applyFont="0" applyFill="0" applyBorder="0" applyAlignment="0" applyProtection="0"/>
    <xf numFmtId="191" fontId="157" fillId="0" borderId="0" applyFont="0" applyFill="0" applyBorder="0" applyAlignment="0" applyProtection="0"/>
    <xf numFmtId="189" fontId="155" fillId="0" borderId="0" applyFont="0" applyFill="0" applyBorder="0" applyAlignment="0" applyProtection="0"/>
    <xf numFmtId="192" fontId="157" fillId="0" borderId="0" applyFont="0" applyFill="0" applyBorder="0" applyAlignment="0" applyProtection="0"/>
    <xf numFmtId="166" fontId="157" fillId="0" borderId="0" applyFont="0" applyFill="0" applyBorder="0" applyAlignment="0" applyProtection="0"/>
    <xf numFmtId="166" fontId="157" fillId="0" borderId="0" applyFont="0" applyFill="0" applyBorder="0" applyAlignment="0" applyProtection="0"/>
    <xf numFmtId="188" fontId="157" fillId="0" borderId="0" applyFont="0" applyFill="0" applyBorder="0" applyAlignment="0" applyProtection="0"/>
    <xf numFmtId="166" fontId="157" fillId="0" borderId="0" applyFont="0" applyFill="0" applyBorder="0" applyAlignment="0" applyProtection="0"/>
    <xf numFmtId="189" fontId="157" fillId="0" borderId="0" applyFont="0" applyFill="0" applyBorder="0" applyAlignment="0" applyProtection="0"/>
    <xf numFmtId="202" fontId="157" fillId="0" borderId="0" applyFont="0" applyFill="0" applyBorder="0" applyAlignment="0" applyProtection="0"/>
    <xf numFmtId="203" fontId="163" fillId="0" borderId="0" applyFont="0" applyFill="0" applyBorder="0" applyAlignment="0" applyProtection="0"/>
    <xf numFmtId="202" fontId="157" fillId="0" borderId="0" applyFont="0" applyFill="0" applyBorder="0" applyAlignment="0" applyProtection="0"/>
    <xf numFmtId="202" fontId="157" fillId="0" borderId="0" applyFont="0" applyFill="0" applyBorder="0" applyAlignment="0" applyProtection="0"/>
    <xf numFmtId="203" fontId="163" fillId="0" borderId="0" applyFont="0" applyFill="0" applyBorder="0" applyAlignment="0" applyProtection="0"/>
    <xf numFmtId="202" fontId="157" fillId="0" borderId="0" applyFont="0" applyFill="0" applyBorder="0" applyAlignment="0" applyProtection="0"/>
    <xf numFmtId="204" fontId="163" fillId="0" borderId="0" applyFont="0" applyFill="0" applyBorder="0" applyAlignment="0" applyProtection="0"/>
    <xf numFmtId="202" fontId="157" fillId="0" borderId="0" applyFont="0" applyFill="0" applyBorder="0" applyAlignment="0" applyProtection="0"/>
    <xf numFmtId="203" fontId="163" fillId="0" borderId="0" applyFont="0" applyFill="0" applyBorder="0" applyAlignment="0" applyProtection="0"/>
    <xf numFmtId="202" fontId="157" fillId="0" borderId="0" applyFont="0" applyFill="0" applyBorder="0" applyAlignment="0" applyProtection="0"/>
    <xf numFmtId="189" fontId="157" fillId="0" borderId="0" applyFont="0" applyFill="0" applyBorder="0" applyAlignment="0" applyProtection="0"/>
    <xf numFmtId="204" fontId="163" fillId="0" borderId="0" applyFont="0" applyFill="0" applyBorder="0" applyAlignment="0" applyProtection="0"/>
    <xf numFmtId="205" fontId="157" fillId="0" borderId="0" applyFont="0" applyFill="0" applyBorder="0" applyAlignment="0" applyProtection="0"/>
    <xf numFmtId="205" fontId="157" fillId="0" borderId="0" applyFont="0" applyFill="0" applyBorder="0" applyAlignment="0" applyProtection="0"/>
    <xf numFmtId="204" fontId="163" fillId="0" borderId="0" applyFont="0" applyFill="0" applyBorder="0" applyAlignment="0" applyProtection="0"/>
    <xf numFmtId="205" fontId="157" fillId="0" borderId="0" applyFont="0" applyFill="0" applyBorder="0" applyAlignment="0" applyProtection="0"/>
    <xf numFmtId="170" fontId="163" fillId="0" borderId="0" applyFont="0" applyFill="0" applyBorder="0" applyAlignment="0" applyProtection="0"/>
    <xf numFmtId="205" fontId="157" fillId="0" borderId="0" applyFont="0" applyFill="0" applyBorder="0" applyAlignment="0" applyProtection="0"/>
    <xf numFmtId="204" fontId="163" fillId="0" borderId="0" applyFont="0" applyFill="0" applyBorder="0" applyAlignment="0" applyProtection="0"/>
    <xf numFmtId="170" fontId="155" fillId="0" borderId="0" applyFont="0" applyFill="0" applyBorder="0" applyAlignment="0" applyProtection="0"/>
    <xf numFmtId="188" fontId="157" fillId="0" borderId="0" applyFont="0" applyFill="0" applyBorder="0" applyAlignment="0" applyProtection="0"/>
    <xf numFmtId="171" fontId="155" fillId="0" borderId="0" applyFont="0" applyFill="0" applyBorder="0" applyAlignment="0" applyProtection="0"/>
    <xf numFmtId="206" fontId="157" fillId="0" borderId="0" applyFont="0" applyFill="0" applyBorder="0" applyAlignment="0" applyProtection="0"/>
    <xf numFmtId="178" fontId="157" fillId="0" borderId="0" applyFont="0" applyFill="0" applyBorder="0" applyAlignment="0" applyProtection="0"/>
    <xf numFmtId="206" fontId="157" fillId="0" borderId="0" applyFont="0" applyFill="0" applyBorder="0" applyAlignment="0" applyProtection="0"/>
    <xf numFmtId="186"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18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20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178" fontId="157" fillId="0" borderId="0" applyFont="0" applyFill="0" applyBorder="0" applyAlignment="0" applyProtection="0"/>
    <xf numFmtId="206" fontId="157" fillId="0" borderId="0" applyFont="0" applyFill="0" applyBorder="0" applyAlignment="0" applyProtection="0"/>
    <xf numFmtId="186" fontId="155" fillId="0" borderId="0" applyFont="0" applyFill="0" applyBorder="0" applyAlignment="0" applyProtection="0"/>
    <xf numFmtId="178" fontId="157" fillId="0" borderId="0" applyFont="0" applyFill="0" applyBorder="0" applyAlignment="0" applyProtection="0"/>
    <xf numFmtId="178" fontId="157" fillId="0" borderId="0" applyFont="0" applyFill="0" applyBorder="0" applyAlignment="0" applyProtection="0"/>
    <xf numFmtId="186" fontId="155" fillId="0" borderId="0" applyFont="0" applyFill="0" applyBorder="0" applyAlignment="0" applyProtection="0"/>
    <xf numFmtId="206" fontId="157" fillId="0" borderId="0" applyFont="0" applyFill="0" applyBorder="0" applyAlignment="0" applyProtection="0"/>
    <xf numFmtId="167"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186" fontId="157" fillId="0" borderId="0" applyFont="0" applyFill="0" applyBorder="0" applyAlignment="0" applyProtection="0"/>
    <xf numFmtId="207" fontId="157" fillId="0" borderId="0" applyFont="0" applyFill="0" applyBorder="0" applyAlignment="0" applyProtection="0"/>
    <xf numFmtId="208" fontId="26" fillId="0" borderId="0" applyFont="0" applyFill="0" applyBorder="0" applyAlignment="0" applyProtection="0"/>
    <xf numFmtId="186" fontId="155" fillId="0" borderId="0" applyFont="0" applyFill="0" applyBorder="0" applyAlignment="0" applyProtection="0"/>
    <xf numFmtId="178" fontId="157" fillId="0" borderId="0" applyFont="0" applyFill="0" applyBorder="0" applyAlignment="0" applyProtection="0"/>
    <xf numFmtId="178" fontId="157" fillId="0" borderId="0" applyFont="0" applyFill="0" applyBorder="0" applyAlignment="0" applyProtection="0"/>
    <xf numFmtId="178" fontId="157" fillId="0" borderId="0" applyFont="0" applyFill="0" applyBorder="0" applyAlignment="0" applyProtection="0"/>
    <xf numFmtId="206" fontId="157" fillId="0" borderId="0" applyFont="0" applyFill="0" applyBorder="0" applyAlignment="0" applyProtection="0"/>
    <xf numFmtId="209" fontId="164" fillId="0" borderId="0" applyFont="0" applyFill="0" applyBorder="0" applyAlignment="0" applyProtection="0"/>
    <xf numFmtId="178" fontId="157" fillId="0" borderId="0" applyFont="0" applyFill="0" applyBorder="0" applyAlignment="0" applyProtection="0"/>
    <xf numFmtId="178" fontId="157" fillId="0" borderId="0" applyFont="0" applyFill="0" applyBorder="0" applyAlignment="0" applyProtection="0"/>
    <xf numFmtId="206" fontId="157" fillId="0" borderId="0" applyFont="0" applyFill="0" applyBorder="0" applyAlignment="0" applyProtection="0"/>
    <xf numFmtId="186" fontId="157" fillId="0" borderId="0" applyFont="0" applyFill="0" applyBorder="0" applyAlignment="0" applyProtection="0"/>
    <xf numFmtId="20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206" fontId="157" fillId="0" borderId="0" applyFont="0" applyFill="0" applyBorder="0" applyAlignment="0" applyProtection="0"/>
    <xf numFmtId="206" fontId="157" fillId="0" borderId="0" applyFont="0" applyFill="0" applyBorder="0" applyAlignment="0" applyProtection="0"/>
    <xf numFmtId="167" fontId="157" fillId="0" borderId="0" applyFont="0" applyFill="0" applyBorder="0" applyAlignment="0" applyProtection="0"/>
    <xf numFmtId="186" fontId="157" fillId="0" borderId="0" applyFont="0" applyFill="0" applyBorder="0" applyAlignment="0" applyProtection="0"/>
    <xf numFmtId="167" fontId="157" fillId="0" borderId="0" applyFont="0" applyFill="0" applyBorder="0" applyAlignment="0" applyProtection="0"/>
    <xf numFmtId="186" fontId="157" fillId="0" borderId="0" applyFont="0" applyFill="0" applyBorder="0" applyAlignment="0" applyProtection="0"/>
    <xf numFmtId="210" fontId="157" fillId="0" borderId="0" applyFont="0" applyFill="0" applyBorder="0" applyAlignment="0" applyProtection="0"/>
    <xf numFmtId="170" fontId="157" fillId="0" borderId="0" applyFont="0" applyFill="0" applyBorder="0" applyAlignment="0" applyProtection="0"/>
    <xf numFmtId="186" fontId="157" fillId="0" borderId="0" applyFont="0" applyFill="0" applyBorder="0" applyAlignment="0" applyProtection="0"/>
    <xf numFmtId="178" fontId="157" fillId="0" borderId="0" applyFont="0" applyFill="0" applyBorder="0" applyAlignment="0" applyProtection="0"/>
    <xf numFmtId="20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20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186"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186" fontId="157" fillId="0" borderId="0" applyFont="0" applyFill="0" applyBorder="0" applyAlignment="0" applyProtection="0"/>
    <xf numFmtId="167" fontId="157" fillId="0" borderId="0" applyFont="0" applyFill="0" applyBorder="0" applyAlignment="0" applyProtection="0"/>
    <xf numFmtId="18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86" fontId="157" fillId="0" borderId="0" applyFont="0" applyFill="0" applyBorder="0" applyAlignment="0" applyProtection="0"/>
    <xf numFmtId="206" fontId="157" fillId="0" borderId="0" applyFont="0" applyFill="0" applyBorder="0" applyAlignment="0" applyProtection="0"/>
    <xf numFmtId="186"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186" fontId="157" fillId="0" borderId="0" applyFont="0" applyFill="0" applyBorder="0" applyAlignment="0" applyProtection="0"/>
    <xf numFmtId="167" fontId="157" fillId="0" borderId="0" applyFont="0" applyFill="0" applyBorder="0" applyAlignment="0" applyProtection="0"/>
    <xf numFmtId="18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8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92" fontId="163" fillId="0" borderId="0" applyFont="0" applyFill="0" applyBorder="0" applyAlignment="0" applyProtection="0"/>
    <xf numFmtId="211" fontId="157" fillId="0" borderId="0" applyFont="0" applyFill="0" applyBorder="0" applyAlignment="0" applyProtection="0"/>
    <xf numFmtId="211" fontId="157" fillId="0" borderId="0" applyFont="0" applyFill="0" applyBorder="0" applyAlignment="0" applyProtection="0"/>
    <xf numFmtId="192" fontId="163" fillId="0" borderId="0" applyFont="0" applyFill="0" applyBorder="0" applyAlignment="0" applyProtection="0"/>
    <xf numFmtId="211" fontId="157" fillId="0" borderId="0" applyFont="0" applyFill="0" applyBorder="0" applyAlignment="0" applyProtection="0"/>
    <xf numFmtId="193" fontId="163" fillId="0" borderId="0" applyFont="0" applyFill="0" applyBorder="0" applyAlignment="0" applyProtection="0"/>
    <xf numFmtId="211" fontId="157" fillId="0" borderId="0" applyFont="0" applyFill="0" applyBorder="0" applyAlignment="0" applyProtection="0"/>
    <xf numFmtId="192" fontId="163" fillId="0" borderId="0" applyFont="0" applyFill="0" applyBorder="0" applyAlignment="0" applyProtection="0"/>
    <xf numFmtId="206" fontId="157" fillId="0" borderId="0" applyFont="0" applyFill="0" applyBorder="0" applyAlignment="0" applyProtection="0"/>
    <xf numFmtId="206" fontId="157" fillId="0" borderId="0" applyFont="0" applyFill="0" applyBorder="0" applyAlignment="0" applyProtection="0"/>
    <xf numFmtId="206" fontId="157" fillId="0" borderId="0" applyFont="0" applyFill="0" applyBorder="0" applyAlignment="0" applyProtection="0"/>
    <xf numFmtId="196" fontId="157" fillId="0" borderId="0" applyFont="0" applyFill="0" applyBorder="0" applyAlignment="0" applyProtection="0"/>
    <xf numFmtId="176" fontId="157" fillId="0" borderId="0" applyFont="0" applyFill="0" applyBorder="0" applyAlignment="0" applyProtection="0"/>
    <xf numFmtId="196" fontId="157" fillId="0" borderId="0" applyFont="0" applyFill="0" applyBorder="0" applyAlignment="0" applyProtection="0"/>
    <xf numFmtId="197"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97"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96"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76" fontId="157" fillId="0" borderId="0" applyFont="0" applyFill="0" applyBorder="0" applyAlignment="0" applyProtection="0"/>
    <xf numFmtId="196" fontId="157" fillId="0" borderId="0" applyFont="0" applyFill="0" applyBorder="0" applyAlignment="0" applyProtection="0"/>
    <xf numFmtId="0" fontId="157" fillId="0" borderId="0" applyFont="0" applyFill="0" applyBorder="0" applyAlignment="0" applyProtection="0"/>
    <xf numFmtId="176" fontId="157" fillId="0" borderId="0" applyFont="0" applyFill="0" applyBorder="0" applyAlignment="0" applyProtection="0"/>
    <xf numFmtId="176" fontId="157" fillId="0" borderId="0" applyFont="0" applyFill="0" applyBorder="0" applyAlignment="0" applyProtection="0"/>
    <xf numFmtId="0" fontId="157" fillId="0" borderId="0" applyFont="0" applyFill="0" applyBorder="0" applyAlignment="0" applyProtection="0"/>
    <xf numFmtId="196" fontId="157" fillId="0" borderId="0" applyFont="0" applyFill="0" applyBorder="0" applyAlignment="0" applyProtection="0"/>
    <xf numFmtId="169"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97" fontId="157" fillId="0" borderId="0" applyFont="0" applyFill="0" applyBorder="0" applyAlignment="0" applyProtection="0"/>
    <xf numFmtId="198" fontId="26" fillId="0" borderId="0" applyFont="0" applyFill="0" applyBorder="0" applyAlignment="0" applyProtection="0"/>
    <xf numFmtId="0" fontId="157" fillId="0" borderId="0" applyFont="0" applyFill="0" applyBorder="0" applyAlignment="0" applyProtection="0"/>
    <xf numFmtId="176" fontId="157" fillId="0" borderId="0" applyFont="0" applyFill="0" applyBorder="0" applyAlignment="0" applyProtection="0"/>
    <xf numFmtId="176" fontId="157" fillId="0" borderId="0" applyFont="0" applyFill="0" applyBorder="0" applyAlignment="0" applyProtection="0"/>
    <xf numFmtId="176" fontId="157" fillId="0" borderId="0" applyFont="0" applyFill="0" applyBorder="0" applyAlignment="0" applyProtection="0"/>
    <xf numFmtId="196" fontId="157" fillId="0" borderId="0" applyFont="0" applyFill="0" applyBorder="0" applyAlignment="0" applyProtection="0"/>
    <xf numFmtId="199" fontId="164" fillId="0" borderId="0" applyFont="0" applyFill="0" applyBorder="0" applyAlignment="0" applyProtection="0"/>
    <xf numFmtId="176" fontId="157" fillId="0" borderId="0" applyFont="0" applyFill="0" applyBorder="0" applyAlignment="0" applyProtection="0"/>
    <xf numFmtId="176" fontId="157" fillId="0" borderId="0" applyFont="0" applyFill="0" applyBorder="0" applyAlignment="0" applyProtection="0"/>
    <xf numFmtId="196" fontId="157" fillId="0" borderId="0" applyFont="0" applyFill="0" applyBorder="0" applyAlignment="0" applyProtection="0"/>
    <xf numFmtId="197" fontId="157" fillId="0" borderId="0" applyFont="0" applyFill="0" applyBorder="0" applyAlignment="0" applyProtection="0"/>
    <xf numFmtId="196"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96" fontId="157" fillId="0" borderId="0" applyFont="0" applyFill="0" applyBorder="0" applyAlignment="0" applyProtection="0"/>
    <xf numFmtId="196" fontId="157" fillId="0" borderId="0" applyFont="0" applyFill="0" applyBorder="0" applyAlignment="0" applyProtection="0"/>
    <xf numFmtId="169" fontId="157" fillId="0" borderId="0" applyFont="0" applyFill="0" applyBorder="0" applyAlignment="0" applyProtection="0"/>
    <xf numFmtId="197" fontId="157" fillId="0" borderId="0" applyFont="0" applyFill="0" applyBorder="0" applyAlignment="0" applyProtection="0"/>
    <xf numFmtId="169" fontId="157" fillId="0" borderId="0" applyFont="0" applyFill="0" applyBorder="0" applyAlignment="0" applyProtection="0"/>
    <xf numFmtId="197" fontId="157" fillId="0" borderId="0" applyFont="0" applyFill="0" applyBorder="0" applyAlignment="0" applyProtection="0"/>
    <xf numFmtId="200" fontId="157" fillId="0" borderId="0" applyFont="0" applyFill="0" applyBorder="0" applyAlignment="0" applyProtection="0"/>
    <xf numFmtId="171" fontId="157" fillId="0" borderId="0" applyFont="0" applyFill="0" applyBorder="0" applyAlignment="0" applyProtection="0"/>
    <xf numFmtId="197" fontId="157" fillId="0" borderId="0" applyFont="0" applyFill="0" applyBorder="0" applyAlignment="0" applyProtection="0"/>
    <xf numFmtId="176" fontId="157" fillId="0" borderId="0" applyFont="0" applyFill="0" applyBorder="0" applyAlignment="0" applyProtection="0"/>
    <xf numFmtId="196"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96"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97"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97" fontId="157" fillId="0" borderId="0" applyFont="0" applyFill="0" applyBorder="0" applyAlignment="0" applyProtection="0"/>
    <xf numFmtId="169" fontId="157" fillId="0" borderId="0" applyFont="0" applyFill="0" applyBorder="0" applyAlignment="0" applyProtection="0"/>
    <xf numFmtId="197"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97" fontId="157" fillId="0" borderId="0" applyFont="0" applyFill="0" applyBorder="0" applyAlignment="0" applyProtection="0"/>
    <xf numFmtId="196" fontId="157" fillId="0" borderId="0" applyFont="0" applyFill="0" applyBorder="0" applyAlignment="0" applyProtection="0"/>
    <xf numFmtId="197"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97" fontId="157" fillId="0" borderId="0" applyFont="0" applyFill="0" applyBorder="0" applyAlignment="0" applyProtection="0"/>
    <xf numFmtId="169" fontId="157" fillId="0" borderId="0" applyFont="0" applyFill="0" applyBorder="0" applyAlignment="0" applyProtection="0"/>
    <xf numFmtId="197"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97"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70" fontId="163" fillId="0" borderId="0" applyFont="0" applyFill="0" applyBorder="0" applyAlignment="0" applyProtection="0"/>
    <xf numFmtId="201" fontId="157" fillId="0" borderId="0" applyFont="0" applyFill="0" applyBorder="0" applyAlignment="0" applyProtection="0"/>
    <xf numFmtId="201" fontId="157" fillId="0" borderId="0" applyFont="0" applyFill="0" applyBorder="0" applyAlignment="0" applyProtection="0"/>
    <xf numFmtId="170" fontId="163" fillId="0" borderId="0" applyFont="0" applyFill="0" applyBorder="0" applyAlignment="0" applyProtection="0"/>
    <xf numFmtId="201" fontId="157" fillId="0" borderId="0" applyFont="0" applyFill="0" applyBorder="0" applyAlignment="0" applyProtection="0"/>
    <xf numFmtId="171" fontId="163" fillId="0" borderId="0" applyFont="0" applyFill="0" applyBorder="0" applyAlignment="0" applyProtection="0"/>
    <xf numFmtId="201" fontId="157" fillId="0" borderId="0" applyFont="0" applyFill="0" applyBorder="0" applyAlignment="0" applyProtection="0"/>
    <xf numFmtId="170" fontId="163" fillId="0" borderId="0" applyFont="0" applyFill="0" applyBorder="0" applyAlignment="0" applyProtection="0"/>
    <xf numFmtId="196" fontId="157" fillId="0" borderId="0" applyFont="0" applyFill="0" applyBorder="0" applyAlignment="0" applyProtection="0"/>
    <xf numFmtId="196" fontId="157" fillId="0" borderId="0" applyFont="0" applyFill="0" applyBorder="0" applyAlignment="0" applyProtection="0"/>
    <xf numFmtId="196" fontId="157" fillId="0" borderId="0" applyFont="0" applyFill="0" applyBorder="0" applyAlignment="0" applyProtection="0"/>
    <xf numFmtId="170" fontId="155" fillId="0" borderId="0" applyFont="0" applyFill="0" applyBorder="0" applyAlignment="0" applyProtection="0"/>
    <xf numFmtId="192" fontId="155" fillId="0" borderId="0" applyFont="0" applyFill="0" applyBorder="0" applyAlignment="0" applyProtection="0"/>
    <xf numFmtId="192" fontId="155" fillId="0" borderId="0" applyFont="0" applyFill="0" applyBorder="0" applyAlignment="0" applyProtection="0"/>
    <xf numFmtId="193" fontId="163" fillId="0" borderId="0" applyFont="0" applyFill="0" applyBorder="0" applyAlignment="0" applyProtection="0"/>
    <xf numFmtId="194" fontId="155" fillId="0" borderId="0" applyFont="0" applyFill="0" applyBorder="0" applyAlignment="0" applyProtection="0"/>
    <xf numFmtId="194" fontId="155" fillId="0" borderId="0" applyFont="0" applyFill="0" applyBorder="0" applyAlignment="0" applyProtection="0"/>
    <xf numFmtId="193" fontId="163" fillId="0" borderId="0" applyFont="0" applyFill="0" applyBorder="0" applyAlignment="0" applyProtection="0"/>
    <xf numFmtId="194" fontId="155" fillId="0" borderId="0" applyFont="0" applyFill="0" applyBorder="0" applyAlignment="0" applyProtection="0"/>
    <xf numFmtId="195" fontId="163" fillId="0" borderId="0" applyFont="0" applyFill="0" applyBorder="0" applyAlignment="0" applyProtection="0"/>
    <xf numFmtId="194" fontId="155" fillId="0" borderId="0" applyFont="0" applyFill="0" applyBorder="0" applyAlignment="0" applyProtection="0"/>
    <xf numFmtId="193" fontId="163" fillId="0" borderId="0" applyFont="0" applyFill="0" applyBorder="0" applyAlignment="0" applyProtection="0"/>
    <xf numFmtId="166" fontId="157" fillId="0" borderId="0" applyFont="0" applyFill="0" applyBorder="0" applyAlignment="0" applyProtection="0"/>
    <xf numFmtId="0" fontId="69" fillId="0" borderId="0"/>
    <xf numFmtId="189" fontId="157" fillId="0" borderId="0" applyFont="0" applyFill="0" applyBorder="0" applyAlignment="0" applyProtection="0"/>
    <xf numFmtId="202" fontId="157" fillId="0" borderId="0" applyFont="0" applyFill="0" applyBorder="0" applyAlignment="0" applyProtection="0"/>
    <xf numFmtId="203" fontId="163" fillId="0" borderId="0" applyFont="0" applyFill="0" applyBorder="0" applyAlignment="0" applyProtection="0"/>
    <xf numFmtId="202" fontId="157" fillId="0" borderId="0" applyFont="0" applyFill="0" applyBorder="0" applyAlignment="0" applyProtection="0"/>
    <xf numFmtId="202" fontId="157" fillId="0" borderId="0" applyFont="0" applyFill="0" applyBorder="0" applyAlignment="0" applyProtection="0"/>
    <xf numFmtId="203" fontId="163" fillId="0" borderId="0" applyFont="0" applyFill="0" applyBorder="0" applyAlignment="0" applyProtection="0"/>
    <xf numFmtId="202" fontId="157" fillId="0" borderId="0" applyFont="0" applyFill="0" applyBorder="0" applyAlignment="0" applyProtection="0"/>
    <xf numFmtId="204" fontId="163" fillId="0" borderId="0" applyFont="0" applyFill="0" applyBorder="0" applyAlignment="0" applyProtection="0"/>
    <xf numFmtId="202" fontId="157" fillId="0" borderId="0" applyFont="0" applyFill="0" applyBorder="0" applyAlignment="0" applyProtection="0"/>
    <xf numFmtId="203" fontId="163" fillId="0" borderId="0" applyFont="0" applyFill="0" applyBorder="0" applyAlignment="0" applyProtection="0"/>
    <xf numFmtId="202" fontId="157" fillId="0" borderId="0" applyFont="0" applyFill="0" applyBorder="0" applyAlignment="0" applyProtection="0"/>
    <xf numFmtId="189" fontId="157" fillId="0" borderId="0" applyFont="0" applyFill="0" applyBorder="0" applyAlignment="0" applyProtection="0"/>
    <xf numFmtId="204" fontId="163" fillId="0" borderId="0" applyFont="0" applyFill="0" applyBorder="0" applyAlignment="0" applyProtection="0"/>
    <xf numFmtId="205" fontId="157" fillId="0" borderId="0" applyFont="0" applyFill="0" applyBorder="0" applyAlignment="0" applyProtection="0"/>
    <xf numFmtId="205" fontId="157" fillId="0" borderId="0" applyFont="0" applyFill="0" applyBorder="0" applyAlignment="0" applyProtection="0"/>
    <xf numFmtId="204" fontId="163" fillId="0" borderId="0" applyFont="0" applyFill="0" applyBorder="0" applyAlignment="0" applyProtection="0"/>
    <xf numFmtId="205" fontId="157" fillId="0" borderId="0" applyFont="0" applyFill="0" applyBorder="0" applyAlignment="0" applyProtection="0"/>
    <xf numFmtId="170" fontId="163" fillId="0" borderId="0" applyFont="0" applyFill="0" applyBorder="0" applyAlignment="0" applyProtection="0"/>
    <xf numFmtId="205" fontId="157" fillId="0" borderId="0" applyFont="0" applyFill="0" applyBorder="0" applyAlignment="0" applyProtection="0"/>
    <xf numFmtId="204" fontId="163" fillId="0" borderId="0" applyFont="0" applyFill="0" applyBorder="0" applyAlignment="0" applyProtection="0"/>
    <xf numFmtId="170" fontId="155" fillId="0" borderId="0" applyFont="0" applyFill="0" applyBorder="0" applyAlignment="0" applyProtection="0"/>
    <xf numFmtId="206" fontId="157" fillId="0" borderId="0" applyFont="0" applyFill="0" applyBorder="0" applyAlignment="0" applyProtection="0"/>
    <xf numFmtId="178" fontId="157" fillId="0" borderId="0" applyFont="0" applyFill="0" applyBorder="0" applyAlignment="0" applyProtection="0"/>
    <xf numFmtId="206" fontId="157" fillId="0" borderId="0" applyFont="0" applyFill="0" applyBorder="0" applyAlignment="0" applyProtection="0"/>
    <xf numFmtId="186"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18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20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178" fontId="157" fillId="0" borderId="0" applyFont="0" applyFill="0" applyBorder="0" applyAlignment="0" applyProtection="0"/>
    <xf numFmtId="206" fontId="157" fillId="0" borderId="0" applyFont="0" applyFill="0" applyBorder="0" applyAlignment="0" applyProtection="0"/>
    <xf numFmtId="186" fontId="155" fillId="0" borderId="0" applyFont="0" applyFill="0" applyBorder="0" applyAlignment="0" applyProtection="0"/>
    <xf numFmtId="178" fontId="157" fillId="0" borderId="0" applyFont="0" applyFill="0" applyBorder="0" applyAlignment="0" applyProtection="0"/>
    <xf numFmtId="178" fontId="157" fillId="0" borderId="0" applyFont="0" applyFill="0" applyBorder="0" applyAlignment="0" applyProtection="0"/>
    <xf numFmtId="186" fontId="155" fillId="0" borderId="0" applyFont="0" applyFill="0" applyBorder="0" applyAlignment="0" applyProtection="0"/>
    <xf numFmtId="206" fontId="157" fillId="0" borderId="0" applyFont="0" applyFill="0" applyBorder="0" applyAlignment="0" applyProtection="0"/>
    <xf numFmtId="167"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186" fontId="157" fillId="0" borderId="0" applyFont="0" applyFill="0" applyBorder="0" applyAlignment="0" applyProtection="0"/>
    <xf numFmtId="207" fontId="157" fillId="0" borderId="0" applyFont="0" applyFill="0" applyBorder="0" applyAlignment="0" applyProtection="0"/>
    <xf numFmtId="208" fontId="26" fillId="0" borderId="0" applyFont="0" applyFill="0" applyBorder="0" applyAlignment="0" applyProtection="0"/>
    <xf numFmtId="186" fontId="155" fillId="0" borderId="0" applyFont="0" applyFill="0" applyBorder="0" applyAlignment="0" applyProtection="0"/>
    <xf numFmtId="178" fontId="157" fillId="0" borderId="0" applyFont="0" applyFill="0" applyBorder="0" applyAlignment="0" applyProtection="0"/>
    <xf numFmtId="178" fontId="157" fillId="0" borderId="0" applyFont="0" applyFill="0" applyBorder="0" applyAlignment="0" applyProtection="0"/>
    <xf numFmtId="178" fontId="157" fillId="0" borderId="0" applyFont="0" applyFill="0" applyBorder="0" applyAlignment="0" applyProtection="0"/>
    <xf numFmtId="206" fontId="157" fillId="0" borderId="0" applyFont="0" applyFill="0" applyBorder="0" applyAlignment="0" applyProtection="0"/>
    <xf numFmtId="209" fontId="164" fillId="0" borderId="0" applyFont="0" applyFill="0" applyBorder="0" applyAlignment="0" applyProtection="0"/>
    <xf numFmtId="178" fontId="157" fillId="0" borderId="0" applyFont="0" applyFill="0" applyBorder="0" applyAlignment="0" applyProtection="0"/>
    <xf numFmtId="178" fontId="157" fillId="0" borderId="0" applyFont="0" applyFill="0" applyBorder="0" applyAlignment="0" applyProtection="0"/>
    <xf numFmtId="206" fontId="157" fillId="0" borderId="0" applyFont="0" applyFill="0" applyBorder="0" applyAlignment="0" applyProtection="0"/>
    <xf numFmtId="186" fontId="157" fillId="0" borderId="0" applyFont="0" applyFill="0" applyBorder="0" applyAlignment="0" applyProtection="0"/>
    <xf numFmtId="20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206" fontId="157" fillId="0" borderId="0" applyFont="0" applyFill="0" applyBorder="0" applyAlignment="0" applyProtection="0"/>
    <xf numFmtId="206" fontId="157" fillId="0" borderId="0" applyFont="0" applyFill="0" applyBorder="0" applyAlignment="0" applyProtection="0"/>
    <xf numFmtId="167" fontId="157" fillId="0" borderId="0" applyFont="0" applyFill="0" applyBorder="0" applyAlignment="0" applyProtection="0"/>
    <xf numFmtId="186" fontId="157" fillId="0" borderId="0" applyFont="0" applyFill="0" applyBorder="0" applyAlignment="0" applyProtection="0"/>
    <xf numFmtId="167" fontId="157" fillId="0" borderId="0" applyFont="0" applyFill="0" applyBorder="0" applyAlignment="0" applyProtection="0"/>
    <xf numFmtId="186" fontId="157" fillId="0" borderId="0" applyFont="0" applyFill="0" applyBorder="0" applyAlignment="0" applyProtection="0"/>
    <xf numFmtId="210" fontId="157" fillId="0" borderId="0" applyFont="0" applyFill="0" applyBorder="0" applyAlignment="0" applyProtection="0"/>
    <xf numFmtId="170" fontId="157" fillId="0" borderId="0" applyFont="0" applyFill="0" applyBorder="0" applyAlignment="0" applyProtection="0"/>
    <xf numFmtId="186" fontId="157" fillId="0" borderId="0" applyFont="0" applyFill="0" applyBorder="0" applyAlignment="0" applyProtection="0"/>
    <xf numFmtId="178" fontId="157" fillId="0" borderId="0" applyFont="0" applyFill="0" applyBorder="0" applyAlignment="0" applyProtection="0"/>
    <xf numFmtId="20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20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186"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186" fontId="157" fillId="0" borderId="0" applyFont="0" applyFill="0" applyBorder="0" applyAlignment="0" applyProtection="0"/>
    <xf numFmtId="167" fontId="157" fillId="0" borderId="0" applyFont="0" applyFill="0" applyBorder="0" applyAlignment="0" applyProtection="0"/>
    <xf numFmtId="18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86" fontId="157" fillId="0" borderId="0" applyFont="0" applyFill="0" applyBorder="0" applyAlignment="0" applyProtection="0"/>
    <xf numFmtId="206" fontId="157" fillId="0" borderId="0" applyFont="0" applyFill="0" applyBorder="0" applyAlignment="0" applyProtection="0"/>
    <xf numFmtId="186"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186" fontId="157" fillId="0" borderId="0" applyFont="0" applyFill="0" applyBorder="0" applyAlignment="0" applyProtection="0"/>
    <xf numFmtId="167" fontId="157" fillId="0" borderId="0" applyFont="0" applyFill="0" applyBorder="0" applyAlignment="0" applyProtection="0"/>
    <xf numFmtId="18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8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92" fontId="163" fillId="0" borderId="0" applyFont="0" applyFill="0" applyBorder="0" applyAlignment="0" applyProtection="0"/>
    <xf numFmtId="211" fontId="157" fillId="0" borderId="0" applyFont="0" applyFill="0" applyBorder="0" applyAlignment="0" applyProtection="0"/>
    <xf numFmtId="211" fontId="157" fillId="0" borderId="0" applyFont="0" applyFill="0" applyBorder="0" applyAlignment="0" applyProtection="0"/>
    <xf numFmtId="192" fontId="163" fillId="0" borderId="0" applyFont="0" applyFill="0" applyBorder="0" applyAlignment="0" applyProtection="0"/>
    <xf numFmtId="211" fontId="157" fillId="0" borderId="0" applyFont="0" applyFill="0" applyBorder="0" applyAlignment="0" applyProtection="0"/>
    <xf numFmtId="193" fontId="163" fillId="0" borderId="0" applyFont="0" applyFill="0" applyBorder="0" applyAlignment="0" applyProtection="0"/>
    <xf numFmtId="211" fontId="157" fillId="0" borderId="0" applyFont="0" applyFill="0" applyBorder="0" applyAlignment="0" applyProtection="0"/>
    <xf numFmtId="192" fontId="163" fillId="0" borderId="0" applyFont="0" applyFill="0" applyBorder="0" applyAlignment="0" applyProtection="0"/>
    <xf numFmtId="206" fontId="157" fillId="0" borderId="0" applyFont="0" applyFill="0" applyBorder="0" applyAlignment="0" applyProtection="0"/>
    <xf numFmtId="206" fontId="157" fillId="0" borderId="0" applyFont="0" applyFill="0" applyBorder="0" applyAlignment="0" applyProtection="0"/>
    <xf numFmtId="206" fontId="157" fillId="0" borderId="0" applyFont="0" applyFill="0" applyBorder="0" applyAlignment="0" applyProtection="0"/>
    <xf numFmtId="196" fontId="157" fillId="0" borderId="0" applyFont="0" applyFill="0" applyBorder="0" applyAlignment="0" applyProtection="0"/>
    <xf numFmtId="176" fontId="157" fillId="0" borderId="0" applyFont="0" applyFill="0" applyBorder="0" applyAlignment="0" applyProtection="0"/>
    <xf numFmtId="196" fontId="157" fillId="0" borderId="0" applyFont="0" applyFill="0" applyBorder="0" applyAlignment="0" applyProtection="0"/>
    <xf numFmtId="197"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97"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96"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76" fontId="157" fillId="0" borderId="0" applyFont="0" applyFill="0" applyBorder="0" applyAlignment="0" applyProtection="0"/>
    <xf numFmtId="196" fontId="157" fillId="0" borderId="0" applyFont="0" applyFill="0" applyBorder="0" applyAlignment="0" applyProtection="0"/>
    <xf numFmtId="0" fontId="157" fillId="0" borderId="0" applyFont="0" applyFill="0" applyBorder="0" applyAlignment="0" applyProtection="0"/>
    <xf numFmtId="176" fontId="157" fillId="0" borderId="0" applyFont="0" applyFill="0" applyBorder="0" applyAlignment="0" applyProtection="0"/>
    <xf numFmtId="176" fontId="157" fillId="0" borderId="0" applyFont="0" applyFill="0" applyBorder="0" applyAlignment="0" applyProtection="0"/>
    <xf numFmtId="0" fontId="157" fillId="0" borderId="0" applyFont="0" applyFill="0" applyBorder="0" applyAlignment="0" applyProtection="0"/>
    <xf numFmtId="196" fontId="157" fillId="0" borderId="0" applyFont="0" applyFill="0" applyBorder="0" applyAlignment="0" applyProtection="0"/>
    <xf numFmtId="169"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97" fontId="157" fillId="0" borderId="0" applyFont="0" applyFill="0" applyBorder="0" applyAlignment="0" applyProtection="0"/>
    <xf numFmtId="198" fontId="26" fillId="0" borderId="0" applyFont="0" applyFill="0" applyBorder="0" applyAlignment="0" applyProtection="0"/>
    <xf numFmtId="0" fontId="157" fillId="0" borderId="0" applyFont="0" applyFill="0" applyBorder="0" applyAlignment="0" applyProtection="0"/>
    <xf numFmtId="176" fontId="157" fillId="0" borderId="0" applyFont="0" applyFill="0" applyBorder="0" applyAlignment="0" applyProtection="0"/>
    <xf numFmtId="176" fontId="157" fillId="0" borderId="0" applyFont="0" applyFill="0" applyBorder="0" applyAlignment="0" applyProtection="0"/>
    <xf numFmtId="176" fontId="157" fillId="0" borderId="0" applyFont="0" applyFill="0" applyBorder="0" applyAlignment="0" applyProtection="0"/>
    <xf numFmtId="196" fontId="157" fillId="0" borderId="0" applyFont="0" applyFill="0" applyBorder="0" applyAlignment="0" applyProtection="0"/>
    <xf numFmtId="199" fontId="164" fillId="0" borderId="0" applyFont="0" applyFill="0" applyBorder="0" applyAlignment="0" applyProtection="0"/>
    <xf numFmtId="176" fontId="157" fillId="0" borderId="0" applyFont="0" applyFill="0" applyBorder="0" applyAlignment="0" applyProtection="0"/>
    <xf numFmtId="176" fontId="157" fillId="0" borderId="0" applyFont="0" applyFill="0" applyBorder="0" applyAlignment="0" applyProtection="0"/>
    <xf numFmtId="196" fontId="157" fillId="0" borderId="0" applyFont="0" applyFill="0" applyBorder="0" applyAlignment="0" applyProtection="0"/>
    <xf numFmtId="197" fontId="157" fillId="0" borderId="0" applyFont="0" applyFill="0" applyBorder="0" applyAlignment="0" applyProtection="0"/>
    <xf numFmtId="196"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96" fontId="157" fillId="0" borderId="0" applyFont="0" applyFill="0" applyBorder="0" applyAlignment="0" applyProtection="0"/>
    <xf numFmtId="196" fontId="157" fillId="0" borderId="0" applyFont="0" applyFill="0" applyBorder="0" applyAlignment="0" applyProtection="0"/>
    <xf numFmtId="169" fontId="157" fillId="0" borderId="0" applyFont="0" applyFill="0" applyBorder="0" applyAlignment="0" applyProtection="0"/>
    <xf numFmtId="197" fontId="157" fillId="0" borderId="0" applyFont="0" applyFill="0" applyBorder="0" applyAlignment="0" applyProtection="0"/>
    <xf numFmtId="169" fontId="157" fillId="0" borderId="0" applyFont="0" applyFill="0" applyBorder="0" applyAlignment="0" applyProtection="0"/>
    <xf numFmtId="197" fontId="157" fillId="0" borderId="0" applyFont="0" applyFill="0" applyBorder="0" applyAlignment="0" applyProtection="0"/>
    <xf numFmtId="200" fontId="157" fillId="0" borderId="0" applyFont="0" applyFill="0" applyBorder="0" applyAlignment="0" applyProtection="0"/>
    <xf numFmtId="171" fontId="157" fillId="0" borderId="0" applyFont="0" applyFill="0" applyBorder="0" applyAlignment="0" applyProtection="0"/>
    <xf numFmtId="197" fontId="157" fillId="0" borderId="0" applyFont="0" applyFill="0" applyBorder="0" applyAlignment="0" applyProtection="0"/>
    <xf numFmtId="176" fontId="157" fillId="0" borderId="0" applyFont="0" applyFill="0" applyBorder="0" applyAlignment="0" applyProtection="0"/>
    <xf numFmtId="196"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96"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97"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97" fontId="157" fillId="0" borderId="0" applyFont="0" applyFill="0" applyBorder="0" applyAlignment="0" applyProtection="0"/>
    <xf numFmtId="169" fontId="157" fillId="0" borderId="0" applyFont="0" applyFill="0" applyBorder="0" applyAlignment="0" applyProtection="0"/>
    <xf numFmtId="197"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97" fontId="157" fillId="0" borderId="0" applyFont="0" applyFill="0" applyBorder="0" applyAlignment="0" applyProtection="0"/>
    <xf numFmtId="196" fontId="157" fillId="0" borderId="0" applyFont="0" applyFill="0" applyBorder="0" applyAlignment="0" applyProtection="0"/>
    <xf numFmtId="197" fontId="157" fillId="0" borderId="0" applyFont="0" applyFill="0" applyBorder="0" applyAlignment="0" applyProtection="0"/>
    <xf numFmtId="171" fontId="157" fillId="0" borderId="0" applyFont="0" applyFill="0" applyBorder="0" applyAlignment="0" applyProtection="0"/>
    <xf numFmtId="196" fontId="157" fillId="0" borderId="0" applyFont="0" applyFill="0" applyBorder="0" applyAlignment="0" applyProtection="0"/>
    <xf numFmtId="197" fontId="157" fillId="0" borderId="0" applyFont="0" applyFill="0" applyBorder="0" applyAlignment="0" applyProtection="0"/>
    <xf numFmtId="169" fontId="157" fillId="0" borderId="0" applyFont="0" applyFill="0" applyBorder="0" applyAlignment="0" applyProtection="0"/>
    <xf numFmtId="197"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97" fontId="157" fillId="0" borderId="0" applyFont="0" applyFill="0" applyBorder="0" applyAlignment="0" applyProtection="0"/>
    <xf numFmtId="171" fontId="157" fillId="0" borderId="0" applyFont="0" applyFill="0" applyBorder="0" applyAlignment="0" applyProtection="0"/>
    <xf numFmtId="171" fontId="157" fillId="0" borderId="0" applyFont="0" applyFill="0" applyBorder="0" applyAlignment="0" applyProtection="0"/>
    <xf numFmtId="170" fontId="163" fillId="0" borderId="0" applyFont="0" applyFill="0" applyBorder="0" applyAlignment="0" applyProtection="0"/>
    <xf numFmtId="201" fontId="157" fillId="0" borderId="0" applyFont="0" applyFill="0" applyBorder="0" applyAlignment="0" applyProtection="0"/>
    <xf numFmtId="201" fontId="157" fillId="0" borderId="0" applyFont="0" applyFill="0" applyBorder="0" applyAlignment="0" applyProtection="0"/>
    <xf numFmtId="170" fontId="163" fillId="0" borderId="0" applyFont="0" applyFill="0" applyBorder="0" applyAlignment="0" applyProtection="0"/>
    <xf numFmtId="201" fontId="157" fillId="0" borderId="0" applyFont="0" applyFill="0" applyBorder="0" applyAlignment="0" applyProtection="0"/>
    <xf numFmtId="171" fontId="163" fillId="0" borderId="0" applyFont="0" applyFill="0" applyBorder="0" applyAlignment="0" applyProtection="0"/>
    <xf numFmtId="201" fontId="157" fillId="0" borderId="0" applyFont="0" applyFill="0" applyBorder="0" applyAlignment="0" applyProtection="0"/>
    <xf numFmtId="170" fontId="163" fillId="0" borderId="0" applyFont="0" applyFill="0" applyBorder="0" applyAlignment="0" applyProtection="0"/>
    <xf numFmtId="196" fontId="157" fillId="0" borderId="0" applyFont="0" applyFill="0" applyBorder="0" applyAlignment="0" applyProtection="0"/>
    <xf numFmtId="196" fontId="157" fillId="0" borderId="0" applyFont="0" applyFill="0" applyBorder="0" applyAlignment="0" applyProtection="0"/>
    <xf numFmtId="196" fontId="157" fillId="0" borderId="0" applyFont="0" applyFill="0" applyBorder="0" applyAlignment="0" applyProtection="0"/>
    <xf numFmtId="192" fontId="155" fillId="0" borderId="0" applyFont="0" applyFill="0" applyBorder="0" applyAlignment="0" applyProtection="0"/>
    <xf numFmtId="192" fontId="155" fillId="0" borderId="0" applyFont="0" applyFill="0" applyBorder="0" applyAlignment="0" applyProtection="0"/>
    <xf numFmtId="193" fontId="163" fillId="0" borderId="0" applyFont="0" applyFill="0" applyBorder="0" applyAlignment="0" applyProtection="0"/>
    <xf numFmtId="194" fontId="155" fillId="0" borderId="0" applyFont="0" applyFill="0" applyBorder="0" applyAlignment="0" applyProtection="0"/>
    <xf numFmtId="194" fontId="155" fillId="0" borderId="0" applyFont="0" applyFill="0" applyBorder="0" applyAlignment="0" applyProtection="0"/>
    <xf numFmtId="193" fontId="163" fillId="0" borderId="0" applyFont="0" applyFill="0" applyBorder="0" applyAlignment="0" applyProtection="0"/>
    <xf numFmtId="194" fontId="155" fillId="0" borderId="0" applyFont="0" applyFill="0" applyBorder="0" applyAlignment="0" applyProtection="0"/>
    <xf numFmtId="195" fontId="163" fillId="0" borderId="0" applyFont="0" applyFill="0" applyBorder="0" applyAlignment="0" applyProtection="0"/>
    <xf numFmtId="194" fontId="155" fillId="0" borderId="0" applyFont="0" applyFill="0" applyBorder="0" applyAlignment="0" applyProtection="0"/>
    <xf numFmtId="193" fontId="163" fillId="0" borderId="0" applyFont="0" applyFill="0" applyBorder="0" applyAlignment="0" applyProtection="0"/>
    <xf numFmtId="171" fontId="155" fillId="0" borderId="0" applyFont="0" applyFill="0" applyBorder="0" applyAlignment="0" applyProtection="0"/>
    <xf numFmtId="166" fontId="157" fillId="0" borderId="0" applyFont="0" applyFill="0" applyBorder="0" applyAlignment="0" applyProtection="0"/>
    <xf numFmtId="0" fontId="165" fillId="0" borderId="0" applyNumberFormat="0" applyFill="0" applyBorder="0" applyAlignment="0" applyProtection="0"/>
    <xf numFmtId="3" fontId="69" fillId="0" borderId="0"/>
    <xf numFmtId="0" fontId="26" fillId="0" borderId="0"/>
    <xf numFmtId="0" fontId="69" fillId="0" borderId="0" applyFont="0" applyFill="0" applyBorder="0" applyAlignment="0" applyProtection="0"/>
    <xf numFmtId="0" fontId="69" fillId="0" borderId="0" applyFont="0" applyFill="0" applyBorder="0" applyAlignment="0" applyProtection="0"/>
    <xf numFmtId="0" fontId="166" fillId="0" borderId="0"/>
    <xf numFmtId="0" fontId="26" fillId="0" borderId="0"/>
    <xf numFmtId="212" fontId="155" fillId="0" borderId="0" applyFont="0" applyFill="0" applyBorder="0" applyAlignment="0" applyProtection="0"/>
    <xf numFmtId="0" fontId="26" fillId="0" borderId="0"/>
    <xf numFmtId="0" fontId="167" fillId="34" borderId="0"/>
    <xf numFmtId="0" fontId="168" fillId="0" borderId="0"/>
    <xf numFmtId="9" fontId="169" fillId="0" borderId="0" applyBorder="0" applyAlignment="0" applyProtection="0"/>
    <xf numFmtId="0" fontId="170" fillId="34" borderId="0"/>
    <xf numFmtId="0" fontId="171" fillId="34" borderId="0"/>
    <xf numFmtId="0" fontId="172" fillId="0" borderId="0">
      <alignment wrapText="1"/>
    </xf>
    <xf numFmtId="213" fontId="26" fillId="0" borderId="0" applyFont="0" applyFill="0" applyBorder="0" applyAlignment="0" applyProtection="0"/>
    <xf numFmtId="0" fontId="173" fillId="0" borderId="0" applyFont="0" applyFill="0" applyBorder="0" applyAlignment="0" applyProtection="0"/>
    <xf numFmtId="0" fontId="48" fillId="0" borderId="0" applyFont="0" applyFill="0" applyBorder="0" applyAlignment="0" applyProtection="0"/>
    <xf numFmtId="0" fontId="174" fillId="0" borderId="0" applyFont="0" applyFill="0" applyBorder="0" applyAlignment="0" applyProtection="0"/>
    <xf numFmtId="214" fontId="26" fillId="0" borderId="0" applyFont="0" applyFill="0" applyBorder="0" applyAlignment="0" applyProtection="0"/>
    <xf numFmtId="0" fontId="173" fillId="0" borderId="0" applyFont="0" applyFill="0" applyBorder="0" applyAlignment="0" applyProtection="0"/>
    <xf numFmtId="0" fontId="48" fillId="0" borderId="0" applyFont="0" applyFill="0" applyBorder="0" applyAlignment="0" applyProtection="0"/>
    <xf numFmtId="0" fontId="174" fillId="0" borderId="0" applyFont="0" applyFill="0" applyBorder="0" applyAlignment="0" applyProtection="0"/>
    <xf numFmtId="0" fontId="175" fillId="0" borderId="0">
      <alignment horizontal="center" wrapText="1"/>
      <protection locked="0"/>
    </xf>
    <xf numFmtId="178" fontId="174" fillId="0" borderId="0" applyFont="0" applyFill="0" applyBorder="0" applyAlignment="0" applyProtection="0"/>
    <xf numFmtId="0" fontId="173" fillId="0" borderId="0" applyFont="0" applyFill="0" applyBorder="0" applyAlignment="0" applyProtection="0"/>
    <xf numFmtId="0" fontId="48" fillId="0" borderId="0" applyFont="0" applyFill="0" applyBorder="0" applyAlignment="0" applyProtection="0"/>
    <xf numFmtId="178" fontId="174" fillId="0" borderId="0" applyFont="0" applyFill="0" applyBorder="0" applyAlignment="0" applyProtection="0"/>
    <xf numFmtId="176" fontId="174" fillId="0" borderId="0" applyFont="0" applyFill="0" applyBorder="0" applyAlignment="0" applyProtection="0"/>
    <xf numFmtId="0" fontId="31" fillId="0" borderId="0" applyFont="0" applyFill="0" applyBorder="0" applyAlignment="0" applyProtection="0"/>
    <xf numFmtId="0" fontId="48" fillId="0" borderId="0" applyFont="0" applyFill="0" applyBorder="0" applyAlignment="0" applyProtection="0"/>
    <xf numFmtId="176" fontId="174" fillId="0" borderId="0" applyFont="0" applyFill="0" applyBorder="0" applyAlignment="0" applyProtection="0"/>
    <xf numFmtId="192" fontId="155" fillId="0" borderId="0" applyFont="0" applyFill="0" applyBorder="0" applyAlignment="0" applyProtection="0"/>
    <xf numFmtId="0" fontId="176" fillId="0" borderId="0" applyNumberFormat="0" applyFill="0" applyBorder="0" applyAlignment="0" applyProtection="0"/>
    <xf numFmtId="0" fontId="26" fillId="0" borderId="0"/>
    <xf numFmtId="0" fontId="177" fillId="0" borderId="0"/>
    <xf numFmtId="0" fontId="26" fillId="0" borderId="0"/>
    <xf numFmtId="0" fontId="96" fillId="0" borderId="0"/>
    <xf numFmtId="0" fontId="178" fillId="0" borderId="0"/>
    <xf numFmtId="0" fontId="179" fillId="0" borderId="0"/>
    <xf numFmtId="0" fontId="178" fillId="0" borderId="0"/>
    <xf numFmtId="0" fontId="177" fillId="0" borderId="0"/>
    <xf numFmtId="0" fontId="173" fillId="0" borderId="0"/>
    <xf numFmtId="0" fontId="48" fillId="0" borderId="0"/>
    <xf numFmtId="0" fontId="173" fillId="0" borderId="0"/>
    <xf numFmtId="0" fontId="177" fillId="0" borderId="0"/>
    <xf numFmtId="0" fontId="178" fillId="0" borderId="0"/>
    <xf numFmtId="0" fontId="177" fillId="0" borderId="0"/>
    <xf numFmtId="0" fontId="173" fillId="0" borderId="0"/>
    <xf numFmtId="0" fontId="48" fillId="0" borderId="0"/>
    <xf numFmtId="0" fontId="174" fillId="0" borderId="0"/>
    <xf numFmtId="0" fontId="180" fillId="0" borderId="0"/>
    <xf numFmtId="0" fontId="181" fillId="0" borderId="0"/>
    <xf numFmtId="0" fontId="180" fillId="0" borderId="0"/>
    <xf numFmtId="0" fontId="181" fillId="0" borderId="0"/>
    <xf numFmtId="0" fontId="48" fillId="0" borderId="0" applyBorder="0"/>
    <xf numFmtId="215" fontId="157" fillId="0" borderId="0" applyFont="0" applyFill="0" applyBorder="0" applyAlignment="0" applyProtection="0"/>
    <xf numFmtId="1" fontId="182" fillId="0" borderId="35" applyBorder="0"/>
    <xf numFmtId="216" fontId="72" fillId="75" borderId="36">
      <alignment horizontal="center" vertical="center" wrapText="1"/>
    </xf>
    <xf numFmtId="216" fontId="183" fillId="75" borderId="36">
      <alignment horizontal="center" vertical="center" wrapText="1"/>
    </xf>
    <xf numFmtId="14" fontId="26" fillId="75" borderId="36">
      <alignment horizontal="center" vertical="center" wrapText="1"/>
    </xf>
    <xf numFmtId="0" fontId="184" fillId="0" borderId="37">
      <alignment horizontal="center"/>
    </xf>
    <xf numFmtId="169" fontId="7" fillId="0" borderId="0" applyFont="0" applyFill="0" applyBorder="0" applyAlignment="0" applyProtection="0"/>
    <xf numFmtId="169" fontId="7" fillId="0" borderId="0" applyFont="0" applyFill="0" applyBorder="0" applyAlignment="0" applyProtection="0"/>
    <xf numFmtId="217" fontId="185" fillId="0" borderId="0"/>
    <xf numFmtId="3" fontId="26" fillId="0" borderId="0" applyFont="0" applyFill="0" applyBorder="0" applyAlignment="0" applyProtection="0"/>
    <xf numFmtId="0" fontId="76" fillId="0" borderId="0" applyNumberFormat="0" applyAlignment="0"/>
    <xf numFmtId="197" fontId="186" fillId="0" borderId="0" applyFont="0" applyFill="0" applyBorder="0" applyAlignment="0" applyProtection="0"/>
    <xf numFmtId="218" fontId="26" fillId="0" borderId="0" applyFont="0" applyFill="0" applyBorder="0" applyAlignment="0" applyProtection="0"/>
    <xf numFmtId="219" fontId="26" fillId="0" borderId="0" applyFont="0" applyFill="0" applyBorder="0" applyAlignment="0" applyProtection="0"/>
    <xf numFmtId="220" fontId="26" fillId="0" borderId="0" applyFont="0" applyFill="0" applyBorder="0" applyAlignment="0" applyProtection="0"/>
    <xf numFmtId="221" fontId="158" fillId="0" borderId="0" applyFont="0" applyFill="0" applyBorder="0" applyAlignment="0" applyProtection="0"/>
    <xf numFmtId="222" fontId="185" fillId="0" borderId="0"/>
    <xf numFmtId="216" fontId="26" fillId="0" borderId="36">
      <alignment horizontal="left" vertical="top" wrapText="1"/>
      <protection locked="0"/>
    </xf>
    <xf numFmtId="216" fontId="45" fillId="0" borderId="36">
      <alignment horizontal="left" vertical="top" wrapText="1"/>
      <protection locked="0"/>
    </xf>
    <xf numFmtId="14" fontId="26" fillId="0" borderId="36">
      <alignment horizontal="left" vertical="top" wrapText="1"/>
      <protection locked="0"/>
    </xf>
    <xf numFmtId="0" fontId="26" fillId="0" borderId="0" applyFont="0" applyFill="0" applyBorder="0" applyAlignment="0" applyProtection="0"/>
    <xf numFmtId="14" fontId="26" fillId="0" borderId="36">
      <alignment horizontal="left" vertical="top" wrapText="1"/>
      <protection locked="0"/>
    </xf>
    <xf numFmtId="216" fontId="30" fillId="0" borderId="0">
      <alignment horizontal="right" vertical="center"/>
    </xf>
    <xf numFmtId="0" fontId="187" fillId="0" borderId="0">
      <protection locked="0"/>
    </xf>
    <xf numFmtId="14" fontId="155" fillId="0" borderId="0" applyFont="0" applyFill="0" applyBorder="0" applyAlignment="0" applyProtection="0"/>
    <xf numFmtId="216" fontId="188" fillId="0" borderId="0">
      <alignment horizontal="right" wrapText="1"/>
      <protection locked="0"/>
    </xf>
    <xf numFmtId="216" fontId="188" fillId="0" borderId="38">
      <alignment horizontal="left" wrapText="1"/>
      <protection locked="0"/>
    </xf>
    <xf numFmtId="216" fontId="188" fillId="0" borderId="39">
      <alignment horizontal="right" wrapText="1"/>
      <protection locked="0"/>
    </xf>
    <xf numFmtId="223" fontId="26" fillId="0" borderId="0" applyFont="0" applyFill="0" applyBorder="0" applyAlignment="0" applyProtection="0"/>
    <xf numFmtId="224" fontId="26" fillId="0" borderId="0" applyFont="0" applyFill="0" applyBorder="0" applyAlignment="0" applyProtection="0"/>
    <xf numFmtId="225" fontId="185" fillId="0" borderId="0"/>
    <xf numFmtId="0" fontId="189" fillId="0" borderId="0" applyNumberFormat="0" applyFont="0" applyFill="0" applyBorder="0" applyProtection="0"/>
    <xf numFmtId="0" fontId="190" fillId="0" borderId="36" applyNumberFormat="0" applyBorder="0" applyAlignment="0">
      <alignment vertical="center" wrapText="1"/>
    </xf>
    <xf numFmtId="0" fontId="191" fillId="0" borderId="0" applyProtection="0"/>
    <xf numFmtId="0" fontId="192" fillId="0" borderId="0" applyProtection="0"/>
    <xf numFmtId="0" fontId="193" fillId="0" borderId="0" applyProtection="0"/>
    <xf numFmtId="0" fontId="194" fillId="0" borderId="0" applyProtection="0"/>
    <xf numFmtId="0" fontId="195" fillId="0" borderId="0" applyNumberFormat="0" applyFont="0" applyFill="0" applyBorder="0" applyAlignment="0" applyProtection="0"/>
    <xf numFmtId="0" fontId="196" fillId="0" borderId="0" applyProtection="0"/>
    <xf numFmtId="0" fontId="197" fillId="0" borderId="0" applyProtection="0"/>
    <xf numFmtId="2" fontId="26" fillId="0" borderId="0" applyFont="0" applyFill="0" applyBorder="0" applyAlignment="0" applyProtection="0"/>
    <xf numFmtId="226" fontId="198" fillId="76" borderId="29">
      <alignment horizontal="left" vertical="center"/>
    </xf>
    <xf numFmtId="226" fontId="198" fillId="76" borderId="29">
      <alignment horizontal="right" vertical="center"/>
    </xf>
    <xf numFmtId="0" fontId="199" fillId="0" borderId="0" applyNumberFormat="0" applyFont="0" applyBorder="0" applyAlignment="0">
      <alignment horizontal="left" vertical="center"/>
    </xf>
    <xf numFmtId="227" fontId="155" fillId="0" borderId="0">
      <protection locked="0"/>
    </xf>
    <xf numFmtId="227" fontId="155" fillId="0" borderId="0">
      <protection locked="0"/>
    </xf>
    <xf numFmtId="164" fontId="200" fillId="58" borderId="29" applyNumberFormat="0" applyAlignment="0">
      <alignment horizontal="left" vertical="top"/>
    </xf>
    <xf numFmtId="49" fontId="201" fillId="0" borderId="29">
      <alignment vertical="center"/>
    </xf>
    <xf numFmtId="206" fontId="157" fillId="0" borderId="0" applyFont="0" applyFill="0" applyBorder="0" applyAlignment="0" applyProtection="0"/>
    <xf numFmtId="0" fontId="31" fillId="0" borderId="0" applyFont="0" applyFill="0" applyBorder="0" applyAlignment="0" applyProtection="0"/>
    <xf numFmtId="0" fontId="26" fillId="68" borderId="0"/>
    <xf numFmtId="0" fontId="31" fillId="0" borderId="0" applyFont="0" applyFill="0" applyBorder="0" applyAlignment="0" applyProtection="0"/>
    <xf numFmtId="0" fontId="69" fillId="0" borderId="0"/>
    <xf numFmtId="0" fontId="31" fillId="0" borderId="0" applyFont="0" applyFill="0" applyBorder="0" applyAlignment="0" applyProtection="0"/>
    <xf numFmtId="0" fontId="69" fillId="0" borderId="0"/>
    <xf numFmtId="0" fontId="26" fillId="77" borderId="0"/>
    <xf numFmtId="0" fontId="189" fillId="0" borderId="0" applyNumberFormat="0" applyFont="0" applyFill="0" applyBorder="0" applyProtection="0">
      <alignment vertical="center"/>
    </xf>
    <xf numFmtId="38" fontId="69" fillId="0" borderId="0" applyFont="0" applyFill="0" applyBorder="0" applyAlignment="0" applyProtection="0"/>
    <xf numFmtId="40" fontId="69" fillId="0" borderId="0" applyFont="0" applyFill="0" applyBorder="0" applyAlignment="0" applyProtection="0"/>
    <xf numFmtId="170" fontId="26" fillId="0" borderId="0" applyFont="0" applyFill="0" applyBorder="0" applyAlignment="0" applyProtection="0"/>
    <xf numFmtId="171" fontId="26" fillId="0" borderId="0" applyFont="0" applyFill="0" applyBorder="0" applyAlignment="0" applyProtection="0"/>
    <xf numFmtId="228" fontId="26" fillId="0" borderId="0" applyFont="0" applyFill="0" applyBorder="0" applyAlignment="0" applyProtection="0"/>
    <xf numFmtId="229" fontId="26" fillId="0" borderId="0" applyFont="0" applyFill="0" applyBorder="0" applyAlignment="0" applyProtection="0"/>
    <xf numFmtId="192" fontId="26" fillId="0" borderId="0" applyFont="0" applyFill="0" applyBorder="0" applyAlignment="0" applyProtection="0"/>
    <xf numFmtId="193" fontId="26" fillId="0" borderId="0" applyFont="0" applyFill="0" applyBorder="0" applyAlignment="0" applyProtection="0"/>
    <xf numFmtId="192" fontId="26" fillId="0" borderId="0" applyFont="0" applyFill="0" applyBorder="0" applyAlignment="0" applyProtection="0"/>
    <xf numFmtId="193" fontId="26" fillId="0" borderId="0" applyFont="0" applyFill="0" applyBorder="0" applyAlignment="0" applyProtection="0"/>
    <xf numFmtId="203" fontId="69" fillId="0" borderId="0" applyFont="0" applyFill="0" applyBorder="0" applyAlignment="0" applyProtection="0"/>
    <xf numFmtId="204" fontId="69" fillId="0" borderId="0" applyFont="0" applyFill="0" applyBorder="0" applyAlignment="0" applyProtection="0"/>
    <xf numFmtId="3" fontId="26" fillId="34" borderId="40" applyNumberFormat="0" applyFont="0" applyBorder="0" applyAlignment="0" applyProtection="0">
      <alignment horizontal="center"/>
    </xf>
    <xf numFmtId="0" fontId="96" fillId="0" borderId="0"/>
    <xf numFmtId="37" fontId="202" fillId="0" borderId="0"/>
    <xf numFmtId="0" fontId="203" fillId="0" borderId="29" applyNumberFormat="0" applyFont="0" applyFill="0" applyBorder="0" applyAlignment="0">
      <alignment horizontal="center"/>
    </xf>
    <xf numFmtId="0" fontId="31" fillId="0" borderId="0"/>
    <xf numFmtId="0" fontId="65" fillId="0" borderId="0">
      <alignment vertical="center"/>
    </xf>
    <xf numFmtId="0" fontId="7" fillId="0" borderId="0"/>
    <xf numFmtId="0" fontId="7" fillId="0" borderId="0"/>
    <xf numFmtId="0" fontId="7" fillId="0" borderId="0"/>
    <xf numFmtId="185" fontId="155" fillId="0" borderId="0">
      <protection locked="0"/>
    </xf>
    <xf numFmtId="0" fontId="204" fillId="0" borderId="0" applyNumberFormat="0" applyFill="0" applyBorder="0" applyAlignment="0" applyProtection="0"/>
    <xf numFmtId="0" fontId="26" fillId="0" borderId="0" applyFont="0" applyFill="0" applyBorder="0" applyAlignment="0" applyProtection="0"/>
    <xf numFmtId="0" fontId="96" fillId="0" borderId="0"/>
    <xf numFmtId="0" fontId="205" fillId="54" borderId="0"/>
    <xf numFmtId="0" fontId="206" fillId="0" borderId="0"/>
    <xf numFmtId="14" fontId="175" fillId="0" borderId="0">
      <alignment horizontal="center" wrapText="1"/>
      <protection locked="0"/>
    </xf>
    <xf numFmtId="9" fontId="7" fillId="0" borderId="0" applyFont="0" applyFill="0" applyBorder="0" applyAlignment="0" applyProtection="0"/>
    <xf numFmtId="9" fontId="69" fillId="0" borderId="33" applyNumberFormat="0" applyBorder="0"/>
    <xf numFmtId="164" fontId="207" fillId="0" borderId="0"/>
    <xf numFmtId="0" fontId="69" fillId="0" borderId="0" applyNumberFormat="0" applyFont="0" applyFill="0" applyBorder="0" applyAlignment="0" applyProtection="0">
      <alignment horizontal="left"/>
    </xf>
    <xf numFmtId="0" fontId="208" fillId="0" borderId="11">
      <alignment horizontal="center"/>
    </xf>
    <xf numFmtId="1" fontId="26" fillId="0" borderId="41" applyNumberFormat="0" applyFill="0" applyAlignment="0" applyProtection="0">
      <alignment horizontal="center" vertical="center"/>
    </xf>
    <xf numFmtId="0" fontId="31" fillId="0" borderId="0" applyFont="0" applyFill="0" applyBorder="0" applyAlignment="0" applyProtection="0"/>
    <xf numFmtId="186" fontId="157" fillId="0" borderId="0" applyFont="0" applyFill="0" applyBorder="0" applyAlignment="0" applyProtection="0"/>
    <xf numFmtId="3" fontId="157" fillId="0" borderId="42">
      <alignment horizontal="right" wrapText="1"/>
    </xf>
    <xf numFmtId="0" fontId="57" fillId="0" borderId="0" applyFont="0" applyFill="0" applyBorder="0" applyAlignment="0" applyProtection="0"/>
    <xf numFmtId="230" fontId="26" fillId="0" borderId="0" applyFont="0" applyFill="0" applyBorder="0" applyAlignment="0" applyProtection="0"/>
    <xf numFmtId="231" fontId="26" fillId="0" borderId="0" applyFont="0" applyFill="0" applyBorder="0" applyAlignment="0" applyProtection="0"/>
    <xf numFmtId="0" fontId="26" fillId="78" borderId="0"/>
    <xf numFmtId="206" fontId="157" fillId="0" borderId="0" applyFont="0" applyFill="0" applyBorder="0" applyAlignment="0" applyProtection="0"/>
    <xf numFmtId="178" fontId="157" fillId="0" borderId="0" applyFont="0" applyFill="0" applyBorder="0" applyAlignment="0" applyProtection="0"/>
    <xf numFmtId="178" fontId="157" fillId="0" borderId="0" applyFont="0" applyFill="0" applyBorder="0" applyAlignment="0" applyProtection="0"/>
    <xf numFmtId="206" fontId="157" fillId="0" borderId="0" applyFont="0" applyFill="0" applyBorder="0" applyAlignment="0" applyProtection="0"/>
    <xf numFmtId="209" fontId="164" fillId="0" borderId="0" applyFont="0" applyFill="0" applyBorder="0" applyAlignment="0" applyProtection="0"/>
    <xf numFmtId="178" fontId="157" fillId="0" borderId="0" applyFont="0" applyFill="0" applyBorder="0" applyAlignment="0" applyProtection="0"/>
    <xf numFmtId="178" fontId="157" fillId="0" borderId="0" applyFont="0" applyFill="0" applyBorder="0" applyAlignment="0" applyProtection="0"/>
    <xf numFmtId="206" fontId="157" fillId="0" borderId="0" applyFont="0" applyFill="0" applyBorder="0" applyAlignment="0" applyProtection="0"/>
    <xf numFmtId="186" fontId="157" fillId="0" borderId="0" applyFont="0" applyFill="0" applyBorder="0" applyAlignment="0" applyProtection="0"/>
    <xf numFmtId="20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186" fontId="157" fillId="0" borderId="0" applyFont="0" applyFill="0" applyBorder="0" applyAlignment="0" applyProtection="0"/>
    <xf numFmtId="186" fontId="157" fillId="0" borderId="0" applyFont="0" applyFill="0" applyBorder="0" applyAlignment="0" applyProtection="0"/>
    <xf numFmtId="210" fontId="157" fillId="0" borderId="0" applyFont="0" applyFill="0" applyBorder="0" applyAlignment="0" applyProtection="0"/>
    <xf numFmtId="186" fontId="157" fillId="0" borderId="0" applyFont="0" applyFill="0" applyBorder="0" applyAlignment="0" applyProtection="0"/>
    <xf numFmtId="178" fontId="157" fillId="0" borderId="0" applyFont="0" applyFill="0" applyBorder="0" applyAlignment="0" applyProtection="0"/>
    <xf numFmtId="20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86" fontId="157" fillId="0" borderId="0" applyFont="0" applyFill="0" applyBorder="0" applyAlignment="0" applyProtection="0"/>
    <xf numFmtId="186"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186" fontId="157" fillId="0" borderId="0" applyFont="0" applyFill="0" applyBorder="0" applyAlignment="0" applyProtection="0"/>
    <xf numFmtId="167" fontId="157" fillId="0" borderId="0" applyFont="0" applyFill="0" applyBorder="0" applyAlignment="0" applyProtection="0"/>
    <xf numFmtId="18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86" fontId="157" fillId="0" borderId="0" applyFont="0" applyFill="0" applyBorder="0" applyAlignment="0" applyProtection="0"/>
    <xf numFmtId="186" fontId="157" fillId="0" borderId="0" applyFont="0" applyFill="0" applyBorder="0" applyAlignment="0" applyProtection="0"/>
    <xf numFmtId="186"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167" fontId="157" fillId="0" borderId="0" applyFont="0" applyFill="0" applyBorder="0" applyAlignment="0" applyProtection="0"/>
    <xf numFmtId="206" fontId="157" fillId="0" borderId="0" applyFont="0" applyFill="0" applyBorder="0" applyAlignment="0" applyProtection="0"/>
    <xf numFmtId="18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8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211" fontId="157" fillId="0" borderId="0" applyFont="0" applyFill="0" applyBorder="0" applyAlignment="0" applyProtection="0"/>
    <xf numFmtId="211" fontId="157" fillId="0" borderId="0" applyFont="0" applyFill="0" applyBorder="0" applyAlignment="0" applyProtection="0"/>
    <xf numFmtId="192" fontId="163" fillId="0" borderId="0" applyFont="0" applyFill="0" applyBorder="0" applyAlignment="0" applyProtection="0"/>
    <xf numFmtId="193" fontId="163" fillId="0" borderId="0" applyFont="0" applyFill="0" applyBorder="0" applyAlignment="0" applyProtection="0"/>
    <xf numFmtId="186" fontId="155" fillId="0" borderId="0" applyFont="0" applyFill="0" applyBorder="0" applyAlignment="0" applyProtection="0"/>
    <xf numFmtId="211" fontId="157" fillId="0" borderId="0" applyFont="0" applyFill="0" applyBorder="0" applyAlignment="0" applyProtection="0"/>
    <xf numFmtId="206" fontId="157" fillId="0" borderId="0" applyFont="0" applyFill="0" applyBorder="0" applyAlignment="0" applyProtection="0"/>
    <xf numFmtId="206" fontId="157" fillId="0" borderId="0" applyFont="0" applyFill="0" applyBorder="0" applyAlignment="0" applyProtection="0"/>
    <xf numFmtId="206" fontId="157" fillId="0" borderId="0" applyFont="0" applyFill="0" applyBorder="0" applyAlignment="0" applyProtection="0"/>
    <xf numFmtId="192" fontId="157" fillId="0" borderId="0" applyFont="0" applyFill="0" applyBorder="0" applyAlignment="0" applyProtection="0"/>
    <xf numFmtId="192" fontId="157" fillId="0" borderId="0" applyFont="0" applyFill="0" applyBorder="0" applyAlignment="0" applyProtection="0"/>
    <xf numFmtId="190" fontId="26" fillId="0" borderId="0" applyFont="0" applyFill="0" applyBorder="0" applyAlignment="0" applyProtection="0"/>
    <xf numFmtId="166" fontId="157" fillId="0" borderId="0" applyFont="0" applyFill="0" applyBorder="0" applyAlignment="0" applyProtection="0"/>
    <xf numFmtId="191" fontId="157" fillId="0" borderId="0" applyFont="0" applyFill="0" applyBorder="0" applyAlignment="0" applyProtection="0"/>
    <xf numFmtId="189" fontId="155" fillId="0" borderId="0" applyFont="0" applyFill="0" applyBorder="0" applyAlignment="0" applyProtection="0"/>
    <xf numFmtId="178" fontId="157" fillId="0" borderId="0" applyFont="0" applyFill="0" applyBorder="0" applyAlignment="0" applyProtection="0"/>
    <xf numFmtId="166" fontId="157" fillId="0" borderId="0" applyFont="0" applyFill="0" applyBorder="0" applyAlignment="0" applyProtection="0"/>
    <xf numFmtId="166" fontId="157" fillId="0" borderId="0" applyFont="0" applyFill="0" applyBorder="0" applyAlignment="0" applyProtection="0"/>
    <xf numFmtId="166" fontId="157" fillId="0" borderId="0" applyFont="0" applyFill="0" applyBorder="0" applyAlignment="0" applyProtection="0"/>
    <xf numFmtId="189" fontId="155" fillId="0" borderId="0" applyFont="0" applyFill="0" applyBorder="0" applyAlignment="0" applyProtection="0"/>
    <xf numFmtId="202" fontId="157" fillId="0" borderId="0" applyFont="0" applyFill="0" applyBorder="0" applyAlignment="0" applyProtection="0"/>
    <xf numFmtId="202" fontId="157" fillId="0" borderId="0" applyFont="0" applyFill="0" applyBorder="0" applyAlignment="0" applyProtection="0"/>
    <xf numFmtId="202" fontId="157" fillId="0" borderId="0" applyFont="0" applyFill="0" applyBorder="0" applyAlignment="0" applyProtection="0"/>
    <xf numFmtId="203" fontId="163" fillId="0" borderId="0" applyFont="0" applyFill="0" applyBorder="0" applyAlignment="0" applyProtection="0"/>
    <xf numFmtId="204" fontId="163" fillId="0" borderId="0" applyFont="0" applyFill="0" applyBorder="0" applyAlignment="0" applyProtection="0"/>
    <xf numFmtId="202" fontId="157" fillId="0" borderId="0" applyFont="0" applyFill="0" applyBorder="0" applyAlignment="0" applyProtection="0"/>
    <xf numFmtId="178" fontId="157" fillId="0" borderId="0" applyFont="0" applyFill="0" applyBorder="0" applyAlignment="0" applyProtection="0"/>
    <xf numFmtId="202" fontId="157" fillId="0" borderId="0" applyFont="0" applyFill="0" applyBorder="0" applyAlignment="0" applyProtection="0"/>
    <xf numFmtId="189" fontId="157" fillId="0" borderId="0" applyFont="0" applyFill="0" applyBorder="0" applyAlignment="0" applyProtection="0"/>
    <xf numFmtId="205" fontId="157" fillId="0" borderId="0" applyFont="0" applyFill="0" applyBorder="0" applyAlignment="0" applyProtection="0"/>
    <xf numFmtId="205" fontId="157" fillId="0" borderId="0" applyFont="0" applyFill="0" applyBorder="0" applyAlignment="0" applyProtection="0"/>
    <xf numFmtId="204" fontId="163" fillId="0" borderId="0" applyFont="0" applyFill="0" applyBorder="0" applyAlignment="0" applyProtection="0"/>
    <xf numFmtId="170" fontId="163" fillId="0" borderId="0" applyFont="0" applyFill="0" applyBorder="0" applyAlignment="0" applyProtection="0"/>
    <xf numFmtId="205" fontId="157" fillId="0" borderId="0" applyFont="0" applyFill="0" applyBorder="0" applyAlignment="0" applyProtection="0"/>
    <xf numFmtId="188" fontId="157" fillId="0" borderId="0" applyFont="0" applyFill="0" applyBorder="0" applyAlignment="0" applyProtection="0"/>
    <xf numFmtId="193" fontId="163" fillId="0" borderId="0" applyFont="0" applyFill="0" applyBorder="0" applyAlignment="0" applyProtection="0"/>
    <xf numFmtId="211" fontId="157" fillId="0" borderId="0" applyFont="0" applyFill="0" applyBorder="0" applyAlignment="0" applyProtection="0"/>
    <xf numFmtId="186" fontId="155" fillId="0" borderId="0" applyFont="0" applyFill="0" applyBorder="0" applyAlignment="0" applyProtection="0"/>
    <xf numFmtId="192" fontId="163" fillId="0" borderId="0" applyFont="0" applyFill="0" applyBorder="0" applyAlignment="0" applyProtection="0"/>
    <xf numFmtId="206" fontId="157" fillId="0" borderId="0" applyFont="0" applyFill="0" applyBorder="0" applyAlignment="0" applyProtection="0"/>
    <xf numFmtId="206" fontId="157" fillId="0" borderId="0" applyFont="0" applyFill="0" applyBorder="0" applyAlignment="0" applyProtection="0"/>
    <xf numFmtId="206" fontId="157" fillId="0" borderId="0" applyFont="0" applyFill="0" applyBorder="0" applyAlignment="0" applyProtection="0"/>
    <xf numFmtId="166" fontId="157" fillId="0" borderId="0" applyFont="0" applyFill="0" applyBorder="0" applyAlignment="0" applyProtection="0"/>
    <xf numFmtId="189" fontId="155" fillId="0" borderId="0" applyFont="0" applyFill="0" applyBorder="0" applyAlignment="0" applyProtection="0"/>
    <xf numFmtId="190" fontId="26" fillId="0" borderId="0" applyFont="0" applyFill="0" applyBorder="0" applyAlignment="0" applyProtection="0"/>
    <xf numFmtId="166" fontId="157" fillId="0" borderId="0" applyFont="0" applyFill="0" applyBorder="0" applyAlignment="0" applyProtection="0"/>
    <xf numFmtId="191" fontId="157" fillId="0" borderId="0" applyFont="0" applyFill="0" applyBorder="0" applyAlignment="0" applyProtection="0"/>
    <xf numFmtId="189" fontId="155" fillId="0" borderId="0" applyFont="0" applyFill="0" applyBorder="0" applyAlignment="0" applyProtection="0"/>
    <xf numFmtId="170" fontId="157" fillId="0" borderId="0" applyFont="0" applyFill="0" applyBorder="0" applyAlignment="0" applyProtection="0"/>
    <xf numFmtId="192" fontId="157" fillId="0" borderId="0" applyFont="0" applyFill="0" applyBorder="0" applyAlignment="0" applyProtection="0"/>
    <xf numFmtId="166" fontId="157" fillId="0" borderId="0" applyFont="0" applyFill="0" applyBorder="0" applyAlignment="0" applyProtection="0"/>
    <xf numFmtId="166" fontId="157" fillId="0" borderId="0" applyFont="0" applyFill="0" applyBorder="0" applyAlignment="0" applyProtection="0"/>
    <xf numFmtId="188" fontId="157" fillId="0" borderId="0" applyFont="0" applyFill="0" applyBorder="0" applyAlignment="0" applyProtection="0"/>
    <xf numFmtId="166" fontId="157" fillId="0" borderId="0" applyFont="0" applyFill="0" applyBorder="0" applyAlignment="0" applyProtection="0"/>
    <xf numFmtId="189" fontId="157" fillId="0" borderId="0" applyFont="0" applyFill="0" applyBorder="0" applyAlignment="0" applyProtection="0"/>
    <xf numFmtId="203" fontId="163" fillId="0" borderId="0" applyFont="0" applyFill="0" applyBorder="0" applyAlignment="0" applyProtection="0"/>
    <xf numFmtId="202" fontId="157" fillId="0" borderId="0" applyFont="0" applyFill="0" applyBorder="0" applyAlignment="0" applyProtection="0"/>
    <xf numFmtId="202" fontId="157" fillId="0" borderId="0" applyFont="0" applyFill="0" applyBorder="0" applyAlignment="0" applyProtection="0"/>
    <xf numFmtId="203" fontId="163" fillId="0" borderId="0" applyFont="0" applyFill="0" applyBorder="0" applyAlignment="0" applyProtection="0"/>
    <xf numFmtId="170" fontId="157" fillId="0" borderId="0" applyFont="0" applyFill="0" applyBorder="0" applyAlignment="0" applyProtection="0"/>
    <xf numFmtId="207" fontId="157" fillId="0" borderId="0" applyFont="0" applyFill="0" applyBorder="0" applyAlignment="0" applyProtection="0"/>
    <xf numFmtId="202" fontId="157" fillId="0" borderId="0" applyFont="0" applyFill="0" applyBorder="0" applyAlignment="0" applyProtection="0"/>
    <xf numFmtId="204" fontId="163" fillId="0" borderId="0" applyFont="0" applyFill="0" applyBorder="0" applyAlignment="0" applyProtection="0"/>
    <xf numFmtId="202" fontId="157" fillId="0" borderId="0" applyFont="0" applyFill="0" applyBorder="0" applyAlignment="0" applyProtection="0"/>
    <xf numFmtId="203" fontId="163" fillId="0" borderId="0" applyFont="0" applyFill="0" applyBorder="0" applyAlignment="0" applyProtection="0"/>
    <xf numFmtId="202" fontId="157" fillId="0" borderId="0" applyFont="0" applyFill="0" applyBorder="0" applyAlignment="0" applyProtection="0"/>
    <xf numFmtId="189" fontId="157" fillId="0" borderId="0" applyFont="0" applyFill="0" applyBorder="0" applyAlignment="0" applyProtection="0"/>
    <xf numFmtId="204" fontId="163" fillId="0" borderId="0" applyFont="0" applyFill="0" applyBorder="0" applyAlignment="0" applyProtection="0"/>
    <xf numFmtId="205" fontId="157" fillId="0" borderId="0" applyFont="0" applyFill="0" applyBorder="0" applyAlignment="0" applyProtection="0"/>
    <xf numFmtId="205" fontId="157" fillId="0" borderId="0" applyFont="0" applyFill="0" applyBorder="0" applyAlignment="0" applyProtection="0"/>
    <xf numFmtId="204" fontId="163" fillId="0" borderId="0" applyFont="0" applyFill="0" applyBorder="0" applyAlignment="0" applyProtection="0"/>
    <xf numFmtId="208" fontId="26" fillId="0" borderId="0" applyFont="0" applyFill="0" applyBorder="0" applyAlignment="0" applyProtection="0"/>
    <xf numFmtId="205" fontId="157" fillId="0" borderId="0" applyFont="0" applyFill="0" applyBorder="0" applyAlignment="0" applyProtection="0"/>
    <xf numFmtId="170" fontId="163" fillId="0" borderId="0" applyFont="0" applyFill="0" applyBorder="0" applyAlignment="0" applyProtection="0"/>
    <xf numFmtId="205" fontId="157" fillId="0" borderId="0" applyFont="0" applyFill="0" applyBorder="0" applyAlignment="0" applyProtection="0"/>
    <xf numFmtId="204" fontId="163" fillId="0" borderId="0" applyFont="0" applyFill="0" applyBorder="0" applyAlignment="0" applyProtection="0"/>
    <xf numFmtId="186" fontId="155" fillId="0" borderId="0" applyFont="0" applyFill="0" applyBorder="0" applyAlignment="0" applyProtection="0"/>
    <xf numFmtId="178" fontId="157" fillId="0" borderId="0" applyFont="0" applyFill="0" applyBorder="0" applyAlignment="0" applyProtection="0"/>
    <xf numFmtId="178" fontId="157" fillId="0" borderId="0" applyFont="0" applyFill="0" applyBorder="0" applyAlignment="0" applyProtection="0"/>
    <xf numFmtId="178" fontId="157" fillId="0" borderId="0" applyFont="0" applyFill="0" applyBorder="0" applyAlignment="0" applyProtection="0"/>
    <xf numFmtId="206" fontId="157" fillId="0" borderId="0" applyFont="0" applyFill="0" applyBorder="0" applyAlignment="0" applyProtection="0"/>
    <xf numFmtId="209" fontId="164" fillId="0" borderId="0" applyFont="0" applyFill="0" applyBorder="0" applyAlignment="0" applyProtection="0"/>
    <xf numFmtId="178" fontId="157" fillId="0" borderId="0" applyFont="0" applyFill="0" applyBorder="0" applyAlignment="0" applyProtection="0"/>
    <xf numFmtId="178" fontId="157" fillId="0" borderId="0" applyFont="0" applyFill="0" applyBorder="0" applyAlignment="0" applyProtection="0"/>
    <xf numFmtId="178" fontId="157" fillId="0" borderId="0" applyFont="0" applyFill="0" applyBorder="0" applyAlignment="0" applyProtection="0"/>
    <xf numFmtId="206" fontId="157" fillId="0" borderId="0" applyFont="0" applyFill="0" applyBorder="0" applyAlignment="0" applyProtection="0"/>
    <xf numFmtId="186" fontId="157" fillId="0" borderId="0" applyFont="0" applyFill="0" applyBorder="0" applyAlignment="0" applyProtection="0"/>
    <xf numFmtId="20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186" fontId="157" fillId="0" borderId="0" applyFont="0" applyFill="0" applyBorder="0" applyAlignment="0" applyProtection="0"/>
    <xf numFmtId="186" fontId="157" fillId="0" borderId="0" applyFont="0" applyFill="0" applyBorder="0" applyAlignment="0" applyProtection="0"/>
    <xf numFmtId="210" fontId="157" fillId="0" borderId="0" applyFont="0" applyFill="0" applyBorder="0" applyAlignment="0" applyProtection="0"/>
    <xf numFmtId="186" fontId="157" fillId="0" borderId="0" applyFont="0" applyFill="0" applyBorder="0" applyAlignment="0" applyProtection="0"/>
    <xf numFmtId="186" fontId="157" fillId="0" borderId="0" applyFont="0" applyFill="0" applyBorder="0" applyAlignment="0" applyProtection="0"/>
    <xf numFmtId="178" fontId="157" fillId="0" borderId="0" applyFont="0" applyFill="0" applyBorder="0" applyAlignment="0" applyProtection="0"/>
    <xf numFmtId="20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86" fontId="157" fillId="0" borderId="0" applyFont="0" applyFill="0" applyBorder="0" applyAlignment="0" applyProtection="0"/>
    <xf numFmtId="186"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167" fontId="157" fillId="0" borderId="0" applyFont="0" applyFill="0" applyBorder="0" applyAlignment="0" applyProtection="0"/>
    <xf numFmtId="18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86" fontId="157" fillId="0" borderId="0" applyFont="0" applyFill="0" applyBorder="0" applyAlignment="0" applyProtection="0"/>
    <xf numFmtId="186" fontId="157" fillId="0" borderId="0" applyFont="0" applyFill="0" applyBorder="0" applyAlignment="0" applyProtection="0"/>
    <xf numFmtId="206" fontId="157" fillId="0" borderId="0" applyFont="0" applyFill="0" applyBorder="0" applyAlignment="0" applyProtection="0"/>
    <xf numFmtId="186"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167" fontId="157" fillId="0" borderId="0" applyFont="0" applyFill="0" applyBorder="0" applyAlignment="0" applyProtection="0"/>
    <xf numFmtId="18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8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211" fontId="157" fillId="0" borderId="0" applyFont="0" applyFill="0" applyBorder="0" applyAlignment="0" applyProtection="0"/>
    <xf numFmtId="211" fontId="157" fillId="0" borderId="0" applyFont="0" applyFill="0" applyBorder="0" applyAlignment="0" applyProtection="0"/>
    <xf numFmtId="192" fontId="163" fillId="0" borderId="0" applyFont="0" applyFill="0" applyBorder="0" applyAlignment="0" applyProtection="0"/>
    <xf numFmtId="193" fontId="163" fillId="0" borderId="0" applyFont="0" applyFill="0" applyBorder="0" applyAlignment="0" applyProtection="0"/>
    <xf numFmtId="211" fontId="157" fillId="0" borderId="0" applyFont="0" applyFill="0" applyBorder="0" applyAlignment="0" applyProtection="0"/>
    <xf numFmtId="206" fontId="157" fillId="0" borderId="0" applyFont="0" applyFill="0" applyBorder="0" applyAlignment="0" applyProtection="0"/>
    <xf numFmtId="206" fontId="157" fillId="0" borderId="0" applyFont="0" applyFill="0" applyBorder="0" applyAlignment="0" applyProtection="0"/>
    <xf numFmtId="206" fontId="157" fillId="0" borderId="0" applyFont="0" applyFill="0" applyBorder="0" applyAlignment="0" applyProtection="0"/>
    <xf numFmtId="170" fontId="157" fillId="0" borderId="0" applyFont="0" applyFill="0" applyBorder="0" applyAlignment="0" applyProtection="0"/>
    <xf numFmtId="178" fontId="157" fillId="0" borderId="0" applyFont="0" applyFill="0" applyBorder="0" applyAlignment="0" applyProtection="0"/>
    <xf numFmtId="170" fontId="157" fillId="0" borderId="0" applyFont="0" applyFill="0" applyBorder="0" applyAlignment="0" applyProtection="0"/>
    <xf numFmtId="186"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170" fontId="157" fillId="0" borderId="0" applyFont="0" applyFill="0" applyBorder="0" applyAlignment="0" applyProtection="0"/>
    <xf numFmtId="170" fontId="157" fillId="0" borderId="0" applyFont="0" applyFill="0" applyBorder="0" applyAlignment="0" applyProtection="0"/>
    <xf numFmtId="186" fontId="157" fillId="0" borderId="0" applyFont="0" applyFill="0" applyBorder="0" applyAlignment="0" applyProtection="0"/>
    <xf numFmtId="170" fontId="157" fillId="0" borderId="0" applyFont="0" applyFill="0" applyBorder="0" applyAlignment="0" applyProtection="0"/>
    <xf numFmtId="206" fontId="157" fillId="0" borderId="0" applyFont="0" applyFill="0" applyBorder="0" applyAlignment="0" applyProtection="0"/>
    <xf numFmtId="186" fontId="155" fillId="0" borderId="0" applyFont="0" applyFill="0" applyBorder="0" applyAlignment="0" applyProtection="0"/>
    <xf numFmtId="178" fontId="157" fillId="0" borderId="0" applyFont="0" applyFill="0" applyBorder="0" applyAlignment="0" applyProtection="0"/>
    <xf numFmtId="178" fontId="157" fillId="0" borderId="0" applyFont="0" applyFill="0" applyBorder="0" applyAlignment="0" applyProtection="0"/>
    <xf numFmtId="186" fontId="155" fillId="0" borderId="0" applyFont="0" applyFill="0" applyBorder="0" applyAlignment="0" applyProtection="0"/>
    <xf numFmtId="170" fontId="157" fillId="0" borderId="0" applyFont="0" applyFill="0" applyBorder="0" applyAlignment="0" applyProtection="0"/>
    <xf numFmtId="207" fontId="157" fillId="0" borderId="0" applyFont="0" applyFill="0" applyBorder="0" applyAlignment="0" applyProtection="0"/>
    <xf numFmtId="208" fontId="26" fillId="0" borderId="0" applyFont="0" applyFill="0" applyBorder="0" applyAlignment="0" applyProtection="0"/>
    <xf numFmtId="186" fontId="155" fillId="0" borderId="0" applyFont="0" applyFill="0" applyBorder="0" applyAlignment="0" applyProtection="0"/>
    <xf numFmtId="178" fontId="157" fillId="0" borderId="0" applyFont="0" applyFill="0" applyBorder="0" applyAlignment="0" applyProtection="0"/>
    <xf numFmtId="14" fontId="209" fillId="0" borderId="0"/>
    <xf numFmtId="232" fontId="210" fillId="0" borderId="30">
      <alignment horizontal="right" vertical="center"/>
    </xf>
    <xf numFmtId="233" fontId="157" fillId="0" borderId="30">
      <alignment horizontal="right" vertical="center"/>
    </xf>
    <xf numFmtId="232" fontId="210" fillId="0" borderId="30">
      <alignment horizontal="right" vertical="center"/>
    </xf>
    <xf numFmtId="234" fontId="211" fillId="0" borderId="30">
      <alignment horizontal="right" vertical="center"/>
    </xf>
    <xf numFmtId="234" fontId="211" fillId="0" borderId="30">
      <alignment horizontal="right" vertical="center"/>
    </xf>
    <xf numFmtId="235" fontId="26" fillId="0" borderId="30">
      <alignment horizontal="right" vertical="center"/>
    </xf>
    <xf numFmtId="236" fontId="26" fillId="0" borderId="30">
      <alignment horizontal="right" vertical="center"/>
    </xf>
    <xf numFmtId="236" fontId="26" fillId="0" borderId="30">
      <alignment horizontal="right" vertical="center"/>
    </xf>
    <xf numFmtId="235" fontId="26" fillId="0" borderId="30">
      <alignment horizontal="right" vertical="center"/>
    </xf>
    <xf numFmtId="235" fontId="26" fillId="0" borderId="30">
      <alignment horizontal="right" vertical="center"/>
    </xf>
    <xf numFmtId="235" fontId="26" fillId="0" borderId="30">
      <alignment horizontal="right" vertical="center"/>
    </xf>
    <xf numFmtId="236" fontId="26" fillId="0" borderId="30">
      <alignment horizontal="right" vertical="center"/>
    </xf>
    <xf numFmtId="237" fontId="26" fillId="0" borderId="30">
      <alignment horizontal="right" vertical="center"/>
    </xf>
    <xf numFmtId="237" fontId="26" fillId="0" borderId="30">
      <alignment horizontal="right" vertical="center"/>
    </xf>
    <xf numFmtId="237" fontId="26" fillId="0" borderId="30">
      <alignment horizontal="right" vertical="center"/>
    </xf>
    <xf numFmtId="235" fontId="26" fillId="0" borderId="30">
      <alignment horizontal="right" vertical="center"/>
    </xf>
    <xf numFmtId="232" fontId="210" fillId="0" borderId="30">
      <alignment horizontal="right" vertical="center"/>
    </xf>
    <xf numFmtId="232" fontId="210" fillId="0" borderId="30">
      <alignment horizontal="right" vertical="center"/>
    </xf>
    <xf numFmtId="232" fontId="210" fillId="0" borderId="30">
      <alignment horizontal="right" vertical="center"/>
    </xf>
    <xf numFmtId="232" fontId="210" fillId="0" borderId="30">
      <alignment horizontal="right" vertical="center"/>
    </xf>
    <xf numFmtId="232" fontId="210" fillId="0" borderId="30">
      <alignment horizontal="right" vertical="center"/>
    </xf>
    <xf numFmtId="238" fontId="206" fillId="0" borderId="30">
      <alignment horizontal="right" vertical="center"/>
    </xf>
    <xf numFmtId="236" fontId="26" fillId="0" borderId="30">
      <alignment horizontal="right" vertical="center"/>
    </xf>
    <xf numFmtId="236" fontId="26" fillId="0" borderId="30">
      <alignment horizontal="right" vertical="center"/>
    </xf>
    <xf numFmtId="236" fontId="26" fillId="0" borderId="30">
      <alignment horizontal="right" vertical="center"/>
    </xf>
    <xf numFmtId="235" fontId="26" fillId="0" borderId="30">
      <alignment horizontal="right" vertical="center"/>
    </xf>
    <xf numFmtId="232" fontId="210" fillId="0" borderId="30">
      <alignment horizontal="right" vertical="center"/>
    </xf>
    <xf numFmtId="232" fontId="210" fillId="0" borderId="30">
      <alignment horizontal="right" vertical="center"/>
    </xf>
    <xf numFmtId="234" fontId="211" fillId="0" borderId="30">
      <alignment horizontal="right" vertical="center"/>
    </xf>
    <xf numFmtId="234" fontId="211" fillId="0" borderId="30">
      <alignment horizontal="right" vertical="center"/>
    </xf>
    <xf numFmtId="232" fontId="210" fillId="0" borderId="30">
      <alignment horizontal="right" vertical="center"/>
    </xf>
    <xf numFmtId="232" fontId="210" fillId="0" borderId="30">
      <alignment horizontal="right" vertical="center"/>
    </xf>
    <xf numFmtId="232" fontId="210" fillId="0" borderId="30">
      <alignment horizontal="right" vertical="center"/>
    </xf>
    <xf numFmtId="232" fontId="210" fillId="0" borderId="30">
      <alignment horizontal="right" vertical="center"/>
    </xf>
    <xf numFmtId="232" fontId="210" fillId="0" borderId="30">
      <alignment horizontal="right" vertical="center"/>
    </xf>
    <xf numFmtId="232" fontId="210" fillId="0" borderId="30">
      <alignment horizontal="right" vertical="center"/>
    </xf>
    <xf numFmtId="232" fontId="210" fillId="0" borderId="30">
      <alignment horizontal="right" vertical="center"/>
    </xf>
    <xf numFmtId="232" fontId="210" fillId="0" borderId="30">
      <alignment horizontal="right" vertical="center"/>
    </xf>
    <xf numFmtId="234" fontId="211" fillId="0" borderId="30">
      <alignment horizontal="right" vertical="center"/>
    </xf>
    <xf numFmtId="232" fontId="210" fillId="0" borderId="30">
      <alignment horizontal="right" vertical="center"/>
    </xf>
    <xf numFmtId="232" fontId="210" fillId="0" borderId="30">
      <alignment horizontal="right" vertical="center"/>
    </xf>
    <xf numFmtId="234" fontId="211" fillId="0" borderId="30">
      <alignment horizontal="right" vertical="center"/>
    </xf>
    <xf numFmtId="233" fontId="157" fillId="0" borderId="30">
      <alignment horizontal="right" vertical="center"/>
    </xf>
    <xf numFmtId="232" fontId="210" fillId="0" borderId="30">
      <alignment horizontal="right" vertical="center"/>
    </xf>
    <xf numFmtId="232" fontId="210" fillId="0" borderId="30">
      <alignment horizontal="right" vertical="center"/>
    </xf>
    <xf numFmtId="234" fontId="211" fillId="0" borderId="30">
      <alignment horizontal="right" vertical="center"/>
    </xf>
    <xf numFmtId="232" fontId="210" fillId="0" borderId="30">
      <alignment horizontal="right" vertical="center"/>
    </xf>
    <xf numFmtId="232" fontId="210" fillId="0" borderId="30">
      <alignment horizontal="right" vertical="center"/>
    </xf>
    <xf numFmtId="239" fontId="26" fillId="34" borderId="43" applyFont="0" applyFill="0" applyBorder="0"/>
    <xf numFmtId="219" fontId="206" fillId="34" borderId="43" applyFont="0" applyFill="0" applyBorder="0"/>
    <xf numFmtId="234" fontId="211" fillId="0" borderId="30">
      <alignment horizontal="right" vertical="center"/>
    </xf>
    <xf numFmtId="240" fontId="157" fillId="0" borderId="29">
      <alignment horizontal="left"/>
    </xf>
    <xf numFmtId="0" fontId="212" fillId="0" borderId="44"/>
    <xf numFmtId="0" fontId="204" fillId="0" borderId="0" applyNumberFormat="0" applyFill="0" applyBorder="0" applyAlignment="0" applyProtection="0"/>
    <xf numFmtId="18" fontId="26" fillId="0" borderId="36">
      <alignment horizontal="left" vertical="top" wrapText="1"/>
      <protection locked="0"/>
    </xf>
    <xf numFmtId="0" fontId="189" fillId="0" borderId="0" applyNumberFormat="0" applyFont="0" applyFill="0" applyBorder="0" applyProtection="0">
      <alignment vertical="top"/>
    </xf>
    <xf numFmtId="241" fontId="213" fillId="0" borderId="0"/>
    <xf numFmtId="242" fontId="157" fillId="0" borderId="29"/>
    <xf numFmtId="0" fontId="214" fillId="0" borderId="0"/>
    <xf numFmtId="0" fontId="214" fillId="0" borderId="0"/>
    <xf numFmtId="164" fontId="215" fillId="79" borderId="37">
      <alignment vertical="top"/>
    </xf>
    <xf numFmtId="0" fontId="216" fillId="80" borderId="29">
      <alignment horizontal="left" vertical="center"/>
    </xf>
    <xf numFmtId="165" fontId="217" fillId="81" borderId="37"/>
    <xf numFmtId="164" fontId="200" fillId="0" borderId="37">
      <alignment horizontal="left" vertical="top"/>
    </xf>
    <xf numFmtId="0" fontId="218" fillId="82" borderId="0">
      <alignment horizontal="left" vertical="center"/>
    </xf>
    <xf numFmtId="164" fontId="165" fillId="0" borderId="41">
      <alignment horizontal="left" vertical="top"/>
    </xf>
    <xf numFmtId="0" fontId="219" fillId="0" borderId="41">
      <alignment horizontal="left" vertical="center"/>
    </xf>
    <xf numFmtId="243" fontId="26" fillId="0" borderId="0" applyFont="0" applyFill="0" applyBorder="0" applyAlignment="0" applyProtection="0"/>
    <xf numFmtId="244" fontId="26" fillId="0" borderId="0" applyFont="0" applyFill="0" applyBorder="0" applyAlignment="0" applyProtection="0"/>
    <xf numFmtId="0" fontId="220" fillId="0" borderId="45"/>
    <xf numFmtId="0" fontId="221" fillId="0" borderId="45"/>
    <xf numFmtId="0" fontId="220" fillId="0" borderId="45"/>
    <xf numFmtId="0" fontId="220" fillId="0" borderId="45"/>
    <xf numFmtId="0" fontId="221" fillId="0" borderId="45"/>
    <xf numFmtId="0" fontId="31" fillId="0" borderId="0" applyFont="0" applyFill="0" applyBorder="0" applyAlignment="0" applyProtection="0"/>
    <xf numFmtId="0" fontId="222" fillId="0" borderId="0" applyNumberFormat="0" applyFill="0" applyBorder="0" applyAlignment="0" applyProtection="0"/>
    <xf numFmtId="0" fontId="223" fillId="0" borderId="0">
      <alignment vertical="center"/>
    </xf>
    <xf numFmtId="245" fontId="224" fillId="0" borderId="0" applyFont="0" applyFill="0" applyBorder="0" applyAlignment="0" applyProtection="0"/>
    <xf numFmtId="246" fontId="224" fillId="0" borderId="0" applyFont="0" applyFill="0" applyBorder="0" applyAlignment="0" applyProtection="0"/>
    <xf numFmtId="0" fontId="225" fillId="0" borderId="0" applyFont="0" applyFill="0" applyBorder="0" applyAlignment="0" applyProtection="0"/>
    <xf numFmtId="0" fontId="225" fillId="0" borderId="0" applyFont="0" applyFill="0" applyBorder="0" applyAlignment="0" applyProtection="0"/>
    <xf numFmtId="0" fontId="27" fillId="0" borderId="0">
      <alignment vertical="center"/>
    </xf>
    <xf numFmtId="0" fontId="148" fillId="0" borderId="0"/>
    <xf numFmtId="0" fontId="31" fillId="0" borderId="0">
      <protection locked="0"/>
    </xf>
    <xf numFmtId="0" fontId="226" fillId="0" borderId="0">
      <protection locked="0"/>
    </xf>
    <xf numFmtId="0" fontId="226" fillId="0" borderId="0">
      <protection locked="0"/>
    </xf>
    <xf numFmtId="0" fontId="187" fillId="0" borderId="0">
      <protection locked="0"/>
    </xf>
    <xf numFmtId="0" fontId="187" fillId="0" borderId="0">
      <protection locked="0"/>
    </xf>
    <xf numFmtId="40" fontId="227" fillId="0" borderId="0" applyFont="0" applyFill="0" applyBorder="0" applyAlignment="0" applyProtection="0"/>
    <xf numFmtId="38" fontId="227" fillId="0" borderId="0" applyFont="0" applyFill="0" applyBorder="0" applyAlignment="0" applyProtection="0"/>
    <xf numFmtId="0" fontId="227" fillId="0" borderId="0" applyFont="0" applyFill="0" applyBorder="0" applyAlignment="0" applyProtection="0"/>
    <xf numFmtId="0" fontId="227" fillId="0" borderId="0" applyFont="0" applyFill="0" applyBorder="0" applyAlignment="0" applyProtection="0"/>
    <xf numFmtId="9" fontId="228" fillId="0" borderId="0" applyFont="0" applyFill="0" applyBorder="0" applyAlignment="0" applyProtection="0"/>
    <xf numFmtId="0" fontId="229" fillId="0" borderId="0"/>
    <xf numFmtId="0" fontId="33" fillId="0" borderId="0" applyFont="0" applyFill="0" applyBorder="0" applyAlignment="0" applyProtection="0"/>
    <xf numFmtId="0" fontId="230" fillId="0" borderId="0">
      <alignment vertical="center"/>
    </xf>
    <xf numFmtId="170" fontId="65" fillId="0" borderId="0" applyFont="0" applyFill="0" applyBorder="0" applyAlignment="0" applyProtection="0">
      <alignment vertical="center"/>
    </xf>
    <xf numFmtId="169" fontId="7" fillId="0" borderId="0" applyFont="0" applyFill="0" applyBorder="0" applyAlignment="0" applyProtection="0"/>
    <xf numFmtId="0" fontId="231" fillId="0" borderId="46"/>
    <xf numFmtId="4" fontId="187" fillId="0" borderId="0">
      <protection locked="0"/>
    </xf>
    <xf numFmtId="0" fontId="31" fillId="0" borderId="0">
      <protection locked="0"/>
    </xf>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57" fillId="0" borderId="0" applyFont="0" applyFill="0" applyBorder="0" applyAlignment="0" applyProtection="0"/>
    <xf numFmtId="0" fontId="31" fillId="0" borderId="0">
      <protection locked="0"/>
    </xf>
    <xf numFmtId="0" fontId="232" fillId="0" borderId="0"/>
    <xf numFmtId="0" fontId="187" fillId="0" borderId="47">
      <protection locked="0"/>
    </xf>
    <xf numFmtId="0" fontId="31" fillId="0" borderId="0">
      <protection locked="0"/>
    </xf>
    <xf numFmtId="0" fontId="31" fillId="0" borderId="0">
      <protection locked="0"/>
    </xf>
    <xf numFmtId="0" fontId="30" fillId="0" borderId="0"/>
    <xf numFmtId="170" fontId="148" fillId="0" borderId="0" applyFont="0" applyFill="0" applyBorder="0" applyAlignment="0" applyProtection="0"/>
    <xf numFmtId="171" fontId="148" fillId="0" borderId="0" applyFont="0" applyFill="0" applyBorder="0" applyAlignment="0" applyProtection="0"/>
    <xf numFmtId="176" fontId="26" fillId="0" borderId="0" applyFont="0" applyFill="0" applyBorder="0" applyAlignment="0" applyProtection="0"/>
    <xf numFmtId="178" fontId="26" fillId="0" borderId="0" applyFont="0" applyFill="0" applyBorder="0" applyAlignment="0" applyProtection="0"/>
    <xf numFmtId="192" fontId="148" fillId="0" borderId="0" applyFont="0" applyFill="0" applyBorder="0" applyAlignment="0" applyProtection="0"/>
    <xf numFmtId="165" fontId="233" fillId="0" borderId="0" applyFont="0" applyFill="0" applyBorder="0" applyAlignment="0" applyProtection="0"/>
    <xf numFmtId="193" fontId="148" fillId="0" borderId="0" applyFont="0" applyFill="0" applyBorder="0" applyAlignment="0" applyProtection="0"/>
    <xf numFmtId="168" fontId="26" fillId="0" borderId="0" applyFont="0" applyFill="0" applyBorder="0" applyAlignment="0" applyProtection="0"/>
    <xf numFmtId="166" fontId="26" fillId="0" borderId="0" applyFont="0" applyFill="0" applyBorder="0" applyAlignment="0" applyProtection="0"/>
    <xf numFmtId="196" fontId="157" fillId="0" borderId="0" applyFont="0" applyFill="0" applyBorder="0" applyAlignment="0" applyProtection="0"/>
    <xf numFmtId="9" fontId="26" fillId="0" borderId="0" applyFont="0" applyFill="0" applyBorder="0" applyAlignment="0" applyProtection="0"/>
    <xf numFmtId="9" fontId="6" fillId="0" borderId="0" applyFont="0" applyFill="0" applyBorder="0" applyAlignment="0" applyProtection="0"/>
    <xf numFmtId="0" fontId="6" fillId="0" borderId="0"/>
    <xf numFmtId="169" fontId="6" fillId="0" borderId="0" applyFont="0" applyFill="0" applyBorder="0" applyAlignment="0" applyProtection="0"/>
    <xf numFmtId="169" fontId="65" fillId="0" borderId="0" applyFont="0" applyFill="0" applyBorder="0" applyAlignment="0" applyProtection="0"/>
    <xf numFmtId="169" fontId="6" fillId="0" borderId="0" applyFont="0" applyFill="0" applyBorder="0" applyAlignment="0" applyProtection="0"/>
    <xf numFmtId="9" fontId="5" fillId="0" borderId="0" applyFont="0" applyFill="0" applyBorder="0" applyAlignment="0" applyProtection="0"/>
    <xf numFmtId="0" fontId="5" fillId="0" borderId="0"/>
    <xf numFmtId="169" fontId="5" fillId="0" borderId="0" applyFont="0" applyFill="0" applyBorder="0" applyAlignment="0" applyProtection="0"/>
    <xf numFmtId="169" fontId="5" fillId="0" borderId="0" applyFont="0" applyFill="0" applyBorder="0" applyAlignment="0" applyProtection="0"/>
    <xf numFmtId="0" fontId="268" fillId="0" borderId="0"/>
    <xf numFmtId="0" fontId="26" fillId="0" borderId="0"/>
    <xf numFmtId="0" fontId="3" fillId="0" borderId="0"/>
    <xf numFmtId="169" fontId="3" fillId="0" borderId="0" applyFont="0" applyFill="0" applyBorder="0" applyAlignment="0" applyProtection="0"/>
    <xf numFmtId="0" fontId="33" fillId="0" borderId="0"/>
    <xf numFmtId="0" fontId="2" fillId="0" borderId="0"/>
    <xf numFmtId="0" fontId="1" fillId="0" borderId="0"/>
  </cellStyleXfs>
  <cellXfs count="498">
    <xf numFmtId="0" fontId="0" fillId="0" borderId="0" xfId="0"/>
    <xf numFmtId="0" fontId="150" fillId="73" borderId="29" xfId="14112" applyFont="1" applyFill="1" applyBorder="1"/>
    <xf numFmtId="0" fontId="151" fillId="73" borderId="29" xfId="14112" applyFont="1" applyFill="1" applyBorder="1"/>
    <xf numFmtId="184" fontId="152" fillId="73" borderId="29" xfId="14113" applyNumberFormat="1" applyFont="1" applyFill="1" applyBorder="1" applyAlignment="1">
      <alignment horizontal="center" vertical="center" wrapText="1"/>
    </xf>
    <xf numFmtId="184" fontId="153" fillId="73" borderId="29" xfId="14113" applyNumberFormat="1" applyFont="1" applyFill="1" applyBorder="1" applyAlignment="1">
      <alignment horizontal="center" vertical="center" wrapText="1"/>
    </xf>
    <xf numFmtId="0" fontId="149" fillId="0" borderId="0" xfId="14112"/>
    <xf numFmtId="0" fontId="150" fillId="33" borderId="29" xfId="14112" applyFont="1" applyFill="1" applyBorder="1"/>
    <xf numFmtId="0" fontId="151" fillId="33" borderId="29" xfId="14112" applyFont="1" applyFill="1" applyBorder="1"/>
    <xf numFmtId="0" fontId="151" fillId="0" borderId="29" xfId="14112" applyFont="1" applyFill="1" applyBorder="1"/>
    <xf numFmtId="0" fontId="150" fillId="0" borderId="29" xfId="14112" applyFont="1" applyFill="1" applyBorder="1"/>
    <xf numFmtId="172" fontId="151" fillId="0" borderId="29" xfId="14114" applyNumberFormat="1" applyFont="1" applyFill="1" applyBorder="1"/>
    <xf numFmtId="169" fontId="151" fillId="0" borderId="29" xfId="14114" applyFont="1" applyFill="1" applyBorder="1" applyAlignment="1"/>
    <xf numFmtId="172" fontId="151" fillId="0" borderId="29" xfId="14114" applyNumberFormat="1" applyFont="1" applyFill="1" applyBorder="1" applyAlignment="1"/>
    <xf numFmtId="169" fontId="151" fillId="0" borderId="29" xfId="14114" applyFont="1" applyFill="1" applyBorder="1"/>
    <xf numFmtId="0" fontId="151" fillId="0" borderId="29" xfId="14112" applyFont="1" applyFill="1" applyBorder="1" applyAlignment="1"/>
    <xf numFmtId="2" fontId="154" fillId="0" borderId="29" xfId="14112" applyNumberFormat="1" applyFont="1" applyFill="1" applyBorder="1"/>
    <xf numFmtId="169" fontId="151" fillId="0" borderId="29" xfId="14112" applyNumberFormat="1" applyFont="1" applyFill="1" applyBorder="1"/>
    <xf numFmtId="169" fontId="151" fillId="72" borderId="29" xfId="14114" applyFont="1" applyFill="1" applyBorder="1"/>
    <xf numFmtId="171" fontId="151" fillId="0" borderId="29" xfId="14112" applyNumberFormat="1" applyFont="1" applyFill="1" applyBorder="1"/>
    <xf numFmtId="0" fontId="151" fillId="72" borderId="29" xfId="14112" applyFont="1" applyFill="1" applyBorder="1"/>
    <xf numFmtId="0" fontId="151" fillId="0" borderId="29" xfId="14112" applyFont="1" applyBorder="1"/>
    <xf numFmtId="169" fontId="150" fillId="33" borderId="29" xfId="14112" applyNumberFormat="1" applyFont="1" applyFill="1" applyBorder="1"/>
    <xf numFmtId="0" fontId="153" fillId="0" borderId="29" xfId="14115" applyFont="1" applyFill="1" applyBorder="1"/>
    <xf numFmtId="169" fontId="151" fillId="33" borderId="29" xfId="14112" applyNumberFormat="1" applyFont="1" applyFill="1" applyBorder="1"/>
    <xf numFmtId="0" fontId="234" fillId="0" borderId="0" xfId="0" applyFont="1" applyFill="1" applyBorder="1" applyAlignment="1">
      <alignment horizontal="right"/>
    </xf>
    <xf numFmtId="0" fontId="234" fillId="0" borderId="0" xfId="0" applyFont="1" applyFill="1" applyBorder="1"/>
    <xf numFmtId="0" fontId="234" fillId="0" borderId="0" xfId="0" applyFont="1" applyAlignment="1">
      <alignment horizontal="center"/>
    </xf>
    <xf numFmtId="0" fontId="234" fillId="0" borderId="0" xfId="0" applyFont="1"/>
    <xf numFmtId="0" fontId="234" fillId="0" borderId="0" xfId="0" applyFont="1" applyBorder="1"/>
    <xf numFmtId="0" fontId="235" fillId="0" borderId="0" xfId="0" applyFont="1" applyAlignment="1">
      <alignment horizontal="center"/>
    </xf>
    <xf numFmtId="0" fontId="235" fillId="0" borderId="0" xfId="0" applyFont="1" applyAlignment="1">
      <alignment horizontal="center" vertical="center"/>
    </xf>
    <xf numFmtId="3" fontId="239" fillId="83" borderId="29" xfId="0" applyNumberFormat="1" applyFont="1" applyFill="1" applyBorder="1" applyAlignment="1" applyProtection="1">
      <alignment horizontal="center" vertical="center"/>
    </xf>
    <xf numFmtId="248" fontId="236" fillId="83" borderId="0" xfId="0" applyNumberFormat="1" applyFont="1" applyFill="1" applyAlignment="1">
      <alignment horizontal="center"/>
    </xf>
    <xf numFmtId="172" fontId="239" fillId="83" borderId="29" xfId="1" applyNumberFormat="1" applyFont="1" applyFill="1" applyBorder="1" applyAlignment="1">
      <alignment horizontal="center" vertical="center" wrapText="1"/>
    </xf>
    <xf numFmtId="0" fontId="239" fillId="83" borderId="29" xfId="3" applyNumberFormat="1" applyFont="1" applyFill="1" applyBorder="1" applyAlignment="1">
      <alignment horizontal="center" vertical="center"/>
    </xf>
    <xf numFmtId="0" fontId="239" fillId="83" borderId="29" xfId="3" applyFont="1" applyFill="1" applyBorder="1" applyAlignment="1">
      <alignment horizontal="center" vertical="center"/>
    </xf>
    <xf numFmtId="20" fontId="239" fillId="83" borderId="29" xfId="0" applyNumberFormat="1" applyFont="1" applyFill="1" applyBorder="1" applyAlignment="1">
      <alignment horizontal="center" vertical="center"/>
    </xf>
    <xf numFmtId="3" fontId="239" fillId="83" borderId="29" xfId="0" applyNumberFormat="1" applyFont="1" applyFill="1" applyBorder="1" applyAlignment="1">
      <alignment horizontal="center" vertical="center"/>
    </xf>
    <xf numFmtId="0" fontId="239" fillId="83" borderId="0" xfId="0" applyFont="1" applyFill="1" applyBorder="1"/>
    <xf numFmtId="3" fontId="239" fillId="83" borderId="29" xfId="0" applyNumberFormat="1" applyFont="1" applyFill="1" applyBorder="1" applyAlignment="1" applyProtection="1">
      <alignment vertical="center"/>
    </xf>
    <xf numFmtId="0" fontId="241" fillId="0" borderId="0" xfId="0" applyFont="1" applyAlignment="1">
      <alignment horizontal="center" vertical="center"/>
    </xf>
    <xf numFmtId="0" fontId="240" fillId="83" borderId="29" xfId="0" applyFont="1" applyFill="1" applyBorder="1"/>
    <xf numFmtId="0" fontId="237" fillId="84" borderId="27" xfId="14110" applyFont="1" applyFill="1" applyBorder="1" applyAlignment="1">
      <alignment horizontal="center" vertical="center" wrapText="1"/>
    </xf>
    <xf numFmtId="248" fontId="238" fillId="84" borderId="27" xfId="1" applyNumberFormat="1" applyFont="1" applyFill="1" applyBorder="1" applyAlignment="1">
      <alignment horizontal="center" vertical="center" wrapText="1"/>
    </xf>
    <xf numFmtId="247" fontId="237" fillId="84" borderId="27" xfId="1" applyNumberFormat="1" applyFont="1" applyFill="1" applyBorder="1" applyAlignment="1">
      <alignment horizontal="center" vertical="center" wrapText="1"/>
    </xf>
    <xf numFmtId="0" fontId="239" fillId="85" borderId="27" xfId="2" applyFont="1" applyFill="1" applyBorder="1" applyAlignment="1">
      <alignment horizontal="center" vertical="center" wrapText="1"/>
    </xf>
    <xf numFmtId="0" fontId="239" fillId="85" borderId="28" xfId="0" applyFont="1" applyFill="1" applyBorder="1" applyAlignment="1">
      <alignment horizontal="center" vertical="center" wrapText="1"/>
    </xf>
    <xf numFmtId="0" fontId="235" fillId="86" borderId="0" xfId="0" applyFont="1" applyFill="1" applyAlignment="1">
      <alignment horizontal="center"/>
    </xf>
    <xf numFmtId="172" fontId="243" fillId="84" borderId="27" xfId="1" applyNumberFormat="1" applyFont="1" applyFill="1" applyBorder="1" applyAlignment="1">
      <alignment horizontal="center" vertical="center" wrapText="1"/>
    </xf>
    <xf numFmtId="0" fontId="235" fillId="87" borderId="0" xfId="0" applyFont="1" applyFill="1" applyAlignment="1">
      <alignment horizontal="center"/>
    </xf>
    <xf numFmtId="0" fontId="235" fillId="88" borderId="0" xfId="0" applyFont="1" applyFill="1" applyAlignment="1">
      <alignment horizontal="center"/>
    </xf>
    <xf numFmtId="0" fontId="237" fillId="84" borderId="26" xfId="14110" applyFont="1" applyFill="1" applyBorder="1" applyAlignment="1">
      <alignment horizontal="center" vertical="center" wrapText="1"/>
    </xf>
    <xf numFmtId="0" fontId="240" fillId="85" borderId="0" xfId="0" applyFont="1" applyFill="1" applyBorder="1"/>
    <xf numFmtId="172" fontId="244" fillId="84" borderId="27" xfId="1" applyNumberFormat="1" applyFont="1" applyFill="1" applyBorder="1" applyAlignment="1">
      <alignment horizontal="center" vertical="center" wrapText="1"/>
    </xf>
    <xf numFmtId="0" fontId="239" fillId="72" borderId="29" xfId="3" applyFont="1" applyFill="1" applyBorder="1" applyAlignment="1">
      <alignment horizontal="center" vertical="center"/>
    </xf>
    <xf numFmtId="0" fontId="239" fillId="72" borderId="0" xfId="0" applyFont="1" applyFill="1" applyBorder="1"/>
    <xf numFmtId="3" fontId="239" fillId="83" borderId="30" xfId="0" applyNumberFormat="1" applyFont="1" applyFill="1" applyBorder="1" applyAlignment="1" applyProtection="1">
      <alignment vertical="center"/>
    </xf>
    <xf numFmtId="3" fontId="239" fillId="83" borderId="32" xfId="0" applyNumberFormat="1" applyFont="1" applyFill="1" applyBorder="1" applyAlignment="1" applyProtection="1">
      <alignment horizontal="center" vertical="center"/>
    </xf>
    <xf numFmtId="3" fontId="239" fillId="83" borderId="10" xfId="0" applyNumberFormat="1" applyFont="1" applyFill="1" applyBorder="1" applyAlignment="1" applyProtection="1">
      <alignment vertical="center"/>
    </xf>
    <xf numFmtId="0" fontId="245" fillId="83" borderId="29" xfId="3" applyFont="1" applyFill="1" applyBorder="1" applyAlignment="1">
      <alignment horizontal="center" vertical="center"/>
    </xf>
    <xf numFmtId="3" fontId="245" fillId="83" borderId="29" xfId="0" applyNumberFormat="1" applyFont="1" applyFill="1" applyBorder="1" applyAlignment="1" applyProtection="1">
      <alignment vertical="center"/>
    </xf>
    <xf numFmtId="3" fontId="245" fillId="83" borderId="10" xfId="0" applyNumberFormat="1" applyFont="1" applyFill="1" applyBorder="1" applyAlignment="1" applyProtection="1">
      <alignment vertical="center"/>
    </xf>
    <xf numFmtId="3" fontId="245" fillId="83" borderId="32" xfId="0" applyNumberFormat="1" applyFont="1" applyFill="1" applyBorder="1" applyAlignment="1" applyProtection="1">
      <alignment horizontal="center" vertical="center"/>
    </xf>
    <xf numFmtId="3" fontId="245" fillId="83" borderId="29" xfId="0" applyNumberFormat="1" applyFont="1" applyFill="1" applyBorder="1" applyAlignment="1" applyProtection="1">
      <alignment horizontal="center" vertical="center"/>
    </xf>
    <xf numFmtId="3" fontId="245" fillId="83" borderId="29" xfId="0" applyNumberFormat="1" applyFont="1" applyFill="1" applyBorder="1" applyAlignment="1">
      <alignment horizontal="center" vertical="center"/>
    </xf>
    <xf numFmtId="172" fontId="245" fillId="83" borderId="29" xfId="1" applyNumberFormat="1" applyFont="1" applyFill="1" applyBorder="1" applyAlignment="1">
      <alignment horizontal="center" vertical="center" wrapText="1"/>
    </xf>
    <xf numFmtId="3" fontId="239" fillId="83" borderId="29" xfId="4824" applyNumberFormat="1" applyFont="1" applyFill="1" applyBorder="1" applyAlignment="1">
      <alignment horizontal="center" vertical="center" wrapText="1"/>
    </xf>
    <xf numFmtId="0" fontId="238" fillId="83" borderId="29" xfId="3" applyFont="1" applyFill="1" applyBorder="1" applyAlignment="1">
      <alignment horizontal="center" vertical="center"/>
    </xf>
    <xf numFmtId="3" fontId="238" fillId="83" borderId="29" xfId="0" applyNumberFormat="1" applyFont="1" applyFill="1" applyBorder="1" applyAlignment="1" applyProtection="1">
      <alignment vertical="center"/>
    </xf>
    <xf numFmtId="3" fontId="238" fillId="83" borderId="30" xfId="0" applyNumberFormat="1" applyFont="1" applyFill="1" applyBorder="1" applyAlignment="1" applyProtection="1">
      <alignment vertical="center"/>
    </xf>
    <xf numFmtId="3" fontId="238" fillId="83" borderId="10" xfId="0" applyNumberFormat="1" applyFont="1" applyFill="1" applyBorder="1" applyAlignment="1" applyProtection="1">
      <alignment vertical="center"/>
    </xf>
    <xf numFmtId="3" fontId="238" fillId="83" borderId="32" xfId="0" applyNumberFormat="1" applyFont="1" applyFill="1" applyBorder="1" applyAlignment="1" applyProtection="1">
      <alignment horizontal="center" vertical="center"/>
    </xf>
    <xf numFmtId="3" fontId="238" fillId="83" borderId="29" xfId="0" applyNumberFormat="1" applyFont="1" applyFill="1" applyBorder="1" applyAlignment="1" applyProtection="1">
      <alignment horizontal="center" vertical="center"/>
    </xf>
    <xf numFmtId="172" fontId="238" fillId="83" borderId="29" xfId="1" applyNumberFormat="1" applyFont="1" applyFill="1" applyBorder="1" applyAlignment="1">
      <alignment horizontal="center" vertical="center" wrapText="1"/>
    </xf>
    <xf numFmtId="3" fontId="238" fillId="83" borderId="29" xfId="0" applyNumberFormat="1" applyFont="1" applyFill="1" applyBorder="1" applyAlignment="1">
      <alignment horizontal="center" vertical="center"/>
    </xf>
    <xf numFmtId="0" fontId="238" fillId="83" borderId="0" xfId="0" applyFont="1" applyFill="1" applyBorder="1"/>
    <xf numFmtId="0" fontId="235" fillId="83" borderId="0" xfId="0" applyFont="1" applyFill="1" applyAlignment="1">
      <alignment horizontal="center"/>
    </xf>
    <xf numFmtId="0" fontId="245" fillId="83" borderId="0" xfId="0" applyFont="1" applyFill="1" applyBorder="1"/>
    <xf numFmtId="0" fontId="235" fillId="33" borderId="0" xfId="0" applyFont="1" applyFill="1" applyAlignment="1">
      <alignment horizontal="center"/>
    </xf>
    <xf numFmtId="0" fontId="234" fillId="83" borderId="0" xfId="0" applyFont="1" applyFill="1"/>
    <xf numFmtId="0" fontId="234" fillId="83" borderId="0" xfId="0" applyFont="1" applyFill="1" applyBorder="1"/>
    <xf numFmtId="0" fontId="242" fillId="0" borderId="11" xfId="0" applyFont="1" applyBorder="1" applyAlignment="1">
      <alignment vertical="center" wrapText="1"/>
    </xf>
    <xf numFmtId="0" fontId="239" fillId="83" borderId="29" xfId="0" applyFont="1" applyFill="1" applyBorder="1"/>
    <xf numFmtId="0" fontId="239" fillId="83" borderId="35" xfId="3" applyFont="1" applyFill="1" applyBorder="1" applyAlignment="1">
      <alignment horizontal="center" vertical="center"/>
    </xf>
    <xf numFmtId="3" fontId="239" fillId="83" borderId="35" xfId="0" applyNumberFormat="1" applyFont="1" applyFill="1" applyBorder="1" applyAlignment="1">
      <alignment horizontal="center" vertical="center"/>
    </xf>
    <xf numFmtId="0" fontId="240" fillId="83" borderId="29" xfId="0" applyFont="1" applyFill="1" applyBorder="1" applyAlignment="1">
      <alignment horizontal="center" vertical="center"/>
    </xf>
    <xf numFmtId="0" fontId="239" fillId="83" borderId="29" xfId="3" applyNumberFormat="1" applyFont="1" applyFill="1" applyBorder="1" applyAlignment="1">
      <alignment horizontal="center" vertical="center" wrapText="1"/>
    </xf>
    <xf numFmtId="0" fontId="239" fillId="83" borderId="37" xfId="3" applyNumberFormat="1" applyFont="1" applyFill="1" applyBorder="1" applyAlignment="1">
      <alignment horizontal="center" vertical="center"/>
    </xf>
    <xf numFmtId="20" fontId="238" fillId="83" borderId="29" xfId="0" applyNumberFormat="1" applyFont="1" applyFill="1" applyBorder="1" applyAlignment="1">
      <alignment horizontal="center" vertical="center"/>
    </xf>
    <xf numFmtId="0" fontId="238" fillId="83" borderId="29" xfId="3" applyNumberFormat="1" applyFont="1" applyFill="1" applyBorder="1" applyAlignment="1">
      <alignment horizontal="center" vertical="center"/>
    </xf>
    <xf numFmtId="3" fontId="238" fillId="83" borderId="29" xfId="4824" applyNumberFormat="1" applyFont="1" applyFill="1" applyBorder="1" applyAlignment="1">
      <alignment horizontal="center" vertical="center" wrapText="1"/>
    </xf>
    <xf numFmtId="249" fontId="238" fillId="83" borderId="29" xfId="0" applyNumberFormat="1" applyFont="1" applyFill="1" applyBorder="1" applyAlignment="1" applyProtection="1">
      <alignment horizontal="center" vertical="center"/>
    </xf>
    <xf numFmtId="0" fontId="238" fillId="83" borderId="29" xfId="15062" applyFont="1" applyFill="1" applyBorder="1" applyAlignment="1">
      <alignment horizontal="center" vertical="center"/>
    </xf>
    <xf numFmtId="1" fontId="238" fillId="83" borderId="29" xfId="15062" applyNumberFormat="1" applyFont="1" applyFill="1" applyBorder="1" applyAlignment="1">
      <alignment horizontal="center" vertical="center"/>
    </xf>
    <xf numFmtId="0" fontId="238" fillId="83" borderId="29" xfId="15062" applyFont="1" applyFill="1" applyBorder="1" applyAlignment="1" applyProtection="1">
      <alignment horizontal="center" vertical="center"/>
    </xf>
    <xf numFmtId="0" fontId="247" fillId="0" borderId="0" xfId="0" applyFont="1" applyFill="1" applyBorder="1" applyAlignment="1">
      <alignment horizontal="right"/>
    </xf>
    <xf numFmtId="0" fontId="248" fillId="84" borderId="27" xfId="14110" applyFont="1" applyFill="1" applyBorder="1" applyAlignment="1">
      <alignment horizontal="center" vertical="center" wrapText="1"/>
    </xf>
    <xf numFmtId="14" fontId="249" fillId="83" borderId="29" xfId="0" applyNumberFormat="1" applyFont="1" applyFill="1" applyBorder="1" applyAlignment="1" applyProtection="1">
      <alignment horizontal="center" vertical="center"/>
    </xf>
    <xf numFmtId="14" fontId="249" fillId="83" borderId="35" xfId="0" applyNumberFormat="1" applyFont="1" applyFill="1" applyBorder="1" applyAlignment="1" applyProtection="1">
      <alignment horizontal="center" vertical="center"/>
    </xf>
    <xf numFmtId="14" fontId="236" fillId="83" borderId="29" xfId="0" applyNumberFormat="1" applyFont="1" applyFill="1" applyBorder="1" applyAlignment="1" applyProtection="1">
      <alignment horizontal="center" vertical="center"/>
    </xf>
    <xf numFmtId="14" fontId="250" fillId="83" borderId="29" xfId="0" applyNumberFormat="1" applyFont="1" applyFill="1" applyBorder="1" applyAlignment="1" applyProtection="1">
      <alignment horizontal="center" vertical="center"/>
    </xf>
    <xf numFmtId="0" fontId="247" fillId="83" borderId="0" xfId="0" applyFont="1" applyFill="1"/>
    <xf numFmtId="0" fontId="247" fillId="0" borderId="0" xfId="0" applyFont="1"/>
    <xf numFmtId="0" fontId="239" fillId="83" borderId="29" xfId="15062" applyFont="1" applyFill="1" applyBorder="1" applyAlignment="1" applyProtection="1">
      <alignment horizontal="center" vertical="center"/>
    </xf>
    <xf numFmtId="249" fontId="239" fillId="83" borderId="29" xfId="0" applyNumberFormat="1" applyFont="1" applyFill="1" applyBorder="1" applyAlignment="1" applyProtection="1">
      <alignment horizontal="center" vertical="center"/>
    </xf>
    <xf numFmtId="0" fontId="239" fillId="83" borderId="29" xfId="15062" applyFont="1" applyFill="1" applyBorder="1" applyAlignment="1">
      <alignment horizontal="center"/>
    </xf>
    <xf numFmtId="0" fontId="239" fillId="83" borderId="29" xfId="15062" applyFont="1" applyFill="1" applyBorder="1" applyAlignment="1">
      <alignment horizontal="center" vertical="center"/>
    </xf>
    <xf numFmtId="0" fontId="239" fillId="83" borderId="37" xfId="3" applyFont="1" applyFill="1" applyBorder="1" applyAlignment="1">
      <alignment horizontal="center" vertical="center"/>
    </xf>
    <xf numFmtId="14" fontId="249" fillId="83" borderId="37" xfId="0" applyNumberFormat="1" applyFont="1" applyFill="1" applyBorder="1" applyAlignment="1" applyProtection="1">
      <alignment horizontal="center" vertical="center"/>
    </xf>
    <xf numFmtId="3" fontId="239" fillId="83" borderId="37" xfId="0" applyNumberFormat="1" applyFont="1" applyFill="1" applyBorder="1" applyAlignment="1">
      <alignment horizontal="center" vertical="center"/>
    </xf>
    <xf numFmtId="0" fontId="239" fillId="83" borderId="29" xfId="15062" applyFont="1" applyFill="1" applyBorder="1" applyAlignment="1">
      <alignment horizontal="center" vertical="center" wrapText="1"/>
    </xf>
    <xf numFmtId="0" fontId="239" fillId="83" borderId="29" xfId="15062" applyFont="1" applyFill="1" applyBorder="1" applyAlignment="1">
      <alignment horizontal="center" wrapText="1"/>
    </xf>
    <xf numFmtId="0" fontId="239" fillId="83" borderId="37" xfId="15062" applyFont="1" applyFill="1" applyBorder="1" applyAlignment="1">
      <alignment horizontal="center"/>
    </xf>
    <xf numFmtId="1" fontId="238" fillId="83" borderId="37" xfId="15062" applyNumberFormat="1" applyFont="1" applyFill="1" applyBorder="1" applyAlignment="1">
      <alignment horizontal="center" vertical="center"/>
    </xf>
    <xf numFmtId="0" fontId="237" fillId="89" borderId="48" xfId="14110" applyFont="1" applyFill="1" applyBorder="1" applyAlignment="1">
      <alignment horizontal="center" vertical="center" wrapText="1"/>
    </xf>
    <xf numFmtId="0" fontId="240" fillId="83" borderId="0" xfId="0" applyFont="1" applyFill="1" applyBorder="1"/>
    <xf numFmtId="0" fontId="246" fillId="83" borderId="11" xfId="0" applyFont="1" applyFill="1" applyBorder="1" applyAlignment="1">
      <alignment horizontal="center" vertical="center"/>
    </xf>
    <xf numFmtId="172" fontId="243" fillId="84" borderId="50" xfId="1" applyNumberFormat="1" applyFont="1" applyFill="1" applyBorder="1" applyAlignment="1">
      <alignment horizontal="center" vertical="center" wrapText="1"/>
    </xf>
    <xf numFmtId="0" fontId="237" fillId="84" borderId="50" xfId="14110" applyFont="1" applyFill="1" applyBorder="1" applyAlignment="1">
      <alignment horizontal="center" vertical="center" wrapText="1"/>
    </xf>
    <xf numFmtId="172" fontId="244" fillId="84" borderId="50" xfId="1" applyNumberFormat="1" applyFont="1" applyFill="1" applyBorder="1" applyAlignment="1">
      <alignment horizontal="center" vertical="center" wrapText="1"/>
    </xf>
    <xf numFmtId="248" fontId="238" fillId="84" borderId="50" xfId="1" applyNumberFormat="1" applyFont="1" applyFill="1" applyBorder="1" applyAlignment="1">
      <alignment horizontal="center" vertical="center" wrapText="1"/>
    </xf>
    <xf numFmtId="0" fontId="237" fillId="89" borderId="49" xfId="14110" applyFont="1" applyFill="1" applyBorder="1" applyAlignment="1">
      <alignment horizontal="center" vertical="center" wrapText="1"/>
    </xf>
    <xf numFmtId="14" fontId="239" fillId="72" borderId="30" xfId="0" applyNumberFormat="1" applyFont="1" applyFill="1" applyBorder="1" applyAlignment="1" applyProtection="1">
      <alignment horizontal="center" vertical="center"/>
    </xf>
    <xf numFmtId="14" fontId="239" fillId="83" borderId="30" xfId="0" applyNumberFormat="1" applyFont="1" applyFill="1" applyBorder="1" applyAlignment="1" applyProtection="1">
      <alignment horizontal="center" vertical="center"/>
    </xf>
    <xf numFmtId="248" fontId="238" fillId="89" borderId="36" xfId="1" applyNumberFormat="1" applyFont="1" applyFill="1" applyBorder="1" applyAlignment="1">
      <alignment horizontal="center" vertical="center" wrapText="1"/>
    </xf>
    <xf numFmtId="247" fontId="237" fillId="90" borderId="36" xfId="1" applyNumberFormat="1" applyFont="1" applyFill="1" applyBorder="1" applyAlignment="1">
      <alignment horizontal="center" vertical="center" wrapText="1"/>
    </xf>
    <xf numFmtId="247" fontId="237" fillId="91" borderId="36" xfId="1" applyNumberFormat="1" applyFont="1" applyFill="1" applyBorder="1" applyAlignment="1">
      <alignment horizontal="center" vertical="center" wrapText="1"/>
    </xf>
    <xf numFmtId="249" fontId="239" fillId="92" borderId="36" xfId="0" applyNumberFormat="1" applyFont="1" applyFill="1" applyBorder="1" applyAlignment="1" applyProtection="1">
      <alignment horizontal="center" vertical="center"/>
    </xf>
    <xf numFmtId="3" fontId="239" fillId="92" borderId="36" xfId="0" applyNumberFormat="1" applyFont="1" applyFill="1" applyBorder="1" applyAlignment="1" applyProtection="1">
      <alignment horizontal="center" vertical="center"/>
    </xf>
    <xf numFmtId="3" fontId="239" fillId="83" borderId="36" xfId="0" applyNumberFormat="1" applyFont="1" applyFill="1" applyBorder="1" applyAlignment="1" applyProtection="1">
      <alignment horizontal="center" vertical="center"/>
    </xf>
    <xf numFmtId="248" fontId="238" fillId="84" borderId="51" xfId="1" applyNumberFormat="1" applyFont="1" applyFill="1" applyBorder="1" applyAlignment="1">
      <alignment horizontal="center" vertical="center" wrapText="1"/>
    </xf>
    <xf numFmtId="249" fontId="239" fillId="97" borderId="36" xfId="0" applyNumberFormat="1" applyFont="1" applyFill="1" applyBorder="1" applyAlignment="1" applyProtection="1">
      <alignment horizontal="center" vertical="center"/>
    </xf>
    <xf numFmtId="249" fontId="239" fillId="98" borderId="36" xfId="0" applyNumberFormat="1" applyFont="1" applyFill="1" applyBorder="1" applyAlignment="1" applyProtection="1">
      <alignment horizontal="center" vertical="center"/>
    </xf>
    <xf numFmtId="3" fontId="239" fillId="83" borderId="37" xfId="4824" applyNumberFormat="1" applyFont="1" applyFill="1" applyBorder="1" applyAlignment="1">
      <alignment horizontal="center" vertical="center" wrapText="1"/>
    </xf>
    <xf numFmtId="248" fontId="238" fillId="95" borderId="36" xfId="1" applyNumberFormat="1" applyFont="1" applyFill="1" applyBorder="1" applyAlignment="1">
      <alignment horizontal="center" vertical="center" wrapText="1"/>
    </xf>
    <xf numFmtId="249" fontId="239" fillId="96" borderId="36" xfId="0" applyNumberFormat="1" applyFont="1" applyFill="1" applyBorder="1" applyAlignment="1" applyProtection="1">
      <alignment horizontal="center" vertical="center"/>
    </xf>
    <xf numFmtId="249" fontId="239" fillId="93" borderId="53" xfId="0" applyNumberFormat="1" applyFont="1" applyFill="1" applyBorder="1" applyAlignment="1" applyProtection="1">
      <alignment horizontal="center" vertical="center"/>
    </xf>
    <xf numFmtId="250" fontId="239" fillId="96" borderId="53" xfId="0" applyNumberFormat="1" applyFont="1" applyFill="1" applyBorder="1" applyAlignment="1" applyProtection="1">
      <alignment horizontal="center" vertical="center"/>
    </xf>
    <xf numFmtId="9" fontId="239" fillId="93" borderId="53" xfId="15424" applyNumberFormat="1" applyFont="1" applyFill="1" applyBorder="1" applyAlignment="1" applyProtection="1">
      <alignment horizontal="center" vertical="center"/>
    </xf>
    <xf numFmtId="0" fontId="237" fillId="89" borderId="37" xfId="14110" applyFont="1" applyFill="1" applyBorder="1" applyAlignment="1">
      <alignment horizontal="center" vertical="center" wrapText="1"/>
    </xf>
    <xf numFmtId="172" fontId="243" fillId="89" borderId="37" xfId="1" applyNumberFormat="1" applyFont="1" applyFill="1" applyBorder="1" applyAlignment="1">
      <alignment horizontal="center" vertical="center" wrapText="1"/>
    </xf>
    <xf numFmtId="0" fontId="237" fillId="89" borderId="37" xfId="14110" applyNumberFormat="1" applyFont="1" applyFill="1" applyBorder="1" applyAlignment="1">
      <alignment horizontal="center" vertical="center" wrapText="1"/>
    </xf>
    <xf numFmtId="0" fontId="0" fillId="0" borderId="10" xfId="0" applyBorder="1" applyAlignment="1">
      <alignment horizontal="center" vertical="center"/>
    </xf>
    <xf numFmtId="0" fontId="0" fillId="0" borderId="10" xfId="0" applyBorder="1" applyAlignment="1">
      <alignment horizontal="center" vertical="center" wrapText="1"/>
    </xf>
    <xf numFmtId="0" fontId="252" fillId="89" borderId="41" xfId="14110" applyNumberFormat="1" applyFont="1" applyFill="1" applyBorder="1" applyAlignment="1">
      <alignment horizontal="center" vertical="center" wrapText="1"/>
    </xf>
    <xf numFmtId="0" fontId="252" fillId="89" borderId="35" xfId="14110" applyNumberFormat="1" applyFont="1" applyFill="1" applyBorder="1" applyAlignment="1">
      <alignment horizontal="center" vertical="center" wrapText="1"/>
    </xf>
    <xf numFmtId="172" fontId="253" fillId="89" borderId="41" xfId="1" applyNumberFormat="1" applyFont="1" applyFill="1" applyBorder="1" applyAlignment="1">
      <alignment horizontal="center" vertical="center" wrapText="1"/>
    </xf>
    <xf numFmtId="0" fontId="0" fillId="86" borderId="10" xfId="0" applyFill="1" applyBorder="1" applyAlignment="1">
      <alignment horizontal="center" vertical="center"/>
    </xf>
    <xf numFmtId="0" fontId="30" fillId="86" borderId="10" xfId="0" applyFont="1" applyFill="1" applyBorder="1" applyAlignment="1">
      <alignment horizontal="center" vertical="center"/>
    </xf>
    <xf numFmtId="0" fontId="30" fillId="86" borderId="10" xfId="0" applyFont="1" applyFill="1" applyBorder="1" applyAlignment="1">
      <alignment horizontal="center" vertical="center" wrapText="1"/>
    </xf>
    <xf numFmtId="0" fontId="240" fillId="0" borderId="0" xfId="0" applyFont="1" applyFill="1" applyBorder="1"/>
    <xf numFmtId="0" fontId="239" fillId="0" borderId="0" xfId="0" applyFont="1" applyFill="1" applyBorder="1"/>
    <xf numFmtId="0" fontId="153" fillId="0" borderId="0" xfId="14113" applyFont="1" applyAlignment="1">
      <alignment horizontal="center" vertical="center"/>
    </xf>
    <xf numFmtId="0" fontId="153" fillId="0" borderId="0" xfId="14113" applyFont="1" applyAlignment="1">
      <alignment vertical="center"/>
    </xf>
    <xf numFmtId="0" fontId="153" fillId="0" borderId="55" xfId="14113" applyFont="1" applyBorder="1" applyAlignment="1">
      <alignment horizontal="center" vertical="center"/>
    </xf>
    <xf numFmtId="0" fontId="153" fillId="0" borderId="55" xfId="14113" applyFont="1" applyFill="1" applyBorder="1" applyAlignment="1">
      <alignment horizontal="center" vertical="center"/>
    </xf>
    <xf numFmtId="0" fontId="152" fillId="0" borderId="0" xfId="14113" applyFont="1" applyAlignment="1">
      <alignment vertical="center"/>
    </xf>
    <xf numFmtId="0" fontId="255" fillId="0" borderId="0" xfId="14113" applyFont="1" applyAlignment="1">
      <alignment horizontal="center" vertical="center"/>
    </xf>
    <xf numFmtId="0" fontId="153" fillId="0" borderId="0" xfId="14113" applyFont="1" applyBorder="1" applyAlignment="1">
      <alignment horizontal="center" vertical="center"/>
    </xf>
    <xf numFmtId="0" fontId="256" fillId="0" borderId="0" xfId="14113" applyFont="1" applyAlignment="1">
      <alignment vertical="center"/>
    </xf>
    <xf numFmtId="169" fontId="153" fillId="0" borderId="0" xfId="14117" applyFont="1" applyAlignment="1">
      <alignment vertical="center"/>
    </xf>
    <xf numFmtId="0" fontId="257" fillId="0" borderId="0" xfId="14113" quotePrefix="1" applyFont="1" applyAlignment="1">
      <alignment horizontal="left" vertical="center"/>
    </xf>
    <xf numFmtId="0" fontId="154" fillId="0" borderId="0" xfId="14113" applyFont="1" applyAlignment="1">
      <alignment vertical="center"/>
    </xf>
    <xf numFmtId="0" fontId="153" fillId="0" borderId="0" xfId="14113" quotePrefix="1" applyFont="1" applyAlignment="1">
      <alignment vertical="center"/>
    </xf>
    <xf numFmtId="0" fontId="153" fillId="0" borderId="0" xfId="14113" applyFont="1" applyFill="1" applyAlignment="1">
      <alignment vertical="center"/>
    </xf>
    <xf numFmtId="0" fontId="257" fillId="0" borderId="0" xfId="14113" quotePrefix="1" applyFont="1" applyAlignment="1">
      <alignment vertical="center"/>
    </xf>
    <xf numFmtId="0" fontId="154" fillId="0" borderId="0" xfId="14113" applyFont="1" applyFill="1" applyAlignment="1">
      <alignment vertical="center"/>
    </xf>
    <xf numFmtId="0" fontId="153" fillId="0" borderId="0" xfId="14113" applyFont="1" applyFill="1" applyAlignment="1">
      <alignment horizontal="center" vertical="center"/>
    </xf>
    <xf numFmtId="0" fontId="154" fillId="0" borderId="0" xfId="14113" applyFont="1" applyFill="1" applyAlignment="1">
      <alignment horizontal="center" vertical="center"/>
    </xf>
    <xf numFmtId="0" fontId="152" fillId="0" borderId="0" xfId="14113" applyFont="1" applyFill="1" applyAlignment="1">
      <alignment vertical="center"/>
    </xf>
    <xf numFmtId="0" fontId="258" fillId="0" borderId="0" xfId="14113" applyFont="1" applyFill="1" applyAlignment="1">
      <alignment horizontal="left" vertical="center"/>
    </xf>
    <xf numFmtId="0" fontId="153" fillId="0" borderId="55" xfId="14113" applyFont="1" applyFill="1" applyBorder="1" applyAlignment="1">
      <alignment vertical="center"/>
    </xf>
    <xf numFmtId="0" fontId="251" fillId="101" borderId="35" xfId="14113" applyFont="1" applyFill="1" applyBorder="1" applyAlignment="1">
      <alignment horizontal="center" vertical="center" wrapText="1"/>
    </xf>
    <xf numFmtId="0" fontId="251" fillId="101" borderId="35" xfId="14113" applyFont="1" applyFill="1" applyBorder="1" applyAlignment="1">
      <alignment vertical="center" wrapText="1"/>
    </xf>
    <xf numFmtId="0" fontId="251" fillId="101" borderId="35" xfId="14113" applyFont="1" applyFill="1" applyBorder="1" applyAlignment="1">
      <alignment horizontal="left" vertical="center" wrapText="1"/>
    </xf>
    <xf numFmtId="0" fontId="65" fillId="0" borderId="0" xfId="14113" applyAlignment="1">
      <alignment vertical="center"/>
    </xf>
    <xf numFmtId="0" fontId="263" fillId="0" borderId="41" xfId="15061" applyFont="1" applyBorder="1" applyAlignment="1">
      <alignment horizontal="left" vertical="center"/>
    </xf>
    <xf numFmtId="3" fontId="263" fillId="0" borderId="41" xfId="15061" applyNumberFormat="1" applyFont="1" applyBorder="1" applyAlignment="1">
      <alignment horizontal="right" vertical="center"/>
    </xf>
    <xf numFmtId="0" fontId="263" fillId="0" borderId="35" xfId="15061" applyFont="1" applyBorder="1" applyAlignment="1">
      <alignment horizontal="left" vertical="center"/>
    </xf>
    <xf numFmtId="3" fontId="263" fillId="0" borderId="35" xfId="15061" applyNumberFormat="1" applyFont="1" applyBorder="1" applyAlignment="1">
      <alignment horizontal="right" vertical="center"/>
    </xf>
    <xf numFmtId="0" fontId="24" fillId="0" borderId="0" xfId="15426" applyFont="1"/>
    <xf numFmtId="0" fontId="6" fillId="0" borderId="0" xfId="15426"/>
    <xf numFmtId="0" fontId="265" fillId="104" borderId="10" xfId="15426" applyFont="1" applyFill="1" applyBorder="1" applyAlignment="1">
      <alignment horizontal="center" vertical="center"/>
    </xf>
    <xf numFmtId="0" fontId="6" fillId="0" borderId="10" xfId="15426" applyBorder="1" applyAlignment="1">
      <alignment horizontal="center"/>
    </xf>
    <xf numFmtId="0" fontId="6" fillId="0" borderId="10" xfId="15426" applyBorder="1" applyAlignment="1">
      <alignment horizontal="left"/>
    </xf>
    <xf numFmtId="184" fontId="259" fillId="101" borderId="29" xfId="14113" applyNumberFormat="1" applyFont="1" applyFill="1" applyBorder="1" applyAlignment="1">
      <alignment horizontal="center" vertical="center" wrapText="1"/>
    </xf>
    <xf numFmtId="184" fontId="251" fillId="101" borderId="29" xfId="14113" applyNumberFormat="1" applyFont="1" applyFill="1" applyBorder="1" applyAlignment="1">
      <alignment horizontal="center" vertical="center" wrapText="1"/>
    </xf>
    <xf numFmtId="38" fontId="251" fillId="94" borderId="29" xfId="15394" applyNumberFormat="1" applyFont="1" applyFill="1" applyBorder="1" applyAlignment="1">
      <alignment vertical="center"/>
    </xf>
    <xf numFmtId="38" fontId="251" fillId="0" borderId="29" xfId="15394" applyNumberFormat="1" applyFont="1" applyFill="1" applyBorder="1" applyAlignment="1" applyProtection="1">
      <alignment vertical="center"/>
    </xf>
    <xf numFmtId="38" fontId="251" fillId="102" borderId="29" xfId="15394" applyNumberFormat="1" applyFont="1" applyFill="1" applyBorder="1" applyAlignment="1" applyProtection="1">
      <alignment vertical="center"/>
    </xf>
    <xf numFmtId="0" fontId="254" fillId="0" borderId="0" xfId="15431" applyFont="1"/>
    <xf numFmtId="0" fontId="153" fillId="0" borderId="0" xfId="15431" applyFont="1"/>
    <xf numFmtId="0" fontId="268" fillId="0" borderId="0" xfId="15434"/>
    <xf numFmtId="238" fontId="252" fillId="89" borderId="41" xfId="14110" applyNumberFormat="1" applyFont="1" applyFill="1" applyBorder="1" applyAlignment="1">
      <alignment horizontal="center" vertical="center" wrapText="1"/>
    </xf>
    <xf numFmtId="238" fontId="252" fillId="89" borderId="35" xfId="14110" applyNumberFormat="1" applyFont="1" applyFill="1" applyBorder="1" applyAlignment="1">
      <alignment horizontal="center" vertical="center" wrapText="1"/>
    </xf>
    <xf numFmtId="253" fontId="238" fillId="83" borderId="37" xfId="4824" applyNumberFormat="1" applyFont="1" applyFill="1" applyBorder="1" applyAlignment="1">
      <alignment horizontal="center" vertical="center" wrapText="1"/>
    </xf>
    <xf numFmtId="254" fontId="271" fillId="83" borderId="41" xfId="4824" applyNumberFormat="1" applyFont="1" applyFill="1" applyBorder="1" applyAlignment="1">
      <alignment horizontal="center" vertical="center" wrapText="1"/>
    </xf>
    <xf numFmtId="238" fontId="237" fillId="89" borderId="54" xfId="1" applyNumberFormat="1" applyFont="1" applyFill="1" applyBorder="1" applyAlignment="1">
      <alignment horizontal="center" vertical="center" wrapText="1"/>
    </xf>
    <xf numFmtId="253" fontId="239" fillId="96" borderId="36" xfId="0" applyNumberFormat="1" applyFont="1" applyFill="1" applyBorder="1" applyAlignment="1" applyProtection="1">
      <alignment horizontal="center" vertical="center"/>
    </xf>
    <xf numFmtId="0" fontId="0" fillId="105" borderId="10" xfId="0" applyFill="1" applyBorder="1" applyAlignment="1">
      <alignment horizontal="center" vertical="center" wrapText="1"/>
    </xf>
    <xf numFmtId="184" fontId="0" fillId="106" borderId="29" xfId="0" applyNumberFormat="1" applyFill="1" applyBorder="1" applyAlignment="1">
      <alignment horizontal="center" vertical="center"/>
    </xf>
    <xf numFmtId="0" fontId="0" fillId="0" borderId="29" xfId="0" applyBorder="1" applyAlignment="1">
      <alignment horizontal="center" vertical="center"/>
    </xf>
    <xf numFmtId="0" fontId="0" fillId="33" borderId="10" xfId="0" applyFill="1" applyBorder="1" applyAlignment="1">
      <alignment horizontal="center" vertical="center" wrapText="1"/>
    </xf>
    <xf numFmtId="0" fontId="0" fillId="33" borderId="29" xfId="0" applyFill="1" applyBorder="1" applyAlignment="1">
      <alignment horizontal="center" vertical="center"/>
    </xf>
    <xf numFmtId="0" fontId="0" fillId="33" borderId="29" xfId="0" applyFill="1" applyBorder="1" applyAlignment="1">
      <alignment horizontal="center" vertical="center" wrapText="1"/>
    </xf>
    <xf numFmtId="0" fontId="0" fillId="0" borderId="29" xfId="0" applyBorder="1" applyAlignment="1">
      <alignment horizontal="center" vertical="center" wrapText="1"/>
    </xf>
    <xf numFmtId="184" fontId="0" fillId="106" borderId="29" xfId="0" applyNumberFormat="1" applyFill="1" applyBorder="1" applyAlignment="1">
      <alignment horizontal="center" vertical="center" wrapText="1"/>
    </xf>
    <xf numFmtId="0" fontId="0" fillId="0" borderId="0" xfId="0" applyAlignment="1">
      <alignment horizontal="center" vertical="center" wrapText="1"/>
    </xf>
    <xf numFmtId="238" fontId="239" fillId="92" borderId="36" xfId="0" applyNumberFormat="1" applyFont="1" applyFill="1" applyBorder="1" applyAlignment="1" applyProtection="1">
      <alignment horizontal="center" vertical="center"/>
    </xf>
    <xf numFmtId="38" fontId="251" fillId="99" borderId="29" xfId="15395" applyNumberFormat="1" applyFont="1" applyFill="1" applyBorder="1" applyAlignment="1" applyProtection="1">
      <alignment vertical="center"/>
      <protection locked="0"/>
    </xf>
    <xf numFmtId="0" fontId="30" fillId="86" borderId="41" xfId="0" applyFont="1" applyFill="1" applyBorder="1" applyAlignment="1">
      <alignment horizontal="center" vertical="center" wrapText="1"/>
    </xf>
    <xf numFmtId="199" fontId="239" fillId="83" borderId="37" xfId="4824" applyNumberFormat="1" applyFont="1" applyFill="1" applyBorder="1" applyAlignment="1">
      <alignment horizontal="center" vertical="center" wrapText="1"/>
    </xf>
    <xf numFmtId="199" fontId="252" fillId="89" borderId="41" xfId="14110" applyNumberFormat="1" applyFont="1" applyFill="1" applyBorder="1" applyAlignment="1">
      <alignment horizontal="center" vertical="center" wrapText="1"/>
    </xf>
    <xf numFmtId="199" fontId="252" fillId="89" borderId="35" xfId="14110" applyNumberFormat="1" applyFont="1" applyFill="1" applyBorder="1" applyAlignment="1">
      <alignment horizontal="center" vertical="center" wrapText="1"/>
    </xf>
    <xf numFmtId="0" fontId="4" fillId="0" borderId="10" xfId="15426" applyFont="1" applyBorder="1" applyAlignment="1">
      <alignment horizontal="center"/>
    </xf>
    <xf numFmtId="251" fontId="0" fillId="103" borderId="29" xfId="1" applyNumberFormat="1" applyFont="1" applyFill="1" applyBorder="1" applyAlignment="1">
      <alignment horizontal="center" vertical="center"/>
    </xf>
    <xf numFmtId="252" fontId="79" fillId="103" borderId="29" xfId="0" applyNumberFormat="1" applyFont="1" applyFill="1" applyBorder="1" applyAlignment="1">
      <alignment horizontal="center" vertical="center"/>
    </xf>
    <xf numFmtId="0" fontId="266" fillId="0" borderId="29" xfId="0" applyFont="1" applyBorder="1" applyAlignment="1">
      <alignment horizontal="center"/>
    </xf>
    <xf numFmtId="0" fontId="268" fillId="107" borderId="29" xfId="15434" applyFill="1" applyBorder="1" applyAlignment="1">
      <alignment horizontal="center" vertical="center"/>
    </xf>
    <xf numFmtId="0" fontId="268" fillId="0" borderId="29" xfId="15434" applyBorder="1" applyAlignment="1">
      <alignment horizontal="center" vertical="center"/>
    </xf>
    <xf numFmtId="0" fontId="272" fillId="0" borderId="0" xfId="15435" applyFont="1"/>
    <xf numFmtId="0" fontId="272" fillId="0" borderId="0" xfId="15435" applyFont="1" applyAlignment="1">
      <alignment horizontal="center"/>
    </xf>
    <xf numFmtId="0" fontId="272" fillId="0" borderId="0" xfId="15435" applyFont="1" applyAlignment="1">
      <alignment wrapText="1"/>
    </xf>
    <xf numFmtId="0" fontId="272" fillId="0" borderId="0" xfId="15435" applyFont="1" applyBorder="1"/>
    <xf numFmtId="255" fontId="274" fillId="0" borderId="0" xfId="2" applyNumberFormat="1" applyFont="1" applyFill="1" applyBorder="1" applyAlignment="1">
      <alignment horizontal="left" vertical="center"/>
    </xf>
    <xf numFmtId="255" fontId="274" fillId="0" borderId="0" xfId="2" applyNumberFormat="1" applyFont="1" applyFill="1" applyBorder="1" applyAlignment="1">
      <alignment horizontal="left" vertical="center" wrapText="1"/>
    </xf>
    <xf numFmtId="255" fontId="274" fillId="0" borderId="0" xfId="2" applyNumberFormat="1" applyFont="1" applyFill="1" applyBorder="1" applyAlignment="1">
      <alignment vertical="center" wrapText="1"/>
    </xf>
    <xf numFmtId="0" fontId="272" fillId="0" borderId="0" xfId="15435" applyFont="1" applyFill="1" applyAlignment="1">
      <alignment horizontal="left"/>
    </xf>
    <xf numFmtId="0" fontId="272" fillId="0" borderId="0" xfId="15435" applyFont="1" applyFill="1" applyAlignment="1">
      <alignment horizontal="center"/>
    </xf>
    <xf numFmtId="172" fontId="274" fillId="0" borderId="0" xfId="4824" applyNumberFormat="1" applyFont="1" applyFill="1"/>
    <xf numFmtId="0" fontId="272" fillId="0" borderId="0" xfId="15435" applyFont="1" applyFill="1"/>
    <xf numFmtId="0" fontId="272" fillId="0" borderId="0" xfId="15435" applyFont="1" applyFill="1" applyBorder="1"/>
    <xf numFmtId="0" fontId="274" fillId="108" borderId="56" xfId="2" applyFont="1" applyFill="1" applyBorder="1" applyAlignment="1">
      <alignment horizontal="center" vertical="center" wrapText="1"/>
    </xf>
    <xf numFmtId="0" fontId="274" fillId="108" borderId="50" xfId="2" applyFont="1" applyFill="1" applyBorder="1" applyAlignment="1">
      <alignment horizontal="center" vertical="center" wrapText="1"/>
    </xf>
    <xf numFmtId="172" fontId="274" fillId="108" borderId="50" xfId="4824" applyNumberFormat="1" applyFont="1" applyFill="1" applyBorder="1" applyAlignment="1">
      <alignment horizontal="center" vertical="center" wrapText="1"/>
    </xf>
    <xf numFmtId="0" fontId="274" fillId="108" borderId="29" xfId="2" applyFont="1" applyFill="1" applyBorder="1" applyAlignment="1">
      <alignment vertical="center" wrapText="1"/>
    </xf>
    <xf numFmtId="0" fontId="274" fillId="108" borderId="57" xfId="2" applyFont="1" applyFill="1" applyBorder="1" applyAlignment="1">
      <alignment vertical="center" wrapText="1"/>
    </xf>
    <xf numFmtId="0" fontId="275" fillId="0" borderId="29" xfId="3" applyFont="1" applyFill="1" applyBorder="1" applyAlignment="1">
      <alignment horizontal="center" vertical="center"/>
    </xf>
    <xf numFmtId="14" fontId="275" fillId="0" borderId="29" xfId="15435" applyNumberFormat="1" applyFont="1" applyFill="1" applyBorder="1" applyAlignment="1" applyProtection="1">
      <alignment horizontal="center" vertical="center"/>
    </xf>
    <xf numFmtId="20" fontId="272" fillId="0" borderId="29" xfId="15435" applyNumberFormat="1" applyFont="1" applyFill="1" applyBorder="1" applyAlignment="1">
      <alignment horizontal="center" vertical="center"/>
    </xf>
    <xf numFmtId="0" fontId="272" fillId="0" borderId="29" xfId="15435" applyFont="1" applyFill="1" applyBorder="1" applyAlignment="1" applyProtection="1">
      <alignment vertical="center"/>
    </xf>
    <xf numFmtId="0" fontId="274" fillId="0" borderId="29" xfId="15435" applyFont="1" applyFill="1" applyBorder="1" applyAlignment="1" applyProtection="1">
      <alignment horizontal="center" vertical="center"/>
    </xf>
    <xf numFmtId="0" fontId="272" fillId="0" borderId="29" xfId="15435" applyFont="1" applyFill="1" applyBorder="1" applyAlignment="1" applyProtection="1">
      <alignment horizontal="center" vertical="center"/>
    </xf>
    <xf numFmtId="0" fontId="272" fillId="0" borderId="0" xfId="15435" applyFont="1" applyBorder="1" applyAlignment="1">
      <alignment horizontal="center"/>
    </xf>
    <xf numFmtId="0" fontId="272" fillId="0" borderId="29" xfId="3" applyNumberFormat="1" applyFont="1" applyFill="1" applyBorder="1" applyAlignment="1">
      <alignment horizontal="center" vertical="center"/>
    </xf>
    <xf numFmtId="0" fontId="272" fillId="0" borderId="29" xfId="15435" applyFont="1" applyFill="1" applyBorder="1" applyAlignment="1" applyProtection="1">
      <alignment horizontal="center" vertical="center" wrapText="1"/>
    </xf>
    <xf numFmtId="3" fontId="273" fillId="0" borderId="29" xfId="4824" applyNumberFormat="1" applyFont="1" applyFill="1" applyBorder="1" applyAlignment="1">
      <alignment horizontal="center" vertical="center" wrapText="1"/>
    </xf>
    <xf numFmtId="0" fontId="275" fillId="83" borderId="59" xfId="3" applyFont="1" applyFill="1" applyBorder="1" applyAlignment="1">
      <alignment horizontal="center" vertical="center" wrapText="1"/>
    </xf>
    <xf numFmtId="255" fontId="274" fillId="33" borderId="60" xfId="2" applyNumberFormat="1" applyFont="1" applyFill="1" applyBorder="1" applyAlignment="1">
      <alignment vertical="center"/>
    </xf>
    <xf numFmtId="255" fontId="274" fillId="33" borderId="60" xfId="2" applyNumberFormat="1" applyFont="1" applyFill="1" applyBorder="1" applyAlignment="1">
      <alignment horizontal="center" vertical="center"/>
    </xf>
    <xf numFmtId="255" fontId="274" fillId="33" borderId="61" xfId="2" applyNumberFormat="1" applyFont="1" applyFill="1" applyBorder="1" applyAlignment="1">
      <alignment vertical="center"/>
    </xf>
    <xf numFmtId="255" fontId="274" fillId="33" borderId="62" xfId="2" applyNumberFormat="1" applyFont="1" applyFill="1" applyBorder="1" applyAlignment="1">
      <alignment vertical="center"/>
    </xf>
    <xf numFmtId="255" fontId="274" fillId="33" borderId="60" xfId="2" applyNumberFormat="1" applyFont="1" applyFill="1" applyBorder="1" applyAlignment="1">
      <alignment vertical="center" wrapText="1"/>
    </xf>
    <xf numFmtId="0" fontId="276" fillId="109" borderId="26" xfId="14110" applyFont="1" applyFill="1" applyBorder="1" applyAlignment="1">
      <alignment horizontal="center" vertical="center" wrapText="1"/>
    </xf>
    <xf numFmtId="0" fontId="276" fillId="109" borderId="27" xfId="14110" applyFont="1" applyFill="1" applyBorder="1" applyAlignment="1">
      <alignment horizontal="center" vertical="center" wrapText="1"/>
    </xf>
    <xf numFmtId="0" fontId="274" fillId="109" borderId="27" xfId="14110" applyFont="1" applyFill="1" applyBorder="1" applyAlignment="1">
      <alignment horizontal="center" vertical="center" wrapText="1"/>
    </xf>
    <xf numFmtId="172" fontId="276" fillId="109" borderId="27" xfId="4824" applyNumberFormat="1" applyFont="1" applyFill="1" applyBorder="1" applyAlignment="1">
      <alignment horizontal="center" vertical="center" wrapText="1"/>
    </xf>
    <xf numFmtId="0" fontId="274" fillId="104" borderId="27" xfId="2" applyFont="1" applyFill="1" applyBorder="1" applyAlignment="1">
      <alignment horizontal="center" vertical="center" wrapText="1"/>
    </xf>
    <xf numFmtId="0" fontId="274" fillId="104" borderId="28" xfId="15435" applyFont="1" applyFill="1" applyBorder="1" applyAlignment="1">
      <alignment horizontal="center" vertical="center" wrapText="1"/>
    </xf>
    <xf numFmtId="0" fontId="272" fillId="0" borderId="37" xfId="3" applyNumberFormat="1" applyFont="1" applyFill="1" applyBorder="1" applyAlignment="1">
      <alignment horizontal="center" vertical="center"/>
    </xf>
    <xf numFmtId="0" fontId="272" fillId="0" borderId="37" xfId="15435" applyFont="1" applyFill="1" applyBorder="1" applyAlignment="1" applyProtection="1">
      <alignment horizontal="center" vertical="center" wrapText="1"/>
    </xf>
    <xf numFmtId="0" fontId="274" fillId="0" borderId="37" xfId="15435" applyFont="1" applyFill="1" applyBorder="1" applyAlignment="1" applyProtection="1">
      <alignment horizontal="center" vertical="center"/>
    </xf>
    <xf numFmtId="0" fontId="272" fillId="0" borderId="37" xfId="15435" applyFont="1" applyFill="1" applyBorder="1" applyAlignment="1" applyProtection="1">
      <alignment horizontal="center" vertical="center"/>
    </xf>
    <xf numFmtId="3" fontId="273" fillId="0" borderId="37" xfId="4824" applyNumberFormat="1" applyFont="1" applyFill="1" applyBorder="1" applyAlignment="1">
      <alignment horizontal="center" vertical="center" wrapText="1"/>
    </xf>
    <xf numFmtId="225" fontId="252" fillId="89" borderId="41" xfId="14110" applyNumberFormat="1" applyFont="1" applyFill="1" applyBorder="1" applyAlignment="1">
      <alignment horizontal="center" vertical="center" wrapText="1"/>
    </xf>
    <xf numFmtId="225" fontId="252" fillId="89" borderId="35" xfId="14110" applyNumberFormat="1" applyFont="1" applyFill="1" applyBorder="1" applyAlignment="1">
      <alignment horizontal="center" vertical="center" wrapText="1"/>
    </xf>
    <xf numFmtId="1" fontId="279" fillId="54" borderId="35" xfId="15438" applyNumberFormat="1" applyFont="1" applyFill="1" applyBorder="1" applyAlignment="1">
      <alignment vertical="center"/>
    </xf>
    <xf numFmtId="1" fontId="280" fillId="54" borderId="35" xfId="15438" applyNumberFormat="1" applyFont="1" applyFill="1" applyBorder="1" applyAlignment="1">
      <alignment vertical="center"/>
    </xf>
    <xf numFmtId="1" fontId="281" fillId="54" borderId="41" xfId="15438" applyNumberFormat="1" applyFont="1" applyFill="1" applyBorder="1" applyAlignment="1">
      <alignment vertical="center"/>
    </xf>
    <xf numFmtId="38" fontId="282" fillId="54" borderId="64" xfId="1" applyNumberFormat="1" applyFont="1" applyFill="1" applyBorder="1" applyAlignment="1">
      <alignment horizontal="right" vertical="center"/>
    </xf>
    <xf numFmtId="0" fontId="30" fillId="86" borderId="41" xfId="5233" applyFont="1" applyFill="1" applyBorder="1" applyAlignment="1">
      <alignment horizontal="center" vertical="center" wrapText="1"/>
    </xf>
    <xf numFmtId="0" fontId="26" fillId="0" borderId="29" xfId="5233" applyBorder="1" applyAlignment="1">
      <alignment horizontal="center" vertical="center" wrapText="1"/>
    </xf>
    <xf numFmtId="0" fontId="26" fillId="0" borderId="29" xfId="5233" applyFill="1" applyBorder="1" applyAlignment="1">
      <alignment horizontal="center" vertical="center" wrapText="1"/>
    </xf>
    <xf numFmtId="0" fontId="0" fillId="0" borderId="29" xfId="0" applyFill="1" applyBorder="1" applyAlignment="1">
      <alignment horizontal="center" vertical="center" wrapText="1"/>
    </xf>
    <xf numFmtId="0" fontId="26" fillId="0" borderId="0" xfId="5233"/>
    <xf numFmtId="0" fontId="26" fillId="0" borderId="0" xfId="5233" applyAlignment="1">
      <alignment wrapText="1"/>
    </xf>
    <xf numFmtId="0" fontId="204" fillId="0" borderId="0" xfId="0" applyFont="1"/>
    <xf numFmtId="14" fontId="204" fillId="0" borderId="0" xfId="0" applyNumberFormat="1" applyFont="1" applyAlignment="1">
      <alignment horizontal="left"/>
    </xf>
    <xf numFmtId="0" fontId="0" fillId="0" borderId="0" xfId="0" applyAlignment="1">
      <alignment wrapText="1"/>
    </xf>
    <xf numFmtId="0" fontId="204" fillId="85" borderId="29" xfId="0" applyFont="1" applyFill="1" applyBorder="1" applyAlignment="1">
      <alignment horizontal="center" vertical="center"/>
    </xf>
    <xf numFmtId="0" fontId="204" fillId="85" borderId="29" xfId="0" applyFont="1" applyFill="1" applyBorder="1" applyAlignment="1">
      <alignment horizontal="center" vertical="center" wrapText="1"/>
    </xf>
    <xf numFmtId="0" fontId="72" fillId="0" borderId="0" xfId="0" applyFont="1"/>
    <xf numFmtId="0" fontId="0" fillId="85" borderId="29" xfId="0" applyFill="1" applyBorder="1" applyAlignment="1">
      <alignment horizontal="center" vertical="center"/>
    </xf>
    <xf numFmtId="14" fontId="0" fillId="85" borderId="29" xfId="0" applyNumberFormat="1" applyFill="1" applyBorder="1" applyAlignment="1">
      <alignment horizontal="center" vertical="center"/>
    </xf>
    <xf numFmtId="3" fontId="0" fillId="0" borderId="29" xfId="0" applyNumberFormat="1" applyBorder="1" applyAlignment="1">
      <alignment horizontal="center" vertical="center"/>
    </xf>
    <xf numFmtId="225" fontId="237" fillId="89" borderId="37" xfId="14110" applyNumberFormat="1" applyFont="1" applyFill="1" applyBorder="1" applyAlignment="1">
      <alignment horizontal="center" vertical="center" wrapText="1"/>
    </xf>
    <xf numFmtId="0" fontId="0" fillId="0" borderId="29" xfId="0" applyBorder="1"/>
    <xf numFmtId="0" fontId="0" fillId="107" borderId="29" xfId="0" applyFill="1" applyBorder="1" applyAlignment="1">
      <alignment horizontal="center" vertical="center" wrapText="1"/>
    </xf>
    <xf numFmtId="0" fontId="0" fillId="107" borderId="29" xfId="0" applyFill="1" applyBorder="1"/>
    <xf numFmtId="16" fontId="0" fillId="107" borderId="29" xfId="0" applyNumberFormat="1" applyFill="1" applyBorder="1"/>
    <xf numFmtId="0" fontId="245" fillId="83" borderId="37" xfId="3" applyNumberFormat="1" applyFont="1" applyFill="1" applyBorder="1" applyAlignment="1">
      <alignment horizontal="center" vertical="center"/>
    </xf>
    <xf numFmtId="0" fontId="285" fillId="107" borderId="37" xfId="0" applyFont="1" applyFill="1" applyBorder="1" applyAlignment="1">
      <alignment horizontal="left" vertical="center"/>
    </xf>
    <xf numFmtId="0" fontId="79" fillId="107" borderId="37" xfId="0" applyFont="1" applyFill="1" applyBorder="1" applyAlignment="1">
      <alignment horizontal="left" vertical="center"/>
    </xf>
    <xf numFmtId="0" fontId="79" fillId="107" borderId="29" xfId="0" applyFont="1" applyFill="1" applyBorder="1" applyAlignment="1">
      <alignment horizontal="left" vertical="center" wrapText="1"/>
    </xf>
    <xf numFmtId="0" fontId="0" fillId="107" borderId="37" xfId="3" applyNumberFormat="1" applyFont="1" applyFill="1" applyBorder="1" applyAlignment="1">
      <alignment horizontal="left" vertical="center"/>
    </xf>
    <xf numFmtId="0" fontId="79" fillId="107" borderId="37" xfId="0" applyFont="1" applyFill="1" applyBorder="1" applyAlignment="1">
      <alignment horizontal="left" vertical="center" wrapText="1"/>
    </xf>
    <xf numFmtId="0" fontId="0" fillId="107" borderId="29" xfId="3" applyNumberFormat="1" applyFont="1" applyFill="1" applyBorder="1" applyAlignment="1">
      <alignment horizontal="left" vertical="center"/>
    </xf>
    <xf numFmtId="0" fontId="79" fillId="107" borderId="29" xfId="0" applyFont="1" applyFill="1" applyBorder="1" applyAlignment="1">
      <alignment horizontal="left" vertical="center"/>
    </xf>
    <xf numFmtId="3" fontId="0" fillId="33" borderId="29" xfId="0" applyNumberFormat="1" applyFill="1" applyBorder="1" applyAlignment="1">
      <alignment horizontal="center" vertical="center"/>
    </xf>
    <xf numFmtId="0" fontId="0" fillId="110" borderId="29" xfId="0" applyFill="1" applyBorder="1" applyAlignment="1">
      <alignment horizontal="center" vertical="center" wrapText="1"/>
    </xf>
    <xf numFmtId="0" fontId="286" fillId="33" borderId="29" xfId="0" applyFont="1" applyFill="1" applyBorder="1" applyAlignment="1">
      <alignment horizontal="center" vertical="center"/>
    </xf>
    <xf numFmtId="0" fontId="286" fillId="33" borderId="29" xfId="0" applyFont="1" applyFill="1" applyBorder="1" applyAlignment="1">
      <alignment horizontal="center" vertical="center" wrapText="1"/>
    </xf>
    <xf numFmtId="252" fontId="273" fillId="0" borderId="0" xfId="15435" applyNumberFormat="1" applyFont="1" applyFill="1" applyBorder="1" applyAlignment="1" applyProtection="1">
      <alignment horizontal="center" vertical="center"/>
    </xf>
    <xf numFmtId="1" fontId="287" fillId="0" borderId="29" xfId="15435" applyNumberFormat="1" applyFont="1" applyFill="1" applyBorder="1" applyAlignment="1">
      <alignment horizontal="center" vertical="center"/>
    </xf>
    <xf numFmtId="1" fontId="287" fillId="0" borderId="37" xfId="15435" applyNumberFormat="1" applyFont="1" applyFill="1" applyBorder="1" applyAlignment="1">
      <alignment horizontal="center" vertical="center"/>
    </xf>
    <xf numFmtId="0" fontId="275" fillId="0" borderId="37" xfId="3" applyFont="1" applyFill="1" applyBorder="1" applyAlignment="1">
      <alignment horizontal="center" vertical="center"/>
    </xf>
    <xf numFmtId="14" fontId="275" fillId="0" borderId="41" xfId="15435" applyNumberFormat="1" applyFont="1" applyFill="1" applyBorder="1" applyAlignment="1" applyProtection="1">
      <alignment horizontal="center" vertical="center"/>
    </xf>
    <xf numFmtId="20" fontId="272" fillId="0" borderId="41" xfId="15435" applyNumberFormat="1" applyFont="1" applyFill="1" applyBorder="1" applyAlignment="1">
      <alignment horizontal="center" vertical="center"/>
    </xf>
    <xf numFmtId="0" fontId="272" fillId="0" borderId="63" xfId="15435" applyFont="1" applyFill="1" applyBorder="1" applyAlignment="1" applyProtection="1">
      <alignment vertical="center"/>
    </xf>
    <xf numFmtId="0" fontId="272" fillId="0" borderId="65" xfId="15435" applyFont="1" applyFill="1" applyBorder="1" applyAlignment="1" applyProtection="1">
      <alignment vertical="center"/>
    </xf>
    <xf numFmtId="0" fontId="272" fillId="0" borderId="41" xfId="3" applyNumberFormat="1" applyFont="1" applyFill="1" applyBorder="1" applyAlignment="1">
      <alignment horizontal="center" vertical="center"/>
    </xf>
    <xf numFmtId="0" fontId="272" fillId="0" borderId="41" xfId="15435" applyFont="1" applyFill="1" applyBorder="1" applyAlignment="1" applyProtection="1">
      <alignment horizontal="center" vertical="center" wrapText="1"/>
    </xf>
    <xf numFmtId="0" fontId="274" fillId="0" borderId="41" xfId="15435" applyFont="1" applyFill="1" applyBorder="1" applyAlignment="1" applyProtection="1">
      <alignment horizontal="center" vertical="center"/>
    </xf>
    <xf numFmtId="0" fontId="272" fillId="0" borderId="41" xfId="15435" applyFont="1" applyFill="1" applyBorder="1" applyAlignment="1" applyProtection="1">
      <alignment horizontal="center" vertical="center"/>
    </xf>
    <xf numFmtId="1" fontId="287" fillId="0" borderId="63" xfId="15435" applyNumberFormat="1" applyFont="1" applyFill="1" applyBorder="1" applyAlignment="1">
      <alignment horizontal="center" vertical="center"/>
    </xf>
    <xf numFmtId="255" fontId="274" fillId="33" borderId="30" xfId="2" applyNumberFormat="1" applyFont="1" applyFill="1" applyBorder="1" applyAlignment="1">
      <alignment vertical="center"/>
    </xf>
    <xf numFmtId="255" fontId="274" fillId="33" borderId="32" xfId="2" applyNumberFormat="1" applyFont="1" applyFill="1" applyBorder="1" applyAlignment="1">
      <alignment vertical="center"/>
    </xf>
    <xf numFmtId="0" fontId="272" fillId="33" borderId="30" xfId="15435" applyFont="1" applyFill="1" applyBorder="1" applyAlignment="1"/>
    <xf numFmtId="0" fontId="289" fillId="0" borderId="35" xfId="3" applyFont="1" applyFill="1" applyBorder="1" applyAlignment="1">
      <alignment vertical="center"/>
    </xf>
    <xf numFmtId="14" fontId="275" fillId="0" borderId="35" xfId="15435" applyNumberFormat="1" applyFont="1" applyFill="1" applyBorder="1" applyAlignment="1" applyProtection="1">
      <alignment horizontal="center" vertical="center"/>
    </xf>
    <xf numFmtId="20" fontId="272" fillId="0" borderId="35" xfId="15435" applyNumberFormat="1" applyFont="1" applyFill="1" applyBorder="1" applyAlignment="1">
      <alignment horizontal="center" vertical="center"/>
    </xf>
    <xf numFmtId="0" fontId="272" fillId="0" borderId="35" xfId="15435" applyFont="1" applyFill="1" applyBorder="1" applyAlignment="1" applyProtection="1">
      <alignment vertical="center"/>
    </xf>
    <xf numFmtId="0" fontId="272" fillId="0" borderId="35" xfId="3" applyNumberFormat="1" applyFont="1" applyFill="1" applyBorder="1" applyAlignment="1">
      <alignment horizontal="center" vertical="center"/>
    </xf>
    <xf numFmtId="0" fontId="272" fillId="0" borderId="35" xfId="15435" applyFont="1" applyFill="1" applyBorder="1" applyAlignment="1" applyProtection="1">
      <alignment horizontal="center" vertical="center" wrapText="1"/>
    </xf>
    <xf numFmtId="0" fontId="274" fillId="0" borderId="35" xfId="15435" applyFont="1" applyFill="1" applyBorder="1" applyAlignment="1" applyProtection="1">
      <alignment horizontal="center" vertical="center"/>
    </xf>
    <xf numFmtId="0" fontId="272" fillId="0" borderId="35" xfId="15435" applyFont="1" applyFill="1" applyBorder="1" applyAlignment="1" applyProtection="1">
      <alignment horizontal="center" vertical="center"/>
    </xf>
    <xf numFmtId="3" fontId="273" fillId="0" borderId="35" xfId="4824" applyNumberFormat="1" applyFont="1" applyFill="1" applyBorder="1" applyAlignment="1">
      <alignment horizontal="center" vertical="center" wrapText="1"/>
    </xf>
    <xf numFmtId="1" fontId="287" fillId="0" borderId="35" xfId="15435" applyNumberFormat="1" applyFont="1" applyFill="1" applyBorder="1" applyAlignment="1">
      <alignment horizontal="center" vertical="center"/>
    </xf>
    <xf numFmtId="14" fontId="275" fillId="0" borderId="37" xfId="15435" applyNumberFormat="1" applyFont="1" applyFill="1" applyBorder="1" applyAlignment="1" applyProtection="1">
      <alignment horizontal="center" vertical="center"/>
    </xf>
    <xf numFmtId="20" fontId="272" fillId="0" borderId="37" xfId="15435" applyNumberFormat="1" applyFont="1" applyFill="1" applyBorder="1" applyAlignment="1">
      <alignment horizontal="center" vertical="center"/>
    </xf>
    <xf numFmtId="0" fontId="272" fillId="0" borderId="37" xfId="15435" applyFont="1" applyFill="1" applyBorder="1" applyAlignment="1" applyProtection="1">
      <alignment vertical="center"/>
    </xf>
    <xf numFmtId="0" fontId="275" fillId="33" borderId="66" xfId="3" applyFont="1" applyFill="1" applyBorder="1" applyAlignment="1">
      <alignment horizontal="center" vertical="center" wrapText="1"/>
    </xf>
    <xf numFmtId="255" fontId="274" fillId="33" borderId="67" xfId="2" applyNumberFormat="1" applyFont="1" applyFill="1" applyBorder="1" applyAlignment="1">
      <alignment vertical="center"/>
    </xf>
    <xf numFmtId="255" fontId="274" fillId="33" borderId="67" xfId="2" applyNumberFormat="1" applyFont="1" applyFill="1" applyBorder="1" applyAlignment="1">
      <alignment horizontal="center" vertical="center"/>
    </xf>
    <xf numFmtId="255" fontId="274" fillId="33" borderId="68" xfId="2" applyNumberFormat="1" applyFont="1" applyFill="1" applyBorder="1" applyAlignment="1">
      <alignment vertical="center"/>
    </xf>
    <xf numFmtId="255" fontId="274" fillId="33" borderId="69" xfId="2" applyNumberFormat="1" applyFont="1" applyFill="1" applyBorder="1" applyAlignment="1">
      <alignment vertical="center"/>
    </xf>
    <xf numFmtId="255" fontId="274" fillId="33" borderId="67" xfId="2" applyNumberFormat="1" applyFont="1" applyFill="1" applyBorder="1" applyAlignment="1">
      <alignment vertical="center" wrapText="1"/>
    </xf>
    <xf numFmtId="3" fontId="273" fillId="33" borderId="67" xfId="4824" applyNumberFormat="1" applyFont="1" applyFill="1" applyBorder="1" applyAlignment="1">
      <alignment horizontal="center" vertical="center"/>
    </xf>
    <xf numFmtId="0" fontId="272" fillId="33" borderId="68" xfId="15435" applyFont="1" applyFill="1" applyBorder="1" applyAlignment="1"/>
    <xf numFmtId="0" fontId="272" fillId="33" borderId="70" xfId="15435" applyFont="1" applyFill="1" applyBorder="1" applyAlignment="1"/>
    <xf numFmtId="0" fontId="30" fillId="86" borderId="29" xfId="15439" applyFont="1" applyFill="1" applyBorder="1" applyAlignment="1">
      <alignment horizontal="center" vertical="center"/>
    </xf>
    <xf numFmtId="0" fontId="30" fillId="86" borderId="29" xfId="15439" applyFont="1" applyFill="1" applyBorder="1" applyAlignment="1">
      <alignment horizontal="center" vertical="center" wrapText="1"/>
    </xf>
    <xf numFmtId="0" fontId="30" fillId="86" borderId="41" xfId="15439" applyFont="1" applyFill="1" applyBorder="1" applyAlignment="1">
      <alignment horizontal="center" vertical="center" wrapText="1"/>
    </xf>
    <xf numFmtId="0" fontId="30" fillId="86" borderId="41" xfId="5233" applyFont="1" applyFill="1" applyBorder="1" applyAlignment="1">
      <alignment horizontal="right" vertical="center" wrapText="1"/>
    </xf>
    <xf numFmtId="0" fontId="2" fillId="0" borderId="0" xfId="15439"/>
    <xf numFmtId="0" fontId="2" fillId="86" borderId="29" xfId="15439" applyFill="1" applyBorder="1" applyAlignment="1">
      <alignment horizontal="center" vertical="center"/>
    </xf>
    <xf numFmtId="0" fontId="2" fillId="0" borderId="29" xfId="15439" applyBorder="1" applyAlignment="1">
      <alignment horizontal="center" vertical="center"/>
    </xf>
    <xf numFmtId="0" fontId="2" fillId="0" borderId="29" xfId="15439" applyBorder="1" applyAlignment="1">
      <alignment horizontal="center" vertical="center" wrapText="1"/>
    </xf>
    <xf numFmtId="0" fontId="292" fillId="0" borderId="29" xfId="15439" applyNumberFormat="1" applyFont="1" applyFill="1" applyBorder="1" applyAlignment="1">
      <alignment horizontal="center" vertical="center"/>
    </xf>
    <xf numFmtId="0" fontId="26" fillId="0" borderId="29" xfId="5233" applyBorder="1" applyAlignment="1">
      <alignment horizontal="right" vertical="center" wrapText="1"/>
    </xf>
    <xf numFmtId="0" fontId="2" fillId="0" borderId="29" xfId="15439" applyBorder="1" applyAlignment="1">
      <alignment horizontal="right" vertical="center"/>
    </xf>
    <xf numFmtId="0" fontId="293" fillId="0" borderId="29" xfId="15439" applyNumberFormat="1" applyFont="1" applyFill="1" applyBorder="1" applyAlignment="1">
      <alignment horizontal="right" vertical="center"/>
    </xf>
    <xf numFmtId="0" fontId="266" fillId="0" borderId="29" xfId="15439" applyFont="1" applyBorder="1" applyAlignment="1">
      <alignment horizontal="center" vertical="center" wrapText="1"/>
    </xf>
    <xf numFmtId="0" fontId="266" fillId="0" borderId="29" xfId="15439" applyFont="1" applyBorder="1" applyAlignment="1">
      <alignment horizontal="center" vertical="center"/>
    </xf>
    <xf numFmtId="0" fontId="189" fillId="0" borderId="29" xfId="5233" applyFont="1" applyBorder="1" applyAlignment="1">
      <alignment horizontal="right" vertical="center" wrapText="1"/>
    </xf>
    <xf numFmtId="16" fontId="2" fillId="0" borderId="29" xfId="15439" applyNumberFormat="1" applyBorder="1" applyAlignment="1">
      <alignment horizontal="center" vertical="center"/>
    </xf>
    <xf numFmtId="3" fontId="292" fillId="0" borderId="29" xfId="15439" applyNumberFormat="1" applyFont="1" applyBorder="1" applyAlignment="1">
      <alignment horizontal="right" vertical="center"/>
    </xf>
    <xf numFmtId="0" fontId="2" fillId="0" borderId="0" xfId="15439" applyBorder="1" applyAlignment="1">
      <alignment horizontal="center" vertical="center"/>
    </xf>
    <xf numFmtId="0" fontId="294" fillId="0" borderId="29" xfId="15439" applyNumberFormat="1" applyFont="1" applyFill="1" applyBorder="1" applyAlignment="1">
      <alignment horizontal="center" vertical="center" wrapText="1"/>
    </xf>
    <xf numFmtId="0" fontId="294" fillId="0" borderId="29" xfId="15439" applyNumberFormat="1" applyFont="1" applyFill="1" applyBorder="1" applyAlignment="1">
      <alignment horizontal="center" vertical="center"/>
    </xf>
    <xf numFmtId="0" fontId="292" fillId="0" borderId="0" xfId="15439" applyNumberFormat="1" applyFont="1" applyFill="1" applyBorder="1" applyAlignment="1">
      <alignment horizontal="center" vertical="center"/>
    </xf>
    <xf numFmtId="0" fontId="2" fillId="0" borderId="29" xfId="15439" applyFill="1" applyBorder="1" applyAlignment="1">
      <alignment horizontal="center" vertical="center" wrapText="1"/>
    </xf>
    <xf numFmtId="0" fontId="26" fillId="0" borderId="29" xfId="5233" applyBorder="1"/>
    <xf numFmtId="0" fontId="26" fillId="0" borderId="29" xfId="5233" applyBorder="1" applyAlignment="1">
      <alignment wrapText="1"/>
    </xf>
    <xf numFmtId="0" fontId="26" fillId="0" borderId="0" xfId="5233" applyAlignment="1">
      <alignment horizontal="right"/>
    </xf>
    <xf numFmtId="0" fontId="204" fillId="85" borderId="29" xfId="0" applyFont="1" applyFill="1" applyBorder="1" applyAlignment="1">
      <alignment horizontal="center" vertical="center" wrapText="1"/>
    </xf>
    <xf numFmtId="184" fontId="0" fillId="107" borderId="29" xfId="0" applyNumberFormat="1" applyFill="1" applyBorder="1" applyAlignment="1">
      <alignment horizontal="center" vertical="center"/>
    </xf>
    <xf numFmtId="3" fontId="0" fillId="86" borderId="29" xfId="0" applyNumberFormat="1" applyFill="1" applyBorder="1" applyAlignment="1">
      <alignment horizontal="center" vertical="center"/>
    </xf>
    <xf numFmtId="0" fontId="296" fillId="0" borderId="0" xfId="0" applyFont="1"/>
    <xf numFmtId="0" fontId="295" fillId="0" borderId="29" xfId="14113" applyFont="1" applyFill="1" applyBorder="1" applyAlignment="1">
      <alignment horizontal="center" vertical="center" wrapText="1"/>
    </xf>
    <xf numFmtId="0" fontId="297" fillId="0" borderId="0" xfId="0" applyFont="1" applyAlignment="1">
      <alignment horizontal="center"/>
    </xf>
    <xf numFmtId="14" fontId="297" fillId="0" borderId="0" xfId="0" applyNumberFormat="1" applyFont="1" applyAlignment="1">
      <alignment horizontal="center"/>
    </xf>
    <xf numFmtId="256" fontId="0" fillId="0" borderId="29" xfId="0" applyNumberFormat="1" applyFill="1" applyBorder="1" applyAlignment="1">
      <alignment horizontal="center" vertical="center" wrapText="1"/>
    </xf>
    <xf numFmtId="14" fontId="0" fillId="33" borderId="29" xfId="0" applyNumberFormat="1" applyFill="1" applyBorder="1" applyAlignment="1">
      <alignment horizontal="center" vertical="center"/>
    </xf>
    <xf numFmtId="257" fontId="0" fillId="0" borderId="29" xfId="0" applyNumberFormat="1" applyBorder="1" applyAlignment="1">
      <alignment horizontal="center" vertical="center"/>
    </xf>
    <xf numFmtId="184" fontId="0" fillId="111" borderId="29" xfId="0" applyNumberFormat="1" applyFill="1" applyBorder="1" applyAlignment="1">
      <alignment horizontal="center" vertical="center"/>
    </xf>
    <xf numFmtId="184" fontId="0" fillId="112" borderId="29" xfId="0" applyNumberFormat="1" applyFill="1" applyBorder="1" applyAlignment="1">
      <alignment horizontal="center" vertical="center"/>
    </xf>
    <xf numFmtId="257" fontId="0" fillId="33" borderId="29" xfId="0" applyNumberFormat="1" applyFill="1" applyBorder="1" applyAlignment="1">
      <alignment horizontal="center" vertical="center" wrapText="1"/>
    </xf>
    <xf numFmtId="0" fontId="288" fillId="0" borderId="29" xfId="15440" applyFont="1" applyBorder="1"/>
    <xf numFmtId="0" fontId="298" fillId="0" borderId="29" xfId="15440" applyFont="1" applyBorder="1"/>
    <xf numFmtId="3" fontId="273" fillId="33" borderId="73" xfId="4824" applyNumberFormat="1" applyFont="1" applyFill="1" applyBorder="1" applyAlignment="1">
      <alignment horizontal="center" vertical="center"/>
    </xf>
    <xf numFmtId="0" fontId="272" fillId="33" borderId="73" xfId="15435" applyFont="1" applyFill="1" applyBorder="1" applyAlignment="1"/>
    <xf numFmtId="0" fontId="289" fillId="0" borderId="10" xfId="3" applyFont="1" applyFill="1" applyBorder="1" applyAlignment="1">
      <alignment vertical="center"/>
    </xf>
    <xf numFmtId="14" fontId="275" fillId="0" borderId="10" xfId="15435" applyNumberFormat="1" applyFont="1" applyFill="1" applyBorder="1" applyAlignment="1" applyProtection="1">
      <alignment horizontal="center" vertical="center"/>
    </xf>
    <xf numFmtId="20" fontId="272" fillId="0" borderId="10" xfId="15435" applyNumberFormat="1" applyFont="1" applyFill="1" applyBorder="1" applyAlignment="1">
      <alignment horizontal="center" vertical="center"/>
    </xf>
    <xf numFmtId="0" fontId="272" fillId="0" borderId="10" xfId="15435" applyFont="1" applyFill="1" applyBorder="1" applyAlignment="1" applyProtection="1">
      <alignment horizontal="center" vertical="center"/>
    </xf>
    <xf numFmtId="0" fontId="272" fillId="0" borderId="10" xfId="3" applyNumberFormat="1" applyFont="1" applyFill="1" applyBorder="1" applyAlignment="1">
      <alignment horizontal="center" vertical="center"/>
    </xf>
    <xf numFmtId="0" fontId="272" fillId="0" borderId="10" xfId="15435" applyFont="1" applyFill="1" applyBorder="1" applyAlignment="1" applyProtection="1">
      <alignment horizontal="center" vertical="center" wrapText="1"/>
    </xf>
    <xf numFmtId="0" fontId="274" fillId="0" borderId="10" xfId="15435" applyFont="1" applyFill="1" applyBorder="1" applyAlignment="1" applyProtection="1">
      <alignment horizontal="center" vertical="center" wrapText="1"/>
    </xf>
    <xf numFmtId="3" fontId="273" fillId="0" borderId="10" xfId="4824" applyNumberFormat="1" applyFont="1" applyFill="1" applyBorder="1" applyAlignment="1">
      <alignment horizontal="center" vertical="center" wrapText="1"/>
    </xf>
    <xf numFmtId="3" fontId="272" fillId="0" borderId="10" xfId="15435" applyNumberFormat="1" applyFont="1" applyFill="1" applyBorder="1" applyAlignment="1" applyProtection="1">
      <alignment horizontal="center" vertical="center"/>
    </xf>
    <xf numFmtId="172" fontId="272" fillId="0" borderId="10" xfId="4824" applyNumberFormat="1" applyFont="1" applyFill="1" applyBorder="1" applyAlignment="1">
      <alignment horizontal="center" vertical="center" wrapText="1"/>
    </xf>
    <xf numFmtId="3" fontId="272" fillId="0" borderId="10" xfId="15435" applyNumberFormat="1" applyFont="1" applyFill="1" applyBorder="1" applyAlignment="1">
      <alignment horizontal="center" vertical="center"/>
    </xf>
    <xf numFmtId="0" fontId="275" fillId="0" borderId="10" xfId="3" applyFont="1" applyFill="1" applyBorder="1" applyAlignment="1">
      <alignment horizontal="center" vertical="center"/>
    </xf>
    <xf numFmtId="0" fontId="272" fillId="0" borderId="10" xfId="15435" applyFont="1" applyFill="1" applyBorder="1" applyAlignment="1" applyProtection="1">
      <alignment vertical="center"/>
    </xf>
    <xf numFmtId="0" fontId="274" fillId="0" borderId="10" xfId="15435" applyFont="1" applyFill="1" applyBorder="1" applyAlignment="1" applyProtection="1">
      <alignment horizontal="center" vertical="center"/>
    </xf>
    <xf numFmtId="1" fontId="287" fillId="0" borderId="10" xfId="15435" applyNumberFormat="1" applyFont="1" applyFill="1" applyBorder="1" applyAlignment="1">
      <alignment horizontal="center" vertical="center"/>
    </xf>
    <xf numFmtId="3" fontId="275" fillId="0" borderId="10" xfId="4824" applyNumberFormat="1" applyFont="1" applyFill="1" applyBorder="1" applyAlignment="1">
      <alignment horizontal="center" vertical="center" wrapText="1"/>
    </xf>
    <xf numFmtId="0" fontId="288" fillId="0" borderId="10" xfId="15440" applyFont="1" applyFill="1" applyBorder="1" applyAlignment="1"/>
    <xf numFmtId="0" fontId="272" fillId="0" borderId="10" xfId="3" applyNumberFormat="1" applyFont="1" applyFill="1" applyBorder="1" applyAlignment="1">
      <alignment horizontal="left" vertical="center"/>
    </xf>
    <xf numFmtId="0" fontId="272" fillId="0" borderId="10" xfId="15435" applyFont="1" applyFill="1" applyBorder="1" applyAlignment="1">
      <alignment horizontal="center"/>
    </xf>
    <xf numFmtId="0" fontId="298" fillId="0" borderId="10" xfId="15440" applyFont="1" applyFill="1" applyBorder="1" applyAlignment="1"/>
    <xf numFmtId="0" fontId="290" fillId="0" borderId="10" xfId="14113" applyFont="1" applyFill="1" applyBorder="1" applyAlignment="1">
      <alignment horizontal="left" vertical="center" wrapText="1"/>
    </xf>
    <xf numFmtId="0" fontId="290" fillId="0" borderId="10" xfId="15440" applyNumberFormat="1" applyFont="1" applyFill="1" applyBorder="1" applyAlignment="1" applyProtection="1">
      <alignment vertical="center"/>
      <protection locked="0"/>
    </xf>
    <xf numFmtId="0" fontId="288" fillId="0" borderId="10" xfId="15440" applyFont="1" applyFill="1" applyBorder="1"/>
    <xf numFmtId="0" fontId="290" fillId="0" borderId="10" xfId="15440" applyNumberFormat="1" applyFont="1" applyFill="1" applyBorder="1" applyAlignment="1" applyProtection="1">
      <alignment horizontal="left" vertical="center"/>
      <protection locked="0"/>
    </xf>
    <xf numFmtId="0" fontId="291" fillId="0" borderId="10" xfId="15440" applyNumberFormat="1" applyFont="1" applyFill="1" applyBorder="1" applyAlignment="1" applyProtection="1">
      <alignment vertical="center"/>
      <protection locked="0"/>
    </xf>
    <xf numFmtId="0" fontId="290" fillId="0" borderId="10" xfId="15440" applyNumberFormat="1" applyFont="1" applyFill="1" applyBorder="1" applyAlignment="1" applyProtection="1">
      <alignment horizontal="center" vertical="center"/>
      <protection locked="0"/>
    </xf>
    <xf numFmtId="255" fontId="274" fillId="33" borderId="10" xfId="2" applyNumberFormat="1" applyFont="1" applyFill="1" applyBorder="1" applyAlignment="1">
      <alignment vertical="center"/>
    </xf>
    <xf numFmtId="255" fontId="274" fillId="33" borderId="10" xfId="2" applyNumberFormat="1" applyFont="1" applyFill="1" applyBorder="1" applyAlignment="1">
      <alignment horizontal="center" vertical="center"/>
    </xf>
    <xf numFmtId="255" fontId="274" fillId="33" borderId="10" xfId="2" applyNumberFormat="1" applyFont="1" applyFill="1" applyBorder="1" applyAlignment="1">
      <alignment vertical="center" wrapText="1"/>
    </xf>
    <xf numFmtId="3" fontId="273" fillId="33" borderId="10" xfId="4824" applyNumberFormat="1" applyFont="1" applyFill="1" applyBorder="1" applyAlignment="1">
      <alignment horizontal="center" vertical="center"/>
    </xf>
    <xf numFmtId="0" fontId="272" fillId="33" borderId="10" xfId="15435" applyFont="1" applyFill="1" applyBorder="1" applyAlignment="1">
      <alignment horizontal="center"/>
    </xf>
    <xf numFmtId="0" fontId="272" fillId="0" borderId="35" xfId="15435" applyFont="1" applyBorder="1" applyAlignment="1">
      <alignment horizontal="center"/>
    </xf>
    <xf numFmtId="0" fontId="288" fillId="0" borderId="10" xfId="14113" applyFont="1" applyFill="1" applyBorder="1" applyAlignment="1">
      <alignment horizontal="left" vertical="center" wrapText="1"/>
    </xf>
    <xf numFmtId="0" fontId="288" fillId="0" borderId="10" xfId="15440" applyFont="1" applyFill="1" applyBorder="1" applyAlignment="1">
      <alignment horizontal="left" vertical="center"/>
    </xf>
    <xf numFmtId="0" fontId="298" fillId="0" borderId="10" xfId="15440" applyFont="1" applyFill="1" applyBorder="1"/>
    <xf numFmtId="251" fontId="0" fillId="103" borderId="10" xfId="1" applyNumberFormat="1" applyFont="1" applyFill="1" applyBorder="1" applyAlignment="1">
      <alignment horizontal="center" vertical="center"/>
    </xf>
    <xf numFmtId="252" fontId="79" fillId="103" borderId="10" xfId="0" applyNumberFormat="1" applyFont="1" applyFill="1" applyBorder="1" applyAlignment="1">
      <alignment horizontal="center" vertical="center"/>
    </xf>
    <xf numFmtId="0" fontId="266" fillId="0" borderId="10" xfId="0" applyFont="1" applyBorder="1" applyAlignment="1">
      <alignment horizontal="center"/>
    </xf>
    <xf numFmtId="0" fontId="0" fillId="0" borderId="10" xfId="0" applyBorder="1"/>
    <xf numFmtId="184" fontId="259" fillId="101" borderId="10" xfId="14113" applyNumberFormat="1" applyFont="1" applyFill="1" applyBorder="1" applyAlignment="1">
      <alignment horizontal="center" vertical="center" wrapText="1"/>
    </xf>
    <xf numFmtId="184" fontId="251" fillId="101" borderId="10" xfId="14113" applyNumberFormat="1" applyFont="1" applyFill="1" applyBorder="1" applyAlignment="1">
      <alignment horizontal="center" vertical="center" wrapText="1"/>
    </xf>
    <xf numFmtId="38" fontId="251" fillId="94" borderId="10" xfId="15394" applyNumberFormat="1" applyFont="1" applyFill="1" applyBorder="1" applyAlignment="1">
      <alignment vertical="center"/>
    </xf>
    <xf numFmtId="38" fontId="251" fillId="99" borderId="10" xfId="15395" applyNumberFormat="1" applyFont="1" applyFill="1" applyBorder="1" applyAlignment="1" applyProtection="1">
      <alignment vertical="center"/>
      <protection locked="0"/>
    </xf>
    <xf numFmtId="38" fontId="251" fillId="0" borderId="10" xfId="15394" applyNumberFormat="1" applyFont="1" applyFill="1" applyBorder="1" applyAlignment="1" applyProtection="1">
      <alignment vertical="center"/>
    </xf>
    <xf numFmtId="38" fontId="251" fillId="102" borderId="10" xfId="15394" applyNumberFormat="1" applyFont="1" applyFill="1" applyBorder="1" applyAlignment="1" applyProtection="1">
      <alignment vertical="center"/>
    </xf>
    <xf numFmtId="0" fontId="239" fillId="33" borderId="37" xfId="3" applyNumberFormat="1" applyFont="1" applyFill="1" applyBorder="1" applyAlignment="1">
      <alignment horizontal="center" vertical="center"/>
    </xf>
    <xf numFmtId="0" fontId="239" fillId="110" borderId="37" xfId="3" applyNumberFormat="1" applyFont="1" applyFill="1" applyBorder="1" applyAlignment="1">
      <alignment horizontal="center" vertical="center"/>
    </xf>
    <xf numFmtId="0" fontId="252" fillId="113" borderId="41" xfId="14110" applyNumberFormat="1" applyFont="1" applyFill="1" applyBorder="1" applyAlignment="1">
      <alignment horizontal="center" vertical="center" wrapText="1"/>
    </xf>
    <xf numFmtId="0" fontId="252" fillId="113" borderId="35" xfId="14110" applyNumberFormat="1" applyFont="1" applyFill="1" applyBorder="1" applyAlignment="1">
      <alignment horizontal="center" vertical="center" wrapText="1"/>
    </xf>
    <xf numFmtId="0" fontId="252" fillId="114" borderId="41" xfId="14110" applyNumberFormat="1" applyFont="1" applyFill="1" applyBorder="1" applyAlignment="1">
      <alignment horizontal="center" vertical="center" wrapText="1"/>
    </xf>
    <xf numFmtId="0" fontId="252" fillId="114" borderId="35" xfId="14110" applyNumberFormat="1" applyFont="1" applyFill="1" applyBorder="1" applyAlignment="1">
      <alignment horizontal="center" vertical="center" wrapText="1"/>
    </xf>
    <xf numFmtId="0" fontId="239" fillId="115" borderId="37" xfId="3" applyNumberFormat="1" applyFont="1" applyFill="1" applyBorder="1" applyAlignment="1">
      <alignment horizontal="center" vertical="center"/>
    </xf>
    <xf numFmtId="0" fontId="252" fillId="116" borderId="41" xfId="14110" applyNumberFormat="1" applyFont="1" applyFill="1" applyBorder="1" applyAlignment="1">
      <alignment horizontal="center" vertical="center" wrapText="1"/>
    </xf>
    <xf numFmtId="0" fontId="252" fillId="116" borderId="35" xfId="14110" applyNumberFormat="1" applyFont="1" applyFill="1" applyBorder="1" applyAlignment="1">
      <alignment horizontal="center" vertical="center" wrapText="1"/>
    </xf>
    <xf numFmtId="0" fontId="251" fillId="101" borderId="74" xfId="14113" applyFont="1" applyFill="1" applyBorder="1" applyAlignment="1">
      <alignment horizontal="center" wrapText="1"/>
    </xf>
    <xf numFmtId="38" fontId="262" fillId="101" borderId="10" xfId="4835" applyNumberFormat="1" applyFont="1" applyFill="1" applyBorder="1" applyAlignment="1">
      <alignment horizontal="center" vertical="center"/>
    </xf>
    <xf numFmtId="38" fontId="251" fillId="101" borderId="10" xfId="15428" applyNumberFormat="1" applyFont="1" applyFill="1" applyBorder="1" applyAlignment="1">
      <alignment horizontal="center" vertical="center"/>
    </xf>
    <xf numFmtId="9" fontId="153" fillId="0" borderId="55" xfId="15424" applyFont="1" applyBorder="1" applyAlignment="1">
      <alignment horizontal="center" vertical="center"/>
    </xf>
    <xf numFmtId="9" fontId="153" fillId="0" borderId="0" xfId="15424" applyFont="1" applyAlignment="1">
      <alignment horizontal="center" vertical="center"/>
    </xf>
    <xf numFmtId="3" fontId="153" fillId="99" borderId="10" xfId="14113" applyNumberFormat="1" applyFont="1" applyFill="1" applyBorder="1" applyAlignment="1">
      <alignment horizontal="right" vertical="center"/>
    </xf>
    <xf numFmtId="3" fontId="153" fillId="94" borderId="10" xfId="14113" applyNumberFormat="1" applyFont="1" applyFill="1" applyBorder="1" applyAlignment="1">
      <alignment vertical="center"/>
    </xf>
    <xf numFmtId="3" fontId="153" fillId="100" borderId="74" xfId="14113" applyNumberFormat="1" applyFont="1" applyFill="1" applyBorder="1" applyAlignment="1">
      <alignment vertical="center"/>
    </xf>
    <xf numFmtId="0" fontId="260" fillId="101" borderId="10" xfId="14113" applyFont="1" applyFill="1" applyBorder="1" applyAlignment="1">
      <alignment horizontal="center" vertical="center" wrapText="1"/>
    </xf>
    <xf numFmtId="0" fontId="251" fillId="101" borderId="10" xfId="14113" applyFont="1" applyFill="1" applyBorder="1" applyAlignment="1">
      <alignment horizontal="center" vertical="center" wrapText="1"/>
    </xf>
    <xf numFmtId="0" fontId="251" fillId="101" borderId="10" xfId="14113" applyFont="1" applyFill="1" applyBorder="1" applyAlignment="1">
      <alignment horizontal="center" vertical="center" wrapText="1" shrinkToFit="1"/>
    </xf>
    <xf numFmtId="0" fontId="251" fillId="101" borderId="10" xfId="15061" applyFont="1" applyFill="1" applyBorder="1" applyAlignment="1">
      <alignment horizontal="left" vertical="center"/>
    </xf>
    <xf numFmtId="0" fontId="261" fillId="101" borderId="10" xfId="14113" applyFont="1" applyFill="1" applyBorder="1" applyAlignment="1">
      <alignment horizontal="left" vertical="center" wrapText="1"/>
    </xf>
    <xf numFmtId="0" fontId="251" fillId="101" borderId="10" xfId="14113" applyFont="1" applyFill="1" applyBorder="1" applyAlignment="1">
      <alignment horizontal="left" vertical="center"/>
    </xf>
    <xf numFmtId="0" fontId="251" fillId="101" borderId="10" xfId="0" applyFont="1" applyFill="1" applyBorder="1" applyAlignment="1">
      <alignment horizontal="left" vertical="center"/>
    </xf>
    <xf numFmtId="0" fontId="251" fillId="101" borderId="10" xfId="0" applyFont="1" applyFill="1" applyBorder="1" applyAlignment="1">
      <alignment horizontal="left" vertical="center" wrapText="1"/>
    </xf>
    <xf numFmtId="3" fontId="251" fillId="99" borderId="10" xfId="15061" applyNumberFormat="1" applyFont="1" applyFill="1" applyBorder="1" applyAlignment="1">
      <alignment horizontal="right" vertical="center"/>
    </xf>
    <xf numFmtId="3" fontId="251" fillId="99" borderId="10" xfId="14113" applyNumberFormat="1" applyFont="1" applyFill="1" applyBorder="1" applyAlignment="1">
      <alignment horizontal="right" vertical="center"/>
    </xf>
    <xf numFmtId="3" fontId="251" fillId="94" borderId="10" xfId="14113" applyNumberFormat="1" applyFont="1" applyFill="1" applyBorder="1" applyAlignment="1">
      <alignment horizontal="right" vertical="center"/>
    </xf>
    <xf numFmtId="0" fontId="251" fillId="101" borderId="10" xfId="0" applyFont="1" applyFill="1" applyBorder="1" applyAlignment="1">
      <alignment vertical="center"/>
    </xf>
    <xf numFmtId="0" fontId="263" fillId="0" borderId="74" xfId="15061" applyFont="1" applyBorder="1" applyAlignment="1">
      <alignment horizontal="left" vertical="center"/>
    </xf>
    <xf numFmtId="3" fontId="263" fillId="0" borderId="74" xfId="15061" applyNumberFormat="1" applyFont="1" applyBorder="1" applyAlignment="1">
      <alignment horizontal="right" vertical="center"/>
    </xf>
    <xf numFmtId="3" fontId="263" fillId="0" borderId="74" xfId="0" applyNumberFormat="1" applyFont="1" applyBorder="1" applyAlignment="1">
      <alignment horizontal="right" vertical="center"/>
    </xf>
    <xf numFmtId="0" fontId="261" fillId="101" borderId="10" xfId="15061" applyNumberFormat="1" applyFont="1" applyFill="1" applyBorder="1" applyAlignment="1">
      <alignment vertical="center"/>
    </xf>
    <xf numFmtId="3" fontId="263" fillId="0" borderId="41" xfId="0" applyNumberFormat="1" applyFont="1" applyBorder="1" applyAlignment="1">
      <alignment horizontal="right" vertical="center"/>
    </xf>
    <xf numFmtId="0" fontId="261" fillId="101" borderId="10" xfId="0" applyNumberFormat="1" applyFont="1" applyFill="1" applyBorder="1" applyAlignment="1">
      <alignment vertical="center"/>
    </xf>
    <xf numFmtId="3" fontId="263" fillId="0" borderId="35" xfId="0" applyNumberFormat="1" applyFont="1" applyBorder="1" applyAlignment="1">
      <alignment horizontal="right" vertical="center"/>
    </xf>
    <xf numFmtId="38" fontId="267" fillId="94" borderId="71" xfId="15394" applyNumberFormat="1" applyFont="1" applyFill="1" applyBorder="1" applyAlignment="1">
      <alignment horizontal="center" vertical="center"/>
    </xf>
    <xf numFmtId="38" fontId="267" fillId="94" borderId="72" xfId="15394" applyNumberFormat="1" applyFont="1" applyFill="1" applyBorder="1" applyAlignment="1">
      <alignment horizontal="center" vertical="center"/>
    </xf>
    <xf numFmtId="0" fontId="246" fillId="0" borderId="11" xfId="0" applyFont="1" applyBorder="1" applyAlignment="1">
      <alignment horizontal="center" vertical="center"/>
    </xf>
    <xf numFmtId="0" fontId="242" fillId="0" borderId="11" xfId="0" applyFont="1" applyBorder="1" applyAlignment="1">
      <alignment horizontal="center" vertical="center" wrapText="1"/>
    </xf>
    <xf numFmtId="184" fontId="237" fillId="84" borderId="51" xfId="1" applyNumberFormat="1" applyFont="1" applyFill="1" applyBorder="1" applyAlignment="1">
      <alignment horizontal="center" vertical="center" wrapText="1"/>
    </xf>
    <xf numFmtId="184" fontId="237" fillId="84" borderId="52" xfId="1" applyNumberFormat="1" applyFont="1" applyFill="1" applyBorder="1" applyAlignment="1">
      <alignment horizontal="center" vertical="center" wrapText="1"/>
    </xf>
    <xf numFmtId="0" fontId="204" fillId="85" borderId="29" xfId="0" applyFont="1" applyFill="1" applyBorder="1" applyAlignment="1">
      <alignment horizontal="center" vertical="center" wrapText="1"/>
    </xf>
    <xf numFmtId="0" fontId="204" fillId="85" borderId="29" xfId="0" applyFont="1" applyFill="1" applyBorder="1" applyAlignment="1">
      <alignment horizontal="center" vertical="center"/>
    </xf>
    <xf numFmtId="0" fontId="204" fillId="85" borderId="37" xfId="0" applyFont="1" applyFill="1" applyBorder="1" applyAlignment="1">
      <alignment horizontal="center" vertical="center"/>
    </xf>
    <xf numFmtId="0" fontId="204" fillId="85" borderId="35" xfId="0" applyFont="1" applyFill="1" applyBorder="1" applyAlignment="1">
      <alignment horizontal="center" vertical="center"/>
    </xf>
    <xf numFmtId="0" fontId="0" fillId="107" borderId="29" xfId="0" applyFill="1" applyBorder="1" applyAlignment="1">
      <alignment horizontal="center" vertical="center" wrapText="1"/>
    </xf>
    <xf numFmtId="184" fontId="152" fillId="73" borderId="30" xfId="14113" applyNumberFormat="1" applyFont="1" applyFill="1" applyBorder="1" applyAlignment="1">
      <alignment horizontal="center" vertical="center" wrapText="1"/>
    </xf>
    <xf numFmtId="184" fontId="152" fillId="73" borderId="31" xfId="14113" applyNumberFormat="1" applyFont="1" applyFill="1" applyBorder="1" applyAlignment="1">
      <alignment horizontal="center" vertical="center" wrapText="1"/>
    </xf>
    <xf numFmtId="184" fontId="152" fillId="73" borderId="32" xfId="14113" applyNumberFormat="1" applyFont="1" applyFill="1" applyBorder="1" applyAlignment="1">
      <alignment horizontal="center" vertical="center" wrapText="1"/>
    </xf>
    <xf numFmtId="0" fontId="0" fillId="106" borderId="29" xfId="0" applyNumberFormat="1" applyFill="1" applyBorder="1" applyAlignment="1">
      <alignment horizontal="center" vertical="center" wrapText="1"/>
    </xf>
    <xf numFmtId="0" fontId="189" fillId="105" borderId="37" xfId="0" applyFont="1" applyFill="1" applyBorder="1" applyAlignment="1">
      <alignment horizontal="center" vertical="center" wrapText="1"/>
    </xf>
    <xf numFmtId="0" fontId="189" fillId="105" borderId="35" xfId="0" applyFont="1" applyFill="1" applyBorder="1" applyAlignment="1">
      <alignment horizontal="center" vertical="center" wrapText="1"/>
    </xf>
    <xf numFmtId="0" fontId="0" fillId="112" borderId="29" xfId="0" applyNumberFormat="1" applyFill="1" applyBorder="1" applyAlignment="1">
      <alignment horizontal="center" vertical="center"/>
    </xf>
    <xf numFmtId="0" fontId="0" fillId="111" borderId="29" xfId="0" applyNumberFormat="1" applyFill="1" applyBorder="1" applyAlignment="1">
      <alignment horizontal="center" vertical="center"/>
    </xf>
    <xf numFmtId="0" fontId="0" fillId="106" borderId="29" xfId="0" applyNumberFormat="1" applyFill="1" applyBorder="1" applyAlignment="1">
      <alignment horizontal="center" vertical="center"/>
    </xf>
    <xf numFmtId="0" fontId="264" fillId="83" borderId="30" xfId="15426" applyFont="1" applyFill="1" applyBorder="1" applyAlignment="1">
      <alignment horizontal="center"/>
    </xf>
    <xf numFmtId="0" fontId="264" fillId="83" borderId="31" xfId="15426" applyFont="1" applyFill="1" applyBorder="1" applyAlignment="1">
      <alignment horizontal="center"/>
    </xf>
    <xf numFmtId="0" fontId="251" fillId="101" borderId="75" xfId="14113" applyFont="1" applyFill="1" applyBorder="1" applyAlignment="1">
      <alignment horizontal="center" vertical="center" wrapText="1"/>
    </xf>
    <xf numFmtId="0" fontId="251" fillId="101" borderId="14" xfId="14113" applyFont="1" applyFill="1" applyBorder="1" applyAlignment="1">
      <alignment horizontal="center" vertical="center" wrapText="1"/>
    </xf>
    <xf numFmtId="0" fontId="251" fillId="101" borderId="76" xfId="14113" applyFont="1" applyFill="1" applyBorder="1" applyAlignment="1">
      <alignment horizontal="center" vertical="center" wrapText="1"/>
    </xf>
    <xf numFmtId="0" fontId="251" fillId="101" borderId="75" xfId="14113" applyFont="1" applyFill="1" applyBorder="1" applyAlignment="1">
      <alignment horizontal="center" vertical="center" shrinkToFit="1"/>
    </xf>
    <xf numFmtId="0" fontId="251" fillId="101" borderId="14" xfId="14113" applyFont="1" applyFill="1" applyBorder="1" applyAlignment="1">
      <alignment horizontal="center" vertical="center" shrinkToFit="1"/>
    </xf>
    <xf numFmtId="0" fontId="251" fillId="101" borderId="76" xfId="14113" applyFont="1" applyFill="1" applyBorder="1" applyAlignment="1">
      <alignment horizontal="center" vertical="center" shrinkToFit="1"/>
    </xf>
    <xf numFmtId="0" fontId="2" fillId="0" borderId="37" xfId="15439" applyBorder="1" applyAlignment="1">
      <alignment horizontal="center" vertical="center" wrapText="1"/>
    </xf>
    <xf numFmtId="0" fontId="2" fillId="0" borderId="35" xfId="15439" applyBorder="1" applyAlignment="1">
      <alignment horizontal="center" vertical="center" wrapText="1"/>
    </xf>
    <xf numFmtId="0" fontId="2" fillId="0" borderId="37" xfId="15439" applyBorder="1" applyAlignment="1">
      <alignment horizontal="center" vertical="center"/>
    </xf>
    <xf numFmtId="0" fontId="2" fillId="0" borderId="35" xfId="15439" applyBorder="1" applyAlignment="1">
      <alignment horizontal="center" vertical="center"/>
    </xf>
    <xf numFmtId="0" fontId="2" fillId="0" borderId="41" xfId="15439" applyBorder="1" applyAlignment="1">
      <alignment horizontal="center" vertical="center" wrapText="1"/>
    </xf>
    <xf numFmtId="0" fontId="274" fillId="108" borderId="57" xfId="2" applyFont="1" applyFill="1" applyBorder="1" applyAlignment="1">
      <alignment horizontal="center" vertical="center" wrapText="1"/>
    </xf>
    <xf numFmtId="0" fontId="274" fillId="108" borderId="58" xfId="2" applyFont="1" applyFill="1" applyBorder="1" applyAlignment="1">
      <alignment horizontal="center" vertical="center" wrapText="1"/>
    </xf>
  </cellXfs>
  <cellStyles count="15441">
    <cellStyle name="_x0001_" xfId="4"/>
    <cellStyle name="_x0005_" xfId="5"/>
    <cellStyle name="_x0015_" xfId="6"/>
    <cellStyle name="          _x000d__x000a_mouse.drv=lmouse.drv" xfId="14116"/>
    <cellStyle name="_x0015_ 2" xfId="14117"/>
    <cellStyle name="_x0015__x000c_??" xfId="7"/>
    <cellStyle name="_x000c_????" xfId="8"/>
    <cellStyle name="_x000d__x000a_JournalTemplate=C:\COMFO\CTALK\JOURSTD.TPL_x000d__x000a_LbStateAddress=3 3 0 251 1 89 2 311_x000d__x000a_LbStateJou" xfId="9"/>
    <cellStyle name="_x0018_!&quot;" xfId="14118"/>
    <cellStyle name="# ##0" xfId="14119"/>
    <cellStyle name="#.###" xfId="14120"/>
    <cellStyle name=",7" xfId="10"/>
    <cellStyle name="." xfId="14121"/>
    <cellStyle name="_x0002_._x0011__x0002_._x001b__x0002_ _x0015_%_x0018__x0001_" xfId="11"/>
    <cellStyle name="?" xfId="12"/>
    <cellStyle name="??" xfId="13"/>
    <cellStyle name="?? [0.00]_List-dwg" xfId="14122"/>
    <cellStyle name="?? [0]" xfId="14123"/>
    <cellStyle name="??_x000c_둄_x001b__x000d_|?_x0001_??_x0007__x0001__x0001_" xfId="14"/>
    <cellStyle name="??&amp;" xfId="15"/>
    <cellStyle name="??&amp;O?&amp;H?_x0008__x000f__x0007_" xfId="16"/>
    <cellStyle name="??&amp;O?&amp;H?_x0008__x000f__x0007_?_x0007__x0001__x0001_" xfId="17"/>
    <cellStyle name="??&amp;O?&amp;H?_x000f__x0007_?_x0007__x0001__x0001_" xfId="18"/>
    <cellStyle name="??&amp;O?&amp;H?_x0008_??_x0007__x0001__x0001_" xfId="19"/>
    <cellStyle name="???? [0.00]_List-dwg" xfId="14124"/>
    <cellStyle name="??????????????" xfId="20"/>
    <cellStyle name="??????????????????????????????" xfId="21"/>
    <cellStyle name="??????????????????????????????????????????" xfId="22"/>
    <cellStyle name="??????????????????????????????????????????????????" xfId="23"/>
    <cellStyle name="??????????????????????????????????????????????????????" xfId="24"/>
    <cellStyle name="??????????????ㅻ?ㄷ?" xfId="25"/>
    <cellStyle name="????_??2 " xfId="14125"/>
    <cellStyle name="???[0]_Book1" xfId="14126"/>
    <cellStyle name="???_???" xfId="14127"/>
    <cellStyle name="??_ ? ?_V100 ??,?? 2.2 PILOT " xfId="14128"/>
    <cellStyle name="??괜?A" xfId="26"/>
    <cellStyle name="??ㅻ?ㄷ?" xfId="27"/>
    <cellStyle name="?e??A?_laroux_A??I2A?_BS&amp;IncStat_PL_S " xfId="28"/>
    <cellStyle name="?마 [0]_CASH FLOW " xfId="29"/>
    <cellStyle name="?마_CASH FLOW " xfId="30"/>
    <cellStyle name="?핺_2Q97 dist.EOM " xfId="31"/>
    <cellStyle name="_0_요약손분" xfId="32"/>
    <cellStyle name="_0203적자현황회의" xfId="33"/>
    <cellStyle name="_02년3월적자모델(0423)통보국수" xfId="34"/>
    <cellStyle name="_041102_Strauss_ROI2" xfId="35"/>
    <cellStyle name="_041113_Straus DIA 원가 요약(이종대)" xfId="36"/>
    <cellStyle name="_061128(이상경)_Calla PIA ROI PM안_061121_1124수정_현지가반영" xfId="37"/>
    <cellStyle name="_1.CSKD 2010" xfId="38"/>
    <cellStyle name="_1_영상(1109_3)_본사" xfId="39"/>
    <cellStyle name="_1사분기제품별" xfId="40"/>
    <cellStyle name="_20100514-1.CSKD 2010" xfId="41"/>
    <cellStyle name="_20100520-1.CSKD 2010" xfId="42"/>
    <cellStyle name="_211" xfId="14129"/>
    <cellStyle name="_3월속보경비" xfId="43"/>
    <cellStyle name="_5_프린팅(1110_1)_구조본" xfId="44"/>
    <cellStyle name="_99특성DB" xfId="45"/>
    <cellStyle name="_B4K(MRD용)" xfId="46"/>
    <cellStyle name="_B4K원가검토'" xfId="47"/>
    <cellStyle name="_Book1" xfId="14130"/>
    <cellStyle name="_Book1_1" xfId="14131"/>
    <cellStyle name="_Book1_1_HO SO NHAN SU" xfId="14132"/>
    <cellStyle name="_Book1_2" xfId="14133"/>
    <cellStyle name="_Book1_BC-QT-WB-dthao" xfId="14134"/>
    <cellStyle name="_Book1_Book1" xfId="14135"/>
    <cellStyle name="_Book1_DT truong thinh phu" xfId="14136"/>
    <cellStyle name="_Book1_HO SO NHAN SU" xfId="14137"/>
    <cellStyle name="_Book1_TH KHAI TOAN THU THIEM cac tuyen TT noi" xfId="14138"/>
    <cellStyle name="_Book2 Chart 1" xfId="48"/>
    <cellStyle name="_Book2 Chart 2" xfId="49"/>
    <cellStyle name="_Book2 Chart 3" xfId="50"/>
    <cellStyle name="_Book2 Chart 4" xfId="51"/>
    <cellStyle name="_Book2 Chart 5" xfId="52"/>
    <cellStyle name="_Book2 Chart 6" xfId="53"/>
    <cellStyle name="_Book2 Chart 7" xfId="54"/>
    <cellStyle name="_Book2 Chart 8" xfId="55"/>
    <cellStyle name="_Book2 Chart 9" xfId="56"/>
    <cellStyle name="_CKD" xfId="57"/>
    <cellStyle name="_Column1" xfId="58"/>
    <cellStyle name="_Column2" xfId="59"/>
    <cellStyle name="_Column3" xfId="60"/>
    <cellStyle name="_Column4" xfId="61"/>
    <cellStyle name="_Column5" xfId="62"/>
    <cellStyle name="_Column6" xfId="63"/>
    <cellStyle name="_Column7" xfId="64"/>
    <cellStyle name="_Data" xfId="65"/>
    <cellStyle name="_Data_Book1" xfId="66"/>
    <cellStyle name="_Data_년간전망(5월실적반영)" xfId="67"/>
    <cellStyle name="_DN 8-2004" xfId="14139"/>
    <cellStyle name="_DT truong thinh phu" xfId="14140"/>
    <cellStyle name="_Global손익(0209)" xfId="68"/>
    <cellStyle name="_Giai Doan 3 Hong Ngu" xfId="14141"/>
    <cellStyle name="_Header" xfId="69"/>
    <cellStyle name="_Header_00연계실적(GPM-GFAS)" xfId="70"/>
    <cellStyle name="_Header_00연계실적(GPM-GFAS)3" xfId="71"/>
    <cellStyle name="_Header_4월집계" xfId="72"/>
    <cellStyle name="_Header_CON_SP_GPM" xfId="73"/>
    <cellStyle name="_HO SO NHAN SU" xfId="14142"/>
    <cellStyle name="_IR해중" xfId="74"/>
    <cellStyle name="_kdvd경비" xfId="75"/>
    <cellStyle name="_KT (2)" xfId="14143"/>
    <cellStyle name="_KT (2)_1" xfId="14144"/>
    <cellStyle name="_KT (2)_1_Lora-tungchau" xfId="14145"/>
    <cellStyle name="_KT (2)_1_Qt-HT3PQ1(CauKho)" xfId="14146"/>
    <cellStyle name="_KT (2)_1_Qt-HT3PQ1(CauKho)_Book1" xfId="14147"/>
    <cellStyle name="_KT (2)_1_Qt-HT3PQ1(CauKho)_Don gia quy 3 nam 2003 - Ban Dien Luc" xfId="14148"/>
    <cellStyle name="_KT (2)_1_Qt-HT3PQ1(CauKho)_DTTTBS P18-20Q.TanBinh" xfId="14149"/>
    <cellStyle name="_KT (2)_1_Qt-HT3PQ1(CauKho)_HO SO NHAN SU" xfId="14150"/>
    <cellStyle name="_KT (2)_1_Qt-HT3PQ1(CauKho)_NC-VL2-2003" xfId="14151"/>
    <cellStyle name="_KT (2)_1_Qt-HT3PQ1(CauKho)_NC-VL2-2003_1" xfId="14152"/>
    <cellStyle name="_KT (2)_1_Qt-HT3PQ1(CauKho)_XL4Test5" xfId="14153"/>
    <cellStyle name="_KT (2)_2" xfId="14154"/>
    <cellStyle name="_KT (2)_2_TG-TH" xfId="14155"/>
    <cellStyle name="_KT (2)_2_TG-TH_BAO CAO KLCT PT2000" xfId="14156"/>
    <cellStyle name="_KT (2)_2_TG-TH_BAO CAO PT2000" xfId="14157"/>
    <cellStyle name="_KT (2)_2_TG-TH_BAO CAO PT2000_Book1" xfId="14158"/>
    <cellStyle name="_KT (2)_2_TG-TH_BAO CAO PT2000_Book1_HO SO NHAN SU" xfId="14159"/>
    <cellStyle name="_KT (2)_2_TG-TH_BAO CAO PT2000_DTTTBS P18-20Q.TanBinh" xfId="14160"/>
    <cellStyle name="_KT (2)_2_TG-TH_BAO CAO PT2000_HO SO NHAN SU" xfId="14161"/>
    <cellStyle name="_KT (2)_2_TG-TH_BAO CAO PT2000_QT -CK 00216" xfId="14162"/>
    <cellStyle name="_KT (2)_2_TG-TH_BAO CAO PT2000_QT TAILAPNGATLOHEO" xfId="14163"/>
    <cellStyle name="_KT (2)_2_TG-TH_Bao cao XDCB 2001 - T11 KH dieu chinh 20-11-THAI" xfId="14164"/>
    <cellStyle name="_KT (2)_2_TG-TH_Bao cao XDCB 2001 - T11 KH dieu chinh 20-11-THAI_DTTTBS P18-20Q.TanBinh" xfId="14165"/>
    <cellStyle name="_KT (2)_2_TG-TH_Bao cao XDCB 2001 - T11 KH dieu chinh 20-11-THAI_HO SO NHAN SU" xfId="14166"/>
    <cellStyle name="_KT (2)_2_TG-TH_Bao cao XDCB 2001 - T11 KH dieu chinh 20-11-THAI_QT -CK 00216" xfId="14167"/>
    <cellStyle name="_KT (2)_2_TG-TH_Bao cao XDCB 2001 - T11 KH dieu chinh 20-11-THAI_QT TAILAPNGATLOHEO" xfId="14168"/>
    <cellStyle name="_KT (2)_2_TG-TH_Book1" xfId="14169"/>
    <cellStyle name="_KT (2)_2_TG-TH_Book1_1" xfId="14170"/>
    <cellStyle name="_KT (2)_2_TG-TH_Book1_1_4 Bao cao tai chinh-Infinity2006" xfId="14171"/>
    <cellStyle name="_KT (2)_2_TG-TH_Book1_1_DanhMucDonGiaVTTB_Dien_TAM" xfId="14172"/>
    <cellStyle name="_KT (2)_2_TG-TH_Book1_1_DTTTBS P18-20Q.TanBinh" xfId="14173"/>
    <cellStyle name="_KT (2)_2_TG-TH_Book1_1_WP06.04.07_Infinity31.12" xfId="14174"/>
    <cellStyle name="_KT (2)_2_TG-TH_Book1_2" xfId="14175"/>
    <cellStyle name="_KT (2)_2_TG-TH_Book1_3" xfId="14176"/>
    <cellStyle name="_KT (2)_2_TG-TH_Book1_3_DT truong thinh phu" xfId="14177"/>
    <cellStyle name="_KT (2)_2_TG-TH_Book1_3_HO SO NHAN SU" xfId="14178"/>
    <cellStyle name="_KT (2)_2_TG-TH_Book1_3_XL4Test5" xfId="14179"/>
    <cellStyle name="_KT (2)_2_TG-TH_Book1_4 Bao cao tai chinh-Infinity2006" xfId="14180"/>
    <cellStyle name="_KT (2)_2_TG-TH_Book1_Book1" xfId="14181"/>
    <cellStyle name="_KT (2)_2_TG-TH_Book1_Book1_1" xfId="14182"/>
    <cellStyle name="_KT (2)_2_TG-TH_Book1_Book1_Book1" xfId="14183"/>
    <cellStyle name="_KT (2)_2_TG-TH_Book1_DanhMucDonGiaVTTB_Dien_TAM" xfId="14184"/>
    <cellStyle name="_KT (2)_2_TG-TH_Book1_DT Tram110kv LMX-xld4" xfId="14185"/>
    <cellStyle name="_KT (2)_2_TG-TH_Book1_DTTTBS P18-20Q.TanBinh" xfId="14186"/>
    <cellStyle name="_KT (2)_2_TG-TH_Book1_GD1 -Gieng cap MK_TD" xfId="14187"/>
    <cellStyle name="_KT (2)_2_TG-TH_Book1_GD1xd-TramSaiGonTD" xfId="14188"/>
    <cellStyle name="_KT (2)_2_TG-TH_Book1_QTxd-TramSaiGonTD" xfId="14189"/>
    <cellStyle name="_KT (2)_2_TG-TH_Book1_WP06.04.07_Infinity31.12" xfId="14190"/>
    <cellStyle name="_KT (2)_2_TG-TH_DAU NOI PL-CL TAI PHU LAMHC" xfId="14191"/>
    <cellStyle name="_KT (2)_2_TG-TH_Dcdtoan-bcnckt " xfId="14192"/>
    <cellStyle name="_KT (2)_2_TG-TH_Dcdtoan-bcnckt _DN_MCT" xfId="14193"/>
    <cellStyle name="_KT (2)_2_TG-TH_Dcdtoan-bcnckt _DN_MCT_QT -CK 00216" xfId="14194"/>
    <cellStyle name="_KT (2)_2_TG-TH_Dcdtoan-bcnckt _DN_MCT_QT TAILAPNGATLOHEO" xfId="14195"/>
    <cellStyle name="_KT (2)_2_TG-TH_DN 8-2004" xfId="14196"/>
    <cellStyle name="_KT (2)_2_TG-TH_DN_MTP" xfId="14197"/>
    <cellStyle name="_KT (2)_2_TG-TH_Dongia2-2003" xfId="14198"/>
    <cellStyle name="_KT (2)_2_TG-TH_Dongia2-2003_DT truong thinh phu" xfId="14199"/>
    <cellStyle name="_KT (2)_2_TG-TH_DT Tram110kv LMX-xld4" xfId="14200"/>
    <cellStyle name="_KT (2)_2_TG-TH_DT truong thinh phu" xfId="14201"/>
    <cellStyle name="_KT (2)_2_TG-TH_DTCDT MR.2N110.HOCMON.TDTOAN.CCUNG" xfId="14202"/>
    <cellStyle name="_KT (2)_2_TG-TH_Giai Doan 3 Hong Ngu" xfId="14203"/>
    <cellStyle name="_KT (2)_2_TG-TH_HO SO NHAN SU" xfId="14204"/>
    <cellStyle name="_KT (2)_2_TG-TH_Lora-tungchau" xfId="14205"/>
    <cellStyle name="_KT (2)_2_TG-TH_MBA-TDDONG" xfId="14206"/>
    <cellStyle name="_KT (2)_2_TG-TH_moi" xfId="14207"/>
    <cellStyle name="_KT (2)_2_TG-TH_moi_DN_MCT" xfId="14208"/>
    <cellStyle name="_KT (2)_2_TG-TH_moi_DN_MCT_QT -CK 00216" xfId="14209"/>
    <cellStyle name="_KT (2)_2_TG-TH_moi_DN_MCT_QT TAILAPNGATLOHEO" xfId="14210"/>
    <cellStyle name="_KT (2)_2_TG-TH_PGIA-phieu tham tra Kho bac" xfId="14211"/>
    <cellStyle name="_KT (2)_2_TG-TH_PGIA-phieu tham tra Kho bac_DTTTBS P18-20Q.TanBinh" xfId="14212"/>
    <cellStyle name="_KT (2)_2_TG-TH_PGIA-phieu tham tra Kho bac_HO SO NHAN SU" xfId="14213"/>
    <cellStyle name="_KT (2)_2_TG-TH_PGIA-phieu tham tra Kho bac_QT -CK 00216" xfId="14214"/>
    <cellStyle name="_KT (2)_2_TG-TH_PGIA-phieu tham tra Kho bac_QT TAILAPNGATLOHEO" xfId="14215"/>
    <cellStyle name="_KT (2)_2_TG-TH_PT02-02" xfId="14216"/>
    <cellStyle name="_KT (2)_2_TG-TH_PT02-02_Book1" xfId="14217"/>
    <cellStyle name="_KT (2)_2_TG-TH_PT02-02_Book1_1" xfId="14218"/>
    <cellStyle name="_KT (2)_2_TG-TH_PT02-02_DTTTBS P18-20Q.TanBinh" xfId="14219"/>
    <cellStyle name="_KT (2)_2_TG-TH_PT02-02_HO SO NHAN SU" xfId="14220"/>
    <cellStyle name="_KT (2)_2_TG-TH_PT02-02_MBA-TDDONG" xfId="14221"/>
    <cellStyle name="_KT (2)_2_TG-TH_PT02-02_PHIEU KIEM TRA KSTK-BCNCKT(LDIEN2001)" xfId="14222"/>
    <cellStyle name="_KT (2)_2_TG-TH_PT02-02_QT -CK 00216" xfId="14223"/>
    <cellStyle name="_KT (2)_2_TG-TH_PT02-02_QT TAILAPNGATLOHEO" xfId="14224"/>
    <cellStyle name="_KT (2)_2_TG-TH_PT02-02_VTTB PT2001" xfId="14225"/>
    <cellStyle name="_KT (2)_2_TG-TH_PT02-03" xfId="14226"/>
    <cellStyle name="_KT (2)_2_TG-TH_PT02-03_Book1" xfId="14227"/>
    <cellStyle name="_KT (2)_2_TG-TH_PT02-03_Book1_1" xfId="14228"/>
    <cellStyle name="_KT (2)_2_TG-TH_PT02-03_DTTTBS P18-20Q.TanBinh" xfId="14229"/>
    <cellStyle name="_KT (2)_2_TG-TH_PT02-03_HO SO NHAN SU" xfId="14230"/>
    <cellStyle name="_KT (2)_2_TG-TH_PT02-03_MBA-TDDONG" xfId="14231"/>
    <cellStyle name="_KT (2)_2_TG-TH_PT02-03_PHIEU KIEM TRA KSTK-BCNCKT(LDIEN2001)" xfId="14232"/>
    <cellStyle name="_KT (2)_2_TG-TH_PT02-03_QT -CK 00216" xfId="14233"/>
    <cellStyle name="_KT (2)_2_TG-TH_PT02-03_QT TAILAPNGATLOHEO" xfId="14234"/>
    <cellStyle name="_KT (2)_2_TG-TH_PT02-03_VTTB PT2001" xfId="14235"/>
    <cellStyle name="_KT (2)_2_TG-TH_QT -CK 00216" xfId="14236"/>
    <cellStyle name="_KT (2)_2_TG-TH_QT TAILAPNGATLOHEO" xfId="14237"/>
    <cellStyle name="_KT (2)_2_TG-TH_Qt-HT3PQ1(CauKho)" xfId="14238"/>
    <cellStyle name="_KT (2)_2_TG-TH_Qt-HT3PQ1(CauKho)_Book1" xfId="14239"/>
    <cellStyle name="_KT (2)_2_TG-TH_Qt-HT3PQ1(CauKho)_Don gia quy 3 nam 2003 - Ban Dien Luc" xfId="14240"/>
    <cellStyle name="_KT (2)_2_TG-TH_Qt-HT3PQ1(CauKho)_DTTTBS P18-20Q.TanBinh" xfId="14241"/>
    <cellStyle name="_KT (2)_2_TG-TH_Qt-HT3PQ1(CauKho)_HO SO NHAN SU" xfId="14242"/>
    <cellStyle name="_KT (2)_2_TG-TH_Qt-HT3PQ1(CauKho)_NC-VL2-2003" xfId="14243"/>
    <cellStyle name="_KT (2)_2_TG-TH_Qt-HT3PQ1(CauKho)_NC-VL2-2003_1" xfId="14244"/>
    <cellStyle name="_KT (2)_2_TG-TH_Qt-HT3PQ1(CauKho)_XL4Test5" xfId="14245"/>
    <cellStyle name="_KT (2)_2_TG-TH_Sheet2" xfId="14246"/>
    <cellStyle name="_KT (2)_2_TG-TH_XL4Poppy" xfId="14247"/>
    <cellStyle name="_KT (2)_2_TG-TH_XL4Test5" xfId="14248"/>
    <cellStyle name="_KT (2)_3" xfId="14249"/>
    <cellStyle name="_KT (2)_3_TG-TH" xfId="14250"/>
    <cellStyle name="_KT (2)_3_TG-TH_4 Bao cao tai chinh-Infinity2006" xfId="14251"/>
    <cellStyle name="_KT (2)_3_TG-TH_Book1" xfId="14252"/>
    <cellStyle name="_KT (2)_3_TG-TH_Book1_1" xfId="14253"/>
    <cellStyle name="_KT (2)_3_TG-TH_Book1_2" xfId="14254"/>
    <cellStyle name="_KT (2)_3_TG-TH_Book1_BC-QT-WB-dthao" xfId="14255"/>
    <cellStyle name="_KT (2)_3_TG-TH_Book1_Book1" xfId="14256"/>
    <cellStyle name="_KT (2)_3_TG-TH_Book1_HO SO NHAN SU" xfId="14257"/>
    <cellStyle name="_KT (2)_3_TG-TH_DN 8-2004" xfId="14258"/>
    <cellStyle name="_KT (2)_3_TG-TH_Giai Doan 3 Hong Ngu" xfId="14259"/>
    <cellStyle name="_KT (2)_3_TG-TH_HO SO NHAN SU" xfId="14260"/>
    <cellStyle name="_KT (2)_3_TG-TH_Lora-tungchau" xfId="14261"/>
    <cellStyle name="_KT (2)_3_TG-TH_PERSONAL" xfId="14262"/>
    <cellStyle name="_KT (2)_3_TG-TH_PERSONAL_Book1" xfId="14263"/>
    <cellStyle name="_KT (2)_3_TG-TH_PERSONAL_HTQ.8 GD1" xfId="14264"/>
    <cellStyle name="_KT (2)_3_TG-TH_PERSONAL_HTQ.8 GD1_Book1" xfId="14265"/>
    <cellStyle name="_KT (2)_3_TG-TH_PERSONAL_HTQ.8 GD1_Don gia quy 3 nam 2003 - Ban Dien Luc" xfId="14266"/>
    <cellStyle name="_KT (2)_3_TG-TH_PERSONAL_HTQ.8 GD1_DTTTBS P18-20Q.TanBinh" xfId="14267"/>
    <cellStyle name="_KT (2)_3_TG-TH_PERSONAL_HTQ.8 GD1_HO SO NHAN SU" xfId="14268"/>
    <cellStyle name="_KT (2)_3_TG-TH_PERSONAL_HTQ.8 GD1_NC-VL2-2003" xfId="14269"/>
    <cellStyle name="_KT (2)_3_TG-TH_PERSONAL_HTQ.8 GD1_NC-VL2-2003_1" xfId="14270"/>
    <cellStyle name="_KT (2)_3_TG-TH_PERSONAL_HTQ.8 GD1_XL4Test5" xfId="14271"/>
    <cellStyle name="_KT (2)_3_TG-TH_PERSONAL_QTLR Binh Hung HoaVLXD 5" xfId="14272"/>
    <cellStyle name="_KT (2)_3_TG-TH_PERSONAL_Tong hop KHCB 2001" xfId="14273"/>
    <cellStyle name="_KT (2)_3_TG-TH_Qt-HT3PQ1(CauKho)" xfId="14274"/>
    <cellStyle name="_KT (2)_3_TG-TH_Qt-HT3PQ1(CauKho)_Book1" xfId="14275"/>
    <cellStyle name="_KT (2)_3_TG-TH_Qt-HT3PQ1(CauKho)_Don gia quy 3 nam 2003 - Ban Dien Luc" xfId="14276"/>
    <cellStyle name="_KT (2)_3_TG-TH_Qt-HT3PQ1(CauKho)_DTTTBS P18-20Q.TanBinh" xfId="14277"/>
    <cellStyle name="_KT (2)_3_TG-TH_Qt-HT3PQ1(CauKho)_HO SO NHAN SU" xfId="14278"/>
    <cellStyle name="_KT (2)_3_TG-TH_Qt-HT3PQ1(CauKho)_NC-VL2-2003" xfId="14279"/>
    <cellStyle name="_KT (2)_3_TG-TH_Qt-HT3PQ1(CauKho)_NC-VL2-2003_1" xfId="14280"/>
    <cellStyle name="_KT (2)_3_TG-TH_Qt-HT3PQ1(CauKho)_XL4Test5" xfId="14281"/>
    <cellStyle name="_KT (2)_3_TG-TH_WP06.04.07_Infinity31.12" xfId="14282"/>
    <cellStyle name="_KT (2)_4" xfId="14283"/>
    <cellStyle name="_KT (2)_4 Bao cao tai chinh-Infinity2006" xfId="14284"/>
    <cellStyle name="_KT (2)_4_BAO CAO KLCT PT2000" xfId="14285"/>
    <cellStyle name="_KT (2)_4_BAO CAO PT2000" xfId="14286"/>
    <cellStyle name="_KT (2)_4_BAO CAO PT2000_Book1" xfId="14287"/>
    <cellStyle name="_KT (2)_4_BAO CAO PT2000_Book1_HO SO NHAN SU" xfId="14288"/>
    <cellStyle name="_KT (2)_4_BAO CAO PT2000_DTTTBS P18-20Q.TanBinh" xfId="14289"/>
    <cellStyle name="_KT (2)_4_BAO CAO PT2000_HO SO NHAN SU" xfId="14290"/>
    <cellStyle name="_KT (2)_4_BAO CAO PT2000_QT -CK 00216" xfId="14291"/>
    <cellStyle name="_KT (2)_4_BAO CAO PT2000_QT TAILAPNGATLOHEO" xfId="14292"/>
    <cellStyle name="_KT (2)_4_Bao cao XDCB 2001 - T11 KH dieu chinh 20-11-THAI" xfId="14293"/>
    <cellStyle name="_KT (2)_4_Bao cao XDCB 2001 - T11 KH dieu chinh 20-11-THAI_DTTTBS P18-20Q.TanBinh" xfId="14294"/>
    <cellStyle name="_KT (2)_4_Bao cao XDCB 2001 - T11 KH dieu chinh 20-11-THAI_HO SO NHAN SU" xfId="14295"/>
    <cellStyle name="_KT (2)_4_Bao cao XDCB 2001 - T11 KH dieu chinh 20-11-THAI_QT -CK 00216" xfId="14296"/>
    <cellStyle name="_KT (2)_4_Bao cao XDCB 2001 - T11 KH dieu chinh 20-11-THAI_QT TAILAPNGATLOHEO" xfId="14297"/>
    <cellStyle name="_KT (2)_4_Book1" xfId="14298"/>
    <cellStyle name="_KT (2)_4_Book1_1" xfId="14299"/>
    <cellStyle name="_KT (2)_4_Book1_1_4 Bao cao tai chinh-Infinity2006" xfId="14300"/>
    <cellStyle name="_KT (2)_4_Book1_1_DanhMucDonGiaVTTB_Dien_TAM" xfId="14301"/>
    <cellStyle name="_KT (2)_4_Book1_1_DTTTBS P18-20Q.TanBinh" xfId="14302"/>
    <cellStyle name="_KT (2)_4_Book1_1_WP06.04.07_Infinity31.12" xfId="14303"/>
    <cellStyle name="_KT (2)_4_Book1_2" xfId="14304"/>
    <cellStyle name="_KT (2)_4_Book1_3" xfId="14305"/>
    <cellStyle name="_KT (2)_4_Book1_3_DT truong thinh phu" xfId="14306"/>
    <cellStyle name="_KT (2)_4_Book1_3_HO SO NHAN SU" xfId="14307"/>
    <cellStyle name="_KT (2)_4_Book1_3_XL4Test5" xfId="14308"/>
    <cellStyle name="_KT (2)_4_Book1_4 Bao cao tai chinh-Infinity2006" xfId="14309"/>
    <cellStyle name="_KT (2)_4_Book1_Book1" xfId="14310"/>
    <cellStyle name="_KT (2)_4_Book1_Book1_1" xfId="14311"/>
    <cellStyle name="_KT (2)_4_Book1_Book1_Book1" xfId="14312"/>
    <cellStyle name="_KT (2)_4_Book1_DanhMucDonGiaVTTB_Dien_TAM" xfId="14313"/>
    <cellStyle name="_KT (2)_4_Book1_DT Tram110kv LMX-xld4" xfId="14314"/>
    <cellStyle name="_KT (2)_4_Book1_DTTTBS P18-20Q.TanBinh" xfId="14315"/>
    <cellStyle name="_KT (2)_4_Book1_GD1 -Gieng cap MK_TD" xfId="14316"/>
    <cellStyle name="_KT (2)_4_Book1_GD1xd-TramSaiGonTD" xfId="14317"/>
    <cellStyle name="_KT (2)_4_Book1_QTxd-TramSaiGonTD" xfId="14318"/>
    <cellStyle name="_KT (2)_4_Book1_WP06.04.07_Infinity31.12" xfId="14319"/>
    <cellStyle name="_KT (2)_4_DAU NOI PL-CL TAI PHU LAMHC" xfId="14320"/>
    <cellStyle name="_KT (2)_4_Dcdtoan-bcnckt " xfId="14321"/>
    <cellStyle name="_KT (2)_4_Dcdtoan-bcnckt _DN_MCT" xfId="14322"/>
    <cellStyle name="_KT (2)_4_Dcdtoan-bcnckt _DN_MCT_QT -CK 00216" xfId="14323"/>
    <cellStyle name="_KT (2)_4_Dcdtoan-bcnckt _DN_MCT_QT TAILAPNGATLOHEO" xfId="14324"/>
    <cellStyle name="_KT (2)_4_DN 8-2004" xfId="14325"/>
    <cellStyle name="_KT (2)_4_DN_MTP" xfId="14326"/>
    <cellStyle name="_KT (2)_4_Dongia2-2003" xfId="14327"/>
    <cellStyle name="_KT (2)_4_Dongia2-2003_DT truong thinh phu" xfId="14328"/>
    <cellStyle name="_KT (2)_4_DT Tram110kv LMX-xld4" xfId="14329"/>
    <cellStyle name="_KT (2)_4_DT truong thinh phu" xfId="14330"/>
    <cellStyle name="_KT (2)_4_DTCDT MR.2N110.HOCMON.TDTOAN.CCUNG" xfId="14331"/>
    <cellStyle name="_KT (2)_4_Giai Doan 3 Hong Ngu" xfId="14332"/>
    <cellStyle name="_KT (2)_4_HO SO NHAN SU" xfId="14333"/>
    <cellStyle name="_KT (2)_4_Lora-tungchau" xfId="14334"/>
    <cellStyle name="_KT (2)_4_MBA-TDDONG" xfId="14335"/>
    <cellStyle name="_KT (2)_4_moi" xfId="14336"/>
    <cellStyle name="_KT (2)_4_moi_DN_MCT" xfId="14337"/>
    <cellStyle name="_KT (2)_4_moi_DN_MCT_QT -CK 00216" xfId="14338"/>
    <cellStyle name="_KT (2)_4_moi_DN_MCT_QT TAILAPNGATLOHEO" xfId="14339"/>
    <cellStyle name="_KT (2)_4_PGIA-phieu tham tra Kho bac" xfId="14340"/>
    <cellStyle name="_KT (2)_4_PGIA-phieu tham tra Kho bac_DTTTBS P18-20Q.TanBinh" xfId="14341"/>
    <cellStyle name="_KT (2)_4_PGIA-phieu tham tra Kho bac_HO SO NHAN SU" xfId="14342"/>
    <cellStyle name="_KT (2)_4_PGIA-phieu tham tra Kho bac_QT -CK 00216" xfId="14343"/>
    <cellStyle name="_KT (2)_4_PGIA-phieu tham tra Kho bac_QT TAILAPNGATLOHEO" xfId="14344"/>
    <cellStyle name="_KT (2)_4_PT02-02" xfId="14345"/>
    <cellStyle name="_KT (2)_4_PT02-02_Book1" xfId="14346"/>
    <cellStyle name="_KT (2)_4_PT02-02_Book1_1" xfId="14347"/>
    <cellStyle name="_KT (2)_4_PT02-02_DTTTBS P18-20Q.TanBinh" xfId="14348"/>
    <cellStyle name="_KT (2)_4_PT02-02_HO SO NHAN SU" xfId="14349"/>
    <cellStyle name="_KT (2)_4_PT02-02_MBA-TDDONG" xfId="14350"/>
    <cellStyle name="_KT (2)_4_PT02-02_PHIEU KIEM TRA KSTK-BCNCKT(LDIEN2001)" xfId="14351"/>
    <cellStyle name="_KT (2)_4_PT02-02_QT -CK 00216" xfId="14352"/>
    <cellStyle name="_KT (2)_4_PT02-02_QT TAILAPNGATLOHEO" xfId="14353"/>
    <cellStyle name="_KT (2)_4_PT02-02_VTTB PT2001" xfId="14354"/>
    <cellStyle name="_KT (2)_4_PT02-03" xfId="14355"/>
    <cellStyle name="_KT (2)_4_PT02-03_Book1" xfId="14356"/>
    <cellStyle name="_KT (2)_4_PT02-03_Book1_1" xfId="14357"/>
    <cellStyle name="_KT (2)_4_PT02-03_DTTTBS P18-20Q.TanBinh" xfId="14358"/>
    <cellStyle name="_KT (2)_4_PT02-03_HO SO NHAN SU" xfId="14359"/>
    <cellStyle name="_KT (2)_4_PT02-03_MBA-TDDONG" xfId="14360"/>
    <cellStyle name="_KT (2)_4_PT02-03_PHIEU KIEM TRA KSTK-BCNCKT(LDIEN2001)" xfId="14361"/>
    <cellStyle name="_KT (2)_4_PT02-03_QT -CK 00216" xfId="14362"/>
    <cellStyle name="_KT (2)_4_PT02-03_QT TAILAPNGATLOHEO" xfId="14363"/>
    <cellStyle name="_KT (2)_4_PT02-03_VTTB PT2001" xfId="14364"/>
    <cellStyle name="_KT (2)_4_QT -CK 00216" xfId="14365"/>
    <cellStyle name="_KT (2)_4_QT TAILAPNGATLOHEO" xfId="14366"/>
    <cellStyle name="_KT (2)_4_Qt-HT3PQ1(CauKho)" xfId="14367"/>
    <cellStyle name="_KT (2)_4_Qt-HT3PQ1(CauKho)_Book1" xfId="14368"/>
    <cellStyle name="_KT (2)_4_Qt-HT3PQ1(CauKho)_Don gia quy 3 nam 2003 - Ban Dien Luc" xfId="14369"/>
    <cellStyle name="_KT (2)_4_Qt-HT3PQ1(CauKho)_DTTTBS P18-20Q.TanBinh" xfId="14370"/>
    <cellStyle name="_KT (2)_4_Qt-HT3PQ1(CauKho)_HO SO NHAN SU" xfId="14371"/>
    <cellStyle name="_KT (2)_4_Qt-HT3PQ1(CauKho)_NC-VL2-2003" xfId="14372"/>
    <cellStyle name="_KT (2)_4_Qt-HT3PQ1(CauKho)_NC-VL2-2003_1" xfId="14373"/>
    <cellStyle name="_KT (2)_4_Qt-HT3PQ1(CauKho)_XL4Test5" xfId="14374"/>
    <cellStyle name="_KT (2)_4_Sheet2" xfId="14375"/>
    <cellStyle name="_KT (2)_4_TG-TH" xfId="14376"/>
    <cellStyle name="_KT (2)_4_XL4Poppy" xfId="14377"/>
    <cellStyle name="_KT (2)_4_XL4Test5" xfId="14378"/>
    <cellStyle name="_KT (2)_5" xfId="14379"/>
    <cellStyle name="_KT (2)_5_BAO CAO KLCT PT2000" xfId="14380"/>
    <cellStyle name="_KT (2)_5_BAO CAO PT2000" xfId="14381"/>
    <cellStyle name="_KT (2)_5_BAO CAO PT2000_Book1" xfId="14382"/>
    <cellStyle name="_KT (2)_5_BAO CAO PT2000_Book1_HO SO NHAN SU" xfId="14383"/>
    <cellStyle name="_KT (2)_5_BAO CAO PT2000_DTTTBS P18-20Q.TanBinh" xfId="14384"/>
    <cellStyle name="_KT (2)_5_BAO CAO PT2000_HO SO NHAN SU" xfId="14385"/>
    <cellStyle name="_KT (2)_5_BAO CAO PT2000_QT -CK 00216" xfId="14386"/>
    <cellStyle name="_KT (2)_5_BAO CAO PT2000_QT TAILAPNGATLOHEO" xfId="14387"/>
    <cellStyle name="_KT (2)_5_Bao cao XDCB 2001 - T11 KH dieu chinh 20-11-THAI" xfId="14388"/>
    <cellStyle name="_KT (2)_5_Bao cao XDCB 2001 - T11 KH dieu chinh 20-11-THAI_DTTTBS P18-20Q.TanBinh" xfId="14389"/>
    <cellStyle name="_KT (2)_5_Bao cao XDCB 2001 - T11 KH dieu chinh 20-11-THAI_HO SO NHAN SU" xfId="14390"/>
    <cellStyle name="_KT (2)_5_Bao cao XDCB 2001 - T11 KH dieu chinh 20-11-THAI_QT -CK 00216" xfId="14391"/>
    <cellStyle name="_KT (2)_5_Bao cao XDCB 2001 - T11 KH dieu chinh 20-11-THAI_QT TAILAPNGATLOHEO" xfId="14392"/>
    <cellStyle name="_KT (2)_5_Book1" xfId="14393"/>
    <cellStyle name="_KT (2)_5_Book1_1" xfId="14394"/>
    <cellStyle name="_KT (2)_5_Book1_1_4 Bao cao tai chinh-Infinity2006" xfId="14395"/>
    <cellStyle name="_KT (2)_5_Book1_1_DanhMucDonGiaVTTB_Dien_TAM" xfId="14396"/>
    <cellStyle name="_KT (2)_5_Book1_1_DTTTBS P18-20Q.TanBinh" xfId="14397"/>
    <cellStyle name="_KT (2)_5_Book1_1_WP06.04.07_Infinity31.12" xfId="14398"/>
    <cellStyle name="_KT (2)_5_Book1_2" xfId="14399"/>
    <cellStyle name="_KT (2)_5_Book1_3" xfId="14400"/>
    <cellStyle name="_KT (2)_5_Book1_3_DT truong thinh phu" xfId="14401"/>
    <cellStyle name="_KT (2)_5_Book1_3_HO SO NHAN SU" xfId="14402"/>
    <cellStyle name="_KT (2)_5_Book1_3_XL4Test5" xfId="14403"/>
    <cellStyle name="_KT (2)_5_Book1_4 Bao cao tai chinh-Infinity2006" xfId="14404"/>
    <cellStyle name="_KT (2)_5_Book1_BC-QT-WB-dthao" xfId="14405"/>
    <cellStyle name="_KT (2)_5_Book1_Book1" xfId="14406"/>
    <cellStyle name="_KT (2)_5_Book1_Book1_1" xfId="14407"/>
    <cellStyle name="_KT (2)_5_Book1_Book1_Book1" xfId="14408"/>
    <cellStyle name="_KT (2)_5_Book1_DanhMucDonGiaVTTB_Dien_TAM" xfId="14409"/>
    <cellStyle name="_KT (2)_5_Book1_DT Tram110kv LMX-xld4" xfId="14410"/>
    <cellStyle name="_KT (2)_5_Book1_DTTTBS P18-20Q.TanBinh" xfId="14411"/>
    <cellStyle name="_KT (2)_5_Book1_GD1 -Gieng cap MK_TD" xfId="14412"/>
    <cellStyle name="_KT (2)_5_Book1_GD1xd-TramSaiGonTD" xfId="14413"/>
    <cellStyle name="_KT (2)_5_Book1_QTxd-TramSaiGonTD" xfId="14414"/>
    <cellStyle name="_KT (2)_5_Book1_WP06.04.07_Infinity31.12" xfId="14415"/>
    <cellStyle name="_KT (2)_5_DAU NOI PL-CL TAI PHU LAMHC" xfId="14416"/>
    <cellStyle name="_KT (2)_5_Dcdtoan-bcnckt " xfId="14417"/>
    <cellStyle name="_KT (2)_5_Dcdtoan-bcnckt _DN_MCT" xfId="14418"/>
    <cellStyle name="_KT (2)_5_Dcdtoan-bcnckt _DN_MCT_QT -CK 00216" xfId="14419"/>
    <cellStyle name="_KT (2)_5_Dcdtoan-bcnckt _DN_MCT_QT TAILAPNGATLOHEO" xfId="14420"/>
    <cellStyle name="_KT (2)_5_DN 8-2004" xfId="14421"/>
    <cellStyle name="_KT (2)_5_DN_MTP" xfId="14422"/>
    <cellStyle name="_KT (2)_5_Dongia2-2003" xfId="14423"/>
    <cellStyle name="_KT (2)_5_Dongia2-2003_DT truong thinh phu" xfId="14424"/>
    <cellStyle name="_KT (2)_5_DT Tram110kv LMX-xld4" xfId="14425"/>
    <cellStyle name="_KT (2)_5_DT truong thinh phu" xfId="14426"/>
    <cellStyle name="_KT (2)_5_DTCDT MR.2N110.HOCMON.TDTOAN.CCUNG" xfId="14427"/>
    <cellStyle name="_KT (2)_5_Giai Doan 3 Hong Ngu" xfId="14428"/>
    <cellStyle name="_KT (2)_5_HO SO NHAN SU" xfId="14429"/>
    <cellStyle name="_KT (2)_5_Lora-tungchau" xfId="14430"/>
    <cellStyle name="_KT (2)_5_MBA-TDDONG" xfId="14431"/>
    <cellStyle name="_KT (2)_5_moi" xfId="14432"/>
    <cellStyle name="_KT (2)_5_moi_DN_MCT" xfId="14433"/>
    <cellStyle name="_KT (2)_5_moi_DN_MCT_QT -CK 00216" xfId="14434"/>
    <cellStyle name="_KT (2)_5_moi_DN_MCT_QT TAILAPNGATLOHEO" xfId="14435"/>
    <cellStyle name="_KT (2)_5_PGIA-phieu tham tra Kho bac" xfId="14436"/>
    <cellStyle name="_KT (2)_5_PGIA-phieu tham tra Kho bac_DTTTBS P18-20Q.TanBinh" xfId="14437"/>
    <cellStyle name="_KT (2)_5_PGIA-phieu tham tra Kho bac_HO SO NHAN SU" xfId="14438"/>
    <cellStyle name="_KT (2)_5_PGIA-phieu tham tra Kho bac_QT -CK 00216" xfId="14439"/>
    <cellStyle name="_KT (2)_5_PGIA-phieu tham tra Kho bac_QT TAILAPNGATLOHEO" xfId="14440"/>
    <cellStyle name="_KT (2)_5_PT02-02" xfId="14441"/>
    <cellStyle name="_KT (2)_5_PT02-02_Book1" xfId="14442"/>
    <cellStyle name="_KT (2)_5_PT02-02_Book1_1" xfId="14443"/>
    <cellStyle name="_KT (2)_5_PT02-02_DTTTBS P18-20Q.TanBinh" xfId="14444"/>
    <cellStyle name="_KT (2)_5_PT02-02_HO SO NHAN SU" xfId="14445"/>
    <cellStyle name="_KT (2)_5_PT02-02_MBA-TDDONG" xfId="14446"/>
    <cellStyle name="_KT (2)_5_PT02-02_PHIEU KIEM TRA KSTK-BCNCKT(LDIEN2001)" xfId="14447"/>
    <cellStyle name="_KT (2)_5_PT02-02_QT -CK 00216" xfId="14448"/>
    <cellStyle name="_KT (2)_5_PT02-02_QT TAILAPNGATLOHEO" xfId="14449"/>
    <cellStyle name="_KT (2)_5_PT02-02_VTTB PT2001" xfId="14450"/>
    <cellStyle name="_KT (2)_5_PT02-03" xfId="14451"/>
    <cellStyle name="_KT (2)_5_PT02-03_Book1" xfId="14452"/>
    <cellStyle name="_KT (2)_5_PT02-03_Book1_1" xfId="14453"/>
    <cellStyle name="_KT (2)_5_PT02-03_DTTTBS P18-20Q.TanBinh" xfId="14454"/>
    <cellStyle name="_KT (2)_5_PT02-03_HO SO NHAN SU" xfId="14455"/>
    <cellStyle name="_KT (2)_5_PT02-03_MBA-TDDONG" xfId="14456"/>
    <cellStyle name="_KT (2)_5_PT02-03_PHIEU KIEM TRA KSTK-BCNCKT(LDIEN2001)" xfId="14457"/>
    <cellStyle name="_KT (2)_5_PT02-03_QT -CK 00216" xfId="14458"/>
    <cellStyle name="_KT (2)_5_PT02-03_QT TAILAPNGATLOHEO" xfId="14459"/>
    <cellStyle name="_KT (2)_5_PT02-03_VTTB PT2001" xfId="14460"/>
    <cellStyle name="_KT (2)_5_QT -CK 00216" xfId="14461"/>
    <cellStyle name="_KT (2)_5_QT TAILAPNGATLOHEO" xfId="14462"/>
    <cellStyle name="_KT (2)_5_Qt-HT3PQ1(CauKho)" xfId="14463"/>
    <cellStyle name="_KT (2)_5_Qt-HT3PQ1(CauKho)_Book1" xfId="14464"/>
    <cellStyle name="_KT (2)_5_Qt-HT3PQ1(CauKho)_Don gia quy 3 nam 2003 - Ban Dien Luc" xfId="14465"/>
    <cellStyle name="_KT (2)_5_Qt-HT3PQ1(CauKho)_DTTTBS P18-20Q.TanBinh" xfId="14466"/>
    <cellStyle name="_KT (2)_5_Qt-HT3PQ1(CauKho)_HO SO NHAN SU" xfId="14467"/>
    <cellStyle name="_KT (2)_5_Qt-HT3PQ1(CauKho)_NC-VL2-2003" xfId="14468"/>
    <cellStyle name="_KT (2)_5_Qt-HT3PQ1(CauKho)_NC-VL2-2003_1" xfId="14469"/>
    <cellStyle name="_KT (2)_5_Qt-HT3PQ1(CauKho)_XL4Test5" xfId="14470"/>
    <cellStyle name="_KT (2)_5_Sheet2" xfId="14471"/>
    <cellStyle name="_KT (2)_5_XL4Poppy" xfId="14472"/>
    <cellStyle name="_KT (2)_5_XL4Test5" xfId="14473"/>
    <cellStyle name="_KT (2)_Book1" xfId="14474"/>
    <cellStyle name="_KT (2)_Book1_1" xfId="14475"/>
    <cellStyle name="_KT (2)_Book1_2" xfId="14476"/>
    <cellStyle name="_KT (2)_Book1_BC-QT-WB-dthao" xfId="14477"/>
    <cellStyle name="_KT (2)_Book1_Book1" xfId="14478"/>
    <cellStyle name="_KT (2)_Book1_HO SO NHAN SU" xfId="14479"/>
    <cellStyle name="_KT (2)_DN 8-2004" xfId="14480"/>
    <cellStyle name="_KT (2)_Giai Doan 3 Hong Ngu" xfId="14481"/>
    <cellStyle name="_KT (2)_HO SO NHAN SU" xfId="14482"/>
    <cellStyle name="_KT (2)_Lora-tungchau" xfId="14483"/>
    <cellStyle name="_KT (2)_PERSONAL" xfId="14484"/>
    <cellStyle name="_KT (2)_PERSONAL_Book1" xfId="14485"/>
    <cellStyle name="_KT (2)_PERSONAL_HTQ.8 GD1" xfId="14486"/>
    <cellStyle name="_KT (2)_PERSONAL_HTQ.8 GD1_Book1" xfId="14487"/>
    <cellStyle name="_KT (2)_PERSONAL_HTQ.8 GD1_Don gia quy 3 nam 2003 - Ban Dien Luc" xfId="14488"/>
    <cellStyle name="_KT (2)_PERSONAL_HTQ.8 GD1_DTTTBS P18-20Q.TanBinh" xfId="14489"/>
    <cellStyle name="_KT (2)_PERSONAL_HTQ.8 GD1_HO SO NHAN SU" xfId="14490"/>
    <cellStyle name="_KT (2)_PERSONAL_HTQ.8 GD1_NC-VL2-2003" xfId="14491"/>
    <cellStyle name="_KT (2)_PERSONAL_HTQ.8 GD1_NC-VL2-2003_1" xfId="14492"/>
    <cellStyle name="_KT (2)_PERSONAL_HTQ.8 GD1_XL4Test5" xfId="14493"/>
    <cellStyle name="_KT (2)_PERSONAL_QTLR Binh Hung HoaVLXD 5" xfId="14494"/>
    <cellStyle name="_KT (2)_PERSONAL_Tong hop KHCB 2001" xfId="14495"/>
    <cellStyle name="_KT (2)_Qt-HT3PQ1(CauKho)" xfId="14496"/>
    <cellStyle name="_KT (2)_Qt-HT3PQ1(CauKho)_Book1" xfId="14497"/>
    <cellStyle name="_KT (2)_Qt-HT3PQ1(CauKho)_Don gia quy 3 nam 2003 - Ban Dien Luc" xfId="14498"/>
    <cellStyle name="_KT (2)_Qt-HT3PQ1(CauKho)_DTTTBS P18-20Q.TanBinh" xfId="14499"/>
    <cellStyle name="_KT (2)_Qt-HT3PQ1(CauKho)_HO SO NHAN SU" xfId="14500"/>
    <cellStyle name="_KT (2)_Qt-HT3PQ1(CauKho)_NC-VL2-2003" xfId="14501"/>
    <cellStyle name="_KT (2)_Qt-HT3PQ1(CauKho)_NC-VL2-2003_1" xfId="14502"/>
    <cellStyle name="_KT (2)_Qt-HT3PQ1(CauKho)_XL4Test5" xfId="14503"/>
    <cellStyle name="_KT (2)_TG-TH" xfId="14504"/>
    <cellStyle name="_KT (2)_WP06.04.07_Infinity31.12" xfId="14505"/>
    <cellStyle name="_KT_TG" xfId="14506"/>
    <cellStyle name="_KT_TG_1" xfId="14507"/>
    <cellStyle name="_KT_TG_1_BAO CAO KLCT PT2000" xfId="14508"/>
    <cellStyle name="_KT_TG_1_BAO CAO PT2000" xfId="14509"/>
    <cellStyle name="_KT_TG_1_BAO CAO PT2000_Book1" xfId="14510"/>
    <cellStyle name="_KT_TG_1_BAO CAO PT2000_Book1_HO SO NHAN SU" xfId="14511"/>
    <cellStyle name="_KT_TG_1_BAO CAO PT2000_DTTTBS P18-20Q.TanBinh" xfId="14512"/>
    <cellStyle name="_KT_TG_1_BAO CAO PT2000_HO SO NHAN SU" xfId="14513"/>
    <cellStyle name="_KT_TG_1_BAO CAO PT2000_QT -CK 00216" xfId="14514"/>
    <cellStyle name="_KT_TG_1_BAO CAO PT2000_QT TAILAPNGATLOHEO" xfId="14515"/>
    <cellStyle name="_KT_TG_1_Bao cao XDCB 2001 - T11 KH dieu chinh 20-11-THAI" xfId="14516"/>
    <cellStyle name="_KT_TG_1_Bao cao XDCB 2001 - T11 KH dieu chinh 20-11-THAI_DTTTBS P18-20Q.TanBinh" xfId="14517"/>
    <cellStyle name="_KT_TG_1_Bao cao XDCB 2001 - T11 KH dieu chinh 20-11-THAI_HO SO NHAN SU" xfId="14518"/>
    <cellStyle name="_KT_TG_1_Bao cao XDCB 2001 - T11 KH dieu chinh 20-11-THAI_QT -CK 00216" xfId="14519"/>
    <cellStyle name="_KT_TG_1_Bao cao XDCB 2001 - T11 KH dieu chinh 20-11-THAI_QT TAILAPNGATLOHEO" xfId="14520"/>
    <cellStyle name="_KT_TG_1_Book1" xfId="14521"/>
    <cellStyle name="_KT_TG_1_Book1_1" xfId="14522"/>
    <cellStyle name="_KT_TG_1_Book1_1_4 Bao cao tai chinh-Infinity2006" xfId="14523"/>
    <cellStyle name="_KT_TG_1_Book1_1_DanhMucDonGiaVTTB_Dien_TAM" xfId="14524"/>
    <cellStyle name="_KT_TG_1_Book1_1_DTTTBS P18-20Q.TanBinh" xfId="14525"/>
    <cellStyle name="_KT_TG_1_Book1_1_WP06.04.07_Infinity31.12" xfId="14526"/>
    <cellStyle name="_KT_TG_1_Book1_2" xfId="14527"/>
    <cellStyle name="_KT_TG_1_Book1_3" xfId="14528"/>
    <cellStyle name="_KT_TG_1_Book1_3_DT truong thinh phu" xfId="14529"/>
    <cellStyle name="_KT_TG_1_Book1_3_HO SO NHAN SU" xfId="14530"/>
    <cellStyle name="_KT_TG_1_Book1_3_XL4Test5" xfId="14531"/>
    <cellStyle name="_KT_TG_1_Book1_4 Bao cao tai chinh-Infinity2006" xfId="14532"/>
    <cellStyle name="_KT_TG_1_Book1_BC-QT-WB-dthao" xfId="14533"/>
    <cellStyle name="_KT_TG_1_Book1_Book1" xfId="14534"/>
    <cellStyle name="_KT_TG_1_Book1_Book1_1" xfId="14535"/>
    <cellStyle name="_KT_TG_1_Book1_Book1_Book1" xfId="14536"/>
    <cellStyle name="_KT_TG_1_Book1_DanhMucDonGiaVTTB_Dien_TAM" xfId="14537"/>
    <cellStyle name="_KT_TG_1_Book1_DT Tram110kv LMX-xld4" xfId="14538"/>
    <cellStyle name="_KT_TG_1_Book1_DTTTBS P18-20Q.TanBinh" xfId="14539"/>
    <cellStyle name="_KT_TG_1_Book1_GD1 -Gieng cap MK_TD" xfId="14540"/>
    <cellStyle name="_KT_TG_1_Book1_GD1xd-TramSaiGonTD" xfId="14541"/>
    <cellStyle name="_KT_TG_1_Book1_QTxd-TramSaiGonTD" xfId="14542"/>
    <cellStyle name="_KT_TG_1_Book1_WP06.04.07_Infinity31.12" xfId="14543"/>
    <cellStyle name="_KT_TG_1_DAU NOI PL-CL TAI PHU LAMHC" xfId="14544"/>
    <cellStyle name="_KT_TG_1_Dcdtoan-bcnckt " xfId="14545"/>
    <cellStyle name="_KT_TG_1_Dcdtoan-bcnckt _DN_MCT" xfId="14546"/>
    <cellStyle name="_KT_TG_1_Dcdtoan-bcnckt _DN_MCT_QT -CK 00216" xfId="14547"/>
    <cellStyle name="_KT_TG_1_Dcdtoan-bcnckt _DN_MCT_QT TAILAPNGATLOHEO" xfId="14548"/>
    <cellStyle name="_KT_TG_1_DN 8-2004" xfId="14549"/>
    <cellStyle name="_KT_TG_1_DN_MTP" xfId="14550"/>
    <cellStyle name="_KT_TG_1_Dongia2-2003" xfId="14551"/>
    <cellStyle name="_KT_TG_1_Dongia2-2003_DT truong thinh phu" xfId="14552"/>
    <cellStyle name="_KT_TG_1_DT Tram110kv LMX-xld4" xfId="14553"/>
    <cellStyle name="_KT_TG_1_DT truong thinh phu" xfId="14554"/>
    <cellStyle name="_KT_TG_1_DTCDT MR.2N110.HOCMON.TDTOAN.CCUNG" xfId="14555"/>
    <cellStyle name="_KT_TG_1_Giai Doan 3 Hong Ngu" xfId="14556"/>
    <cellStyle name="_KT_TG_1_HO SO NHAN SU" xfId="14557"/>
    <cellStyle name="_KT_TG_1_Lora-tungchau" xfId="14558"/>
    <cellStyle name="_KT_TG_1_MBA-TDDONG" xfId="14559"/>
    <cellStyle name="_KT_TG_1_moi" xfId="14560"/>
    <cellStyle name="_KT_TG_1_moi_DN_MCT" xfId="14561"/>
    <cellStyle name="_KT_TG_1_moi_DN_MCT_QT -CK 00216" xfId="14562"/>
    <cellStyle name="_KT_TG_1_moi_DN_MCT_QT TAILAPNGATLOHEO" xfId="14563"/>
    <cellStyle name="_KT_TG_1_PGIA-phieu tham tra Kho bac" xfId="14564"/>
    <cellStyle name="_KT_TG_1_PGIA-phieu tham tra Kho bac_DTTTBS P18-20Q.TanBinh" xfId="14565"/>
    <cellStyle name="_KT_TG_1_PGIA-phieu tham tra Kho bac_HO SO NHAN SU" xfId="14566"/>
    <cellStyle name="_KT_TG_1_PGIA-phieu tham tra Kho bac_QT -CK 00216" xfId="14567"/>
    <cellStyle name="_KT_TG_1_PGIA-phieu tham tra Kho bac_QT TAILAPNGATLOHEO" xfId="14568"/>
    <cellStyle name="_KT_TG_1_PT02-02" xfId="14569"/>
    <cellStyle name="_KT_TG_1_PT02-02_Book1" xfId="14570"/>
    <cellStyle name="_KT_TG_1_PT02-02_Book1_1" xfId="14571"/>
    <cellStyle name="_KT_TG_1_PT02-02_DTTTBS P18-20Q.TanBinh" xfId="14572"/>
    <cellStyle name="_KT_TG_1_PT02-02_HO SO NHAN SU" xfId="14573"/>
    <cellStyle name="_KT_TG_1_PT02-02_MBA-TDDONG" xfId="14574"/>
    <cellStyle name="_KT_TG_1_PT02-02_PHIEU KIEM TRA KSTK-BCNCKT(LDIEN2001)" xfId="14575"/>
    <cellStyle name="_KT_TG_1_PT02-02_QT -CK 00216" xfId="14576"/>
    <cellStyle name="_KT_TG_1_PT02-02_QT TAILAPNGATLOHEO" xfId="14577"/>
    <cellStyle name="_KT_TG_1_PT02-02_VTTB PT2001" xfId="14578"/>
    <cellStyle name="_KT_TG_1_PT02-03" xfId="14579"/>
    <cellStyle name="_KT_TG_1_PT02-03_Book1" xfId="14580"/>
    <cellStyle name="_KT_TG_1_PT02-03_Book1_1" xfId="14581"/>
    <cellStyle name="_KT_TG_1_PT02-03_DTTTBS P18-20Q.TanBinh" xfId="14582"/>
    <cellStyle name="_KT_TG_1_PT02-03_HO SO NHAN SU" xfId="14583"/>
    <cellStyle name="_KT_TG_1_PT02-03_MBA-TDDONG" xfId="14584"/>
    <cellStyle name="_KT_TG_1_PT02-03_PHIEU KIEM TRA KSTK-BCNCKT(LDIEN2001)" xfId="14585"/>
    <cellStyle name="_KT_TG_1_PT02-03_QT -CK 00216" xfId="14586"/>
    <cellStyle name="_KT_TG_1_PT02-03_QT TAILAPNGATLOHEO" xfId="14587"/>
    <cellStyle name="_KT_TG_1_PT02-03_VTTB PT2001" xfId="14588"/>
    <cellStyle name="_KT_TG_1_QT -CK 00216" xfId="14589"/>
    <cellStyle name="_KT_TG_1_QT TAILAPNGATLOHEO" xfId="14590"/>
    <cellStyle name="_KT_TG_1_Qt-HT3PQ1(CauKho)" xfId="14591"/>
    <cellStyle name="_KT_TG_1_Qt-HT3PQ1(CauKho)_Book1" xfId="14592"/>
    <cellStyle name="_KT_TG_1_Qt-HT3PQ1(CauKho)_Don gia quy 3 nam 2003 - Ban Dien Luc" xfId="14593"/>
    <cellStyle name="_KT_TG_1_Qt-HT3PQ1(CauKho)_DTTTBS P18-20Q.TanBinh" xfId="14594"/>
    <cellStyle name="_KT_TG_1_Qt-HT3PQ1(CauKho)_HO SO NHAN SU" xfId="14595"/>
    <cellStyle name="_KT_TG_1_Qt-HT3PQ1(CauKho)_NC-VL2-2003" xfId="14596"/>
    <cellStyle name="_KT_TG_1_Qt-HT3PQ1(CauKho)_NC-VL2-2003_1" xfId="14597"/>
    <cellStyle name="_KT_TG_1_Qt-HT3PQ1(CauKho)_XL4Test5" xfId="14598"/>
    <cellStyle name="_KT_TG_1_Sheet2" xfId="14599"/>
    <cellStyle name="_KT_TG_1_XL4Poppy" xfId="14600"/>
    <cellStyle name="_KT_TG_1_XL4Test5" xfId="14601"/>
    <cellStyle name="_KT_TG_2" xfId="14602"/>
    <cellStyle name="_KT_TG_2_BAO CAO KLCT PT2000" xfId="14603"/>
    <cellStyle name="_KT_TG_2_BAO CAO PT2000" xfId="14604"/>
    <cellStyle name="_KT_TG_2_BAO CAO PT2000_Book1" xfId="14605"/>
    <cellStyle name="_KT_TG_2_BAO CAO PT2000_Book1_HO SO NHAN SU" xfId="14606"/>
    <cellStyle name="_KT_TG_2_BAO CAO PT2000_DTTTBS P18-20Q.TanBinh" xfId="14607"/>
    <cellStyle name="_KT_TG_2_BAO CAO PT2000_HO SO NHAN SU" xfId="14608"/>
    <cellStyle name="_KT_TG_2_BAO CAO PT2000_QT -CK 00216" xfId="14609"/>
    <cellStyle name="_KT_TG_2_BAO CAO PT2000_QT TAILAPNGATLOHEO" xfId="14610"/>
    <cellStyle name="_KT_TG_2_Bao cao XDCB 2001 - T11 KH dieu chinh 20-11-THAI" xfId="14611"/>
    <cellStyle name="_KT_TG_2_Bao cao XDCB 2001 - T11 KH dieu chinh 20-11-THAI_DTTTBS P18-20Q.TanBinh" xfId="14612"/>
    <cellStyle name="_KT_TG_2_Bao cao XDCB 2001 - T11 KH dieu chinh 20-11-THAI_HO SO NHAN SU" xfId="14613"/>
    <cellStyle name="_KT_TG_2_Bao cao XDCB 2001 - T11 KH dieu chinh 20-11-THAI_QT -CK 00216" xfId="14614"/>
    <cellStyle name="_KT_TG_2_Bao cao XDCB 2001 - T11 KH dieu chinh 20-11-THAI_QT TAILAPNGATLOHEO" xfId="14615"/>
    <cellStyle name="_KT_TG_2_Book1" xfId="14616"/>
    <cellStyle name="_KT_TG_2_Book1_1" xfId="14617"/>
    <cellStyle name="_KT_TG_2_Book1_1_4 Bao cao tai chinh-Infinity2006" xfId="14618"/>
    <cellStyle name="_KT_TG_2_Book1_1_DanhMucDonGiaVTTB_Dien_TAM" xfId="14619"/>
    <cellStyle name="_KT_TG_2_Book1_1_DTTTBS P18-20Q.TanBinh" xfId="14620"/>
    <cellStyle name="_KT_TG_2_Book1_1_WP06.04.07_Infinity31.12" xfId="14621"/>
    <cellStyle name="_KT_TG_2_Book1_2" xfId="14622"/>
    <cellStyle name="_KT_TG_2_Book1_3" xfId="14623"/>
    <cellStyle name="_KT_TG_2_Book1_3_DT truong thinh phu" xfId="14624"/>
    <cellStyle name="_KT_TG_2_Book1_3_HO SO NHAN SU" xfId="14625"/>
    <cellStyle name="_KT_TG_2_Book1_3_XL4Test5" xfId="14626"/>
    <cellStyle name="_KT_TG_2_Book1_4 Bao cao tai chinh-Infinity2006" xfId="14627"/>
    <cellStyle name="_KT_TG_2_Book1_Book1" xfId="14628"/>
    <cellStyle name="_KT_TG_2_Book1_Book1_1" xfId="14629"/>
    <cellStyle name="_KT_TG_2_Book1_Book1_Book1" xfId="14630"/>
    <cellStyle name="_KT_TG_2_Book1_DanhMucDonGiaVTTB_Dien_TAM" xfId="14631"/>
    <cellStyle name="_KT_TG_2_Book1_DT Tram110kv LMX-xld4" xfId="14632"/>
    <cellStyle name="_KT_TG_2_Book1_DTTTBS P18-20Q.TanBinh" xfId="14633"/>
    <cellStyle name="_KT_TG_2_Book1_GD1 -Gieng cap MK_TD" xfId="14634"/>
    <cellStyle name="_KT_TG_2_Book1_GD1xd-TramSaiGonTD" xfId="14635"/>
    <cellStyle name="_KT_TG_2_Book1_QTxd-TramSaiGonTD" xfId="14636"/>
    <cellStyle name="_KT_TG_2_Book1_WP06.04.07_Infinity31.12" xfId="14637"/>
    <cellStyle name="_KT_TG_2_DAU NOI PL-CL TAI PHU LAMHC" xfId="14638"/>
    <cellStyle name="_KT_TG_2_Dcdtoan-bcnckt " xfId="14639"/>
    <cellStyle name="_KT_TG_2_Dcdtoan-bcnckt _DN_MCT" xfId="14640"/>
    <cellStyle name="_KT_TG_2_Dcdtoan-bcnckt _DN_MCT_QT -CK 00216" xfId="14641"/>
    <cellStyle name="_KT_TG_2_Dcdtoan-bcnckt _DN_MCT_QT TAILAPNGATLOHEO" xfId="14642"/>
    <cellStyle name="_KT_TG_2_DN 8-2004" xfId="14643"/>
    <cellStyle name="_KT_TG_2_DN_MTP" xfId="14644"/>
    <cellStyle name="_KT_TG_2_Dongia2-2003" xfId="14645"/>
    <cellStyle name="_KT_TG_2_Dongia2-2003_DT truong thinh phu" xfId="14646"/>
    <cellStyle name="_KT_TG_2_DT Tram110kv LMX-xld4" xfId="14647"/>
    <cellStyle name="_KT_TG_2_DT truong thinh phu" xfId="14648"/>
    <cellStyle name="_KT_TG_2_DTCDT MR.2N110.HOCMON.TDTOAN.CCUNG" xfId="14649"/>
    <cellStyle name="_KT_TG_2_Giai Doan 3 Hong Ngu" xfId="14650"/>
    <cellStyle name="_KT_TG_2_HO SO NHAN SU" xfId="14651"/>
    <cellStyle name="_KT_TG_2_Lora-tungchau" xfId="14652"/>
    <cellStyle name="_KT_TG_2_MBA-TDDONG" xfId="14653"/>
    <cellStyle name="_KT_TG_2_moi" xfId="14654"/>
    <cellStyle name="_KT_TG_2_moi_DN_MCT" xfId="14655"/>
    <cellStyle name="_KT_TG_2_moi_DN_MCT_QT -CK 00216" xfId="14656"/>
    <cellStyle name="_KT_TG_2_moi_DN_MCT_QT TAILAPNGATLOHEO" xfId="14657"/>
    <cellStyle name="_KT_TG_2_PGIA-phieu tham tra Kho bac" xfId="14658"/>
    <cellStyle name="_KT_TG_2_PGIA-phieu tham tra Kho bac_DTTTBS P18-20Q.TanBinh" xfId="14659"/>
    <cellStyle name="_KT_TG_2_PGIA-phieu tham tra Kho bac_HO SO NHAN SU" xfId="14660"/>
    <cellStyle name="_KT_TG_2_PGIA-phieu tham tra Kho bac_QT -CK 00216" xfId="14661"/>
    <cellStyle name="_KT_TG_2_PGIA-phieu tham tra Kho bac_QT TAILAPNGATLOHEO" xfId="14662"/>
    <cellStyle name="_KT_TG_2_PT02-02" xfId="14663"/>
    <cellStyle name="_KT_TG_2_PT02-02_Book1" xfId="14664"/>
    <cellStyle name="_KT_TG_2_PT02-02_Book1_1" xfId="14665"/>
    <cellStyle name="_KT_TG_2_PT02-02_DTTTBS P18-20Q.TanBinh" xfId="14666"/>
    <cellStyle name="_KT_TG_2_PT02-02_HO SO NHAN SU" xfId="14667"/>
    <cellStyle name="_KT_TG_2_PT02-02_MBA-TDDONG" xfId="14668"/>
    <cellStyle name="_KT_TG_2_PT02-02_PHIEU KIEM TRA KSTK-BCNCKT(LDIEN2001)" xfId="14669"/>
    <cellStyle name="_KT_TG_2_PT02-02_QT -CK 00216" xfId="14670"/>
    <cellStyle name="_KT_TG_2_PT02-02_QT TAILAPNGATLOHEO" xfId="14671"/>
    <cellStyle name="_KT_TG_2_PT02-02_VTTB PT2001" xfId="14672"/>
    <cellStyle name="_KT_TG_2_PT02-03" xfId="14673"/>
    <cellStyle name="_KT_TG_2_PT02-03_Book1" xfId="14674"/>
    <cellStyle name="_KT_TG_2_PT02-03_Book1_1" xfId="14675"/>
    <cellStyle name="_KT_TG_2_PT02-03_DTTTBS P18-20Q.TanBinh" xfId="14676"/>
    <cellStyle name="_KT_TG_2_PT02-03_HO SO NHAN SU" xfId="14677"/>
    <cellStyle name="_KT_TG_2_PT02-03_MBA-TDDONG" xfId="14678"/>
    <cellStyle name="_KT_TG_2_PT02-03_PHIEU KIEM TRA KSTK-BCNCKT(LDIEN2001)" xfId="14679"/>
    <cellStyle name="_KT_TG_2_PT02-03_QT -CK 00216" xfId="14680"/>
    <cellStyle name="_KT_TG_2_PT02-03_QT TAILAPNGATLOHEO" xfId="14681"/>
    <cellStyle name="_KT_TG_2_PT02-03_VTTB PT2001" xfId="14682"/>
    <cellStyle name="_KT_TG_2_QT -CK 00216" xfId="14683"/>
    <cellStyle name="_KT_TG_2_QT TAILAPNGATLOHEO" xfId="14684"/>
    <cellStyle name="_KT_TG_2_Qt-HT3PQ1(CauKho)" xfId="14685"/>
    <cellStyle name="_KT_TG_2_Qt-HT3PQ1(CauKho)_Book1" xfId="14686"/>
    <cellStyle name="_KT_TG_2_Qt-HT3PQ1(CauKho)_Don gia quy 3 nam 2003 - Ban Dien Luc" xfId="14687"/>
    <cellStyle name="_KT_TG_2_Qt-HT3PQ1(CauKho)_DTTTBS P18-20Q.TanBinh" xfId="14688"/>
    <cellStyle name="_KT_TG_2_Qt-HT3PQ1(CauKho)_HO SO NHAN SU" xfId="14689"/>
    <cellStyle name="_KT_TG_2_Qt-HT3PQ1(CauKho)_NC-VL2-2003" xfId="14690"/>
    <cellStyle name="_KT_TG_2_Qt-HT3PQ1(CauKho)_NC-VL2-2003_1" xfId="14691"/>
    <cellStyle name="_KT_TG_2_Qt-HT3PQ1(CauKho)_XL4Test5" xfId="14692"/>
    <cellStyle name="_KT_TG_2_Sheet2" xfId="14693"/>
    <cellStyle name="_KT_TG_2_XL4Poppy" xfId="14694"/>
    <cellStyle name="_KT_TG_2_XL4Test5" xfId="14695"/>
    <cellStyle name="_KT_TG_3" xfId="14696"/>
    <cellStyle name="_KT_TG_4" xfId="14697"/>
    <cellStyle name="_KT_TG_4_Lora-tungchau" xfId="14698"/>
    <cellStyle name="_KT_TG_4_Qt-HT3PQ1(CauKho)" xfId="14699"/>
    <cellStyle name="_KT_TG_4_Qt-HT3PQ1(CauKho)_Book1" xfId="14700"/>
    <cellStyle name="_KT_TG_4_Qt-HT3PQ1(CauKho)_Don gia quy 3 nam 2003 - Ban Dien Luc" xfId="14701"/>
    <cellStyle name="_KT_TG_4_Qt-HT3PQ1(CauKho)_DTTTBS P18-20Q.TanBinh" xfId="14702"/>
    <cellStyle name="_KT_TG_4_Qt-HT3PQ1(CauKho)_HO SO NHAN SU" xfId="14703"/>
    <cellStyle name="_KT_TG_4_Qt-HT3PQ1(CauKho)_NC-VL2-2003" xfId="14704"/>
    <cellStyle name="_KT_TG_4_Qt-HT3PQ1(CauKho)_NC-VL2-2003_1" xfId="14705"/>
    <cellStyle name="_KT_TG_4_Qt-HT3PQ1(CauKho)_XL4Test5" xfId="14706"/>
    <cellStyle name="_Lora-tungchau" xfId="14707"/>
    <cellStyle name="_LuuNgay15-07-2009Hang_Cho_Inventory_status" xfId="14708"/>
    <cellStyle name="_M_투자" xfId="76"/>
    <cellStyle name="_MOK99" xfId="77"/>
    <cellStyle name="_PACKING LIST" xfId="78"/>
    <cellStyle name="_part  short.CSKD 2009" xfId="79"/>
    <cellStyle name="_PERSONAL" xfId="14709"/>
    <cellStyle name="_PERSONAL_Book1" xfId="14710"/>
    <cellStyle name="_PERSONAL_HTQ.8 GD1" xfId="14711"/>
    <cellStyle name="_PERSONAL_HTQ.8 GD1_Book1" xfId="14712"/>
    <cellStyle name="_PERSONAL_HTQ.8 GD1_Don gia quy 3 nam 2003 - Ban Dien Luc" xfId="14713"/>
    <cellStyle name="_PERSONAL_HTQ.8 GD1_DTTTBS P18-20Q.TanBinh" xfId="14714"/>
    <cellStyle name="_PERSONAL_HTQ.8 GD1_HO SO NHAN SU" xfId="14715"/>
    <cellStyle name="_PERSONAL_HTQ.8 GD1_NC-VL2-2003" xfId="14716"/>
    <cellStyle name="_PERSONAL_HTQ.8 GD1_NC-VL2-2003_1" xfId="14717"/>
    <cellStyle name="_PERSONAL_HTQ.8 GD1_XL4Test5" xfId="14718"/>
    <cellStyle name="_PERSONAL_QTLR Binh Hung HoaVLXD 5" xfId="14719"/>
    <cellStyle name="_PERSONAL_Tong hop KHCB 2001" xfId="14720"/>
    <cellStyle name="_Pre Plan Container W22" xfId="80"/>
    <cellStyle name="_Pre Plan Container W22 Revise#1" xfId="81"/>
    <cellStyle name="_Qt-HT3PQ1(CauKho)" xfId="14721"/>
    <cellStyle name="_Qt-HT3PQ1(CauKho)_Book1" xfId="14722"/>
    <cellStyle name="_Qt-HT3PQ1(CauKho)_Don gia quy 3 nam 2003 - Ban Dien Luc" xfId="14723"/>
    <cellStyle name="_Qt-HT3PQ1(CauKho)_DTTTBS P18-20Q.TanBinh" xfId="14724"/>
    <cellStyle name="_Qt-HT3PQ1(CauKho)_HO SO NHAN SU" xfId="14725"/>
    <cellStyle name="_Qt-HT3PQ1(CauKho)_NC-VL2-2003" xfId="14726"/>
    <cellStyle name="_Qt-HT3PQ1(CauKho)_NC-VL2-2003_1" xfId="14727"/>
    <cellStyle name="_Qt-HT3PQ1(CauKho)_XL4Test5" xfId="14728"/>
    <cellStyle name="_Row1" xfId="82"/>
    <cellStyle name="_Row2" xfId="83"/>
    <cellStyle name="_Row3" xfId="84"/>
    <cellStyle name="_Row4" xfId="85"/>
    <cellStyle name="_Row5" xfId="86"/>
    <cellStyle name="_Row6" xfId="87"/>
    <cellStyle name="_Row7" xfId="88"/>
    <cellStyle name="_SC ITEM0906T-1_Konb Decoration(1)" xfId="89"/>
    <cellStyle name="_SC ITEM-1 090105" xfId="90"/>
    <cellStyle name="_SC LCD Main Board 081223" xfId="91"/>
    <cellStyle name="_TG-TH" xfId="14729"/>
    <cellStyle name="_TG-TH_1" xfId="14730"/>
    <cellStyle name="_TG-TH_1_BAO CAO KLCT PT2000" xfId="14731"/>
    <cellStyle name="_TG-TH_1_BAO CAO PT2000" xfId="14732"/>
    <cellStyle name="_TG-TH_1_BAO CAO PT2000_Book1" xfId="14733"/>
    <cellStyle name="_TG-TH_1_BAO CAO PT2000_Book1_HO SO NHAN SU" xfId="14734"/>
    <cellStyle name="_TG-TH_1_BAO CAO PT2000_DTTTBS P18-20Q.TanBinh" xfId="14735"/>
    <cellStyle name="_TG-TH_1_BAO CAO PT2000_HO SO NHAN SU" xfId="14736"/>
    <cellStyle name="_TG-TH_1_BAO CAO PT2000_QT -CK 00216" xfId="14737"/>
    <cellStyle name="_TG-TH_1_BAO CAO PT2000_QT TAILAPNGATLOHEO" xfId="14738"/>
    <cellStyle name="_TG-TH_1_Bao cao XDCB 2001 - T11 KH dieu chinh 20-11-THAI" xfId="14739"/>
    <cellStyle name="_TG-TH_1_Bao cao XDCB 2001 - T11 KH dieu chinh 20-11-THAI_DTTTBS P18-20Q.TanBinh" xfId="14740"/>
    <cellStyle name="_TG-TH_1_Bao cao XDCB 2001 - T11 KH dieu chinh 20-11-THAI_HO SO NHAN SU" xfId="14741"/>
    <cellStyle name="_TG-TH_1_Bao cao XDCB 2001 - T11 KH dieu chinh 20-11-THAI_QT -CK 00216" xfId="14742"/>
    <cellStyle name="_TG-TH_1_Bao cao XDCB 2001 - T11 KH dieu chinh 20-11-THAI_QT TAILAPNGATLOHEO" xfId="14743"/>
    <cellStyle name="_TG-TH_1_Book1" xfId="14744"/>
    <cellStyle name="_TG-TH_1_Book1_1" xfId="14745"/>
    <cellStyle name="_TG-TH_1_Book1_1_4 Bao cao tai chinh-Infinity2006" xfId="14746"/>
    <cellStyle name="_TG-TH_1_Book1_1_DanhMucDonGiaVTTB_Dien_TAM" xfId="14747"/>
    <cellStyle name="_TG-TH_1_Book1_1_DTTTBS P18-20Q.TanBinh" xfId="14748"/>
    <cellStyle name="_TG-TH_1_Book1_1_WP06.04.07_Infinity31.12" xfId="14749"/>
    <cellStyle name="_TG-TH_1_Book1_2" xfId="14750"/>
    <cellStyle name="_TG-TH_1_Book1_3" xfId="14751"/>
    <cellStyle name="_TG-TH_1_Book1_3_DT truong thinh phu" xfId="14752"/>
    <cellStyle name="_TG-TH_1_Book1_3_HO SO NHAN SU" xfId="14753"/>
    <cellStyle name="_TG-TH_1_Book1_3_XL4Test5" xfId="14754"/>
    <cellStyle name="_TG-TH_1_Book1_4 Bao cao tai chinh-Infinity2006" xfId="14755"/>
    <cellStyle name="_TG-TH_1_Book1_BC-QT-WB-dthao" xfId="14756"/>
    <cellStyle name="_TG-TH_1_Book1_Book1" xfId="14757"/>
    <cellStyle name="_TG-TH_1_Book1_Book1_1" xfId="14758"/>
    <cellStyle name="_TG-TH_1_Book1_Book1_Book1" xfId="14759"/>
    <cellStyle name="_TG-TH_1_Book1_DanhMucDonGiaVTTB_Dien_TAM" xfId="14760"/>
    <cellStyle name="_TG-TH_1_Book1_DT Tram110kv LMX-xld4" xfId="14761"/>
    <cellStyle name="_TG-TH_1_Book1_DTTTBS P18-20Q.TanBinh" xfId="14762"/>
    <cellStyle name="_TG-TH_1_Book1_GD1 -Gieng cap MK_TD" xfId="14763"/>
    <cellStyle name="_TG-TH_1_Book1_GD1xd-TramSaiGonTD" xfId="14764"/>
    <cellStyle name="_TG-TH_1_Book1_QTxd-TramSaiGonTD" xfId="14765"/>
    <cellStyle name="_TG-TH_1_Book1_WP06.04.07_Infinity31.12" xfId="14766"/>
    <cellStyle name="_TG-TH_1_DAU NOI PL-CL TAI PHU LAMHC" xfId="14767"/>
    <cellStyle name="_TG-TH_1_Dcdtoan-bcnckt " xfId="14768"/>
    <cellStyle name="_TG-TH_1_Dcdtoan-bcnckt _DN_MCT" xfId="14769"/>
    <cellStyle name="_TG-TH_1_Dcdtoan-bcnckt _DN_MCT_QT -CK 00216" xfId="14770"/>
    <cellStyle name="_TG-TH_1_Dcdtoan-bcnckt _DN_MCT_QT TAILAPNGATLOHEO" xfId="14771"/>
    <cellStyle name="_TG-TH_1_DN 8-2004" xfId="14772"/>
    <cellStyle name="_TG-TH_1_DN_MTP" xfId="14773"/>
    <cellStyle name="_TG-TH_1_Dongia2-2003" xfId="14774"/>
    <cellStyle name="_TG-TH_1_Dongia2-2003_DT truong thinh phu" xfId="14775"/>
    <cellStyle name="_TG-TH_1_DT Tram110kv LMX-xld4" xfId="14776"/>
    <cellStyle name="_TG-TH_1_DT truong thinh phu" xfId="14777"/>
    <cellStyle name="_TG-TH_1_DTCDT MR.2N110.HOCMON.TDTOAN.CCUNG" xfId="14778"/>
    <cellStyle name="_TG-TH_1_Giai Doan 3 Hong Ngu" xfId="14779"/>
    <cellStyle name="_TG-TH_1_HO SO NHAN SU" xfId="14780"/>
    <cellStyle name="_TG-TH_1_Lora-tungchau" xfId="14781"/>
    <cellStyle name="_TG-TH_1_MBA-TDDONG" xfId="14782"/>
    <cellStyle name="_TG-TH_1_moi" xfId="14783"/>
    <cellStyle name="_TG-TH_1_moi_DN_MCT" xfId="14784"/>
    <cellStyle name="_TG-TH_1_moi_DN_MCT_QT -CK 00216" xfId="14785"/>
    <cellStyle name="_TG-TH_1_moi_DN_MCT_QT TAILAPNGATLOHEO" xfId="14786"/>
    <cellStyle name="_TG-TH_1_PGIA-phieu tham tra Kho bac" xfId="14787"/>
    <cellStyle name="_TG-TH_1_PGIA-phieu tham tra Kho bac_DTTTBS P18-20Q.TanBinh" xfId="14788"/>
    <cellStyle name="_TG-TH_1_PGIA-phieu tham tra Kho bac_HO SO NHAN SU" xfId="14789"/>
    <cellStyle name="_TG-TH_1_PGIA-phieu tham tra Kho bac_QT -CK 00216" xfId="14790"/>
    <cellStyle name="_TG-TH_1_PGIA-phieu tham tra Kho bac_QT TAILAPNGATLOHEO" xfId="14791"/>
    <cellStyle name="_TG-TH_1_PT02-02" xfId="14792"/>
    <cellStyle name="_TG-TH_1_PT02-02_Book1" xfId="14793"/>
    <cellStyle name="_TG-TH_1_PT02-02_Book1_1" xfId="14794"/>
    <cellStyle name="_TG-TH_1_PT02-02_DTTTBS P18-20Q.TanBinh" xfId="14795"/>
    <cellStyle name="_TG-TH_1_PT02-02_HO SO NHAN SU" xfId="14796"/>
    <cellStyle name="_TG-TH_1_PT02-02_MBA-TDDONG" xfId="14797"/>
    <cellStyle name="_TG-TH_1_PT02-02_PHIEU KIEM TRA KSTK-BCNCKT(LDIEN2001)" xfId="14798"/>
    <cellStyle name="_TG-TH_1_PT02-02_QT -CK 00216" xfId="14799"/>
    <cellStyle name="_TG-TH_1_PT02-02_QT TAILAPNGATLOHEO" xfId="14800"/>
    <cellStyle name="_TG-TH_1_PT02-02_VTTB PT2001" xfId="14801"/>
    <cellStyle name="_TG-TH_1_PT02-03" xfId="14802"/>
    <cellStyle name="_TG-TH_1_PT02-03_Book1" xfId="14803"/>
    <cellStyle name="_TG-TH_1_PT02-03_Book1_1" xfId="14804"/>
    <cellStyle name="_TG-TH_1_PT02-03_DTTTBS P18-20Q.TanBinh" xfId="14805"/>
    <cellStyle name="_TG-TH_1_PT02-03_HO SO NHAN SU" xfId="14806"/>
    <cellStyle name="_TG-TH_1_PT02-03_MBA-TDDONG" xfId="14807"/>
    <cellStyle name="_TG-TH_1_PT02-03_PHIEU KIEM TRA KSTK-BCNCKT(LDIEN2001)" xfId="14808"/>
    <cellStyle name="_TG-TH_1_PT02-03_QT -CK 00216" xfId="14809"/>
    <cellStyle name="_TG-TH_1_PT02-03_QT TAILAPNGATLOHEO" xfId="14810"/>
    <cellStyle name="_TG-TH_1_PT02-03_VTTB PT2001" xfId="14811"/>
    <cellStyle name="_TG-TH_1_QT -CK 00216" xfId="14812"/>
    <cellStyle name="_TG-TH_1_QT TAILAPNGATLOHEO" xfId="14813"/>
    <cellStyle name="_TG-TH_1_Qt-HT3PQ1(CauKho)" xfId="14814"/>
    <cellStyle name="_TG-TH_1_Qt-HT3PQ1(CauKho)_Book1" xfId="14815"/>
    <cellStyle name="_TG-TH_1_Qt-HT3PQ1(CauKho)_Don gia quy 3 nam 2003 - Ban Dien Luc" xfId="14816"/>
    <cellStyle name="_TG-TH_1_Qt-HT3PQ1(CauKho)_DTTTBS P18-20Q.TanBinh" xfId="14817"/>
    <cellStyle name="_TG-TH_1_Qt-HT3PQ1(CauKho)_HO SO NHAN SU" xfId="14818"/>
    <cellStyle name="_TG-TH_1_Qt-HT3PQ1(CauKho)_NC-VL2-2003" xfId="14819"/>
    <cellStyle name="_TG-TH_1_Qt-HT3PQ1(CauKho)_NC-VL2-2003_1" xfId="14820"/>
    <cellStyle name="_TG-TH_1_Qt-HT3PQ1(CauKho)_XL4Test5" xfId="14821"/>
    <cellStyle name="_TG-TH_1_Sheet2" xfId="14822"/>
    <cellStyle name="_TG-TH_1_XL4Poppy" xfId="14823"/>
    <cellStyle name="_TG-TH_1_XL4Test5" xfId="14824"/>
    <cellStyle name="_TG-TH_2" xfId="14825"/>
    <cellStyle name="_TG-TH_2_BAO CAO KLCT PT2000" xfId="14826"/>
    <cellStyle name="_TG-TH_2_BAO CAO PT2000" xfId="14827"/>
    <cellStyle name="_TG-TH_2_BAO CAO PT2000_Book1" xfId="14828"/>
    <cellStyle name="_TG-TH_2_BAO CAO PT2000_Book1_HO SO NHAN SU" xfId="14829"/>
    <cellStyle name="_TG-TH_2_BAO CAO PT2000_DTTTBS P18-20Q.TanBinh" xfId="14830"/>
    <cellStyle name="_TG-TH_2_BAO CAO PT2000_HO SO NHAN SU" xfId="14831"/>
    <cellStyle name="_TG-TH_2_BAO CAO PT2000_QT -CK 00216" xfId="14832"/>
    <cellStyle name="_TG-TH_2_BAO CAO PT2000_QT TAILAPNGATLOHEO" xfId="14833"/>
    <cellStyle name="_TG-TH_2_Bao cao XDCB 2001 - T11 KH dieu chinh 20-11-THAI" xfId="14834"/>
    <cellStyle name="_TG-TH_2_Bao cao XDCB 2001 - T11 KH dieu chinh 20-11-THAI_DTTTBS P18-20Q.TanBinh" xfId="14835"/>
    <cellStyle name="_TG-TH_2_Bao cao XDCB 2001 - T11 KH dieu chinh 20-11-THAI_HO SO NHAN SU" xfId="14836"/>
    <cellStyle name="_TG-TH_2_Bao cao XDCB 2001 - T11 KH dieu chinh 20-11-THAI_QT -CK 00216" xfId="14837"/>
    <cellStyle name="_TG-TH_2_Bao cao XDCB 2001 - T11 KH dieu chinh 20-11-THAI_QT TAILAPNGATLOHEO" xfId="14838"/>
    <cellStyle name="_TG-TH_2_Book1" xfId="14839"/>
    <cellStyle name="_TG-TH_2_Book1_1" xfId="14840"/>
    <cellStyle name="_TG-TH_2_Book1_1_4 Bao cao tai chinh-Infinity2006" xfId="14841"/>
    <cellStyle name="_TG-TH_2_Book1_1_DanhMucDonGiaVTTB_Dien_TAM" xfId="14842"/>
    <cellStyle name="_TG-TH_2_Book1_1_DTTTBS P18-20Q.TanBinh" xfId="14843"/>
    <cellStyle name="_TG-TH_2_Book1_1_WP06.04.07_Infinity31.12" xfId="14844"/>
    <cellStyle name="_TG-TH_2_Book1_2" xfId="14845"/>
    <cellStyle name="_TG-TH_2_Book1_3" xfId="14846"/>
    <cellStyle name="_TG-TH_2_Book1_3_DT truong thinh phu" xfId="14847"/>
    <cellStyle name="_TG-TH_2_Book1_3_HO SO NHAN SU" xfId="14848"/>
    <cellStyle name="_TG-TH_2_Book1_3_XL4Test5" xfId="14849"/>
    <cellStyle name="_TG-TH_2_Book1_4 Bao cao tai chinh-Infinity2006" xfId="14850"/>
    <cellStyle name="_TG-TH_2_Book1_Book1" xfId="14851"/>
    <cellStyle name="_TG-TH_2_Book1_Book1_1" xfId="14852"/>
    <cellStyle name="_TG-TH_2_Book1_Book1_Book1" xfId="14853"/>
    <cellStyle name="_TG-TH_2_Book1_DanhMucDonGiaVTTB_Dien_TAM" xfId="14854"/>
    <cellStyle name="_TG-TH_2_Book1_DT Tram110kv LMX-xld4" xfId="14855"/>
    <cellStyle name="_TG-TH_2_Book1_DTTTBS P18-20Q.TanBinh" xfId="14856"/>
    <cellStyle name="_TG-TH_2_Book1_GD1 -Gieng cap MK_TD" xfId="14857"/>
    <cellStyle name="_TG-TH_2_Book1_GD1xd-TramSaiGonTD" xfId="14858"/>
    <cellStyle name="_TG-TH_2_Book1_QTxd-TramSaiGonTD" xfId="14859"/>
    <cellStyle name="_TG-TH_2_Book1_WP06.04.07_Infinity31.12" xfId="14860"/>
    <cellStyle name="_TG-TH_2_DAU NOI PL-CL TAI PHU LAMHC" xfId="14861"/>
    <cellStyle name="_TG-TH_2_Dcdtoan-bcnckt " xfId="14862"/>
    <cellStyle name="_TG-TH_2_Dcdtoan-bcnckt _DN_MCT" xfId="14863"/>
    <cellStyle name="_TG-TH_2_Dcdtoan-bcnckt _DN_MCT_QT -CK 00216" xfId="14864"/>
    <cellStyle name="_TG-TH_2_Dcdtoan-bcnckt _DN_MCT_QT TAILAPNGATLOHEO" xfId="14865"/>
    <cellStyle name="_TG-TH_2_DN 8-2004" xfId="14866"/>
    <cellStyle name="_TG-TH_2_DN_MTP" xfId="14867"/>
    <cellStyle name="_TG-TH_2_Dongia2-2003" xfId="14868"/>
    <cellStyle name="_TG-TH_2_Dongia2-2003_DT truong thinh phu" xfId="14869"/>
    <cellStyle name="_TG-TH_2_DT Tram110kv LMX-xld4" xfId="14870"/>
    <cellStyle name="_TG-TH_2_DT truong thinh phu" xfId="14871"/>
    <cellStyle name="_TG-TH_2_DTCDT MR.2N110.HOCMON.TDTOAN.CCUNG" xfId="14872"/>
    <cellStyle name="_TG-TH_2_Giai Doan 3 Hong Ngu" xfId="14873"/>
    <cellStyle name="_TG-TH_2_HO SO NHAN SU" xfId="14874"/>
    <cellStyle name="_TG-TH_2_Lora-tungchau" xfId="14875"/>
    <cellStyle name="_TG-TH_2_MBA-TDDONG" xfId="14876"/>
    <cellStyle name="_TG-TH_2_moi" xfId="14877"/>
    <cellStyle name="_TG-TH_2_moi_DN_MCT" xfId="14878"/>
    <cellStyle name="_TG-TH_2_moi_DN_MCT_QT -CK 00216" xfId="14879"/>
    <cellStyle name="_TG-TH_2_moi_DN_MCT_QT TAILAPNGATLOHEO" xfId="14880"/>
    <cellStyle name="_TG-TH_2_PGIA-phieu tham tra Kho bac" xfId="14881"/>
    <cellStyle name="_TG-TH_2_PGIA-phieu tham tra Kho bac_DTTTBS P18-20Q.TanBinh" xfId="14882"/>
    <cellStyle name="_TG-TH_2_PGIA-phieu tham tra Kho bac_HO SO NHAN SU" xfId="14883"/>
    <cellStyle name="_TG-TH_2_PGIA-phieu tham tra Kho bac_QT -CK 00216" xfId="14884"/>
    <cellStyle name="_TG-TH_2_PGIA-phieu tham tra Kho bac_QT TAILAPNGATLOHEO" xfId="14885"/>
    <cellStyle name="_TG-TH_2_PT02-02" xfId="14886"/>
    <cellStyle name="_TG-TH_2_PT02-02_Book1" xfId="14887"/>
    <cellStyle name="_TG-TH_2_PT02-02_Book1_1" xfId="14888"/>
    <cellStyle name="_TG-TH_2_PT02-02_DTTTBS P18-20Q.TanBinh" xfId="14889"/>
    <cellStyle name="_TG-TH_2_PT02-02_HO SO NHAN SU" xfId="14890"/>
    <cellStyle name="_TG-TH_2_PT02-02_MBA-TDDONG" xfId="14891"/>
    <cellStyle name="_TG-TH_2_PT02-02_PHIEU KIEM TRA KSTK-BCNCKT(LDIEN2001)" xfId="14892"/>
    <cellStyle name="_TG-TH_2_PT02-02_QT -CK 00216" xfId="14893"/>
    <cellStyle name="_TG-TH_2_PT02-02_QT TAILAPNGATLOHEO" xfId="14894"/>
    <cellStyle name="_TG-TH_2_PT02-02_VTTB PT2001" xfId="14895"/>
    <cellStyle name="_TG-TH_2_PT02-03" xfId="14896"/>
    <cellStyle name="_TG-TH_2_PT02-03_Book1" xfId="14897"/>
    <cellStyle name="_TG-TH_2_PT02-03_Book1_1" xfId="14898"/>
    <cellStyle name="_TG-TH_2_PT02-03_DTTTBS P18-20Q.TanBinh" xfId="14899"/>
    <cellStyle name="_TG-TH_2_PT02-03_HO SO NHAN SU" xfId="14900"/>
    <cellStyle name="_TG-TH_2_PT02-03_MBA-TDDONG" xfId="14901"/>
    <cellStyle name="_TG-TH_2_PT02-03_PHIEU KIEM TRA KSTK-BCNCKT(LDIEN2001)" xfId="14902"/>
    <cellStyle name="_TG-TH_2_PT02-03_QT -CK 00216" xfId="14903"/>
    <cellStyle name="_TG-TH_2_PT02-03_QT TAILAPNGATLOHEO" xfId="14904"/>
    <cellStyle name="_TG-TH_2_PT02-03_VTTB PT2001" xfId="14905"/>
    <cellStyle name="_TG-TH_2_QT -CK 00216" xfId="14906"/>
    <cellStyle name="_TG-TH_2_QT TAILAPNGATLOHEO" xfId="14907"/>
    <cellStyle name="_TG-TH_2_Qt-HT3PQ1(CauKho)" xfId="14908"/>
    <cellStyle name="_TG-TH_2_Qt-HT3PQ1(CauKho)_Book1" xfId="14909"/>
    <cellStyle name="_TG-TH_2_Qt-HT3PQ1(CauKho)_Don gia quy 3 nam 2003 - Ban Dien Luc" xfId="14910"/>
    <cellStyle name="_TG-TH_2_Qt-HT3PQ1(CauKho)_DTTTBS P18-20Q.TanBinh" xfId="14911"/>
    <cellStyle name="_TG-TH_2_Qt-HT3PQ1(CauKho)_HO SO NHAN SU" xfId="14912"/>
    <cellStyle name="_TG-TH_2_Qt-HT3PQ1(CauKho)_NC-VL2-2003" xfId="14913"/>
    <cellStyle name="_TG-TH_2_Qt-HT3PQ1(CauKho)_NC-VL2-2003_1" xfId="14914"/>
    <cellStyle name="_TG-TH_2_Qt-HT3PQ1(CauKho)_XL4Test5" xfId="14915"/>
    <cellStyle name="_TG-TH_2_Sheet2" xfId="14916"/>
    <cellStyle name="_TG-TH_2_XL4Poppy" xfId="14917"/>
    <cellStyle name="_TG-TH_2_XL4Test5" xfId="14918"/>
    <cellStyle name="_TG-TH_3" xfId="14919"/>
    <cellStyle name="_TG-TH_3_Lora-tungchau" xfId="14920"/>
    <cellStyle name="_TG-TH_3_Qt-HT3PQ1(CauKho)" xfId="14921"/>
    <cellStyle name="_TG-TH_3_Qt-HT3PQ1(CauKho)_Book1" xfId="14922"/>
    <cellStyle name="_TG-TH_3_Qt-HT3PQ1(CauKho)_Don gia quy 3 nam 2003 - Ban Dien Luc" xfId="14923"/>
    <cellStyle name="_TG-TH_3_Qt-HT3PQ1(CauKho)_DTTTBS P18-20Q.TanBinh" xfId="14924"/>
    <cellStyle name="_TG-TH_3_Qt-HT3PQ1(CauKho)_HO SO NHAN SU" xfId="14925"/>
    <cellStyle name="_TG-TH_3_Qt-HT3PQ1(CauKho)_NC-VL2-2003" xfId="14926"/>
    <cellStyle name="_TG-TH_3_Qt-HT3PQ1(CauKho)_NC-VL2-2003_1" xfId="14927"/>
    <cellStyle name="_TG-TH_3_Qt-HT3PQ1(CauKho)_XL4Test5" xfId="14928"/>
    <cellStyle name="_TG-TH_4" xfId="14929"/>
    <cellStyle name="_TH KHAI TOAN THU THIEM cac tuyen TT noi" xfId="14930"/>
    <cellStyle name="_WE Forecast 4Q09 Assumptions" xfId="92"/>
    <cellStyle name="_Week-39 Dimension packing loading" xfId="93"/>
    <cellStyle name="_WP06.04.07_Infinity31.12" xfId="14931"/>
    <cellStyle name="_경비 년간예상양식" xfId="94"/>
    <cellStyle name="_경비실적" xfId="95"/>
    <cellStyle name="_경영회의(1027)_계수" xfId="96"/>
    <cellStyle name="_경영회의(1027)_계수(수정1103)" xfId="97"/>
    <cellStyle name="_계수별첨" xfId="98"/>
    <cellStyle name="_국판특소세폐지원가검토" xfId="99"/>
    <cellStyle name="_년도별총원가" xfId="100"/>
    <cellStyle name="_미주연계손익정리(1113)" xfId="101"/>
    <cellStyle name="_미주연계손익정리-제품별(1109)" xfId="102"/>
    <cellStyle name="_보고01_3" xfId="103"/>
    <cellStyle name="_부속자료-사업부 집계표(D총괄)3" xfId="104"/>
    <cellStyle name="_비상손익대책guide종합620" xfId="105"/>
    <cellStyle name="_생판93~00" xfId="106"/>
    <cellStyle name="_생판99년간예상" xfId="107"/>
    <cellStyle name="_선적의뢰양식" xfId="108"/>
    <cellStyle name="_손익Simulation(0930)" xfId="109"/>
    <cellStyle name="_수지_093" xfId="110"/>
    <cellStyle name="_실적보고5" xfId="111"/>
    <cellStyle name="_영업외수지집계-1025" xfId="112"/>
    <cellStyle name="_예상12속" xfId="113"/>
    <cellStyle name="_요약BS" xfId="114"/>
    <cellStyle name="_이란_SAM" xfId="115"/>
    <cellStyle name="_이란_금형" xfId="116"/>
    <cellStyle name="_인건비" xfId="117"/>
    <cellStyle name="_적자기종수4월" xfId="118"/>
    <cellStyle name="_지역별(1227)" xfId="119"/>
    <cellStyle name="_총괄집계표(인력,투자,기타)-1026" xfId="120"/>
    <cellStyle name="_투자비" xfId="121"/>
    <cellStyle name="_투자전망(0320)" xfId="122"/>
    <cellStyle name="_트래킹" xfId="14932"/>
    <cellStyle name="_협의회부속양식_최종" xfId="123"/>
    <cellStyle name="≫o±O[0]_≫a×U " xfId="124"/>
    <cellStyle name="≫o±O_≫a×U " xfId="125"/>
    <cellStyle name="•W€_STDFOR" xfId="14933"/>
    <cellStyle name="ÊÝ [0.00]_laroux" xfId="14934"/>
    <cellStyle name="ÊÝ_laroux" xfId="14935"/>
    <cellStyle name="W?_laroux" xfId="14936"/>
    <cellStyle name="W_STDFOR" xfId="14937"/>
    <cellStyle name="0,0_x000d__x000a_NA_x000d__x000a_" xfId="126"/>
    <cellStyle name="0,0_x000d__x000a_NA_x000d__x000a_ 2" xfId="127"/>
    <cellStyle name="0,0_x000d__x000a_NA_x000d__x000a_ 2 2" xfId="128"/>
    <cellStyle name="0,0_x000d__x000a_NA_x000d__x000a_ 2 2 2" xfId="129"/>
    <cellStyle name="0,0_x000d__x000a_NA_x000d__x000a_ 3" xfId="130"/>
    <cellStyle name="0,0_x000d__x000a_NA_x000d__x000a_ 4" xfId="131"/>
    <cellStyle name="0,0_x000d__x000a_NA_x000d__x000a_ 5" xfId="132"/>
    <cellStyle name="0,0_x000d__x000a_NA_x000d__x000a__LINE UP" xfId="133"/>
    <cellStyle name="00" xfId="14938"/>
    <cellStyle name="0뾍R_x0005_?뾍b_x0005_" xfId="14939"/>
    <cellStyle name="1" xfId="14940"/>
    <cellStyle name="15" xfId="14941"/>
    <cellStyle name="¹éºÐÀ²_      " xfId="14942"/>
    <cellStyle name="2" xfId="14943"/>
    <cellStyle name="20% - Accent1 2" xfId="134"/>
    <cellStyle name="20% - Accent1 2 10" xfId="135"/>
    <cellStyle name="20% - Accent1 2 10 2" xfId="136"/>
    <cellStyle name="20% - Accent1 2 10 2 2" xfId="137"/>
    <cellStyle name="20% - Accent1 2 10 3" xfId="138"/>
    <cellStyle name="20% - Accent1 2 11" xfId="139"/>
    <cellStyle name="20% - Accent1 2 11 2" xfId="140"/>
    <cellStyle name="20% - Accent1 2 11 2 2" xfId="141"/>
    <cellStyle name="20% - Accent1 2 11 3" xfId="142"/>
    <cellStyle name="20% - Accent1 2 12" xfId="143"/>
    <cellStyle name="20% - Accent1 2 12 2" xfId="144"/>
    <cellStyle name="20% - Accent1 2 12 2 2" xfId="145"/>
    <cellStyle name="20% - Accent1 2 12 3" xfId="146"/>
    <cellStyle name="20% - Accent1 2 13" xfId="147"/>
    <cellStyle name="20% - Accent1 2 13 2" xfId="148"/>
    <cellStyle name="20% - Accent1 2 13 2 2" xfId="149"/>
    <cellStyle name="20% - Accent1 2 13 3" xfId="150"/>
    <cellStyle name="20% - Accent1 2 14" xfId="151"/>
    <cellStyle name="20% - Accent1 2 14 2" xfId="152"/>
    <cellStyle name="20% - Accent1 2 14 2 2" xfId="153"/>
    <cellStyle name="20% - Accent1 2 14 3" xfId="154"/>
    <cellStyle name="20% - Accent1 2 15" xfId="155"/>
    <cellStyle name="20% - Accent1 2 15 2" xfId="156"/>
    <cellStyle name="20% - Accent1 2 15 2 2" xfId="157"/>
    <cellStyle name="20% - Accent1 2 15 3" xfId="158"/>
    <cellStyle name="20% - Accent1 2 16" xfId="159"/>
    <cellStyle name="20% - Accent1 2 16 2" xfId="160"/>
    <cellStyle name="20% - Accent1 2 16 2 2" xfId="161"/>
    <cellStyle name="20% - Accent1 2 16 3" xfId="162"/>
    <cellStyle name="20% - Accent1 2 17" xfId="163"/>
    <cellStyle name="20% - Accent1 2 17 2" xfId="164"/>
    <cellStyle name="20% - Accent1 2 18" xfId="165"/>
    <cellStyle name="20% - Accent1 2 18 2" xfId="166"/>
    <cellStyle name="20% - Accent1 2 19" xfId="167"/>
    <cellStyle name="20% - Accent1 2 19 2" xfId="168"/>
    <cellStyle name="20% - Accent1 2 2" xfId="169"/>
    <cellStyle name="20% - Accent1 2 2 10" xfId="170"/>
    <cellStyle name="20% - Accent1 2 2 10 2" xfId="171"/>
    <cellStyle name="20% - Accent1 2 2 10 2 2" xfId="172"/>
    <cellStyle name="20% - Accent1 2 2 10 3" xfId="173"/>
    <cellStyle name="20% - Accent1 2 2 11" xfId="174"/>
    <cellStyle name="20% - Accent1 2 2 11 2" xfId="175"/>
    <cellStyle name="20% - Accent1 2 2 11 2 2" xfId="176"/>
    <cellStyle name="20% - Accent1 2 2 11 3" xfId="177"/>
    <cellStyle name="20% - Accent1 2 2 12" xfId="178"/>
    <cellStyle name="20% - Accent1 2 2 12 2" xfId="179"/>
    <cellStyle name="20% - Accent1 2 2 12 2 2" xfId="180"/>
    <cellStyle name="20% - Accent1 2 2 12 3" xfId="181"/>
    <cellStyle name="20% - Accent1 2 2 13" xfId="182"/>
    <cellStyle name="20% - Accent1 2 2 13 2" xfId="183"/>
    <cellStyle name="20% - Accent1 2 2 13 2 2" xfId="184"/>
    <cellStyle name="20% - Accent1 2 2 13 3" xfId="185"/>
    <cellStyle name="20% - Accent1 2 2 14" xfId="186"/>
    <cellStyle name="20% - Accent1 2 2 14 2" xfId="187"/>
    <cellStyle name="20% - Accent1 2 2 14 2 2" xfId="188"/>
    <cellStyle name="20% - Accent1 2 2 14 3" xfId="189"/>
    <cellStyle name="20% - Accent1 2 2 15" xfId="190"/>
    <cellStyle name="20% - Accent1 2 2 15 2" xfId="191"/>
    <cellStyle name="20% - Accent1 2 2 15 2 2" xfId="192"/>
    <cellStyle name="20% - Accent1 2 2 15 3" xfId="193"/>
    <cellStyle name="20% - Accent1 2 2 16" xfId="194"/>
    <cellStyle name="20% - Accent1 2 2 16 2" xfId="195"/>
    <cellStyle name="20% - Accent1 2 2 17" xfId="196"/>
    <cellStyle name="20% - Accent1 2 2 17 2" xfId="197"/>
    <cellStyle name="20% - Accent1 2 2 18" xfId="198"/>
    <cellStyle name="20% - Accent1 2 2 18 2" xfId="199"/>
    <cellStyle name="20% - Accent1 2 2 19" xfId="200"/>
    <cellStyle name="20% - Accent1 2 2 19 2" xfId="201"/>
    <cellStyle name="20% - Accent1 2 2 2" xfId="202"/>
    <cellStyle name="20% - Accent1 2 2 2 2" xfId="203"/>
    <cellStyle name="20% - Accent1 2 2 2 2 2" xfId="204"/>
    <cellStyle name="20% - Accent1 2 2 2 2 2 2" xfId="205"/>
    <cellStyle name="20% - Accent1 2 2 2 2 3" xfId="206"/>
    <cellStyle name="20% - Accent1 2 2 2 3" xfId="207"/>
    <cellStyle name="20% - Accent1 2 2 2 3 2" xfId="208"/>
    <cellStyle name="20% - Accent1 2 2 2 4" xfId="209"/>
    <cellStyle name="20% - Accent1 2 2 20" xfId="210"/>
    <cellStyle name="20% - Accent1 2 2 20 2" xfId="211"/>
    <cellStyle name="20% - Accent1 2 2 21" xfId="212"/>
    <cellStyle name="20% - Accent1 2 2 21 2" xfId="213"/>
    <cellStyle name="20% - Accent1 2 2 22" xfId="214"/>
    <cellStyle name="20% - Accent1 2 2 22 2" xfId="215"/>
    <cellStyle name="20% - Accent1 2 2 23" xfId="216"/>
    <cellStyle name="20% - Accent1 2 2 23 2" xfId="217"/>
    <cellStyle name="20% - Accent1 2 2 24" xfId="218"/>
    <cellStyle name="20% - Accent1 2 2 24 2" xfId="219"/>
    <cellStyle name="20% - Accent1 2 2 25" xfId="220"/>
    <cellStyle name="20% - Accent1 2 2 25 2" xfId="221"/>
    <cellStyle name="20% - Accent1 2 2 26" xfId="222"/>
    <cellStyle name="20% - Accent1 2 2 26 2" xfId="223"/>
    <cellStyle name="20% - Accent1 2 2 27" xfId="224"/>
    <cellStyle name="20% - Accent1 2 2 27 2" xfId="225"/>
    <cellStyle name="20% - Accent1 2 2 28" xfId="226"/>
    <cellStyle name="20% - Accent1 2 2 28 2" xfId="227"/>
    <cellStyle name="20% - Accent1 2 2 29" xfId="228"/>
    <cellStyle name="20% - Accent1 2 2 3" xfId="229"/>
    <cellStyle name="20% - Accent1 2 2 3 2" xfId="230"/>
    <cellStyle name="20% - Accent1 2 2 3 2 2" xfId="231"/>
    <cellStyle name="20% - Accent1 2 2 3 3" xfId="232"/>
    <cellStyle name="20% - Accent1 2 2 4" xfId="233"/>
    <cellStyle name="20% - Accent1 2 2 4 2" xfId="234"/>
    <cellStyle name="20% - Accent1 2 2 4 2 2" xfId="235"/>
    <cellStyle name="20% - Accent1 2 2 4 3" xfId="236"/>
    <cellStyle name="20% - Accent1 2 2 5" xfId="237"/>
    <cellStyle name="20% - Accent1 2 2 5 2" xfId="238"/>
    <cellStyle name="20% - Accent1 2 2 5 2 2" xfId="239"/>
    <cellStyle name="20% - Accent1 2 2 5 3" xfId="240"/>
    <cellStyle name="20% - Accent1 2 2 6" xfId="241"/>
    <cellStyle name="20% - Accent1 2 2 6 2" xfId="242"/>
    <cellStyle name="20% - Accent1 2 2 6 2 2" xfId="243"/>
    <cellStyle name="20% - Accent1 2 2 6 3" xfId="244"/>
    <cellStyle name="20% - Accent1 2 2 7" xfId="245"/>
    <cellStyle name="20% - Accent1 2 2 7 2" xfId="246"/>
    <cellStyle name="20% - Accent1 2 2 7 2 2" xfId="247"/>
    <cellStyle name="20% - Accent1 2 2 7 3" xfId="248"/>
    <cellStyle name="20% - Accent1 2 2 8" xfId="249"/>
    <cellStyle name="20% - Accent1 2 2 8 2" xfId="250"/>
    <cellStyle name="20% - Accent1 2 2 8 2 2" xfId="251"/>
    <cellStyle name="20% - Accent1 2 2 8 3" xfId="252"/>
    <cellStyle name="20% - Accent1 2 2 9" xfId="253"/>
    <cellStyle name="20% - Accent1 2 2 9 2" xfId="254"/>
    <cellStyle name="20% - Accent1 2 2 9 2 2" xfId="255"/>
    <cellStyle name="20% - Accent1 2 2 9 3" xfId="256"/>
    <cellStyle name="20% - Accent1 2 20" xfId="257"/>
    <cellStyle name="20% - Accent1 2 20 2" xfId="258"/>
    <cellStyle name="20% - Accent1 2 21" xfId="259"/>
    <cellStyle name="20% - Accent1 2 21 2" xfId="260"/>
    <cellStyle name="20% - Accent1 2 22" xfId="261"/>
    <cellStyle name="20% - Accent1 2 22 2" xfId="262"/>
    <cellStyle name="20% - Accent1 2 23" xfId="263"/>
    <cellStyle name="20% - Accent1 2 23 2" xfId="264"/>
    <cellStyle name="20% - Accent1 2 24" xfId="265"/>
    <cellStyle name="20% - Accent1 2 24 2" xfId="266"/>
    <cellStyle name="20% - Accent1 2 25" xfId="267"/>
    <cellStyle name="20% - Accent1 2 25 2" xfId="268"/>
    <cellStyle name="20% - Accent1 2 26" xfId="269"/>
    <cellStyle name="20% - Accent1 2 26 2" xfId="270"/>
    <cellStyle name="20% - Accent1 2 27" xfId="271"/>
    <cellStyle name="20% - Accent1 2 27 2" xfId="272"/>
    <cellStyle name="20% - Accent1 2 28" xfId="273"/>
    <cellStyle name="20% - Accent1 2 28 2" xfId="274"/>
    <cellStyle name="20% - Accent1 2 29" xfId="275"/>
    <cellStyle name="20% - Accent1 2 29 2" xfId="276"/>
    <cellStyle name="20% - Accent1 2 3" xfId="277"/>
    <cellStyle name="20% - Accent1 2 3 10" xfId="278"/>
    <cellStyle name="20% - Accent1 2 3 10 2" xfId="279"/>
    <cellStyle name="20% - Accent1 2 3 10 2 2" xfId="280"/>
    <cellStyle name="20% - Accent1 2 3 10 3" xfId="281"/>
    <cellStyle name="20% - Accent1 2 3 11" xfId="282"/>
    <cellStyle name="20% - Accent1 2 3 11 2" xfId="283"/>
    <cellStyle name="20% - Accent1 2 3 11 2 2" xfId="284"/>
    <cellStyle name="20% - Accent1 2 3 11 3" xfId="285"/>
    <cellStyle name="20% - Accent1 2 3 12" xfId="286"/>
    <cellStyle name="20% - Accent1 2 3 12 2" xfId="287"/>
    <cellStyle name="20% - Accent1 2 3 12 2 2" xfId="288"/>
    <cellStyle name="20% - Accent1 2 3 12 3" xfId="289"/>
    <cellStyle name="20% - Accent1 2 3 13" xfId="290"/>
    <cellStyle name="20% - Accent1 2 3 13 2" xfId="291"/>
    <cellStyle name="20% - Accent1 2 3 13 2 2" xfId="292"/>
    <cellStyle name="20% - Accent1 2 3 13 3" xfId="293"/>
    <cellStyle name="20% - Accent1 2 3 14" xfId="294"/>
    <cellStyle name="20% - Accent1 2 3 14 2" xfId="295"/>
    <cellStyle name="20% - Accent1 2 3 14 2 2" xfId="296"/>
    <cellStyle name="20% - Accent1 2 3 14 3" xfId="297"/>
    <cellStyle name="20% - Accent1 2 3 15" xfId="298"/>
    <cellStyle name="20% - Accent1 2 3 15 2" xfId="299"/>
    <cellStyle name="20% - Accent1 2 3 16" xfId="300"/>
    <cellStyle name="20% - Accent1 2 3 16 2" xfId="301"/>
    <cellStyle name="20% - Accent1 2 3 17" xfId="302"/>
    <cellStyle name="20% - Accent1 2 3 17 2" xfId="303"/>
    <cellStyle name="20% - Accent1 2 3 18" xfId="304"/>
    <cellStyle name="20% - Accent1 2 3 18 2" xfId="305"/>
    <cellStyle name="20% - Accent1 2 3 19" xfId="306"/>
    <cellStyle name="20% - Accent1 2 3 19 2" xfId="307"/>
    <cellStyle name="20% - Accent1 2 3 2" xfId="308"/>
    <cellStyle name="20% - Accent1 2 3 2 2" xfId="309"/>
    <cellStyle name="20% - Accent1 2 3 2 2 2" xfId="310"/>
    <cellStyle name="20% - Accent1 2 3 2 3" xfId="311"/>
    <cellStyle name="20% - Accent1 2 3 20" xfId="312"/>
    <cellStyle name="20% - Accent1 2 3 20 2" xfId="313"/>
    <cellStyle name="20% - Accent1 2 3 21" xfId="314"/>
    <cellStyle name="20% - Accent1 2 3 21 2" xfId="315"/>
    <cellStyle name="20% - Accent1 2 3 22" xfId="316"/>
    <cellStyle name="20% - Accent1 2 3 22 2" xfId="317"/>
    <cellStyle name="20% - Accent1 2 3 23" xfId="318"/>
    <cellStyle name="20% - Accent1 2 3 23 2" xfId="319"/>
    <cellStyle name="20% - Accent1 2 3 24" xfId="320"/>
    <cellStyle name="20% - Accent1 2 3 24 2" xfId="321"/>
    <cellStyle name="20% - Accent1 2 3 25" xfId="322"/>
    <cellStyle name="20% - Accent1 2 3 25 2" xfId="323"/>
    <cellStyle name="20% - Accent1 2 3 26" xfId="324"/>
    <cellStyle name="20% - Accent1 2 3 26 2" xfId="325"/>
    <cellStyle name="20% - Accent1 2 3 27" xfId="326"/>
    <cellStyle name="20% - Accent1 2 3 27 2" xfId="327"/>
    <cellStyle name="20% - Accent1 2 3 28" xfId="328"/>
    <cellStyle name="20% - Accent1 2 3 3" xfId="329"/>
    <cellStyle name="20% - Accent1 2 3 3 2" xfId="330"/>
    <cellStyle name="20% - Accent1 2 3 3 2 2" xfId="331"/>
    <cellStyle name="20% - Accent1 2 3 3 3" xfId="332"/>
    <cellStyle name="20% - Accent1 2 3 4" xfId="333"/>
    <cellStyle name="20% - Accent1 2 3 4 2" xfId="334"/>
    <cellStyle name="20% - Accent1 2 3 4 2 2" xfId="335"/>
    <cellStyle name="20% - Accent1 2 3 4 3" xfId="336"/>
    <cellStyle name="20% - Accent1 2 3 5" xfId="337"/>
    <cellStyle name="20% - Accent1 2 3 5 2" xfId="338"/>
    <cellStyle name="20% - Accent1 2 3 5 2 2" xfId="339"/>
    <cellStyle name="20% - Accent1 2 3 5 3" xfId="340"/>
    <cellStyle name="20% - Accent1 2 3 6" xfId="341"/>
    <cellStyle name="20% - Accent1 2 3 6 2" xfId="342"/>
    <cellStyle name="20% - Accent1 2 3 6 2 2" xfId="343"/>
    <cellStyle name="20% - Accent1 2 3 6 3" xfId="344"/>
    <cellStyle name="20% - Accent1 2 3 7" xfId="345"/>
    <cellStyle name="20% - Accent1 2 3 7 2" xfId="346"/>
    <cellStyle name="20% - Accent1 2 3 7 2 2" xfId="347"/>
    <cellStyle name="20% - Accent1 2 3 7 3" xfId="348"/>
    <cellStyle name="20% - Accent1 2 3 8" xfId="349"/>
    <cellStyle name="20% - Accent1 2 3 8 2" xfId="350"/>
    <cellStyle name="20% - Accent1 2 3 8 2 2" xfId="351"/>
    <cellStyle name="20% - Accent1 2 3 8 3" xfId="352"/>
    <cellStyle name="20% - Accent1 2 3 9" xfId="353"/>
    <cellStyle name="20% - Accent1 2 3 9 2" xfId="354"/>
    <cellStyle name="20% - Accent1 2 3 9 2 2" xfId="355"/>
    <cellStyle name="20% - Accent1 2 3 9 3" xfId="356"/>
    <cellStyle name="20% - Accent1 2 30" xfId="357"/>
    <cellStyle name="20% - Accent1 2 4" xfId="358"/>
    <cellStyle name="20% - Accent1 2 4 10" xfId="359"/>
    <cellStyle name="20% - Accent1 2 4 10 2" xfId="360"/>
    <cellStyle name="20% - Accent1 2 4 11" xfId="361"/>
    <cellStyle name="20% - Accent1 2 4 11 2" xfId="362"/>
    <cellStyle name="20% - Accent1 2 4 12" xfId="363"/>
    <cellStyle name="20% - Accent1 2 4 12 2" xfId="364"/>
    <cellStyle name="20% - Accent1 2 4 13" xfId="365"/>
    <cellStyle name="20% - Accent1 2 4 13 2" xfId="366"/>
    <cellStyle name="20% - Accent1 2 4 14" xfId="367"/>
    <cellStyle name="20% - Accent1 2 4 14 2" xfId="368"/>
    <cellStyle name="20% - Accent1 2 4 15" xfId="369"/>
    <cellStyle name="20% - Accent1 2 4 15 2" xfId="370"/>
    <cellStyle name="20% - Accent1 2 4 16" xfId="371"/>
    <cellStyle name="20% - Accent1 2 4 16 2" xfId="372"/>
    <cellStyle name="20% - Accent1 2 4 17" xfId="373"/>
    <cellStyle name="20% - Accent1 2 4 17 2" xfId="374"/>
    <cellStyle name="20% - Accent1 2 4 18" xfId="375"/>
    <cellStyle name="20% - Accent1 2 4 18 2" xfId="376"/>
    <cellStyle name="20% - Accent1 2 4 19" xfId="377"/>
    <cellStyle name="20% - Accent1 2 4 19 2" xfId="378"/>
    <cellStyle name="20% - Accent1 2 4 2" xfId="379"/>
    <cellStyle name="20% - Accent1 2 4 2 2" xfId="380"/>
    <cellStyle name="20% - Accent1 2 4 2 2 2" xfId="381"/>
    <cellStyle name="20% - Accent1 2 4 2 3" xfId="382"/>
    <cellStyle name="20% - Accent1 2 4 20" xfId="383"/>
    <cellStyle name="20% - Accent1 2 4 20 2" xfId="384"/>
    <cellStyle name="20% - Accent1 2 4 21" xfId="385"/>
    <cellStyle name="20% - Accent1 2 4 21 2" xfId="386"/>
    <cellStyle name="20% - Accent1 2 4 22" xfId="387"/>
    <cellStyle name="20% - Accent1 2 4 22 2" xfId="388"/>
    <cellStyle name="20% - Accent1 2 4 23" xfId="389"/>
    <cellStyle name="20% - Accent1 2 4 3" xfId="390"/>
    <cellStyle name="20% - Accent1 2 4 3 2" xfId="391"/>
    <cellStyle name="20% - Accent1 2 4 3 2 2" xfId="392"/>
    <cellStyle name="20% - Accent1 2 4 3 3" xfId="393"/>
    <cellStyle name="20% - Accent1 2 4 4" xfId="394"/>
    <cellStyle name="20% - Accent1 2 4 4 2" xfId="395"/>
    <cellStyle name="20% - Accent1 2 4 4 2 2" xfId="396"/>
    <cellStyle name="20% - Accent1 2 4 4 3" xfId="397"/>
    <cellStyle name="20% - Accent1 2 4 5" xfId="398"/>
    <cellStyle name="20% - Accent1 2 4 5 2" xfId="399"/>
    <cellStyle name="20% - Accent1 2 4 5 2 2" xfId="400"/>
    <cellStyle name="20% - Accent1 2 4 5 3" xfId="401"/>
    <cellStyle name="20% - Accent1 2 4 6" xfId="402"/>
    <cellStyle name="20% - Accent1 2 4 6 2" xfId="403"/>
    <cellStyle name="20% - Accent1 2 4 6 2 2" xfId="404"/>
    <cellStyle name="20% - Accent1 2 4 6 3" xfId="405"/>
    <cellStyle name="20% - Accent1 2 4 7" xfId="406"/>
    <cellStyle name="20% - Accent1 2 4 7 2" xfId="407"/>
    <cellStyle name="20% - Accent1 2 4 7 2 2" xfId="408"/>
    <cellStyle name="20% - Accent1 2 4 7 3" xfId="409"/>
    <cellStyle name="20% - Accent1 2 4 8" xfId="410"/>
    <cellStyle name="20% - Accent1 2 4 8 2" xfId="411"/>
    <cellStyle name="20% - Accent1 2 4 8 2 2" xfId="412"/>
    <cellStyle name="20% - Accent1 2 4 8 3" xfId="413"/>
    <cellStyle name="20% - Accent1 2 4 9" xfId="414"/>
    <cellStyle name="20% - Accent1 2 4 9 2" xfId="415"/>
    <cellStyle name="20% - Accent1 2 4 9 2 2" xfId="416"/>
    <cellStyle name="20% - Accent1 2 4 9 3" xfId="417"/>
    <cellStyle name="20% - Accent1 2 5" xfId="418"/>
    <cellStyle name="20% - Accent1 2 5 10" xfId="419"/>
    <cellStyle name="20% - Accent1 2 5 10 2" xfId="420"/>
    <cellStyle name="20% - Accent1 2 5 11" xfId="421"/>
    <cellStyle name="20% - Accent1 2 5 11 2" xfId="422"/>
    <cellStyle name="20% - Accent1 2 5 12" xfId="423"/>
    <cellStyle name="20% - Accent1 2 5 12 2" xfId="424"/>
    <cellStyle name="20% - Accent1 2 5 13" xfId="425"/>
    <cellStyle name="20% - Accent1 2 5 13 2" xfId="426"/>
    <cellStyle name="20% - Accent1 2 5 14" xfId="427"/>
    <cellStyle name="20% - Accent1 2 5 14 2" xfId="428"/>
    <cellStyle name="20% - Accent1 2 5 15" xfId="429"/>
    <cellStyle name="20% - Accent1 2 5 15 2" xfId="430"/>
    <cellStyle name="20% - Accent1 2 5 16" xfId="431"/>
    <cellStyle name="20% - Accent1 2 5 16 2" xfId="432"/>
    <cellStyle name="20% - Accent1 2 5 17" xfId="433"/>
    <cellStyle name="20% - Accent1 2 5 17 2" xfId="434"/>
    <cellStyle name="20% - Accent1 2 5 18" xfId="435"/>
    <cellStyle name="20% - Accent1 2 5 18 2" xfId="436"/>
    <cellStyle name="20% - Accent1 2 5 19" xfId="437"/>
    <cellStyle name="20% - Accent1 2 5 19 2" xfId="438"/>
    <cellStyle name="20% - Accent1 2 5 2" xfId="439"/>
    <cellStyle name="20% - Accent1 2 5 2 2" xfId="440"/>
    <cellStyle name="20% - Accent1 2 5 2 2 2" xfId="441"/>
    <cellStyle name="20% - Accent1 2 5 2 3" xfId="442"/>
    <cellStyle name="20% - Accent1 2 5 20" xfId="443"/>
    <cellStyle name="20% - Accent1 2 5 20 2" xfId="444"/>
    <cellStyle name="20% - Accent1 2 5 21" xfId="445"/>
    <cellStyle name="20% - Accent1 2 5 21 2" xfId="446"/>
    <cellStyle name="20% - Accent1 2 5 22" xfId="447"/>
    <cellStyle name="20% - Accent1 2 5 3" xfId="448"/>
    <cellStyle name="20% - Accent1 2 5 3 2" xfId="449"/>
    <cellStyle name="20% - Accent1 2 5 3 2 2" xfId="450"/>
    <cellStyle name="20% - Accent1 2 5 3 3" xfId="451"/>
    <cellStyle name="20% - Accent1 2 5 4" xfId="452"/>
    <cellStyle name="20% - Accent1 2 5 4 2" xfId="453"/>
    <cellStyle name="20% - Accent1 2 5 4 2 2" xfId="454"/>
    <cellStyle name="20% - Accent1 2 5 4 3" xfId="455"/>
    <cellStyle name="20% - Accent1 2 5 5" xfId="456"/>
    <cellStyle name="20% - Accent1 2 5 5 2" xfId="457"/>
    <cellStyle name="20% - Accent1 2 5 5 2 2" xfId="458"/>
    <cellStyle name="20% - Accent1 2 5 5 3" xfId="459"/>
    <cellStyle name="20% - Accent1 2 5 6" xfId="460"/>
    <cellStyle name="20% - Accent1 2 5 6 2" xfId="461"/>
    <cellStyle name="20% - Accent1 2 5 6 2 2" xfId="462"/>
    <cellStyle name="20% - Accent1 2 5 6 3" xfId="463"/>
    <cellStyle name="20% - Accent1 2 5 7" xfId="464"/>
    <cellStyle name="20% - Accent1 2 5 7 2" xfId="465"/>
    <cellStyle name="20% - Accent1 2 5 7 2 2" xfId="466"/>
    <cellStyle name="20% - Accent1 2 5 7 3" xfId="467"/>
    <cellStyle name="20% - Accent1 2 5 8" xfId="468"/>
    <cellStyle name="20% - Accent1 2 5 8 2" xfId="469"/>
    <cellStyle name="20% - Accent1 2 5 8 2 2" xfId="470"/>
    <cellStyle name="20% - Accent1 2 5 8 3" xfId="471"/>
    <cellStyle name="20% - Accent1 2 5 9" xfId="472"/>
    <cellStyle name="20% - Accent1 2 5 9 2" xfId="473"/>
    <cellStyle name="20% - Accent1 2 6" xfId="474"/>
    <cellStyle name="20% - Accent1 2 6 2" xfId="475"/>
    <cellStyle name="20% - Accent1 2 6 2 2" xfId="476"/>
    <cellStyle name="20% - Accent1 2 6 3" xfId="477"/>
    <cellStyle name="20% - Accent1 2 7" xfId="478"/>
    <cellStyle name="20% - Accent1 2 7 2" xfId="479"/>
    <cellStyle name="20% - Accent1 2 7 2 2" xfId="480"/>
    <cellStyle name="20% - Accent1 2 7 3" xfId="481"/>
    <cellStyle name="20% - Accent1 2 8" xfId="482"/>
    <cellStyle name="20% - Accent1 2 8 2" xfId="483"/>
    <cellStyle name="20% - Accent1 2 8 2 2" xfId="484"/>
    <cellStyle name="20% - Accent1 2 8 3" xfId="485"/>
    <cellStyle name="20% - Accent1 2 9" xfId="486"/>
    <cellStyle name="20% - Accent1 2 9 2" xfId="487"/>
    <cellStyle name="20% - Accent1 2 9 2 2" xfId="488"/>
    <cellStyle name="20% - Accent1 2 9 3" xfId="489"/>
    <cellStyle name="20% - Accent1 3" xfId="490"/>
    <cellStyle name="20% - Accent2 2" xfId="491"/>
    <cellStyle name="20% - Accent2 2 10" xfId="492"/>
    <cellStyle name="20% - Accent2 2 10 2" xfId="493"/>
    <cellStyle name="20% - Accent2 2 10 2 2" xfId="494"/>
    <cellStyle name="20% - Accent2 2 10 3" xfId="495"/>
    <cellStyle name="20% - Accent2 2 11" xfId="496"/>
    <cellStyle name="20% - Accent2 2 11 2" xfId="497"/>
    <cellStyle name="20% - Accent2 2 11 2 2" xfId="498"/>
    <cellStyle name="20% - Accent2 2 11 3" xfId="499"/>
    <cellStyle name="20% - Accent2 2 12" xfId="500"/>
    <cellStyle name="20% - Accent2 2 12 2" xfId="501"/>
    <cellStyle name="20% - Accent2 2 12 2 2" xfId="502"/>
    <cellStyle name="20% - Accent2 2 12 3" xfId="503"/>
    <cellStyle name="20% - Accent2 2 13" xfId="504"/>
    <cellStyle name="20% - Accent2 2 13 2" xfId="505"/>
    <cellStyle name="20% - Accent2 2 13 2 2" xfId="506"/>
    <cellStyle name="20% - Accent2 2 13 3" xfId="507"/>
    <cellStyle name="20% - Accent2 2 14" xfId="508"/>
    <cellStyle name="20% - Accent2 2 14 2" xfId="509"/>
    <cellStyle name="20% - Accent2 2 14 2 2" xfId="510"/>
    <cellStyle name="20% - Accent2 2 14 3" xfId="511"/>
    <cellStyle name="20% - Accent2 2 15" xfId="512"/>
    <cellStyle name="20% - Accent2 2 15 2" xfId="513"/>
    <cellStyle name="20% - Accent2 2 15 2 2" xfId="514"/>
    <cellStyle name="20% - Accent2 2 15 3" xfId="515"/>
    <cellStyle name="20% - Accent2 2 16" xfId="516"/>
    <cellStyle name="20% - Accent2 2 16 2" xfId="517"/>
    <cellStyle name="20% - Accent2 2 16 2 2" xfId="518"/>
    <cellStyle name="20% - Accent2 2 16 3" xfId="519"/>
    <cellStyle name="20% - Accent2 2 17" xfId="520"/>
    <cellStyle name="20% - Accent2 2 17 2" xfId="521"/>
    <cellStyle name="20% - Accent2 2 18" xfId="522"/>
    <cellStyle name="20% - Accent2 2 18 2" xfId="523"/>
    <cellStyle name="20% - Accent2 2 19" xfId="524"/>
    <cellStyle name="20% - Accent2 2 19 2" xfId="525"/>
    <cellStyle name="20% - Accent2 2 2" xfId="526"/>
    <cellStyle name="20% - Accent2 2 2 10" xfId="527"/>
    <cellStyle name="20% - Accent2 2 2 10 2" xfId="528"/>
    <cellStyle name="20% - Accent2 2 2 10 2 2" xfId="529"/>
    <cellStyle name="20% - Accent2 2 2 10 3" xfId="530"/>
    <cellStyle name="20% - Accent2 2 2 11" xfId="531"/>
    <cellStyle name="20% - Accent2 2 2 11 2" xfId="532"/>
    <cellStyle name="20% - Accent2 2 2 11 2 2" xfId="533"/>
    <cellStyle name="20% - Accent2 2 2 11 3" xfId="534"/>
    <cellStyle name="20% - Accent2 2 2 12" xfId="535"/>
    <cellStyle name="20% - Accent2 2 2 12 2" xfId="536"/>
    <cellStyle name="20% - Accent2 2 2 12 2 2" xfId="537"/>
    <cellStyle name="20% - Accent2 2 2 12 3" xfId="538"/>
    <cellStyle name="20% - Accent2 2 2 13" xfId="539"/>
    <cellStyle name="20% - Accent2 2 2 13 2" xfId="540"/>
    <cellStyle name="20% - Accent2 2 2 13 2 2" xfId="541"/>
    <cellStyle name="20% - Accent2 2 2 13 3" xfId="542"/>
    <cellStyle name="20% - Accent2 2 2 14" xfId="543"/>
    <cellStyle name="20% - Accent2 2 2 14 2" xfId="544"/>
    <cellStyle name="20% - Accent2 2 2 14 2 2" xfId="545"/>
    <cellStyle name="20% - Accent2 2 2 14 3" xfId="546"/>
    <cellStyle name="20% - Accent2 2 2 15" xfId="547"/>
    <cellStyle name="20% - Accent2 2 2 15 2" xfId="548"/>
    <cellStyle name="20% - Accent2 2 2 15 2 2" xfId="549"/>
    <cellStyle name="20% - Accent2 2 2 15 3" xfId="550"/>
    <cellStyle name="20% - Accent2 2 2 16" xfId="551"/>
    <cellStyle name="20% - Accent2 2 2 16 2" xfId="552"/>
    <cellStyle name="20% - Accent2 2 2 17" xfId="553"/>
    <cellStyle name="20% - Accent2 2 2 17 2" xfId="554"/>
    <cellStyle name="20% - Accent2 2 2 18" xfId="555"/>
    <cellStyle name="20% - Accent2 2 2 18 2" xfId="556"/>
    <cellStyle name="20% - Accent2 2 2 19" xfId="557"/>
    <cellStyle name="20% - Accent2 2 2 19 2" xfId="558"/>
    <cellStyle name="20% - Accent2 2 2 2" xfId="559"/>
    <cellStyle name="20% - Accent2 2 2 2 2" xfId="560"/>
    <cellStyle name="20% - Accent2 2 2 2 2 2" xfId="561"/>
    <cellStyle name="20% - Accent2 2 2 2 2 2 2" xfId="562"/>
    <cellStyle name="20% - Accent2 2 2 2 2 3" xfId="563"/>
    <cellStyle name="20% - Accent2 2 2 2 3" xfId="564"/>
    <cellStyle name="20% - Accent2 2 2 2 3 2" xfId="565"/>
    <cellStyle name="20% - Accent2 2 2 2 4" xfId="566"/>
    <cellStyle name="20% - Accent2 2 2 20" xfId="567"/>
    <cellStyle name="20% - Accent2 2 2 20 2" xfId="568"/>
    <cellStyle name="20% - Accent2 2 2 21" xfId="569"/>
    <cellStyle name="20% - Accent2 2 2 21 2" xfId="570"/>
    <cellStyle name="20% - Accent2 2 2 22" xfId="571"/>
    <cellStyle name="20% - Accent2 2 2 22 2" xfId="572"/>
    <cellStyle name="20% - Accent2 2 2 23" xfId="573"/>
    <cellStyle name="20% - Accent2 2 2 23 2" xfId="574"/>
    <cellStyle name="20% - Accent2 2 2 24" xfId="575"/>
    <cellStyle name="20% - Accent2 2 2 24 2" xfId="576"/>
    <cellStyle name="20% - Accent2 2 2 25" xfId="577"/>
    <cellStyle name="20% - Accent2 2 2 25 2" xfId="578"/>
    <cellStyle name="20% - Accent2 2 2 26" xfId="579"/>
    <cellStyle name="20% - Accent2 2 2 26 2" xfId="580"/>
    <cellStyle name="20% - Accent2 2 2 27" xfId="581"/>
    <cellStyle name="20% - Accent2 2 2 27 2" xfId="582"/>
    <cellStyle name="20% - Accent2 2 2 28" xfId="583"/>
    <cellStyle name="20% - Accent2 2 2 28 2" xfId="584"/>
    <cellStyle name="20% - Accent2 2 2 29" xfId="585"/>
    <cellStyle name="20% - Accent2 2 2 3" xfId="586"/>
    <cellStyle name="20% - Accent2 2 2 3 2" xfId="587"/>
    <cellStyle name="20% - Accent2 2 2 3 2 2" xfId="588"/>
    <cellStyle name="20% - Accent2 2 2 3 3" xfId="589"/>
    <cellStyle name="20% - Accent2 2 2 4" xfId="590"/>
    <cellStyle name="20% - Accent2 2 2 4 2" xfId="591"/>
    <cellStyle name="20% - Accent2 2 2 4 2 2" xfId="592"/>
    <cellStyle name="20% - Accent2 2 2 4 3" xfId="593"/>
    <cellStyle name="20% - Accent2 2 2 5" xfId="594"/>
    <cellStyle name="20% - Accent2 2 2 5 2" xfId="595"/>
    <cellStyle name="20% - Accent2 2 2 5 2 2" xfId="596"/>
    <cellStyle name="20% - Accent2 2 2 5 3" xfId="597"/>
    <cellStyle name="20% - Accent2 2 2 6" xfId="598"/>
    <cellStyle name="20% - Accent2 2 2 6 2" xfId="599"/>
    <cellStyle name="20% - Accent2 2 2 6 2 2" xfId="600"/>
    <cellStyle name="20% - Accent2 2 2 6 3" xfId="601"/>
    <cellStyle name="20% - Accent2 2 2 7" xfId="602"/>
    <cellStyle name="20% - Accent2 2 2 7 2" xfId="603"/>
    <cellStyle name="20% - Accent2 2 2 7 2 2" xfId="604"/>
    <cellStyle name="20% - Accent2 2 2 7 3" xfId="605"/>
    <cellStyle name="20% - Accent2 2 2 8" xfId="606"/>
    <cellStyle name="20% - Accent2 2 2 8 2" xfId="607"/>
    <cellStyle name="20% - Accent2 2 2 8 2 2" xfId="608"/>
    <cellStyle name="20% - Accent2 2 2 8 3" xfId="609"/>
    <cellStyle name="20% - Accent2 2 2 9" xfId="610"/>
    <cellStyle name="20% - Accent2 2 2 9 2" xfId="611"/>
    <cellStyle name="20% - Accent2 2 2 9 2 2" xfId="612"/>
    <cellStyle name="20% - Accent2 2 2 9 3" xfId="613"/>
    <cellStyle name="20% - Accent2 2 20" xfId="614"/>
    <cellStyle name="20% - Accent2 2 20 2" xfId="615"/>
    <cellStyle name="20% - Accent2 2 21" xfId="616"/>
    <cellStyle name="20% - Accent2 2 21 2" xfId="617"/>
    <cellStyle name="20% - Accent2 2 22" xfId="618"/>
    <cellStyle name="20% - Accent2 2 22 2" xfId="619"/>
    <cellStyle name="20% - Accent2 2 23" xfId="620"/>
    <cellStyle name="20% - Accent2 2 23 2" xfId="621"/>
    <cellStyle name="20% - Accent2 2 24" xfId="622"/>
    <cellStyle name="20% - Accent2 2 24 2" xfId="623"/>
    <cellStyle name="20% - Accent2 2 25" xfId="624"/>
    <cellStyle name="20% - Accent2 2 25 2" xfId="625"/>
    <cellStyle name="20% - Accent2 2 26" xfId="626"/>
    <cellStyle name="20% - Accent2 2 26 2" xfId="627"/>
    <cellStyle name="20% - Accent2 2 27" xfId="628"/>
    <cellStyle name="20% - Accent2 2 27 2" xfId="629"/>
    <cellStyle name="20% - Accent2 2 28" xfId="630"/>
    <cellStyle name="20% - Accent2 2 28 2" xfId="631"/>
    <cellStyle name="20% - Accent2 2 29" xfId="632"/>
    <cellStyle name="20% - Accent2 2 29 2" xfId="633"/>
    <cellStyle name="20% - Accent2 2 3" xfId="634"/>
    <cellStyle name="20% - Accent2 2 3 10" xfId="635"/>
    <cellStyle name="20% - Accent2 2 3 10 2" xfId="636"/>
    <cellStyle name="20% - Accent2 2 3 10 2 2" xfId="637"/>
    <cellStyle name="20% - Accent2 2 3 10 3" xfId="638"/>
    <cellStyle name="20% - Accent2 2 3 11" xfId="639"/>
    <cellStyle name="20% - Accent2 2 3 11 2" xfId="640"/>
    <cellStyle name="20% - Accent2 2 3 11 2 2" xfId="641"/>
    <cellStyle name="20% - Accent2 2 3 11 3" xfId="642"/>
    <cellStyle name="20% - Accent2 2 3 12" xfId="643"/>
    <cellStyle name="20% - Accent2 2 3 12 2" xfId="644"/>
    <cellStyle name="20% - Accent2 2 3 12 2 2" xfId="645"/>
    <cellStyle name="20% - Accent2 2 3 12 3" xfId="646"/>
    <cellStyle name="20% - Accent2 2 3 13" xfId="647"/>
    <cellStyle name="20% - Accent2 2 3 13 2" xfId="648"/>
    <cellStyle name="20% - Accent2 2 3 13 2 2" xfId="649"/>
    <cellStyle name="20% - Accent2 2 3 13 3" xfId="650"/>
    <cellStyle name="20% - Accent2 2 3 14" xfId="651"/>
    <cellStyle name="20% - Accent2 2 3 14 2" xfId="652"/>
    <cellStyle name="20% - Accent2 2 3 14 2 2" xfId="653"/>
    <cellStyle name="20% - Accent2 2 3 14 3" xfId="654"/>
    <cellStyle name="20% - Accent2 2 3 15" xfId="655"/>
    <cellStyle name="20% - Accent2 2 3 15 2" xfId="656"/>
    <cellStyle name="20% - Accent2 2 3 16" xfId="657"/>
    <cellStyle name="20% - Accent2 2 3 16 2" xfId="658"/>
    <cellStyle name="20% - Accent2 2 3 17" xfId="659"/>
    <cellStyle name="20% - Accent2 2 3 17 2" xfId="660"/>
    <cellStyle name="20% - Accent2 2 3 18" xfId="661"/>
    <cellStyle name="20% - Accent2 2 3 18 2" xfId="662"/>
    <cellStyle name="20% - Accent2 2 3 19" xfId="663"/>
    <cellStyle name="20% - Accent2 2 3 19 2" xfId="664"/>
    <cellStyle name="20% - Accent2 2 3 2" xfId="665"/>
    <cellStyle name="20% - Accent2 2 3 2 2" xfId="666"/>
    <cellStyle name="20% - Accent2 2 3 2 2 2" xfId="667"/>
    <cellStyle name="20% - Accent2 2 3 2 3" xfId="668"/>
    <cellStyle name="20% - Accent2 2 3 20" xfId="669"/>
    <cellStyle name="20% - Accent2 2 3 20 2" xfId="670"/>
    <cellStyle name="20% - Accent2 2 3 21" xfId="671"/>
    <cellStyle name="20% - Accent2 2 3 21 2" xfId="672"/>
    <cellStyle name="20% - Accent2 2 3 22" xfId="673"/>
    <cellStyle name="20% - Accent2 2 3 22 2" xfId="674"/>
    <cellStyle name="20% - Accent2 2 3 23" xfId="675"/>
    <cellStyle name="20% - Accent2 2 3 23 2" xfId="676"/>
    <cellStyle name="20% - Accent2 2 3 24" xfId="677"/>
    <cellStyle name="20% - Accent2 2 3 24 2" xfId="678"/>
    <cellStyle name="20% - Accent2 2 3 25" xfId="679"/>
    <cellStyle name="20% - Accent2 2 3 25 2" xfId="680"/>
    <cellStyle name="20% - Accent2 2 3 26" xfId="681"/>
    <cellStyle name="20% - Accent2 2 3 26 2" xfId="682"/>
    <cellStyle name="20% - Accent2 2 3 27" xfId="683"/>
    <cellStyle name="20% - Accent2 2 3 27 2" xfId="684"/>
    <cellStyle name="20% - Accent2 2 3 28" xfId="685"/>
    <cellStyle name="20% - Accent2 2 3 3" xfId="686"/>
    <cellStyle name="20% - Accent2 2 3 3 2" xfId="687"/>
    <cellStyle name="20% - Accent2 2 3 3 2 2" xfId="688"/>
    <cellStyle name="20% - Accent2 2 3 3 3" xfId="689"/>
    <cellStyle name="20% - Accent2 2 3 4" xfId="690"/>
    <cellStyle name="20% - Accent2 2 3 4 2" xfId="691"/>
    <cellStyle name="20% - Accent2 2 3 4 2 2" xfId="692"/>
    <cellStyle name="20% - Accent2 2 3 4 3" xfId="693"/>
    <cellStyle name="20% - Accent2 2 3 5" xfId="694"/>
    <cellStyle name="20% - Accent2 2 3 5 2" xfId="695"/>
    <cellStyle name="20% - Accent2 2 3 5 2 2" xfId="696"/>
    <cellStyle name="20% - Accent2 2 3 5 3" xfId="697"/>
    <cellStyle name="20% - Accent2 2 3 6" xfId="698"/>
    <cellStyle name="20% - Accent2 2 3 6 2" xfId="699"/>
    <cellStyle name="20% - Accent2 2 3 6 2 2" xfId="700"/>
    <cellStyle name="20% - Accent2 2 3 6 3" xfId="701"/>
    <cellStyle name="20% - Accent2 2 3 7" xfId="702"/>
    <cellStyle name="20% - Accent2 2 3 7 2" xfId="703"/>
    <cellStyle name="20% - Accent2 2 3 7 2 2" xfId="704"/>
    <cellStyle name="20% - Accent2 2 3 7 3" xfId="705"/>
    <cellStyle name="20% - Accent2 2 3 8" xfId="706"/>
    <cellStyle name="20% - Accent2 2 3 8 2" xfId="707"/>
    <cellStyle name="20% - Accent2 2 3 8 2 2" xfId="708"/>
    <cellStyle name="20% - Accent2 2 3 8 3" xfId="709"/>
    <cellStyle name="20% - Accent2 2 3 9" xfId="710"/>
    <cellStyle name="20% - Accent2 2 3 9 2" xfId="711"/>
    <cellStyle name="20% - Accent2 2 3 9 2 2" xfId="712"/>
    <cellStyle name="20% - Accent2 2 3 9 3" xfId="713"/>
    <cellStyle name="20% - Accent2 2 30" xfId="714"/>
    <cellStyle name="20% - Accent2 2 4" xfId="715"/>
    <cellStyle name="20% - Accent2 2 4 10" xfId="716"/>
    <cellStyle name="20% - Accent2 2 4 10 2" xfId="717"/>
    <cellStyle name="20% - Accent2 2 4 11" xfId="718"/>
    <cellStyle name="20% - Accent2 2 4 11 2" xfId="719"/>
    <cellStyle name="20% - Accent2 2 4 12" xfId="720"/>
    <cellStyle name="20% - Accent2 2 4 12 2" xfId="721"/>
    <cellStyle name="20% - Accent2 2 4 13" xfId="722"/>
    <cellStyle name="20% - Accent2 2 4 13 2" xfId="723"/>
    <cellStyle name="20% - Accent2 2 4 14" xfId="724"/>
    <cellStyle name="20% - Accent2 2 4 14 2" xfId="725"/>
    <cellStyle name="20% - Accent2 2 4 15" xfId="726"/>
    <cellStyle name="20% - Accent2 2 4 15 2" xfId="727"/>
    <cellStyle name="20% - Accent2 2 4 16" xfId="728"/>
    <cellStyle name="20% - Accent2 2 4 16 2" xfId="729"/>
    <cellStyle name="20% - Accent2 2 4 17" xfId="730"/>
    <cellStyle name="20% - Accent2 2 4 17 2" xfId="731"/>
    <cellStyle name="20% - Accent2 2 4 18" xfId="732"/>
    <cellStyle name="20% - Accent2 2 4 18 2" xfId="733"/>
    <cellStyle name="20% - Accent2 2 4 19" xfId="734"/>
    <cellStyle name="20% - Accent2 2 4 19 2" xfId="735"/>
    <cellStyle name="20% - Accent2 2 4 2" xfId="736"/>
    <cellStyle name="20% - Accent2 2 4 2 2" xfId="737"/>
    <cellStyle name="20% - Accent2 2 4 2 2 2" xfId="738"/>
    <cellStyle name="20% - Accent2 2 4 2 3" xfId="739"/>
    <cellStyle name="20% - Accent2 2 4 20" xfId="740"/>
    <cellStyle name="20% - Accent2 2 4 20 2" xfId="741"/>
    <cellStyle name="20% - Accent2 2 4 21" xfId="742"/>
    <cellStyle name="20% - Accent2 2 4 21 2" xfId="743"/>
    <cellStyle name="20% - Accent2 2 4 22" xfId="744"/>
    <cellStyle name="20% - Accent2 2 4 22 2" xfId="745"/>
    <cellStyle name="20% - Accent2 2 4 23" xfId="746"/>
    <cellStyle name="20% - Accent2 2 4 3" xfId="747"/>
    <cellStyle name="20% - Accent2 2 4 3 2" xfId="748"/>
    <cellStyle name="20% - Accent2 2 4 3 2 2" xfId="749"/>
    <cellStyle name="20% - Accent2 2 4 3 3" xfId="750"/>
    <cellStyle name="20% - Accent2 2 4 4" xfId="751"/>
    <cellStyle name="20% - Accent2 2 4 4 2" xfId="752"/>
    <cellStyle name="20% - Accent2 2 4 4 2 2" xfId="753"/>
    <cellStyle name="20% - Accent2 2 4 4 3" xfId="754"/>
    <cellStyle name="20% - Accent2 2 4 5" xfId="755"/>
    <cellStyle name="20% - Accent2 2 4 5 2" xfId="756"/>
    <cellStyle name="20% - Accent2 2 4 5 2 2" xfId="757"/>
    <cellStyle name="20% - Accent2 2 4 5 3" xfId="758"/>
    <cellStyle name="20% - Accent2 2 4 6" xfId="759"/>
    <cellStyle name="20% - Accent2 2 4 6 2" xfId="760"/>
    <cellStyle name="20% - Accent2 2 4 6 2 2" xfId="761"/>
    <cellStyle name="20% - Accent2 2 4 6 3" xfId="762"/>
    <cellStyle name="20% - Accent2 2 4 7" xfId="763"/>
    <cellStyle name="20% - Accent2 2 4 7 2" xfId="764"/>
    <cellStyle name="20% - Accent2 2 4 7 2 2" xfId="765"/>
    <cellStyle name="20% - Accent2 2 4 7 3" xfId="766"/>
    <cellStyle name="20% - Accent2 2 4 8" xfId="767"/>
    <cellStyle name="20% - Accent2 2 4 8 2" xfId="768"/>
    <cellStyle name="20% - Accent2 2 4 8 2 2" xfId="769"/>
    <cellStyle name="20% - Accent2 2 4 8 3" xfId="770"/>
    <cellStyle name="20% - Accent2 2 4 9" xfId="771"/>
    <cellStyle name="20% - Accent2 2 4 9 2" xfId="772"/>
    <cellStyle name="20% - Accent2 2 4 9 2 2" xfId="773"/>
    <cellStyle name="20% - Accent2 2 4 9 3" xfId="774"/>
    <cellStyle name="20% - Accent2 2 5" xfId="775"/>
    <cellStyle name="20% - Accent2 2 5 10" xfId="776"/>
    <cellStyle name="20% - Accent2 2 5 10 2" xfId="777"/>
    <cellStyle name="20% - Accent2 2 5 11" xfId="778"/>
    <cellStyle name="20% - Accent2 2 5 11 2" xfId="779"/>
    <cellStyle name="20% - Accent2 2 5 12" xfId="780"/>
    <cellStyle name="20% - Accent2 2 5 12 2" xfId="781"/>
    <cellStyle name="20% - Accent2 2 5 13" xfId="782"/>
    <cellStyle name="20% - Accent2 2 5 13 2" xfId="783"/>
    <cellStyle name="20% - Accent2 2 5 14" xfId="784"/>
    <cellStyle name="20% - Accent2 2 5 14 2" xfId="785"/>
    <cellStyle name="20% - Accent2 2 5 15" xfId="786"/>
    <cellStyle name="20% - Accent2 2 5 15 2" xfId="787"/>
    <cellStyle name="20% - Accent2 2 5 16" xfId="788"/>
    <cellStyle name="20% - Accent2 2 5 16 2" xfId="789"/>
    <cellStyle name="20% - Accent2 2 5 17" xfId="790"/>
    <cellStyle name="20% - Accent2 2 5 17 2" xfId="791"/>
    <cellStyle name="20% - Accent2 2 5 18" xfId="792"/>
    <cellStyle name="20% - Accent2 2 5 18 2" xfId="793"/>
    <cellStyle name="20% - Accent2 2 5 19" xfId="794"/>
    <cellStyle name="20% - Accent2 2 5 19 2" xfId="795"/>
    <cellStyle name="20% - Accent2 2 5 2" xfId="796"/>
    <cellStyle name="20% - Accent2 2 5 2 2" xfId="797"/>
    <cellStyle name="20% - Accent2 2 5 2 2 2" xfId="798"/>
    <cellStyle name="20% - Accent2 2 5 2 3" xfId="799"/>
    <cellStyle name="20% - Accent2 2 5 20" xfId="800"/>
    <cellStyle name="20% - Accent2 2 5 20 2" xfId="801"/>
    <cellStyle name="20% - Accent2 2 5 21" xfId="802"/>
    <cellStyle name="20% - Accent2 2 5 21 2" xfId="803"/>
    <cellStyle name="20% - Accent2 2 5 22" xfId="804"/>
    <cellStyle name="20% - Accent2 2 5 3" xfId="805"/>
    <cellStyle name="20% - Accent2 2 5 3 2" xfId="806"/>
    <cellStyle name="20% - Accent2 2 5 3 2 2" xfId="807"/>
    <cellStyle name="20% - Accent2 2 5 3 3" xfId="808"/>
    <cellStyle name="20% - Accent2 2 5 4" xfId="809"/>
    <cellStyle name="20% - Accent2 2 5 4 2" xfId="810"/>
    <cellStyle name="20% - Accent2 2 5 4 2 2" xfId="811"/>
    <cellStyle name="20% - Accent2 2 5 4 3" xfId="812"/>
    <cellStyle name="20% - Accent2 2 5 5" xfId="813"/>
    <cellStyle name="20% - Accent2 2 5 5 2" xfId="814"/>
    <cellStyle name="20% - Accent2 2 5 5 2 2" xfId="815"/>
    <cellStyle name="20% - Accent2 2 5 5 3" xfId="816"/>
    <cellStyle name="20% - Accent2 2 5 6" xfId="817"/>
    <cellStyle name="20% - Accent2 2 5 6 2" xfId="818"/>
    <cellStyle name="20% - Accent2 2 5 6 2 2" xfId="819"/>
    <cellStyle name="20% - Accent2 2 5 6 3" xfId="820"/>
    <cellStyle name="20% - Accent2 2 5 7" xfId="821"/>
    <cellStyle name="20% - Accent2 2 5 7 2" xfId="822"/>
    <cellStyle name="20% - Accent2 2 5 7 2 2" xfId="823"/>
    <cellStyle name="20% - Accent2 2 5 7 3" xfId="824"/>
    <cellStyle name="20% - Accent2 2 5 8" xfId="825"/>
    <cellStyle name="20% - Accent2 2 5 8 2" xfId="826"/>
    <cellStyle name="20% - Accent2 2 5 8 2 2" xfId="827"/>
    <cellStyle name="20% - Accent2 2 5 8 3" xfId="828"/>
    <cellStyle name="20% - Accent2 2 5 9" xfId="829"/>
    <cellStyle name="20% - Accent2 2 5 9 2" xfId="830"/>
    <cellStyle name="20% - Accent2 2 6" xfId="831"/>
    <cellStyle name="20% - Accent2 2 6 2" xfId="832"/>
    <cellStyle name="20% - Accent2 2 6 2 2" xfId="833"/>
    <cellStyle name="20% - Accent2 2 6 3" xfId="834"/>
    <cellStyle name="20% - Accent2 2 7" xfId="835"/>
    <cellStyle name="20% - Accent2 2 7 2" xfId="836"/>
    <cellStyle name="20% - Accent2 2 7 2 2" xfId="837"/>
    <cellStyle name="20% - Accent2 2 7 3" xfId="838"/>
    <cellStyle name="20% - Accent2 2 8" xfId="839"/>
    <cellStyle name="20% - Accent2 2 8 2" xfId="840"/>
    <cellStyle name="20% - Accent2 2 8 2 2" xfId="841"/>
    <cellStyle name="20% - Accent2 2 8 3" xfId="842"/>
    <cellStyle name="20% - Accent2 2 9" xfId="843"/>
    <cellStyle name="20% - Accent2 2 9 2" xfId="844"/>
    <cellStyle name="20% - Accent2 2 9 2 2" xfId="845"/>
    <cellStyle name="20% - Accent2 2 9 3" xfId="846"/>
    <cellStyle name="20% - Accent2 3" xfId="847"/>
    <cellStyle name="20% - Accent3 2" xfId="848"/>
    <cellStyle name="20% - Accent3 2 10" xfId="849"/>
    <cellStyle name="20% - Accent3 2 10 2" xfId="850"/>
    <cellStyle name="20% - Accent3 2 10 2 2" xfId="851"/>
    <cellStyle name="20% - Accent3 2 10 3" xfId="852"/>
    <cellStyle name="20% - Accent3 2 11" xfId="853"/>
    <cellStyle name="20% - Accent3 2 11 2" xfId="854"/>
    <cellStyle name="20% - Accent3 2 11 2 2" xfId="855"/>
    <cellStyle name="20% - Accent3 2 11 3" xfId="856"/>
    <cellStyle name="20% - Accent3 2 12" xfId="857"/>
    <cellStyle name="20% - Accent3 2 12 2" xfId="858"/>
    <cellStyle name="20% - Accent3 2 12 2 2" xfId="859"/>
    <cellStyle name="20% - Accent3 2 12 3" xfId="860"/>
    <cellStyle name="20% - Accent3 2 13" xfId="861"/>
    <cellStyle name="20% - Accent3 2 13 2" xfId="862"/>
    <cellStyle name="20% - Accent3 2 13 2 2" xfId="863"/>
    <cellStyle name="20% - Accent3 2 13 3" xfId="864"/>
    <cellStyle name="20% - Accent3 2 14" xfId="865"/>
    <cellStyle name="20% - Accent3 2 14 2" xfId="866"/>
    <cellStyle name="20% - Accent3 2 14 2 2" xfId="867"/>
    <cellStyle name="20% - Accent3 2 14 3" xfId="868"/>
    <cellStyle name="20% - Accent3 2 15" xfId="869"/>
    <cellStyle name="20% - Accent3 2 15 2" xfId="870"/>
    <cellStyle name="20% - Accent3 2 15 2 2" xfId="871"/>
    <cellStyle name="20% - Accent3 2 15 3" xfId="872"/>
    <cellStyle name="20% - Accent3 2 16" xfId="873"/>
    <cellStyle name="20% - Accent3 2 16 2" xfId="874"/>
    <cellStyle name="20% - Accent3 2 16 2 2" xfId="875"/>
    <cellStyle name="20% - Accent3 2 16 3" xfId="876"/>
    <cellStyle name="20% - Accent3 2 17" xfId="877"/>
    <cellStyle name="20% - Accent3 2 17 2" xfId="878"/>
    <cellStyle name="20% - Accent3 2 18" xfId="879"/>
    <cellStyle name="20% - Accent3 2 18 2" xfId="880"/>
    <cellStyle name="20% - Accent3 2 19" xfId="881"/>
    <cellStyle name="20% - Accent3 2 19 2" xfId="882"/>
    <cellStyle name="20% - Accent3 2 2" xfId="883"/>
    <cellStyle name="20% - Accent3 2 2 10" xfId="884"/>
    <cellStyle name="20% - Accent3 2 2 10 2" xfId="885"/>
    <cellStyle name="20% - Accent3 2 2 10 2 2" xfId="886"/>
    <cellStyle name="20% - Accent3 2 2 10 3" xfId="887"/>
    <cellStyle name="20% - Accent3 2 2 11" xfId="888"/>
    <cellStyle name="20% - Accent3 2 2 11 2" xfId="889"/>
    <cellStyle name="20% - Accent3 2 2 11 2 2" xfId="890"/>
    <cellStyle name="20% - Accent3 2 2 11 3" xfId="891"/>
    <cellStyle name="20% - Accent3 2 2 12" xfId="892"/>
    <cellStyle name="20% - Accent3 2 2 12 2" xfId="893"/>
    <cellStyle name="20% - Accent3 2 2 12 2 2" xfId="894"/>
    <cellStyle name="20% - Accent3 2 2 12 3" xfId="895"/>
    <cellStyle name="20% - Accent3 2 2 13" xfId="896"/>
    <cellStyle name="20% - Accent3 2 2 13 2" xfId="897"/>
    <cellStyle name="20% - Accent3 2 2 13 2 2" xfId="898"/>
    <cellStyle name="20% - Accent3 2 2 13 3" xfId="899"/>
    <cellStyle name="20% - Accent3 2 2 14" xfId="900"/>
    <cellStyle name="20% - Accent3 2 2 14 2" xfId="901"/>
    <cellStyle name="20% - Accent3 2 2 14 2 2" xfId="902"/>
    <cellStyle name="20% - Accent3 2 2 14 3" xfId="903"/>
    <cellStyle name="20% - Accent3 2 2 15" xfId="904"/>
    <cellStyle name="20% - Accent3 2 2 15 2" xfId="905"/>
    <cellStyle name="20% - Accent3 2 2 15 2 2" xfId="906"/>
    <cellStyle name="20% - Accent3 2 2 15 3" xfId="907"/>
    <cellStyle name="20% - Accent3 2 2 16" xfId="908"/>
    <cellStyle name="20% - Accent3 2 2 16 2" xfId="909"/>
    <cellStyle name="20% - Accent3 2 2 17" xfId="910"/>
    <cellStyle name="20% - Accent3 2 2 17 2" xfId="911"/>
    <cellStyle name="20% - Accent3 2 2 18" xfId="912"/>
    <cellStyle name="20% - Accent3 2 2 18 2" xfId="913"/>
    <cellStyle name="20% - Accent3 2 2 19" xfId="914"/>
    <cellStyle name="20% - Accent3 2 2 19 2" xfId="915"/>
    <cellStyle name="20% - Accent3 2 2 2" xfId="916"/>
    <cellStyle name="20% - Accent3 2 2 2 2" xfId="917"/>
    <cellStyle name="20% - Accent3 2 2 2 2 2" xfId="918"/>
    <cellStyle name="20% - Accent3 2 2 2 2 2 2" xfId="919"/>
    <cellStyle name="20% - Accent3 2 2 2 2 3" xfId="920"/>
    <cellStyle name="20% - Accent3 2 2 2 3" xfId="921"/>
    <cellStyle name="20% - Accent3 2 2 2 3 2" xfId="922"/>
    <cellStyle name="20% - Accent3 2 2 2 4" xfId="923"/>
    <cellStyle name="20% - Accent3 2 2 20" xfId="924"/>
    <cellStyle name="20% - Accent3 2 2 20 2" xfId="925"/>
    <cellStyle name="20% - Accent3 2 2 21" xfId="926"/>
    <cellStyle name="20% - Accent3 2 2 21 2" xfId="927"/>
    <cellStyle name="20% - Accent3 2 2 22" xfId="928"/>
    <cellStyle name="20% - Accent3 2 2 22 2" xfId="929"/>
    <cellStyle name="20% - Accent3 2 2 23" xfId="930"/>
    <cellStyle name="20% - Accent3 2 2 23 2" xfId="931"/>
    <cellStyle name="20% - Accent3 2 2 24" xfId="932"/>
    <cellStyle name="20% - Accent3 2 2 24 2" xfId="933"/>
    <cellStyle name="20% - Accent3 2 2 25" xfId="934"/>
    <cellStyle name="20% - Accent3 2 2 25 2" xfId="935"/>
    <cellStyle name="20% - Accent3 2 2 26" xfId="936"/>
    <cellStyle name="20% - Accent3 2 2 26 2" xfId="937"/>
    <cellStyle name="20% - Accent3 2 2 27" xfId="938"/>
    <cellStyle name="20% - Accent3 2 2 27 2" xfId="939"/>
    <cellStyle name="20% - Accent3 2 2 28" xfId="940"/>
    <cellStyle name="20% - Accent3 2 2 28 2" xfId="941"/>
    <cellStyle name="20% - Accent3 2 2 29" xfId="942"/>
    <cellStyle name="20% - Accent3 2 2 3" xfId="943"/>
    <cellStyle name="20% - Accent3 2 2 3 2" xfId="944"/>
    <cellStyle name="20% - Accent3 2 2 3 2 2" xfId="945"/>
    <cellStyle name="20% - Accent3 2 2 3 3" xfId="946"/>
    <cellStyle name="20% - Accent3 2 2 4" xfId="947"/>
    <cellStyle name="20% - Accent3 2 2 4 2" xfId="948"/>
    <cellStyle name="20% - Accent3 2 2 4 2 2" xfId="949"/>
    <cellStyle name="20% - Accent3 2 2 4 3" xfId="950"/>
    <cellStyle name="20% - Accent3 2 2 5" xfId="951"/>
    <cellStyle name="20% - Accent3 2 2 5 2" xfId="952"/>
    <cellStyle name="20% - Accent3 2 2 5 2 2" xfId="953"/>
    <cellStyle name="20% - Accent3 2 2 5 3" xfId="954"/>
    <cellStyle name="20% - Accent3 2 2 6" xfId="955"/>
    <cellStyle name="20% - Accent3 2 2 6 2" xfId="956"/>
    <cellStyle name="20% - Accent3 2 2 6 2 2" xfId="957"/>
    <cellStyle name="20% - Accent3 2 2 6 3" xfId="958"/>
    <cellStyle name="20% - Accent3 2 2 7" xfId="959"/>
    <cellStyle name="20% - Accent3 2 2 7 2" xfId="960"/>
    <cellStyle name="20% - Accent3 2 2 7 2 2" xfId="961"/>
    <cellStyle name="20% - Accent3 2 2 7 3" xfId="962"/>
    <cellStyle name="20% - Accent3 2 2 8" xfId="963"/>
    <cellStyle name="20% - Accent3 2 2 8 2" xfId="964"/>
    <cellStyle name="20% - Accent3 2 2 8 2 2" xfId="965"/>
    <cellStyle name="20% - Accent3 2 2 8 3" xfId="966"/>
    <cellStyle name="20% - Accent3 2 2 9" xfId="967"/>
    <cellStyle name="20% - Accent3 2 2 9 2" xfId="968"/>
    <cellStyle name="20% - Accent3 2 2 9 2 2" xfId="969"/>
    <cellStyle name="20% - Accent3 2 2 9 3" xfId="970"/>
    <cellStyle name="20% - Accent3 2 20" xfId="971"/>
    <cellStyle name="20% - Accent3 2 20 2" xfId="972"/>
    <cellStyle name="20% - Accent3 2 21" xfId="973"/>
    <cellStyle name="20% - Accent3 2 21 2" xfId="974"/>
    <cellStyle name="20% - Accent3 2 22" xfId="975"/>
    <cellStyle name="20% - Accent3 2 22 2" xfId="976"/>
    <cellStyle name="20% - Accent3 2 23" xfId="977"/>
    <cellStyle name="20% - Accent3 2 23 2" xfId="978"/>
    <cellStyle name="20% - Accent3 2 24" xfId="979"/>
    <cellStyle name="20% - Accent3 2 24 2" xfId="980"/>
    <cellStyle name="20% - Accent3 2 25" xfId="981"/>
    <cellStyle name="20% - Accent3 2 25 2" xfId="982"/>
    <cellStyle name="20% - Accent3 2 26" xfId="983"/>
    <cellStyle name="20% - Accent3 2 26 2" xfId="984"/>
    <cellStyle name="20% - Accent3 2 27" xfId="985"/>
    <cellStyle name="20% - Accent3 2 27 2" xfId="986"/>
    <cellStyle name="20% - Accent3 2 28" xfId="987"/>
    <cellStyle name="20% - Accent3 2 28 2" xfId="988"/>
    <cellStyle name="20% - Accent3 2 29" xfId="989"/>
    <cellStyle name="20% - Accent3 2 29 2" xfId="990"/>
    <cellStyle name="20% - Accent3 2 3" xfId="991"/>
    <cellStyle name="20% - Accent3 2 3 10" xfId="992"/>
    <cellStyle name="20% - Accent3 2 3 10 2" xfId="993"/>
    <cellStyle name="20% - Accent3 2 3 10 2 2" xfId="994"/>
    <cellStyle name="20% - Accent3 2 3 10 3" xfId="995"/>
    <cellStyle name="20% - Accent3 2 3 11" xfId="996"/>
    <cellStyle name="20% - Accent3 2 3 11 2" xfId="997"/>
    <cellStyle name="20% - Accent3 2 3 11 2 2" xfId="998"/>
    <cellStyle name="20% - Accent3 2 3 11 3" xfId="999"/>
    <cellStyle name="20% - Accent3 2 3 12" xfId="1000"/>
    <cellStyle name="20% - Accent3 2 3 12 2" xfId="1001"/>
    <cellStyle name="20% - Accent3 2 3 12 2 2" xfId="1002"/>
    <cellStyle name="20% - Accent3 2 3 12 3" xfId="1003"/>
    <cellStyle name="20% - Accent3 2 3 13" xfId="1004"/>
    <cellStyle name="20% - Accent3 2 3 13 2" xfId="1005"/>
    <cellStyle name="20% - Accent3 2 3 13 2 2" xfId="1006"/>
    <cellStyle name="20% - Accent3 2 3 13 3" xfId="1007"/>
    <cellStyle name="20% - Accent3 2 3 14" xfId="1008"/>
    <cellStyle name="20% - Accent3 2 3 14 2" xfId="1009"/>
    <cellStyle name="20% - Accent3 2 3 14 2 2" xfId="1010"/>
    <cellStyle name="20% - Accent3 2 3 14 3" xfId="1011"/>
    <cellStyle name="20% - Accent3 2 3 15" xfId="1012"/>
    <cellStyle name="20% - Accent3 2 3 15 2" xfId="1013"/>
    <cellStyle name="20% - Accent3 2 3 16" xfId="1014"/>
    <cellStyle name="20% - Accent3 2 3 16 2" xfId="1015"/>
    <cellStyle name="20% - Accent3 2 3 17" xfId="1016"/>
    <cellStyle name="20% - Accent3 2 3 17 2" xfId="1017"/>
    <cellStyle name="20% - Accent3 2 3 18" xfId="1018"/>
    <cellStyle name="20% - Accent3 2 3 18 2" xfId="1019"/>
    <cellStyle name="20% - Accent3 2 3 19" xfId="1020"/>
    <cellStyle name="20% - Accent3 2 3 19 2" xfId="1021"/>
    <cellStyle name="20% - Accent3 2 3 2" xfId="1022"/>
    <cellStyle name="20% - Accent3 2 3 2 2" xfId="1023"/>
    <cellStyle name="20% - Accent3 2 3 2 2 2" xfId="1024"/>
    <cellStyle name="20% - Accent3 2 3 2 3" xfId="1025"/>
    <cellStyle name="20% - Accent3 2 3 20" xfId="1026"/>
    <cellStyle name="20% - Accent3 2 3 20 2" xfId="1027"/>
    <cellStyle name="20% - Accent3 2 3 21" xfId="1028"/>
    <cellStyle name="20% - Accent3 2 3 21 2" xfId="1029"/>
    <cellStyle name="20% - Accent3 2 3 22" xfId="1030"/>
    <cellStyle name="20% - Accent3 2 3 22 2" xfId="1031"/>
    <cellStyle name="20% - Accent3 2 3 23" xfId="1032"/>
    <cellStyle name="20% - Accent3 2 3 23 2" xfId="1033"/>
    <cellStyle name="20% - Accent3 2 3 24" xfId="1034"/>
    <cellStyle name="20% - Accent3 2 3 24 2" xfId="1035"/>
    <cellStyle name="20% - Accent3 2 3 25" xfId="1036"/>
    <cellStyle name="20% - Accent3 2 3 25 2" xfId="1037"/>
    <cellStyle name="20% - Accent3 2 3 26" xfId="1038"/>
    <cellStyle name="20% - Accent3 2 3 26 2" xfId="1039"/>
    <cellStyle name="20% - Accent3 2 3 27" xfId="1040"/>
    <cellStyle name="20% - Accent3 2 3 27 2" xfId="1041"/>
    <cellStyle name="20% - Accent3 2 3 28" xfId="1042"/>
    <cellStyle name="20% - Accent3 2 3 3" xfId="1043"/>
    <cellStyle name="20% - Accent3 2 3 3 2" xfId="1044"/>
    <cellStyle name="20% - Accent3 2 3 3 2 2" xfId="1045"/>
    <cellStyle name="20% - Accent3 2 3 3 3" xfId="1046"/>
    <cellStyle name="20% - Accent3 2 3 4" xfId="1047"/>
    <cellStyle name="20% - Accent3 2 3 4 2" xfId="1048"/>
    <cellStyle name="20% - Accent3 2 3 4 2 2" xfId="1049"/>
    <cellStyle name="20% - Accent3 2 3 4 3" xfId="1050"/>
    <cellStyle name="20% - Accent3 2 3 5" xfId="1051"/>
    <cellStyle name="20% - Accent3 2 3 5 2" xfId="1052"/>
    <cellStyle name="20% - Accent3 2 3 5 2 2" xfId="1053"/>
    <cellStyle name="20% - Accent3 2 3 5 3" xfId="1054"/>
    <cellStyle name="20% - Accent3 2 3 6" xfId="1055"/>
    <cellStyle name="20% - Accent3 2 3 6 2" xfId="1056"/>
    <cellStyle name="20% - Accent3 2 3 6 2 2" xfId="1057"/>
    <cellStyle name="20% - Accent3 2 3 6 3" xfId="1058"/>
    <cellStyle name="20% - Accent3 2 3 7" xfId="1059"/>
    <cellStyle name="20% - Accent3 2 3 7 2" xfId="1060"/>
    <cellStyle name="20% - Accent3 2 3 7 2 2" xfId="1061"/>
    <cellStyle name="20% - Accent3 2 3 7 3" xfId="1062"/>
    <cellStyle name="20% - Accent3 2 3 8" xfId="1063"/>
    <cellStyle name="20% - Accent3 2 3 8 2" xfId="1064"/>
    <cellStyle name="20% - Accent3 2 3 8 2 2" xfId="1065"/>
    <cellStyle name="20% - Accent3 2 3 8 3" xfId="1066"/>
    <cellStyle name="20% - Accent3 2 3 9" xfId="1067"/>
    <cellStyle name="20% - Accent3 2 3 9 2" xfId="1068"/>
    <cellStyle name="20% - Accent3 2 3 9 2 2" xfId="1069"/>
    <cellStyle name="20% - Accent3 2 3 9 3" xfId="1070"/>
    <cellStyle name="20% - Accent3 2 30" xfId="1071"/>
    <cellStyle name="20% - Accent3 2 4" xfId="1072"/>
    <cellStyle name="20% - Accent3 2 4 10" xfId="1073"/>
    <cellStyle name="20% - Accent3 2 4 10 2" xfId="1074"/>
    <cellStyle name="20% - Accent3 2 4 11" xfId="1075"/>
    <cellStyle name="20% - Accent3 2 4 11 2" xfId="1076"/>
    <cellStyle name="20% - Accent3 2 4 12" xfId="1077"/>
    <cellStyle name="20% - Accent3 2 4 12 2" xfId="1078"/>
    <cellStyle name="20% - Accent3 2 4 13" xfId="1079"/>
    <cellStyle name="20% - Accent3 2 4 13 2" xfId="1080"/>
    <cellStyle name="20% - Accent3 2 4 14" xfId="1081"/>
    <cellStyle name="20% - Accent3 2 4 14 2" xfId="1082"/>
    <cellStyle name="20% - Accent3 2 4 15" xfId="1083"/>
    <cellStyle name="20% - Accent3 2 4 15 2" xfId="1084"/>
    <cellStyle name="20% - Accent3 2 4 16" xfId="1085"/>
    <cellStyle name="20% - Accent3 2 4 16 2" xfId="1086"/>
    <cellStyle name="20% - Accent3 2 4 17" xfId="1087"/>
    <cellStyle name="20% - Accent3 2 4 17 2" xfId="1088"/>
    <cellStyle name="20% - Accent3 2 4 18" xfId="1089"/>
    <cellStyle name="20% - Accent3 2 4 18 2" xfId="1090"/>
    <cellStyle name="20% - Accent3 2 4 19" xfId="1091"/>
    <cellStyle name="20% - Accent3 2 4 19 2" xfId="1092"/>
    <cellStyle name="20% - Accent3 2 4 2" xfId="1093"/>
    <cellStyle name="20% - Accent3 2 4 2 2" xfId="1094"/>
    <cellStyle name="20% - Accent3 2 4 2 2 2" xfId="1095"/>
    <cellStyle name="20% - Accent3 2 4 2 3" xfId="1096"/>
    <cellStyle name="20% - Accent3 2 4 20" xfId="1097"/>
    <cellStyle name="20% - Accent3 2 4 20 2" xfId="1098"/>
    <cellStyle name="20% - Accent3 2 4 21" xfId="1099"/>
    <cellStyle name="20% - Accent3 2 4 21 2" xfId="1100"/>
    <cellStyle name="20% - Accent3 2 4 22" xfId="1101"/>
    <cellStyle name="20% - Accent3 2 4 22 2" xfId="1102"/>
    <cellStyle name="20% - Accent3 2 4 23" xfId="1103"/>
    <cellStyle name="20% - Accent3 2 4 3" xfId="1104"/>
    <cellStyle name="20% - Accent3 2 4 3 2" xfId="1105"/>
    <cellStyle name="20% - Accent3 2 4 3 2 2" xfId="1106"/>
    <cellStyle name="20% - Accent3 2 4 3 3" xfId="1107"/>
    <cellStyle name="20% - Accent3 2 4 4" xfId="1108"/>
    <cellStyle name="20% - Accent3 2 4 4 2" xfId="1109"/>
    <cellStyle name="20% - Accent3 2 4 4 2 2" xfId="1110"/>
    <cellStyle name="20% - Accent3 2 4 4 3" xfId="1111"/>
    <cellStyle name="20% - Accent3 2 4 5" xfId="1112"/>
    <cellStyle name="20% - Accent3 2 4 5 2" xfId="1113"/>
    <cellStyle name="20% - Accent3 2 4 5 2 2" xfId="1114"/>
    <cellStyle name="20% - Accent3 2 4 5 3" xfId="1115"/>
    <cellStyle name="20% - Accent3 2 4 6" xfId="1116"/>
    <cellStyle name="20% - Accent3 2 4 6 2" xfId="1117"/>
    <cellStyle name="20% - Accent3 2 4 6 2 2" xfId="1118"/>
    <cellStyle name="20% - Accent3 2 4 6 3" xfId="1119"/>
    <cellStyle name="20% - Accent3 2 4 7" xfId="1120"/>
    <cellStyle name="20% - Accent3 2 4 7 2" xfId="1121"/>
    <cellStyle name="20% - Accent3 2 4 7 2 2" xfId="1122"/>
    <cellStyle name="20% - Accent3 2 4 7 3" xfId="1123"/>
    <cellStyle name="20% - Accent3 2 4 8" xfId="1124"/>
    <cellStyle name="20% - Accent3 2 4 8 2" xfId="1125"/>
    <cellStyle name="20% - Accent3 2 4 8 2 2" xfId="1126"/>
    <cellStyle name="20% - Accent3 2 4 8 3" xfId="1127"/>
    <cellStyle name="20% - Accent3 2 4 9" xfId="1128"/>
    <cellStyle name="20% - Accent3 2 4 9 2" xfId="1129"/>
    <cellStyle name="20% - Accent3 2 4 9 2 2" xfId="1130"/>
    <cellStyle name="20% - Accent3 2 4 9 3" xfId="1131"/>
    <cellStyle name="20% - Accent3 2 5" xfId="1132"/>
    <cellStyle name="20% - Accent3 2 5 10" xfId="1133"/>
    <cellStyle name="20% - Accent3 2 5 10 2" xfId="1134"/>
    <cellStyle name="20% - Accent3 2 5 11" xfId="1135"/>
    <cellStyle name="20% - Accent3 2 5 11 2" xfId="1136"/>
    <cellStyle name="20% - Accent3 2 5 12" xfId="1137"/>
    <cellStyle name="20% - Accent3 2 5 12 2" xfId="1138"/>
    <cellStyle name="20% - Accent3 2 5 13" xfId="1139"/>
    <cellStyle name="20% - Accent3 2 5 13 2" xfId="1140"/>
    <cellStyle name="20% - Accent3 2 5 14" xfId="1141"/>
    <cellStyle name="20% - Accent3 2 5 14 2" xfId="1142"/>
    <cellStyle name="20% - Accent3 2 5 15" xfId="1143"/>
    <cellStyle name="20% - Accent3 2 5 15 2" xfId="1144"/>
    <cellStyle name="20% - Accent3 2 5 16" xfId="1145"/>
    <cellStyle name="20% - Accent3 2 5 16 2" xfId="1146"/>
    <cellStyle name="20% - Accent3 2 5 17" xfId="1147"/>
    <cellStyle name="20% - Accent3 2 5 17 2" xfId="1148"/>
    <cellStyle name="20% - Accent3 2 5 18" xfId="1149"/>
    <cellStyle name="20% - Accent3 2 5 18 2" xfId="1150"/>
    <cellStyle name="20% - Accent3 2 5 19" xfId="1151"/>
    <cellStyle name="20% - Accent3 2 5 19 2" xfId="1152"/>
    <cellStyle name="20% - Accent3 2 5 2" xfId="1153"/>
    <cellStyle name="20% - Accent3 2 5 2 2" xfId="1154"/>
    <cellStyle name="20% - Accent3 2 5 2 2 2" xfId="1155"/>
    <cellStyle name="20% - Accent3 2 5 2 3" xfId="1156"/>
    <cellStyle name="20% - Accent3 2 5 20" xfId="1157"/>
    <cellStyle name="20% - Accent3 2 5 20 2" xfId="1158"/>
    <cellStyle name="20% - Accent3 2 5 21" xfId="1159"/>
    <cellStyle name="20% - Accent3 2 5 21 2" xfId="1160"/>
    <cellStyle name="20% - Accent3 2 5 22" xfId="1161"/>
    <cellStyle name="20% - Accent3 2 5 3" xfId="1162"/>
    <cellStyle name="20% - Accent3 2 5 3 2" xfId="1163"/>
    <cellStyle name="20% - Accent3 2 5 3 2 2" xfId="1164"/>
    <cellStyle name="20% - Accent3 2 5 3 3" xfId="1165"/>
    <cellStyle name="20% - Accent3 2 5 4" xfId="1166"/>
    <cellStyle name="20% - Accent3 2 5 4 2" xfId="1167"/>
    <cellStyle name="20% - Accent3 2 5 4 2 2" xfId="1168"/>
    <cellStyle name="20% - Accent3 2 5 4 3" xfId="1169"/>
    <cellStyle name="20% - Accent3 2 5 5" xfId="1170"/>
    <cellStyle name="20% - Accent3 2 5 5 2" xfId="1171"/>
    <cellStyle name="20% - Accent3 2 5 5 2 2" xfId="1172"/>
    <cellStyle name="20% - Accent3 2 5 5 3" xfId="1173"/>
    <cellStyle name="20% - Accent3 2 5 6" xfId="1174"/>
    <cellStyle name="20% - Accent3 2 5 6 2" xfId="1175"/>
    <cellStyle name="20% - Accent3 2 5 6 2 2" xfId="1176"/>
    <cellStyle name="20% - Accent3 2 5 6 3" xfId="1177"/>
    <cellStyle name="20% - Accent3 2 5 7" xfId="1178"/>
    <cellStyle name="20% - Accent3 2 5 7 2" xfId="1179"/>
    <cellStyle name="20% - Accent3 2 5 7 2 2" xfId="1180"/>
    <cellStyle name="20% - Accent3 2 5 7 3" xfId="1181"/>
    <cellStyle name="20% - Accent3 2 5 8" xfId="1182"/>
    <cellStyle name="20% - Accent3 2 5 8 2" xfId="1183"/>
    <cellStyle name="20% - Accent3 2 5 8 2 2" xfId="1184"/>
    <cellStyle name="20% - Accent3 2 5 8 3" xfId="1185"/>
    <cellStyle name="20% - Accent3 2 5 9" xfId="1186"/>
    <cellStyle name="20% - Accent3 2 5 9 2" xfId="1187"/>
    <cellStyle name="20% - Accent3 2 6" xfId="1188"/>
    <cellStyle name="20% - Accent3 2 6 2" xfId="1189"/>
    <cellStyle name="20% - Accent3 2 6 2 2" xfId="1190"/>
    <cellStyle name="20% - Accent3 2 6 3" xfId="1191"/>
    <cellStyle name="20% - Accent3 2 7" xfId="1192"/>
    <cellStyle name="20% - Accent3 2 7 2" xfId="1193"/>
    <cellStyle name="20% - Accent3 2 7 2 2" xfId="1194"/>
    <cellStyle name="20% - Accent3 2 7 3" xfId="1195"/>
    <cellStyle name="20% - Accent3 2 8" xfId="1196"/>
    <cellStyle name="20% - Accent3 2 8 2" xfId="1197"/>
    <cellStyle name="20% - Accent3 2 8 2 2" xfId="1198"/>
    <cellStyle name="20% - Accent3 2 8 3" xfId="1199"/>
    <cellStyle name="20% - Accent3 2 9" xfId="1200"/>
    <cellStyle name="20% - Accent3 2 9 2" xfId="1201"/>
    <cellStyle name="20% - Accent3 2 9 2 2" xfId="1202"/>
    <cellStyle name="20% - Accent3 2 9 3" xfId="1203"/>
    <cellStyle name="20% - Accent3 3" xfId="1204"/>
    <cellStyle name="20% - Accent4 2" xfId="1205"/>
    <cellStyle name="20% - Accent4 2 10" xfId="1206"/>
    <cellStyle name="20% - Accent4 2 10 2" xfId="1207"/>
    <cellStyle name="20% - Accent4 2 10 2 2" xfId="1208"/>
    <cellStyle name="20% - Accent4 2 10 3" xfId="1209"/>
    <cellStyle name="20% - Accent4 2 11" xfId="1210"/>
    <cellStyle name="20% - Accent4 2 11 2" xfId="1211"/>
    <cellStyle name="20% - Accent4 2 11 2 2" xfId="1212"/>
    <cellStyle name="20% - Accent4 2 11 3" xfId="1213"/>
    <cellStyle name="20% - Accent4 2 12" xfId="1214"/>
    <cellStyle name="20% - Accent4 2 12 2" xfId="1215"/>
    <cellStyle name="20% - Accent4 2 12 2 2" xfId="1216"/>
    <cellStyle name="20% - Accent4 2 12 3" xfId="1217"/>
    <cellStyle name="20% - Accent4 2 13" xfId="1218"/>
    <cellStyle name="20% - Accent4 2 13 2" xfId="1219"/>
    <cellStyle name="20% - Accent4 2 13 2 2" xfId="1220"/>
    <cellStyle name="20% - Accent4 2 13 3" xfId="1221"/>
    <cellStyle name="20% - Accent4 2 14" xfId="1222"/>
    <cellStyle name="20% - Accent4 2 14 2" xfId="1223"/>
    <cellStyle name="20% - Accent4 2 14 2 2" xfId="1224"/>
    <cellStyle name="20% - Accent4 2 14 3" xfId="1225"/>
    <cellStyle name="20% - Accent4 2 15" xfId="1226"/>
    <cellStyle name="20% - Accent4 2 15 2" xfId="1227"/>
    <cellStyle name="20% - Accent4 2 15 2 2" xfId="1228"/>
    <cellStyle name="20% - Accent4 2 15 3" xfId="1229"/>
    <cellStyle name="20% - Accent4 2 16" xfId="1230"/>
    <cellStyle name="20% - Accent4 2 16 2" xfId="1231"/>
    <cellStyle name="20% - Accent4 2 16 2 2" xfId="1232"/>
    <cellStyle name="20% - Accent4 2 16 3" xfId="1233"/>
    <cellStyle name="20% - Accent4 2 17" xfId="1234"/>
    <cellStyle name="20% - Accent4 2 17 2" xfId="1235"/>
    <cellStyle name="20% - Accent4 2 18" xfId="1236"/>
    <cellStyle name="20% - Accent4 2 18 2" xfId="1237"/>
    <cellStyle name="20% - Accent4 2 19" xfId="1238"/>
    <cellStyle name="20% - Accent4 2 19 2" xfId="1239"/>
    <cellStyle name="20% - Accent4 2 2" xfId="1240"/>
    <cellStyle name="20% - Accent4 2 2 10" xfId="1241"/>
    <cellStyle name="20% - Accent4 2 2 10 2" xfId="1242"/>
    <cellStyle name="20% - Accent4 2 2 10 2 2" xfId="1243"/>
    <cellStyle name="20% - Accent4 2 2 10 3" xfId="1244"/>
    <cellStyle name="20% - Accent4 2 2 11" xfId="1245"/>
    <cellStyle name="20% - Accent4 2 2 11 2" xfId="1246"/>
    <cellStyle name="20% - Accent4 2 2 11 2 2" xfId="1247"/>
    <cellStyle name="20% - Accent4 2 2 11 3" xfId="1248"/>
    <cellStyle name="20% - Accent4 2 2 12" xfId="1249"/>
    <cellStyle name="20% - Accent4 2 2 12 2" xfId="1250"/>
    <cellStyle name="20% - Accent4 2 2 12 2 2" xfId="1251"/>
    <cellStyle name="20% - Accent4 2 2 12 3" xfId="1252"/>
    <cellStyle name="20% - Accent4 2 2 13" xfId="1253"/>
    <cellStyle name="20% - Accent4 2 2 13 2" xfId="1254"/>
    <cellStyle name="20% - Accent4 2 2 13 2 2" xfId="1255"/>
    <cellStyle name="20% - Accent4 2 2 13 3" xfId="1256"/>
    <cellStyle name="20% - Accent4 2 2 14" xfId="1257"/>
    <cellStyle name="20% - Accent4 2 2 14 2" xfId="1258"/>
    <cellStyle name="20% - Accent4 2 2 14 2 2" xfId="1259"/>
    <cellStyle name="20% - Accent4 2 2 14 3" xfId="1260"/>
    <cellStyle name="20% - Accent4 2 2 15" xfId="1261"/>
    <cellStyle name="20% - Accent4 2 2 15 2" xfId="1262"/>
    <cellStyle name="20% - Accent4 2 2 15 2 2" xfId="1263"/>
    <cellStyle name="20% - Accent4 2 2 15 3" xfId="1264"/>
    <cellStyle name="20% - Accent4 2 2 16" xfId="1265"/>
    <cellStyle name="20% - Accent4 2 2 16 2" xfId="1266"/>
    <cellStyle name="20% - Accent4 2 2 17" xfId="1267"/>
    <cellStyle name="20% - Accent4 2 2 17 2" xfId="1268"/>
    <cellStyle name="20% - Accent4 2 2 18" xfId="1269"/>
    <cellStyle name="20% - Accent4 2 2 18 2" xfId="1270"/>
    <cellStyle name="20% - Accent4 2 2 19" xfId="1271"/>
    <cellStyle name="20% - Accent4 2 2 19 2" xfId="1272"/>
    <cellStyle name="20% - Accent4 2 2 2" xfId="1273"/>
    <cellStyle name="20% - Accent4 2 2 2 2" xfId="1274"/>
    <cellStyle name="20% - Accent4 2 2 2 2 2" xfId="1275"/>
    <cellStyle name="20% - Accent4 2 2 2 2 2 2" xfId="1276"/>
    <cellStyle name="20% - Accent4 2 2 2 2 3" xfId="1277"/>
    <cellStyle name="20% - Accent4 2 2 2 3" xfId="1278"/>
    <cellStyle name="20% - Accent4 2 2 2 3 2" xfId="1279"/>
    <cellStyle name="20% - Accent4 2 2 2 4" xfId="1280"/>
    <cellStyle name="20% - Accent4 2 2 20" xfId="1281"/>
    <cellStyle name="20% - Accent4 2 2 20 2" xfId="1282"/>
    <cellStyle name="20% - Accent4 2 2 21" xfId="1283"/>
    <cellStyle name="20% - Accent4 2 2 21 2" xfId="1284"/>
    <cellStyle name="20% - Accent4 2 2 22" xfId="1285"/>
    <cellStyle name="20% - Accent4 2 2 22 2" xfId="1286"/>
    <cellStyle name="20% - Accent4 2 2 23" xfId="1287"/>
    <cellStyle name="20% - Accent4 2 2 23 2" xfId="1288"/>
    <cellStyle name="20% - Accent4 2 2 24" xfId="1289"/>
    <cellStyle name="20% - Accent4 2 2 24 2" xfId="1290"/>
    <cellStyle name="20% - Accent4 2 2 25" xfId="1291"/>
    <cellStyle name="20% - Accent4 2 2 25 2" xfId="1292"/>
    <cellStyle name="20% - Accent4 2 2 26" xfId="1293"/>
    <cellStyle name="20% - Accent4 2 2 26 2" xfId="1294"/>
    <cellStyle name="20% - Accent4 2 2 27" xfId="1295"/>
    <cellStyle name="20% - Accent4 2 2 27 2" xfId="1296"/>
    <cellStyle name="20% - Accent4 2 2 28" xfId="1297"/>
    <cellStyle name="20% - Accent4 2 2 28 2" xfId="1298"/>
    <cellStyle name="20% - Accent4 2 2 29" xfId="1299"/>
    <cellStyle name="20% - Accent4 2 2 3" xfId="1300"/>
    <cellStyle name="20% - Accent4 2 2 3 2" xfId="1301"/>
    <cellStyle name="20% - Accent4 2 2 3 2 2" xfId="1302"/>
    <cellStyle name="20% - Accent4 2 2 3 3" xfId="1303"/>
    <cellStyle name="20% - Accent4 2 2 4" xfId="1304"/>
    <cellStyle name="20% - Accent4 2 2 4 2" xfId="1305"/>
    <cellStyle name="20% - Accent4 2 2 4 2 2" xfId="1306"/>
    <cellStyle name="20% - Accent4 2 2 4 3" xfId="1307"/>
    <cellStyle name="20% - Accent4 2 2 5" xfId="1308"/>
    <cellStyle name="20% - Accent4 2 2 5 2" xfId="1309"/>
    <cellStyle name="20% - Accent4 2 2 5 2 2" xfId="1310"/>
    <cellStyle name="20% - Accent4 2 2 5 3" xfId="1311"/>
    <cellStyle name="20% - Accent4 2 2 6" xfId="1312"/>
    <cellStyle name="20% - Accent4 2 2 6 2" xfId="1313"/>
    <cellStyle name="20% - Accent4 2 2 6 2 2" xfId="1314"/>
    <cellStyle name="20% - Accent4 2 2 6 3" xfId="1315"/>
    <cellStyle name="20% - Accent4 2 2 7" xfId="1316"/>
    <cellStyle name="20% - Accent4 2 2 7 2" xfId="1317"/>
    <cellStyle name="20% - Accent4 2 2 7 2 2" xfId="1318"/>
    <cellStyle name="20% - Accent4 2 2 7 3" xfId="1319"/>
    <cellStyle name="20% - Accent4 2 2 8" xfId="1320"/>
    <cellStyle name="20% - Accent4 2 2 8 2" xfId="1321"/>
    <cellStyle name="20% - Accent4 2 2 8 2 2" xfId="1322"/>
    <cellStyle name="20% - Accent4 2 2 8 3" xfId="1323"/>
    <cellStyle name="20% - Accent4 2 2 9" xfId="1324"/>
    <cellStyle name="20% - Accent4 2 2 9 2" xfId="1325"/>
    <cellStyle name="20% - Accent4 2 2 9 2 2" xfId="1326"/>
    <cellStyle name="20% - Accent4 2 2 9 3" xfId="1327"/>
    <cellStyle name="20% - Accent4 2 20" xfId="1328"/>
    <cellStyle name="20% - Accent4 2 20 2" xfId="1329"/>
    <cellStyle name="20% - Accent4 2 21" xfId="1330"/>
    <cellStyle name="20% - Accent4 2 21 2" xfId="1331"/>
    <cellStyle name="20% - Accent4 2 22" xfId="1332"/>
    <cellStyle name="20% - Accent4 2 22 2" xfId="1333"/>
    <cellStyle name="20% - Accent4 2 23" xfId="1334"/>
    <cellStyle name="20% - Accent4 2 23 2" xfId="1335"/>
    <cellStyle name="20% - Accent4 2 24" xfId="1336"/>
    <cellStyle name="20% - Accent4 2 24 2" xfId="1337"/>
    <cellStyle name="20% - Accent4 2 25" xfId="1338"/>
    <cellStyle name="20% - Accent4 2 25 2" xfId="1339"/>
    <cellStyle name="20% - Accent4 2 26" xfId="1340"/>
    <cellStyle name="20% - Accent4 2 26 2" xfId="1341"/>
    <cellStyle name="20% - Accent4 2 27" xfId="1342"/>
    <cellStyle name="20% - Accent4 2 27 2" xfId="1343"/>
    <cellStyle name="20% - Accent4 2 28" xfId="1344"/>
    <cellStyle name="20% - Accent4 2 28 2" xfId="1345"/>
    <cellStyle name="20% - Accent4 2 29" xfId="1346"/>
    <cellStyle name="20% - Accent4 2 29 2" xfId="1347"/>
    <cellStyle name="20% - Accent4 2 3" xfId="1348"/>
    <cellStyle name="20% - Accent4 2 3 10" xfId="1349"/>
    <cellStyle name="20% - Accent4 2 3 10 2" xfId="1350"/>
    <cellStyle name="20% - Accent4 2 3 10 2 2" xfId="1351"/>
    <cellStyle name="20% - Accent4 2 3 10 3" xfId="1352"/>
    <cellStyle name="20% - Accent4 2 3 11" xfId="1353"/>
    <cellStyle name="20% - Accent4 2 3 11 2" xfId="1354"/>
    <cellStyle name="20% - Accent4 2 3 11 2 2" xfId="1355"/>
    <cellStyle name="20% - Accent4 2 3 11 3" xfId="1356"/>
    <cellStyle name="20% - Accent4 2 3 12" xfId="1357"/>
    <cellStyle name="20% - Accent4 2 3 12 2" xfId="1358"/>
    <cellStyle name="20% - Accent4 2 3 12 2 2" xfId="1359"/>
    <cellStyle name="20% - Accent4 2 3 12 3" xfId="1360"/>
    <cellStyle name="20% - Accent4 2 3 13" xfId="1361"/>
    <cellStyle name="20% - Accent4 2 3 13 2" xfId="1362"/>
    <cellStyle name="20% - Accent4 2 3 13 2 2" xfId="1363"/>
    <cellStyle name="20% - Accent4 2 3 13 3" xfId="1364"/>
    <cellStyle name="20% - Accent4 2 3 14" xfId="1365"/>
    <cellStyle name="20% - Accent4 2 3 14 2" xfId="1366"/>
    <cellStyle name="20% - Accent4 2 3 14 2 2" xfId="1367"/>
    <cellStyle name="20% - Accent4 2 3 14 3" xfId="1368"/>
    <cellStyle name="20% - Accent4 2 3 15" xfId="1369"/>
    <cellStyle name="20% - Accent4 2 3 15 2" xfId="1370"/>
    <cellStyle name="20% - Accent4 2 3 16" xfId="1371"/>
    <cellStyle name="20% - Accent4 2 3 16 2" xfId="1372"/>
    <cellStyle name="20% - Accent4 2 3 17" xfId="1373"/>
    <cellStyle name="20% - Accent4 2 3 17 2" xfId="1374"/>
    <cellStyle name="20% - Accent4 2 3 18" xfId="1375"/>
    <cellStyle name="20% - Accent4 2 3 18 2" xfId="1376"/>
    <cellStyle name="20% - Accent4 2 3 19" xfId="1377"/>
    <cellStyle name="20% - Accent4 2 3 19 2" xfId="1378"/>
    <cellStyle name="20% - Accent4 2 3 2" xfId="1379"/>
    <cellStyle name="20% - Accent4 2 3 2 2" xfId="1380"/>
    <cellStyle name="20% - Accent4 2 3 2 2 2" xfId="1381"/>
    <cellStyle name="20% - Accent4 2 3 2 3" xfId="1382"/>
    <cellStyle name="20% - Accent4 2 3 20" xfId="1383"/>
    <cellStyle name="20% - Accent4 2 3 20 2" xfId="1384"/>
    <cellStyle name="20% - Accent4 2 3 21" xfId="1385"/>
    <cellStyle name="20% - Accent4 2 3 21 2" xfId="1386"/>
    <cellStyle name="20% - Accent4 2 3 22" xfId="1387"/>
    <cellStyle name="20% - Accent4 2 3 22 2" xfId="1388"/>
    <cellStyle name="20% - Accent4 2 3 23" xfId="1389"/>
    <cellStyle name="20% - Accent4 2 3 23 2" xfId="1390"/>
    <cellStyle name="20% - Accent4 2 3 24" xfId="1391"/>
    <cellStyle name="20% - Accent4 2 3 24 2" xfId="1392"/>
    <cellStyle name="20% - Accent4 2 3 25" xfId="1393"/>
    <cellStyle name="20% - Accent4 2 3 25 2" xfId="1394"/>
    <cellStyle name="20% - Accent4 2 3 26" xfId="1395"/>
    <cellStyle name="20% - Accent4 2 3 26 2" xfId="1396"/>
    <cellStyle name="20% - Accent4 2 3 27" xfId="1397"/>
    <cellStyle name="20% - Accent4 2 3 27 2" xfId="1398"/>
    <cellStyle name="20% - Accent4 2 3 28" xfId="1399"/>
    <cellStyle name="20% - Accent4 2 3 3" xfId="1400"/>
    <cellStyle name="20% - Accent4 2 3 3 2" xfId="1401"/>
    <cellStyle name="20% - Accent4 2 3 3 2 2" xfId="1402"/>
    <cellStyle name="20% - Accent4 2 3 3 3" xfId="1403"/>
    <cellStyle name="20% - Accent4 2 3 4" xfId="1404"/>
    <cellStyle name="20% - Accent4 2 3 4 2" xfId="1405"/>
    <cellStyle name="20% - Accent4 2 3 4 2 2" xfId="1406"/>
    <cellStyle name="20% - Accent4 2 3 4 3" xfId="1407"/>
    <cellStyle name="20% - Accent4 2 3 5" xfId="1408"/>
    <cellStyle name="20% - Accent4 2 3 5 2" xfId="1409"/>
    <cellStyle name="20% - Accent4 2 3 5 2 2" xfId="1410"/>
    <cellStyle name="20% - Accent4 2 3 5 3" xfId="1411"/>
    <cellStyle name="20% - Accent4 2 3 6" xfId="1412"/>
    <cellStyle name="20% - Accent4 2 3 6 2" xfId="1413"/>
    <cellStyle name="20% - Accent4 2 3 6 2 2" xfId="1414"/>
    <cellStyle name="20% - Accent4 2 3 6 3" xfId="1415"/>
    <cellStyle name="20% - Accent4 2 3 7" xfId="1416"/>
    <cellStyle name="20% - Accent4 2 3 7 2" xfId="1417"/>
    <cellStyle name="20% - Accent4 2 3 7 2 2" xfId="1418"/>
    <cellStyle name="20% - Accent4 2 3 7 3" xfId="1419"/>
    <cellStyle name="20% - Accent4 2 3 8" xfId="1420"/>
    <cellStyle name="20% - Accent4 2 3 8 2" xfId="1421"/>
    <cellStyle name="20% - Accent4 2 3 8 2 2" xfId="1422"/>
    <cellStyle name="20% - Accent4 2 3 8 3" xfId="1423"/>
    <cellStyle name="20% - Accent4 2 3 9" xfId="1424"/>
    <cellStyle name="20% - Accent4 2 3 9 2" xfId="1425"/>
    <cellStyle name="20% - Accent4 2 3 9 2 2" xfId="1426"/>
    <cellStyle name="20% - Accent4 2 3 9 3" xfId="1427"/>
    <cellStyle name="20% - Accent4 2 30" xfId="1428"/>
    <cellStyle name="20% - Accent4 2 4" xfId="1429"/>
    <cellStyle name="20% - Accent4 2 4 10" xfId="1430"/>
    <cellStyle name="20% - Accent4 2 4 10 2" xfId="1431"/>
    <cellStyle name="20% - Accent4 2 4 11" xfId="1432"/>
    <cellStyle name="20% - Accent4 2 4 11 2" xfId="1433"/>
    <cellStyle name="20% - Accent4 2 4 12" xfId="1434"/>
    <cellStyle name="20% - Accent4 2 4 12 2" xfId="1435"/>
    <cellStyle name="20% - Accent4 2 4 13" xfId="1436"/>
    <cellStyle name="20% - Accent4 2 4 13 2" xfId="1437"/>
    <cellStyle name="20% - Accent4 2 4 14" xfId="1438"/>
    <cellStyle name="20% - Accent4 2 4 14 2" xfId="1439"/>
    <cellStyle name="20% - Accent4 2 4 15" xfId="1440"/>
    <cellStyle name="20% - Accent4 2 4 15 2" xfId="1441"/>
    <cellStyle name="20% - Accent4 2 4 16" xfId="1442"/>
    <cellStyle name="20% - Accent4 2 4 16 2" xfId="1443"/>
    <cellStyle name="20% - Accent4 2 4 17" xfId="1444"/>
    <cellStyle name="20% - Accent4 2 4 17 2" xfId="1445"/>
    <cellStyle name="20% - Accent4 2 4 18" xfId="1446"/>
    <cellStyle name="20% - Accent4 2 4 18 2" xfId="1447"/>
    <cellStyle name="20% - Accent4 2 4 19" xfId="1448"/>
    <cellStyle name="20% - Accent4 2 4 19 2" xfId="1449"/>
    <cellStyle name="20% - Accent4 2 4 2" xfId="1450"/>
    <cellStyle name="20% - Accent4 2 4 2 2" xfId="1451"/>
    <cellStyle name="20% - Accent4 2 4 2 2 2" xfId="1452"/>
    <cellStyle name="20% - Accent4 2 4 2 3" xfId="1453"/>
    <cellStyle name="20% - Accent4 2 4 20" xfId="1454"/>
    <cellStyle name="20% - Accent4 2 4 20 2" xfId="1455"/>
    <cellStyle name="20% - Accent4 2 4 21" xfId="1456"/>
    <cellStyle name="20% - Accent4 2 4 21 2" xfId="1457"/>
    <cellStyle name="20% - Accent4 2 4 22" xfId="1458"/>
    <cellStyle name="20% - Accent4 2 4 22 2" xfId="1459"/>
    <cellStyle name="20% - Accent4 2 4 23" xfId="1460"/>
    <cellStyle name="20% - Accent4 2 4 3" xfId="1461"/>
    <cellStyle name="20% - Accent4 2 4 3 2" xfId="1462"/>
    <cellStyle name="20% - Accent4 2 4 3 2 2" xfId="1463"/>
    <cellStyle name="20% - Accent4 2 4 3 3" xfId="1464"/>
    <cellStyle name="20% - Accent4 2 4 4" xfId="1465"/>
    <cellStyle name="20% - Accent4 2 4 4 2" xfId="1466"/>
    <cellStyle name="20% - Accent4 2 4 4 2 2" xfId="1467"/>
    <cellStyle name="20% - Accent4 2 4 4 3" xfId="1468"/>
    <cellStyle name="20% - Accent4 2 4 5" xfId="1469"/>
    <cellStyle name="20% - Accent4 2 4 5 2" xfId="1470"/>
    <cellStyle name="20% - Accent4 2 4 5 2 2" xfId="1471"/>
    <cellStyle name="20% - Accent4 2 4 5 3" xfId="1472"/>
    <cellStyle name="20% - Accent4 2 4 6" xfId="1473"/>
    <cellStyle name="20% - Accent4 2 4 6 2" xfId="1474"/>
    <cellStyle name="20% - Accent4 2 4 6 2 2" xfId="1475"/>
    <cellStyle name="20% - Accent4 2 4 6 3" xfId="1476"/>
    <cellStyle name="20% - Accent4 2 4 7" xfId="1477"/>
    <cellStyle name="20% - Accent4 2 4 7 2" xfId="1478"/>
    <cellStyle name="20% - Accent4 2 4 7 2 2" xfId="1479"/>
    <cellStyle name="20% - Accent4 2 4 7 3" xfId="1480"/>
    <cellStyle name="20% - Accent4 2 4 8" xfId="1481"/>
    <cellStyle name="20% - Accent4 2 4 8 2" xfId="1482"/>
    <cellStyle name="20% - Accent4 2 4 8 2 2" xfId="1483"/>
    <cellStyle name="20% - Accent4 2 4 8 3" xfId="1484"/>
    <cellStyle name="20% - Accent4 2 4 9" xfId="1485"/>
    <cellStyle name="20% - Accent4 2 4 9 2" xfId="1486"/>
    <cellStyle name="20% - Accent4 2 4 9 2 2" xfId="1487"/>
    <cellStyle name="20% - Accent4 2 4 9 3" xfId="1488"/>
    <cellStyle name="20% - Accent4 2 5" xfId="1489"/>
    <cellStyle name="20% - Accent4 2 5 10" xfId="1490"/>
    <cellStyle name="20% - Accent4 2 5 10 2" xfId="1491"/>
    <cellStyle name="20% - Accent4 2 5 11" xfId="1492"/>
    <cellStyle name="20% - Accent4 2 5 11 2" xfId="1493"/>
    <cellStyle name="20% - Accent4 2 5 12" xfId="1494"/>
    <cellStyle name="20% - Accent4 2 5 12 2" xfId="1495"/>
    <cellStyle name="20% - Accent4 2 5 13" xfId="1496"/>
    <cellStyle name="20% - Accent4 2 5 13 2" xfId="1497"/>
    <cellStyle name="20% - Accent4 2 5 14" xfId="1498"/>
    <cellStyle name="20% - Accent4 2 5 14 2" xfId="1499"/>
    <cellStyle name="20% - Accent4 2 5 15" xfId="1500"/>
    <cellStyle name="20% - Accent4 2 5 15 2" xfId="1501"/>
    <cellStyle name="20% - Accent4 2 5 16" xfId="1502"/>
    <cellStyle name="20% - Accent4 2 5 16 2" xfId="1503"/>
    <cellStyle name="20% - Accent4 2 5 17" xfId="1504"/>
    <cellStyle name="20% - Accent4 2 5 17 2" xfId="1505"/>
    <cellStyle name="20% - Accent4 2 5 18" xfId="1506"/>
    <cellStyle name="20% - Accent4 2 5 18 2" xfId="1507"/>
    <cellStyle name="20% - Accent4 2 5 19" xfId="1508"/>
    <cellStyle name="20% - Accent4 2 5 19 2" xfId="1509"/>
    <cellStyle name="20% - Accent4 2 5 2" xfId="1510"/>
    <cellStyle name="20% - Accent4 2 5 2 2" xfId="1511"/>
    <cellStyle name="20% - Accent4 2 5 2 2 2" xfId="1512"/>
    <cellStyle name="20% - Accent4 2 5 2 3" xfId="1513"/>
    <cellStyle name="20% - Accent4 2 5 20" xfId="1514"/>
    <cellStyle name="20% - Accent4 2 5 20 2" xfId="1515"/>
    <cellStyle name="20% - Accent4 2 5 21" xfId="1516"/>
    <cellStyle name="20% - Accent4 2 5 21 2" xfId="1517"/>
    <cellStyle name="20% - Accent4 2 5 22" xfId="1518"/>
    <cellStyle name="20% - Accent4 2 5 3" xfId="1519"/>
    <cellStyle name="20% - Accent4 2 5 3 2" xfId="1520"/>
    <cellStyle name="20% - Accent4 2 5 3 2 2" xfId="1521"/>
    <cellStyle name="20% - Accent4 2 5 3 3" xfId="1522"/>
    <cellStyle name="20% - Accent4 2 5 4" xfId="1523"/>
    <cellStyle name="20% - Accent4 2 5 4 2" xfId="1524"/>
    <cellStyle name="20% - Accent4 2 5 4 2 2" xfId="1525"/>
    <cellStyle name="20% - Accent4 2 5 4 3" xfId="1526"/>
    <cellStyle name="20% - Accent4 2 5 5" xfId="1527"/>
    <cellStyle name="20% - Accent4 2 5 5 2" xfId="1528"/>
    <cellStyle name="20% - Accent4 2 5 5 2 2" xfId="1529"/>
    <cellStyle name="20% - Accent4 2 5 5 3" xfId="1530"/>
    <cellStyle name="20% - Accent4 2 5 6" xfId="1531"/>
    <cellStyle name="20% - Accent4 2 5 6 2" xfId="1532"/>
    <cellStyle name="20% - Accent4 2 5 6 2 2" xfId="1533"/>
    <cellStyle name="20% - Accent4 2 5 6 3" xfId="1534"/>
    <cellStyle name="20% - Accent4 2 5 7" xfId="1535"/>
    <cellStyle name="20% - Accent4 2 5 7 2" xfId="1536"/>
    <cellStyle name="20% - Accent4 2 5 7 2 2" xfId="1537"/>
    <cellStyle name="20% - Accent4 2 5 7 3" xfId="1538"/>
    <cellStyle name="20% - Accent4 2 5 8" xfId="1539"/>
    <cellStyle name="20% - Accent4 2 5 8 2" xfId="1540"/>
    <cellStyle name="20% - Accent4 2 5 8 2 2" xfId="1541"/>
    <cellStyle name="20% - Accent4 2 5 8 3" xfId="1542"/>
    <cellStyle name="20% - Accent4 2 5 9" xfId="1543"/>
    <cellStyle name="20% - Accent4 2 5 9 2" xfId="1544"/>
    <cellStyle name="20% - Accent4 2 6" xfId="1545"/>
    <cellStyle name="20% - Accent4 2 6 2" xfId="1546"/>
    <cellStyle name="20% - Accent4 2 6 2 2" xfId="1547"/>
    <cellStyle name="20% - Accent4 2 6 3" xfId="1548"/>
    <cellStyle name="20% - Accent4 2 7" xfId="1549"/>
    <cellStyle name="20% - Accent4 2 7 2" xfId="1550"/>
    <cellStyle name="20% - Accent4 2 7 2 2" xfId="1551"/>
    <cellStyle name="20% - Accent4 2 7 3" xfId="1552"/>
    <cellStyle name="20% - Accent4 2 8" xfId="1553"/>
    <cellStyle name="20% - Accent4 2 8 2" xfId="1554"/>
    <cellStyle name="20% - Accent4 2 8 2 2" xfId="1555"/>
    <cellStyle name="20% - Accent4 2 8 3" xfId="1556"/>
    <cellStyle name="20% - Accent4 2 9" xfId="1557"/>
    <cellStyle name="20% - Accent4 2 9 2" xfId="1558"/>
    <cellStyle name="20% - Accent4 2 9 2 2" xfId="1559"/>
    <cellStyle name="20% - Accent4 2 9 3" xfId="1560"/>
    <cellStyle name="20% - Accent4 3" xfId="1561"/>
    <cellStyle name="20% - Accent5 2" xfId="1562"/>
    <cellStyle name="20% - Accent5 2 10" xfId="1563"/>
    <cellStyle name="20% - Accent5 2 10 2" xfId="1564"/>
    <cellStyle name="20% - Accent5 2 10 2 2" xfId="1565"/>
    <cellStyle name="20% - Accent5 2 10 3" xfId="1566"/>
    <cellStyle name="20% - Accent5 2 11" xfId="1567"/>
    <cellStyle name="20% - Accent5 2 11 2" xfId="1568"/>
    <cellStyle name="20% - Accent5 2 11 2 2" xfId="1569"/>
    <cellStyle name="20% - Accent5 2 11 3" xfId="1570"/>
    <cellStyle name="20% - Accent5 2 12" xfId="1571"/>
    <cellStyle name="20% - Accent5 2 12 2" xfId="1572"/>
    <cellStyle name="20% - Accent5 2 12 2 2" xfId="1573"/>
    <cellStyle name="20% - Accent5 2 12 3" xfId="1574"/>
    <cellStyle name="20% - Accent5 2 13" xfId="1575"/>
    <cellStyle name="20% - Accent5 2 13 2" xfId="1576"/>
    <cellStyle name="20% - Accent5 2 13 2 2" xfId="1577"/>
    <cellStyle name="20% - Accent5 2 13 3" xfId="1578"/>
    <cellStyle name="20% - Accent5 2 14" xfId="1579"/>
    <cellStyle name="20% - Accent5 2 14 2" xfId="1580"/>
    <cellStyle name="20% - Accent5 2 14 2 2" xfId="1581"/>
    <cellStyle name="20% - Accent5 2 14 3" xfId="1582"/>
    <cellStyle name="20% - Accent5 2 15" xfId="1583"/>
    <cellStyle name="20% - Accent5 2 15 2" xfId="1584"/>
    <cellStyle name="20% - Accent5 2 15 2 2" xfId="1585"/>
    <cellStyle name="20% - Accent5 2 15 3" xfId="1586"/>
    <cellStyle name="20% - Accent5 2 16" xfId="1587"/>
    <cellStyle name="20% - Accent5 2 16 2" xfId="1588"/>
    <cellStyle name="20% - Accent5 2 16 2 2" xfId="1589"/>
    <cellStyle name="20% - Accent5 2 16 3" xfId="1590"/>
    <cellStyle name="20% - Accent5 2 17" xfId="1591"/>
    <cellStyle name="20% - Accent5 2 17 2" xfId="1592"/>
    <cellStyle name="20% - Accent5 2 18" xfId="1593"/>
    <cellStyle name="20% - Accent5 2 18 2" xfId="1594"/>
    <cellStyle name="20% - Accent5 2 19" xfId="1595"/>
    <cellStyle name="20% - Accent5 2 19 2" xfId="1596"/>
    <cellStyle name="20% - Accent5 2 2" xfId="1597"/>
    <cellStyle name="20% - Accent5 2 2 10" xfId="1598"/>
    <cellStyle name="20% - Accent5 2 2 10 2" xfId="1599"/>
    <cellStyle name="20% - Accent5 2 2 10 2 2" xfId="1600"/>
    <cellStyle name="20% - Accent5 2 2 10 3" xfId="1601"/>
    <cellStyle name="20% - Accent5 2 2 11" xfId="1602"/>
    <cellStyle name="20% - Accent5 2 2 11 2" xfId="1603"/>
    <cellStyle name="20% - Accent5 2 2 11 2 2" xfId="1604"/>
    <cellStyle name="20% - Accent5 2 2 11 3" xfId="1605"/>
    <cellStyle name="20% - Accent5 2 2 12" xfId="1606"/>
    <cellStyle name="20% - Accent5 2 2 12 2" xfId="1607"/>
    <cellStyle name="20% - Accent5 2 2 12 2 2" xfId="1608"/>
    <cellStyle name="20% - Accent5 2 2 12 3" xfId="1609"/>
    <cellStyle name="20% - Accent5 2 2 13" xfId="1610"/>
    <cellStyle name="20% - Accent5 2 2 13 2" xfId="1611"/>
    <cellStyle name="20% - Accent5 2 2 13 2 2" xfId="1612"/>
    <cellStyle name="20% - Accent5 2 2 13 3" xfId="1613"/>
    <cellStyle name="20% - Accent5 2 2 14" xfId="1614"/>
    <cellStyle name="20% - Accent5 2 2 14 2" xfId="1615"/>
    <cellStyle name="20% - Accent5 2 2 14 2 2" xfId="1616"/>
    <cellStyle name="20% - Accent5 2 2 14 3" xfId="1617"/>
    <cellStyle name="20% - Accent5 2 2 15" xfId="1618"/>
    <cellStyle name="20% - Accent5 2 2 15 2" xfId="1619"/>
    <cellStyle name="20% - Accent5 2 2 15 2 2" xfId="1620"/>
    <cellStyle name="20% - Accent5 2 2 15 3" xfId="1621"/>
    <cellStyle name="20% - Accent5 2 2 16" xfId="1622"/>
    <cellStyle name="20% - Accent5 2 2 16 2" xfId="1623"/>
    <cellStyle name="20% - Accent5 2 2 17" xfId="1624"/>
    <cellStyle name="20% - Accent5 2 2 17 2" xfId="1625"/>
    <cellStyle name="20% - Accent5 2 2 18" xfId="1626"/>
    <cellStyle name="20% - Accent5 2 2 18 2" xfId="1627"/>
    <cellStyle name="20% - Accent5 2 2 19" xfId="1628"/>
    <cellStyle name="20% - Accent5 2 2 19 2" xfId="1629"/>
    <cellStyle name="20% - Accent5 2 2 2" xfId="1630"/>
    <cellStyle name="20% - Accent5 2 2 2 2" xfId="1631"/>
    <cellStyle name="20% - Accent5 2 2 2 2 2" xfId="1632"/>
    <cellStyle name="20% - Accent5 2 2 2 2 2 2" xfId="1633"/>
    <cellStyle name="20% - Accent5 2 2 2 2 3" xfId="1634"/>
    <cellStyle name="20% - Accent5 2 2 2 3" xfId="1635"/>
    <cellStyle name="20% - Accent5 2 2 2 3 2" xfId="1636"/>
    <cellStyle name="20% - Accent5 2 2 2 4" xfId="1637"/>
    <cellStyle name="20% - Accent5 2 2 20" xfId="1638"/>
    <cellStyle name="20% - Accent5 2 2 20 2" xfId="1639"/>
    <cellStyle name="20% - Accent5 2 2 21" xfId="1640"/>
    <cellStyle name="20% - Accent5 2 2 21 2" xfId="1641"/>
    <cellStyle name="20% - Accent5 2 2 22" xfId="1642"/>
    <cellStyle name="20% - Accent5 2 2 22 2" xfId="1643"/>
    <cellStyle name="20% - Accent5 2 2 23" xfId="1644"/>
    <cellStyle name="20% - Accent5 2 2 23 2" xfId="1645"/>
    <cellStyle name="20% - Accent5 2 2 24" xfId="1646"/>
    <cellStyle name="20% - Accent5 2 2 24 2" xfId="1647"/>
    <cellStyle name="20% - Accent5 2 2 25" xfId="1648"/>
    <cellStyle name="20% - Accent5 2 2 25 2" xfId="1649"/>
    <cellStyle name="20% - Accent5 2 2 26" xfId="1650"/>
    <cellStyle name="20% - Accent5 2 2 26 2" xfId="1651"/>
    <cellStyle name="20% - Accent5 2 2 27" xfId="1652"/>
    <cellStyle name="20% - Accent5 2 2 27 2" xfId="1653"/>
    <cellStyle name="20% - Accent5 2 2 28" xfId="1654"/>
    <cellStyle name="20% - Accent5 2 2 28 2" xfId="1655"/>
    <cellStyle name="20% - Accent5 2 2 29" xfId="1656"/>
    <cellStyle name="20% - Accent5 2 2 3" xfId="1657"/>
    <cellStyle name="20% - Accent5 2 2 3 2" xfId="1658"/>
    <cellStyle name="20% - Accent5 2 2 3 2 2" xfId="1659"/>
    <cellStyle name="20% - Accent5 2 2 3 3" xfId="1660"/>
    <cellStyle name="20% - Accent5 2 2 4" xfId="1661"/>
    <cellStyle name="20% - Accent5 2 2 4 2" xfId="1662"/>
    <cellStyle name="20% - Accent5 2 2 4 2 2" xfId="1663"/>
    <cellStyle name="20% - Accent5 2 2 4 3" xfId="1664"/>
    <cellStyle name="20% - Accent5 2 2 5" xfId="1665"/>
    <cellStyle name="20% - Accent5 2 2 5 2" xfId="1666"/>
    <cellStyle name="20% - Accent5 2 2 5 2 2" xfId="1667"/>
    <cellStyle name="20% - Accent5 2 2 5 3" xfId="1668"/>
    <cellStyle name="20% - Accent5 2 2 6" xfId="1669"/>
    <cellStyle name="20% - Accent5 2 2 6 2" xfId="1670"/>
    <cellStyle name="20% - Accent5 2 2 6 2 2" xfId="1671"/>
    <cellStyle name="20% - Accent5 2 2 6 3" xfId="1672"/>
    <cellStyle name="20% - Accent5 2 2 7" xfId="1673"/>
    <cellStyle name="20% - Accent5 2 2 7 2" xfId="1674"/>
    <cellStyle name="20% - Accent5 2 2 7 2 2" xfId="1675"/>
    <cellStyle name="20% - Accent5 2 2 7 3" xfId="1676"/>
    <cellStyle name="20% - Accent5 2 2 8" xfId="1677"/>
    <cellStyle name="20% - Accent5 2 2 8 2" xfId="1678"/>
    <cellStyle name="20% - Accent5 2 2 8 2 2" xfId="1679"/>
    <cellStyle name="20% - Accent5 2 2 8 3" xfId="1680"/>
    <cellStyle name="20% - Accent5 2 2 9" xfId="1681"/>
    <cellStyle name="20% - Accent5 2 2 9 2" xfId="1682"/>
    <cellStyle name="20% - Accent5 2 2 9 2 2" xfId="1683"/>
    <cellStyle name="20% - Accent5 2 2 9 3" xfId="1684"/>
    <cellStyle name="20% - Accent5 2 20" xfId="1685"/>
    <cellStyle name="20% - Accent5 2 20 2" xfId="1686"/>
    <cellStyle name="20% - Accent5 2 21" xfId="1687"/>
    <cellStyle name="20% - Accent5 2 21 2" xfId="1688"/>
    <cellStyle name="20% - Accent5 2 22" xfId="1689"/>
    <cellStyle name="20% - Accent5 2 22 2" xfId="1690"/>
    <cellStyle name="20% - Accent5 2 23" xfId="1691"/>
    <cellStyle name="20% - Accent5 2 23 2" xfId="1692"/>
    <cellStyle name="20% - Accent5 2 24" xfId="1693"/>
    <cellStyle name="20% - Accent5 2 24 2" xfId="1694"/>
    <cellStyle name="20% - Accent5 2 25" xfId="1695"/>
    <cellStyle name="20% - Accent5 2 25 2" xfId="1696"/>
    <cellStyle name="20% - Accent5 2 26" xfId="1697"/>
    <cellStyle name="20% - Accent5 2 26 2" xfId="1698"/>
    <cellStyle name="20% - Accent5 2 27" xfId="1699"/>
    <cellStyle name="20% - Accent5 2 27 2" xfId="1700"/>
    <cellStyle name="20% - Accent5 2 28" xfId="1701"/>
    <cellStyle name="20% - Accent5 2 28 2" xfId="1702"/>
    <cellStyle name="20% - Accent5 2 29" xfId="1703"/>
    <cellStyle name="20% - Accent5 2 29 2" xfId="1704"/>
    <cellStyle name="20% - Accent5 2 3" xfId="1705"/>
    <cellStyle name="20% - Accent5 2 3 10" xfId="1706"/>
    <cellStyle name="20% - Accent5 2 3 10 2" xfId="1707"/>
    <cellStyle name="20% - Accent5 2 3 10 2 2" xfId="1708"/>
    <cellStyle name="20% - Accent5 2 3 10 3" xfId="1709"/>
    <cellStyle name="20% - Accent5 2 3 11" xfId="1710"/>
    <cellStyle name="20% - Accent5 2 3 11 2" xfId="1711"/>
    <cellStyle name="20% - Accent5 2 3 11 2 2" xfId="1712"/>
    <cellStyle name="20% - Accent5 2 3 11 3" xfId="1713"/>
    <cellStyle name="20% - Accent5 2 3 12" xfId="1714"/>
    <cellStyle name="20% - Accent5 2 3 12 2" xfId="1715"/>
    <cellStyle name="20% - Accent5 2 3 12 2 2" xfId="1716"/>
    <cellStyle name="20% - Accent5 2 3 12 3" xfId="1717"/>
    <cellStyle name="20% - Accent5 2 3 13" xfId="1718"/>
    <cellStyle name="20% - Accent5 2 3 13 2" xfId="1719"/>
    <cellStyle name="20% - Accent5 2 3 13 2 2" xfId="1720"/>
    <cellStyle name="20% - Accent5 2 3 13 3" xfId="1721"/>
    <cellStyle name="20% - Accent5 2 3 14" xfId="1722"/>
    <cellStyle name="20% - Accent5 2 3 14 2" xfId="1723"/>
    <cellStyle name="20% - Accent5 2 3 14 2 2" xfId="1724"/>
    <cellStyle name="20% - Accent5 2 3 14 3" xfId="1725"/>
    <cellStyle name="20% - Accent5 2 3 15" xfId="1726"/>
    <cellStyle name="20% - Accent5 2 3 15 2" xfId="1727"/>
    <cellStyle name="20% - Accent5 2 3 16" xfId="1728"/>
    <cellStyle name="20% - Accent5 2 3 16 2" xfId="1729"/>
    <cellStyle name="20% - Accent5 2 3 17" xfId="1730"/>
    <cellStyle name="20% - Accent5 2 3 17 2" xfId="1731"/>
    <cellStyle name="20% - Accent5 2 3 18" xfId="1732"/>
    <cellStyle name="20% - Accent5 2 3 18 2" xfId="1733"/>
    <cellStyle name="20% - Accent5 2 3 19" xfId="1734"/>
    <cellStyle name="20% - Accent5 2 3 19 2" xfId="1735"/>
    <cellStyle name="20% - Accent5 2 3 2" xfId="1736"/>
    <cellStyle name="20% - Accent5 2 3 2 2" xfId="1737"/>
    <cellStyle name="20% - Accent5 2 3 2 2 2" xfId="1738"/>
    <cellStyle name="20% - Accent5 2 3 2 3" xfId="1739"/>
    <cellStyle name="20% - Accent5 2 3 20" xfId="1740"/>
    <cellStyle name="20% - Accent5 2 3 20 2" xfId="1741"/>
    <cellStyle name="20% - Accent5 2 3 21" xfId="1742"/>
    <cellStyle name="20% - Accent5 2 3 21 2" xfId="1743"/>
    <cellStyle name="20% - Accent5 2 3 22" xfId="1744"/>
    <cellStyle name="20% - Accent5 2 3 22 2" xfId="1745"/>
    <cellStyle name="20% - Accent5 2 3 23" xfId="1746"/>
    <cellStyle name="20% - Accent5 2 3 23 2" xfId="1747"/>
    <cellStyle name="20% - Accent5 2 3 24" xfId="1748"/>
    <cellStyle name="20% - Accent5 2 3 24 2" xfId="1749"/>
    <cellStyle name="20% - Accent5 2 3 25" xfId="1750"/>
    <cellStyle name="20% - Accent5 2 3 25 2" xfId="1751"/>
    <cellStyle name="20% - Accent5 2 3 26" xfId="1752"/>
    <cellStyle name="20% - Accent5 2 3 26 2" xfId="1753"/>
    <cellStyle name="20% - Accent5 2 3 27" xfId="1754"/>
    <cellStyle name="20% - Accent5 2 3 27 2" xfId="1755"/>
    <cellStyle name="20% - Accent5 2 3 28" xfId="1756"/>
    <cellStyle name="20% - Accent5 2 3 3" xfId="1757"/>
    <cellStyle name="20% - Accent5 2 3 3 2" xfId="1758"/>
    <cellStyle name="20% - Accent5 2 3 3 2 2" xfId="1759"/>
    <cellStyle name="20% - Accent5 2 3 3 3" xfId="1760"/>
    <cellStyle name="20% - Accent5 2 3 4" xfId="1761"/>
    <cellStyle name="20% - Accent5 2 3 4 2" xfId="1762"/>
    <cellStyle name="20% - Accent5 2 3 4 2 2" xfId="1763"/>
    <cellStyle name="20% - Accent5 2 3 4 3" xfId="1764"/>
    <cellStyle name="20% - Accent5 2 3 5" xfId="1765"/>
    <cellStyle name="20% - Accent5 2 3 5 2" xfId="1766"/>
    <cellStyle name="20% - Accent5 2 3 5 2 2" xfId="1767"/>
    <cellStyle name="20% - Accent5 2 3 5 3" xfId="1768"/>
    <cellStyle name="20% - Accent5 2 3 6" xfId="1769"/>
    <cellStyle name="20% - Accent5 2 3 6 2" xfId="1770"/>
    <cellStyle name="20% - Accent5 2 3 6 2 2" xfId="1771"/>
    <cellStyle name="20% - Accent5 2 3 6 3" xfId="1772"/>
    <cellStyle name="20% - Accent5 2 3 7" xfId="1773"/>
    <cellStyle name="20% - Accent5 2 3 7 2" xfId="1774"/>
    <cellStyle name="20% - Accent5 2 3 7 2 2" xfId="1775"/>
    <cellStyle name="20% - Accent5 2 3 7 3" xfId="1776"/>
    <cellStyle name="20% - Accent5 2 3 8" xfId="1777"/>
    <cellStyle name="20% - Accent5 2 3 8 2" xfId="1778"/>
    <cellStyle name="20% - Accent5 2 3 8 2 2" xfId="1779"/>
    <cellStyle name="20% - Accent5 2 3 8 3" xfId="1780"/>
    <cellStyle name="20% - Accent5 2 3 9" xfId="1781"/>
    <cellStyle name="20% - Accent5 2 3 9 2" xfId="1782"/>
    <cellStyle name="20% - Accent5 2 3 9 2 2" xfId="1783"/>
    <cellStyle name="20% - Accent5 2 3 9 3" xfId="1784"/>
    <cellStyle name="20% - Accent5 2 30" xfId="1785"/>
    <cellStyle name="20% - Accent5 2 4" xfId="1786"/>
    <cellStyle name="20% - Accent5 2 4 10" xfId="1787"/>
    <cellStyle name="20% - Accent5 2 4 10 2" xfId="1788"/>
    <cellStyle name="20% - Accent5 2 4 11" xfId="1789"/>
    <cellStyle name="20% - Accent5 2 4 11 2" xfId="1790"/>
    <cellStyle name="20% - Accent5 2 4 12" xfId="1791"/>
    <cellStyle name="20% - Accent5 2 4 12 2" xfId="1792"/>
    <cellStyle name="20% - Accent5 2 4 13" xfId="1793"/>
    <cellStyle name="20% - Accent5 2 4 13 2" xfId="1794"/>
    <cellStyle name="20% - Accent5 2 4 14" xfId="1795"/>
    <cellStyle name="20% - Accent5 2 4 14 2" xfId="1796"/>
    <cellStyle name="20% - Accent5 2 4 15" xfId="1797"/>
    <cellStyle name="20% - Accent5 2 4 15 2" xfId="1798"/>
    <cellStyle name="20% - Accent5 2 4 16" xfId="1799"/>
    <cellStyle name="20% - Accent5 2 4 16 2" xfId="1800"/>
    <cellStyle name="20% - Accent5 2 4 17" xfId="1801"/>
    <cellStyle name="20% - Accent5 2 4 17 2" xfId="1802"/>
    <cellStyle name="20% - Accent5 2 4 18" xfId="1803"/>
    <cellStyle name="20% - Accent5 2 4 18 2" xfId="1804"/>
    <cellStyle name="20% - Accent5 2 4 19" xfId="1805"/>
    <cellStyle name="20% - Accent5 2 4 19 2" xfId="1806"/>
    <cellStyle name="20% - Accent5 2 4 2" xfId="1807"/>
    <cellStyle name="20% - Accent5 2 4 2 2" xfId="1808"/>
    <cellStyle name="20% - Accent5 2 4 2 2 2" xfId="1809"/>
    <cellStyle name="20% - Accent5 2 4 2 3" xfId="1810"/>
    <cellStyle name="20% - Accent5 2 4 20" xfId="1811"/>
    <cellStyle name="20% - Accent5 2 4 20 2" xfId="1812"/>
    <cellStyle name="20% - Accent5 2 4 21" xfId="1813"/>
    <cellStyle name="20% - Accent5 2 4 21 2" xfId="1814"/>
    <cellStyle name="20% - Accent5 2 4 22" xfId="1815"/>
    <cellStyle name="20% - Accent5 2 4 22 2" xfId="1816"/>
    <cellStyle name="20% - Accent5 2 4 23" xfId="1817"/>
    <cellStyle name="20% - Accent5 2 4 3" xfId="1818"/>
    <cellStyle name="20% - Accent5 2 4 3 2" xfId="1819"/>
    <cellStyle name="20% - Accent5 2 4 3 2 2" xfId="1820"/>
    <cellStyle name="20% - Accent5 2 4 3 3" xfId="1821"/>
    <cellStyle name="20% - Accent5 2 4 4" xfId="1822"/>
    <cellStyle name="20% - Accent5 2 4 4 2" xfId="1823"/>
    <cellStyle name="20% - Accent5 2 4 4 2 2" xfId="1824"/>
    <cellStyle name="20% - Accent5 2 4 4 3" xfId="1825"/>
    <cellStyle name="20% - Accent5 2 4 5" xfId="1826"/>
    <cellStyle name="20% - Accent5 2 4 5 2" xfId="1827"/>
    <cellStyle name="20% - Accent5 2 4 5 2 2" xfId="1828"/>
    <cellStyle name="20% - Accent5 2 4 5 3" xfId="1829"/>
    <cellStyle name="20% - Accent5 2 4 6" xfId="1830"/>
    <cellStyle name="20% - Accent5 2 4 6 2" xfId="1831"/>
    <cellStyle name="20% - Accent5 2 4 6 2 2" xfId="1832"/>
    <cellStyle name="20% - Accent5 2 4 6 3" xfId="1833"/>
    <cellStyle name="20% - Accent5 2 4 7" xfId="1834"/>
    <cellStyle name="20% - Accent5 2 4 7 2" xfId="1835"/>
    <cellStyle name="20% - Accent5 2 4 7 2 2" xfId="1836"/>
    <cellStyle name="20% - Accent5 2 4 7 3" xfId="1837"/>
    <cellStyle name="20% - Accent5 2 4 8" xfId="1838"/>
    <cellStyle name="20% - Accent5 2 4 8 2" xfId="1839"/>
    <cellStyle name="20% - Accent5 2 4 8 2 2" xfId="1840"/>
    <cellStyle name="20% - Accent5 2 4 8 3" xfId="1841"/>
    <cellStyle name="20% - Accent5 2 4 9" xfId="1842"/>
    <cellStyle name="20% - Accent5 2 4 9 2" xfId="1843"/>
    <cellStyle name="20% - Accent5 2 4 9 2 2" xfId="1844"/>
    <cellStyle name="20% - Accent5 2 4 9 3" xfId="1845"/>
    <cellStyle name="20% - Accent5 2 5" xfId="1846"/>
    <cellStyle name="20% - Accent5 2 5 10" xfId="1847"/>
    <cellStyle name="20% - Accent5 2 5 10 2" xfId="1848"/>
    <cellStyle name="20% - Accent5 2 5 11" xfId="1849"/>
    <cellStyle name="20% - Accent5 2 5 11 2" xfId="1850"/>
    <cellStyle name="20% - Accent5 2 5 12" xfId="1851"/>
    <cellStyle name="20% - Accent5 2 5 12 2" xfId="1852"/>
    <cellStyle name="20% - Accent5 2 5 13" xfId="1853"/>
    <cellStyle name="20% - Accent5 2 5 13 2" xfId="1854"/>
    <cellStyle name="20% - Accent5 2 5 14" xfId="1855"/>
    <cellStyle name="20% - Accent5 2 5 14 2" xfId="1856"/>
    <cellStyle name="20% - Accent5 2 5 15" xfId="1857"/>
    <cellStyle name="20% - Accent5 2 5 15 2" xfId="1858"/>
    <cellStyle name="20% - Accent5 2 5 16" xfId="1859"/>
    <cellStyle name="20% - Accent5 2 5 16 2" xfId="1860"/>
    <cellStyle name="20% - Accent5 2 5 17" xfId="1861"/>
    <cellStyle name="20% - Accent5 2 5 17 2" xfId="1862"/>
    <cellStyle name="20% - Accent5 2 5 18" xfId="1863"/>
    <cellStyle name="20% - Accent5 2 5 18 2" xfId="1864"/>
    <cellStyle name="20% - Accent5 2 5 19" xfId="1865"/>
    <cellStyle name="20% - Accent5 2 5 19 2" xfId="1866"/>
    <cellStyle name="20% - Accent5 2 5 2" xfId="1867"/>
    <cellStyle name="20% - Accent5 2 5 2 2" xfId="1868"/>
    <cellStyle name="20% - Accent5 2 5 2 2 2" xfId="1869"/>
    <cellStyle name="20% - Accent5 2 5 2 3" xfId="1870"/>
    <cellStyle name="20% - Accent5 2 5 20" xfId="1871"/>
    <cellStyle name="20% - Accent5 2 5 20 2" xfId="1872"/>
    <cellStyle name="20% - Accent5 2 5 21" xfId="1873"/>
    <cellStyle name="20% - Accent5 2 5 21 2" xfId="1874"/>
    <cellStyle name="20% - Accent5 2 5 22" xfId="1875"/>
    <cellStyle name="20% - Accent5 2 5 3" xfId="1876"/>
    <cellStyle name="20% - Accent5 2 5 3 2" xfId="1877"/>
    <cellStyle name="20% - Accent5 2 5 3 2 2" xfId="1878"/>
    <cellStyle name="20% - Accent5 2 5 3 3" xfId="1879"/>
    <cellStyle name="20% - Accent5 2 5 4" xfId="1880"/>
    <cellStyle name="20% - Accent5 2 5 4 2" xfId="1881"/>
    <cellStyle name="20% - Accent5 2 5 4 2 2" xfId="1882"/>
    <cellStyle name="20% - Accent5 2 5 4 3" xfId="1883"/>
    <cellStyle name="20% - Accent5 2 5 5" xfId="1884"/>
    <cellStyle name="20% - Accent5 2 5 5 2" xfId="1885"/>
    <cellStyle name="20% - Accent5 2 5 5 2 2" xfId="1886"/>
    <cellStyle name="20% - Accent5 2 5 5 3" xfId="1887"/>
    <cellStyle name="20% - Accent5 2 5 6" xfId="1888"/>
    <cellStyle name="20% - Accent5 2 5 6 2" xfId="1889"/>
    <cellStyle name="20% - Accent5 2 5 6 2 2" xfId="1890"/>
    <cellStyle name="20% - Accent5 2 5 6 3" xfId="1891"/>
    <cellStyle name="20% - Accent5 2 5 7" xfId="1892"/>
    <cellStyle name="20% - Accent5 2 5 7 2" xfId="1893"/>
    <cellStyle name="20% - Accent5 2 5 7 2 2" xfId="1894"/>
    <cellStyle name="20% - Accent5 2 5 7 3" xfId="1895"/>
    <cellStyle name="20% - Accent5 2 5 8" xfId="1896"/>
    <cellStyle name="20% - Accent5 2 5 8 2" xfId="1897"/>
    <cellStyle name="20% - Accent5 2 5 8 2 2" xfId="1898"/>
    <cellStyle name="20% - Accent5 2 5 8 3" xfId="1899"/>
    <cellStyle name="20% - Accent5 2 5 9" xfId="1900"/>
    <cellStyle name="20% - Accent5 2 5 9 2" xfId="1901"/>
    <cellStyle name="20% - Accent5 2 6" xfId="1902"/>
    <cellStyle name="20% - Accent5 2 6 2" xfId="1903"/>
    <cellStyle name="20% - Accent5 2 6 2 2" xfId="1904"/>
    <cellStyle name="20% - Accent5 2 6 3" xfId="1905"/>
    <cellStyle name="20% - Accent5 2 7" xfId="1906"/>
    <cellStyle name="20% - Accent5 2 7 2" xfId="1907"/>
    <cellStyle name="20% - Accent5 2 7 2 2" xfId="1908"/>
    <cellStyle name="20% - Accent5 2 7 3" xfId="1909"/>
    <cellStyle name="20% - Accent5 2 8" xfId="1910"/>
    <cellStyle name="20% - Accent5 2 8 2" xfId="1911"/>
    <cellStyle name="20% - Accent5 2 8 2 2" xfId="1912"/>
    <cellStyle name="20% - Accent5 2 8 3" xfId="1913"/>
    <cellStyle name="20% - Accent5 2 9" xfId="1914"/>
    <cellStyle name="20% - Accent5 2 9 2" xfId="1915"/>
    <cellStyle name="20% - Accent5 2 9 2 2" xfId="1916"/>
    <cellStyle name="20% - Accent5 2 9 3" xfId="1917"/>
    <cellStyle name="20% - Accent5 3" xfId="1918"/>
    <cellStyle name="20% - Accent6 2" xfId="1919"/>
    <cellStyle name="20% - Accent6 2 10" xfId="1920"/>
    <cellStyle name="20% - Accent6 2 10 2" xfId="1921"/>
    <cellStyle name="20% - Accent6 2 10 2 2" xfId="1922"/>
    <cellStyle name="20% - Accent6 2 10 3" xfId="1923"/>
    <cellStyle name="20% - Accent6 2 11" xfId="1924"/>
    <cellStyle name="20% - Accent6 2 11 2" xfId="1925"/>
    <cellStyle name="20% - Accent6 2 11 2 2" xfId="1926"/>
    <cellStyle name="20% - Accent6 2 11 3" xfId="1927"/>
    <cellStyle name="20% - Accent6 2 12" xfId="1928"/>
    <cellStyle name="20% - Accent6 2 12 2" xfId="1929"/>
    <cellStyle name="20% - Accent6 2 12 2 2" xfId="1930"/>
    <cellStyle name="20% - Accent6 2 12 3" xfId="1931"/>
    <cellStyle name="20% - Accent6 2 13" xfId="1932"/>
    <cellStyle name="20% - Accent6 2 13 2" xfId="1933"/>
    <cellStyle name="20% - Accent6 2 13 2 2" xfId="1934"/>
    <cellStyle name="20% - Accent6 2 13 3" xfId="1935"/>
    <cellStyle name="20% - Accent6 2 14" xfId="1936"/>
    <cellStyle name="20% - Accent6 2 14 2" xfId="1937"/>
    <cellStyle name="20% - Accent6 2 14 2 2" xfId="1938"/>
    <cellStyle name="20% - Accent6 2 14 3" xfId="1939"/>
    <cellStyle name="20% - Accent6 2 15" xfId="1940"/>
    <cellStyle name="20% - Accent6 2 15 2" xfId="1941"/>
    <cellStyle name="20% - Accent6 2 15 2 2" xfId="1942"/>
    <cellStyle name="20% - Accent6 2 15 3" xfId="1943"/>
    <cellStyle name="20% - Accent6 2 16" xfId="1944"/>
    <cellStyle name="20% - Accent6 2 16 2" xfId="1945"/>
    <cellStyle name="20% - Accent6 2 16 2 2" xfId="1946"/>
    <cellStyle name="20% - Accent6 2 16 3" xfId="1947"/>
    <cellStyle name="20% - Accent6 2 17" xfId="1948"/>
    <cellStyle name="20% - Accent6 2 17 2" xfId="1949"/>
    <cellStyle name="20% - Accent6 2 18" xfId="1950"/>
    <cellStyle name="20% - Accent6 2 18 2" xfId="1951"/>
    <cellStyle name="20% - Accent6 2 19" xfId="1952"/>
    <cellStyle name="20% - Accent6 2 19 2" xfId="1953"/>
    <cellStyle name="20% - Accent6 2 2" xfId="1954"/>
    <cellStyle name="20% - Accent6 2 2 10" xfId="1955"/>
    <cellStyle name="20% - Accent6 2 2 10 2" xfId="1956"/>
    <cellStyle name="20% - Accent6 2 2 10 2 2" xfId="1957"/>
    <cellStyle name="20% - Accent6 2 2 10 3" xfId="1958"/>
    <cellStyle name="20% - Accent6 2 2 11" xfId="1959"/>
    <cellStyle name="20% - Accent6 2 2 11 2" xfId="1960"/>
    <cellStyle name="20% - Accent6 2 2 11 2 2" xfId="1961"/>
    <cellStyle name="20% - Accent6 2 2 11 3" xfId="1962"/>
    <cellStyle name="20% - Accent6 2 2 12" xfId="1963"/>
    <cellStyle name="20% - Accent6 2 2 12 2" xfId="1964"/>
    <cellStyle name="20% - Accent6 2 2 12 2 2" xfId="1965"/>
    <cellStyle name="20% - Accent6 2 2 12 3" xfId="1966"/>
    <cellStyle name="20% - Accent6 2 2 13" xfId="1967"/>
    <cellStyle name="20% - Accent6 2 2 13 2" xfId="1968"/>
    <cellStyle name="20% - Accent6 2 2 13 2 2" xfId="1969"/>
    <cellStyle name="20% - Accent6 2 2 13 3" xfId="1970"/>
    <cellStyle name="20% - Accent6 2 2 14" xfId="1971"/>
    <cellStyle name="20% - Accent6 2 2 14 2" xfId="1972"/>
    <cellStyle name="20% - Accent6 2 2 14 2 2" xfId="1973"/>
    <cellStyle name="20% - Accent6 2 2 14 3" xfId="1974"/>
    <cellStyle name="20% - Accent6 2 2 15" xfId="1975"/>
    <cellStyle name="20% - Accent6 2 2 15 2" xfId="1976"/>
    <cellStyle name="20% - Accent6 2 2 15 2 2" xfId="1977"/>
    <cellStyle name="20% - Accent6 2 2 15 3" xfId="1978"/>
    <cellStyle name="20% - Accent6 2 2 16" xfId="1979"/>
    <cellStyle name="20% - Accent6 2 2 16 2" xfId="1980"/>
    <cellStyle name="20% - Accent6 2 2 17" xfId="1981"/>
    <cellStyle name="20% - Accent6 2 2 17 2" xfId="1982"/>
    <cellStyle name="20% - Accent6 2 2 18" xfId="1983"/>
    <cellStyle name="20% - Accent6 2 2 18 2" xfId="1984"/>
    <cellStyle name="20% - Accent6 2 2 19" xfId="1985"/>
    <cellStyle name="20% - Accent6 2 2 19 2" xfId="1986"/>
    <cellStyle name="20% - Accent6 2 2 2" xfId="1987"/>
    <cellStyle name="20% - Accent6 2 2 2 2" xfId="1988"/>
    <cellStyle name="20% - Accent6 2 2 2 2 2" xfId="1989"/>
    <cellStyle name="20% - Accent6 2 2 2 2 2 2" xfId="1990"/>
    <cellStyle name="20% - Accent6 2 2 2 2 3" xfId="1991"/>
    <cellStyle name="20% - Accent6 2 2 2 3" xfId="1992"/>
    <cellStyle name="20% - Accent6 2 2 2 3 2" xfId="1993"/>
    <cellStyle name="20% - Accent6 2 2 2 4" xfId="1994"/>
    <cellStyle name="20% - Accent6 2 2 20" xfId="1995"/>
    <cellStyle name="20% - Accent6 2 2 20 2" xfId="1996"/>
    <cellStyle name="20% - Accent6 2 2 21" xfId="1997"/>
    <cellStyle name="20% - Accent6 2 2 21 2" xfId="1998"/>
    <cellStyle name="20% - Accent6 2 2 22" xfId="1999"/>
    <cellStyle name="20% - Accent6 2 2 22 2" xfId="2000"/>
    <cellStyle name="20% - Accent6 2 2 23" xfId="2001"/>
    <cellStyle name="20% - Accent6 2 2 23 2" xfId="2002"/>
    <cellStyle name="20% - Accent6 2 2 24" xfId="2003"/>
    <cellStyle name="20% - Accent6 2 2 24 2" xfId="2004"/>
    <cellStyle name="20% - Accent6 2 2 25" xfId="2005"/>
    <cellStyle name="20% - Accent6 2 2 25 2" xfId="2006"/>
    <cellStyle name="20% - Accent6 2 2 26" xfId="2007"/>
    <cellStyle name="20% - Accent6 2 2 26 2" xfId="2008"/>
    <cellStyle name="20% - Accent6 2 2 27" xfId="2009"/>
    <cellStyle name="20% - Accent6 2 2 27 2" xfId="2010"/>
    <cellStyle name="20% - Accent6 2 2 28" xfId="2011"/>
    <cellStyle name="20% - Accent6 2 2 28 2" xfId="2012"/>
    <cellStyle name="20% - Accent6 2 2 29" xfId="2013"/>
    <cellStyle name="20% - Accent6 2 2 3" xfId="2014"/>
    <cellStyle name="20% - Accent6 2 2 3 2" xfId="2015"/>
    <cellStyle name="20% - Accent6 2 2 3 2 2" xfId="2016"/>
    <cellStyle name="20% - Accent6 2 2 3 3" xfId="2017"/>
    <cellStyle name="20% - Accent6 2 2 4" xfId="2018"/>
    <cellStyle name="20% - Accent6 2 2 4 2" xfId="2019"/>
    <cellStyle name="20% - Accent6 2 2 4 2 2" xfId="2020"/>
    <cellStyle name="20% - Accent6 2 2 4 3" xfId="2021"/>
    <cellStyle name="20% - Accent6 2 2 5" xfId="2022"/>
    <cellStyle name="20% - Accent6 2 2 5 2" xfId="2023"/>
    <cellStyle name="20% - Accent6 2 2 5 2 2" xfId="2024"/>
    <cellStyle name="20% - Accent6 2 2 5 3" xfId="2025"/>
    <cellStyle name="20% - Accent6 2 2 6" xfId="2026"/>
    <cellStyle name="20% - Accent6 2 2 6 2" xfId="2027"/>
    <cellStyle name="20% - Accent6 2 2 6 2 2" xfId="2028"/>
    <cellStyle name="20% - Accent6 2 2 6 3" xfId="2029"/>
    <cellStyle name="20% - Accent6 2 2 7" xfId="2030"/>
    <cellStyle name="20% - Accent6 2 2 7 2" xfId="2031"/>
    <cellStyle name="20% - Accent6 2 2 7 2 2" xfId="2032"/>
    <cellStyle name="20% - Accent6 2 2 7 3" xfId="2033"/>
    <cellStyle name="20% - Accent6 2 2 8" xfId="2034"/>
    <cellStyle name="20% - Accent6 2 2 8 2" xfId="2035"/>
    <cellStyle name="20% - Accent6 2 2 8 2 2" xfId="2036"/>
    <cellStyle name="20% - Accent6 2 2 8 3" xfId="2037"/>
    <cellStyle name="20% - Accent6 2 2 9" xfId="2038"/>
    <cellStyle name="20% - Accent6 2 2 9 2" xfId="2039"/>
    <cellStyle name="20% - Accent6 2 2 9 2 2" xfId="2040"/>
    <cellStyle name="20% - Accent6 2 2 9 3" xfId="2041"/>
    <cellStyle name="20% - Accent6 2 20" xfId="2042"/>
    <cellStyle name="20% - Accent6 2 20 2" xfId="2043"/>
    <cellStyle name="20% - Accent6 2 21" xfId="2044"/>
    <cellStyle name="20% - Accent6 2 21 2" xfId="2045"/>
    <cellStyle name="20% - Accent6 2 22" xfId="2046"/>
    <cellStyle name="20% - Accent6 2 22 2" xfId="2047"/>
    <cellStyle name="20% - Accent6 2 23" xfId="2048"/>
    <cellStyle name="20% - Accent6 2 23 2" xfId="2049"/>
    <cellStyle name="20% - Accent6 2 24" xfId="2050"/>
    <cellStyle name="20% - Accent6 2 24 2" xfId="2051"/>
    <cellStyle name="20% - Accent6 2 25" xfId="2052"/>
    <cellStyle name="20% - Accent6 2 25 2" xfId="2053"/>
    <cellStyle name="20% - Accent6 2 26" xfId="2054"/>
    <cellStyle name="20% - Accent6 2 26 2" xfId="2055"/>
    <cellStyle name="20% - Accent6 2 27" xfId="2056"/>
    <cellStyle name="20% - Accent6 2 27 2" xfId="2057"/>
    <cellStyle name="20% - Accent6 2 28" xfId="2058"/>
    <cellStyle name="20% - Accent6 2 28 2" xfId="2059"/>
    <cellStyle name="20% - Accent6 2 29" xfId="2060"/>
    <cellStyle name="20% - Accent6 2 29 2" xfId="2061"/>
    <cellStyle name="20% - Accent6 2 3" xfId="2062"/>
    <cellStyle name="20% - Accent6 2 3 10" xfId="2063"/>
    <cellStyle name="20% - Accent6 2 3 10 2" xfId="2064"/>
    <cellStyle name="20% - Accent6 2 3 10 2 2" xfId="2065"/>
    <cellStyle name="20% - Accent6 2 3 10 3" xfId="2066"/>
    <cellStyle name="20% - Accent6 2 3 11" xfId="2067"/>
    <cellStyle name="20% - Accent6 2 3 11 2" xfId="2068"/>
    <cellStyle name="20% - Accent6 2 3 11 2 2" xfId="2069"/>
    <cellStyle name="20% - Accent6 2 3 11 3" xfId="2070"/>
    <cellStyle name="20% - Accent6 2 3 12" xfId="2071"/>
    <cellStyle name="20% - Accent6 2 3 12 2" xfId="2072"/>
    <cellStyle name="20% - Accent6 2 3 12 2 2" xfId="2073"/>
    <cellStyle name="20% - Accent6 2 3 12 3" xfId="2074"/>
    <cellStyle name="20% - Accent6 2 3 13" xfId="2075"/>
    <cellStyle name="20% - Accent6 2 3 13 2" xfId="2076"/>
    <cellStyle name="20% - Accent6 2 3 13 2 2" xfId="2077"/>
    <cellStyle name="20% - Accent6 2 3 13 3" xfId="2078"/>
    <cellStyle name="20% - Accent6 2 3 14" xfId="2079"/>
    <cellStyle name="20% - Accent6 2 3 14 2" xfId="2080"/>
    <cellStyle name="20% - Accent6 2 3 14 2 2" xfId="2081"/>
    <cellStyle name="20% - Accent6 2 3 14 3" xfId="2082"/>
    <cellStyle name="20% - Accent6 2 3 15" xfId="2083"/>
    <cellStyle name="20% - Accent6 2 3 15 2" xfId="2084"/>
    <cellStyle name="20% - Accent6 2 3 16" xfId="2085"/>
    <cellStyle name="20% - Accent6 2 3 16 2" xfId="2086"/>
    <cellStyle name="20% - Accent6 2 3 17" xfId="2087"/>
    <cellStyle name="20% - Accent6 2 3 17 2" xfId="2088"/>
    <cellStyle name="20% - Accent6 2 3 18" xfId="2089"/>
    <cellStyle name="20% - Accent6 2 3 18 2" xfId="2090"/>
    <cellStyle name="20% - Accent6 2 3 19" xfId="2091"/>
    <cellStyle name="20% - Accent6 2 3 19 2" xfId="2092"/>
    <cellStyle name="20% - Accent6 2 3 2" xfId="2093"/>
    <cellStyle name="20% - Accent6 2 3 2 2" xfId="2094"/>
    <cellStyle name="20% - Accent6 2 3 2 2 2" xfId="2095"/>
    <cellStyle name="20% - Accent6 2 3 2 3" xfId="2096"/>
    <cellStyle name="20% - Accent6 2 3 20" xfId="2097"/>
    <cellStyle name="20% - Accent6 2 3 20 2" xfId="2098"/>
    <cellStyle name="20% - Accent6 2 3 21" xfId="2099"/>
    <cellStyle name="20% - Accent6 2 3 21 2" xfId="2100"/>
    <cellStyle name="20% - Accent6 2 3 22" xfId="2101"/>
    <cellStyle name="20% - Accent6 2 3 22 2" xfId="2102"/>
    <cellStyle name="20% - Accent6 2 3 23" xfId="2103"/>
    <cellStyle name="20% - Accent6 2 3 23 2" xfId="2104"/>
    <cellStyle name="20% - Accent6 2 3 24" xfId="2105"/>
    <cellStyle name="20% - Accent6 2 3 24 2" xfId="2106"/>
    <cellStyle name="20% - Accent6 2 3 25" xfId="2107"/>
    <cellStyle name="20% - Accent6 2 3 25 2" xfId="2108"/>
    <cellStyle name="20% - Accent6 2 3 26" xfId="2109"/>
    <cellStyle name="20% - Accent6 2 3 26 2" xfId="2110"/>
    <cellStyle name="20% - Accent6 2 3 27" xfId="2111"/>
    <cellStyle name="20% - Accent6 2 3 27 2" xfId="2112"/>
    <cellStyle name="20% - Accent6 2 3 28" xfId="2113"/>
    <cellStyle name="20% - Accent6 2 3 3" xfId="2114"/>
    <cellStyle name="20% - Accent6 2 3 3 2" xfId="2115"/>
    <cellStyle name="20% - Accent6 2 3 3 2 2" xfId="2116"/>
    <cellStyle name="20% - Accent6 2 3 3 3" xfId="2117"/>
    <cellStyle name="20% - Accent6 2 3 4" xfId="2118"/>
    <cellStyle name="20% - Accent6 2 3 4 2" xfId="2119"/>
    <cellStyle name="20% - Accent6 2 3 4 2 2" xfId="2120"/>
    <cellStyle name="20% - Accent6 2 3 4 3" xfId="2121"/>
    <cellStyle name="20% - Accent6 2 3 5" xfId="2122"/>
    <cellStyle name="20% - Accent6 2 3 5 2" xfId="2123"/>
    <cellStyle name="20% - Accent6 2 3 5 2 2" xfId="2124"/>
    <cellStyle name="20% - Accent6 2 3 5 3" xfId="2125"/>
    <cellStyle name="20% - Accent6 2 3 6" xfId="2126"/>
    <cellStyle name="20% - Accent6 2 3 6 2" xfId="2127"/>
    <cellStyle name="20% - Accent6 2 3 6 2 2" xfId="2128"/>
    <cellStyle name="20% - Accent6 2 3 6 3" xfId="2129"/>
    <cellStyle name="20% - Accent6 2 3 7" xfId="2130"/>
    <cellStyle name="20% - Accent6 2 3 7 2" xfId="2131"/>
    <cellStyle name="20% - Accent6 2 3 7 2 2" xfId="2132"/>
    <cellStyle name="20% - Accent6 2 3 7 3" xfId="2133"/>
    <cellStyle name="20% - Accent6 2 3 8" xfId="2134"/>
    <cellStyle name="20% - Accent6 2 3 8 2" xfId="2135"/>
    <cellStyle name="20% - Accent6 2 3 8 2 2" xfId="2136"/>
    <cellStyle name="20% - Accent6 2 3 8 3" xfId="2137"/>
    <cellStyle name="20% - Accent6 2 3 9" xfId="2138"/>
    <cellStyle name="20% - Accent6 2 3 9 2" xfId="2139"/>
    <cellStyle name="20% - Accent6 2 3 9 2 2" xfId="2140"/>
    <cellStyle name="20% - Accent6 2 3 9 3" xfId="2141"/>
    <cellStyle name="20% - Accent6 2 30" xfId="2142"/>
    <cellStyle name="20% - Accent6 2 4" xfId="2143"/>
    <cellStyle name="20% - Accent6 2 4 10" xfId="2144"/>
    <cellStyle name="20% - Accent6 2 4 10 2" xfId="2145"/>
    <cellStyle name="20% - Accent6 2 4 11" xfId="2146"/>
    <cellStyle name="20% - Accent6 2 4 11 2" xfId="2147"/>
    <cellStyle name="20% - Accent6 2 4 12" xfId="2148"/>
    <cellStyle name="20% - Accent6 2 4 12 2" xfId="2149"/>
    <cellStyle name="20% - Accent6 2 4 13" xfId="2150"/>
    <cellStyle name="20% - Accent6 2 4 13 2" xfId="2151"/>
    <cellStyle name="20% - Accent6 2 4 14" xfId="2152"/>
    <cellStyle name="20% - Accent6 2 4 14 2" xfId="2153"/>
    <cellStyle name="20% - Accent6 2 4 15" xfId="2154"/>
    <cellStyle name="20% - Accent6 2 4 15 2" xfId="2155"/>
    <cellStyle name="20% - Accent6 2 4 16" xfId="2156"/>
    <cellStyle name="20% - Accent6 2 4 16 2" xfId="2157"/>
    <cellStyle name="20% - Accent6 2 4 17" xfId="2158"/>
    <cellStyle name="20% - Accent6 2 4 17 2" xfId="2159"/>
    <cellStyle name="20% - Accent6 2 4 18" xfId="2160"/>
    <cellStyle name="20% - Accent6 2 4 18 2" xfId="2161"/>
    <cellStyle name="20% - Accent6 2 4 19" xfId="2162"/>
    <cellStyle name="20% - Accent6 2 4 19 2" xfId="2163"/>
    <cellStyle name="20% - Accent6 2 4 2" xfId="2164"/>
    <cellStyle name="20% - Accent6 2 4 2 2" xfId="2165"/>
    <cellStyle name="20% - Accent6 2 4 2 2 2" xfId="2166"/>
    <cellStyle name="20% - Accent6 2 4 2 3" xfId="2167"/>
    <cellStyle name="20% - Accent6 2 4 20" xfId="2168"/>
    <cellStyle name="20% - Accent6 2 4 20 2" xfId="2169"/>
    <cellStyle name="20% - Accent6 2 4 21" xfId="2170"/>
    <cellStyle name="20% - Accent6 2 4 21 2" xfId="2171"/>
    <cellStyle name="20% - Accent6 2 4 22" xfId="2172"/>
    <cellStyle name="20% - Accent6 2 4 22 2" xfId="2173"/>
    <cellStyle name="20% - Accent6 2 4 23" xfId="2174"/>
    <cellStyle name="20% - Accent6 2 4 3" xfId="2175"/>
    <cellStyle name="20% - Accent6 2 4 3 2" xfId="2176"/>
    <cellStyle name="20% - Accent6 2 4 3 2 2" xfId="2177"/>
    <cellStyle name="20% - Accent6 2 4 3 3" xfId="2178"/>
    <cellStyle name="20% - Accent6 2 4 4" xfId="2179"/>
    <cellStyle name="20% - Accent6 2 4 4 2" xfId="2180"/>
    <cellStyle name="20% - Accent6 2 4 4 2 2" xfId="2181"/>
    <cellStyle name="20% - Accent6 2 4 4 3" xfId="2182"/>
    <cellStyle name="20% - Accent6 2 4 5" xfId="2183"/>
    <cellStyle name="20% - Accent6 2 4 5 2" xfId="2184"/>
    <cellStyle name="20% - Accent6 2 4 5 2 2" xfId="2185"/>
    <cellStyle name="20% - Accent6 2 4 5 3" xfId="2186"/>
    <cellStyle name="20% - Accent6 2 4 6" xfId="2187"/>
    <cellStyle name="20% - Accent6 2 4 6 2" xfId="2188"/>
    <cellStyle name="20% - Accent6 2 4 6 2 2" xfId="2189"/>
    <cellStyle name="20% - Accent6 2 4 6 3" xfId="2190"/>
    <cellStyle name="20% - Accent6 2 4 7" xfId="2191"/>
    <cellStyle name="20% - Accent6 2 4 7 2" xfId="2192"/>
    <cellStyle name="20% - Accent6 2 4 7 2 2" xfId="2193"/>
    <cellStyle name="20% - Accent6 2 4 7 3" xfId="2194"/>
    <cellStyle name="20% - Accent6 2 4 8" xfId="2195"/>
    <cellStyle name="20% - Accent6 2 4 8 2" xfId="2196"/>
    <cellStyle name="20% - Accent6 2 4 8 2 2" xfId="2197"/>
    <cellStyle name="20% - Accent6 2 4 8 3" xfId="2198"/>
    <cellStyle name="20% - Accent6 2 4 9" xfId="2199"/>
    <cellStyle name="20% - Accent6 2 4 9 2" xfId="2200"/>
    <cellStyle name="20% - Accent6 2 4 9 2 2" xfId="2201"/>
    <cellStyle name="20% - Accent6 2 4 9 3" xfId="2202"/>
    <cellStyle name="20% - Accent6 2 5" xfId="2203"/>
    <cellStyle name="20% - Accent6 2 5 10" xfId="2204"/>
    <cellStyle name="20% - Accent6 2 5 10 2" xfId="2205"/>
    <cellStyle name="20% - Accent6 2 5 11" xfId="2206"/>
    <cellStyle name="20% - Accent6 2 5 11 2" xfId="2207"/>
    <cellStyle name="20% - Accent6 2 5 12" xfId="2208"/>
    <cellStyle name="20% - Accent6 2 5 12 2" xfId="2209"/>
    <cellStyle name="20% - Accent6 2 5 13" xfId="2210"/>
    <cellStyle name="20% - Accent6 2 5 13 2" xfId="2211"/>
    <cellStyle name="20% - Accent6 2 5 14" xfId="2212"/>
    <cellStyle name="20% - Accent6 2 5 14 2" xfId="2213"/>
    <cellStyle name="20% - Accent6 2 5 15" xfId="2214"/>
    <cellStyle name="20% - Accent6 2 5 15 2" xfId="2215"/>
    <cellStyle name="20% - Accent6 2 5 16" xfId="2216"/>
    <cellStyle name="20% - Accent6 2 5 16 2" xfId="2217"/>
    <cellStyle name="20% - Accent6 2 5 17" xfId="2218"/>
    <cellStyle name="20% - Accent6 2 5 17 2" xfId="2219"/>
    <cellStyle name="20% - Accent6 2 5 18" xfId="2220"/>
    <cellStyle name="20% - Accent6 2 5 18 2" xfId="2221"/>
    <cellStyle name="20% - Accent6 2 5 19" xfId="2222"/>
    <cellStyle name="20% - Accent6 2 5 19 2" xfId="2223"/>
    <cellStyle name="20% - Accent6 2 5 2" xfId="2224"/>
    <cellStyle name="20% - Accent6 2 5 2 2" xfId="2225"/>
    <cellStyle name="20% - Accent6 2 5 2 2 2" xfId="2226"/>
    <cellStyle name="20% - Accent6 2 5 2 3" xfId="2227"/>
    <cellStyle name="20% - Accent6 2 5 20" xfId="2228"/>
    <cellStyle name="20% - Accent6 2 5 20 2" xfId="2229"/>
    <cellStyle name="20% - Accent6 2 5 21" xfId="2230"/>
    <cellStyle name="20% - Accent6 2 5 21 2" xfId="2231"/>
    <cellStyle name="20% - Accent6 2 5 22" xfId="2232"/>
    <cellStyle name="20% - Accent6 2 5 3" xfId="2233"/>
    <cellStyle name="20% - Accent6 2 5 3 2" xfId="2234"/>
    <cellStyle name="20% - Accent6 2 5 3 2 2" xfId="2235"/>
    <cellStyle name="20% - Accent6 2 5 3 3" xfId="2236"/>
    <cellStyle name="20% - Accent6 2 5 4" xfId="2237"/>
    <cellStyle name="20% - Accent6 2 5 4 2" xfId="2238"/>
    <cellStyle name="20% - Accent6 2 5 4 2 2" xfId="2239"/>
    <cellStyle name="20% - Accent6 2 5 4 3" xfId="2240"/>
    <cellStyle name="20% - Accent6 2 5 5" xfId="2241"/>
    <cellStyle name="20% - Accent6 2 5 5 2" xfId="2242"/>
    <cellStyle name="20% - Accent6 2 5 5 2 2" xfId="2243"/>
    <cellStyle name="20% - Accent6 2 5 5 3" xfId="2244"/>
    <cellStyle name="20% - Accent6 2 5 6" xfId="2245"/>
    <cellStyle name="20% - Accent6 2 5 6 2" xfId="2246"/>
    <cellStyle name="20% - Accent6 2 5 6 2 2" xfId="2247"/>
    <cellStyle name="20% - Accent6 2 5 6 3" xfId="2248"/>
    <cellStyle name="20% - Accent6 2 5 7" xfId="2249"/>
    <cellStyle name="20% - Accent6 2 5 7 2" xfId="2250"/>
    <cellStyle name="20% - Accent6 2 5 7 2 2" xfId="2251"/>
    <cellStyle name="20% - Accent6 2 5 7 3" xfId="2252"/>
    <cellStyle name="20% - Accent6 2 5 8" xfId="2253"/>
    <cellStyle name="20% - Accent6 2 5 8 2" xfId="2254"/>
    <cellStyle name="20% - Accent6 2 5 8 2 2" xfId="2255"/>
    <cellStyle name="20% - Accent6 2 5 8 3" xfId="2256"/>
    <cellStyle name="20% - Accent6 2 5 9" xfId="2257"/>
    <cellStyle name="20% - Accent6 2 5 9 2" xfId="2258"/>
    <cellStyle name="20% - Accent6 2 6" xfId="2259"/>
    <cellStyle name="20% - Accent6 2 6 2" xfId="2260"/>
    <cellStyle name="20% - Accent6 2 6 2 2" xfId="2261"/>
    <cellStyle name="20% - Accent6 2 6 3" xfId="2262"/>
    <cellStyle name="20% - Accent6 2 7" xfId="2263"/>
    <cellStyle name="20% - Accent6 2 7 2" xfId="2264"/>
    <cellStyle name="20% - Accent6 2 7 2 2" xfId="2265"/>
    <cellStyle name="20% - Accent6 2 7 3" xfId="2266"/>
    <cellStyle name="20% - Accent6 2 8" xfId="2267"/>
    <cellStyle name="20% - Accent6 2 8 2" xfId="2268"/>
    <cellStyle name="20% - Accent6 2 8 2 2" xfId="2269"/>
    <cellStyle name="20% - Accent6 2 8 3" xfId="2270"/>
    <cellStyle name="20% - Accent6 2 9" xfId="2271"/>
    <cellStyle name="20% - Accent6 2 9 2" xfId="2272"/>
    <cellStyle name="20% - Accent6 2 9 2 2" xfId="2273"/>
    <cellStyle name="20% - Accent6 2 9 3" xfId="2274"/>
    <cellStyle name="20% - Accent6 3" xfId="2275"/>
    <cellStyle name="20% - 강조색1" xfId="2276"/>
    <cellStyle name="20% - 강조색1 2" xfId="2277"/>
    <cellStyle name="20% - 강조색1 2 2" xfId="2278"/>
    <cellStyle name="20% - 강조색1 2 3" xfId="2279"/>
    <cellStyle name="20% - 강조색1 2 3 2" xfId="2280"/>
    <cellStyle name="20% - 강조색1 2 4" xfId="2281"/>
    <cellStyle name="20% - 강조색1 2 5" xfId="2282"/>
    <cellStyle name="20% - 강조색1 3" xfId="2283"/>
    <cellStyle name="20% - 강조색1 3 2" xfId="2284"/>
    <cellStyle name="20% - 강조색1 4" xfId="2285"/>
    <cellStyle name="20% - 강조색1 4 2" xfId="2286"/>
    <cellStyle name="20% - 강조색1 5" xfId="2287"/>
    <cellStyle name="20% - 강조색1 6" xfId="2288"/>
    <cellStyle name="20% - 강조색1 7" xfId="2289"/>
    <cellStyle name="20% - 강조색2" xfId="2290"/>
    <cellStyle name="20% - 강조색2 2" xfId="2291"/>
    <cellStyle name="20% - 강조색2 2 2" xfId="2292"/>
    <cellStyle name="20% - 강조색2 2 3" xfId="2293"/>
    <cellStyle name="20% - 강조색2 2 3 2" xfId="2294"/>
    <cellStyle name="20% - 강조색2 2 4" xfId="2295"/>
    <cellStyle name="20% - 강조색2 2 5" xfId="2296"/>
    <cellStyle name="20% - 강조색2 3" xfId="2297"/>
    <cellStyle name="20% - 강조색2 3 2" xfId="2298"/>
    <cellStyle name="20% - 강조색2 4" xfId="2299"/>
    <cellStyle name="20% - 강조색2 4 2" xfId="2300"/>
    <cellStyle name="20% - 강조색2 5" xfId="2301"/>
    <cellStyle name="20% - 강조색2 6" xfId="2302"/>
    <cellStyle name="20% - 강조색2 7" xfId="2303"/>
    <cellStyle name="20% - 강조색3" xfId="2304"/>
    <cellStyle name="20% - 강조색3 2" xfId="2305"/>
    <cellStyle name="20% - 강조색3 2 2" xfId="2306"/>
    <cellStyle name="20% - 강조색3 2 3" xfId="2307"/>
    <cellStyle name="20% - 강조색3 2 3 2" xfId="2308"/>
    <cellStyle name="20% - 강조색3 2 4" xfId="2309"/>
    <cellStyle name="20% - 강조색3 2 5" xfId="2310"/>
    <cellStyle name="20% - 강조색3 3" xfId="2311"/>
    <cellStyle name="20% - 강조색3 3 2" xfId="2312"/>
    <cellStyle name="20% - 강조색3 4" xfId="2313"/>
    <cellStyle name="20% - 강조색3 4 2" xfId="2314"/>
    <cellStyle name="20% - 강조색3 5" xfId="2315"/>
    <cellStyle name="20% - 강조색3 6" xfId="2316"/>
    <cellStyle name="20% - 강조색3 7" xfId="2317"/>
    <cellStyle name="20% - 강조색4" xfId="2318"/>
    <cellStyle name="20% - 강조색4 2" xfId="2319"/>
    <cellStyle name="20% - 강조색4 2 2" xfId="2320"/>
    <cellStyle name="20% - 강조색4 2 3" xfId="2321"/>
    <cellStyle name="20% - 강조색4 2 3 2" xfId="2322"/>
    <cellStyle name="20% - 강조색4 2 4" xfId="2323"/>
    <cellStyle name="20% - 강조색4 2 5" xfId="2324"/>
    <cellStyle name="20% - 강조색4 3" xfId="2325"/>
    <cellStyle name="20% - 강조색4 3 2" xfId="2326"/>
    <cellStyle name="20% - 강조색4 4" xfId="2327"/>
    <cellStyle name="20% - 강조색4 4 2" xfId="2328"/>
    <cellStyle name="20% - 강조색4 5" xfId="2329"/>
    <cellStyle name="20% - 강조색4 6" xfId="2330"/>
    <cellStyle name="20% - 강조색4 7" xfId="2331"/>
    <cellStyle name="20% - 강조색5" xfId="2332"/>
    <cellStyle name="20% - 강조색5 2" xfId="2333"/>
    <cellStyle name="20% - 강조색5 2 2" xfId="2334"/>
    <cellStyle name="20% - 강조색5 2 3" xfId="2335"/>
    <cellStyle name="20% - 강조색5 2 3 2" xfId="2336"/>
    <cellStyle name="20% - 강조색5 2 4" xfId="2337"/>
    <cellStyle name="20% - 강조색5 2 5" xfId="2338"/>
    <cellStyle name="20% - 강조색5 3" xfId="2339"/>
    <cellStyle name="20% - 강조색5 3 2" xfId="2340"/>
    <cellStyle name="20% - 강조색5 4" xfId="2341"/>
    <cellStyle name="20% - 강조색5 4 2" xfId="2342"/>
    <cellStyle name="20% - 강조색5 5" xfId="2343"/>
    <cellStyle name="20% - 강조색5 6" xfId="2344"/>
    <cellStyle name="20% - 강조색5 7" xfId="2345"/>
    <cellStyle name="20% - 강조색6" xfId="2346"/>
    <cellStyle name="20% - 강조색6 2" xfId="2347"/>
    <cellStyle name="20% - 강조색6 2 2" xfId="2348"/>
    <cellStyle name="20% - 강조색6 2 3" xfId="2349"/>
    <cellStyle name="20% - 강조색6 2 3 2" xfId="2350"/>
    <cellStyle name="20% - 강조색6 2 4" xfId="2351"/>
    <cellStyle name="20% - 강조색6 2 5" xfId="2352"/>
    <cellStyle name="20% - 강조색6 3" xfId="2353"/>
    <cellStyle name="20% - 강조색6 3 2" xfId="2354"/>
    <cellStyle name="20% - 강조색6 4" xfId="2355"/>
    <cellStyle name="20% - 강조색6 4 2" xfId="2356"/>
    <cellStyle name="20% - 강조색6 5" xfId="2357"/>
    <cellStyle name="20% - 강조색6 6" xfId="2358"/>
    <cellStyle name="20% - 강조색6 7" xfId="2359"/>
    <cellStyle name="3" xfId="14944"/>
    <cellStyle name="3232" xfId="2360"/>
    <cellStyle name="3232 2" xfId="2361"/>
    <cellStyle name="4" xfId="14945"/>
    <cellStyle name="40% - Accent1 2" xfId="2362"/>
    <cellStyle name="40% - Accent1 2 10" xfId="2363"/>
    <cellStyle name="40% - Accent1 2 10 2" xfId="2364"/>
    <cellStyle name="40% - Accent1 2 10 2 2" xfId="2365"/>
    <cellStyle name="40% - Accent1 2 10 3" xfId="2366"/>
    <cellStyle name="40% - Accent1 2 11" xfId="2367"/>
    <cellStyle name="40% - Accent1 2 11 2" xfId="2368"/>
    <cellStyle name="40% - Accent1 2 11 2 2" xfId="2369"/>
    <cellStyle name="40% - Accent1 2 11 3" xfId="2370"/>
    <cellStyle name="40% - Accent1 2 12" xfId="2371"/>
    <cellStyle name="40% - Accent1 2 12 2" xfId="2372"/>
    <cellStyle name="40% - Accent1 2 12 2 2" xfId="2373"/>
    <cellStyle name="40% - Accent1 2 12 3" xfId="2374"/>
    <cellStyle name="40% - Accent1 2 13" xfId="2375"/>
    <cellStyle name="40% - Accent1 2 13 2" xfId="2376"/>
    <cellStyle name="40% - Accent1 2 13 2 2" xfId="2377"/>
    <cellStyle name="40% - Accent1 2 13 3" xfId="2378"/>
    <cellStyle name="40% - Accent1 2 14" xfId="2379"/>
    <cellStyle name="40% - Accent1 2 14 2" xfId="2380"/>
    <cellStyle name="40% - Accent1 2 14 2 2" xfId="2381"/>
    <cellStyle name="40% - Accent1 2 14 3" xfId="2382"/>
    <cellStyle name="40% - Accent1 2 15" xfId="2383"/>
    <cellStyle name="40% - Accent1 2 15 2" xfId="2384"/>
    <cellStyle name="40% - Accent1 2 15 2 2" xfId="2385"/>
    <cellStyle name="40% - Accent1 2 15 3" xfId="2386"/>
    <cellStyle name="40% - Accent1 2 16" xfId="2387"/>
    <cellStyle name="40% - Accent1 2 16 2" xfId="2388"/>
    <cellStyle name="40% - Accent1 2 16 2 2" xfId="2389"/>
    <cellStyle name="40% - Accent1 2 16 3" xfId="2390"/>
    <cellStyle name="40% - Accent1 2 17" xfId="2391"/>
    <cellStyle name="40% - Accent1 2 17 2" xfId="2392"/>
    <cellStyle name="40% - Accent1 2 18" xfId="2393"/>
    <cellStyle name="40% - Accent1 2 18 2" xfId="2394"/>
    <cellStyle name="40% - Accent1 2 19" xfId="2395"/>
    <cellStyle name="40% - Accent1 2 19 2" xfId="2396"/>
    <cellStyle name="40% - Accent1 2 2" xfId="2397"/>
    <cellStyle name="40% - Accent1 2 2 10" xfId="2398"/>
    <cellStyle name="40% - Accent1 2 2 10 2" xfId="2399"/>
    <cellStyle name="40% - Accent1 2 2 10 2 2" xfId="2400"/>
    <cellStyle name="40% - Accent1 2 2 10 3" xfId="2401"/>
    <cellStyle name="40% - Accent1 2 2 11" xfId="2402"/>
    <cellStyle name="40% - Accent1 2 2 11 2" xfId="2403"/>
    <cellStyle name="40% - Accent1 2 2 11 2 2" xfId="2404"/>
    <cellStyle name="40% - Accent1 2 2 11 3" xfId="2405"/>
    <cellStyle name="40% - Accent1 2 2 12" xfId="2406"/>
    <cellStyle name="40% - Accent1 2 2 12 2" xfId="2407"/>
    <cellStyle name="40% - Accent1 2 2 12 2 2" xfId="2408"/>
    <cellStyle name="40% - Accent1 2 2 12 3" xfId="2409"/>
    <cellStyle name="40% - Accent1 2 2 13" xfId="2410"/>
    <cellStyle name="40% - Accent1 2 2 13 2" xfId="2411"/>
    <cellStyle name="40% - Accent1 2 2 13 2 2" xfId="2412"/>
    <cellStyle name="40% - Accent1 2 2 13 3" xfId="2413"/>
    <cellStyle name="40% - Accent1 2 2 14" xfId="2414"/>
    <cellStyle name="40% - Accent1 2 2 14 2" xfId="2415"/>
    <cellStyle name="40% - Accent1 2 2 14 2 2" xfId="2416"/>
    <cellStyle name="40% - Accent1 2 2 14 3" xfId="2417"/>
    <cellStyle name="40% - Accent1 2 2 15" xfId="2418"/>
    <cellStyle name="40% - Accent1 2 2 15 2" xfId="2419"/>
    <cellStyle name="40% - Accent1 2 2 15 2 2" xfId="2420"/>
    <cellStyle name="40% - Accent1 2 2 15 3" xfId="2421"/>
    <cellStyle name="40% - Accent1 2 2 16" xfId="2422"/>
    <cellStyle name="40% - Accent1 2 2 16 2" xfId="2423"/>
    <cellStyle name="40% - Accent1 2 2 17" xfId="2424"/>
    <cellStyle name="40% - Accent1 2 2 17 2" xfId="2425"/>
    <cellStyle name="40% - Accent1 2 2 18" xfId="2426"/>
    <cellStyle name="40% - Accent1 2 2 18 2" xfId="2427"/>
    <cellStyle name="40% - Accent1 2 2 19" xfId="2428"/>
    <cellStyle name="40% - Accent1 2 2 19 2" xfId="2429"/>
    <cellStyle name="40% - Accent1 2 2 2" xfId="2430"/>
    <cellStyle name="40% - Accent1 2 2 2 2" xfId="2431"/>
    <cellStyle name="40% - Accent1 2 2 2 2 2" xfId="2432"/>
    <cellStyle name="40% - Accent1 2 2 2 2 2 2" xfId="2433"/>
    <cellStyle name="40% - Accent1 2 2 2 2 3" xfId="2434"/>
    <cellStyle name="40% - Accent1 2 2 2 3" xfId="2435"/>
    <cellStyle name="40% - Accent1 2 2 2 3 2" xfId="2436"/>
    <cellStyle name="40% - Accent1 2 2 2 4" xfId="2437"/>
    <cellStyle name="40% - Accent1 2 2 20" xfId="2438"/>
    <cellStyle name="40% - Accent1 2 2 20 2" xfId="2439"/>
    <cellStyle name="40% - Accent1 2 2 21" xfId="2440"/>
    <cellStyle name="40% - Accent1 2 2 21 2" xfId="2441"/>
    <cellStyle name="40% - Accent1 2 2 22" xfId="2442"/>
    <cellStyle name="40% - Accent1 2 2 22 2" xfId="2443"/>
    <cellStyle name="40% - Accent1 2 2 23" xfId="2444"/>
    <cellStyle name="40% - Accent1 2 2 23 2" xfId="2445"/>
    <cellStyle name="40% - Accent1 2 2 24" xfId="2446"/>
    <cellStyle name="40% - Accent1 2 2 24 2" xfId="2447"/>
    <cellStyle name="40% - Accent1 2 2 25" xfId="2448"/>
    <cellStyle name="40% - Accent1 2 2 25 2" xfId="2449"/>
    <cellStyle name="40% - Accent1 2 2 26" xfId="2450"/>
    <cellStyle name="40% - Accent1 2 2 26 2" xfId="2451"/>
    <cellStyle name="40% - Accent1 2 2 27" xfId="2452"/>
    <cellStyle name="40% - Accent1 2 2 27 2" xfId="2453"/>
    <cellStyle name="40% - Accent1 2 2 28" xfId="2454"/>
    <cellStyle name="40% - Accent1 2 2 28 2" xfId="2455"/>
    <cellStyle name="40% - Accent1 2 2 29" xfId="2456"/>
    <cellStyle name="40% - Accent1 2 2 3" xfId="2457"/>
    <cellStyle name="40% - Accent1 2 2 3 2" xfId="2458"/>
    <cellStyle name="40% - Accent1 2 2 3 2 2" xfId="2459"/>
    <cellStyle name="40% - Accent1 2 2 3 3" xfId="2460"/>
    <cellStyle name="40% - Accent1 2 2 4" xfId="2461"/>
    <cellStyle name="40% - Accent1 2 2 4 2" xfId="2462"/>
    <cellStyle name="40% - Accent1 2 2 4 2 2" xfId="2463"/>
    <cellStyle name="40% - Accent1 2 2 4 3" xfId="2464"/>
    <cellStyle name="40% - Accent1 2 2 5" xfId="2465"/>
    <cellStyle name="40% - Accent1 2 2 5 2" xfId="2466"/>
    <cellStyle name="40% - Accent1 2 2 5 2 2" xfId="2467"/>
    <cellStyle name="40% - Accent1 2 2 5 3" xfId="2468"/>
    <cellStyle name="40% - Accent1 2 2 6" xfId="2469"/>
    <cellStyle name="40% - Accent1 2 2 6 2" xfId="2470"/>
    <cellStyle name="40% - Accent1 2 2 6 2 2" xfId="2471"/>
    <cellStyle name="40% - Accent1 2 2 6 3" xfId="2472"/>
    <cellStyle name="40% - Accent1 2 2 7" xfId="2473"/>
    <cellStyle name="40% - Accent1 2 2 7 2" xfId="2474"/>
    <cellStyle name="40% - Accent1 2 2 7 2 2" xfId="2475"/>
    <cellStyle name="40% - Accent1 2 2 7 3" xfId="2476"/>
    <cellStyle name="40% - Accent1 2 2 8" xfId="2477"/>
    <cellStyle name="40% - Accent1 2 2 8 2" xfId="2478"/>
    <cellStyle name="40% - Accent1 2 2 8 2 2" xfId="2479"/>
    <cellStyle name="40% - Accent1 2 2 8 3" xfId="2480"/>
    <cellStyle name="40% - Accent1 2 2 9" xfId="2481"/>
    <cellStyle name="40% - Accent1 2 2 9 2" xfId="2482"/>
    <cellStyle name="40% - Accent1 2 2 9 2 2" xfId="2483"/>
    <cellStyle name="40% - Accent1 2 2 9 3" xfId="2484"/>
    <cellStyle name="40% - Accent1 2 20" xfId="2485"/>
    <cellStyle name="40% - Accent1 2 20 2" xfId="2486"/>
    <cellStyle name="40% - Accent1 2 21" xfId="2487"/>
    <cellStyle name="40% - Accent1 2 21 2" xfId="2488"/>
    <cellStyle name="40% - Accent1 2 22" xfId="2489"/>
    <cellStyle name="40% - Accent1 2 22 2" xfId="2490"/>
    <cellStyle name="40% - Accent1 2 23" xfId="2491"/>
    <cellStyle name="40% - Accent1 2 23 2" xfId="2492"/>
    <cellStyle name="40% - Accent1 2 24" xfId="2493"/>
    <cellStyle name="40% - Accent1 2 24 2" xfId="2494"/>
    <cellStyle name="40% - Accent1 2 25" xfId="2495"/>
    <cellStyle name="40% - Accent1 2 25 2" xfId="2496"/>
    <cellStyle name="40% - Accent1 2 26" xfId="2497"/>
    <cellStyle name="40% - Accent1 2 26 2" xfId="2498"/>
    <cellStyle name="40% - Accent1 2 27" xfId="2499"/>
    <cellStyle name="40% - Accent1 2 27 2" xfId="2500"/>
    <cellStyle name="40% - Accent1 2 28" xfId="2501"/>
    <cellStyle name="40% - Accent1 2 28 2" xfId="2502"/>
    <cellStyle name="40% - Accent1 2 29" xfId="2503"/>
    <cellStyle name="40% - Accent1 2 29 2" xfId="2504"/>
    <cellStyle name="40% - Accent1 2 3" xfId="2505"/>
    <cellStyle name="40% - Accent1 2 3 10" xfId="2506"/>
    <cellStyle name="40% - Accent1 2 3 10 2" xfId="2507"/>
    <cellStyle name="40% - Accent1 2 3 10 2 2" xfId="2508"/>
    <cellStyle name="40% - Accent1 2 3 10 3" xfId="2509"/>
    <cellStyle name="40% - Accent1 2 3 11" xfId="2510"/>
    <cellStyle name="40% - Accent1 2 3 11 2" xfId="2511"/>
    <cellStyle name="40% - Accent1 2 3 11 2 2" xfId="2512"/>
    <cellStyle name="40% - Accent1 2 3 11 3" xfId="2513"/>
    <cellStyle name="40% - Accent1 2 3 12" xfId="2514"/>
    <cellStyle name="40% - Accent1 2 3 12 2" xfId="2515"/>
    <cellStyle name="40% - Accent1 2 3 12 2 2" xfId="2516"/>
    <cellStyle name="40% - Accent1 2 3 12 3" xfId="2517"/>
    <cellStyle name="40% - Accent1 2 3 13" xfId="2518"/>
    <cellStyle name="40% - Accent1 2 3 13 2" xfId="2519"/>
    <cellStyle name="40% - Accent1 2 3 13 2 2" xfId="2520"/>
    <cellStyle name="40% - Accent1 2 3 13 3" xfId="2521"/>
    <cellStyle name="40% - Accent1 2 3 14" xfId="2522"/>
    <cellStyle name="40% - Accent1 2 3 14 2" xfId="2523"/>
    <cellStyle name="40% - Accent1 2 3 14 2 2" xfId="2524"/>
    <cellStyle name="40% - Accent1 2 3 14 3" xfId="2525"/>
    <cellStyle name="40% - Accent1 2 3 15" xfId="2526"/>
    <cellStyle name="40% - Accent1 2 3 15 2" xfId="2527"/>
    <cellStyle name="40% - Accent1 2 3 16" xfId="2528"/>
    <cellStyle name="40% - Accent1 2 3 16 2" xfId="2529"/>
    <cellStyle name="40% - Accent1 2 3 17" xfId="2530"/>
    <cellStyle name="40% - Accent1 2 3 17 2" xfId="2531"/>
    <cellStyle name="40% - Accent1 2 3 18" xfId="2532"/>
    <cellStyle name="40% - Accent1 2 3 18 2" xfId="2533"/>
    <cellStyle name="40% - Accent1 2 3 19" xfId="2534"/>
    <cellStyle name="40% - Accent1 2 3 19 2" xfId="2535"/>
    <cellStyle name="40% - Accent1 2 3 2" xfId="2536"/>
    <cellStyle name="40% - Accent1 2 3 2 2" xfId="2537"/>
    <cellStyle name="40% - Accent1 2 3 2 2 2" xfId="2538"/>
    <cellStyle name="40% - Accent1 2 3 2 3" xfId="2539"/>
    <cellStyle name="40% - Accent1 2 3 20" xfId="2540"/>
    <cellStyle name="40% - Accent1 2 3 20 2" xfId="2541"/>
    <cellStyle name="40% - Accent1 2 3 21" xfId="2542"/>
    <cellStyle name="40% - Accent1 2 3 21 2" xfId="2543"/>
    <cellStyle name="40% - Accent1 2 3 22" xfId="2544"/>
    <cellStyle name="40% - Accent1 2 3 22 2" xfId="2545"/>
    <cellStyle name="40% - Accent1 2 3 23" xfId="2546"/>
    <cellStyle name="40% - Accent1 2 3 23 2" xfId="2547"/>
    <cellStyle name="40% - Accent1 2 3 24" xfId="2548"/>
    <cellStyle name="40% - Accent1 2 3 24 2" xfId="2549"/>
    <cellStyle name="40% - Accent1 2 3 25" xfId="2550"/>
    <cellStyle name="40% - Accent1 2 3 25 2" xfId="2551"/>
    <cellStyle name="40% - Accent1 2 3 26" xfId="2552"/>
    <cellStyle name="40% - Accent1 2 3 26 2" xfId="2553"/>
    <cellStyle name="40% - Accent1 2 3 27" xfId="2554"/>
    <cellStyle name="40% - Accent1 2 3 27 2" xfId="2555"/>
    <cellStyle name="40% - Accent1 2 3 28" xfId="2556"/>
    <cellStyle name="40% - Accent1 2 3 3" xfId="2557"/>
    <cellStyle name="40% - Accent1 2 3 3 2" xfId="2558"/>
    <cellStyle name="40% - Accent1 2 3 3 2 2" xfId="2559"/>
    <cellStyle name="40% - Accent1 2 3 3 3" xfId="2560"/>
    <cellStyle name="40% - Accent1 2 3 4" xfId="2561"/>
    <cellStyle name="40% - Accent1 2 3 4 2" xfId="2562"/>
    <cellStyle name="40% - Accent1 2 3 4 2 2" xfId="2563"/>
    <cellStyle name="40% - Accent1 2 3 4 3" xfId="2564"/>
    <cellStyle name="40% - Accent1 2 3 5" xfId="2565"/>
    <cellStyle name="40% - Accent1 2 3 5 2" xfId="2566"/>
    <cellStyle name="40% - Accent1 2 3 5 2 2" xfId="2567"/>
    <cellStyle name="40% - Accent1 2 3 5 3" xfId="2568"/>
    <cellStyle name="40% - Accent1 2 3 6" xfId="2569"/>
    <cellStyle name="40% - Accent1 2 3 6 2" xfId="2570"/>
    <cellStyle name="40% - Accent1 2 3 6 2 2" xfId="2571"/>
    <cellStyle name="40% - Accent1 2 3 6 3" xfId="2572"/>
    <cellStyle name="40% - Accent1 2 3 7" xfId="2573"/>
    <cellStyle name="40% - Accent1 2 3 7 2" xfId="2574"/>
    <cellStyle name="40% - Accent1 2 3 7 2 2" xfId="2575"/>
    <cellStyle name="40% - Accent1 2 3 7 3" xfId="2576"/>
    <cellStyle name="40% - Accent1 2 3 8" xfId="2577"/>
    <cellStyle name="40% - Accent1 2 3 8 2" xfId="2578"/>
    <cellStyle name="40% - Accent1 2 3 8 2 2" xfId="2579"/>
    <cellStyle name="40% - Accent1 2 3 8 3" xfId="2580"/>
    <cellStyle name="40% - Accent1 2 3 9" xfId="2581"/>
    <cellStyle name="40% - Accent1 2 3 9 2" xfId="2582"/>
    <cellStyle name="40% - Accent1 2 3 9 2 2" xfId="2583"/>
    <cellStyle name="40% - Accent1 2 3 9 3" xfId="2584"/>
    <cellStyle name="40% - Accent1 2 30" xfId="2585"/>
    <cellStyle name="40% - Accent1 2 4" xfId="2586"/>
    <cellStyle name="40% - Accent1 2 4 10" xfId="2587"/>
    <cellStyle name="40% - Accent1 2 4 10 2" xfId="2588"/>
    <cellStyle name="40% - Accent1 2 4 11" xfId="2589"/>
    <cellStyle name="40% - Accent1 2 4 11 2" xfId="2590"/>
    <cellStyle name="40% - Accent1 2 4 12" xfId="2591"/>
    <cellStyle name="40% - Accent1 2 4 12 2" xfId="2592"/>
    <cellStyle name="40% - Accent1 2 4 13" xfId="2593"/>
    <cellStyle name="40% - Accent1 2 4 13 2" xfId="2594"/>
    <cellStyle name="40% - Accent1 2 4 14" xfId="2595"/>
    <cellStyle name="40% - Accent1 2 4 14 2" xfId="2596"/>
    <cellStyle name="40% - Accent1 2 4 15" xfId="2597"/>
    <cellStyle name="40% - Accent1 2 4 15 2" xfId="2598"/>
    <cellStyle name="40% - Accent1 2 4 16" xfId="2599"/>
    <cellStyle name="40% - Accent1 2 4 16 2" xfId="2600"/>
    <cellStyle name="40% - Accent1 2 4 17" xfId="2601"/>
    <cellStyle name="40% - Accent1 2 4 17 2" xfId="2602"/>
    <cellStyle name="40% - Accent1 2 4 18" xfId="2603"/>
    <cellStyle name="40% - Accent1 2 4 18 2" xfId="2604"/>
    <cellStyle name="40% - Accent1 2 4 19" xfId="2605"/>
    <cellStyle name="40% - Accent1 2 4 19 2" xfId="2606"/>
    <cellStyle name="40% - Accent1 2 4 2" xfId="2607"/>
    <cellStyle name="40% - Accent1 2 4 2 2" xfId="2608"/>
    <cellStyle name="40% - Accent1 2 4 2 2 2" xfId="2609"/>
    <cellStyle name="40% - Accent1 2 4 2 3" xfId="2610"/>
    <cellStyle name="40% - Accent1 2 4 20" xfId="2611"/>
    <cellStyle name="40% - Accent1 2 4 20 2" xfId="2612"/>
    <cellStyle name="40% - Accent1 2 4 21" xfId="2613"/>
    <cellStyle name="40% - Accent1 2 4 21 2" xfId="2614"/>
    <cellStyle name="40% - Accent1 2 4 22" xfId="2615"/>
    <cellStyle name="40% - Accent1 2 4 22 2" xfId="2616"/>
    <cellStyle name="40% - Accent1 2 4 23" xfId="2617"/>
    <cellStyle name="40% - Accent1 2 4 3" xfId="2618"/>
    <cellStyle name="40% - Accent1 2 4 3 2" xfId="2619"/>
    <cellStyle name="40% - Accent1 2 4 3 2 2" xfId="2620"/>
    <cellStyle name="40% - Accent1 2 4 3 3" xfId="2621"/>
    <cellStyle name="40% - Accent1 2 4 4" xfId="2622"/>
    <cellStyle name="40% - Accent1 2 4 4 2" xfId="2623"/>
    <cellStyle name="40% - Accent1 2 4 4 2 2" xfId="2624"/>
    <cellStyle name="40% - Accent1 2 4 4 3" xfId="2625"/>
    <cellStyle name="40% - Accent1 2 4 5" xfId="2626"/>
    <cellStyle name="40% - Accent1 2 4 5 2" xfId="2627"/>
    <cellStyle name="40% - Accent1 2 4 5 2 2" xfId="2628"/>
    <cellStyle name="40% - Accent1 2 4 5 3" xfId="2629"/>
    <cellStyle name="40% - Accent1 2 4 6" xfId="2630"/>
    <cellStyle name="40% - Accent1 2 4 6 2" xfId="2631"/>
    <cellStyle name="40% - Accent1 2 4 6 2 2" xfId="2632"/>
    <cellStyle name="40% - Accent1 2 4 6 3" xfId="2633"/>
    <cellStyle name="40% - Accent1 2 4 7" xfId="2634"/>
    <cellStyle name="40% - Accent1 2 4 7 2" xfId="2635"/>
    <cellStyle name="40% - Accent1 2 4 7 2 2" xfId="2636"/>
    <cellStyle name="40% - Accent1 2 4 7 3" xfId="2637"/>
    <cellStyle name="40% - Accent1 2 4 8" xfId="2638"/>
    <cellStyle name="40% - Accent1 2 4 8 2" xfId="2639"/>
    <cellStyle name="40% - Accent1 2 4 8 2 2" xfId="2640"/>
    <cellStyle name="40% - Accent1 2 4 8 3" xfId="2641"/>
    <cellStyle name="40% - Accent1 2 4 9" xfId="2642"/>
    <cellStyle name="40% - Accent1 2 4 9 2" xfId="2643"/>
    <cellStyle name="40% - Accent1 2 4 9 2 2" xfId="2644"/>
    <cellStyle name="40% - Accent1 2 4 9 3" xfId="2645"/>
    <cellStyle name="40% - Accent1 2 5" xfId="2646"/>
    <cellStyle name="40% - Accent1 2 5 10" xfId="2647"/>
    <cellStyle name="40% - Accent1 2 5 10 2" xfId="2648"/>
    <cellStyle name="40% - Accent1 2 5 11" xfId="2649"/>
    <cellStyle name="40% - Accent1 2 5 11 2" xfId="2650"/>
    <cellStyle name="40% - Accent1 2 5 12" xfId="2651"/>
    <cellStyle name="40% - Accent1 2 5 12 2" xfId="2652"/>
    <cellStyle name="40% - Accent1 2 5 13" xfId="2653"/>
    <cellStyle name="40% - Accent1 2 5 13 2" xfId="2654"/>
    <cellStyle name="40% - Accent1 2 5 14" xfId="2655"/>
    <cellStyle name="40% - Accent1 2 5 14 2" xfId="2656"/>
    <cellStyle name="40% - Accent1 2 5 15" xfId="2657"/>
    <cellStyle name="40% - Accent1 2 5 15 2" xfId="2658"/>
    <cellStyle name="40% - Accent1 2 5 16" xfId="2659"/>
    <cellStyle name="40% - Accent1 2 5 16 2" xfId="2660"/>
    <cellStyle name="40% - Accent1 2 5 17" xfId="2661"/>
    <cellStyle name="40% - Accent1 2 5 17 2" xfId="2662"/>
    <cellStyle name="40% - Accent1 2 5 18" xfId="2663"/>
    <cellStyle name="40% - Accent1 2 5 18 2" xfId="2664"/>
    <cellStyle name="40% - Accent1 2 5 19" xfId="2665"/>
    <cellStyle name="40% - Accent1 2 5 19 2" xfId="2666"/>
    <cellStyle name="40% - Accent1 2 5 2" xfId="2667"/>
    <cellStyle name="40% - Accent1 2 5 2 2" xfId="2668"/>
    <cellStyle name="40% - Accent1 2 5 2 2 2" xfId="2669"/>
    <cellStyle name="40% - Accent1 2 5 2 3" xfId="2670"/>
    <cellStyle name="40% - Accent1 2 5 20" xfId="2671"/>
    <cellStyle name="40% - Accent1 2 5 20 2" xfId="2672"/>
    <cellStyle name="40% - Accent1 2 5 21" xfId="2673"/>
    <cellStyle name="40% - Accent1 2 5 21 2" xfId="2674"/>
    <cellStyle name="40% - Accent1 2 5 22" xfId="2675"/>
    <cellStyle name="40% - Accent1 2 5 3" xfId="2676"/>
    <cellStyle name="40% - Accent1 2 5 3 2" xfId="2677"/>
    <cellStyle name="40% - Accent1 2 5 3 2 2" xfId="2678"/>
    <cellStyle name="40% - Accent1 2 5 3 3" xfId="2679"/>
    <cellStyle name="40% - Accent1 2 5 4" xfId="2680"/>
    <cellStyle name="40% - Accent1 2 5 4 2" xfId="2681"/>
    <cellStyle name="40% - Accent1 2 5 4 2 2" xfId="2682"/>
    <cellStyle name="40% - Accent1 2 5 4 3" xfId="2683"/>
    <cellStyle name="40% - Accent1 2 5 5" xfId="2684"/>
    <cellStyle name="40% - Accent1 2 5 5 2" xfId="2685"/>
    <cellStyle name="40% - Accent1 2 5 5 2 2" xfId="2686"/>
    <cellStyle name="40% - Accent1 2 5 5 3" xfId="2687"/>
    <cellStyle name="40% - Accent1 2 5 6" xfId="2688"/>
    <cellStyle name="40% - Accent1 2 5 6 2" xfId="2689"/>
    <cellStyle name="40% - Accent1 2 5 6 2 2" xfId="2690"/>
    <cellStyle name="40% - Accent1 2 5 6 3" xfId="2691"/>
    <cellStyle name="40% - Accent1 2 5 7" xfId="2692"/>
    <cellStyle name="40% - Accent1 2 5 7 2" xfId="2693"/>
    <cellStyle name="40% - Accent1 2 5 7 2 2" xfId="2694"/>
    <cellStyle name="40% - Accent1 2 5 7 3" xfId="2695"/>
    <cellStyle name="40% - Accent1 2 5 8" xfId="2696"/>
    <cellStyle name="40% - Accent1 2 5 8 2" xfId="2697"/>
    <cellStyle name="40% - Accent1 2 5 8 2 2" xfId="2698"/>
    <cellStyle name="40% - Accent1 2 5 8 3" xfId="2699"/>
    <cellStyle name="40% - Accent1 2 5 9" xfId="2700"/>
    <cellStyle name="40% - Accent1 2 5 9 2" xfId="2701"/>
    <cellStyle name="40% - Accent1 2 6" xfId="2702"/>
    <cellStyle name="40% - Accent1 2 6 2" xfId="2703"/>
    <cellStyle name="40% - Accent1 2 6 2 2" xfId="2704"/>
    <cellStyle name="40% - Accent1 2 6 3" xfId="2705"/>
    <cellStyle name="40% - Accent1 2 7" xfId="2706"/>
    <cellStyle name="40% - Accent1 2 7 2" xfId="2707"/>
    <cellStyle name="40% - Accent1 2 7 2 2" xfId="2708"/>
    <cellStyle name="40% - Accent1 2 7 3" xfId="2709"/>
    <cellStyle name="40% - Accent1 2 8" xfId="2710"/>
    <cellStyle name="40% - Accent1 2 8 2" xfId="2711"/>
    <cellStyle name="40% - Accent1 2 8 2 2" xfId="2712"/>
    <cellStyle name="40% - Accent1 2 8 3" xfId="2713"/>
    <cellStyle name="40% - Accent1 2 9" xfId="2714"/>
    <cellStyle name="40% - Accent1 2 9 2" xfId="2715"/>
    <cellStyle name="40% - Accent1 2 9 2 2" xfId="2716"/>
    <cellStyle name="40% - Accent1 2 9 3" xfId="2717"/>
    <cellStyle name="40% - Accent1 3" xfId="2718"/>
    <cellStyle name="40% - Accent2 2" xfId="2719"/>
    <cellStyle name="40% - Accent2 2 10" xfId="2720"/>
    <cellStyle name="40% - Accent2 2 10 2" xfId="2721"/>
    <cellStyle name="40% - Accent2 2 10 2 2" xfId="2722"/>
    <cellStyle name="40% - Accent2 2 10 3" xfId="2723"/>
    <cellStyle name="40% - Accent2 2 11" xfId="2724"/>
    <cellStyle name="40% - Accent2 2 11 2" xfId="2725"/>
    <cellStyle name="40% - Accent2 2 11 2 2" xfId="2726"/>
    <cellStyle name="40% - Accent2 2 11 3" xfId="2727"/>
    <cellStyle name="40% - Accent2 2 12" xfId="2728"/>
    <cellStyle name="40% - Accent2 2 12 2" xfId="2729"/>
    <cellStyle name="40% - Accent2 2 12 2 2" xfId="2730"/>
    <cellStyle name="40% - Accent2 2 12 3" xfId="2731"/>
    <cellStyle name="40% - Accent2 2 13" xfId="2732"/>
    <cellStyle name="40% - Accent2 2 13 2" xfId="2733"/>
    <cellStyle name="40% - Accent2 2 13 2 2" xfId="2734"/>
    <cellStyle name="40% - Accent2 2 13 3" xfId="2735"/>
    <cellStyle name="40% - Accent2 2 14" xfId="2736"/>
    <cellStyle name="40% - Accent2 2 14 2" xfId="2737"/>
    <cellStyle name="40% - Accent2 2 14 2 2" xfId="2738"/>
    <cellStyle name="40% - Accent2 2 14 3" xfId="2739"/>
    <cellStyle name="40% - Accent2 2 15" xfId="2740"/>
    <cellStyle name="40% - Accent2 2 15 2" xfId="2741"/>
    <cellStyle name="40% - Accent2 2 15 2 2" xfId="2742"/>
    <cellStyle name="40% - Accent2 2 15 3" xfId="2743"/>
    <cellStyle name="40% - Accent2 2 16" xfId="2744"/>
    <cellStyle name="40% - Accent2 2 16 2" xfId="2745"/>
    <cellStyle name="40% - Accent2 2 16 2 2" xfId="2746"/>
    <cellStyle name="40% - Accent2 2 16 3" xfId="2747"/>
    <cellStyle name="40% - Accent2 2 17" xfId="2748"/>
    <cellStyle name="40% - Accent2 2 17 2" xfId="2749"/>
    <cellStyle name="40% - Accent2 2 18" xfId="2750"/>
    <cellStyle name="40% - Accent2 2 18 2" xfId="2751"/>
    <cellStyle name="40% - Accent2 2 19" xfId="2752"/>
    <cellStyle name="40% - Accent2 2 19 2" xfId="2753"/>
    <cellStyle name="40% - Accent2 2 2" xfId="2754"/>
    <cellStyle name="40% - Accent2 2 2 10" xfId="2755"/>
    <cellStyle name="40% - Accent2 2 2 10 2" xfId="2756"/>
    <cellStyle name="40% - Accent2 2 2 10 2 2" xfId="2757"/>
    <cellStyle name="40% - Accent2 2 2 10 3" xfId="2758"/>
    <cellStyle name="40% - Accent2 2 2 11" xfId="2759"/>
    <cellStyle name="40% - Accent2 2 2 11 2" xfId="2760"/>
    <cellStyle name="40% - Accent2 2 2 11 2 2" xfId="2761"/>
    <cellStyle name="40% - Accent2 2 2 11 3" xfId="2762"/>
    <cellStyle name="40% - Accent2 2 2 12" xfId="2763"/>
    <cellStyle name="40% - Accent2 2 2 12 2" xfId="2764"/>
    <cellStyle name="40% - Accent2 2 2 12 2 2" xfId="2765"/>
    <cellStyle name="40% - Accent2 2 2 12 3" xfId="2766"/>
    <cellStyle name="40% - Accent2 2 2 13" xfId="2767"/>
    <cellStyle name="40% - Accent2 2 2 13 2" xfId="2768"/>
    <cellStyle name="40% - Accent2 2 2 13 2 2" xfId="2769"/>
    <cellStyle name="40% - Accent2 2 2 13 3" xfId="2770"/>
    <cellStyle name="40% - Accent2 2 2 14" xfId="2771"/>
    <cellStyle name="40% - Accent2 2 2 14 2" xfId="2772"/>
    <cellStyle name="40% - Accent2 2 2 14 2 2" xfId="2773"/>
    <cellStyle name="40% - Accent2 2 2 14 3" xfId="2774"/>
    <cellStyle name="40% - Accent2 2 2 15" xfId="2775"/>
    <cellStyle name="40% - Accent2 2 2 15 2" xfId="2776"/>
    <cellStyle name="40% - Accent2 2 2 15 2 2" xfId="2777"/>
    <cellStyle name="40% - Accent2 2 2 15 3" xfId="2778"/>
    <cellStyle name="40% - Accent2 2 2 16" xfId="2779"/>
    <cellStyle name="40% - Accent2 2 2 16 2" xfId="2780"/>
    <cellStyle name="40% - Accent2 2 2 17" xfId="2781"/>
    <cellStyle name="40% - Accent2 2 2 17 2" xfId="2782"/>
    <cellStyle name="40% - Accent2 2 2 18" xfId="2783"/>
    <cellStyle name="40% - Accent2 2 2 18 2" xfId="2784"/>
    <cellStyle name="40% - Accent2 2 2 19" xfId="2785"/>
    <cellStyle name="40% - Accent2 2 2 19 2" xfId="2786"/>
    <cellStyle name="40% - Accent2 2 2 2" xfId="2787"/>
    <cellStyle name="40% - Accent2 2 2 2 2" xfId="2788"/>
    <cellStyle name="40% - Accent2 2 2 2 2 2" xfId="2789"/>
    <cellStyle name="40% - Accent2 2 2 2 2 2 2" xfId="2790"/>
    <cellStyle name="40% - Accent2 2 2 2 2 3" xfId="2791"/>
    <cellStyle name="40% - Accent2 2 2 2 3" xfId="2792"/>
    <cellStyle name="40% - Accent2 2 2 2 3 2" xfId="2793"/>
    <cellStyle name="40% - Accent2 2 2 2 4" xfId="2794"/>
    <cellStyle name="40% - Accent2 2 2 20" xfId="2795"/>
    <cellStyle name="40% - Accent2 2 2 20 2" xfId="2796"/>
    <cellStyle name="40% - Accent2 2 2 21" xfId="2797"/>
    <cellStyle name="40% - Accent2 2 2 21 2" xfId="2798"/>
    <cellStyle name="40% - Accent2 2 2 22" xfId="2799"/>
    <cellStyle name="40% - Accent2 2 2 22 2" xfId="2800"/>
    <cellStyle name="40% - Accent2 2 2 23" xfId="2801"/>
    <cellStyle name="40% - Accent2 2 2 23 2" xfId="2802"/>
    <cellStyle name="40% - Accent2 2 2 24" xfId="2803"/>
    <cellStyle name="40% - Accent2 2 2 24 2" xfId="2804"/>
    <cellStyle name="40% - Accent2 2 2 25" xfId="2805"/>
    <cellStyle name="40% - Accent2 2 2 25 2" xfId="2806"/>
    <cellStyle name="40% - Accent2 2 2 26" xfId="2807"/>
    <cellStyle name="40% - Accent2 2 2 26 2" xfId="2808"/>
    <cellStyle name="40% - Accent2 2 2 27" xfId="2809"/>
    <cellStyle name="40% - Accent2 2 2 27 2" xfId="2810"/>
    <cellStyle name="40% - Accent2 2 2 28" xfId="2811"/>
    <cellStyle name="40% - Accent2 2 2 28 2" xfId="2812"/>
    <cellStyle name="40% - Accent2 2 2 29" xfId="2813"/>
    <cellStyle name="40% - Accent2 2 2 3" xfId="2814"/>
    <cellStyle name="40% - Accent2 2 2 3 2" xfId="2815"/>
    <cellStyle name="40% - Accent2 2 2 3 2 2" xfId="2816"/>
    <cellStyle name="40% - Accent2 2 2 3 3" xfId="2817"/>
    <cellStyle name="40% - Accent2 2 2 4" xfId="2818"/>
    <cellStyle name="40% - Accent2 2 2 4 2" xfId="2819"/>
    <cellStyle name="40% - Accent2 2 2 4 2 2" xfId="2820"/>
    <cellStyle name="40% - Accent2 2 2 4 3" xfId="2821"/>
    <cellStyle name="40% - Accent2 2 2 5" xfId="2822"/>
    <cellStyle name="40% - Accent2 2 2 5 2" xfId="2823"/>
    <cellStyle name="40% - Accent2 2 2 5 2 2" xfId="2824"/>
    <cellStyle name="40% - Accent2 2 2 5 3" xfId="2825"/>
    <cellStyle name="40% - Accent2 2 2 6" xfId="2826"/>
    <cellStyle name="40% - Accent2 2 2 6 2" xfId="2827"/>
    <cellStyle name="40% - Accent2 2 2 6 2 2" xfId="2828"/>
    <cellStyle name="40% - Accent2 2 2 6 3" xfId="2829"/>
    <cellStyle name="40% - Accent2 2 2 7" xfId="2830"/>
    <cellStyle name="40% - Accent2 2 2 7 2" xfId="2831"/>
    <cellStyle name="40% - Accent2 2 2 7 2 2" xfId="2832"/>
    <cellStyle name="40% - Accent2 2 2 7 3" xfId="2833"/>
    <cellStyle name="40% - Accent2 2 2 8" xfId="2834"/>
    <cellStyle name="40% - Accent2 2 2 8 2" xfId="2835"/>
    <cellStyle name="40% - Accent2 2 2 8 2 2" xfId="2836"/>
    <cellStyle name="40% - Accent2 2 2 8 3" xfId="2837"/>
    <cellStyle name="40% - Accent2 2 2 9" xfId="2838"/>
    <cellStyle name="40% - Accent2 2 2 9 2" xfId="2839"/>
    <cellStyle name="40% - Accent2 2 2 9 2 2" xfId="2840"/>
    <cellStyle name="40% - Accent2 2 2 9 3" xfId="2841"/>
    <cellStyle name="40% - Accent2 2 20" xfId="2842"/>
    <cellStyle name="40% - Accent2 2 20 2" xfId="2843"/>
    <cellStyle name="40% - Accent2 2 21" xfId="2844"/>
    <cellStyle name="40% - Accent2 2 21 2" xfId="2845"/>
    <cellStyle name="40% - Accent2 2 22" xfId="2846"/>
    <cellStyle name="40% - Accent2 2 22 2" xfId="2847"/>
    <cellStyle name="40% - Accent2 2 23" xfId="2848"/>
    <cellStyle name="40% - Accent2 2 23 2" xfId="2849"/>
    <cellStyle name="40% - Accent2 2 24" xfId="2850"/>
    <cellStyle name="40% - Accent2 2 24 2" xfId="2851"/>
    <cellStyle name="40% - Accent2 2 25" xfId="2852"/>
    <cellStyle name="40% - Accent2 2 25 2" xfId="2853"/>
    <cellStyle name="40% - Accent2 2 26" xfId="2854"/>
    <cellStyle name="40% - Accent2 2 26 2" xfId="2855"/>
    <cellStyle name="40% - Accent2 2 27" xfId="2856"/>
    <cellStyle name="40% - Accent2 2 27 2" xfId="2857"/>
    <cellStyle name="40% - Accent2 2 28" xfId="2858"/>
    <cellStyle name="40% - Accent2 2 28 2" xfId="2859"/>
    <cellStyle name="40% - Accent2 2 29" xfId="2860"/>
    <cellStyle name="40% - Accent2 2 29 2" xfId="2861"/>
    <cellStyle name="40% - Accent2 2 3" xfId="2862"/>
    <cellStyle name="40% - Accent2 2 3 10" xfId="2863"/>
    <cellStyle name="40% - Accent2 2 3 10 2" xfId="2864"/>
    <cellStyle name="40% - Accent2 2 3 10 2 2" xfId="2865"/>
    <cellStyle name="40% - Accent2 2 3 10 3" xfId="2866"/>
    <cellStyle name="40% - Accent2 2 3 11" xfId="2867"/>
    <cellStyle name="40% - Accent2 2 3 11 2" xfId="2868"/>
    <cellStyle name="40% - Accent2 2 3 11 2 2" xfId="2869"/>
    <cellStyle name="40% - Accent2 2 3 11 3" xfId="2870"/>
    <cellStyle name="40% - Accent2 2 3 12" xfId="2871"/>
    <cellStyle name="40% - Accent2 2 3 12 2" xfId="2872"/>
    <cellStyle name="40% - Accent2 2 3 12 2 2" xfId="2873"/>
    <cellStyle name="40% - Accent2 2 3 12 3" xfId="2874"/>
    <cellStyle name="40% - Accent2 2 3 13" xfId="2875"/>
    <cellStyle name="40% - Accent2 2 3 13 2" xfId="2876"/>
    <cellStyle name="40% - Accent2 2 3 13 2 2" xfId="2877"/>
    <cellStyle name="40% - Accent2 2 3 13 3" xfId="2878"/>
    <cellStyle name="40% - Accent2 2 3 14" xfId="2879"/>
    <cellStyle name="40% - Accent2 2 3 14 2" xfId="2880"/>
    <cellStyle name="40% - Accent2 2 3 14 2 2" xfId="2881"/>
    <cellStyle name="40% - Accent2 2 3 14 3" xfId="2882"/>
    <cellStyle name="40% - Accent2 2 3 15" xfId="2883"/>
    <cellStyle name="40% - Accent2 2 3 15 2" xfId="2884"/>
    <cellStyle name="40% - Accent2 2 3 16" xfId="2885"/>
    <cellStyle name="40% - Accent2 2 3 16 2" xfId="2886"/>
    <cellStyle name="40% - Accent2 2 3 17" xfId="2887"/>
    <cellStyle name="40% - Accent2 2 3 17 2" xfId="2888"/>
    <cellStyle name="40% - Accent2 2 3 18" xfId="2889"/>
    <cellStyle name="40% - Accent2 2 3 18 2" xfId="2890"/>
    <cellStyle name="40% - Accent2 2 3 19" xfId="2891"/>
    <cellStyle name="40% - Accent2 2 3 19 2" xfId="2892"/>
    <cellStyle name="40% - Accent2 2 3 2" xfId="2893"/>
    <cellStyle name="40% - Accent2 2 3 2 2" xfId="2894"/>
    <cellStyle name="40% - Accent2 2 3 2 2 2" xfId="2895"/>
    <cellStyle name="40% - Accent2 2 3 2 3" xfId="2896"/>
    <cellStyle name="40% - Accent2 2 3 20" xfId="2897"/>
    <cellStyle name="40% - Accent2 2 3 20 2" xfId="2898"/>
    <cellStyle name="40% - Accent2 2 3 21" xfId="2899"/>
    <cellStyle name="40% - Accent2 2 3 21 2" xfId="2900"/>
    <cellStyle name="40% - Accent2 2 3 22" xfId="2901"/>
    <cellStyle name="40% - Accent2 2 3 22 2" xfId="2902"/>
    <cellStyle name="40% - Accent2 2 3 23" xfId="2903"/>
    <cellStyle name="40% - Accent2 2 3 23 2" xfId="2904"/>
    <cellStyle name="40% - Accent2 2 3 24" xfId="2905"/>
    <cellStyle name="40% - Accent2 2 3 24 2" xfId="2906"/>
    <cellStyle name="40% - Accent2 2 3 25" xfId="2907"/>
    <cellStyle name="40% - Accent2 2 3 25 2" xfId="2908"/>
    <cellStyle name="40% - Accent2 2 3 26" xfId="2909"/>
    <cellStyle name="40% - Accent2 2 3 26 2" xfId="2910"/>
    <cellStyle name="40% - Accent2 2 3 27" xfId="2911"/>
    <cellStyle name="40% - Accent2 2 3 27 2" xfId="2912"/>
    <cellStyle name="40% - Accent2 2 3 28" xfId="2913"/>
    <cellStyle name="40% - Accent2 2 3 3" xfId="2914"/>
    <cellStyle name="40% - Accent2 2 3 3 2" xfId="2915"/>
    <cellStyle name="40% - Accent2 2 3 3 2 2" xfId="2916"/>
    <cellStyle name="40% - Accent2 2 3 3 3" xfId="2917"/>
    <cellStyle name="40% - Accent2 2 3 4" xfId="2918"/>
    <cellStyle name="40% - Accent2 2 3 4 2" xfId="2919"/>
    <cellStyle name="40% - Accent2 2 3 4 2 2" xfId="2920"/>
    <cellStyle name="40% - Accent2 2 3 4 3" xfId="2921"/>
    <cellStyle name="40% - Accent2 2 3 5" xfId="2922"/>
    <cellStyle name="40% - Accent2 2 3 5 2" xfId="2923"/>
    <cellStyle name="40% - Accent2 2 3 5 2 2" xfId="2924"/>
    <cellStyle name="40% - Accent2 2 3 5 3" xfId="2925"/>
    <cellStyle name="40% - Accent2 2 3 6" xfId="2926"/>
    <cellStyle name="40% - Accent2 2 3 6 2" xfId="2927"/>
    <cellStyle name="40% - Accent2 2 3 6 2 2" xfId="2928"/>
    <cellStyle name="40% - Accent2 2 3 6 3" xfId="2929"/>
    <cellStyle name="40% - Accent2 2 3 7" xfId="2930"/>
    <cellStyle name="40% - Accent2 2 3 7 2" xfId="2931"/>
    <cellStyle name="40% - Accent2 2 3 7 2 2" xfId="2932"/>
    <cellStyle name="40% - Accent2 2 3 7 3" xfId="2933"/>
    <cellStyle name="40% - Accent2 2 3 8" xfId="2934"/>
    <cellStyle name="40% - Accent2 2 3 8 2" xfId="2935"/>
    <cellStyle name="40% - Accent2 2 3 8 2 2" xfId="2936"/>
    <cellStyle name="40% - Accent2 2 3 8 3" xfId="2937"/>
    <cellStyle name="40% - Accent2 2 3 9" xfId="2938"/>
    <cellStyle name="40% - Accent2 2 3 9 2" xfId="2939"/>
    <cellStyle name="40% - Accent2 2 3 9 2 2" xfId="2940"/>
    <cellStyle name="40% - Accent2 2 3 9 3" xfId="2941"/>
    <cellStyle name="40% - Accent2 2 30" xfId="2942"/>
    <cellStyle name="40% - Accent2 2 4" xfId="2943"/>
    <cellStyle name="40% - Accent2 2 4 10" xfId="2944"/>
    <cellStyle name="40% - Accent2 2 4 10 2" xfId="2945"/>
    <cellStyle name="40% - Accent2 2 4 11" xfId="2946"/>
    <cellStyle name="40% - Accent2 2 4 11 2" xfId="2947"/>
    <cellStyle name="40% - Accent2 2 4 12" xfId="2948"/>
    <cellStyle name="40% - Accent2 2 4 12 2" xfId="2949"/>
    <cellStyle name="40% - Accent2 2 4 13" xfId="2950"/>
    <cellStyle name="40% - Accent2 2 4 13 2" xfId="2951"/>
    <cellStyle name="40% - Accent2 2 4 14" xfId="2952"/>
    <cellStyle name="40% - Accent2 2 4 14 2" xfId="2953"/>
    <cellStyle name="40% - Accent2 2 4 15" xfId="2954"/>
    <cellStyle name="40% - Accent2 2 4 15 2" xfId="2955"/>
    <cellStyle name="40% - Accent2 2 4 16" xfId="2956"/>
    <cellStyle name="40% - Accent2 2 4 16 2" xfId="2957"/>
    <cellStyle name="40% - Accent2 2 4 17" xfId="2958"/>
    <cellStyle name="40% - Accent2 2 4 17 2" xfId="2959"/>
    <cellStyle name="40% - Accent2 2 4 18" xfId="2960"/>
    <cellStyle name="40% - Accent2 2 4 18 2" xfId="2961"/>
    <cellStyle name="40% - Accent2 2 4 19" xfId="2962"/>
    <cellStyle name="40% - Accent2 2 4 19 2" xfId="2963"/>
    <cellStyle name="40% - Accent2 2 4 2" xfId="2964"/>
    <cellStyle name="40% - Accent2 2 4 2 2" xfId="2965"/>
    <cellStyle name="40% - Accent2 2 4 2 2 2" xfId="2966"/>
    <cellStyle name="40% - Accent2 2 4 2 3" xfId="2967"/>
    <cellStyle name="40% - Accent2 2 4 20" xfId="2968"/>
    <cellStyle name="40% - Accent2 2 4 20 2" xfId="2969"/>
    <cellStyle name="40% - Accent2 2 4 21" xfId="2970"/>
    <cellStyle name="40% - Accent2 2 4 21 2" xfId="2971"/>
    <cellStyle name="40% - Accent2 2 4 22" xfId="2972"/>
    <cellStyle name="40% - Accent2 2 4 22 2" xfId="2973"/>
    <cellStyle name="40% - Accent2 2 4 23" xfId="2974"/>
    <cellStyle name="40% - Accent2 2 4 3" xfId="2975"/>
    <cellStyle name="40% - Accent2 2 4 3 2" xfId="2976"/>
    <cellStyle name="40% - Accent2 2 4 3 2 2" xfId="2977"/>
    <cellStyle name="40% - Accent2 2 4 3 3" xfId="2978"/>
    <cellStyle name="40% - Accent2 2 4 4" xfId="2979"/>
    <cellStyle name="40% - Accent2 2 4 4 2" xfId="2980"/>
    <cellStyle name="40% - Accent2 2 4 4 2 2" xfId="2981"/>
    <cellStyle name="40% - Accent2 2 4 4 3" xfId="2982"/>
    <cellStyle name="40% - Accent2 2 4 5" xfId="2983"/>
    <cellStyle name="40% - Accent2 2 4 5 2" xfId="2984"/>
    <cellStyle name="40% - Accent2 2 4 5 2 2" xfId="2985"/>
    <cellStyle name="40% - Accent2 2 4 5 3" xfId="2986"/>
    <cellStyle name="40% - Accent2 2 4 6" xfId="2987"/>
    <cellStyle name="40% - Accent2 2 4 6 2" xfId="2988"/>
    <cellStyle name="40% - Accent2 2 4 6 2 2" xfId="2989"/>
    <cellStyle name="40% - Accent2 2 4 6 3" xfId="2990"/>
    <cellStyle name="40% - Accent2 2 4 7" xfId="2991"/>
    <cellStyle name="40% - Accent2 2 4 7 2" xfId="2992"/>
    <cellStyle name="40% - Accent2 2 4 7 2 2" xfId="2993"/>
    <cellStyle name="40% - Accent2 2 4 7 3" xfId="2994"/>
    <cellStyle name="40% - Accent2 2 4 8" xfId="2995"/>
    <cellStyle name="40% - Accent2 2 4 8 2" xfId="2996"/>
    <cellStyle name="40% - Accent2 2 4 8 2 2" xfId="2997"/>
    <cellStyle name="40% - Accent2 2 4 8 3" xfId="2998"/>
    <cellStyle name="40% - Accent2 2 4 9" xfId="2999"/>
    <cellStyle name="40% - Accent2 2 4 9 2" xfId="3000"/>
    <cellStyle name="40% - Accent2 2 4 9 2 2" xfId="3001"/>
    <cellStyle name="40% - Accent2 2 4 9 3" xfId="3002"/>
    <cellStyle name="40% - Accent2 2 5" xfId="3003"/>
    <cellStyle name="40% - Accent2 2 5 10" xfId="3004"/>
    <cellStyle name="40% - Accent2 2 5 10 2" xfId="3005"/>
    <cellStyle name="40% - Accent2 2 5 11" xfId="3006"/>
    <cellStyle name="40% - Accent2 2 5 11 2" xfId="3007"/>
    <cellStyle name="40% - Accent2 2 5 12" xfId="3008"/>
    <cellStyle name="40% - Accent2 2 5 12 2" xfId="3009"/>
    <cellStyle name="40% - Accent2 2 5 13" xfId="3010"/>
    <cellStyle name="40% - Accent2 2 5 13 2" xfId="3011"/>
    <cellStyle name="40% - Accent2 2 5 14" xfId="3012"/>
    <cellStyle name="40% - Accent2 2 5 14 2" xfId="3013"/>
    <cellStyle name="40% - Accent2 2 5 15" xfId="3014"/>
    <cellStyle name="40% - Accent2 2 5 15 2" xfId="3015"/>
    <cellStyle name="40% - Accent2 2 5 16" xfId="3016"/>
    <cellStyle name="40% - Accent2 2 5 16 2" xfId="3017"/>
    <cellStyle name="40% - Accent2 2 5 17" xfId="3018"/>
    <cellStyle name="40% - Accent2 2 5 17 2" xfId="3019"/>
    <cellStyle name="40% - Accent2 2 5 18" xfId="3020"/>
    <cellStyle name="40% - Accent2 2 5 18 2" xfId="3021"/>
    <cellStyle name="40% - Accent2 2 5 19" xfId="3022"/>
    <cellStyle name="40% - Accent2 2 5 19 2" xfId="3023"/>
    <cellStyle name="40% - Accent2 2 5 2" xfId="3024"/>
    <cellStyle name="40% - Accent2 2 5 2 2" xfId="3025"/>
    <cellStyle name="40% - Accent2 2 5 2 2 2" xfId="3026"/>
    <cellStyle name="40% - Accent2 2 5 2 3" xfId="3027"/>
    <cellStyle name="40% - Accent2 2 5 20" xfId="3028"/>
    <cellStyle name="40% - Accent2 2 5 20 2" xfId="3029"/>
    <cellStyle name="40% - Accent2 2 5 21" xfId="3030"/>
    <cellStyle name="40% - Accent2 2 5 21 2" xfId="3031"/>
    <cellStyle name="40% - Accent2 2 5 22" xfId="3032"/>
    <cellStyle name="40% - Accent2 2 5 3" xfId="3033"/>
    <cellStyle name="40% - Accent2 2 5 3 2" xfId="3034"/>
    <cellStyle name="40% - Accent2 2 5 3 2 2" xfId="3035"/>
    <cellStyle name="40% - Accent2 2 5 3 3" xfId="3036"/>
    <cellStyle name="40% - Accent2 2 5 4" xfId="3037"/>
    <cellStyle name="40% - Accent2 2 5 4 2" xfId="3038"/>
    <cellStyle name="40% - Accent2 2 5 4 2 2" xfId="3039"/>
    <cellStyle name="40% - Accent2 2 5 4 3" xfId="3040"/>
    <cellStyle name="40% - Accent2 2 5 5" xfId="3041"/>
    <cellStyle name="40% - Accent2 2 5 5 2" xfId="3042"/>
    <cellStyle name="40% - Accent2 2 5 5 2 2" xfId="3043"/>
    <cellStyle name="40% - Accent2 2 5 5 3" xfId="3044"/>
    <cellStyle name="40% - Accent2 2 5 6" xfId="3045"/>
    <cellStyle name="40% - Accent2 2 5 6 2" xfId="3046"/>
    <cellStyle name="40% - Accent2 2 5 6 2 2" xfId="3047"/>
    <cellStyle name="40% - Accent2 2 5 6 3" xfId="3048"/>
    <cellStyle name="40% - Accent2 2 5 7" xfId="3049"/>
    <cellStyle name="40% - Accent2 2 5 7 2" xfId="3050"/>
    <cellStyle name="40% - Accent2 2 5 7 2 2" xfId="3051"/>
    <cellStyle name="40% - Accent2 2 5 7 3" xfId="3052"/>
    <cellStyle name="40% - Accent2 2 5 8" xfId="3053"/>
    <cellStyle name="40% - Accent2 2 5 8 2" xfId="3054"/>
    <cellStyle name="40% - Accent2 2 5 8 2 2" xfId="3055"/>
    <cellStyle name="40% - Accent2 2 5 8 3" xfId="3056"/>
    <cellStyle name="40% - Accent2 2 5 9" xfId="3057"/>
    <cellStyle name="40% - Accent2 2 5 9 2" xfId="3058"/>
    <cellStyle name="40% - Accent2 2 6" xfId="3059"/>
    <cellStyle name="40% - Accent2 2 6 2" xfId="3060"/>
    <cellStyle name="40% - Accent2 2 6 2 2" xfId="3061"/>
    <cellStyle name="40% - Accent2 2 6 3" xfId="3062"/>
    <cellStyle name="40% - Accent2 2 7" xfId="3063"/>
    <cellStyle name="40% - Accent2 2 7 2" xfId="3064"/>
    <cellStyle name="40% - Accent2 2 7 2 2" xfId="3065"/>
    <cellStyle name="40% - Accent2 2 7 3" xfId="3066"/>
    <cellStyle name="40% - Accent2 2 8" xfId="3067"/>
    <cellStyle name="40% - Accent2 2 8 2" xfId="3068"/>
    <cellStyle name="40% - Accent2 2 8 2 2" xfId="3069"/>
    <cellStyle name="40% - Accent2 2 8 3" xfId="3070"/>
    <cellStyle name="40% - Accent2 2 9" xfId="3071"/>
    <cellStyle name="40% - Accent2 2 9 2" xfId="3072"/>
    <cellStyle name="40% - Accent2 2 9 2 2" xfId="3073"/>
    <cellStyle name="40% - Accent2 2 9 3" xfId="3074"/>
    <cellStyle name="40% - Accent2 3" xfId="3075"/>
    <cellStyle name="40% - Accent3 2" xfId="3076"/>
    <cellStyle name="40% - Accent3 2 10" xfId="3077"/>
    <cellStyle name="40% - Accent3 2 10 2" xfId="3078"/>
    <cellStyle name="40% - Accent3 2 10 2 2" xfId="3079"/>
    <cellStyle name="40% - Accent3 2 10 3" xfId="3080"/>
    <cellStyle name="40% - Accent3 2 11" xfId="3081"/>
    <cellStyle name="40% - Accent3 2 11 2" xfId="3082"/>
    <cellStyle name="40% - Accent3 2 11 2 2" xfId="3083"/>
    <cellStyle name="40% - Accent3 2 11 3" xfId="3084"/>
    <cellStyle name="40% - Accent3 2 12" xfId="3085"/>
    <cellStyle name="40% - Accent3 2 12 2" xfId="3086"/>
    <cellStyle name="40% - Accent3 2 12 2 2" xfId="3087"/>
    <cellStyle name="40% - Accent3 2 12 3" xfId="3088"/>
    <cellStyle name="40% - Accent3 2 13" xfId="3089"/>
    <cellStyle name="40% - Accent3 2 13 2" xfId="3090"/>
    <cellStyle name="40% - Accent3 2 13 2 2" xfId="3091"/>
    <cellStyle name="40% - Accent3 2 13 3" xfId="3092"/>
    <cellStyle name="40% - Accent3 2 14" xfId="3093"/>
    <cellStyle name="40% - Accent3 2 14 2" xfId="3094"/>
    <cellStyle name="40% - Accent3 2 14 2 2" xfId="3095"/>
    <cellStyle name="40% - Accent3 2 14 3" xfId="3096"/>
    <cellStyle name="40% - Accent3 2 15" xfId="3097"/>
    <cellStyle name="40% - Accent3 2 15 2" xfId="3098"/>
    <cellStyle name="40% - Accent3 2 15 2 2" xfId="3099"/>
    <cellStyle name="40% - Accent3 2 15 3" xfId="3100"/>
    <cellStyle name="40% - Accent3 2 16" xfId="3101"/>
    <cellStyle name="40% - Accent3 2 16 2" xfId="3102"/>
    <cellStyle name="40% - Accent3 2 16 2 2" xfId="3103"/>
    <cellStyle name="40% - Accent3 2 16 3" xfId="3104"/>
    <cellStyle name="40% - Accent3 2 17" xfId="3105"/>
    <cellStyle name="40% - Accent3 2 17 2" xfId="3106"/>
    <cellStyle name="40% - Accent3 2 18" xfId="3107"/>
    <cellStyle name="40% - Accent3 2 18 2" xfId="3108"/>
    <cellStyle name="40% - Accent3 2 19" xfId="3109"/>
    <cellStyle name="40% - Accent3 2 19 2" xfId="3110"/>
    <cellStyle name="40% - Accent3 2 2" xfId="3111"/>
    <cellStyle name="40% - Accent3 2 2 10" xfId="3112"/>
    <cellStyle name="40% - Accent3 2 2 10 2" xfId="3113"/>
    <cellStyle name="40% - Accent3 2 2 10 2 2" xfId="3114"/>
    <cellStyle name="40% - Accent3 2 2 10 3" xfId="3115"/>
    <cellStyle name="40% - Accent3 2 2 11" xfId="3116"/>
    <cellStyle name="40% - Accent3 2 2 11 2" xfId="3117"/>
    <cellStyle name="40% - Accent3 2 2 11 2 2" xfId="3118"/>
    <cellStyle name="40% - Accent3 2 2 11 3" xfId="3119"/>
    <cellStyle name="40% - Accent3 2 2 12" xfId="3120"/>
    <cellStyle name="40% - Accent3 2 2 12 2" xfId="3121"/>
    <cellStyle name="40% - Accent3 2 2 12 2 2" xfId="3122"/>
    <cellStyle name="40% - Accent3 2 2 12 3" xfId="3123"/>
    <cellStyle name="40% - Accent3 2 2 13" xfId="3124"/>
    <cellStyle name="40% - Accent3 2 2 13 2" xfId="3125"/>
    <cellStyle name="40% - Accent3 2 2 13 2 2" xfId="3126"/>
    <cellStyle name="40% - Accent3 2 2 13 3" xfId="3127"/>
    <cellStyle name="40% - Accent3 2 2 14" xfId="3128"/>
    <cellStyle name="40% - Accent3 2 2 14 2" xfId="3129"/>
    <cellStyle name="40% - Accent3 2 2 14 2 2" xfId="3130"/>
    <cellStyle name="40% - Accent3 2 2 14 3" xfId="3131"/>
    <cellStyle name="40% - Accent3 2 2 15" xfId="3132"/>
    <cellStyle name="40% - Accent3 2 2 15 2" xfId="3133"/>
    <cellStyle name="40% - Accent3 2 2 15 2 2" xfId="3134"/>
    <cellStyle name="40% - Accent3 2 2 15 3" xfId="3135"/>
    <cellStyle name="40% - Accent3 2 2 16" xfId="3136"/>
    <cellStyle name="40% - Accent3 2 2 16 2" xfId="3137"/>
    <cellStyle name="40% - Accent3 2 2 17" xfId="3138"/>
    <cellStyle name="40% - Accent3 2 2 17 2" xfId="3139"/>
    <cellStyle name="40% - Accent3 2 2 18" xfId="3140"/>
    <cellStyle name="40% - Accent3 2 2 18 2" xfId="3141"/>
    <cellStyle name="40% - Accent3 2 2 19" xfId="3142"/>
    <cellStyle name="40% - Accent3 2 2 19 2" xfId="3143"/>
    <cellStyle name="40% - Accent3 2 2 2" xfId="3144"/>
    <cellStyle name="40% - Accent3 2 2 2 2" xfId="3145"/>
    <cellStyle name="40% - Accent3 2 2 2 2 2" xfId="3146"/>
    <cellStyle name="40% - Accent3 2 2 2 2 2 2" xfId="3147"/>
    <cellStyle name="40% - Accent3 2 2 2 2 3" xfId="3148"/>
    <cellStyle name="40% - Accent3 2 2 2 3" xfId="3149"/>
    <cellStyle name="40% - Accent3 2 2 2 3 2" xfId="3150"/>
    <cellStyle name="40% - Accent3 2 2 2 4" xfId="3151"/>
    <cellStyle name="40% - Accent3 2 2 20" xfId="3152"/>
    <cellStyle name="40% - Accent3 2 2 20 2" xfId="3153"/>
    <cellStyle name="40% - Accent3 2 2 21" xfId="3154"/>
    <cellStyle name="40% - Accent3 2 2 21 2" xfId="3155"/>
    <cellStyle name="40% - Accent3 2 2 22" xfId="3156"/>
    <cellStyle name="40% - Accent3 2 2 22 2" xfId="3157"/>
    <cellStyle name="40% - Accent3 2 2 23" xfId="3158"/>
    <cellStyle name="40% - Accent3 2 2 23 2" xfId="3159"/>
    <cellStyle name="40% - Accent3 2 2 24" xfId="3160"/>
    <cellStyle name="40% - Accent3 2 2 24 2" xfId="3161"/>
    <cellStyle name="40% - Accent3 2 2 25" xfId="3162"/>
    <cellStyle name="40% - Accent3 2 2 25 2" xfId="3163"/>
    <cellStyle name="40% - Accent3 2 2 26" xfId="3164"/>
    <cellStyle name="40% - Accent3 2 2 26 2" xfId="3165"/>
    <cellStyle name="40% - Accent3 2 2 27" xfId="3166"/>
    <cellStyle name="40% - Accent3 2 2 27 2" xfId="3167"/>
    <cellStyle name="40% - Accent3 2 2 28" xfId="3168"/>
    <cellStyle name="40% - Accent3 2 2 28 2" xfId="3169"/>
    <cellStyle name="40% - Accent3 2 2 29" xfId="3170"/>
    <cellStyle name="40% - Accent3 2 2 3" xfId="3171"/>
    <cellStyle name="40% - Accent3 2 2 3 2" xfId="3172"/>
    <cellStyle name="40% - Accent3 2 2 3 2 2" xfId="3173"/>
    <cellStyle name="40% - Accent3 2 2 3 3" xfId="3174"/>
    <cellStyle name="40% - Accent3 2 2 4" xfId="3175"/>
    <cellStyle name="40% - Accent3 2 2 4 2" xfId="3176"/>
    <cellStyle name="40% - Accent3 2 2 4 2 2" xfId="3177"/>
    <cellStyle name="40% - Accent3 2 2 4 3" xfId="3178"/>
    <cellStyle name="40% - Accent3 2 2 5" xfId="3179"/>
    <cellStyle name="40% - Accent3 2 2 5 2" xfId="3180"/>
    <cellStyle name="40% - Accent3 2 2 5 2 2" xfId="3181"/>
    <cellStyle name="40% - Accent3 2 2 5 3" xfId="3182"/>
    <cellStyle name="40% - Accent3 2 2 6" xfId="3183"/>
    <cellStyle name="40% - Accent3 2 2 6 2" xfId="3184"/>
    <cellStyle name="40% - Accent3 2 2 6 2 2" xfId="3185"/>
    <cellStyle name="40% - Accent3 2 2 6 3" xfId="3186"/>
    <cellStyle name="40% - Accent3 2 2 7" xfId="3187"/>
    <cellStyle name="40% - Accent3 2 2 7 2" xfId="3188"/>
    <cellStyle name="40% - Accent3 2 2 7 2 2" xfId="3189"/>
    <cellStyle name="40% - Accent3 2 2 7 3" xfId="3190"/>
    <cellStyle name="40% - Accent3 2 2 8" xfId="3191"/>
    <cellStyle name="40% - Accent3 2 2 8 2" xfId="3192"/>
    <cellStyle name="40% - Accent3 2 2 8 2 2" xfId="3193"/>
    <cellStyle name="40% - Accent3 2 2 8 3" xfId="3194"/>
    <cellStyle name="40% - Accent3 2 2 9" xfId="3195"/>
    <cellStyle name="40% - Accent3 2 2 9 2" xfId="3196"/>
    <cellStyle name="40% - Accent3 2 2 9 2 2" xfId="3197"/>
    <cellStyle name="40% - Accent3 2 2 9 3" xfId="3198"/>
    <cellStyle name="40% - Accent3 2 20" xfId="3199"/>
    <cellStyle name="40% - Accent3 2 20 2" xfId="3200"/>
    <cellStyle name="40% - Accent3 2 21" xfId="3201"/>
    <cellStyle name="40% - Accent3 2 21 2" xfId="3202"/>
    <cellStyle name="40% - Accent3 2 22" xfId="3203"/>
    <cellStyle name="40% - Accent3 2 22 2" xfId="3204"/>
    <cellStyle name="40% - Accent3 2 23" xfId="3205"/>
    <cellStyle name="40% - Accent3 2 23 2" xfId="3206"/>
    <cellStyle name="40% - Accent3 2 24" xfId="3207"/>
    <cellStyle name="40% - Accent3 2 24 2" xfId="3208"/>
    <cellStyle name="40% - Accent3 2 25" xfId="3209"/>
    <cellStyle name="40% - Accent3 2 25 2" xfId="3210"/>
    <cellStyle name="40% - Accent3 2 26" xfId="3211"/>
    <cellStyle name="40% - Accent3 2 26 2" xfId="3212"/>
    <cellStyle name="40% - Accent3 2 27" xfId="3213"/>
    <cellStyle name="40% - Accent3 2 27 2" xfId="3214"/>
    <cellStyle name="40% - Accent3 2 28" xfId="3215"/>
    <cellStyle name="40% - Accent3 2 28 2" xfId="3216"/>
    <cellStyle name="40% - Accent3 2 29" xfId="3217"/>
    <cellStyle name="40% - Accent3 2 29 2" xfId="3218"/>
    <cellStyle name="40% - Accent3 2 3" xfId="3219"/>
    <cellStyle name="40% - Accent3 2 3 10" xfId="3220"/>
    <cellStyle name="40% - Accent3 2 3 10 2" xfId="3221"/>
    <cellStyle name="40% - Accent3 2 3 10 2 2" xfId="3222"/>
    <cellStyle name="40% - Accent3 2 3 10 3" xfId="3223"/>
    <cellStyle name="40% - Accent3 2 3 11" xfId="3224"/>
    <cellStyle name="40% - Accent3 2 3 11 2" xfId="3225"/>
    <cellStyle name="40% - Accent3 2 3 11 2 2" xfId="3226"/>
    <cellStyle name="40% - Accent3 2 3 11 3" xfId="3227"/>
    <cellStyle name="40% - Accent3 2 3 12" xfId="3228"/>
    <cellStyle name="40% - Accent3 2 3 12 2" xfId="3229"/>
    <cellStyle name="40% - Accent3 2 3 12 2 2" xfId="3230"/>
    <cellStyle name="40% - Accent3 2 3 12 3" xfId="3231"/>
    <cellStyle name="40% - Accent3 2 3 13" xfId="3232"/>
    <cellStyle name="40% - Accent3 2 3 13 2" xfId="3233"/>
    <cellStyle name="40% - Accent3 2 3 13 2 2" xfId="3234"/>
    <cellStyle name="40% - Accent3 2 3 13 3" xfId="3235"/>
    <cellStyle name="40% - Accent3 2 3 14" xfId="3236"/>
    <cellStyle name="40% - Accent3 2 3 14 2" xfId="3237"/>
    <cellStyle name="40% - Accent3 2 3 14 2 2" xfId="3238"/>
    <cellStyle name="40% - Accent3 2 3 14 3" xfId="3239"/>
    <cellStyle name="40% - Accent3 2 3 15" xfId="3240"/>
    <cellStyle name="40% - Accent3 2 3 15 2" xfId="3241"/>
    <cellStyle name="40% - Accent3 2 3 16" xfId="3242"/>
    <cellStyle name="40% - Accent3 2 3 16 2" xfId="3243"/>
    <cellStyle name="40% - Accent3 2 3 17" xfId="3244"/>
    <cellStyle name="40% - Accent3 2 3 17 2" xfId="3245"/>
    <cellStyle name="40% - Accent3 2 3 18" xfId="3246"/>
    <cellStyle name="40% - Accent3 2 3 18 2" xfId="3247"/>
    <cellStyle name="40% - Accent3 2 3 19" xfId="3248"/>
    <cellStyle name="40% - Accent3 2 3 19 2" xfId="3249"/>
    <cellStyle name="40% - Accent3 2 3 2" xfId="3250"/>
    <cellStyle name="40% - Accent3 2 3 2 2" xfId="3251"/>
    <cellStyle name="40% - Accent3 2 3 2 2 2" xfId="3252"/>
    <cellStyle name="40% - Accent3 2 3 2 3" xfId="3253"/>
    <cellStyle name="40% - Accent3 2 3 20" xfId="3254"/>
    <cellStyle name="40% - Accent3 2 3 20 2" xfId="3255"/>
    <cellStyle name="40% - Accent3 2 3 21" xfId="3256"/>
    <cellStyle name="40% - Accent3 2 3 21 2" xfId="3257"/>
    <cellStyle name="40% - Accent3 2 3 22" xfId="3258"/>
    <cellStyle name="40% - Accent3 2 3 22 2" xfId="3259"/>
    <cellStyle name="40% - Accent3 2 3 23" xfId="3260"/>
    <cellStyle name="40% - Accent3 2 3 23 2" xfId="3261"/>
    <cellStyle name="40% - Accent3 2 3 24" xfId="3262"/>
    <cellStyle name="40% - Accent3 2 3 24 2" xfId="3263"/>
    <cellStyle name="40% - Accent3 2 3 25" xfId="3264"/>
    <cellStyle name="40% - Accent3 2 3 25 2" xfId="3265"/>
    <cellStyle name="40% - Accent3 2 3 26" xfId="3266"/>
    <cellStyle name="40% - Accent3 2 3 26 2" xfId="3267"/>
    <cellStyle name="40% - Accent3 2 3 27" xfId="3268"/>
    <cellStyle name="40% - Accent3 2 3 27 2" xfId="3269"/>
    <cellStyle name="40% - Accent3 2 3 28" xfId="3270"/>
    <cellStyle name="40% - Accent3 2 3 3" xfId="3271"/>
    <cellStyle name="40% - Accent3 2 3 3 2" xfId="3272"/>
    <cellStyle name="40% - Accent3 2 3 3 2 2" xfId="3273"/>
    <cellStyle name="40% - Accent3 2 3 3 3" xfId="3274"/>
    <cellStyle name="40% - Accent3 2 3 4" xfId="3275"/>
    <cellStyle name="40% - Accent3 2 3 4 2" xfId="3276"/>
    <cellStyle name="40% - Accent3 2 3 4 2 2" xfId="3277"/>
    <cellStyle name="40% - Accent3 2 3 4 3" xfId="3278"/>
    <cellStyle name="40% - Accent3 2 3 5" xfId="3279"/>
    <cellStyle name="40% - Accent3 2 3 5 2" xfId="3280"/>
    <cellStyle name="40% - Accent3 2 3 5 2 2" xfId="3281"/>
    <cellStyle name="40% - Accent3 2 3 5 3" xfId="3282"/>
    <cellStyle name="40% - Accent3 2 3 6" xfId="3283"/>
    <cellStyle name="40% - Accent3 2 3 6 2" xfId="3284"/>
    <cellStyle name="40% - Accent3 2 3 6 2 2" xfId="3285"/>
    <cellStyle name="40% - Accent3 2 3 6 3" xfId="3286"/>
    <cellStyle name="40% - Accent3 2 3 7" xfId="3287"/>
    <cellStyle name="40% - Accent3 2 3 7 2" xfId="3288"/>
    <cellStyle name="40% - Accent3 2 3 7 2 2" xfId="3289"/>
    <cellStyle name="40% - Accent3 2 3 7 3" xfId="3290"/>
    <cellStyle name="40% - Accent3 2 3 8" xfId="3291"/>
    <cellStyle name="40% - Accent3 2 3 8 2" xfId="3292"/>
    <cellStyle name="40% - Accent3 2 3 8 2 2" xfId="3293"/>
    <cellStyle name="40% - Accent3 2 3 8 3" xfId="3294"/>
    <cellStyle name="40% - Accent3 2 3 9" xfId="3295"/>
    <cellStyle name="40% - Accent3 2 3 9 2" xfId="3296"/>
    <cellStyle name="40% - Accent3 2 3 9 2 2" xfId="3297"/>
    <cellStyle name="40% - Accent3 2 3 9 3" xfId="3298"/>
    <cellStyle name="40% - Accent3 2 30" xfId="3299"/>
    <cellStyle name="40% - Accent3 2 4" xfId="3300"/>
    <cellStyle name="40% - Accent3 2 4 10" xfId="3301"/>
    <cellStyle name="40% - Accent3 2 4 10 2" xfId="3302"/>
    <cellStyle name="40% - Accent3 2 4 11" xfId="3303"/>
    <cellStyle name="40% - Accent3 2 4 11 2" xfId="3304"/>
    <cellStyle name="40% - Accent3 2 4 12" xfId="3305"/>
    <cellStyle name="40% - Accent3 2 4 12 2" xfId="3306"/>
    <cellStyle name="40% - Accent3 2 4 13" xfId="3307"/>
    <cellStyle name="40% - Accent3 2 4 13 2" xfId="3308"/>
    <cellStyle name="40% - Accent3 2 4 14" xfId="3309"/>
    <cellStyle name="40% - Accent3 2 4 14 2" xfId="3310"/>
    <cellStyle name="40% - Accent3 2 4 15" xfId="3311"/>
    <cellStyle name="40% - Accent3 2 4 15 2" xfId="3312"/>
    <cellStyle name="40% - Accent3 2 4 16" xfId="3313"/>
    <cellStyle name="40% - Accent3 2 4 16 2" xfId="3314"/>
    <cellStyle name="40% - Accent3 2 4 17" xfId="3315"/>
    <cellStyle name="40% - Accent3 2 4 17 2" xfId="3316"/>
    <cellStyle name="40% - Accent3 2 4 18" xfId="3317"/>
    <cellStyle name="40% - Accent3 2 4 18 2" xfId="3318"/>
    <cellStyle name="40% - Accent3 2 4 19" xfId="3319"/>
    <cellStyle name="40% - Accent3 2 4 19 2" xfId="3320"/>
    <cellStyle name="40% - Accent3 2 4 2" xfId="3321"/>
    <cellStyle name="40% - Accent3 2 4 2 2" xfId="3322"/>
    <cellStyle name="40% - Accent3 2 4 2 2 2" xfId="3323"/>
    <cellStyle name="40% - Accent3 2 4 2 3" xfId="3324"/>
    <cellStyle name="40% - Accent3 2 4 20" xfId="3325"/>
    <cellStyle name="40% - Accent3 2 4 20 2" xfId="3326"/>
    <cellStyle name="40% - Accent3 2 4 21" xfId="3327"/>
    <cellStyle name="40% - Accent3 2 4 21 2" xfId="3328"/>
    <cellStyle name="40% - Accent3 2 4 22" xfId="3329"/>
    <cellStyle name="40% - Accent3 2 4 22 2" xfId="3330"/>
    <cellStyle name="40% - Accent3 2 4 23" xfId="3331"/>
    <cellStyle name="40% - Accent3 2 4 3" xfId="3332"/>
    <cellStyle name="40% - Accent3 2 4 3 2" xfId="3333"/>
    <cellStyle name="40% - Accent3 2 4 3 2 2" xfId="3334"/>
    <cellStyle name="40% - Accent3 2 4 3 3" xfId="3335"/>
    <cellStyle name="40% - Accent3 2 4 4" xfId="3336"/>
    <cellStyle name="40% - Accent3 2 4 4 2" xfId="3337"/>
    <cellStyle name="40% - Accent3 2 4 4 2 2" xfId="3338"/>
    <cellStyle name="40% - Accent3 2 4 4 3" xfId="3339"/>
    <cellStyle name="40% - Accent3 2 4 5" xfId="3340"/>
    <cellStyle name="40% - Accent3 2 4 5 2" xfId="3341"/>
    <cellStyle name="40% - Accent3 2 4 5 2 2" xfId="3342"/>
    <cellStyle name="40% - Accent3 2 4 5 3" xfId="3343"/>
    <cellStyle name="40% - Accent3 2 4 6" xfId="3344"/>
    <cellStyle name="40% - Accent3 2 4 6 2" xfId="3345"/>
    <cellStyle name="40% - Accent3 2 4 6 2 2" xfId="3346"/>
    <cellStyle name="40% - Accent3 2 4 6 3" xfId="3347"/>
    <cellStyle name="40% - Accent3 2 4 7" xfId="3348"/>
    <cellStyle name="40% - Accent3 2 4 7 2" xfId="3349"/>
    <cellStyle name="40% - Accent3 2 4 7 2 2" xfId="3350"/>
    <cellStyle name="40% - Accent3 2 4 7 3" xfId="3351"/>
    <cellStyle name="40% - Accent3 2 4 8" xfId="3352"/>
    <cellStyle name="40% - Accent3 2 4 8 2" xfId="3353"/>
    <cellStyle name="40% - Accent3 2 4 8 2 2" xfId="3354"/>
    <cellStyle name="40% - Accent3 2 4 8 3" xfId="3355"/>
    <cellStyle name="40% - Accent3 2 4 9" xfId="3356"/>
    <cellStyle name="40% - Accent3 2 4 9 2" xfId="3357"/>
    <cellStyle name="40% - Accent3 2 4 9 2 2" xfId="3358"/>
    <cellStyle name="40% - Accent3 2 4 9 3" xfId="3359"/>
    <cellStyle name="40% - Accent3 2 5" xfId="3360"/>
    <cellStyle name="40% - Accent3 2 5 10" xfId="3361"/>
    <cellStyle name="40% - Accent3 2 5 10 2" xfId="3362"/>
    <cellStyle name="40% - Accent3 2 5 11" xfId="3363"/>
    <cellStyle name="40% - Accent3 2 5 11 2" xfId="3364"/>
    <cellStyle name="40% - Accent3 2 5 12" xfId="3365"/>
    <cellStyle name="40% - Accent3 2 5 12 2" xfId="3366"/>
    <cellStyle name="40% - Accent3 2 5 13" xfId="3367"/>
    <cellStyle name="40% - Accent3 2 5 13 2" xfId="3368"/>
    <cellStyle name="40% - Accent3 2 5 14" xfId="3369"/>
    <cellStyle name="40% - Accent3 2 5 14 2" xfId="3370"/>
    <cellStyle name="40% - Accent3 2 5 15" xfId="3371"/>
    <cellStyle name="40% - Accent3 2 5 15 2" xfId="3372"/>
    <cellStyle name="40% - Accent3 2 5 16" xfId="3373"/>
    <cellStyle name="40% - Accent3 2 5 16 2" xfId="3374"/>
    <cellStyle name="40% - Accent3 2 5 17" xfId="3375"/>
    <cellStyle name="40% - Accent3 2 5 17 2" xfId="3376"/>
    <cellStyle name="40% - Accent3 2 5 18" xfId="3377"/>
    <cellStyle name="40% - Accent3 2 5 18 2" xfId="3378"/>
    <cellStyle name="40% - Accent3 2 5 19" xfId="3379"/>
    <cellStyle name="40% - Accent3 2 5 19 2" xfId="3380"/>
    <cellStyle name="40% - Accent3 2 5 2" xfId="3381"/>
    <cellStyle name="40% - Accent3 2 5 2 2" xfId="3382"/>
    <cellStyle name="40% - Accent3 2 5 2 2 2" xfId="3383"/>
    <cellStyle name="40% - Accent3 2 5 2 3" xfId="3384"/>
    <cellStyle name="40% - Accent3 2 5 20" xfId="3385"/>
    <cellStyle name="40% - Accent3 2 5 20 2" xfId="3386"/>
    <cellStyle name="40% - Accent3 2 5 21" xfId="3387"/>
    <cellStyle name="40% - Accent3 2 5 21 2" xfId="3388"/>
    <cellStyle name="40% - Accent3 2 5 22" xfId="3389"/>
    <cellStyle name="40% - Accent3 2 5 3" xfId="3390"/>
    <cellStyle name="40% - Accent3 2 5 3 2" xfId="3391"/>
    <cellStyle name="40% - Accent3 2 5 3 2 2" xfId="3392"/>
    <cellStyle name="40% - Accent3 2 5 3 3" xfId="3393"/>
    <cellStyle name="40% - Accent3 2 5 4" xfId="3394"/>
    <cellStyle name="40% - Accent3 2 5 4 2" xfId="3395"/>
    <cellStyle name="40% - Accent3 2 5 4 2 2" xfId="3396"/>
    <cellStyle name="40% - Accent3 2 5 4 3" xfId="3397"/>
    <cellStyle name="40% - Accent3 2 5 5" xfId="3398"/>
    <cellStyle name="40% - Accent3 2 5 5 2" xfId="3399"/>
    <cellStyle name="40% - Accent3 2 5 5 2 2" xfId="3400"/>
    <cellStyle name="40% - Accent3 2 5 5 3" xfId="3401"/>
    <cellStyle name="40% - Accent3 2 5 6" xfId="3402"/>
    <cellStyle name="40% - Accent3 2 5 6 2" xfId="3403"/>
    <cellStyle name="40% - Accent3 2 5 6 2 2" xfId="3404"/>
    <cellStyle name="40% - Accent3 2 5 6 3" xfId="3405"/>
    <cellStyle name="40% - Accent3 2 5 7" xfId="3406"/>
    <cellStyle name="40% - Accent3 2 5 7 2" xfId="3407"/>
    <cellStyle name="40% - Accent3 2 5 7 2 2" xfId="3408"/>
    <cellStyle name="40% - Accent3 2 5 7 3" xfId="3409"/>
    <cellStyle name="40% - Accent3 2 5 8" xfId="3410"/>
    <cellStyle name="40% - Accent3 2 5 8 2" xfId="3411"/>
    <cellStyle name="40% - Accent3 2 5 8 2 2" xfId="3412"/>
    <cellStyle name="40% - Accent3 2 5 8 3" xfId="3413"/>
    <cellStyle name="40% - Accent3 2 5 9" xfId="3414"/>
    <cellStyle name="40% - Accent3 2 5 9 2" xfId="3415"/>
    <cellStyle name="40% - Accent3 2 6" xfId="3416"/>
    <cellStyle name="40% - Accent3 2 6 2" xfId="3417"/>
    <cellStyle name="40% - Accent3 2 6 2 2" xfId="3418"/>
    <cellStyle name="40% - Accent3 2 6 3" xfId="3419"/>
    <cellStyle name="40% - Accent3 2 7" xfId="3420"/>
    <cellStyle name="40% - Accent3 2 7 2" xfId="3421"/>
    <cellStyle name="40% - Accent3 2 7 2 2" xfId="3422"/>
    <cellStyle name="40% - Accent3 2 7 3" xfId="3423"/>
    <cellStyle name="40% - Accent3 2 8" xfId="3424"/>
    <cellStyle name="40% - Accent3 2 8 2" xfId="3425"/>
    <cellStyle name="40% - Accent3 2 8 2 2" xfId="3426"/>
    <cellStyle name="40% - Accent3 2 8 3" xfId="3427"/>
    <cellStyle name="40% - Accent3 2 9" xfId="3428"/>
    <cellStyle name="40% - Accent3 2 9 2" xfId="3429"/>
    <cellStyle name="40% - Accent3 2 9 2 2" xfId="3430"/>
    <cellStyle name="40% - Accent3 2 9 3" xfId="3431"/>
    <cellStyle name="40% - Accent3 3" xfId="3432"/>
    <cellStyle name="40% - Accent4 2" xfId="3433"/>
    <cellStyle name="40% - Accent4 2 10" xfId="3434"/>
    <cellStyle name="40% - Accent4 2 10 2" xfId="3435"/>
    <cellStyle name="40% - Accent4 2 10 2 2" xfId="3436"/>
    <cellStyle name="40% - Accent4 2 10 3" xfId="3437"/>
    <cellStyle name="40% - Accent4 2 11" xfId="3438"/>
    <cellStyle name="40% - Accent4 2 11 2" xfId="3439"/>
    <cellStyle name="40% - Accent4 2 11 2 2" xfId="3440"/>
    <cellStyle name="40% - Accent4 2 11 3" xfId="3441"/>
    <cellStyle name="40% - Accent4 2 12" xfId="3442"/>
    <cellStyle name="40% - Accent4 2 12 2" xfId="3443"/>
    <cellStyle name="40% - Accent4 2 12 2 2" xfId="3444"/>
    <cellStyle name="40% - Accent4 2 12 3" xfId="3445"/>
    <cellStyle name="40% - Accent4 2 13" xfId="3446"/>
    <cellStyle name="40% - Accent4 2 13 2" xfId="3447"/>
    <cellStyle name="40% - Accent4 2 13 2 2" xfId="3448"/>
    <cellStyle name="40% - Accent4 2 13 3" xfId="3449"/>
    <cellStyle name="40% - Accent4 2 14" xfId="3450"/>
    <cellStyle name="40% - Accent4 2 14 2" xfId="3451"/>
    <cellStyle name="40% - Accent4 2 14 2 2" xfId="3452"/>
    <cellStyle name="40% - Accent4 2 14 3" xfId="3453"/>
    <cellStyle name="40% - Accent4 2 15" xfId="3454"/>
    <cellStyle name="40% - Accent4 2 15 2" xfId="3455"/>
    <cellStyle name="40% - Accent4 2 15 2 2" xfId="3456"/>
    <cellStyle name="40% - Accent4 2 15 3" xfId="3457"/>
    <cellStyle name="40% - Accent4 2 16" xfId="3458"/>
    <cellStyle name="40% - Accent4 2 16 2" xfId="3459"/>
    <cellStyle name="40% - Accent4 2 16 2 2" xfId="3460"/>
    <cellStyle name="40% - Accent4 2 16 3" xfId="3461"/>
    <cellStyle name="40% - Accent4 2 17" xfId="3462"/>
    <cellStyle name="40% - Accent4 2 17 2" xfId="3463"/>
    <cellStyle name="40% - Accent4 2 18" xfId="3464"/>
    <cellStyle name="40% - Accent4 2 18 2" xfId="3465"/>
    <cellStyle name="40% - Accent4 2 19" xfId="3466"/>
    <cellStyle name="40% - Accent4 2 19 2" xfId="3467"/>
    <cellStyle name="40% - Accent4 2 2" xfId="3468"/>
    <cellStyle name="40% - Accent4 2 2 10" xfId="3469"/>
    <cellStyle name="40% - Accent4 2 2 10 2" xfId="3470"/>
    <cellStyle name="40% - Accent4 2 2 10 2 2" xfId="3471"/>
    <cellStyle name="40% - Accent4 2 2 10 3" xfId="3472"/>
    <cellStyle name="40% - Accent4 2 2 11" xfId="3473"/>
    <cellStyle name="40% - Accent4 2 2 11 2" xfId="3474"/>
    <cellStyle name="40% - Accent4 2 2 11 2 2" xfId="3475"/>
    <cellStyle name="40% - Accent4 2 2 11 3" xfId="3476"/>
    <cellStyle name="40% - Accent4 2 2 12" xfId="3477"/>
    <cellStyle name="40% - Accent4 2 2 12 2" xfId="3478"/>
    <cellStyle name="40% - Accent4 2 2 12 2 2" xfId="3479"/>
    <cellStyle name="40% - Accent4 2 2 12 3" xfId="3480"/>
    <cellStyle name="40% - Accent4 2 2 13" xfId="3481"/>
    <cellStyle name="40% - Accent4 2 2 13 2" xfId="3482"/>
    <cellStyle name="40% - Accent4 2 2 13 2 2" xfId="3483"/>
    <cellStyle name="40% - Accent4 2 2 13 3" xfId="3484"/>
    <cellStyle name="40% - Accent4 2 2 14" xfId="3485"/>
    <cellStyle name="40% - Accent4 2 2 14 2" xfId="3486"/>
    <cellStyle name="40% - Accent4 2 2 14 2 2" xfId="3487"/>
    <cellStyle name="40% - Accent4 2 2 14 3" xfId="3488"/>
    <cellStyle name="40% - Accent4 2 2 15" xfId="3489"/>
    <cellStyle name="40% - Accent4 2 2 15 2" xfId="3490"/>
    <cellStyle name="40% - Accent4 2 2 15 2 2" xfId="3491"/>
    <cellStyle name="40% - Accent4 2 2 15 3" xfId="3492"/>
    <cellStyle name="40% - Accent4 2 2 16" xfId="3493"/>
    <cellStyle name="40% - Accent4 2 2 16 2" xfId="3494"/>
    <cellStyle name="40% - Accent4 2 2 17" xfId="3495"/>
    <cellStyle name="40% - Accent4 2 2 17 2" xfId="3496"/>
    <cellStyle name="40% - Accent4 2 2 18" xfId="3497"/>
    <cellStyle name="40% - Accent4 2 2 18 2" xfId="3498"/>
    <cellStyle name="40% - Accent4 2 2 19" xfId="3499"/>
    <cellStyle name="40% - Accent4 2 2 19 2" xfId="3500"/>
    <cellStyle name="40% - Accent4 2 2 2" xfId="3501"/>
    <cellStyle name="40% - Accent4 2 2 2 2" xfId="3502"/>
    <cellStyle name="40% - Accent4 2 2 2 2 2" xfId="3503"/>
    <cellStyle name="40% - Accent4 2 2 2 2 2 2" xfId="3504"/>
    <cellStyle name="40% - Accent4 2 2 2 2 3" xfId="3505"/>
    <cellStyle name="40% - Accent4 2 2 2 3" xfId="3506"/>
    <cellStyle name="40% - Accent4 2 2 2 3 2" xfId="3507"/>
    <cellStyle name="40% - Accent4 2 2 2 4" xfId="3508"/>
    <cellStyle name="40% - Accent4 2 2 20" xfId="3509"/>
    <cellStyle name="40% - Accent4 2 2 20 2" xfId="3510"/>
    <cellStyle name="40% - Accent4 2 2 21" xfId="3511"/>
    <cellStyle name="40% - Accent4 2 2 21 2" xfId="3512"/>
    <cellStyle name="40% - Accent4 2 2 22" xfId="3513"/>
    <cellStyle name="40% - Accent4 2 2 22 2" xfId="3514"/>
    <cellStyle name="40% - Accent4 2 2 23" xfId="3515"/>
    <cellStyle name="40% - Accent4 2 2 23 2" xfId="3516"/>
    <cellStyle name="40% - Accent4 2 2 24" xfId="3517"/>
    <cellStyle name="40% - Accent4 2 2 24 2" xfId="3518"/>
    <cellStyle name="40% - Accent4 2 2 25" xfId="3519"/>
    <cellStyle name="40% - Accent4 2 2 25 2" xfId="3520"/>
    <cellStyle name="40% - Accent4 2 2 26" xfId="3521"/>
    <cellStyle name="40% - Accent4 2 2 26 2" xfId="3522"/>
    <cellStyle name="40% - Accent4 2 2 27" xfId="3523"/>
    <cellStyle name="40% - Accent4 2 2 27 2" xfId="3524"/>
    <cellStyle name="40% - Accent4 2 2 28" xfId="3525"/>
    <cellStyle name="40% - Accent4 2 2 28 2" xfId="3526"/>
    <cellStyle name="40% - Accent4 2 2 29" xfId="3527"/>
    <cellStyle name="40% - Accent4 2 2 3" xfId="3528"/>
    <cellStyle name="40% - Accent4 2 2 3 2" xfId="3529"/>
    <cellStyle name="40% - Accent4 2 2 3 2 2" xfId="3530"/>
    <cellStyle name="40% - Accent4 2 2 3 3" xfId="3531"/>
    <cellStyle name="40% - Accent4 2 2 4" xfId="3532"/>
    <cellStyle name="40% - Accent4 2 2 4 2" xfId="3533"/>
    <cellStyle name="40% - Accent4 2 2 4 2 2" xfId="3534"/>
    <cellStyle name="40% - Accent4 2 2 4 3" xfId="3535"/>
    <cellStyle name="40% - Accent4 2 2 5" xfId="3536"/>
    <cellStyle name="40% - Accent4 2 2 5 2" xfId="3537"/>
    <cellStyle name="40% - Accent4 2 2 5 2 2" xfId="3538"/>
    <cellStyle name="40% - Accent4 2 2 5 3" xfId="3539"/>
    <cellStyle name="40% - Accent4 2 2 6" xfId="3540"/>
    <cellStyle name="40% - Accent4 2 2 6 2" xfId="3541"/>
    <cellStyle name="40% - Accent4 2 2 6 2 2" xfId="3542"/>
    <cellStyle name="40% - Accent4 2 2 6 3" xfId="3543"/>
    <cellStyle name="40% - Accent4 2 2 7" xfId="3544"/>
    <cellStyle name="40% - Accent4 2 2 7 2" xfId="3545"/>
    <cellStyle name="40% - Accent4 2 2 7 2 2" xfId="3546"/>
    <cellStyle name="40% - Accent4 2 2 7 3" xfId="3547"/>
    <cellStyle name="40% - Accent4 2 2 8" xfId="3548"/>
    <cellStyle name="40% - Accent4 2 2 8 2" xfId="3549"/>
    <cellStyle name="40% - Accent4 2 2 8 2 2" xfId="3550"/>
    <cellStyle name="40% - Accent4 2 2 8 3" xfId="3551"/>
    <cellStyle name="40% - Accent4 2 2 9" xfId="3552"/>
    <cellStyle name="40% - Accent4 2 2 9 2" xfId="3553"/>
    <cellStyle name="40% - Accent4 2 2 9 2 2" xfId="3554"/>
    <cellStyle name="40% - Accent4 2 2 9 3" xfId="3555"/>
    <cellStyle name="40% - Accent4 2 20" xfId="3556"/>
    <cellStyle name="40% - Accent4 2 20 2" xfId="3557"/>
    <cellStyle name="40% - Accent4 2 21" xfId="3558"/>
    <cellStyle name="40% - Accent4 2 21 2" xfId="3559"/>
    <cellStyle name="40% - Accent4 2 22" xfId="3560"/>
    <cellStyle name="40% - Accent4 2 22 2" xfId="3561"/>
    <cellStyle name="40% - Accent4 2 23" xfId="3562"/>
    <cellStyle name="40% - Accent4 2 23 2" xfId="3563"/>
    <cellStyle name="40% - Accent4 2 24" xfId="3564"/>
    <cellStyle name="40% - Accent4 2 24 2" xfId="3565"/>
    <cellStyle name="40% - Accent4 2 25" xfId="3566"/>
    <cellStyle name="40% - Accent4 2 25 2" xfId="3567"/>
    <cellStyle name="40% - Accent4 2 26" xfId="3568"/>
    <cellStyle name="40% - Accent4 2 26 2" xfId="3569"/>
    <cellStyle name="40% - Accent4 2 27" xfId="3570"/>
    <cellStyle name="40% - Accent4 2 27 2" xfId="3571"/>
    <cellStyle name="40% - Accent4 2 28" xfId="3572"/>
    <cellStyle name="40% - Accent4 2 28 2" xfId="3573"/>
    <cellStyle name="40% - Accent4 2 29" xfId="3574"/>
    <cellStyle name="40% - Accent4 2 29 2" xfId="3575"/>
    <cellStyle name="40% - Accent4 2 3" xfId="3576"/>
    <cellStyle name="40% - Accent4 2 3 10" xfId="3577"/>
    <cellStyle name="40% - Accent4 2 3 10 2" xfId="3578"/>
    <cellStyle name="40% - Accent4 2 3 10 2 2" xfId="3579"/>
    <cellStyle name="40% - Accent4 2 3 10 3" xfId="3580"/>
    <cellStyle name="40% - Accent4 2 3 11" xfId="3581"/>
    <cellStyle name="40% - Accent4 2 3 11 2" xfId="3582"/>
    <cellStyle name="40% - Accent4 2 3 11 2 2" xfId="3583"/>
    <cellStyle name="40% - Accent4 2 3 11 3" xfId="3584"/>
    <cellStyle name="40% - Accent4 2 3 12" xfId="3585"/>
    <cellStyle name="40% - Accent4 2 3 12 2" xfId="3586"/>
    <cellStyle name="40% - Accent4 2 3 12 2 2" xfId="3587"/>
    <cellStyle name="40% - Accent4 2 3 12 3" xfId="3588"/>
    <cellStyle name="40% - Accent4 2 3 13" xfId="3589"/>
    <cellStyle name="40% - Accent4 2 3 13 2" xfId="3590"/>
    <cellStyle name="40% - Accent4 2 3 13 2 2" xfId="3591"/>
    <cellStyle name="40% - Accent4 2 3 13 3" xfId="3592"/>
    <cellStyle name="40% - Accent4 2 3 14" xfId="3593"/>
    <cellStyle name="40% - Accent4 2 3 14 2" xfId="3594"/>
    <cellStyle name="40% - Accent4 2 3 14 2 2" xfId="3595"/>
    <cellStyle name="40% - Accent4 2 3 14 3" xfId="3596"/>
    <cellStyle name="40% - Accent4 2 3 15" xfId="3597"/>
    <cellStyle name="40% - Accent4 2 3 15 2" xfId="3598"/>
    <cellStyle name="40% - Accent4 2 3 16" xfId="3599"/>
    <cellStyle name="40% - Accent4 2 3 16 2" xfId="3600"/>
    <cellStyle name="40% - Accent4 2 3 17" xfId="3601"/>
    <cellStyle name="40% - Accent4 2 3 17 2" xfId="3602"/>
    <cellStyle name="40% - Accent4 2 3 18" xfId="3603"/>
    <cellStyle name="40% - Accent4 2 3 18 2" xfId="3604"/>
    <cellStyle name="40% - Accent4 2 3 19" xfId="3605"/>
    <cellStyle name="40% - Accent4 2 3 19 2" xfId="3606"/>
    <cellStyle name="40% - Accent4 2 3 2" xfId="3607"/>
    <cellStyle name="40% - Accent4 2 3 2 2" xfId="3608"/>
    <cellStyle name="40% - Accent4 2 3 2 2 2" xfId="3609"/>
    <cellStyle name="40% - Accent4 2 3 2 3" xfId="3610"/>
    <cellStyle name="40% - Accent4 2 3 20" xfId="3611"/>
    <cellStyle name="40% - Accent4 2 3 20 2" xfId="3612"/>
    <cellStyle name="40% - Accent4 2 3 21" xfId="3613"/>
    <cellStyle name="40% - Accent4 2 3 21 2" xfId="3614"/>
    <cellStyle name="40% - Accent4 2 3 22" xfId="3615"/>
    <cellStyle name="40% - Accent4 2 3 22 2" xfId="3616"/>
    <cellStyle name="40% - Accent4 2 3 23" xfId="3617"/>
    <cellStyle name="40% - Accent4 2 3 23 2" xfId="3618"/>
    <cellStyle name="40% - Accent4 2 3 24" xfId="3619"/>
    <cellStyle name="40% - Accent4 2 3 24 2" xfId="3620"/>
    <cellStyle name="40% - Accent4 2 3 25" xfId="3621"/>
    <cellStyle name="40% - Accent4 2 3 25 2" xfId="3622"/>
    <cellStyle name="40% - Accent4 2 3 26" xfId="3623"/>
    <cellStyle name="40% - Accent4 2 3 26 2" xfId="3624"/>
    <cellStyle name="40% - Accent4 2 3 27" xfId="3625"/>
    <cellStyle name="40% - Accent4 2 3 27 2" xfId="3626"/>
    <cellStyle name="40% - Accent4 2 3 28" xfId="3627"/>
    <cellStyle name="40% - Accent4 2 3 3" xfId="3628"/>
    <cellStyle name="40% - Accent4 2 3 3 2" xfId="3629"/>
    <cellStyle name="40% - Accent4 2 3 3 2 2" xfId="3630"/>
    <cellStyle name="40% - Accent4 2 3 3 3" xfId="3631"/>
    <cellStyle name="40% - Accent4 2 3 4" xfId="3632"/>
    <cellStyle name="40% - Accent4 2 3 4 2" xfId="3633"/>
    <cellStyle name="40% - Accent4 2 3 4 2 2" xfId="3634"/>
    <cellStyle name="40% - Accent4 2 3 4 3" xfId="3635"/>
    <cellStyle name="40% - Accent4 2 3 5" xfId="3636"/>
    <cellStyle name="40% - Accent4 2 3 5 2" xfId="3637"/>
    <cellStyle name="40% - Accent4 2 3 5 2 2" xfId="3638"/>
    <cellStyle name="40% - Accent4 2 3 5 3" xfId="3639"/>
    <cellStyle name="40% - Accent4 2 3 6" xfId="3640"/>
    <cellStyle name="40% - Accent4 2 3 6 2" xfId="3641"/>
    <cellStyle name="40% - Accent4 2 3 6 2 2" xfId="3642"/>
    <cellStyle name="40% - Accent4 2 3 6 3" xfId="3643"/>
    <cellStyle name="40% - Accent4 2 3 7" xfId="3644"/>
    <cellStyle name="40% - Accent4 2 3 7 2" xfId="3645"/>
    <cellStyle name="40% - Accent4 2 3 7 2 2" xfId="3646"/>
    <cellStyle name="40% - Accent4 2 3 7 3" xfId="3647"/>
    <cellStyle name="40% - Accent4 2 3 8" xfId="3648"/>
    <cellStyle name="40% - Accent4 2 3 8 2" xfId="3649"/>
    <cellStyle name="40% - Accent4 2 3 8 2 2" xfId="3650"/>
    <cellStyle name="40% - Accent4 2 3 8 3" xfId="3651"/>
    <cellStyle name="40% - Accent4 2 3 9" xfId="3652"/>
    <cellStyle name="40% - Accent4 2 3 9 2" xfId="3653"/>
    <cellStyle name="40% - Accent4 2 3 9 2 2" xfId="3654"/>
    <cellStyle name="40% - Accent4 2 3 9 3" xfId="3655"/>
    <cellStyle name="40% - Accent4 2 30" xfId="3656"/>
    <cellStyle name="40% - Accent4 2 4" xfId="3657"/>
    <cellStyle name="40% - Accent4 2 4 10" xfId="3658"/>
    <cellStyle name="40% - Accent4 2 4 10 2" xfId="3659"/>
    <cellStyle name="40% - Accent4 2 4 11" xfId="3660"/>
    <cellStyle name="40% - Accent4 2 4 11 2" xfId="3661"/>
    <cellStyle name="40% - Accent4 2 4 12" xfId="3662"/>
    <cellStyle name="40% - Accent4 2 4 12 2" xfId="3663"/>
    <cellStyle name="40% - Accent4 2 4 13" xfId="3664"/>
    <cellStyle name="40% - Accent4 2 4 13 2" xfId="3665"/>
    <cellStyle name="40% - Accent4 2 4 14" xfId="3666"/>
    <cellStyle name="40% - Accent4 2 4 14 2" xfId="3667"/>
    <cellStyle name="40% - Accent4 2 4 15" xfId="3668"/>
    <cellStyle name="40% - Accent4 2 4 15 2" xfId="3669"/>
    <cellStyle name="40% - Accent4 2 4 16" xfId="3670"/>
    <cellStyle name="40% - Accent4 2 4 16 2" xfId="3671"/>
    <cellStyle name="40% - Accent4 2 4 17" xfId="3672"/>
    <cellStyle name="40% - Accent4 2 4 17 2" xfId="3673"/>
    <cellStyle name="40% - Accent4 2 4 18" xfId="3674"/>
    <cellStyle name="40% - Accent4 2 4 18 2" xfId="3675"/>
    <cellStyle name="40% - Accent4 2 4 19" xfId="3676"/>
    <cellStyle name="40% - Accent4 2 4 19 2" xfId="3677"/>
    <cellStyle name="40% - Accent4 2 4 2" xfId="3678"/>
    <cellStyle name="40% - Accent4 2 4 2 2" xfId="3679"/>
    <cellStyle name="40% - Accent4 2 4 2 2 2" xfId="3680"/>
    <cellStyle name="40% - Accent4 2 4 2 3" xfId="3681"/>
    <cellStyle name="40% - Accent4 2 4 20" xfId="3682"/>
    <cellStyle name="40% - Accent4 2 4 20 2" xfId="3683"/>
    <cellStyle name="40% - Accent4 2 4 21" xfId="3684"/>
    <cellStyle name="40% - Accent4 2 4 21 2" xfId="3685"/>
    <cellStyle name="40% - Accent4 2 4 22" xfId="3686"/>
    <cellStyle name="40% - Accent4 2 4 22 2" xfId="3687"/>
    <cellStyle name="40% - Accent4 2 4 23" xfId="3688"/>
    <cellStyle name="40% - Accent4 2 4 3" xfId="3689"/>
    <cellStyle name="40% - Accent4 2 4 3 2" xfId="3690"/>
    <cellStyle name="40% - Accent4 2 4 3 2 2" xfId="3691"/>
    <cellStyle name="40% - Accent4 2 4 3 3" xfId="3692"/>
    <cellStyle name="40% - Accent4 2 4 4" xfId="3693"/>
    <cellStyle name="40% - Accent4 2 4 4 2" xfId="3694"/>
    <cellStyle name="40% - Accent4 2 4 4 2 2" xfId="3695"/>
    <cellStyle name="40% - Accent4 2 4 4 3" xfId="3696"/>
    <cellStyle name="40% - Accent4 2 4 5" xfId="3697"/>
    <cellStyle name="40% - Accent4 2 4 5 2" xfId="3698"/>
    <cellStyle name="40% - Accent4 2 4 5 2 2" xfId="3699"/>
    <cellStyle name="40% - Accent4 2 4 5 3" xfId="3700"/>
    <cellStyle name="40% - Accent4 2 4 6" xfId="3701"/>
    <cellStyle name="40% - Accent4 2 4 6 2" xfId="3702"/>
    <cellStyle name="40% - Accent4 2 4 6 2 2" xfId="3703"/>
    <cellStyle name="40% - Accent4 2 4 6 3" xfId="3704"/>
    <cellStyle name="40% - Accent4 2 4 7" xfId="3705"/>
    <cellStyle name="40% - Accent4 2 4 7 2" xfId="3706"/>
    <cellStyle name="40% - Accent4 2 4 7 2 2" xfId="3707"/>
    <cellStyle name="40% - Accent4 2 4 7 3" xfId="3708"/>
    <cellStyle name="40% - Accent4 2 4 8" xfId="3709"/>
    <cellStyle name="40% - Accent4 2 4 8 2" xfId="3710"/>
    <cellStyle name="40% - Accent4 2 4 8 2 2" xfId="3711"/>
    <cellStyle name="40% - Accent4 2 4 8 3" xfId="3712"/>
    <cellStyle name="40% - Accent4 2 4 9" xfId="3713"/>
    <cellStyle name="40% - Accent4 2 4 9 2" xfId="3714"/>
    <cellStyle name="40% - Accent4 2 4 9 2 2" xfId="3715"/>
    <cellStyle name="40% - Accent4 2 4 9 3" xfId="3716"/>
    <cellStyle name="40% - Accent4 2 5" xfId="3717"/>
    <cellStyle name="40% - Accent4 2 5 10" xfId="3718"/>
    <cellStyle name="40% - Accent4 2 5 10 2" xfId="3719"/>
    <cellStyle name="40% - Accent4 2 5 11" xfId="3720"/>
    <cellStyle name="40% - Accent4 2 5 11 2" xfId="3721"/>
    <cellStyle name="40% - Accent4 2 5 12" xfId="3722"/>
    <cellStyle name="40% - Accent4 2 5 12 2" xfId="3723"/>
    <cellStyle name="40% - Accent4 2 5 13" xfId="3724"/>
    <cellStyle name="40% - Accent4 2 5 13 2" xfId="3725"/>
    <cellStyle name="40% - Accent4 2 5 14" xfId="3726"/>
    <cellStyle name="40% - Accent4 2 5 14 2" xfId="3727"/>
    <cellStyle name="40% - Accent4 2 5 15" xfId="3728"/>
    <cellStyle name="40% - Accent4 2 5 15 2" xfId="3729"/>
    <cellStyle name="40% - Accent4 2 5 16" xfId="3730"/>
    <cellStyle name="40% - Accent4 2 5 16 2" xfId="3731"/>
    <cellStyle name="40% - Accent4 2 5 17" xfId="3732"/>
    <cellStyle name="40% - Accent4 2 5 17 2" xfId="3733"/>
    <cellStyle name="40% - Accent4 2 5 18" xfId="3734"/>
    <cellStyle name="40% - Accent4 2 5 18 2" xfId="3735"/>
    <cellStyle name="40% - Accent4 2 5 19" xfId="3736"/>
    <cellStyle name="40% - Accent4 2 5 19 2" xfId="3737"/>
    <cellStyle name="40% - Accent4 2 5 2" xfId="3738"/>
    <cellStyle name="40% - Accent4 2 5 2 2" xfId="3739"/>
    <cellStyle name="40% - Accent4 2 5 2 2 2" xfId="3740"/>
    <cellStyle name="40% - Accent4 2 5 2 3" xfId="3741"/>
    <cellStyle name="40% - Accent4 2 5 20" xfId="3742"/>
    <cellStyle name="40% - Accent4 2 5 20 2" xfId="3743"/>
    <cellStyle name="40% - Accent4 2 5 21" xfId="3744"/>
    <cellStyle name="40% - Accent4 2 5 21 2" xfId="3745"/>
    <cellStyle name="40% - Accent4 2 5 22" xfId="3746"/>
    <cellStyle name="40% - Accent4 2 5 3" xfId="3747"/>
    <cellStyle name="40% - Accent4 2 5 3 2" xfId="3748"/>
    <cellStyle name="40% - Accent4 2 5 3 2 2" xfId="3749"/>
    <cellStyle name="40% - Accent4 2 5 3 3" xfId="3750"/>
    <cellStyle name="40% - Accent4 2 5 4" xfId="3751"/>
    <cellStyle name="40% - Accent4 2 5 4 2" xfId="3752"/>
    <cellStyle name="40% - Accent4 2 5 4 2 2" xfId="3753"/>
    <cellStyle name="40% - Accent4 2 5 4 3" xfId="3754"/>
    <cellStyle name="40% - Accent4 2 5 5" xfId="3755"/>
    <cellStyle name="40% - Accent4 2 5 5 2" xfId="3756"/>
    <cellStyle name="40% - Accent4 2 5 5 2 2" xfId="3757"/>
    <cellStyle name="40% - Accent4 2 5 5 3" xfId="3758"/>
    <cellStyle name="40% - Accent4 2 5 6" xfId="3759"/>
    <cellStyle name="40% - Accent4 2 5 6 2" xfId="3760"/>
    <cellStyle name="40% - Accent4 2 5 6 2 2" xfId="3761"/>
    <cellStyle name="40% - Accent4 2 5 6 3" xfId="3762"/>
    <cellStyle name="40% - Accent4 2 5 7" xfId="3763"/>
    <cellStyle name="40% - Accent4 2 5 7 2" xfId="3764"/>
    <cellStyle name="40% - Accent4 2 5 7 2 2" xfId="3765"/>
    <cellStyle name="40% - Accent4 2 5 7 3" xfId="3766"/>
    <cellStyle name="40% - Accent4 2 5 8" xfId="3767"/>
    <cellStyle name="40% - Accent4 2 5 8 2" xfId="3768"/>
    <cellStyle name="40% - Accent4 2 5 8 2 2" xfId="3769"/>
    <cellStyle name="40% - Accent4 2 5 8 3" xfId="3770"/>
    <cellStyle name="40% - Accent4 2 5 9" xfId="3771"/>
    <cellStyle name="40% - Accent4 2 5 9 2" xfId="3772"/>
    <cellStyle name="40% - Accent4 2 6" xfId="3773"/>
    <cellStyle name="40% - Accent4 2 6 2" xfId="3774"/>
    <cellStyle name="40% - Accent4 2 6 2 2" xfId="3775"/>
    <cellStyle name="40% - Accent4 2 6 3" xfId="3776"/>
    <cellStyle name="40% - Accent4 2 7" xfId="3777"/>
    <cellStyle name="40% - Accent4 2 7 2" xfId="3778"/>
    <cellStyle name="40% - Accent4 2 7 2 2" xfId="3779"/>
    <cellStyle name="40% - Accent4 2 7 3" xfId="3780"/>
    <cellStyle name="40% - Accent4 2 8" xfId="3781"/>
    <cellStyle name="40% - Accent4 2 8 2" xfId="3782"/>
    <cellStyle name="40% - Accent4 2 8 2 2" xfId="3783"/>
    <cellStyle name="40% - Accent4 2 8 3" xfId="3784"/>
    <cellStyle name="40% - Accent4 2 9" xfId="3785"/>
    <cellStyle name="40% - Accent4 2 9 2" xfId="3786"/>
    <cellStyle name="40% - Accent4 2 9 2 2" xfId="3787"/>
    <cellStyle name="40% - Accent4 2 9 3" xfId="3788"/>
    <cellStyle name="40% - Accent4 3" xfId="3789"/>
    <cellStyle name="40% - Accent5 2" xfId="3790"/>
    <cellStyle name="40% - Accent5 2 10" xfId="3791"/>
    <cellStyle name="40% - Accent5 2 10 2" xfId="3792"/>
    <cellStyle name="40% - Accent5 2 10 2 2" xfId="3793"/>
    <cellStyle name="40% - Accent5 2 10 3" xfId="3794"/>
    <cellStyle name="40% - Accent5 2 11" xfId="3795"/>
    <cellStyle name="40% - Accent5 2 11 2" xfId="3796"/>
    <cellStyle name="40% - Accent5 2 11 2 2" xfId="3797"/>
    <cellStyle name="40% - Accent5 2 11 3" xfId="3798"/>
    <cellStyle name="40% - Accent5 2 12" xfId="3799"/>
    <cellStyle name="40% - Accent5 2 12 2" xfId="3800"/>
    <cellStyle name="40% - Accent5 2 12 2 2" xfId="3801"/>
    <cellStyle name="40% - Accent5 2 12 3" xfId="3802"/>
    <cellStyle name="40% - Accent5 2 13" xfId="3803"/>
    <cellStyle name="40% - Accent5 2 13 2" xfId="3804"/>
    <cellStyle name="40% - Accent5 2 13 2 2" xfId="3805"/>
    <cellStyle name="40% - Accent5 2 13 3" xfId="3806"/>
    <cellStyle name="40% - Accent5 2 14" xfId="3807"/>
    <cellStyle name="40% - Accent5 2 14 2" xfId="3808"/>
    <cellStyle name="40% - Accent5 2 14 2 2" xfId="3809"/>
    <cellStyle name="40% - Accent5 2 14 3" xfId="3810"/>
    <cellStyle name="40% - Accent5 2 15" xfId="3811"/>
    <cellStyle name="40% - Accent5 2 15 2" xfId="3812"/>
    <cellStyle name="40% - Accent5 2 15 2 2" xfId="3813"/>
    <cellStyle name="40% - Accent5 2 15 3" xfId="3814"/>
    <cellStyle name="40% - Accent5 2 16" xfId="3815"/>
    <cellStyle name="40% - Accent5 2 16 2" xfId="3816"/>
    <cellStyle name="40% - Accent5 2 16 2 2" xfId="3817"/>
    <cellStyle name="40% - Accent5 2 16 3" xfId="3818"/>
    <cellStyle name="40% - Accent5 2 17" xfId="3819"/>
    <cellStyle name="40% - Accent5 2 17 2" xfId="3820"/>
    <cellStyle name="40% - Accent5 2 18" xfId="3821"/>
    <cellStyle name="40% - Accent5 2 18 2" xfId="3822"/>
    <cellStyle name="40% - Accent5 2 19" xfId="3823"/>
    <cellStyle name="40% - Accent5 2 19 2" xfId="3824"/>
    <cellStyle name="40% - Accent5 2 2" xfId="3825"/>
    <cellStyle name="40% - Accent5 2 2 10" xfId="3826"/>
    <cellStyle name="40% - Accent5 2 2 10 2" xfId="3827"/>
    <cellStyle name="40% - Accent5 2 2 10 2 2" xfId="3828"/>
    <cellStyle name="40% - Accent5 2 2 10 3" xfId="3829"/>
    <cellStyle name="40% - Accent5 2 2 11" xfId="3830"/>
    <cellStyle name="40% - Accent5 2 2 11 2" xfId="3831"/>
    <cellStyle name="40% - Accent5 2 2 11 2 2" xfId="3832"/>
    <cellStyle name="40% - Accent5 2 2 11 3" xfId="3833"/>
    <cellStyle name="40% - Accent5 2 2 12" xfId="3834"/>
    <cellStyle name="40% - Accent5 2 2 12 2" xfId="3835"/>
    <cellStyle name="40% - Accent5 2 2 12 2 2" xfId="3836"/>
    <cellStyle name="40% - Accent5 2 2 12 3" xfId="3837"/>
    <cellStyle name="40% - Accent5 2 2 13" xfId="3838"/>
    <cellStyle name="40% - Accent5 2 2 13 2" xfId="3839"/>
    <cellStyle name="40% - Accent5 2 2 13 2 2" xfId="3840"/>
    <cellStyle name="40% - Accent5 2 2 13 3" xfId="3841"/>
    <cellStyle name="40% - Accent5 2 2 14" xfId="3842"/>
    <cellStyle name="40% - Accent5 2 2 14 2" xfId="3843"/>
    <cellStyle name="40% - Accent5 2 2 14 2 2" xfId="3844"/>
    <cellStyle name="40% - Accent5 2 2 14 3" xfId="3845"/>
    <cellStyle name="40% - Accent5 2 2 15" xfId="3846"/>
    <cellStyle name="40% - Accent5 2 2 15 2" xfId="3847"/>
    <cellStyle name="40% - Accent5 2 2 15 2 2" xfId="3848"/>
    <cellStyle name="40% - Accent5 2 2 15 3" xfId="3849"/>
    <cellStyle name="40% - Accent5 2 2 16" xfId="3850"/>
    <cellStyle name="40% - Accent5 2 2 16 2" xfId="3851"/>
    <cellStyle name="40% - Accent5 2 2 17" xfId="3852"/>
    <cellStyle name="40% - Accent5 2 2 17 2" xfId="3853"/>
    <cellStyle name="40% - Accent5 2 2 18" xfId="3854"/>
    <cellStyle name="40% - Accent5 2 2 18 2" xfId="3855"/>
    <cellStyle name="40% - Accent5 2 2 19" xfId="3856"/>
    <cellStyle name="40% - Accent5 2 2 19 2" xfId="3857"/>
    <cellStyle name="40% - Accent5 2 2 2" xfId="3858"/>
    <cellStyle name="40% - Accent5 2 2 2 2" xfId="3859"/>
    <cellStyle name="40% - Accent5 2 2 2 2 2" xfId="3860"/>
    <cellStyle name="40% - Accent5 2 2 2 2 2 2" xfId="3861"/>
    <cellStyle name="40% - Accent5 2 2 2 2 3" xfId="3862"/>
    <cellStyle name="40% - Accent5 2 2 2 3" xfId="3863"/>
    <cellStyle name="40% - Accent5 2 2 2 3 2" xfId="3864"/>
    <cellStyle name="40% - Accent5 2 2 2 4" xfId="3865"/>
    <cellStyle name="40% - Accent5 2 2 20" xfId="3866"/>
    <cellStyle name="40% - Accent5 2 2 20 2" xfId="3867"/>
    <cellStyle name="40% - Accent5 2 2 21" xfId="3868"/>
    <cellStyle name="40% - Accent5 2 2 21 2" xfId="3869"/>
    <cellStyle name="40% - Accent5 2 2 22" xfId="3870"/>
    <cellStyle name="40% - Accent5 2 2 22 2" xfId="3871"/>
    <cellStyle name="40% - Accent5 2 2 23" xfId="3872"/>
    <cellStyle name="40% - Accent5 2 2 23 2" xfId="3873"/>
    <cellStyle name="40% - Accent5 2 2 24" xfId="3874"/>
    <cellStyle name="40% - Accent5 2 2 24 2" xfId="3875"/>
    <cellStyle name="40% - Accent5 2 2 25" xfId="3876"/>
    <cellStyle name="40% - Accent5 2 2 25 2" xfId="3877"/>
    <cellStyle name="40% - Accent5 2 2 26" xfId="3878"/>
    <cellStyle name="40% - Accent5 2 2 26 2" xfId="3879"/>
    <cellStyle name="40% - Accent5 2 2 27" xfId="3880"/>
    <cellStyle name="40% - Accent5 2 2 27 2" xfId="3881"/>
    <cellStyle name="40% - Accent5 2 2 28" xfId="3882"/>
    <cellStyle name="40% - Accent5 2 2 28 2" xfId="3883"/>
    <cellStyle name="40% - Accent5 2 2 29" xfId="3884"/>
    <cellStyle name="40% - Accent5 2 2 3" xfId="3885"/>
    <cellStyle name="40% - Accent5 2 2 3 2" xfId="3886"/>
    <cellStyle name="40% - Accent5 2 2 3 2 2" xfId="3887"/>
    <cellStyle name="40% - Accent5 2 2 3 3" xfId="3888"/>
    <cellStyle name="40% - Accent5 2 2 4" xfId="3889"/>
    <cellStyle name="40% - Accent5 2 2 4 2" xfId="3890"/>
    <cellStyle name="40% - Accent5 2 2 4 2 2" xfId="3891"/>
    <cellStyle name="40% - Accent5 2 2 4 3" xfId="3892"/>
    <cellStyle name="40% - Accent5 2 2 5" xfId="3893"/>
    <cellStyle name="40% - Accent5 2 2 5 2" xfId="3894"/>
    <cellStyle name="40% - Accent5 2 2 5 2 2" xfId="3895"/>
    <cellStyle name="40% - Accent5 2 2 5 3" xfId="3896"/>
    <cellStyle name="40% - Accent5 2 2 6" xfId="3897"/>
    <cellStyle name="40% - Accent5 2 2 6 2" xfId="3898"/>
    <cellStyle name="40% - Accent5 2 2 6 2 2" xfId="3899"/>
    <cellStyle name="40% - Accent5 2 2 6 3" xfId="3900"/>
    <cellStyle name="40% - Accent5 2 2 7" xfId="3901"/>
    <cellStyle name="40% - Accent5 2 2 7 2" xfId="3902"/>
    <cellStyle name="40% - Accent5 2 2 7 2 2" xfId="3903"/>
    <cellStyle name="40% - Accent5 2 2 7 3" xfId="3904"/>
    <cellStyle name="40% - Accent5 2 2 8" xfId="3905"/>
    <cellStyle name="40% - Accent5 2 2 8 2" xfId="3906"/>
    <cellStyle name="40% - Accent5 2 2 8 2 2" xfId="3907"/>
    <cellStyle name="40% - Accent5 2 2 8 3" xfId="3908"/>
    <cellStyle name="40% - Accent5 2 2 9" xfId="3909"/>
    <cellStyle name="40% - Accent5 2 2 9 2" xfId="3910"/>
    <cellStyle name="40% - Accent5 2 2 9 2 2" xfId="3911"/>
    <cellStyle name="40% - Accent5 2 2 9 3" xfId="3912"/>
    <cellStyle name="40% - Accent5 2 20" xfId="3913"/>
    <cellStyle name="40% - Accent5 2 20 2" xfId="3914"/>
    <cellStyle name="40% - Accent5 2 21" xfId="3915"/>
    <cellStyle name="40% - Accent5 2 21 2" xfId="3916"/>
    <cellStyle name="40% - Accent5 2 22" xfId="3917"/>
    <cellStyle name="40% - Accent5 2 22 2" xfId="3918"/>
    <cellStyle name="40% - Accent5 2 23" xfId="3919"/>
    <cellStyle name="40% - Accent5 2 23 2" xfId="3920"/>
    <cellStyle name="40% - Accent5 2 24" xfId="3921"/>
    <cellStyle name="40% - Accent5 2 24 2" xfId="3922"/>
    <cellStyle name="40% - Accent5 2 25" xfId="3923"/>
    <cellStyle name="40% - Accent5 2 25 2" xfId="3924"/>
    <cellStyle name="40% - Accent5 2 26" xfId="3925"/>
    <cellStyle name="40% - Accent5 2 26 2" xfId="3926"/>
    <cellStyle name="40% - Accent5 2 27" xfId="3927"/>
    <cellStyle name="40% - Accent5 2 27 2" xfId="3928"/>
    <cellStyle name="40% - Accent5 2 28" xfId="3929"/>
    <cellStyle name="40% - Accent5 2 28 2" xfId="3930"/>
    <cellStyle name="40% - Accent5 2 29" xfId="3931"/>
    <cellStyle name="40% - Accent5 2 29 2" xfId="3932"/>
    <cellStyle name="40% - Accent5 2 3" xfId="3933"/>
    <cellStyle name="40% - Accent5 2 3 10" xfId="3934"/>
    <cellStyle name="40% - Accent5 2 3 10 2" xfId="3935"/>
    <cellStyle name="40% - Accent5 2 3 10 2 2" xfId="3936"/>
    <cellStyle name="40% - Accent5 2 3 10 3" xfId="3937"/>
    <cellStyle name="40% - Accent5 2 3 11" xfId="3938"/>
    <cellStyle name="40% - Accent5 2 3 11 2" xfId="3939"/>
    <cellStyle name="40% - Accent5 2 3 11 2 2" xfId="3940"/>
    <cellStyle name="40% - Accent5 2 3 11 3" xfId="3941"/>
    <cellStyle name="40% - Accent5 2 3 12" xfId="3942"/>
    <cellStyle name="40% - Accent5 2 3 12 2" xfId="3943"/>
    <cellStyle name="40% - Accent5 2 3 12 2 2" xfId="3944"/>
    <cellStyle name="40% - Accent5 2 3 12 3" xfId="3945"/>
    <cellStyle name="40% - Accent5 2 3 13" xfId="3946"/>
    <cellStyle name="40% - Accent5 2 3 13 2" xfId="3947"/>
    <cellStyle name="40% - Accent5 2 3 13 2 2" xfId="3948"/>
    <cellStyle name="40% - Accent5 2 3 13 3" xfId="3949"/>
    <cellStyle name="40% - Accent5 2 3 14" xfId="3950"/>
    <cellStyle name="40% - Accent5 2 3 14 2" xfId="3951"/>
    <cellStyle name="40% - Accent5 2 3 14 2 2" xfId="3952"/>
    <cellStyle name="40% - Accent5 2 3 14 3" xfId="3953"/>
    <cellStyle name="40% - Accent5 2 3 15" xfId="3954"/>
    <cellStyle name="40% - Accent5 2 3 15 2" xfId="3955"/>
    <cellStyle name="40% - Accent5 2 3 16" xfId="3956"/>
    <cellStyle name="40% - Accent5 2 3 16 2" xfId="3957"/>
    <cellStyle name="40% - Accent5 2 3 17" xfId="3958"/>
    <cellStyle name="40% - Accent5 2 3 17 2" xfId="3959"/>
    <cellStyle name="40% - Accent5 2 3 18" xfId="3960"/>
    <cellStyle name="40% - Accent5 2 3 18 2" xfId="3961"/>
    <cellStyle name="40% - Accent5 2 3 19" xfId="3962"/>
    <cellStyle name="40% - Accent5 2 3 19 2" xfId="3963"/>
    <cellStyle name="40% - Accent5 2 3 2" xfId="3964"/>
    <cellStyle name="40% - Accent5 2 3 2 2" xfId="3965"/>
    <cellStyle name="40% - Accent5 2 3 2 2 2" xfId="3966"/>
    <cellStyle name="40% - Accent5 2 3 2 3" xfId="3967"/>
    <cellStyle name="40% - Accent5 2 3 20" xfId="3968"/>
    <cellStyle name="40% - Accent5 2 3 20 2" xfId="3969"/>
    <cellStyle name="40% - Accent5 2 3 21" xfId="3970"/>
    <cellStyle name="40% - Accent5 2 3 21 2" xfId="3971"/>
    <cellStyle name="40% - Accent5 2 3 22" xfId="3972"/>
    <cellStyle name="40% - Accent5 2 3 22 2" xfId="3973"/>
    <cellStyle name="40% - Accent5 2 3 23" xfId="3974"/>
    <cellStyle name="40% - Accent5 2 3 23 2" xfId="3975"/>
    <cellStyle name="40% - Accent5 2 3 24" xfId="3976"/>
    <cellStyle name="40% - Accent5 2 3 24 2" xfId="3977"/>
    <cellStyle name="40% - Accent5 2 3 25" xfId="3978"/>
    <cellStyle name="40% - Accent5 2 3 25 2" xfId="3979"/>
    <cellStyle name="40% - Accent5 2 3 26" xfId="3980"/>
    <cellStyle name="40% - Accent5 2 3 26 2" xfId="3981"/>
    <cellStyle name="40% - Accent5 2 3 27" xfId="3982"/>
    <cellStyle name="40% - Accent5 2 3 27 2" xfId="3983"/>
    <cellStyle name="40% - Accent5 2 3 28" xfId="3984"/>
    <cellStyle name="40% - Accent5 2 3 3" xfId="3985"/>
    <cellStyle name="40% - Accent5 2 3 3 2" xfId="3986"/>
    <cellStyle name="40% - Accent5 2 3 3 2 2" xfId="3987"/>
    <cellStyle name="40% - Accent5 2 3 3 3" xfId="3988"/>
    <cellStyle name="40% - Accent5 2 3 4" xfId="3989"/>
    <cellStyle name="40% - Accent5 2 3 4 2" xfId="3990"/>
    <cellStyle name="40% - Accent5 2 3 4 2 2" xfId="3991"/>
    <cellStyle name="40% - Accent5 2 3 4 3" xfId="3992"/>
    <cellStyle name="40% - Accent5 2 3 5" xfId="3993"/>
    <cellStyle name="40% - Accent5 2 3 5 2" xfId="3994"/>
    <cellStyle name="40% - Accent5 2 3 5 2 2" xfId="3995"/>
    <cellStyle name="40% - Accent5 2 3 5 3" xfId="3996"/>
    <cellStyle name="40% - Accent5 2 3 6" xfId="3997"/>
    <cellStyle name="40% - Accent5 2 3 6 2" xfId="3998"/>
    <cellStyle name="40% - Accent5 2 3 6 2 2" xfId="3999"/>
    <cellStyle name="40% - Accent5 2 3 6 3" xfId="4000"/>
    <cellStyle name="40% - Accent5 2 3 7" xfId="4001"/>
    <cellStyle name="40% - Accent5 2 3 7 2" xfId="4002"/>
    <cellStyle name="40% - Accent5 2 3 7 2 2" xfId="4003"/>
    <cellStyle name="40% - Accent5 2 3 7 3" xfId="4004"/>
    <cellStyle name="40% - Accent5 2 3 8" xfId="4005"/>
    <cellStyle name="40% - Accent5 2 3 8 2" xfId="4006"/>
    <cellStyle name="40% - Accent5 2 3 8 2 2" xfId="4007"/>
    <cellStyle name="40% - Accent5 2 3 8 3" xfId="4008"/>
    <cellStyle name="40% - Accent5 2 3 9" xfId="4009"/>
    <cellStyle name="40% - Accent5 2 3 9 2" xfId="4010"/>
    <cellStyle name="40% - Accent5 2 3 9 2 2" xfId="4011"/>
    <cellStyle name="40% - Accent5 2 3 9 3" xfId="4012"/>
    <cellStyle name="40% - Accent5 2 30" xfId="4013"/>
    <cellStyle name="40% - Accent5 2 4" xfId="4014"/>
    <cellStyle name="40% - Accent5 2 4 10" xfId="4015"/>
    <cellStyle name="40% - Accent5 2 4 10 2" xfId="4016"/>
    <cellStyle name="40% - Accent5 2 4 11" xfId="4017"/>
    <cellStyle name="40% - Accent5 2 4 11 2" xfId="4018"/>
    <cellStyle name="40% - Accent5 2 4 12" xfId="4019"/>
    <cellStyle name="40% - Accent5 2 4 12 2" xfId="4020"/>
    <cellStyle name="40% - Accent5 2 4 13" xfId="4021"/>
    <cellStyle name="40% - Accent5 2 4 13 2" xfId="4022"/>
    <cellStyle name="40% - Accent5 2 4 14" xfId="4023"/>
    <cellStyle name="40% - Accent5 2 4 14 2" xfId="4024"/>
    <cellStyle name="40% - Accent5 2 4 15" xfId="4025"/>
    <cellStyle name="40% - Accent5 2 4 15 2" xfId="4026"/>
    <cellStyle name="40% - Accent5 2 4 16" xfId="4027"/>
    <cellStyle name="40% - Accent5 2 4 16 2" xfId="4028"/>
    <cellStyle name="40% - Accent5 2 4 17" xfId="4029"/>
    <cellStyle name="40% - Accent5 2 4 17 2" xfId="4030"/>
    <cellStyle name="40% - Accent5 2 4 18" xfId="4031"/>
    <cellStyle name="40% - Accent5 2 4 18 2" xfId="4032"/>
    <cellStyle name="40% - Accent5 2 4 19" xfId="4033"/>
    <cellStyle name="40% - Accent5 2 4 19 2" xfId="4034"/>
    <cellStyle name="40% - Accent5 2 4 2" xfId="4035"/>
    <cellStyle name="40% - Accent5 2 4 2 2" xfId="4036"/>
    <cellStyle name="40% - Accent5 2 4 2 2 2" xfId="4037"/>
    <cellStyle name="40% - Accent5 2 4 2 3" xfId="4038"/>
    <cellStyle name="40% - Accent5 2 4 20" xfId="4039"/>
    <cellStyle name="40% - Accent5 2 4 20 2" xfId="4040"/>
    <cellStyle name="40% - Accent5 2 4 21" xfId="4041"/>
    <cellStyle name="40% - Accent5 2 4 21 2" xfId="4042"/>
    <cellStyle name="40% - Accent5 2 4 22" xfId="4043"/>
    <cellStyle name="40% - Accent5 2 4 22 2" xfId="4044"/>
    <cellStyle name="40% - Accent5 2 4 23" xfId="4045"/>
    <cellStyle name="40% - Accent5 2 4 3" xfId="4046"/>
    <cellStyle name="40% - Accent5 2 4 3 2" xfId="4047"/>
    <cellStyle name="40% - Accent5 2 4 3 2 2" xfId="4048"/>
    <cellStyle name="40% - Accent5 2 4 3 3" xfId="4049"/>
    <cellStyle name="40% - Accent5 2 4 4" xfId="4050"/>
    <cellStyle name="40% - Accent5 2 4 4 2" xfId="4051"/>
    <cellStyle name="40% - Accent5 2 4 4 2 2" xfId="4052"/>
    <cellStyle name="40% - Accent5 2 4 4 3" xfId="4053"/>
    <cellStyle name="40% - Accent5 2 4 5" xfId="4054"/>
    <cellStyle name="40% - Accent5 2 4 5 2" xfId="4055"/>
    <cellStyle name="40% - Accent5 2 4 5 2 2" xfId="4056"/>
    <cellStyle name="40% - Accent5 2 4 5 3" xfId="4057"/>
    <cellStyle name="40% - Accent5 2 4 6" xfId="4058"/>
    <cellStyle name="40% - Accent5 2 4 6 2" xfId="4059"/>
    <cellStyle name="40% - Accent5 2 4 6 2 2" xfId="4060"/>
    <cellStyle name="40% - Accent5 2 4 6 3" xfId="4061"/>
    <cellStyle name="40% - Accent5 2 4 7" xfId="4062"/>
    <cellStyle name="40% - Accent5 2 4 7 2" xfId="4063"/>
    <cellStyle name="40% - Accent5 2 4 7 2 2" xfId="4064"/>
    <cellStyle name="40% - Accent5 2 4 7 3" xfId="4065"/>
    <cellStyle name="40% - Accent5 2 4 8" xfId="4066"/>
    <cellStyle name="40% - Accent5 2 4 8 2" xfId="4067"/>
    <cellStyle name="40% - Accent5 2 4 8 2 2" xfId="4068"/>
    <cellStyle name="40% - Accent5 2 4 8 3" xfId="4069"/>
    <cellStyle name="40% - Accent5 2 4 9" xfId="4070"/>
    <cellStyle name="40% - Accent5 2 4 9 2" xfId="4071"/>
    <cellStyle name="40% - Accent5 2 4 9 2 2" xfId="4072"/>
    <cellStyle name="40% - Accent5 2 4 9 3" xfId="4073"/>
    <cellStyle name="40% - Accent5 2 5" xfId="4074"/>
    <cellStyle name="40% - Accent5 2 5 10" xfId="4075"/>
    <cellStyle name="40% - Accent5 2 5 10 2" xfId="4076"/>
    <cellStyle name="40% - Accent5 2 5 11" xfId="4077"/>
    <cellStyle name="40% - Accent5 2 5 11 2" xfId="4078"/>
    <cellStyle name="40% - Accent5 2 5 12" xfId="4079"/>
    <cellStyle name="40% - Accent5 2 5 12 2" xfId="4080"/>
    <cellStyle name="40% - Accent5 2 5 13" xfId="4081"/>
    <cellStyle name="40% - Accent5 2 5 13 2" xfId="4082"/>
    <cellStyle name="40% - Accent5 2 5 14" xfId="4083"/>
    <cellStyle name="40% - Accent5 2 5 14 2" xfId="4084"/>
    <cellStyle name="40% - Accent5 2 5 15" xfId="4085"/>
    <cellStyle name="40% - Accent5 2 5 15 2" xfId="4086"/>
    <cellStyle name="40% - Accent5 2 5 16" xfId="4087"/>
    <cellStyle name="40% - Accent5 2 5 16 2" xfId="4088"/>
    <cellStyle name="40% - Accent5 2 5 17" xfId="4089"/>
    <cellStyle name="40% - Accent5 2 5 17 2" xfId="4090"/>
    <cellStyle name="40% - Accent5 2 5 18" xfId="4091"/>
    <cellStyle name="40% - Accent5 2 5 18 2" xfId="4092"/>
    <cellStyle name="40% - Accent5 2 5 19" xfId="4093"/>
    <cellStyle name="40% - Accent5 2 5 19 2" xfId="4094"/>
    <cellStyle name="40% - Accent5 2 5 2" xfId="4095"/>
    <cellStyle name="40% - Accent5 2 5 2 2" xfId="4096"/>
    <cellStyle name="40% - Accent5 2 5 2 2 2" xfId="4097"/>
    <cellStyle name="40% - Accent5 2 5 2 3" xfId="4098"/>
    <cellStyle name="40% - Accent5 2 5 20" xfId="4099"/>
    <cellStyle name="40% - Accent5 2 5 20 2" xfId="4100"/>
    <cellStyle name="40% - Accent5 2 5 21" xfId="4101"/>
    <cellStyle name="40% - Accent5 2 5 21 2" xfId="4102"/>
    <cellStyle name="40% - Accent5 2 5 22" xfId="4103"/>
    <cellStyle name="40% - Accent5 2 5 3" xfId="4104"/>
    <cellStyle name="40% - Accent5 2 5 3 2" xfId="4105"/>
    <cellStyle name="40% - Accent5 2 5 3 2 2" xfId="4106"/>
    <cellStyle name="40% - Accent5 2 5 3 3" xfId="4107"/>
    <cellStyle name="40% - Accent5 2 5 4" xfId="4108"/>
    <cellStyle name="40% - Accent5 2 5 4 2" xfId="4109"/>
    <cellStyle name="40% - Accent5 2 5 4 2 2" xfId="4110"/>
    <cellStyle name="40% - Accent5 2 5 4 3" xfId="4111"/>
    <cellStyle name="40% - Accent5 2 5 5" xfId="4112"/>
    <cellStyle name="40% - Accent5 2 5 5 2" xfId="4113"/>
    <cellStyle name="40% - Accent5 2 5 5 2 2" xfId="4114"/>
    <cellStyle name="40% - Accent5 2 5 5 3" xfId="4115"/>
    <cellStyle name="40% - Accent5 2 5 6" xfId="4116"/>
    <cellStyle name="40% - Accent5 2 5 6 2" xfId="4117"/>
    <cellStyle name="40% - Accent5 2 5 6 2 2" xfId="4118"/>
    <cellStyle name="40% - Accent5 2 5 6 3" xfId="4119"/>
    <cellStyle name="40% - Accent5 2 5 7" xfId="4120"/>
    <cellStyle name="40% - Accent5 2 5 7 2" xfId="4121"/>
    <cellStyle name="40% - Accent5 2 5 7 2 2" xfId="4122"/>
    <cellStyle name="40% - Accent5 2 5 7 3" xfId="4123"/>
    <cellStyle name="40% - Accent5 2 5 8" xfId="4124"/>
    <cellStyle name="40% - Accent5 2 5 8 2" xfId="4125"/>
    <cellStyle name="40% - Accent5 2 5 8 2 2" xfId="4126"/>
    <cellStyle name="40% - Accent5 2 5 8 3" xfId="4127"/>
    <cellStyle name="40% - Accent5 2 5 9" xfId="4128"/>
    <cellStyle name="40% - Accent5 2 5 9 2" xfId="4129"/>
    <cellStyle name="40% - Accent5 2 6" xfId="4130"/>
    <cellStyle name="40% - Accent5 2 6 2" xfId="4131"/>
    <cellStyle name="40% - Accent5 2 6 2 2" xfId="4132"/>
    <cellStyle name="40% - Accent5 2 6 3" xfId="4133"/>
    <cellStyle name="40% - Accent5 2 7" xfId="4134"/>
    <cellStyle name="40% - Accent5 2 7 2" xfId="4135"/>
    <cellStyle name="40% - Accent5 2 7 2 2" xfId="4136"/>
    <cellStyle name="40% - Accent5 2 7 3" xfId="4137"/>
    <cellStyle name="40% - Accent5 2 8" xfId="4138"/>
    <cellStyle name="40% - Accent5 2 8 2" xfId="4139"/>
    <cellStyle name="40% - Accent5 2 8 2 2" xfId="4140"/>
    <cellStyle name="40% - Accent5 2 8 3" xfId="4141"/>
    <cellStyle name="40% - Accent5 2 9" xfId="4142"/>
    <cellStyle name="40% - Accent5 2 9 2" xfId="4143"/>
    <cellStyle name="40% - Accent5 2 9 2 2" xfId="4144"/>
    <cellStyle name="40% - Accent5 2 9 3" xfId="4145"/>
    <cellStyle name="40% - Accent5 3" xfId="4146"/>
    <cellStyle name="40% - Accent6 2" xfId="4147"/>
    <cellStyle name="40% - Accent6 2 10" xfId="4148"/>
    <cellStyle name="40% - Accent6 2 10 2" xfId="4149"/>
    <cellStyle name="40% - Accent6 2 10 2 2" xfId="4150"/>
    <cellStyle name="40% - Accent6 2 10 3" xfId="4151"/>
    <cellStyle name="40% - Accent6 2 11" xfId="4152"/>
    <cellStyle name="40% - Accent6 2 11 2" xfId="4153"/>
    <cellStyle name="40% - Accent6 2 11 2 2" xfId="4154"/>
    <cellStyle name="40% - Accent6 2 11 3" xfId="4155"/>
    <cellStyle name="40% - Accent6 2 12" xfId="4156"/>
    <cellStyle name="40% - Accent6 2 12 2" xfId="4157"/>
    <cellStyle name="40% - Accent6 2 12 2 2" xfId="4158"/>
    <cellStyle name="40% - Accent6 2 12 3" xfId="4159"/>
    <cellStyle name="40% - Accent6 2 13" xfId="4160"/>
    <cellStyle name="40% - Accent6 2 13 2" xfId="4161"/>
    <cellStyle name="40% - Accent6 2 13 2 2" xfId="4162"/>
    <cellStyle name="40% - Accent6 2 13 3" xfId="4163"/>
    <cellStyle name="40% - Accent6 2 14" xfId="4164"/>
    <cellStyle name="40% - Accent6 2 14 2" xfId="4165"/>
    <cellStyle name="40% - Accent6 2 14 2 2" xfId="4166"/>
    <cellStyle name="40% - Accent6 2 14 3" xfId="4167"/>
    <cellStyle name="40% - Accent6 2 15" xfId="4168"/>
    <cellStyle name="40% - Accent6 2 15 2" xfId="4169"/>
    <cellStyle name="40% - Accent6 2 15 2 2" xfId="4170"/>
    <cellStyle name="40% - Accent6 2 15 3" xfId="4171"/>
    <cellStyle name="40% - Accent6 2 16" xfId="4172"/>
    <cellStyle name="40% - Accent6 2 16 2" xfId="4173"/>
    <cellStyle name="40% - Accent6 2 16 2 2" xfId="4174"/>
    <cellStyle name="40% - Accent6 2 16 3" xfId="4175"/>
    <cellStyle name="40% - Accent6 2 17" xfId="4176"/>
    <cellStyle name="40% - Accent6 2 17 2" xfId="4177"/>
    <cellStyle name="40% - Accent6 2 18" xfId="4178"/>
    <cellStyle name="40% - Accent6 2 18 2" xfId="4179"/>
    <cellStyle name="40% - Accent6 2 19" xfId="4180"/>
    <cellStyle name="40% - Accent6 2 19 2" xfId="4181"/>
    <cellStyle name="40% - Accent6 2 2" xfId="4182"/>
    <cellStyle name="40% - Accent6 2 2 10" xfId="4183"/>
    <cellStyle name="40% - Accent6 2 2 10 2" xfId="4184"/>
    <cellStyle name="40% - Accent6 2 2 10 2 2" xfId="4185"/>
    <cellStyle name="40% - Accent6 2 2 10 3" xfId="4186"/>
    <cellStyle name="40% - Accent6 2 2 11" xfId="4187"/>
    <cellStyle name="40% - Accent6 2 2 11 2" xfId="4188"/>
    <cellStyle name="40% - Accent6 2 2 11 2 2" xfId="4189"/>
    <cellStyle name="40% - Accent6 2 2 11 3" xfId="4190"/>
    <cellStyle name="40% - Accent6 2 2 12" xfId="4191"/>
    <cellStyle name="40% - Accent6 2 2 12 2" xfId="4192"/>
    <cellStyle name="40% - Accent6 2 2 12 2 2" xfId="4193"/>
    <cellStyle name="40% - Accent6 2 2 12 3" xfId="4194"/>
    <cellStyle name="40% - Accent6 2 2 13" xfId="4195"/>
    <cellStyle name="40% - Accent6 2 2 13 2" xfId="4196"/>
    <cellStyle name="40% - Accent6 2 2 13 2 2" xfId="4197"/>
    <cellStyle name="40% - Accent6 2 2 13 3" xfId="4198"/>
    <cellStyle name="40% - Accent6 2 2 14" xfId="4199"/>
    <cellStyle name="40% - Accent6 2 2 14 2" xfId="4200"/>
    <cellStyle name="40% - Accent6 2 2 14 2 2" xfId="4201"/>
    <cellStyle name="40% - Accent6 2 2 14 3" xfId="4202"/>
    <cellStyle name="40% - Accent6 2 2 15" xfId="4203"/>
    <cellStyle name="40% - Accent6 2 2 15 2" xfId="4204"/>
    <cellStyle name="40% - Accent6 2 2 15 2 2" xfId="4205"/>
    <cellStyle name="40% - Accent6 2 2 15 3" xfId="4206"/>
    <cellStyle name="40% - Accent6 2 2 16" xfId="4207"/>
    <cellStyle name="40% - Accent6 2 2 16 2" xfId="4208"/>
    <cellStyle name="40% - Accent6 2 2 17" xfId="4209"/>
    <cellStyle name="40% - Accent6 2 2 17 2" xfId="4210"/>
    <cellStyle name="40% - Accent6 2 2 18" xfId="4211"/>
    <cellStyle name="40% - Accent6 2 2 18 2" xfId="4212"/>
    <cellStyle name="40% - Accent6 2 2 19" xfId="4213"/>
    <cellStyle name="40% - Accent6 2 2 19 2" xfId="4214"/>
    <cellStyle name="40% - Accent6 2 2 2" xfId="4215"/>
    <cellStyle name="40% - Accent6 2 2 2 2" xfId="4216"/>
    <cellStyle name="40% - Accent6 2 2 2 2 2" xfId="4217"/>
    <cellStyle name="40% - Accent6 2 2 2 2 2 2" xfId="4218"/>
    <cellStyle name="40% - Accent6 2 2 2 2 3" xfId="4219"/>
    <cellStyle name="40% - Accent6 2 2 2 3" xfId="4220"/>
    <cellStyle name="40% - Accent6 2 2 2 3 2" xfId="4221"/>
    <cellStyle name="40% - Accent6 2 2 2 4" xfId="4222"/>
    <cellStyle name="40% - Accent6 2 2 20" xfId="4223"/>
    <cellStyle name="40% - Accent6 2 2 20 2" xfId="4224"/>
    <cellStyle name="40% - Accent6 2 2 21" xfId="4225"/>
    <cellStyle name="40% - Accent6 2 2 21 2" xfId="4226"/>
    <cellStyle name="40% - Accent6 2 2 22" xfId="4227"/>
    <cellStyle name="40% - Accent6 2 2 22 2" xfId="4228"/>
    <cellStyle name="40% - Accent6 2 2 23" xfId="4229"/>
    <cellStyle name="40% - Accent6 2 2 23 2" xfId="4230"/>
    <cellStyle name="40% - Accent6 2 2 24" xfId="4231"/>
    <cellStyle name="40% - Accent6 2 2 24 2" xfId="4232"/>
    <cellStyle name="40% - Accent6 2 2 25" xfId="4233"/>
    <cellStyle name="40% - Accent6 2 2 25 2" xfId="4234"/>
    <cellStyle name="40% - Accent6 2 2 26" xfId="4235"/>
    <cellStyle name="40% - Accent6 2 2 26 2" xfId="4236"/>
    <cellStyle name="40% - Accent6 2 2 27" xfId="4237"/>
    <cellStyle name="40% - Accent6 2 2 27 2" xfId="4238"/>
    <cellStyle name="40% - Accent6 2 2 28" xfId="4239"/>
    <cellStyle name="40% - Accent6 2 2 28 2" xfId="4240"/>
    <cellStyle name="40% - Accent6 2 2 29" xfId="4241"/>
    <cellStyle name="40% - Accent6 2 2 3" xfId="4242"/>
    <cellStyle name="40% - Accent6 2 2 3 2" xfId="4243"/>
    <cellStyle name="40% - Accent6 2 2 3 2 2" xfId="4244"/>
    <cellStyle name="40% - Accent6 2 2 3 3" xfId="4245"/>
    <cellStyle name="40% - Accent6 2 2 4" xfId="4246"/>
    <cellStyle name="40% - Accent6 2 2 4 2" xfId="4247"/>
    <cellStyle name="40% - Accent6 2 2 4 2 2" xfId="4248"/>
    <cellStyle name="40% - Accent6 2 2 4 3" xfId="4249"/>
    <cellStyle name="40% - Accent6 2 2 5" xfId="4250"/>
    <cellStyle name="40% - Accent6 2 2 5 2" xfId="4251"/>
    <cellStyle name="40% - Accent6 2 2 5 2 2" xfId="4252"/>
    <cellStyle name="40% - Accent6 2 2 5 3" xfId="4253"/>
    <cellStyle name="40% - Accent6 2 2 6" xfId="4254"/>
    <cellStyle name="40% - Accent6 2 2 6 2" xfId="4255"/>
    <cellStyle name="40% - Accent6 2 2 6 2 2" xfId="4256"/>
    <cellStyle name="40% - Accent6 2 2 6 3" xfId="4257"/>
    <cellStyle name="40% - Accent6 2 2 7" xfId="4258"/>
    <cellStyle name="40% - Accent6 2 2 7 2" xfId="4259"/>
    <cellStyle name="40% - Accent6 2 2 7 2 2" xfId="4260"/>
    <cellStyle name="40% - Accent6 2 2 7 3" xfId="4261"/>
    <cellStyle name="40% - Accent6 2 2 8" xfId="4262"/>
    <cellStyle name="40% - Accent6 2 2 8 2" xfId="4263"/>
    <cellStyle name="40% - Accent6 2 2 8 2 2" xfId="4264"/>
    <cellStyle name="40% - Accent6 2 2 8 3" xfId="4265"/>
    <cellStyle name="40% - Accent6 2 2 9" xfId="4266"/>
    <cellStyle name="40% - Accent6 2 2 9 2" xfId="4267"/>
    <cellStyle name="40% - Accent6 2 2 9 2 2" xfId="4268"/>
    <cellStyle name="40% - Accent6 2 2 9 3" xfId="4269"/>
    <cellStyle name="40% - Accent6 2 20" xfId="4270"/>
    <cellStyle name="40% - Accent6 2 20 2" xfId="4271"/>
    <cellStyle name="40% - Accent6 2 21" xfId="4272"/>
    <cellStyle name="40% - Accent6 2 21 2" xfId="4273"/>
    <cellStyle name="40% - Accent6 2 22" xfId="4274"/>
    <cellStyle name="40% - Accent6 2 22 2" xfId="4275"/>
    <cellStyle name="40% - Accent6 2 23" xfId="4276"/>
    <cellStyle name="40% - Accent6 2 23 2" xfId="4277"/>
    <cellStyle name="40% - Accent6 2 24" xfId="4278"/>
    <cellStyle name="40% - Accent6 2 24 2" xfId="4279"/>
    <cellStyle name="40% - Accent6 2 25" xfId="4280"/>
    <cellStyle name="40% - Accent6 2 25 2" xfId="4281"/>
    <cellStyle name="40% - Accent6 2 26" xfId="4282"/>
    <cellStyle name="40% - Accent6 2 26 2" xfId="4283"/>
    <cellStyle name="40% - Accent6 2 27" xfId="4284"/>
    <cellStyle name="40% - Accent6 2 27 2" xfId="4285"/>
    <cellStyle name="40% - Accent6 2 28" xfId="4286"/>
    <cellStyle name="40% - Accent6 2 28 2" xfId="4287"/>
    <cellStyle name="40% - Accent6 2 29" xfId="4288"/>
    <cellStyle name="40% - Accent6 2 29 2" xfId="4289"/>
    <cellStyle name="40% - Accent6 2 3" xfId="4290"/>
    <cellStyle name="40% - Accent6 2 3 10" xfId="4291"/>
    <cellStyle name="40% - Accent6 2 3 10 2" xfId="4292"/>
    <cellStyle name="40% - Accent6 2 3 10 2 2" xfId="4293"/>
    <cellStyle name="40% - Accent6 2 3 10 3" xfId="4294"/>
    <cellStyle name="40% - Accent6 2 3 11" xfId="4295"/>
    <cellStyle name="40% - Accent6 2 3 11 2" xfId="4296"/>
    <cellStyle name="40% - Accent6 2 3 11 2 2" xfId="4297"/>
    <cellStyle name="40% - Accent6 2 3 11 3" xfId="4298"/>
    <cellStyle name="40% - Accent6 2 3 12" xfId="4299"/>
    <cellStyle name="40% - Accent6 2 3 12 2" xfId="4300"/>
    <cellStyle name="40% - Accent6 2 3 12 2 2" xfId="4301"/>
    <cellStyle name="40% - Accent6 2 3 12 3" xfId="4302"/>
    <cellStyle name="40% - Accent6 2 3 13" xfId="4303"/>
    <cellStyle name="40% - Accent6 2 3 13 2" xfId="4304"/>
    <cellStyle name="40% - Accent6 2 3 13 2 2" xfId="4305"/>
    <cellStyle name="40% - Accent6 2 3 13 3" xfId="4306"/>
    <cellStyle name="40% - Accent6 2 3 14" xfId="4307"/>
    <cellStyle name="40% - Accent6 2 3 14 2" xfId="4308"/>
    <cellStyle name="40% - Accent6 2 3 14 2 2" xfId="4309"/>
    <cellStyle name="40% - Accent6 2 3 14 3" xfId="4310"/>
    <cellStyle name="40% - Accent6 2 3 15" xfId="4311"/>
    <cellStyle name="40% - Accent6 2 3 15 2" xfId="4312"/>
    <cellStyle name="40% - Accent6 2 3 16" xfId="4313"/>
    <cellStyle name="40% - Accent6 2 3 16 2" xfId="4314"/>
    <cellStyle name="40% - Accent6 2 3 17" xfId="4315"/>
    <cellStyle name="40% - Accent6 2 3 17 2" xfId="4316"/>
    <cellStyle name="40% - Accent6 2 3 18" xfId="4317"/>
    <cellStyle name="40% - Accent6 2 3 18 2" xfId="4318"/>
    <cellStyle name="40% - Accent6 2 3 19" xfId="4319"/>
    <cellStyle name="40% - Accent6 2 3 19 2" xfId="4320"/>
    <cellStyle name="40% - Accent6 2 3 2" xfId="4321"/>
    <cellStyle name="40% - Accent6 2 3 2 2" xfId="4322"/>
    <cellStyle name="40% - Accent6 2 3 2 2 2" xfId="4323"/>
    <cellStyle name="40% - Accent6 2 3 2 3" xfId="4324"/>
    <cellStyle name="40% - Accent6 2 3 20" xfId="4325"/>
    <cellStyle name="40% - Accent6 2 3 20 2" xfId="4326"/>
    <cellStyle name="40% - Accent6 2 3 21" xfId="4327"/>
    <cellStyle name="40% - Accent6 2 3 21 2" xfId="4328"/>
    <cellStyle name="40% - Accent6 2 3 22" xfId="4329"/>
    <cellStyle name="40% - Accent6 2 3 22 2" xfId="4330"/>
    <cellStyle name="40% - Accent6 2 3 23" xfId="4331"/>
    <cellStyle name="40% - Accent6 2 3 23 2" xfId="4332"/>
    <cellStyle name="40% - Accent6 2 3 24" xfId="4333"/>
    <cellStyle name="40% - Accent6 2 3 24 2" xfId="4334"/>
    <cellStyle name="40% - Accent6 2 3 25" xfId="4335"/>
    <cellStyle name="40% - Accent6 2 3 25 2" xfId="4336"/>
    <cellStyle name="40% - Accent6 2 3 26" xfId="4337"/>
    <cellStyle name="40% - Accent6 2 3 26 2" xfId="4338"/>
    <cellStyle name="40% - Accent6 2 3 27" xfId="4339"/>
    <cellStyle name="40% - Accent6 2 3 27 2" xfId="4340"/>
    <cellStyle name="40% - Accent6 2 3 28" xfId="4341"/>
    <cellStyle name="40% - Accent6 2 3 3" xfId="4342"/>
    <cellStyle name="40% - Accent6 2 3 3 2" xfId="4343"/>
    <cellStyle name="40% - Accent6 2 3 3 2 2" xfId="4344"/>
    <cellStyle name="40% - Accent6 2 3 3 3" xfId="4345"/>
    <cellStyle name="40% - Accent6 2 3 4" xfId="4346"/>
    <cellStyle name="40% - Accent6 2 3 4 2" xfId="4347"/>
    <cellStyle name="40% - Accent6 2 3 4 2 2" xfId="4348"/>
    <cellStyle name="40% - Accent6 2 3 4 3" xfId="4349"/>
    <cellStyle name="40% - Accent6 2 3 5" xfId="4350"/>
    <cellStyle name="40% - Accent6 2 3 5 2" xfId="4351"/>
    <cellStyle name="40% - Accent6 2 3 5 2 2" xfId="4352"/>
    <cellStyle name="40% - Accent6 2 3 5 3" xfId="4353"/>
    <cellStyle name="40% - Accent6 2 3 6" xfId="4354"/>
    <cellStyle name="40% - Accent6 2 3 6 2" xfId="4355"/>
    <cellStyle name="40% - Accent6 2 3 6 2 2" xfId="4356"/>
    <cellStyle name="40% - Accent6 2 3 6 3" xfId="4357"/>
    <cellStyle name="40% - Accent6 2 3 7" xfId="4358"/>
    <cellStyle name="40% - Accent6 2 3 7 2" xfId="4359"/>
    <cellStyle name="40% - Accent6 2 3 7 2 2" xfId="4360"/>
    <cellStyle name="40% - Accent6 2 3 7 3" xfId="4361"/>
    <cellStyle name="40% - Accent6 2 3 8" xfId="4362"/>
    <cellStyle name="40% - Accent6 2 3 8 2" xfId="4363"/>
    <cellStyle name="40% - Accent6 2 3 8 2 2" xfId="4364"/>
    <cellStyle name="40% - Accent6 2 3 8 3" xfId="4365"/>
    <cellStyle name="40% - Accent6 2 3 9" xfId="4366"/>
    <cellStyle name="40% - Accent6 2 3 9 2" xfId="4367"/>
    <cellStyle name="40% - Accent6 2 3 9 2 2" xfId="4368"/>
    <cellStyle name="40% - Accent6 2 3 9 3" xfId="4369"/>
    <cellStyle name="40% - Accent6 2 30" xfId="4370"/>
    <cellStyle name="40% - Accent6 2 4" xfId="4371"/>
    <cellStyle name="40% - Accent6 2 4 10" xfId="4372"/>
    <cellStyle name="40% - Accent6 2 4 10 2" xfId="4373"/>
    <cellStyle name="40% - Accent6 2 4 11" xfId="4374"/>
    <cellStyle name="40% - Accent6 2 4 11 2" xfId="4375"/>
    <cellStyle name="40% - Accent6 2 4 12" xfId="4376"/>
    <cellStyle name="40% - Accent6 2 4 12 2" xfId="4377"/>
    <cellStyle name="40% - Accent6 2 4 13" xfId="4378"/>
    <cellStyle name="40% - Accent6 2 4 13 2" xfId="4379"/>
    <cellStyle name="40% - Accent6 2 4 14" xfId="4380"/>
    <cellStyle name="40% - Accent6 2 4 14 2" xfId="4381"/>
    <cellStyle name="40% - Accent6 2 4 15" xfId="4382"/>
    <cellStyle name="40% - Accent6 2 4 15 2" xfId="4383"/>
    <cellStyle name="40% - Accent6 2 4 16" xfId="4384"/>
    <cellStyle name="40% - Accent6 2 4 16 2" xfId="4385"/>
    <cellStyle name="40% - Accent6 2 4 17" xfId="4386"/>
    <cellStyle name="40% - Accent6 2 4 17 2" xfId="4387"/>
    <cellStyle name="40% - Accent6 2 4 18" xfId="4388"/>
    <cellStyle name="40% - Accent6 2 4 18 2" xfId="4389"/>
    <cellStyle name="40% - Accent6 2 4 19" xfId="4390"/>
    <cellStyle name="40% - Accent6 2 4 19 2" xfId="4391"/>
    <cellStyle name="40% - Accent6 2 4 2" xfId="4392"/>
    <cellStyle name="40% - Accent6 2 4 2 2" xfId="4393"/>
    <cellStyle name="40% - Accent6 2 4 2 2 2" xfId="4394"/>
    <cellStyle name="40% - Accent6 2 4 2 3" xfId="4395"/>
    <cellStyle name="40% - Accent6 2 4 20" xfId="4396"/>
    <cellStyle name="40% - Accent6 2 4 20 2" xfId="4397"/>
    <cellStyle name="40% - Accent6 2 4 21" xfId="4398"/>
    <cellStyle name="40% - Accent6 2 4 21 2" xfId="4399"/>
    <cellStyle name="40% - Accent6 2 4 22" xfId="4400"/>
    <cellStyle name="40% - Accent6 2 4 22 2" xfId="4401"/>
    <cellStyle name="40% - Accent6 2 4 23" xfId="4402"/>
    <cellStyle name="40% - Accent6 2 4 3" xfId="4403"/>
    <cellStyle name="40% - Accent6 2 4 3 2" xfId="4404"/>
    <cellStyle name="40% - Accent6 2 4 3 2 2" xfId="4405"/>
    <cellStyle name="40% - Accent6 2 4 3 3" xfId="4406"/>
    <cellStyle name="40% - Accent6 2 4 4" xfId="4407"/>
    <cellStyle name="40% - Accent6 2 4 4 2" xfId="4408"/>
    <cellStyle name="40% - Accent6 2 4 4 2 2" xfId="4409"/>
    <cellStyle name="40% - Accent6 2 4 4 3" xfId="4410"/>
    <cellStyle name="40% - Accent6 2 4 5" xfId="4411"/>
    <cellStyle name="40% - Accent6 2 4 5 2" xfId="4412"/>
    <cellStyle name="40% - Accent6 2 4 5 2 2" xfId="4413"/>
    <cellStyle name="40% - Accent6 2 4 5 3" xfId="4414"/>
    <cellStyle name="40% - Accent6 2 4 6" xfId="4415"/>
    <cellStyle name="40% - Accent6 2 4 6 2" xfId="4416"/>
    <cellStyle name="40% - Accent6 2 4 6 2 2" xfId="4417"/>
    <cellStyle name="40% - Accent6 2 4 6 3" xfId="4418"/>
    <cellStyle name="40% - Accent6 2 4 7" xfId="4419"/>
    <cellStyle name="40% - Accent6 2 4 7 2" xfId="4420"/>
    <cellStyle name="40% - Accent6 2 4 7 2 2" xfId="4421"/>
    <cellStyle name="40% - Accent6 2 4 7 3" xfId="4422"/>
    <cellStyle name="40% - Accent6 2 4 8" xfId="4423"/>
    <cellStyle name="40% - Accent6 2 4 8 2" xfId="4424"/>
    <cellStyle name="40% - Accent6 2 4 8 2 2" xfId="4425"/>
    <cellStyle name="40% - Accent6 2 4 8 3" xfId="4426"/>
    <cellStyle name="40% - Accent6 2 4 9" xfId="4427"/>
    <cellStyle name="40% - Accent6 2 4 9 2" xfId="4428"/>
    <cellStyle name="40% - Accent6 2 4 9 2 2" xfId="4429"/>
    <cellStyle name="40% - Accent6 2 4 9 3" xfId="4430"/>
    <cellStyle name="40% - Accent6 2 5" xfId="4431"/>
    <cellStyle name="40% - Accent6 2 5 10" xfId="4432"/>
    <cellStyle name="40% - Accent6 2 5 10 2" xfId="4433"/>
    <cellStyle name="40% - Accent6 2 5 11" xfId="4434"/>
    <cellStyle name="40% - Accent6 2 5 11 2" xfId="4435"/>
    <cellStyle name="40% - Accent6 2 5 12" xfId="4436"/>
    <cellStyle name="40% - Accent6 2 5 12 2" xfId="4437"/>
    <cellStyle name="40% - Accent6 2 5 13" xfId="4438"/>
    <cellStyle name="40% - Accent6 2 5 13 2" xfId="4439"/>
    <cellStyle name="40% - Accent6 2 5 14" xfId="4440"/>
    <cellStyle name="40% - Accent6 2 5 14 2" xfId="4441"/>
    <cellStyle name="40% - Accent6 2 5 15" xfId="4442"/>
    <cellStyle name="40% - Accent6 2 5 15 2" xfId="4443"/>
    <cellStyle name="40% - Accent6 2 5 16" xfId="4444"/>
    <cellStyle name="40% - Accent6 2 5 16 2" xfId="4445"/>
    <cellStyle name="40% - Accent6 2 5 17" xfId="4446"/>
    <cellStyle name="40% - Accent6 2 5 17 2" xfId="4447"/>
    <cellStyle name="40% - Accent6 2 5 18" xfId="4448"/>
    <cellStyle name="40% - Accent6 2 5 18 2" xfId="4449"/>
    <cellStyle name="40% - Accent6 2 5 19" xfId="4450"/>
    <cellStyle name="40% - Accent6 2 5 19 2" xfId="4451"/>
    <cellStyle name="40% - Accent6 2 5 2" xfId="4452"/>
    <cellStyle name="40% - Accent6 2 5 2 2" xfId="4453"/>
    <cellStyle name="40% - Accent6 2 5 2 2 2" xfId="4454"/>
    <cellStyle name="40% - Accent6 2 5 2 3" xfId="4455"/>
    <cellStyle name="40% - Accent6 2 5 20" xfId="4456"/>
    <cellStyle name="40% - Accent6 2 5 20 2" xfId="4457"/>
    <cellStyle name="40% - Accent6 2 5 21" xfId="4458"/>
    <cellStyle name="40% - Accent6 2 5 21 2" xfId="4459"/>
    <cellStyle name="40% - Accent6 2 5 22" xfId="4460"/>
    <cellStyle name="40% - Accent6 2 5 3" xfId="4461"/>
    <cellStyle name="40% - Accent6 2 5 3 2" xfId="4462"/>
    <cellStyle name="40% - Accent6 2 5 3 2 2" xfId="4463"/>
    <cellStyle name="40% - Accent6 2 5 3 3" xfId="4464"/>
    <cellStyle name="40% - Accent6 2 5 4" xfId="4465"/>
    <cellStyle name="40% - Accent6 2 5 4 2" xfId="4466"/>
    <cellStyle name="40% - Accent6 2 5 4 2 2" xfId="4467"/>
    <cellStyle name="40% - Accent6 2 5 4 3" xfId="4468"/>
    <cellStyle name="40% - Accent6 2 5 5" xfId="4469"/>
    <cellStyle name="40% - Accent6 2 5 5 2" xfId="4470"/>
    <cellStyle name="40% - Accent6 2 5 5 2 2" xfId="4471"/>
    <cellStyle name="40% - Accent6 2 5 5 3" xfId="4472"/>
    <cellStyle name="40% - Accent6 2 5 6" xfId="4473"/>
    <cellStyle name="40% - Accent6 2 5 6 2" xfId="4474"/>
    <cellStyle name="40% - Accent6 2 5 6 2 2" xfId="4475"/>
    <cellStyle name="40% - Accent6 2 5 6 3" xfId="4476"/>
    <cellStyle name="40% - Accent6 2 5 7" xfId="4477"/>
    <cellStyle name="40% - Accent6 2 5 7 2" xfId="4478"/>
    <cellStyle name="40% - Accent6 2 5 7 2 2" xfId="4479"/>
    <cellStyle name="40% - Accent6 2 5 7 3" xfId="4480"/>
    <cellStyle name="40% - Accent6 2 5 8" xfId="4481"/>
    <cellStyle name="40% - Accent6 2 5 8 2" xfId="4482"/>
    <cellStyle name="40% - Accent6 2 5 8 2 2" xfId="4483"/>
    <cellStyle name="40% - Accent6 2 5 8 3" xfId="4484"/>
    <cellStyle name="40% - Accent6 2 5 9" xfId="4485"/>
    <cellStyle name="40% - Accent6 2 5 9 2" xfId="4486"/>
    <cellStyle name="40% - Accent6 2 6" xfId="4487"/>
    <cellStyle name="40% - Accent6 2 6 2" xfId="4488"/>
    <cellStyle name="40% - Accent6 2 6 2 2" xfId="4489"/>
    <cellStyle name="40% - Accent6 2 6 3" xfId="4490"/>
    <cellStyle name="40% - Accent6 2 7" xfId="4491"/>
    <cellStyle name="40% - Accent6 2 7 2" xfId="4492"/>
    <cellStyle name="40% - Accent6 2 7 2 2" xfId="4493"/>
    <cellStyle name="40% - Accent6 2 7 3" xfId="4494"/>
    <cellStyle name="40% - Accent6 2 8" xfId="4495"/>
    <cellStyle name="40% - Accent6 2 8 2" xfId="4496"/>
    <cellStyle name="40% - Accent6 2 8 2 2" xfId="4497"/>
    <cellStyle name="40% - Accent6 2 8 3" xfId="4498"/>
    <cellStyle name="40% - Accent6 2 9" xfId="4499"/>
    <cellStyle name="40% - Accent6 2 9 2" xfId="4500"/>
    <cellStyle name="40% - Accent6 2 9 2 2" xfId="4501"/>
    <cellStyle name="40% - Accent6 2 9 3" xfId="4502"/>
    <cellStyle name="40% - Accent6 3" xfId="4503"/>
    <cellStyle name="40% - 강조색1" xfId="4504"/>
    <cellStyle name="40% - 강조색1 2" xfId="4505"/>
    <cellStyle name="40% - 강조색1 2 2" xfId="4506"/>
    <cellStyle name="40% - 강조색1 2 3" xfId="4507"/>
    <cellStyle name="40% - 강조색1 2 3 2" xfId="4508"/>
    <cellStyle name="40% - 강조색1 2 4" xfId="4509"/>
    <cellStyle name="40% - 강조색1 2 5" xfId="4510"/>
    <cellStyle name="40% - 강조색1 3" xfId="4511"/>
    <cellStyle name="40% - 강조색1 3 2" xfId="4512"/>
    <cellStyle name="40% - 강조색1 4" xfId="4513"/>
    <cellStyle name="40% - 강조색1 4 2" xfId="4514"/>
    <cellStyle name="40% - 강조색1 5" xfId="4515"/>
    <cellStyle name="40% - 강조색1 6" xfId="4516"/>
    <cellStyle name="40% - 강조색1 7" xfId="4517"/>
    <cellStyle name="40% - 강조색2" xfId="4518"/>
    <cellStyle name="40% - 강조색2 2" xfId="4519"/>
    <cellStyle name="40% - 강조색2 2 2" xfId="4520"/>
    <cellStyle name="40% - 강조색2 2 3" xfId="4521"/>
    <cellStyle name="40% - 강조색2 2 3 2" xfId="4522"/>
    <cellStyle name="40% - 강조색2 2 4" xfId="4523"/>
    <cellStyle name="40% - 강조색2 2 5" xfId="4524"/>
    <cellStyle name="40% - 강조색2 3" xfId="4525"/>
    <cellStyle name="40% - 강조색2 3 2" xfId="4526"/>
    <cellStyle name="40% - 강조색2 4" xfId="4527"/>
    <cellStyle name="40% - 강조색2 4 2" xfId="4528"/>
    <cellStyle name="40% - 강조색2 5" xfId="4529"/>
    <cellStyle name="40% - 강조색2 6" xfId="4530"/>
    <cellStyle name="40% - 강조색2 7" xfId="4531"/>
    <cellStyle name="40% - 강조색3" xfId="4532"/>
    <cellStyle name="40% - 강조색3 2" xfId="4533"/>
    <cellStyle name="40% - 강조색3 2 2" xfId="4534"/>
    <cellStyle name="40% - 강조색3 2 3" xfId="4535"/>
    <cellStyle name="40% - 강조색3 2 3 2" xfId="4536"/>
    <cellStyle name="40% - 강조색3 2 4" xfId="4537"/>
    <cellStyle name="40% - 강조색3 2 5" xfId="4538"/>
    <cellStyle name="40% - 강조색3 3" xfId="4539"/>
    <cellStyle name="40% - 강조색3 3 2" xfId="4540"/>
    <cellStyle name="40% - 강조색3 4" xfId="4541"/>
    <cellStyle name="40% - 강조색3 4 2" xfId="4542"/>
    <cellStyle name="40% - 강조색3 5" xfId="4543"/>
    <cellStyle name="40% - 강조색3 6" xfId="4544"/>
    <cellStyle name="40% - 강조색3 7" xfId="4545"/>
    <cellStyle name="40% - 강조색4" xfId="4546"/>
    <cellStyle name="40% - 강조색4 2" xfId="4547"/>
    <cellStyle name="40% - 강조색4 2 2" xfId="4548"/>
    <cellStyle name="40% - 강조색4 2 3" xfId="4549"/>
    <cellStyle name="40% - 강조색4 2 3 2" xfId="4550"/>
    <cellStyle name="40% - 강조색4 2 4" xfId="4551"/>
    <cellStyle name="40% - 강조색4 2 5" xfId="4552"/>
    <cellStyle name="40% - 강조색4 3" xfId="4553"/>
    <cellStyle name="40% - 강조색4 3 2" xfId="4554"/>
    <cellStyle name="40% - 강조색4 4" xfId="4555"/>
    <cellStyle name="40% - 강조색4 4 2" xfId="4556"/>
    <cellStyle name="40% - 강조색4 5" xfId="4557"/>
    <cellStyle name="40% - 강조색4 6" xfId="4558"/>
    <cellStyle name="40% - 강조색4 7" xfId="4559"/>
    <cellStyle name="40% - 강조색5" xfId="4560"/>
    <cellStyle name="40% - 강조색5 2" xfId="4561"/>
    <cellStyle name="40% - 강조색5 2 2" xfId="4562"/>
    <cellStyle name="40% - 강조색5 2 3" xfId="4563"/>
    <cellStyle name="40% - 강조색5 2 3 2" xfId="4564"/>
    <cellStyle name="40% - 강조색5 2 4" xfId="4565"/>
    <cellStyle name="40% - 강조색5 2 5" xfId="4566"/>
    <cellStyle name="40% - 강조색5 3" xfId="4567"/>
    <cellStyle name="40% - 강조색5 3 2" xfId="4568"/>
    <cellStyle name="40% - 강조색5 4" xfId="4569"/>
    <cellStyle name="40% - 강조색5 4 2" xfId="4570"/>
    <cellStyle name="40% - 강조색5 5" xfId="4571"/>
    <cellStyle name="40% - 강조색5 6" xfId="4572"/>
    <cellStyle name="40% - 강조색5 7" xfId="4573"/>
    <cellStyle name="40% - 강조색6" xfId="4574"/>
    <cellStyle name="40% - 강조색6 2" xfId="4575"/>
    <cellStyle name="40% - 강조색6 2 2" xfId="4576"/>
    <cellStyle name="40% - 강조색6 2 3" xfId="4577"/>
    <cellStyle name="40% - 강조색6 2 3 2" xfId="4578"/>
    <cellStyle name="40% - 강조색6 2 4" xfId="4579"/>
    <cellStyle name="40% - 강조색6 2 5" xfId="4580"/>
    <cellStyle name="40% - 강조색6 3" xfId="4581"/>
    <cellStyle name="40% - 강조색6 3 2" xfId="4582"/>
    <cellStyle name="40% - 강조색6 4" xfId="4583"/>
    <cellStyle name="40% - 강조색6 4 2" xfId="4584"/>
    <cellStyle name="40% - 강조색6 5" xfId="4585"/>
    <cellStyle name="40% - 강조색6 6" xfId="4586"/>
    <cellStyle name="40% - 강조색6 7" xfId="4587"/>
    <cellStyle name="60% - Accent1 2" xfId="4588"/>
    <cellStyle name="60% - Accent2 2" xfId="4589"/>
    <cellStyle name="60% - Accent3 2" xfId="4590"/>
    <cellStyle name="60% - Accent4 2" xfId="4591"/>
    <cellStyle name="60% - Accent5 2" xfId="4592"/>
    <cellStyle name="60% - Accent6 2" xfId="4593"/>
    <cellStyle name="60% - 강조색1" xfId="4594"/>
    <cellStyle name="60% - 강조색1 2" xfId="4595"/>
    <cellStyle name="60% - 강조색1 3" xfId="4596"/>
    <cellStyle name="60% - 강조색2" xfId="4597"/>
    <cellStyle name="60% - 강조색2 2" xfId="4598"/>
    <cellStyle name="60% - 강조색2 3" xfId="4599"/>
    <cellStyle name="60% - 강조색3" xfId="4600"/>
    <cellStyle name="60% - 강조색3 2" xfId="4601"/>
    <cellStyle name="60% - 강조색3 3" xfId="4602"/>
    <cellStyle name="60% - 강조색4" xfId="4603"/>
    <cellStyle name="60% - 강조색4 2" xfId="4604"/>
    <cellStyle name="60% - 강조색4 3" xfId="4605"/>
    <cellStyle name="60% - 강조색5" xfId="4606"/>
    <cellStyle name="60% - 강조색5 2" xfId="4607"/>
    <cellStyle name="60% - 강조색5 3" xfId="4608"/>
    <cellStyle name="60% - 강조색6" xfId="4609"/>
    <cellStyle name="60% - 강조색6 2" xfId="4610"/>
    <cellStyle name="60% - 강조색6 3" xfId="4611"/>
    <cellStyle name="7" xfId="4612"/>
    <cellStyle name="7 2" xfId="4613"/>
    <cellStyle name="7_Copy of TSE_08_NEW_MODEL_MANAGEMENT_W17_update" xfId="4614"/>
    <cellStyle name="7_TSE_06_NEW_MODEL_MANAGEMENT_W47_test" xfId="4616"/>
    <cellStyle name="7_TSE_07_NEW_MODEL_MANAGEMENT_W37New" xfId="4617"/>
    <cellStyle name="7_TSE_09_NEW_MODEL_MANAGEMENT_W01" xfId="4618"/>
    <cellStyle name="7_TSE_09_NEW_MODEL_MANAGEMENT_W02_41184" xfId="4619"/>
    <cellStyle name="7_TSE_09_NEW_MODEL_MANAGEMENT_W03" xfId="4620"/>
    <cellStyle name="7_the regulation of new model code _20071022" xfId="4615"/>
    <cellStyle name="A???[0]_97 ?? " xfId="4621"/>
    <cellStyle name="A???97 ?? " xfId="4622"/>
    <cellStyle name="A???97?a?u? " xfId="4623"/>
    <cellStyle name="A???97Ae?A? " xfId="4624"/>
    <cellStyle name="A???98Ae?A? " xfId="4625"/>
    <cellStyle name="A???AoAUAy캿C? " xfId="4626"/>
    <cellStyle name="A???C?Ao_AoAUAy캿C? " xfId="4627"/>
    <cellStyle name="A???CASH FLOW " xfId="4628"/>
    <cellStyle name="A??[0]_CASH FLOW " xfId="4629"/>
    <cellStyle name="A??CASH FLOW " xfId="4630"/>
    <cellStyle name="Accent1 2" xfId="4631"/>
    <cellStyle name="Accent2 2" xfId="4632"/>
    <cellStyle name="Accent3 2" xfId="4633"/>
    <cellStyle name="Accent4 2" xfId="4634"/>
    <cellStyle name="Accent5 2" xfId="4635"/>
    <cellStyle name="Accent6 2" xfId="4636"/>
    <cellStyle name="ÅëÈ­ [0]_      " xfId="14946"/>
    <cellStyle name="AeE­ [0]_¸AAa_¼Oº¸ºÐ¼R" xfId="4637"/>
    <cellStyle name="ÅëÈ­ [0]_INQUIRY ¿µ¾÷ÃßÁø " xfId="14947"/>
    <cellStyle name="AeE­ [0]_INQUIRY ¿μ¾÷AßAø " xfId="14948"/>
    <cellStyle name="ÅëÈ­ [0]_L601CPT" xfId="14949"/>
    <cellStyle name="AeE?[0]_97 ?? " xfId="4638"/>
    <cellStyle name="AeE?97 ?? " xfId="4639"/>
    <cellStyle name="AeE?97?a?u? " xfId="4640"/>
    <cellStyle name="AeE?97Ae?A? " xfId="4641"/>
    <cellStyle name="AeE?98Ae?A? " xfId="4642"/>
    <cellStyle name="AeE?AoAUAy캿C? " xfId="4643"/>
    <cellStyle name="AeE?C?Ao_AoAUAy캿C? " xfId="4644"/>
    <cellStyle name="AeE?CASH FLOW " xfId="4645"/>
    <cellStyle name="ÅëÈ­_      " xfId="14950"/>
    <cellStyle name="AeE­_°eE¹_11¿a½A " xfId="4646"/>
    <cellStyle name="ÅëÈ­_INQUIRY ¿µ¾÷ÃßÁø " xfId="14951"/>
    <cellStyle name="AeE­_INQUIRY ¿μ¾÷AßAø " xfId="14952"/>
    <cellStyle name="ÅëÈ­_L601CPT" xfId="14953"/>
    <cellStyle name="args.style" xfId="14954"/>
    <cellStyle name="ÄÞ¸¶ [0]_      " xfId="14955"/>
    <cellStyle name="AÞ¸¶ [0]_±a¾E (2)2) (¼o)???????L낺" xfId="4647"/>
    <cellStyle name="ÄÞ¸¶ [0]_INQUIRY ¿µ¾÷ÃßÁø " xfId="14956"/>
    <cellStyle name="AÞ¸¶ [0]_INQUIRY ¿μ¾÷AßAø " xfId="14957"/>
    <cellStyle name="ÄÞ¸¶ [0]_L601CPT" xfId="14958"/>
    <cellStyle name="ÄÞ¸¶_      " xfId="14959"/>
    <cellStyle name="AÞ¸¶_°eE¹_11¿a½A " xfId="4648"/>
    <cellStyle name="ÄÞ¸¶_INQUIRY ¿µ¾÷ÃßÁø " xfId="14960"/>
    <cellStyle name="AÞ¸¶_INQUIRY ¿μ¾÷AßAø " xfId="14961"/>
    <cellStyle name="ÄÞ¸¶_L601CPT" xfId="14962"/>
    <cellStyle name="AutoFormat Options" xfId="14963"/>
    <cellStyle name="Bad 2" xfId="4649"/>
    <cellStyle name="Body" xfId="14964"/>
    <cellStyle name="c" xfId="14965"/>
    <cellStyle name="C?AO_?? " xfId="4650"/>
    <cellStyle name="C?AØ_¿?¾÷CoE² " xfId="14966"/>
    <cellStyle name="c_Inventory_Apr,2015" xfId="14967"/>
    <cellStyle name="C¡IA¨ª_￠￢AAa.¨uOAI " xfId="4651"/>
    <cellStyle name="Ç¥ÁØ_      " xfId="14968"/>
    <cellStyle name="C￥AØ_¸AAa.¼OAI " xfId="4652"/>
    <cellStyle name="Ç¥ÁØ_±¸¹Ì´ëÃ¥" xfId="14969"/>
    <cellStyle name="C￥AØ_≫c¾÷ºIº° AN°e " xfId="14970"/>
    <cellStyle name="Ç¥ÁØ_°èÈ¹" xfId="14971"/>
    <cellStyle name="C￥AØ_0N-HANDLING " xfId="14972"/>
    <cellStyle name="Ç¥ÁØ_0N-HANDLING " xfId="14973"/>
    <cellStyle name="C￥AØ_5-1±¤°i " xfId="14974"/>
    <cellStyle name="Ç¥ÁØ_5-1±¤°í " xfId="14975"/>
    <cellStyle name="C￥AØ_5-1±¤°i _331 NAM 2009" xfId="14976"/>
    <cellStyle name="Ç¥ÁØ_97È¿À² ³»ºÎ¸ñÇ¥" xfId="14977"/>
    <cellStyle name="C￥AØ_Ay°eC￥(2¿u) " xfId="14978"/>
    <cellStyle name="Ç¥ÁØ_Áý°èÇ¥(2¿ù) " xfId="14979"/>
    <cellStyle name="C￥AØ_CoAo¹yAI °A¾×¿ⓒ½A " xfId="14980"/>
    <cellStyle name="Ç¥ÁØ_L601CPT" xfId="14981"/>
    <cellStyle name="C￥AØ_Sheet1_¿μ¾÷CoE² " xfId="14982"/>
    <cellStyle name="Ç¥ÁØ_Sheet1_0N-HANDLING " xfId="14983"/>
    <cellStyle name="C￥AØ_Sheet1_Ay°eC￥(2¿u) " xfId="14984"/>
    <cellStyle name="Ç¥ÁØ_Sheet1_Áý°èÇ¥(2¿ù) " xfId="14985"/>
    <cellStyle name="C￥AØ_SMG-CKD-d1.1 " xfId="14986"/>
    <cellStyle name="Calc Currency (0)" xfId="4653"/>
    <cellStyle name="Calc Currency (2)" xfId="4654"/>
    <cellStyle name="Calc Percent (0)" xfId="4655"/>
    <cellStyle name="Calc Percent (1)" xfId="4656"/>
    <cellStyle name="Calc Percent (2)" xfId="4657"/>
    <cellStyle name="Calc Units (0)" xfId="4658"/>
    <cellStyle name="Calc Units (1)" xfId="4659"/>
    <cellStyle name="Calc Units (2)" xfId="4660"/>
    <cellStyle name="Calculation 2" xfId="4661"/>
    <cellStyle name="category" xfId="4662"/>
    <cellStyle name="Cerrency_Sheet2_XANGDAU" xfId="14987"/>
    <cellStyle name="column header" xfId="14989"/>
    <cellStyle name="column header 10 pt" xfId="14990"/>
    <cellStyle name="column header_APQP of WR GMT381 Control Head" xfId="14991"/>
    <cellStyle name="Column_Title" xfId="14992"/>
    <cellStyle name="Comma" xfId="1" builtinId="3"/>
    <cellStyle name="Comma [0] 2" xfId="4664"/>
    <cellStyle name="Comma [0] 2 2" xfId="4665"/>
    <cellStyle name="Comma [0] 2 3" xfId="4666"/>
    <cellStyle name="Comma [0] 3" xfId="4667"/>
    <cellStyle name="Comma [00]" xfId="4668"/>
    <cellStyle name="Comma 10" xfId="4669"/>
    <cellStyle name="Comma 11" xfId="4670"/>
    <cellStyle name="Comma 12" xfId="4671"/>
    <cellStyle name="Comma 13" xfId="4672"/>
    <cellStyle name="Comma 14" xfId="4673"/>
    <cellStyle name="Comma 15" xfId="4674"/>
    <cellStyle name="Comma 15 10" xfId="4675"/>
    <cellStyle name="Comma 15 10 2" xfId="4676"/>
    <cellStyle name="Comma 15 10 3" xfId="4677"/>
    <cellStyle name="Comma 15 10 3 2" xfId="4678"/>
    <cellStyle name="Comma 15 10 3 2 2" xfId="4679"/>
    <cellStyle name="Comma 15 10 3 3" xfId="4680"/>
    <cellStyle name="Comma 15 10 4" xfId="4681"/>
    <cellStyle name="Comma 15 10 4 2" xfId="4682"/>
    <cellStyle name="Comma 15 10 5" xfId="4683"/>
    <cellStyle name="Comma 15 11" xfId="4684"/>
    <cellStyle name="Comma 15 11 2" xfId="4685"/>
    <cellStyle name="Comma 15 11 2 2" xfId="4686"/>
    <cellStyle name="Comma 15 11 3" xfId="4687"/>
    <cellStyle name="Comma 15 12" xfId="4688"/>
    <cellStyle name="Comma 15 12 2" xfId="4689"/>
    <cellStyle name="Comma 15 12 2 2" xfId="4690"/>
    <cellStyle name="Comma 15 12 3" xfId="4691"/>
    <cellStyle name="Comma 15 13" xfId="4692"/>
    <cellStyle name="Comma 15 13 2" xfId="4693"/>
    <cellStyle name="Comma 15 13 2 2" xfId="4694"/>
    <cellStyle name="Comma 15 13 3" xfId="4695"/>
    <cellStyle name="Comma 15 14" xfId="4696"/>
    <cellStyle name="Comma 15 14 2" xfId="4697"/>
    <cellStyle name="Comma 15 14 2 2" xfId="4698"/>
    <cellStyle name="Comma 15 14 3" xfId="4699"/>
    <cellStyle name="Comma 15 15" xfId="4700"/>
    <cellStyle name="Comma 15 15 2" xfId="4701"/>
    <cellStyle name="Comma 15 15 2 2" xfId="4702"/>
    <cellStyle name="Comma 15 15 3" xfId="4703"/>
    <cellStyle name="Comma 15 16" xfId="4704"/>
    <cellStyle name="Comma 15 16 2" xfId="4705"/>
    <cellStyle name="Comma 15 16 2 2" xfId="4706"/>
    <cellStyle name="Comma 15 16 3" xfId="4707"/>
    <cellStyle name="Comma 15 17" xfId="4708"/>
    <cellStyle name="Comma 15 17 2" xfId="4709"/>
    <cellStyle name="Comma 15 2" xfId="4710"/>
    <cellStyle name="Comma 15 2 2" xfId="4711"/>
    <cellStyle name="Comma 15 2 2 2" xfId="4712"/>
    <cellStyle name="Comma 15 2 2 3" xfId="4713"/>
    <cellStyle name="Comma 15 2 2 3 2" xfId="4714"/>
    <cellStyle name="Comma 15 2 2 3 2 2" xfId="4715"/>
    <cellStyle name="Comma 15 2 2 3 3" xfId="4716"/>
    <cellStyle name="Comma 15 2 2 4" xfId="4717"/>
    <cellStyle name="Comma 15 2 2 4 2" xfId="4718"/>
    <cellStyle name="Comma 15 2 2 5" xfId="4719"/>
    <cellStyle name="Comma 15 2 3" xfId="4720"/>
    <cellStyle name="Comma 15 2 4" xfId="4721"/>
    <cellStyle name="Comma 15 2 4 2" xfId="4722"/>
    <cellStyle name="Comma 15 2 4 2 2" xfId="4723"/>
    <cellStyle name="Comma 15 2 4 3" xfId="4724"/>
    <cellStyle name="Comma 15 2 5" xfId="4725"/>
    <cellStyle name="Comma 15 2 5 2" xfId="4726"/>
    <cellStyle name="Comma 15 2 6" xfId="4727"/>
    <cellStyle name="Comma 15 3" xfId="4728"/>
    <cellStyle name="Comma 15 3 2" xfId="4729"/>
    <cellStyle name="Comma 15 3 2 2" xfId="4730"/>
    <cellStyle name="Comma 15 3 2 3" xfId="4731"/>
    <cellStyle name="Comma 15 3 2 3 2" xfId="4732"/>
    <cellStyle name="Comma 15 3 2 3 2 2" xfId="4733"/>
    <cellStyle name="Comma 15 3 2 3 3" xfId="4734"/>
    <cellStyle name="Comma 15 3 2 4" xfId="4735"/>
    <cellStyle name="Comma 15 3 2 4 2" xfId="4736"/>
    <cellStyle name="Comma 15 3 2 5" xfId="4737"/>
    <cellStyle name="Comma 15 3 3" xfId="4738"/>
    <cellStyle name="Comma 15 3 4" xfId="4739"/>
    <cellStyle name="Comma 15 3 4 2" xfId="4740"/>
    <cellStyle name="Comma 15 3 4 2 2" xfId="4741"/>
    <cellStyle name="Comma 15 3 4 3" xfId="4742"/>
    <cellStyle name="Comma 15 3 5" xfId="4743"/>
    <cellStyle name="Comma 15 3 5 2" xfId="4744"/>
    <cellStyle name="Comma 15 3 6" xfId="4745"/>
    <cellStyle name="Comma 15 4" xfId="4746"/>
    <cellStyle name="Comma 15 4 2" xfId="4747"/>
    <cellStyle name="Comma 15 4 3" xfId="4748"/>
    <cellStyle name="Comma 15 4 3 2" xfId="4749"/>
    <cellStyle name="Comma 15 4 3 2 2" xfId="4750"/>
    <cellStyle name="Comma 15 4 3 3" xfId="4751"/>
    <cellStyle name="Comma 15 4 4" xfId="4752"/>
    <cellStyle name="Comma 15 4 4 2" xfId="4753"/>
    <cellStyle name="Comma 15 4 5" xfId="4754"/>
    <cellStyle name="Comma 15 5" xfId="4755"/>
    <cellStyle name="Comma 15 5 2" xfId="4756"/>
    <cellStyle name="Comma 15 5 3" xfId="4757"/>
    <cellStyle name="Comma 15 5 3 2" xfId="4758"/>
    <cellStyle name="Comma 15 5 3 2 2" xfId="4759"/>
    <cellStyle name="Comma 15 5 3 3" xfId="4760"/>
    <cellStyle name="Comma 15 5 4" xfId="4761"/>
    <cellStyle name="Comma 15 5 4 2" xfId="4762"/>
    <cellStyle name="Comma 15 5 5" xfId="4763"/>
    <cellStyle name="Comma 15 6" xfId="4764"/>
    <cellStyle name="Comma 15 6 2" xfId="4765"/>
    <cellStyle name="Comma 15 6 3" xfId="4766"/>
    <cellStyle name="Comma 15 6 3 2" xfId="4767"/>
    <cellStyle name="Comma 15 6 3 2 2" xfId="4768"/>
    <cellStyle name="Comma 15 6 3 3" xfId="4769"/>
    <cellStyle name="Comma 15 6 4" xfId="4770"/>
    <cellStyle name="Comma 15 6 4 2" xfId="4771"/>
    <cellStyle name="Comma 15 6 5" xfId="4772"/>
    <cellStyle name="Comma 15 7" xfId="4773"/>
    <cellStyle name="Comma 15 7 2" xfId="4774"/>
    <cellStyle name="Comma 15 7 3" xfId="4775"/>
    <cellStyle name="Comma 15 7 3 2" xfId="4776"/>
    <cellStyle name="Comma 15 7 3 2 2" xfId="4777"/>
    <cellStyle name="Comma 15 7 3 3" xfId="4778"/>
    <cellStyle name="Comma 15 7 4" xfId="4779"/>
    <cellStyle name="Comma 15 7 4 2" xfId="4780"/>
    <cellStyle name="Comma 15 7 5" xfId="4781"/>
    <cellStyle name="Comma 15 8" xfId="4782"/>
    <cellStyle name="Comma 15 8 2" xfId="4783"/>
    <cellStyle name="Comma 15 8 3" xfId="4784"/>
    <cellStyle name="Comma 15 8 3 2" xfId="4785"/>
    <cellStyle name="Comma 15 8 3 2 2" xfId="4786"/>
    <cellStyle name="Comma 15 8 3 3" xfId="4787"/>
    <cellStyle name="Comma 15 8 4" xfId="4788"/>
    <cellStyle name="Comma 15 8 4 2" xfId="4789"/>
    <cellStyle name="Comma 15 8 5" xfId="4790"/>
    <cellStyle name="Comma 15 9" xfId="4791"/>
    <cellStyle name="Comma 15 9 2" xfId="4792"/>
    <cellStyle name="Comma 15 9 3" xfId="4793"/>
    <cellStyle name="Comma 15 9 3 2" xfId="4794"/>
    <cellStyle name="Comma 15 9 3 2 2" xfId="4795"/>
    <cellStyle name="Comma 15 9 3 3" xfId="4796"/>
    <cellStyle name="Comma 15 9 4" xfId="4797"/>
    <cellStyle name="Comma 15 9 4 2" xfId="4798"/>
    <cellStyle name="Comma 15 9 5" xfId="4799"/>
    <cellStyle name="Comma 16" xfId="4800"/>
    <cellStyle name="Comma 16 2" xfId="4801"/>
    <cellStyle name="Comma 17" xfId="4802"/>
    <cellStyle name="Comma 17 2" xfId="4803"/>
    <cellStyle name="Comma 18" xfId="4804"/>
    <cellStyle name="Comma 18 2" xfId="4805"/>
    <cellStyle name="Comma 18 2 2" xfId="4806"/>
    <cellStyle name="Comma 18 3" xfId="4807"/>
    <cellStyle name="Comma 18 3 2" xfId="4808"/>
    <cellStyle name="Comma 18 3 2 2" xfId="4809"/>
    <cellStyle name="Comma 18 3 3" xfId="4810"/>
    <cellStyle name="Comma 18 4" xfId="4811"/>
    <cellStyle name="Comma 18 4 2" xfId="4812"/>
    <cellStyle name="Comma 18 5" xfId="4813"/>
    <cellStyle name="Comma 19" xfId="4814"/>
    <cellStyle name="Comma 19 2" xfId="4815"/>
    <cellStyle name="Comma 19 2 2" xfId="4816"/>
    <cellStyle name="Comma 19 3" xfId="4817"/>
    <cellStyle name="Comma 19 3 2" xfId="4818"/>
    <cellStyle name="Comma 19 3 2 2" xfId="4819"/>
    <cellStyle name="Comma 19 3 3" xfId="4820"/>
    <cellStyle name="Comma 19 4" xfId="4821"/>
    <cellStyle name="Comma 19 4 2" xfId="4822"/>
    <cellStyle name="Comma 19 5" xfId="4823"/>
    <cellStyle name="Comma 2" xfId="4824"/>
    <cellStyle name="Comma 2 10" xfId="4825"/>
    <cellStyle name="Comma 2 11" xfId="4826"/>
    <cellStyle name="Comma 2 12" xfId="4827"/>
    <cellStyle name="Comma 2 13" xfId="4828"/>
    <cellStyle name="Comma 2 14" xfId="4829"/>
    <cellStyle name="Comma 2 15" xfId="4830"/>
    <cellStyle name="Comma 2 16" xfId="4831"/>
    <cellStyle name="Comma 2 17" xfId="4832"/>
    <cellStyle name="Comma 2 18" xfId="4833"/>
    <cellStyle name="Comma 2 19" xfId="4834"/>
    <cellStyle name="Comma 2 2" xfId="4835"/>
    <cellStyle name="Comma 2 2 2" xfId="4836"/>
    <cellStyle name="Comma 2 2 2 2" xfId="4837"/>
    <cellStyle name="Comma 2 2 2 3" xfId="4838"/>
    <cellStyle name="Comma 2 2 2 3 2" xfId="4839"/>
    <cellStyle name="Comma 2 2 3" xfId="4840"/>
    <cellStyle name="Comma 2 2 4" xfId="4841"/>
    <cellStyle name="Comma 2 2 4 2" xfId="4842"/>
    <cellStyle name="Comma 2 2 4 2 2" xfId="4843"/>
    <cellStyle name="Comma 2 2 4 3" xfId="4844"/>
    <cellStyle name="Comma 2 2 5" xfId="4845"/>
    <cellStyle name="Comma 2 2 5 2" xfId="4846"/>
    <cellStyle name="Comma 2 2 6" xfId="14993"/>
    <cellStyle name="Comma 2 2 7" xfId="14994"/>
    <cellStyle name="Comma 2 2 8" xfId="15427"/>
    <cellStyle name="Comma 2 2 9" xfId="15432"/>
    <cellStyle name="Comma 2 20" xfId="4847"/>
    <cellStyle name="Comma 2 21" xfId="4848"/>
    <cellStyle name="Comma 2 22" xfId="4849"/>
    <cellStyle name="Comma 2 23" xfId="4850"/>
    <cellStyle name="Comma 2 23 2" xfId="4851"/>
    <cellStyle name="Comma 2 23 2 2" xfId="4852"/>
    <cellStyle name="Comma 2 23 3" xfId="4853"/>
    <cellStyle name="Comma 2 24" xfId="4854"/>
    <cellStyle name="Comma 2 24 2" xfId="4855"/>
    <cellStyle name="Comma 2 3" xfId="4856"/>
    <cellStyle name="Comma 2 3 2" xfId="4857"/>
    <cellStyle name="Comma 2 3 3" xfId="4858"/>
    <cellStyle name="Comma 2 3 3 2" xfId="4859"/>
    <cellStyle name="Comma 2 3 4" xfId="15428"/>
    <cellStyle name="Comma 2 4" xfId="4860"/>
    <cellStyle name="Comma 2 5" xfId="4861"/>
    <cellStyle name="Comma 2 6" xfId="4862"/>
    <cellStyle name="Comma 2 7" xfId="4863"/>
    <cellStyle name="Comma 2 8" xfId="4864"/>
    <cellStyle name="Comma 2 9" xfId="4865"/>
    <cellStyle name="Comma 20" xfId="4866"/>
    <cellStyle name="Comma 20 2" xfId="4867"/>
    <cellStyle name="Comma 20 3" xfId="4868"/>
    <cellStyle name="Comma 20 3 2" xfId="4869"/>
    <cellStyle name="Comma 20 4" xfId="4870"/>
    <cellStyle name="Comma 21" xfId="4871"/>
    <cellStyle name="Comma 22" xfId="4872"/>
    <cellStyle name="Comma 23" xfId="4873"/>
    <cellStyle name="Comma 24" xfId="4874"/>
    <cellStyle name="Comma 25" xfId="4875"/>
    <cellStyle name="Comma 26" xfId="4876"/>
    <cellStyle name="Comma 26 10" xfId="4877"/>
    <cellStyle name="Comma 26 10 2" xfId="4878"/>
    <cellStyle name="Comma 26 10 2 2" xfId="4879"/>
    <cellStyle name="Comma 26 10 3" xfId="4880"/>
    <cellStyle name="Comma 26 11" xfId="4881"/>
    <cellStyle name="Comma 26 11 2" xfId="4882"/>
    <cellStyle name="Comma 26 12" xfId="4883"/>
    <cellStyle name="Comma 26 12 2" xfId="4884"/>
    <cellStyle name="Comma 26 13" xfId="4885"/>
    <cellStyle name="Comma 26 13 2" xfId="4886"/>
    <cellStyle name="Comma 26 14" xfId="4887"/>
    <cellStyle name="Comma 26 14 2" xfId="4888"/>
    <cellStyle name="Comma 26 15" xfId="4889"/>
    <cellStyle name="Comma 26 15 2" xfId="4890"/>
    <cellStyle name="Comma 26 16" xfId="4891"/>
    <cellStyle name="Comma 26 16 2" xfId="4892"/>
    <cellStyle name="Comma 26 17" xfId="4893"/>
    <cellStyle name="Comma 26 17 2" xfId="4894"/>
    <cellStyle name="Comma 26 18" xfId="4895"/>
    <cellStyle name="Comma 26 18 2" xfId="4896"/>
    <cellStyle name="Comma 26 19" xfId="4897"/>
    <cellStyle name="Comma 26 19 2" xfId="4898"/>
    <cellStyle name="Comma 26 2" xfId="4899"/>
    <cellStyle name="Comma 26 2 2" xfId="4900"/>
    <cellStyle name="Comma 26 2 2 2" xfId="4901"/>
    <cellStyle name="Comma 26 2 3" xfId="4902"/>
    <cellStyle name="Comma 26 20" xfId="4903"/>
    <cellStyle name="Comma 26 20 2" xfId="4904"/>
    <cellStyle name="Comma 26 21" xfId="4905"/>
    <cellStyle name="Comma 26 21 2" xfId="4906"/>
    <cellStyle name="Comma 26 22" xfId="4907"/>
    <cellStyle name="Comma 26 22 2" xfId="4908"/>
    <cellStyle name="Comma 26 23" xfId="4909"/>
    <cellStyle name="Comma 26 23 2" xfId="4910"/>
    <cellStyle name="Comma 26 24" xfId="4911"/>
    <cellStyle name="Comma 26 3" xfId="4912"/>
    <cellStyle name="Comma 26 3 2" xfId="4913"/>
    <cellStyle name="Comma 26 3 2 2" xfId="4914"/>
    <cellStyle name="Comma 26 3 3" xfId="4915"/>
    <cellStyle name="Comma 26 4" xfId="4916"/>
    <cellStyle name="Comma 26 4 2" xfId="4917"/>
    <cellStyle name="Comma 26 4 2 2" xfId="4918"/>
    <cellStyle name="Comma 26 4 3" xfId="4919"/>
    <cellStyle name="Comma 26 5" xfId="4920"/>
    <cellStyle name="Comma 26 5 2" xfId="4921"/>
    <cellStyle name="Comma 26 5 2 2" xfId="4922"/>
    <cellStyle name="Comma 26 5 3" xfId="4923"/>
    <cellStyle name="Comma 26 6" xfId="4924"/>
    <cellStyle name="Comma 26 6 2" xfId="4925"/>
    <cellStyle name="Comma 26 6 2 2" xfId="4926"/>
    <cellStyle name="Comma 26 6 3" xfId="4927"/>
    <cellStyle name="Comma 26 7" xfId="4928"/>
    <cellStyle name="Comma 26 7 2" xfId="4929"/>
    <cellStyle name="Comma 26 7 2 2" xfId="4930"/>
    <cellStyle name="Comma 26 7 3" xfId="4931"/>
    <cellStyle name="Comma 26 8" xfId="4932"/>
    <cellStyle name="Comma 26 8 2" xfId="4933"/>
    <cellStyle name="Comma 26 8 2 2" xfId="4934"/>
    <cellStyle name="Comma 26 8 3" xfId="4935"/>
    <cellStyle name="Comma 26 9" xfId="4936"/>
    <cellStyle name="Comma 26 9 2" xfId="4937"/>
    <cellStyle name="Comma 26 9 2 2" xfId="4938"/>
    <cellStyle name="Comma 26 9 3" xfId="4939"/>
    <cellStyle name="Comma 27" xfId="4940"/>
    <cellStyle name="Comma 27 10" xfId="4941"/>
    <cellStyle name="Comma 27 10 2" xfId="4942"/>
    <cellStyle name="Comma 27 10 2 2" xfId="4943"/>
    <cellStyle name="Comma 27 10 3" xfId="4944"/>
    <cellStyle name="Comma 27 11" xfId="4945"/>
    <cellStyle name="Comma 27 11 2" xfId="4946"/>
    <cellStyle name="Comma 27 12" xfId="4947"/>
    <cellStyle name="Comma 27 12 2" xfId="4948"/>
    <cellStyle name="Comma 27 13" xfId="4949"/>
    <cellStyle name="Comma 27 13 2" xfId="4950"/>
    <cellStyle name="Comma 27 14" xfId="4951"/>
    <cellStyle name="Comma 27 14 2" xfId="4952"/>
    <cellStyle name="Comma 27 15" xfId="4953"/>
    <cellStyle name="Comma 27 15 2" xfId="4954"/>
    <cellStyle name="Comma 27 16" xfId="4955"/>
    <cellStyle name="Comma 27 16 2" xfId="4956"/>
    <cellStyle name="Comma 27 17" xfId="4957"/>
    <cellStyle name="Comma 27 17 2" xfId="4958"/>
    <cellStyle name="Comma 27 18" xfId="4959"/>
    <cellStyle name="Comma 27 18 2" xfId="4960"/>
    <cellStyle name="Comma 27 19" xfId="4961"/>
    <cellStyle name="Comma 27 19 2" xfId="4962"/>
    <cellStyle name="Comma 27 2" xfId="4963"/>
    <cellStyle name="Comma 27 2 2" xfId="4964"/>
    <cellStyle name="Comma 27 2 2 2" xfId="4965"/>
    <cellStyle name="Comma 27 2 3" xfId="4966"/>
    <cellStyle name="Comma 27 20" xfId="4967"/>
    <cellStyle name="Comma 27 20 2" xfId="4968"/>
    <cellStyle name="Comma 27 21" xfId="4969"/>
    <cellStyle name="Comma 27 21 2" xfId="4970"/>
    <cellStyle name="Comma 27 22" xfId="4971"/>
    <cellStyle name="Comma 27 22 2" xfId="4972"/>
    <cellStyle name="Comma 27 23" xfId="4973"/>
    <cellStyle name="Comma 27 23 2" xfId="4974"/>
    <cellStyle name="Comma 27 24" xfId="4975"/>
    <cellStyle name="Comma 27 3" xfId="4976"/>
    <cellStyle name="Comma 27 3 2" xfId="4977"/>
    <cellStyle name="Comma 27 3 2 2" xfId="4978"/>
    <cellStyle name="Comma 27 3 3" xfId="4979"/>
    <cellStyle name="Comma 27 4" xfId="4980"/>
    <cellStyle name="Comma 27 4 2" xfId="4981"/>
    <cellStyle name="Comma 27 4 2 2" xfId="4982"/>
    <cellStyle name="Comma 27 4 3" xfId="4983"/>
    <cellStyle name="Comma 27 5" xfId="4984"/>
    <cellStyle name="Comma 27 5 2" xfId="4985"/>
    <cellStyle name="Comma 27 5 2 2" xfId="4986"/>
    <cellStyle name="Comma 27 5 3" xfId="4987"/>
    <cellStyle name="Comma 27 6" xfId="4988"/>
    <cellStyle name="Comma 27 6 2" xfId="4989"/>
    <cellStyle name="Comma 27 6 2 2" xfId="4990"/>
    <cellStyle name="Comma 27 6 3" xfId="4991"/>
    <cellStyle name="Comma 27 7" xfId="4992"/>
    <cellStyle name="Comma 27 7 2" xfId="4993"/>
    <cellStyle name="Comma 27 7 2 2" xfId="4994"/>
    <cellStyle name="Comma 27 7 3" xfId="4995"/>
    <cellStyle name="Comma 27 8" xfId="4996"/>
    <cellStyle name="Comma 27 8 2" xfId="4997"/>
    <cellStyle name="Comma 27 8 2 2" xfId="4998"/>
    <cellStyle name="Comma 27 8 3" xfId="4999"/>
    <cellStyle name="Comma 27 9" xfId="5000"/>
    <cellStyle name="Comma 27 9 2" xfId="5001"/>
    <cellStyle name="Comma 27 9 2 2" xfId="5002"/>
    <cellStyle name="Comma 27 9 3" xfId="5003"/>
    <cellStyle name="Comma 28" xfId="5004"/>
    <cellStyle name="Comma 28 10" xfId="5005"/>
    <cellStyle name="Comma 28 10 2" xfId="5006"/>
    <cellStyle name="Comma 28 10 2 2" xfId="5007"/>
    <cellStyle name="Comma 28 10 3" xfId="5008"/>
    <cellStyle name="Comma 28 11" xfId="5009"/>
    <cellStyle name="Comma 28 11 2" xfId="5010"/>
    <cellStyle name="Comma 28 12" xfId="5011"/>
    <cellStyle name="Comma 28 12 2" xfId="5012"/>
    <cellStyle name="Comma 28 13" xfId="5013"/>
    <cellStyle name="Comma 28 13 2" xfId="5014"/>
    <cellStyle name="Comma 28 14" xfId="5015"/>
    <cellStyle name="Comma 28 14 2" xfId="5016"/>
    <cellStyle name="Comma 28 15" xfId="5017"/>
    <cellStyle name="Comma 28 15 2" xfId="5018"/>
    <cellStyle name="Comma 28 16" xfId="5019"/>
    <cellStyle name="Comma 28 16 2" xfId="5020"/>
    <cellStyle name="Comma 28 17" xfId="5021"/>
    <cellStyle name="Comma 28 17 2" xfId="5022"/>
    <cellStyle name="Comma 28 18" xfId="5023"/>
    <cellStyle name="Comma 28 18 2" xfId="5024"/>
    <cellStyle name="Comma 28 19" xfId="5025"/>
    <cellStyle name="Comma 28 19 2" xfId="5026"/>
    <cellStyle name="Comma 28 2" xfId="5027"/>
    <cellStyle name="Comma 28 2 2" xfId="5028"/>
    <cellStyle name="Comma 28 2 2 2" xfId="5029"/>
    <cellStyle name="Comma 28 2 3" xfId="5030"/>
    <cellStyle name="Comma 28 20" xfId="5031"/>
    <cellStyle name="Comma 28 20 2" xfId="5032"/>
    <cellStyle name="Comma 28 21" xfId="5033"/>
    <cellStyle name="Comma 28 21 2" xfId="5034"/>
    <cellStyle name="Comma 28 22" xfId="5035"/>
    <cellStyle name="Comma 28 22 2" xfId="5036"/>
    <cellStyle name="Comma 28 23" xfId="5037"/>
    <cellStyle name="Comma 28 23 2" xfId="5038"/>
    <cellStyle name="Comma 28 24" xfId="5039"/>
    <cellStyle name="Comma 28 3" xfId="5040"/>
    <cellStyle name="Comma 28 3 2" xfId="5041"/>
    <cellStyle name="Comma 28 3 2 2" xfId="5042"/>
    <cellStyle name="Comma 28 3 3" xfId="5043"/>
    <cellStyle name="Comma 28 4" xfId="5044"/>
    <cellStyle name="Comma 28 4 2" xfId="5045"/>
    <cellStyle name="Comma 28 4 2 2" xfId="5046"/>
    <cellStyle name="Comma 28 4 3" xfId="5047"/>
    <cellStyle name="Comma 28 5" xfId="5048"/>
    <cellStyle name="Comma 28 5 2" xfId="5049"/>
    <cellStyle name="Comma 28 5 2 2" xfId="5050"/>
    <cellStyle name="Comma 28 5 3" xfId="5051"/>
    <cellStyle name="Comma 28 6" xfId="5052"/>
    <cellStyle name="Comma 28 6 2" xfId="5053"/>
    <cellStyle name="Comma 28 6 2 2" xfId="5054"/>
    <cellStyle name="Comma 28 6 3" xfId="5055"/>
    <cellStyle name="Comma 28 7" xfId="5056"/>
    <cellStyle name="Comma 28 7 2" xfId="5057"/>
    <cellStyle name="Comma 28 7 2 2" xfId="5058"/>
    <cellStyle name="Comma 28 7 3" xfId="5059"/>
    <cellStyle name="Comma 28 8" xfId="5060"/>
    <cellStyle name="Comma 28 8 2" xfId="5061"/>
    <cellStyle name="Comma 28 8 2 2" xfId="5062"/>
    <cellStyle name="Comma 28 8 3" xfId="5063"/>
    <cellStyle name="Comma 28 9" xfId="5064"/>
    <cellStyle name="Comma 28 9 2" xfId="5065"/>
    <cellStyle name="Comma 28 9 2 2" xfId="5066"/>
    <cellStyle name="Comma 28 9 3" xfId="5067"/>
    <cellStyle name="Comma 29" xfId="5068"/>
    <cellStyle name="Comma 29 2" xfId="5069"/>
    <cellStyle name="Comma 29 2 2" xfId="5070"/>
    <cellStyle name="Comma 29 3" xfId="5071"/>
    <cellStyle name="Comma 3" xfId="5072"/>
    <cellStyle name="Comma 3 2" xfId="5073"/>
    <cellStyle name="Comma 3 2 2" xfId="5074"/>
    <cellStyle name="Comma 3 2 2 2" xfId="5075"/>
    <cellStyle name="Comma 3 2 2 3" xfId="5076"/>
    <cellStyle name="Comma 3 2 3" xfId="5077"/>
    <cellStyle name="Comma 3 2 3 2" xfId="5078"/>
    <cellStyle name="Comma 3 2 4" xfId="5079"/>
    <cellStyle name="Comma 3 2 4 2" xfId="5080"/>
    <cellStyle name="Comma 3 2 4 3" xfId="5081"/>
    <cellStyle name="Comma 3 2 4 4" xfId="5082"/>
    <cellStyle name="Comma 3 2 5" xfId="5083"/>
    <cellStyle name="Comma 3 2 6" xfId="5084"/>
    <cellStyle name="Comma 3 3" xfId="5085"/>
    <cellStyle name="Comma 3 3 2" xfId="5086"/>
    <cellStyle name="Comma 3 3 2 2" xfId="5087"/>
    <cellStyle name="Comma 3 3 3" xfId="5088"/>
    <cellStyle name="Comma 3 3 3 2" xfId="5089"/>
    <cellStyle name="Comma 3 3 3 3" xfId="5090"/>
    <cellStyle name="Comma 3 3 3 4" xfId="5091"/>
    <cellStyle name="Comma 3 3 3 5" xfId="5092"/>
    <cellStyle name="Comma 3 3 3 6" xfId="5093"/>
    <cellStyle name="Comma 3 3 4" xfId="5094"/>
    <cellStyle name="Comma 3 4" xfId="5095"/>
    <cellStyle name="Comma 3 5" xfId="5096"/>
    <cellStyle name="Comma 3 6" xfId="5097"/>
    <cellStyle name="Comma 30" xfId="5098"/>
    <cellStyle name="Comma 30 2" xfId="5099"/>
    <cellStyle name="Comma 30 2 2" xfId="5100"/>
    <cellStyle name="Comma 30 3" xfId="5101"/>
    <cellStyle name="Comma 31" xfId="5102"/>
    <cellStyle name="Comma 31 2" xfId="5103"/>
    <cellStyle name="Comma 31 2 2" xfId="5104"/>
    <cellStyle name="Comma 31 3" xfId="5105"/>
    <cellStyle name="Comma 32" xfId="5106"/>
    <cellStyle name="Comma 32 2" xfId="5107"/>
    <cellStyle name="Comma 32 2 2" xfId="5108"/>
    <cellStyle name="Comma 32 3" xfId="5109"/>
    <cellStyle name="Comma 33" xfId="5110"/>
    <cellStyle name="Comma 34" xfId="5111"/>
    <cellStyle name="Comma 34 2" xfId="5112"/>
    <cellStyle name="Comma 35" xfId="5113"/>
    <cellStyle name="Comma 35 2" xfId="5114"/>
    <cellStyle name="Comma 36" xfId="5115"/>
    <cellStyle name="Comma 36 2" xfId="5116"/>
    <cellStyle name="Comma 37" xfId="5117"/>
    <cellStyle name="Comma 37 2" xfId="5118"/>
    <cellStyle name="Comma 38" xfId="5119"/>
    <cellStyle name="Comma 38 2" xfId="5120"/>
    <cellStyle name="Comma 39" xfId="5121"/>
    <cellStyle name="Comma 39 2" xfId="5122"/>
    <cellStyle name="Comma 4" xfId="5123"/>
    <cellStyle name="Comma 40" xfId="5124"/>
    <cellStyle name="Comma 40 2" xfId="5125"/>
    <cellStyle name="Comma 41" xfId="5126"/>
    <cellStyle name="Comma 41 2" xfId="5127"/>
    <cellStyle name="Comma 42" xfId="5128"/>
    <cellStyle name="Comma 42 2" xfId="5129"/>
    <cellStyle name="Comma 43" xfId="5130"/>
    <cellStyle name="Comma 43 2" xfId="5131"/>
    <cellStyle name="Comma 44" xfId="14114"/>
    <cellStyle name="Comma 45" xfId="15437"/>
    <cellStyle name="Comma 5" xfId="5132"/>
    <cellStyle name="Comma 5 2" xfId="5133"/>
    <cellStyle name="Comma 5 3" xfId="5134"/>
    <cellStyle name="Comma 6" xfId="5135"/>
    <cellStyle name="Comma 6 2" xfId="5136"/>
    <cellStyle name="Comma 7" xfId="5137"/>
    <cellStyle name="Comma 7 2" xfId="5138"/>
    <cellStyle name="Comma 8" xfId="5139"/>
    <cellStyle name="Comma 8 2" xfId="5140"/>
    <cellStyle name="Comma 9" xfId="5141"/>
    <cellStyle name="comma zerodec" xfId="14995"/>
    <cellStyle name="Comma0" xfId="14996"/>
    <cellStyle name="Copied" xfId="5142"/>
    <cellStyle name="COST1" xfId="14997"/>
    <cellStyle name="Co聭ma_Sheet1" xfId="14998"/>
    <cellStyle name="Curråncy [0]_FCST_RESULTS" xfId="14999"/>
    <cellStyle name="Currency [0]ßmud plant bolted_RESULTS" xfId="15000"/>
    <cellStyle name="Currency [00]" xfId="5143"/>
    <cellStyle name="Currency![0]_FCSt (2)" xfId="15001"/>
    <cellStyle name="Currency0" xfId="15002"/>
    <cellStyle name="Currency1" xfId="15003"/>
    <cellStyle name="Check Cell 2" xfId="4663"/>
    <cellStyle name="CHUONG" xfId="14988"/>
    <cellStyle name="DATA" xfId="15004"/>
    <cellStyle name="DATA 8pt" xfId="15005"/>
    <cellStyle name="DATA_APQP of WR GMT381 Control Head" xfId="15006"/>
    <cellStyle name="Date" xfId="15007"/>
    <cellStyle name="DATE DATA" xfId="15008"/>
    <cellStyle name="Date Short" xfId="5144"/>
    <cellStyle name="date/page" xfId="15009"/>
    <cellStyle name="Date_211" xfId="15010"/>
    <cellStyle name="ddmmyy" xfId="15011"/>
    <cellStyle name="DELTA" xfId="5145"/>
    <cellStyle name="description center" xfId="15012"/>
    <cellStyle name="description left" xfId="15013"/>
    <cellStyle name="description right" xfId="15014"/>
    <cellStyle name="Dezimal [0]_68574_Materialbedarfsliste" xfId="15015"/>
    <cellStyle name="Dezimal_68574_Materialbedarfsliste" xfId="15016"/>
    <cellStyle name="Dollar (zero dec)" xfId="15017"/>
    <cellStyle name="DOWN" xfId="15018"/>
    <cellStyle name="Enter Currency (0)" xfId="5146"/>
    <cellStyle name="Enter Currency (2)" xfId="5147"/>
    <cellStyle name="Enter Units (0)" xfId="5148"/>
    <cellStyle name="Enter Units (1)" xfId="5149"/>
    <cellStyle name="Enter Units (2)" xfId="5150"/>
    <cellStyle name="Entered" xfId="5151"/>
    <cellStyle name="Entry" xfId="15019"/>
    <cellStyle name="Euro" xfId="5152"/>
    <cellStyle name="Explanatory Text 2" xfId="5153"/>
    <cellStyle name="F2" xfId="15020"/>
    <cellStyle name="F3" xfId="15021"/>
    <cellStyle name="F4" xfId="15022"/>
    <cellStyle name="F5" xfId="15023"/>
    <cellStyle name="F6" xfId="15024"/>
    <cellStyle name="F7" xfId="15025"/>
    <cellStyle name="F8" xfId="15026"/>
    <cellStyle name="Fixed" xfId="15027"/>
    <cellStyle name="form header left" xfId="15028"/>
    <cellStyle name="form header right" xfId="15029"/>
    <cellStyle name="Good 2" xfId="5154"/>
    <cellStyle name="Grey" xfId="5155"/>
    <cellStyle name="Grey 2" xfId="5156"/>
    <cellStyle name="Grey 2 2" xfId="5157"/>
    <cellStyle name="Grey 3" xfId="5158"/>
    <cellStyle name="ha" xfId="15030"/>
    <cellStyle name="HEADER" xfId="5159"/>
    <cellStyle name="Header1" xfId="5160"/>
    <cellStyle name="Header1 2" xfId="5161"/>
    <cellStyle name="Header1 2 2" xfId="5162"/>
    <cellStyle name="Header1 3" xfId="5163"/>
    <cellStyle name="Header1 3 2" xfId="5164"/>
    <cellStyle name="Header1 4" xfId="5165"/>
    <cellStyle name="Header1 4 2" xfId="5166"/>
    <cellStyle name="Header1 5" xfId="5167"/>
    <cellStyle name="Header2" xfId="5168"/>
    <cellStyle name="Header2 2" xfId="5169"/>
    <cellStyle name="Header2 2 2" xfId="5170"/>
    <cellStyle name="Header2 3" xfId="5171"/>
    <cellStyle name="Header2 3 2" xfId="5172"/>
    <cellStyle name="Header2 4" xfId="5173"/>
    <cellStyle name="Header2 4 2" xfId="5174"/>
    <cellStyle name="Header2 5" xfId="5175"/>
    <cellStyle name="Header2 5 2" xfId="5176"/>
    <cellStyle name="Header2 6" xfId="5177"/>
    <cellStyle name="Heading 1 2" xfId="5178"/>
    <cellStyle name="Heading 2 2" xfId="5179"/>
    <cellStyle name="Heading 3 2" xfId="5180"/>
    <cellStyle name="Heading 4 2" xfId="5181"/>
    <cellStyle name="Heading1" xfId="15031"/>
    <cellStyle name="Heading2" xfId="15032"/>
    <cellStyle name="headoption" xfId="15033"/>
    <cellStyle name="Hoa-Scholl" xfId="15034"/>
    <cellStyle name="Hyperlink 2" xfId="5182"/>
    <cellStyle name="Hyperlink 2 2" xfId="5183"/>
    <cellStyle name="i·0" xfId="15035"/>
    <cellStyle name="iles|_x0005_h" xfId="15036"/>
    <cellStyle name="Input [yellow]" xfId="5184"/>
    <cellStyle name="Input [yellow] 2" xfId="5185"/>
    <cellStyle name="Input [yellow] 2 2" xfId="5186"/>
    <cellStyle name="Input [yellow] 2 3" xfId="5187"/>
    <cellStyle name="Input [yellow] 3" xfId="5188"/>
    <cellStyle name="Input [yellow] 3 2" xfId="5189"/>
    <cellStyle name="Input [yellow] 4" xfId="5190"/>
    <cellStyle name="Input [yellow] 4 2" xfId="5191"/>
    <cellStyle name="Input [yellow] 5" xfId="5192"/>
    <cellStyle name="Input [yellow] 5 2" xfId="5193"/>
    <cellStyle name="Input [yellow] 6" xfId="5194"/>
    <cellStyle name="Input [yellow] 6 2" xfId="5195"/>
    <cellStyle name="Input [yellow] 7" xfId="5196"/>
    <cellStyle name="Input [yellow] 7 2" xfId="5197"/>
    <cellStyle name="Input [yellow] 8" xfId="5198"/>
    <cellStyle name="Input [yellow] 9" xfId="5199"/>
    <cellStyle name="Input 2" xfId="5200"/>
    <cellStyle name="Input Cells" xfId="15037"/>
    <cellStyle name="KAGE" xfId="15038"/>
    <cellStyle name="Ledger 17 x 11 in" xfId="15039"/>
    <cellStyle name="les" xfId="15040"/>
    <cellStyle name="Line" xfId="15041"/>
    <cellStyle name="Link Currency (0)" xfId="5201"/>
    <cellStyle name="Link Currency (2)" xfId="5202"/>
    <cellStyle name="Link Units (0)" xfId="5203"/>
    <cellStyle name="Link Units (1)" xfId="5204"/>
    <cellStyle name="Link Units (2)" xfId="5205"/>
    <cellStyle name="Linked Cell 2" xfId="5206"/>
    <cellStyle name="Linked Cells" xfId="15042"/>
    <cellStyle name="ls" xfId="5207"/>
    <cellStyle name="MIDDLE" xfId="15043"/>
    <cellStyle name="Millares [0]_Well Timing" xfId="15044"/>
    <cellStyle name="Millares_Well Timing" xfId="15045"/>
    <cellStyle name="Milliers [0]_      " xfId="15046"/>
    <cellStyle name="Milliers_      " xfId="15047"/>
    <cellStyle name="Model" xfId="5208"/>
    <cellStyle name="Moeda [0]_aola" xfId="15048"/>
    <cellStyle name="Moeda_aola" xfId="15049"/>
    <cellStyle name="Mon?aire [0]_      " xfId="15050"/>
    <cellStyle name="Mon?aire_      " xfId="15051"/>
    <cellStyle name="Moneda [0]_Well Timing" xfId="15052"/>
    <cellStyle name="Moneda_Well Timing" xfId="15053"/>
    <cellStyle name="Monétaire [0]_AR1194" xfId="15054"/>
    <cellStyle name="Monétaire_AR1194" xfId="15055"/>
    <cellStyle name="n" xfId="5209"/>
    <cellStyle name="NA" xfId="15056"/>
    <cellStyle name="Neutral 2" xfId="5210"/>
    <cellStyle name="New Times Roman" xfId="15057"/>
    <cellStyle name="no dec" xfId="15058"/>
    <cellStyle name="Non_definito" xfId="5211"/>
    <cellStyle name="ÑONVÒ" xfId="15059"/>
    <cellStyle name="Normal" xfId="0" builtinId="0"/>
    <cellStyle name="Normal - Style1" xfId="5212"/>
    <cellStyle name="Normal - Style1 2" xfId="5213"/>
    <cellStyle name="Normal - Style1 2 2" xfId="5214"/>
    <cellStyle name="Normal - Style1 3" xfId="5215"/>
    <cellStyle name="Normal - 유형1" xfId="15060"/>
    <cellStyle name="Normal 10" xfId="5216"/>
    <cellStyle name="Normal 11" xfId="5217"/>
    <cellStyle name="Normal 11 2" xfId="5218"/>
    <cellStyle name="Normal 12" xfId="5219"/>
    <cellStyle name="Normal 12 2" xfId="15061"/>
    <cellStyle name="Normal 13" xfId="5220"/>
    <cellStyle name="Normal 14" xfId="5221"/>
    <cellStyle name="Normal 14 2" xfId="5222"/>
    <cellStyle name="Normal 15" xfId="5223"/>
    <cellStyle name="Normal 16" xfId="5224"/>
    <cellStyle name="Normal 16 2" xfId="5225"/>
    <cellStyle name="Normal 16 3" xfId="5226"/>
    <cellStyle name="Normal 16 4" xfId="5227"/>
    <cellStyle name="Normal 17" xfId="5228"/>
    <cellStyle name="Normal 18" xfId="5229"/>
    <cellStyle name="Normal 18 2" xfId="5230"/>
    <cellStyle name="Normal 19" xfId="5231"/>
    <cellStyle name="Normal 2" xfId="5232"/>
    <cellStyle name="Normal 2 10" xfId="3"/>
    <cellStyle name="Normal 2 2" xfId="5233"/>
    <cellStyle name="Normal 2 2 2" xfId="5234"/>
    <cellStyle name="Normal 2 2 2 2" xfId="15062"/>
    <cellStyle name="Normal 2 2 2 2 2" xfId="15435"/>
    <cellStyle name="Normal 2 2 3" xfId="5235"/>
    <cellStyle name="Normal 2 2 4" xfId="5236"/>
    <cellStyle name="Normal 2 2 5" xfId="14113"/>
    <cellStyle name="Normal 2 3" xfId="5237"/>
    <cellStyle name="Normal 2 3 10" xfId="5238"/>
    <cellStyle name="Normal 2 3 10 10" xfId="5239"/>
    <cellStyle name="Normal 2 3 10 10 2" xfId="5240"/>
    <cellStyle name="Normal 2 3 10 10 2 2" xfId="5241"/>
    <cellStyle name="Normal 2 3 10 10 3" xfId="5242"/>
    <cellStyle name="Normal 2 3 10 11" xfId="5243"/>
    <cellStyle name="Normal 2 3 10 11 2" xfId="5244"/>
    <cellStyle name="Normal 2 3 10 11 2 2" xfId="5245"/>
    <cellStyle name="Normal 2 3 10 11 3" xfId="5246"/>
    <cellStyle name="Normal 2 3 10 12" xfId="5247"/>
    <cellStyle name="Normal 2 3 10 12 2" xfId="5248"/>
    <cellStyle name="Normal 2 3 10 12 2 2" xfId="5249"/>
    <cellStyle name="Normal 2 3 10 12 3" xfId="5250"/>
    <cellStyle name="Normal 2 3 10 13" xfId="5251"/>
    <cellStyle name="Normal 2 3 10 13 2" xfId="5252"/>
    <cellStyle name="Normal 2 3 10 13 2 2" xfId="5253"/>
    <cellStyle name="Normal 2 3 10 13 3" xfId="5254"/>
    <cellStyle name="Normal 2 3 10 14" xfId="5255"/>
    <cellStyle name="Normal 2 3 10 14 2" xfId="5256"/>
    <cellStyle name="Normal 2 3 10 14 2 2" xfId="5257"/>
    <cellStyle name="Normal 2 3 10 14 3" xfId="5258"/>
    <cellStyle name="Normal 2 3 10 15" xfId="5259"/>
    <cellStyle name="Normal 2 3 10 15 2" xfId="5260"/>
    <cellStyle name="Normal 2 3 10 15 2 2" xfId="5261"/>
    <cellStyle name="Normal 2 3 10 15 3" xfId="5262"/>
    <cellStyle name="Normal 2 3 10 16" xfId="5263"/>
    <cellStyle name="Normal 2 3 10 16 2" xfId="5264"/>
    <cellStyle name="Normal 2 3 10 17" xfId="5265"/>
    <cellStyle name="Normal 2 3 10 17 2" xfId="5266"/>
    <cellStyle name="Normal 2 3 10 18" xfId="5267"/>
    <cellStyle name="Normal 2 3 10 18 2" xfId="5268"/>
    <cellStyle name="Normal 2 3 10 19" xfId="5269"/>
    <cellStyle name="Normal 2 3 10 19 2" xfId="5270"/>
    <cellStyle name="Normal 2 3 10 2" xfId="5271"/>
    <cellStyle name="Normal 2 3 10 2 2" xfId="5272"/>
    <cellStyle name="Normal 2 3 10 2 2 2" xfId="5273"/>
    <cellStyle name="Normal 2 3 10 2 2 2 2" xfId="5274"/>
    <cellStyle name="Normal 2 3 10 2 2 3" xfId="5275"/>
    <cellStyle name="Normal 2 3 10 2 3" xfId="5276"/>
    <cellStyle name="Normal 2 3 10 2 3 2" xfId="5277"/>
    <cellStyle name="Normal 2 3 10 2 4" xfId="5278"/>
    <cellStyle name="Normal 2 3 10 20" xfId="5279"/>
    <cellStyle name="Normal 2 3 10 20 2" xfId="5280"/>
    <cellStyle name="Normal 2 3 10 21" xfId="5281"/>
    <cellStyle name="Normal 2 3 10 21 2" xfId="5282"/>
    <cellStyle name="Normal 2 3 10 22" xfId="5283"/>
    <cellStyle name="Normal 2 3 10 22 2" xfId="5284"/>
    <cellStyle name="Normal 2 3 10 23" xfId="5285"/>
    <cellStyle name="Normal 2 3 10 23 2" xfId="5286"/>
    <cellStyle name="Normal 2 3 10 24" xfId="5287"/>
    <cellStyle name="Normal 2 3 10 24 2" xfId="5288"/>
    <cellStyle name="Normal 2 3 10 25" xfId="5289"/>
    <cellStyle name="Normal 2 3 10 25 2" xfId="5290"/>
    <cellStyle name="Normal 2 3 10 26" xfId="5291"/>
    <cellStyle name="Normal 2 3 10 26 2" xfId="5292"/>
    <cellStyle name="Normal 2 3 10 27" xfId="5293"/>
    <cellStyle name="Normal 2 3 10 27 2" xfId="5294"/>
    <cellStyle name="Normal 2 3 10 28" xfId="5295"/>
    <cellStyle name="Normal 2 3 10 28 2" xfId="5296"/>
    <cellStyle name="Normal 2 3 10 29" xfId="5297"/>
    <cellStyle name="Normal 2 3 10 3" xfId="5298"/>
    <cellStyle name="Normal 2 3 10 3 2" xfId="5299"/>
    <cellStyle name="Normal 2 3 10 3 2 2" xfId="5300"/>
    <cellStyle name="Normal 2 3 10 3 3" xfId="5301"/>
    <cellStyle name="Normal 2 3 10 4" xfId="5302"/>
    <cellStyle name="Normal 2 3 10 4 2" xfId="5303"/>
    <cellStyle name="Normal 2 3 10 4 2 2" xfId="5304"/>
    <cellStyle name="Normal 2 3 10 4 3" xfId="5305"/>
    <cellStyle name="Normal 2 3 10 5" xfId="5306"/>
    <cellStyle name="Normal 2 3 10 5 2" xfId="5307"/>
    <cellStyle name="Normal 2 3 10 5 2 2" xfId="5308"/>
    <cellStyle name="Normal 2 3 10 5 3" xfId="5309"/>
    <cellStyle name="Normal 2 3 10 6" xfId="5310"/>
    <cellStyle name="Normal 2 3 10 6 2" xfId="5311"/>
    <cellStyle name="Normal 2 3 10 6 2 2" xfId="5312"/>
    <cellStyle name="Normal 2 3 10 6 3" xfId="5313"/>
    <cellStyle name="Normal 2 3 10 7" xfId="5314"/>
    <cellStyle name="Normal 2 3 10 7 2" xfId="5315"/>
    <cellStyle name="Normal 2 3 10 7 2 2" xfId="5316"/>
    <cellStyle name="Normal 2 3 10 7 3" xfId="5317"/>
    <cellStyle name="Normal 2 3 10 8" xfId="5318"/>
    <cellStyle name="Normal 2 3 10 8 2" xfId="5319"/>
    <cellStyle name="Normal 2 3 10 8 2 2" xfId="5320"/>
    <cellStyle name="Normal 2 3 10 8 3" xfId="5321"/>
    <cellStyle name="Normal 2 3 10 9" xfId="5322"/>
    <cellStyle name="Normal 2 3 10 9 2" xfId="5323"/>
    <cellStyle name="Normal 2 3 10 9 2 2" xfId="5324"/>
    <cellStyle name="Normal 2 3 10 9 3" xfId="5325"/>
    <cellStyle name="Normal 2 3 11" xfId="5326"/>
    <cellStyle name="Normal 2 3 11 10" xfId="5327"/>
    <cellStyle name="Normal 2 3 11 10 2" xfId="5328"/>
    <cellStyle name="Normal 2 3 11 10 2 2" xfId="5329"/>
    <cellStyle name="Normal 2 3 11 10 3" xfId="5330"/>
    <cellStyle name="Normal 2 3 11 11" xfId="5331"/>
    <cellStyle name="Normal 2 3 11 11 2" xfId="5332"/>
    <cellStyle name="Normal 2 3 11 11 2 2" xfId="5333"/>
    <cellStyle name="Normal 2 3 11 11 3" xfId="5334"/>
    <cellStyle name="Normal 2 3 11 12" xfId="5335"/>
    <cellStyle name="Normal 2 3 11 12 2" xfId="5336"/>
    <cellStyle name="Normal 2 3 11 12 2 2" xfId="5337"/>
    <cellStyle name="Normal 2 3 11 12 3" xfId="5338"/>
    <cellStyle name="Normal 2 3 11 13" xfId="5339"/>
    <cellStyle name="Normal 2 3 11 13 2" xfId="5340"/>
    <cellStyle name="Normal 2 3 11 13 2 2" xfId="5341"/>
    <cellStyle name="Normal 2 3 11 13 3" xfId="5342"/>
    <cellStyle name="Normal 2 3 11 14" xfId="5343"/>
    <cellStyle name="Normal 2 3 11 14 2" xfId="5344"/>
    <cellStyle name="Normal 2 3 11 14 2 2" xfId="5345"/>
    <cellStyle name="Normal 2 3 11 14 3" xfId="5346"/>
    <cellStyle name="Normal 2 3 11 15" xfId="5347"/>
    <cellStyle name="Normal 2 3 11 15 2" xfId="5348"/>
    <cellStyle name="Normal 2 3 11 15 2 2" xfId="5349"/>
    <cellStyle name="Normal 2 3 11 15 3" xfId="5350"/>
    <cellStyle name="Normal 2 3 11 16" xfId="5351"/>
    <cellStyle name="Normal 2 3 11 16 2" xfId="5352"/>
    <cellStyle name="Normal 2 3 11 17" xfId="5353"/>
    <cellStyle name="Normal 2 3 11 17 2" xfId="5354"/>
    <cellStyle name="Normal 2 3 11 18" xfId="5355"/>
    <cellStyle name="Normal 2 3 11 18 2" xfId="5356"/>
    <cellStyle name="Normal 2 3 11 19" xfId="5357"/>
    <cellStyle name="Normal 2 3 11 19 2" xfId="5358"/>
    <cellStyle name="Normal 2 3 11 2" xfId="5359"/>
    <cellStyle name="Normal 2 3 11 2 2" xfId="5360"/>
    <cellStyle name="Normal 2 3 11 2 2 2" xfId="5361"/>
    <cellStyle name="Normal 2 3 11 2 2 2 2" xfId="5362"/>
    <cellStyle name="Normal 2 3 11 2 2 3" xfId="5363"/>
    <cellStyle name="Normal 2 3 11 2 3" xfId="5364"/>
    <cellStyle name="Normal 2 3 11 2 3 2" xfId="5365"/>
    <cellStyle name="Normal 2 3 11 2 4" xfId="5366"/>
    <cellStyle name="Normal 2 3 11 20" xfId="5367"/>
    <cellStyle name="Normal 2 3 11 20 2" xfId="5368"/>
    <cellStyle name="Normal 2 3 11 21" xfId="5369"/>
    <cellStyle name="Normal 2 3 11 21 2" xfId="5370"/>
    <cellStyle name="Normal 2 3 11 22" xfId="5371"/>
    <cellStyle name="Normal 2 3 11 22 2" xfId="5372"/>
    <cellStyle name="Normal 2 3 11 23" xfId="5373"/>
    <cellStyle name="Normal 2 3 11 23 2" xfId="5374"/>
    <cellStyle name="Normal 2 3 11 24" xfId="5375"/>
    <cellStyle name="Normal 2 3 11 24 2" xfId="5376"/>
    <cellStyle name="Normal 2 3 11 25" xfId="5377"/>
    <cellStyle name="Normal 2 3 11 25 2" xfId="5378"/>
    <cellStyle name="Normal 2 3 11 26" xfId="5379"/>
    <cellStyle name="Normal 2 3 11 26 2" xfId="5380"/>
    <cellStyle name="Normal 2 3 11 27" xfId="5381"/>
    <cellStyle name="Normal 2 3 11 27 2" xfId="5382"/>
    <cellStyle name="Normal 2 3 11 28" xfId="5383"/>
    <cellStyle name="Normal 2 3 11 28 2" xfId="5384"/>
    <cellStyle name="Normal 2 3 11 29" xfId="5385"/>
    <cellStyle name="Normal 2 3 11 3" xfId="5386"/>
    <cellStyle name="Normal 2 3 11 3 2" xfId="5387"/>
    <cellStyle name="Normal 2 3 11 3 2 2" xfId="5388"/>
    <cellStyle name="Normal 2 3 11 3 3" xfId="5389"/>
    <cellStyle name="Normal 2 3 11 4" xfId="5390"/>
    <cellStyle name="Normal 2 3 11 4 2" xfId="5391"/>
    <cellStyle name="Normal 2 3 11 4 2 2" xfId="5392"/>
    <cellStyle name="Normal 2 3 11 4 3" xfId="5393"/>
    <cellStyle name="Normal 2 3 11 5" xfId="5394"/>
    <cellStyle name="Normal 2 3 11 5 2" xfId="5395"/>
    <cellStyle name="Normal 2 3 11 5 2 2" xfId="5396"/>
    <cellStyle name="Normal 2 3 11 5 3" xfId="5397"/>
    <cellStyle name="Normal 2 3 11 6" xfId="5398"/>
    <cellStyle name="Normal 2 3 11 6 2" xfId="5399"/>
    <cellStyle name="Normal 2 3 11 6 2 2" xfId="5400"/>
    <cellStyle name="Normal 2 3 11 6 3" xfId="5401"/>
    <cellStyle name="Normal 2 3 11 7" xfId="5402"/>
    <cellStyle name="Normal 2 3 11 7 2" xfId="5403"/>
    <cellStyle name="Normal 2 3 11 7 2 2" xfId="5404"/>
    <cellStyle name="Normal 2 3 11 7 3" xfId="5405"/>
    <cellStyle name="Normal 2 3 11 8" xfId="5406"/>
    <cellStyle name="Normal 2 3 11 8 2" xfId="5407"/>
    <cellStyle name="Normal 2 3 11 8 2 2" xfId="5408"/>
    <cellStyle name="Normal 2 3 11 8 3" xfId="5409"/>
    <cellStyle name="Normal 2 3 11 9" xfId="5410"/>
    <cellStyle name="Normal 2 3 11 9 2" xfId="5411"/>
    <cellStyle name="Normal 2 3 11 9 2 2" xfId="5412"/>
    <cellStyle name="Normal 2 3 11 9 3" xfId="5413"/>
    <cellStyle name="Normal 2 3 12" xfId="5414"/>
    <cellStyle name="Normal 2 3 13" xfId="5415"/>
    <cellStyle name="Normal 2 3 13 10" xfId="5416"/>
    <cellStyle name="Normal 2 3 13 10 2" xfId="5417"/>
    <cellStyle name="Normal 2 3 13 10 2 2" xfId="5418"/>
    <cellStyle name="Normal 2 3 13 10 3" xfId="5419"/>
    <cellStyle name="Normal 2 3 13 11" xfId="5420"/>
    <cellStyle name="Normal 2 3 13 11 2" xfId="5421"/>
    <cellStyle name="Normal 2 3 13 11 2 2" xfId="5422"/>
    <cellStyle name="Normal 2 3 13 11 3" xfId="5423"/>
    <cellStyle name="Normal 2 3 13 12" xfId="5424"/>
    <cellStyle name="Normal 2 3 13 12 2" xfId="5425"/>
    <cellStyle name="Normal 2 3 13 12 2 2" xfId="5426"/>
    <cellStyle name="Normal 2 3 13 12 3" xfId="5427"/>
    <cellStyle name="Normal 2 3 13 13" xfId="5428"/>
    <cellStyle name="Normal 2 3 13 13 2" xfId="5429"/>
    <cellStyle name="Normal 2 3 13 13 2 2" xfId="5430"/>
    <cellStyle name="Normal 2 3 13 13 3" xfId="5431"/>
    <cellStyle name="Normal 2 3 13 14" xfId="5432"/>
    <cellStyle name="Normal 2 3 13 14 2" xfId="5433"/>
    <cellStyle name="Normal 2 3 13 14 2 2" xfId="5434"/>
    <cellStyle name="Normal 2 3 13 14 3" xfId="5435"/>
    <cellStyle name="Normal 2 3 13 15" xfId="5436"/>
    <cellStyle name="Normal 2 3 13 15 2" xfId="5437"/>
    <cellStyle name="Normal 2 3 13 15 2 2" xfId="5438"/>
    <cellStyle name="Normal 2 3 13 15 3" xfId="5439"/>
    <cellStyle name="Normal 2 3 13 16" xfId="5440"/>
    <cellStyle name="Normal 2 3 13 16 2" xfId="5441"/>
    <cellStyle name="Normal 2 3 13 17" xfId="5442"/>
    <cellStyle name="Normal 2 3 13 17 2" xfId="5443"/>
    <cellStyle name="Normal 2 3 13 18" xfId="5444"/>
    <cellStyle name="Normal 2 3 13 18 2" xfId="5445"/>
    <cellStyle name="Normal 2 3 13 19" xfId="5446"/>
    <cellStyle name="Normal 2 3 13 19 2" xfId="5447"/>
    <cellStyle name="Normal 2 3 13 2" xfId="5448"/>
    <cellStyle name="Normal 2 3 13 2 2" xfId="5449"/>
    <cellStyle name="Normal 2 3 13 2 2 2" xfId="5450"/>
    <cellStyle name="Normal 2 3 13 2 2 2 2" xfId="5451"/>
    <cellStyle name="Normal 2 3 13 2 2 3" xfId="5452"/>
    <cellStyle name="Normal 2 3 13 2 3" xfId="5453"/>
    <cellStyle name="Normal 2 3 13 2 3 2" xfId="5454"/>
    <cellStyle name="Normal 2 3 13 2 4" xfId="5455"/>
    <cellStyle name="Normal 2 3 13 20" xfId="5456"/>
    <cellStyle name="Normal 2 3 13 20 2" xfId="5457"/>
    <cellStyle name="Normal 2 3 13 21" xfId="5458"/>
    <cellStyle name="Normal 2 3 13 21 2" xfId="5459"/>
    <cellStyle name="Normal 2 3 13 22" xfId="5460"/>
    <cellStyle name="Normal 2 3 13 22 2" xfId="5461"/>
    <cellStyle name="Normal 2 3 13 23" xfId="5462"/>
    <cellStyle name="Normal 2 3 13 23 2" xfId="5463"/>
    <cellStyle name="Normal 2 3 13 24" xfId="5464"/>
    <cellStyle name="Normal 2 3 13 24 2" xfId="5465"/>
    <cellStyle name="Normal 2 3 13 25" xfId="5466"/>
    <cellStyle name="Normal 2 3 13 25 2" xfId="5467"/>
    <cellStyle name="Normal 2 3 13 26" xfId="5468"/>
    <cellStyle name="Normal 2 3 13 26 2" xfId="5469"/>
    <cellStyle name="Normal 2 3 13 27" xfId="5470"/>
    <cellStyle name="Normal 2 3 13 27 2" xfId="5471"/>
    <cellStyle name="Normal 2 3 13 28" xfId="5472"/>
    <cellStyle name="Normal 2 3 13 28 2" xfId="5473"/>
    <cellStyle name="Normal 2 3 13 29" xfId="5474"/>
    <cellStyle name="Normal 2 3 13 3" xfId="5475"/>
    <cellStyle name="Normal 2 3 13 3 2" xfId="5476"/>
    <cellStyle name="Normal 2 3 13 3 2 2" xfId="5477"/>
    <cellStyle name="Normal 2 3 13 3 3" xfId="5478"/>
    <cellStyle name="Normal 2 3 13 4" xfId="5479"/>
    <cellStyle name="Normal 2 3 13 4 2" xfId="5480"/>
    <cellStyle name="Normal 2 3 13 4 2 2" xfId="5481"/>
    <cellStyle name="Normal 2 3 13 4 3" xfId="5482"/>
    <cellStyle name="Normal 2 3 13 5" xfId="5483"/>
    <cellStyle name="Normal 2 3 13 5 2" xfId="5484"/>
    <cellStyle name="Normal 2 3 13 5 2 2" xfId="5485"/>
    <cellStyle name="Normal 2 3 13 5 3" xfId="5486"/>
    <cellStyle name="Normal 2 3 13 6" xfId="5487"/>
    <cellStyle name="Normal 2 3 13 6 2" xfId="5488"/>
    <cellStyle name="Normal 2 3 13 6 2 2" xfId="5489"/>
    <cellStyle name="Normal 2 3 13 6 3" xfId="5490"/>
    <cellStyle name="Normal 2 3 13 7" xfId="5491"/>
    <cellStyle name="Normal 2 3 13 7 2" xfId="5492"/>
    <cellStyle name="Normal 2 3 13 7 2 2" xfId="5493"/>
    <cellStyle name="Normal 2 3 13 7 3" xfId="5494"/>
    <cellStyle name="Normal 2 3 13 8" xfId="5495"/>
    <cellStyle name="Normal 2 3 13 8 2" xfId="5496"/>
    <cellStyle name="Normal 2 3 13 8 2 2" xfId="5497"/>
    <cellStyle name="Normal 2 3 13 8 3" xfId="5498"/>
    <cellStyle name="Normal 2 3 13 9" xfId="5499"/>
    <cellStyle name="Normal 2 3 13 9 2" xfId="5500"/>
    <cellStyle name="Normal 2 3 13 9 2 2" xfId="5501"/>
    <cellStyle name="Normal 2 3 13 9 3" xfId="5502"/>
    <cellStyle name="Normal 2 3 14" xfId="5503"/>
    <cellStyle name="Normal 2 3 14 2" xfId="5504"/>
    <cellStyle name="Normal 2 3 14 2 2" xfId="5505"/>
    <cellStyle name="Normal 2 3 14 2 2 2" xfId="5506"/>
    <cellStyle name="Normal 2 3 14 2 3" xfId="5507"/>
    <cellStyle name="Normal 2 3 14 3" xfId="5508"/>
    <cellStyle name="Normal 2 3 14 4" xfId="5509"/>
    <cellStyle name="Normal 2 3 14 4 2" xfId="5510"/>
    <cellStyle name="Normal 2 3 14 5" xfId="5511"/>
    <cellStyle name="Normal 2 3 15" xfId="5512"/>
    <cellStyle name="Normal 2 3 15 2" xfId="5513"/>
    <cellStyle name="Normal 2 3 15 2 2" xfId="5514"/>
    <cellStyle name="Normal 2 3 15 3" xfId="5515"/>
    <cellStyle name="Normal 2 3 16" xfId="5516"/>
    <cellStyle name="Normal 2 3 16 2" xfId="5517"/>
    <cellStyle name="Normal 2 3 16 2 2" xfId="5518"/>
    <cellStyle name="Normal 2 3 16 3" xfId="5519"/>
    <cellStyle name="Normal 2 3 17" xfId="5520"/>
    <cellStyle name="Normal 2 3 17 2" xfId="5521"/>
    <cellStyle name="Normal 2 3 17 2 2" xfId="5522"/>
    <cellStyle name="Normal 2 3 17 3" xfId="5523"/>
    <cellStyle name="Normal 2 3 18" xfId="5524"/>
    <cellStyle name="Normal 2 3 18 2" xfId="5525"/>
    <cellStyle name="Normal 2 3 18 2 2" xfId="5526"/>
    <cellStyle name="Normal 2 3 18 3" xfId="5527"/>
    <cellStyle name="Normal 2 3 19" xfId="5528"/>
    <cellStyle name="Normal 2 3 19 2" xfId="5529"/>
    <cellStyle name="Normal 2 3 19 2 2" xfId="5530"/>
    <cellStyle name="Normal 2 3 19 3" xfId="5531"/>
    <cellStyle name="Normal 2 3 2" xfId="5532"/>
    <cellStyle name="Normal 2 3 2 10" xfId="5533"/>
    <cellStyle name="Normal 2 3 2 10 2" xfId="5534"/>
    <cellStyle name="Normal 2 3 2 10 2 2" xfId="5535"/>
    <cellStyle name="Normal 2 3 2 10 3" xfId="5536"/>
    <cellStyle name="Normal 2 3 2 11" xfId="5537"/>
    <cellStyle name="Normal 2 3 2 11 2" xfId="5538"/>
    <cellStyle name="Normal 2 3 2 11 2 2" xfId="5539"/>
    <cellStyle name="Normal 2 3 2 11 3" xfId="5540"/>
    <cellStyle name="Normal 2 3 2 12" xfId="5541"/>
    <cellStyle name="Normal 2 3 2 12 2" xfId="5542"/>
    <cellStyle name="Normal 2 3 2 12 2 2" xfId="5543"/>
    <cellStyle name="Normal 2 3 2 12 3" xfId="5544"/>
    <cellStyle name="Normal 2 3 2 13" xfId="5545"/>
    <cellStyle name="Normal 2 3 2 13 2" xfId="5546"/>
    <cellStyle name="Normal 2 3 2 13 2 2" xfId="5547"/>
    <cellStyle name="Normal 2 3 2 13 3" xfId="5548"/>
    <cellStyle name="Normal 2 3 2 14" xfId="5549"/>
    <cellStyle name="Normal 2 3 2 14 2" xfId="5550"/>
    <cellStyle name="Normal 2 3 2 14 2 2" xfId="5551"/>
    <cellStyle name="Normal 2 3 2 14 3" xfId="5552"/>
    <cellStyle name="Normal 2 3 2 15" xfId="5553"/>
    <cellStyle name="Normal 2 3 2 15 2" xfId="5554"/>
    <cellStyle name="Normal 2 3 2 15 2 2" xfId="5555"/>
    <cellStyle name="Normal 2 3 2 15 3" xfId="5556"/>
    <cellStyle name="Normal 2 3 2 16" xfId="5557"/>
    <cellStyle name="Normal 2 3 2 16 2" xfId="5558"/>
    <cellStyle name="Normal 2 3 2 16 2 2" xfId="5559"/>
    <cellStyle name="Normal 2 3 2 16 3" xfId="5560"/>
    <cellStyle name="Normal 2 3 2 17" xfId="5561"/>
    <cellStyle name="Normal 2 3 2 17 2" xfId="5562"/>
    <cellStyle name="Normal 2 3 2 18" xfId="5563"/>
    <cellStyle name="Normal 2 3 2 18 2" xfId="5564"/>
    <cellStyle name="Normal 2 3 2 19" xfId="5565"/>
    <cellStyle name="Normal 2 3 2 19 2" xfId="5566"/>
    <cellStyle name="Normal 2 3 2 2" xfId="5567"/>
    <cellStyle name="Normal 2 3 2 2 10" xfId="5568"/>
    <cellStyle name="Normal 2 3 2 2 10 2" xfId="5569"/>
    <cellStyle name="Normal 2 3 2 2 10 2 2" xfId="5570"/>
    <cellStyle name="Normal 2 3 2 2 10 3" xfId="5571"/>
    <cellStyle name="Normal 2 3 2 2 11" xfId="5572"/>
    <cellStyle name="Normal 2 3 2 2 11 2" xfId="5573"/>
    <cellStyle name="Normal 2 3 2 2 11 2 2" xfId="5574"/>
    <cellStyle name="Normal 2 3 2 2 11 3" xfId="5575"/>
    <cellStyle name="Normal 2 3 2 2 12" xfId="5576"/>
    <cellStyle name="Normal 2 3 2 2 12 2" xfId="5577"/>
    <cellStyle name="Normal 2 3 2 2 12 2 2" xfId="5578"/>
    <cellStyle name="Normal 2 3 2 2 12 3" xfId="5579"/>
    <cellStyle name="Normal 2 3 2 2 13" xfId="5580"/>
    <cellStyle name="Normal 2 3 2 2 13 2" xfId="5581"/>
    <cellStyle name="Normal 2 3 2 2 13 2 2" xfId="5582"/>
    <cellStyle name="Normal 2 3 2 2 13 3" xfId="5583"/>
    <cellStyle name="Normal 2 3 2 2 14" xfId="5584"/>
    <cellStyle name="Normal 2 3 2 2 14 2" xfId="5585"/>
    <cellStyle name="Normal 2 3 2 2 14 2 2" xfId="5586"/>
    <cellStyle name="Normal 2 3 2 2 14 3" xfId="5587"/>
    <cellStyle name="Normal 2 3 2 2 15" xfId="5588"/>
    <cellStyle name="Normal 2 3 2 2 15 2" xfId="5589"/>
    <cellStyle name="Normal 2 3 2 2 15 2 2" xfId="5590"/>
    <cellStyle name="Normal 2 3 2 2 15 3" xfId="5591"/>
    <cellStyle name="Normal 2 3 2 2 16" xfId="5592"/>
    <cellStyle name="Normal 2 3 2 2 16 2" xfId="5593"/>
    <cellStyle name="Normal 2 3 2 2 17" xfId="5594"/>
    <cellStyle name="Normal 2 3 2 2 17 2" xfId="5595"/>
    <cellStyle name="Normal 2 3 2 2 18" xfId="5596"/>
    <cellStyle name="Normal 2 3 2 2 18 2" xfId="5597"/>
    <cellStyle name="Normal 2 3 2 2 19" xfId="5598"/>
    <cellStyle name="Normal 2 3 2 2 19 2" xfId="5599"/>
    <cellStyle name="Normal 2 3 2 2 2" xfId="5600"/>
    <cellStyle name="Normal 2 3 2 2 2 2" xfId="5601"/>
    <cellStyle name="Normal 2 3 2 2 2 2 2" xfId="5602"/>
    <cellStyle name="Normal 2 3 2 2 2 2 2 2" xfId="5603"/>
    <cellStyle name="Normal 2 3 2 2 2 2 3" xfId="5604"/>
    <cellStyle name="Normal 2 3 2 2 2 3" xfId="5605"/>
    <cellStyle name="Normal 2 3 2 2 2 3 2" xfId="5606"/>
    <cellStyle name="Normal 2 3 2 2 2 4" xfId="5607"/>
    <cellStyle name="Normal 2 3 2 2 20" xfId="5608"/>
    <cellStyle name="Normal 2 3 2 2 20 2" xfId="5609"/>
    <cellStyle name="Normal 2 3 2 2 21" xfId="5610"/>
    <cellStyle name="Normal 2 3 2 2 21 2" xfId="5611"/>
    <cellStyle name="Normal 2 3 2 2 22" xfId="5612"/>
    <cellStyle name="Normal 2 3 2 2 22 2" xfId="5613"/>
    <cellStyle name="Normal 2 3 2 2 23" xfId="5614"/>
    <cellStyle name="Normal 2 3 2 2 23 2" xfId="5615"/>
    <cellStyle name="Normal 2 3 2 2 24" xfId="5616"/>
    <cellStyle name="Normal 2 3 2 2 24 2" xfId="5617"/>
    <cellStyle name="Normal 2 3 2 2 25" xfId="5618"/>
    <cellStyle name="Normal 2 3 2 2 25 2" xfId="5619"/>
    <cellStyle name="Normal 2 3 2 2 26" xfId="5620"/>
    <cellStyle name="Normal 2 3 2 2 26 2" xfId="5621"/>
    <cellStyle name="Normal 2 3 2 2 27" xfId="5622"/>
    <cellStyle name="Normal 2 3 2 2 27 2" xfId="5623"/>
    <cellStyle name="Normal 2 3 2 2 28" xfId="5624"/>
    <cellStyle name="Normal 2 3 2 2 28 2" xfId="5625"/>
    <cellStyle name="Normal 2 3 2 2 29" xfId="5626"/>
    <cellStyle name="Normal 2 3 2 2 3" xfId="5627"/>
    <cellStyle name="Normal 2 3 2 2 3 2" xfId="5628"/>
    <cellStyle name="Normal 2 3 2 2 3 2 2" xfId="5629"/>
    <cellStyle name="Normal 2 3 2 2 3 3" xfId="5630"/>
    <cellStyle name="Normal 2 3 2 2 4" xfId="5631"/>
    <cellStyle name="Normal 2 3 2 2 4 2" xfId="5632"/>
    <cellStyle name="Normal 2 3 2 2 4 2 2" xfId="5633"/>
    <cellStyle name="Normal 2 3 2 2 4 3" xfId="5634"/>
    <cellStyle name="Normal 2 3 2 2 5" xfId="5635"/>
    <cellStyle name="Normal 2 3 2 2 5 2" xfId="5636"/>
    <cellStyle name="Normal 2 3 2 2 5 2 2" xfId="5637"/>
    <cellStyle name="Normal 2 3 2 2 5 3" xfId="5638"/>
    <cellStyle name="Normal 2 3 2 2 6" xfId="5639"/>
    <cellStyle name="Normal 2 3 2 2 6 2" xfId="5640"/>
    <cellStyle name="Normal 2 3 2 2 6 2 2" xfId="5641"/>
    <cellStyle name="Normal 2 3 2 2 6 3" xfId="5642"/>
    <cellStyle name="Normal 2 3 2 2 7" xfId="5643"/>
    <cellStyle name="Normal 2 3 2 2 7 2" xfId="5644"/>
    <cellStyle name="Normal 2 3 2 2 7 2 2" xfId="5645"/>
    <cellStyle name="Normal 2 3 2 2 7 3" xfId="5646"/>
    <cellStyle name="Normal 2 3 2 2 8" xfId="5647"/>
    <cellStyle name="Normal 2 3 2 2 8 2" xfId="5648"/>
    <cellStyle name="Normal 2 3 2 2 8 2 2" xfId="5649"/>
    <cellStyle name="Normal 2 3 2 2 8 3" xfId="5650"/>
    <cellStyle name="Normal 2 3 2 2 9" xfId="5651"/>
    <cellStyle name="Normal 2 3 2 2 9 2" xfId="5652"/>
    <cellStyle name="Normal 2 3 2 2 9 2 2" xfId="5653"/>
    <cellStyle name="Normal 2 3 2 2 9 3" xfId="5654"/>
    <cellStyle name="Normal 2 3 2 20" xfId="5655"/>
    <cellStyle name="Normal 2 3 2 20 2" xfId="5656"/>
    <cellStyle name="Normal 2 3 2 21" xfId="5657"/>
    <cellStyle name="Normal 2 3 2 21 2" xfId="5658"/>
    <cellStyle name="Normal 2 3 2 22" xfId="5659"/>
    <cellStyle name="Normal 2 3 2 22 2" xfId="5660"/>
    <cellStyle name="Normal 2 3 2 23" xfId="5661"/>
    <cellStyle name="Normal 2 3 2 23 2" xfId="5662"/>
    <cellStyle name="Normal 2 3 2 24" xfId="5663"/>
    <cellStyle name="Normal 2 3 2 24 2" xfId="5664"/>
    <cellStyle name="Normal 2 3 2 25" xfId="5665"/>
    <cellStyle name="Normal 2 3 2 25 2" xfId="5666"/>
    <cellStyle name="Normal 2 3 2 26" xfId="5667"/>
    <cellStyle name="Normal 2 3 2 26 2" xfId="5668"/>
    <cellStyle name="Normal 2 3 2 27" xfId="5669"/>
    <cellStyle name="Normal 2 3 2 27 2" xfId="5670"/>
    <cellStyle name="Normal 2 3 2 28" xfId="5671"/>
    <cellStyle name="Normal 2 3 2 28 2" xfId="5672"/>
    <cellStyle name="Normal 2 3 2 29" xfId="5673"/>
    <cellStyle name="Normal 2 3 2 29 2" xfId="5674"/>
    <cellStyle name="Normal 2 3 2 3" xfId="5675"/>
    <cellStyle name="Normal 2 3 2 3 2" xfId="5676"/>
    <cellStyle name="Normal 2 3 2 3 2 2" xfId="5677"/>
    <cellStyle name="Normal 2 3 2 3 2 2 2" xfId="5678"/>
    <cellStyle name="Normal 2 3 2 3 2 3" xfId="5679"/>
    <cellStyle name="Normal 2 3 2 3 3" xfId="5680"/>
    <cellStyle name="Normal 2 3 2 3 4" xfId="5681"/>
    <cellStyle name="Normal 2 3 2 3 4 2" xfId="5682"/>
    <cellStyle name="Normal 2 3 2 3 5" xfId="5683"/>
    <cellStyle name="Normal 2 3 2 30" xfId="5684"/>
    <cellStyle name="Normal 2 3 2 4" xfId="5685"/>
    <cellStyle name="Normal 2 3 2 4 2" xfId="5686"/>
    <cellStyle name="Normal 2 3 2 4 2 2" xfId="5687"/>
    <cellStyle name="Normal 2 3 2 4 3" xfId="5688"/>
    <cellStyle name="Normal 2 3 2 5" xfId="5689"/>
    <cellStyle name="Normal 2 3 2 5 2" xfId="5690"/>
    <cellStyle name="Normal 2 3 2 5 2 2" xfId="5691"/>
    <cellStyle name="Normal 2 3 2 5 3" xfId="5692"/>
    <cellStyle name="Normal 2 3 2 6" xfId="5693"/>
    <cellStyle name="Normal 2 3 2 6 2" xfId="5694"/>
    <cellStyle name="Normal 2 3 2 6 2 2" xfId="5695"/>
    <cellStyle name="Normal 2 3 2 6 3" xfId="5696"/>
    <cellStyle name="Normal 2 3 2 7" xfId="5697"/>
    <cellStyle name="Normal 2 3 2 7 2" xfId="5698"/>
    <cellStyle name="Normal 2 3 2 7 2 2" xfId="5699"/>
    <cellStyle name="Normal 2 3 2 7 3" xfId="5700"/>
    <cellStyle name="Normal 2 3 2 8" xfId="5701"/>
    <cellStyle name="Normal 2 3 2 8 2" xfId="5702"/>
    <cellStyle name="Normal 2 3 2 8 2 2" xfId="5703"/>
    <cellStyle name="Normal 2 3 2 8 3" xfId="5704"/>
    <cellStyle name="Normal 2 3 2 9" xfId="5705"/>
    <cellStyle name="Normal 2 3 2 9 2" xfId="5706"/>
    <cellStyle name="Normal 2 3 2 9 2 2" xfId="5707"/>
    <cellStyle name="Normal 2 3 2 9 3" xfId="5708"/>
    <cellStyle name="Normal 2 3 20" xfId="5709"/>
    <cellStyle name="Normal 2 3 20 2" xfId="5710"/>
    <cellStyle name="Normal 2 3 20 2 2" xfId="5711"/>
    <cellStyle name="Normal 2 3 20 3" xfId="5712"/>
    <cellStyle name="Normal 2 3 21" xfId="5713"/>
    <cellStyle name="Normal 2 3 21 2" xfId="5714"/>
    <cellStyle name="Normal 2 3 21 2 2" xfId="5715"/>
    <cellStyle name="Normal 2 3 21 3" xfId="5716"/>
    <cellStyle name="Normal 2 3 22" xfId="5717"/>
    <cellStyle name="Normal 2 3 22 2" xfId="5718"/>
    <cellStyle name="Normal 2 3 22 2 2" xfId="5719"/>
    <cellStyle name="Normal 2 3 22 3" xfId="5720"/>
    <cellStyle name="Normal 2 3 23" xfId="5721"/>
    <cellStyle name="Normal 2 3 23 2" xfId="5722"/>
    <cellStyle name="Normal 2 3 23 2 2" xfId="5723"/>
    <cellStyle name="Normal 2 3 23 3" xfId="5724"/>
    <cellStyle name="Normal 2 3 24" xfId="5725"/>
    <cellStyle name="Normal 2 3 24 2" xfId="5726"/>
    <cellStyle name="Normal 2 3 24 2 2" xfId="5727"/>
    <cellStyle name="Normal 2 3 24 3" xfId="5728"/>
    <cellStyle name="Normal 2 3 25" xfId="5729"/>
    <cellStyle name="Normal 2 3 25 2" xfId="5730"/>
    <cellStyle name="Normal 2 3 25 2 2" xfId="5731"/>
    <cellStyle name="Normal 2 3 25 3" xfId="5732"/>
    <cellStyle name="Normal 2 3 26" xfId="5733"/>
    <cellStyle name="Normal 2 3 26 2" xfId="5734"/>
    <cellStyle name="Normal 2 3 26 2 2" xfId="5735"/>
    <cellStyle name="Normal 2 3 26 3" xfId="5736"/>
    <cellStyle name="Normal 2 3 27" xfId="5737"/>
    <cellStyle name="Normal 2 3 27 2" xfId="5738"/>
    <cellStyle name="Normal 2 3 27 2 2" xfId="5739"/>
    <cellStyle name="Normal 2 3 27 3" xfId="5740"/>
    <cellStyle name="Normal 2 3 28" xfId="5741"/>
    <cellStyle name="Normal 2 3 28 2" xfId="5742"/>
    <cellStyle name="Normal 2 3 28 2 2" xfId="5743"/>
    <cellStyle name="Normal 2 3 28 3" xfId="5744"/>
    <cellStyle name="Normal 2 3 29" xfId="5745"/>
    <cellStyle name="Normal 2 3 29 2" xfId="5746"/>
    <cellStyle name="Normal 2 3 29 2 2" xfId="5747"/>
    <cellStyle name="Normal 2 3 29 3" xfId="5748"/>
    <cellStyle name="Normal 2 3 3" xfId="5749"/>
    <cellStyle name="Normal 2 3 3 10" xfId="5750"/>
    <cellStyle name="Normal 2 3 3 10 2" xfId="5751"/>
    <cellStyle name="Normal 2 3 3 10 2 2" xfId="5752"/>
    <cellStyle name="Normal 2 3 3 10 3" xfId="5753"/>
    <cellStyle name="Normal 2 3 3 11" xfId="5754"/>
    <cellStyle name="Normal 2 3 3 11 2" xfId="5755"/>
    <cellStyle name="Normal 2 3 3 11 2 2" xfId="5756"/>
    <cellStyle name="Normal 2 3 3 11 3" xfId="5757"/>
    <cellStyle name="Normal 2 3 3 12" xfId="5758"/>
    <cellStyle name="Normal 2 3 3 12 2" xfId="5759"/>
    <cellStyle name="Normal 2 3 3 12 2 2" xfId="5760"/>
    <cellStyle name="Normal 2 3 3 12 3" xfId="5761"/>
    <cellStyle name="Normal 2 3 3 13" xfId="5762"/>
    <cellStyle name="Normal 2 3 3 13 2" xfId="5763"/>
    <cellStyle name="Normal 2 3 3 13 2 2" xfId="5764"/>
    <cellStyle name="Normal 2 3 3 13 3" xfId="5765"/>
    <cellStyle name="Normal 2 3 3 14" xfId="5766"/>
    <cellStyle name="Normal 2 3 3 14 2" xfId="5767"/>
    <cellStyle name="Normal 2 3 3 14 2 2" xfId="5768"/>
    <cellStyle name="Normal 2 3 3 14 3" xfId="5769"/>
    <cellStyle name="Normal 2 3 3 15" xfId="5770"/>
    <cellStyle name="Normal 2 3 3 15 2" xfId="5771"/>
    <cellStyle name="Normal 2 3 3 15 2 2" xfId="5772"/>
    <cellStyle name="Normal 2 3 3 15 3" xfId="5773"/>
    <cellStyle name="Normal 2 3 3 16" xfId="5774"/>
    <cellStyle name="Normal 2 3 3 16 2" xfId="5775"/>
    <cellStyle name="Normal 2 3 3 16 2 2" xfId="5776"/>
    <cellStyle name="Normal 2 3 3 16 3" xfId="5777"/>
    <cellStyle name="Normal 2 3 3 17" xfId="5778"/>
    <cellStyle name="Normal 2 3 3 17 2" xfId="5779"/>
    <cellStyle name="Normal 2 3 3 18" xfId="5780"/>
    <cellStyle name="Normal 2 3 3 18 2" xfId="5781"/>
    <cellStyle name="Normal 2 3 3 19" xfId="5782"/>
    <cellStyle name="Normal 2 3 3 19 2" xfId="5783"/>
    <cellStyle name="Normal 2 3 3 2" xfId="5784"/>
    <cellStyle name="Normal 2 3 3 2 10" xfId="5785"/>
    <cellStyle name="Normal 2 3 3 2 10 2" xfId="5786"/>
    <cellStyle name="Normal 2 3 3 2 10 2 2" xfId="5787"/>
    <cellStyle name="Normal 2 3 3 2 10 3" xfId="5788"/>
    <cellStyle name="Normal 2 3 3 2 11" xfId="5789"/>
    <cellStyle name="Normal 2 3 3 2 11 2" xfId="5790"/>
    <cellStyle name="Normal 2 3 3 2 11 2 2" xfId="5791"/>
    <cellStyle name="Normal 2 3 3 2 11 3" xfId="5792"/>
    <cellStyle name="Normal 2 3 3 2 12" xfId="5793"/>
    <cellStyle name="Normal 2 3 3 2 12 2" xfId="5794"/>
    <cellStyle name="Normal 2 3 3 2 12 2 2" xfId="5795"/>
    <cellStyle name="Normal 2 3 3 2 12 3" xfId="5796"/>
    <cellStyle name="Normal 2 3 3 2 13" xfId="5797"/>
    <cellStyle name="Normal 2 3 3 2 13 2" xfId="5798"/>
    <cellStyle name="Normal 2 3 3 2 13 2 2" xfId="5799"/>
    <cellStyle name="Normal 2 3 3 2 13 3" xfId="5800"/>
    <cellStyle name="Normal 2 3 3 2 14" xfId="5801"/>
    <cellStyle name="Normal 2 3 3 2 14 2" xfId="5802"/>
    <cellStyle name="Normal 2 3 3 2 14 2 2" xfId="5803"/>
    <cellStyle name="Normal 2 3 3 2 14 3" xfId="5804"/>
    <cellStyle name="Normal 2 3 3 2 15" xfId="5805"/>
    <cellStyle name="Normal 2 3 3 2 15 2" xfId="5806"/>
    <cellStyle name="Normal 2 3 3 2 15 2 2" xfId="5807"/>
    <cellStyle name="Normal 2 3 3 2 15 3" xfId="5808"/>
    <cellStyle name="Normal 2 3 3 2 16" xfId="5809"/>
    <cellStyle name="Normal 2 3 3 2 16 2" xfId="5810"/>
    <cellStyle name="Normal 2 3 3 2 17" xfId="5811"/>
    <cellStyle name="Normal 2 3 3 2 17 2" xfId="5812"/>
    <cellStyle name="Normal 2 3 3 2 18" xfId="5813"/>
    <cellStyle name="Normal 2 3 3 2 18 2" xfId="5814"/>
    <cellStyle name="Normal 2 3 3 2 19" xfId="5815"/>
    <cellStyle name="Normal 2 3 3 2 19 2" xfId="5816"/>
    <cellStyle name="Normal 2 3 3 2 2" xfId="5817"/>
    <cellStyle name="Normal 2 3 3 2 2 2" xfId="5818"/>
    <cellStyle name="Normal 2 3 3 2 2 2 2" xfId="5819"/>
    <cellStyle name="Normal 2 3 3 2 2 2 2 2" xfId="5820"/>
    <cellStyle name="Normal 2 3 3 2 2 2 3" xfId="5821"/>
    <cellStyle name="Normal 2 3 3 2 2 3" xfId="5822"/>
    <cellStyle name="Normal 2 3 3 2 2 3 2" xfId="5823"/>
    <cellStyle name="Normal 2 3 3 2 2 4" xfId="5824"/>
    <cellStyle name="Normal 2 3 3 2 20" xfId="5825"/>
    <cellStyle name="Normal 2 3 3 2 20 2" xfId="5826"/>
    <cellStyle name="Normal 2 3 3 2 21" xfId="5827"/>
    <cellStyle name="Normal 2 3 3 2 21 2" xfId="5828"/>
    <cellStyle name="Normal 2 3 3 2 22" xfId="5829"/>
    <cellStyle name="Normal 2 3 3 2 22 2" xfId="5830"/>
    <cellStyle name="Normal 2 3 3 2 23" xfId="5831"/>
    <cellStyle name="Normal 2 3 3 2 23 2" xfId="5832"/>
    <cellStyle name="Normal 2 3 3 2 24" xfId="5833"/>
    <cellStyle name="Normal 2 3 3 2 24 2" xfId="5834"/>
    <cellStyle name="Normal 2 3 3 2 25" xfId="5835"/>
    <cellStyle name="Normal 2 3 3 2 25 2" xfId="5836"/>
    <cellStyle name="Normal 2 3 3 2 26" xfId="5837"/>
    <cellStyle name="Normal 2 3 3 2 26 2" xfId="5838"/>
    <cellStyle name="Normal 2 3 3 2 27" xfId="5839"/>
    <cellStyle name="Normal 2 3 3 2 27 2" xfId="5840"/>
    <cellStyle name="Normal 2 3 3 2 28" xfId="5841"/>
    <cellStyle name="Normal 2 3 3 2 28 2" xfId="5842"/>
    <cellStyle name="Normal 2 3 3 2 29" xfId="5843"/>
    <cellStyle name="Normal 2 3 3 2 3" xfId="5844"/>
    <cellStyle name="Normal 2 3 3 2 3 2" xfId="5845"/>
    <cellStyle name="Normal 2 3 3 2 3 2 2" xfId="5846"/>
    <cellStyle name="Normal 2 3 3 2 3 3" xfId="5847"/>
    <cellStyle name="Normal 2 3 3 2 4" xfId="5848"/>
    <cellStyle name="Normal 2 3 3 2 4 2" xfId="5849"/>
    <cellStyle name="Normal 2 3 3 2 4 2 2" xfId="5850"/>
    <cellStyle name="Normal 2 3 3 2 4 3" xfId="5851"/>
    <cellStyle name="Normal 2 3 3 2 5" xfId="5852"/>
    <cellStyle name="Normal 2 3 3 2 5 2" xfId="5853"/>
    <cellStyle name="Normal 2 3 3 2 5 2 2" xfId="5854"/>
    <cellStyle name="Normal 2 3 3 2 5 3" xfId="5855"/>
    <cellStyle name="Normal 2 3 3 2 6" xfId="5856"/>
    <cellStyle name="Normal 2 3 3 2 6 2" xfId="5857"/>
    <cellStyle name="Normal 2 3 3 2 6 2 2" xfId="5858"/>
    <cellStyle name="Normal 2 3 3 2 6 3" xfId="5859"/>
    <cellStyle name="Normal 2 3 3 2 7" xfId="5860"/>
    <cellStyle name="Normal 2 3 3 2 7 2" xfId="5861"/>
    <cellStyle name="Normal 2 3 3 2 7 2 2" xfId="5862"/>
    <cellStyle name="Normal 2 3 3 2 7 3" xfId="5863"/>
    <cellStyle name="Normal 2 3 3 2 8" xfId="5864"/>
    <cellStyle name="Normal 2 3 3 2 8 2" xfId="5865"/>
    <cellStyle name="Normal 2 3 3 2 8 2 2" xfId="5866"/>
    <cellStyle name="Normal 2 3 3 2 8 3" xfId="5867"/>
    <cellStyle name="Normal 2 3 3 2 9" xfId="5868"/>
    <cellStyle name="Normal 2 3 3 2 9 2" xfId="5869"/>
    <cellStyle name="Normal 2 3 3 2 9 2 2" xfId="5870"/>
    <cellStyle name="Normal 2 3 3 2 9 3" xfId="5871"/>
    <cellStyle name="Normal 2 3 3 20" xfId="5872"/>
    <cellStyle name="Normal 2 3 3 20 2" xfId="5873"/>
    <cellStyle name="Normal 2 3 3 21" xfId="5874"/>
    <cellStyle name="Normal 2 3 3 21 2" xfId="5875"/>
    <cellStyle name="Normal 2 3 3 22" xfId="5876"/>
    <cellStyle name="Normal 2 3 3 22 2" xfId="5877"/>
    <cellStyle name="Normal 2 3 3 23" xfId="5878"/>
    <cellStyle name="Normal 2 3 3 23 2" xfId="5879"/>
    <cellStyle name="Normal 2 3 3 24" xfId="5880"/>
    <cellStyle name="Normal 2 3 3 24 2" xfId="5881"/>
    <cellStyle name="Normal 2 3 3 25" xfId="5882"/>
    <cellStyle name="Normal 2 3 3 25 2" xfId="5883"/>
    <cellStyle name="Normal 2 3 3 26" xfId="5884"/>
    <cellStyle name="Normal 2 3 3 26 2" xfId="5885"/>
    <cellStyle name="Normal 2 3 3 27" xfId="5886"/>
    <cellStyle name="Normal 2 3 3 27 2" xfId="5887"/>
    <cellStyle name="Normal 2 3 3 28" xfId="5888"/>
    <cellStyle name="Normal 2 3 3 28 2" xfId="5889"/>
    <cellStyle name="Normal 2 3 3 29" xfId="5890"/>
    <cellStyle name="Normal 2 3 3 29 2" xfId="5891"/>
    <cellStyle name="Normal 2 3 3 3" xfId="5892"/>
    <cellStyle name="Normal 2 3 3 3 2" xfId="5893"/>
    <cellStyle name="Normal 2 3 3 3 2 2" xfId="5894"/>
    <cellStyle name="Normal 2 3 3 3 2 2 2" xfId="5895"/>
    <cellStyle name="Normal 2 3 3 3 2 3" xfId="5896"/>
    <cellStyle name="Normal 2 3 3 3 3" xfId="5897"/>
    <cellStyle name="Normal 2 3 3 3 4" xfId="5898"/>
    <cellStyle name="Normal 2 3 3 3 4 2" xfId="5899"/>
    <cellStyle name="Normal 2 3 3 3 5" xfId="5900"/>
    <cellStyle name="Normal 2 3 3 30" xfId="5901"/>
    <cellStyle name="Normal 2 3 3 4" xfId="5902"/>
    <cellStyle name="Normal 2 3 3 4 2" xfId="5903"/>
    <cellStyle name="Normal 2 3 3 4 2 2" xfId="5904"/>
    <cellStyle name="Normal 2 3 3 4 3" xfId="5905"/>
    <cellStyle name="Normal 2 3 3 5" xfId="5906"/>
    <cellStyle name="Normal 2 3 3 5 2" xfId="5907"/>
    <cellStyle name="Normal 2 3 3 5 2 2" xfId="5908"/>
    <cellStyle name="Normal 2 3 3 5 3" xfId="5909"/>
    <cellStyle name="Normal 2 3 3 6" xfId="5910"/>
    <cellStyle name="Normal 2 3 3 6 2" xfId="5911"/>
    <cellStyle name="Normal 2 3 3 6 2 2" xfId="5912"/>
    <cellStyle name="Normal 2 3 3 6 3" xfId="5913"/>
    <cellStyle name="Normal 2 3 3 7" xfId="5914"/>
    <cellStyle name="Normal 2 3 3 7 2" xfId="5915"/>
    <cellStyle name="Normal 2 3 3 7 2 2" xfId="5916"/>
    <cellStyle name="Normal 2 3 3 7 3" xfId="5917"/>
    <cellStyle name="Normal 2 3 3 8" xfId="5918"/>
    <cellStyle name="Normal 2 3 3 8 2" xfId="5919"/>
    <cellStyle name="Normal 2 3 3 8 2 2" xfId="5920"/>
    <cellStyle name="Normal 2 3 3 8 3" xfId="5921"/>
    <cellStyle name="Normal 2 3 3 9" xfId="5922"/>
    <cellStyle name="Normal 2 3 3 9 2" xfId="5923"/>
    <cellStyle name="Normal 2 3 3 9 2 2" xfId="5924"/>
    <cellStyle name="Normal 2 3 3 9 3" xfId="5925"/>
    <cellStyle name="Normal 2 3 30" xfId="5926"/>
    <cellStyle name="Normal 2 3 30 2" xfId="5927"/>
    <cellStyle name="Normal 2 3 31" xfId="5928"/>
    <cellStyle name="Normal 2 3 31 2" xfId="5929"/>
    <cellStyle name="Normal 2 3 32" xfId="5930"/>
    <cellStyle name="Normal 2 3 32 2" xfId="5931"/>
    <cellStyle name="Normal 2 3 33" xfId="5932"/>
    <cellStyle name="Normal 2 3 33 2" xfId="5933"/>
    <cellStyle name="Normal 2 3 34" xfId="5934"/>
    <cellStyle name="Normal 2 3 34 2" xfId="5935"/>
    <cellStyle name="Normal 2 3 35" xfId="5936"/>
    <cellStyle name="Normal 2 3 35 2" xfId="5937"/>
    <cellStyle name="Normal 2 3 36" xfId="5938"/>
    <cellStyle name="Normal 2 3 36 2" xfId="5939"/>
    <cellStyle name="Normal 2 3 37" xfId="5940"/>
    <cellStyle name="Normal 2 3 37 2" xfId="5941"/>
    <cellStyle name="Normal 2 3 38" xfId="5942"/>
    <cellStyle name="Normal 2 3 38 2" xfId="5943"/>
    <cellStyle name="Normal 2 3 39" xfId="5944"/>
    <cellStyle name="Normal 2 3 39 2" xfId="5945"/>
    <cellStyle name="Normal 2 3 4" xfId="5946"/>
    <cellStyle name="Normal 2 3 4 10" xfId="5947"/>
    <cellStyle name="Normal 2 3 4 10 2" xfId="5948"/>
    <cellStyle name="Normal 2 3 4 10 2 2" xfId="5949"/>
    <cellStyle name="Normal 2 3 4 10 3" xfId="5950"/>
    <cellStyle name="Normal 2 3 4 11" xfId="5951"/>
    <cellStyle name="Normal 2 3 4 11 2" xfId="5952"/>
    <cellStyle name="Normal 2 3 4 11 2 2" xfId="5953"/>
    <cellStyle name="Normal 2 3 4 11 3" xfId="5954"/>
    <cellStyle name="Normal 2 3 4 12" xfId="5955"/>
    <cellStyle name="Normal 2 3 4 12 2" xfId="5956"/>
    <cellStyle name="Normal 2 3 4 12 2 2" xfId="5957"/>
    <cellStyle name="Normal 2 3 4 12 3" xfId="5958"/>
    <cellStyle name="Normal 2 3 4 13" xfId="5959"/>
    <cellStyle name="Normal 2 3 4 13 2" xfId="5960"/>
    <cellStyle name="Normal 2 3 4 13 2 2" xfId="5961"/>
    <cellStyle name="Normal 2 3 4 13 3" xfId="5962"/>
    <cellStyle name="Normal 2 3 4 14" xfId="5963"/>
    <cellStyle name="Normal 2 3 4 14 2" xfId="5964"/>
    <cellStyle name="Normal 2 3 4 14 2 2" xfId="5965"/>
    <cellStyle name="Normal 2 3 4 14 3" xfId="5966"/>
    <cellStyle name="Normal 2 3 4 15" xfId="5967"/>
    <cellStyle name="Normal 2 3 4 15 2" xfId="5968"/>
    <cellStyle name="Normal 2 3 4 15 2 2" xfId="5969"/>
    <cellStyle name="Normal 2 3 4 15 3" xfId="5970"/>
    <cellStyle name="Normal 2 3 4 16" xfId="5971"/>
    <cellStyle name="Normal 2 3 4 16 2" xfId="5972"/>
    <cellStyle name="Normal 2 3 4 16 2 2" xfId="5973"/>
    <cellStyle name="Normal 2 3 4 16 3" xfId="5974"/>
    <cellStyle name="Normal 2 3 4 17" xfId="5975"/>
    <cellStyle name="Normal 2 3 4 17 2" xfId="5976"/>
    <cellStyle name="Normal 2 3 4 18" xfId="5977"/>
    <cellStyle name="Normal 2 3 4 18 2" xfId="5978"/>
    <cellStyle name="Normal 2 3 4 19" xfId="5979"/>
    <cellStyle name="Normal 2 3 4 19 2" xfId="5980"/>
    <cellStyle name="Normal 2 3 4 2" xfId="5981"/>
    <cellStyle name="Normal 2 3 4 2 10" xfId="5982"/>
    <cellStyle name="Normal 2 3 4 2 10 2" xfId="5983"/>
    <cellStyle name="Normal 2 3 4 2 10 2 2" xfId="5984"/>
    <cellStyle name="Normal 2 3 4 2 10 3" xfId="5985"/>
    <cellStyle name="Normal 2 3 4 2 11" xfId="5986"/>
    <cellStyle name="Normal 2 3 4 2 11 2" xfId="5987"/>
    <cellStyle name="Normal 2 3 4 2 11 2 2" xfId="5988"/>
    <cellStyle name="Normal 2 3 4 2 11 3" xfId="5989"/>
    <cellStyle name="Normal 2 3 4 2 12" xfId="5990"/>
    <cellStyle name="Normal 2 3 4 2 12 2" xfId="5991"/>
    <cellStyle name="Normal 2 3 4 2 12 2 2" xfId="5992"/>
    <cellStyle name="Normal 2 3 4 2 12 3" xfId="5993"/>
    <cellStyle name="Normal 2 3 4 2 13" xfId="5994"/>
    <cellStyle name="Normal 2 3 4 2 13 2" xfId="5995"/>
    <cellStyle name="Normal 2 3 4 2 13 2 2" xfId="5996"/>
    <cellStyle name="Normal 2 3 4 2 13 3" xfId="5997"/>
    <cellStyle name="Normal 2 3 4 2 14" xfId="5998"/>
    <cellStyle name="Normal 2 3 4 2 14 2" xfId="5999"/>
    <cellStyle name="Normal 2 3 4 2 14 2 2" xfId="6000"/>
    <cellStyle name="Normal 2 3 4 2 14 3" xfId="6001"/>
    <cellStyle name="Normal 2 3 4 2 15" xfId="6002"/>
    <cellStyle name="Normal 2 3 4 2 15 2" xfId="6003"/>
    <cellStyle name="Normal 2 3 4 2 15 2 2" xfId="6004"/>
    <cellStyle name="Normal 2 3 4 2 15 3" xfId="6005"/>
    <cellStyle name="Normal 2 3 4 2 16" xfId="6006"/>
    <cellStyle name="Normal 2 3 4 2 16 2" xfId="6007"/>
    <cellStyle name="Normal 2 3 4 2 17" xfId="6008"/>
    <cellStyle name="Normal 2 3 4 2 17 2" xfId="6009"/>
    <cellStyle name="Normal 2 3 4 2 18" xfId="6010"/>
    <cellStyle name="Normal 2 3 4 2 18 2" xfId="6011"/>
    <cellStyle name="Normal 2 3 4 2 19" xfId="6012"/>
    <cellStyle name="Normal 2 3 4 2 19 2" xfId="6013"/>
    <cellStyle name="Normal 2 3 4 2 2" xfId="6014"/>
    <cellStyle name="Normal 2 3 4 2 2 2" xfId="6015"/>
    <cellStyle name="Normal 2 3 4 2 2 2 2" xfId="6016"/>
    <cellStyle name="Normal 2 3 4 2 2 2 2 2" xfId="6017"/>
    <cellStyle name="Normal 2 3 4 2 2 2 3" xfId="6018"/>
    <cellStyle name="Normal 2 3 4 2 2 3" xfId="6019"/>
    <cellStyle name="Normal 2 3 4 2 2 3 2" xfId="6020"/>
    <cellStyle name="Normal 2 3 4 2 2 4" xfId="6021"/>
    <cellStyle name="Normal 2 3 4 2 20" xfId="6022"/>
    <cellStyle name="Normal 2 3 4 2 20 2" xfId="6023"/>
    <cellStyle name="Normal 2 3 4 2 21" xfId="6024"/>
    <cellStyle name="Normal 2 3 4 2 21 2" xfId="6025"/>
    <cellStyle name="Normal 2 3 4 2 22" xfId="6026"/>
    <cellStyle name="Normal 2 3 4 2 22 2" xfId="6027"/>
    <cellStyle name="Normal 2 3 4 2 23" xfId="6028"/>
    <cellStyle name="Normal 2 3 4 2 23 2" xfId="6029"/>
    <cellStyle name="Normal 2 3 4 2 24" xfId="6030"/>
    <cellStyle name="Normal 2 3 4 2 24 2" xfId="6031"/>
    <cellStyle name="Normal 2 3 4 2 25" xfId="6032"/>
    <cellStyle name="Normal 2 3 4 2 25 2" xfId="6033"/>
    <cellStyle name="Normal 2 3 4 2 26" xfId="6034"/>
    <cellStyle name="Normal 2 3 4 2 26 2" xfId="6035"/>
    <cellStyle name="Normal 2 3 4 2 27" xfId="6036"/>
    <cellStyle name="Normal 2 3 4 2 27 2" xfId="6037"/>
    <cellStyle name="Normal 2 3 4 2 28" xfId="6038"/>
    <cellStyle name="Normal 2 3 4 2 28 2" xfId="6039"/>
    <cellStyle name="Normal 2 3 4 2 29" xfId="6040"/>
    <cellStyle name="Normal 2 3 4 2 3" xfId="6041"/>
    <cellStyle name="Normal 2 3 4 2 3 2" xfId="6042"/>
    <cellStyle name="Normal 2 3 4 2 3 2 2" xfId="6043"/>
    <cellStyle name="Normal 2 3 4 2 3 3" xfId="6044"/>
    <cellStyle name="Normal 2 3 4 2 4" xfId="6045"/>
    <cellStyle name="Normal 2 3 4 2 4 2" xfId="6046"/>
    <cellStyle name="Normal 2 3 4 2 4 2 2" xfId="6047"/>
    <cellStyle name="Normal 2 3 4 2 4 3" xfId="6048"/>
    <cellStyle name="Normal 2 3 4 2 5" xfId="6049"/>
    <cellStyle name="Normal 2 3 4 2 5 2" xfId="6050"/>
    <cellStyle name="Normal 2 3 4 2 5 2 2" xfId="6051"/>
    <cellStyle name="Normal 2 3 4 2 5 3" xfId="6052"/>
    <cellStyle name="Normal 2 3 4 2 6" xfId="6053"/>
    <cellStyle name="Normal 2 3 4 2 6 2" xfId="6054"/>
    <cellStyle name="Normal 2 3 4 2 6 2 2" xfId="6055"/>
    <cellStyle name="Normal 2 3 4 2 6 3" xfId="6056"/>
    <cellStyle name="Normal 2 3 4 2 7" xfId="6057"/>
    <cellStyle name="Normal 2 3 4 2 7 2" xfId="6058"/>
    <cellStyle name="Normal 2 3 4 2 7 2 2" xfId="6059"/>
    <cellStyle name="Normal 2 3 4 2 7 3" xfId="6060"/>
    <cellStyle name="Normal 2 3 4 2 8" xfId="6061"/>
    <cellStyle name="Normal 2 3 4 2 8 2" xfId="6062"/>
    <cellStyle name="Normal 2 3 4 2 8 2 2" xfId="6063"/>
    <cellStyle name="Normal 2 3 4 2 8 3" xfId="6064"/>
    <cellStyle name="Normal 2 3 4 2 9" xfId="6065"/>
    <cellStyle name="Normal 2 3 4 2 9 2" xfId="6066"/>
    <cellStyle name="Normal 2 3 4 2 9 2 2" xfId="6067"/>
    <cellStyle name="Normal 2 3 4 2 9 3" xfId="6068"/>
    <cellStyle name="Normal 2 3 4 20" xfId="6069"/>
    <cellStyle name="Normal 2 3 4 20 2" xfId="6070"/>
    <cellStyle name="Normal 2 3 4 21" xfId="6071"/>
    <cellStyle name="Normal 2 3 4 21 2" xfId="6072"/>
    <cellStyle name="Normal 2 3 4 22" xfId="6073"/>
    <cellStyle name="Normal 2 3 4 22 2" xfId="6074"/>
    <cellStyle name="Normal 2 3 4 23" xfId="6075"/>
    <cellStyle name="Normal 2 3 4 23 2" xfId="6076"/>
    <cellStyle name="Normal 2 3 4 24" xfId="6077"/>
    <cellStyle name="Normal 2 3 4 24 2" xfId="6078"/>
    <cellStyle name="Normal 2 3 4 25" xfId="6079"/>
    <cellStyle name="Normal 2 3 4 25 2" xfId="6080"/>
    <cellStyle name="Normal 2 3 4 26" xfId="6081"/>
    <cellStyle name="Normal 2 3 4 26 2" xfId="6082"/>
    <cellStyle name="Normal 2 3 4 27" xfId="6083"/>
    <cellStyle name="Normal 2 3 4 27 2" xfId="6084"/>
    <cellStyle name="Normal 2 3 4 28" xfId="6085"/>
    <cellStyle name="Normal 2 3 4 28 2" xfId="6086"/>
    <cellStyle name="Normal 2 3 4 29" xfId="6087"/>
    <cellStyle name="Normal 2 3 4 29 2" xfId="6088"/>
    <cellStyle name="Normal 2 3 4 3" xfId="6089"/>
    <cellStyle name="Normal 2 3 4 3 2" xfId="6090"/>
    <cellStyle name="Normal 2 3 4 3 2 2" xfId="6091"/>
    <cellStyle name="Normal 2 3 4 3 2 2 2" xfId="6092"/>
    <cellStyle name="Normal 2 3 4 3 2 3" xfId="6093"/>
    <cellStyle name="Normal 2 3 4 3 3" xfId="6094"/>
    <cellStyle name="Normal 2 3 4 3 3 2" xfId="6095"/>
    <cellStyle name="Normal 2 3 4 3 4" xfId="6096"/>
    <cellStyle name="Normal 2 3 4 30" xfId="6097"/>
    <cellStyle name="Normal 2 3 4 4" xfId="6098"/>
    <cellStyle name="Normal 2 3 4 4 2" xfId="6099"/>
    <cellStyle name="Normal 2 3 4 4 2 2" xfId="6100"/>
    <cellStyle name="Normal 2 3 4 4 3" xfId="6101"/>
    <cellStyle name="Normal 2 3 4 5" xfId="6102"/>
    <cellStyle name="Normal 2 3 4 5 2" xfId="6103"/>
    <cellStyle name="Normal 2 3 4 5 2 2" xfId="6104"/>
    <cellStyle name="Normal 2 3 4 5 3" xfId="6105"/>
    <cellStyle name="Normal 2 3 4 6" xfId="6106"/>
    <cellStyle name="Normal 2 3 4 6 2" xfId="6107"/>
    <cellStyle name="Normal 2 3 4 6 2 2" xfId="6108"/>
    <cellStyle name="Normal 2 3 4 6 3" xfId="6109"/>
    <cellStyle name="Normal 2 3 4 7" xfId="6110"/>
    <cellStyle name="Normal 2 3 4 7 2" xfId="6111"/>
    <cellStyle name="Normal 2 3 4 7 2 2" xfId="6112"/>
    <cellStyle name="Normal 2 3 4 7 3" xfId="6113"/>
    <cellStyle name="Normal 2 3 4 8" xfId="6114"/>
    <cellStyle name="Normal 2 3 4 8 2" xfId="6115"/>
    <cellStyle name="Normal 2 3 4 8 2 2" xfId="6116"/>
    <cellStyle name="Normal 2 3 4 8 3" xfId="6117"/>
    <cellStyle name="Normal 2 3 4 9" xfId="6118"/>
    <cellStyle name="Normal 2 3 4 9 2" xfId="6119"/>
    <cellStyle name="Normal 2 3 4 9 2 2" xfId="6120"/>
    <cellStyle name="Normal 2 3 4 9 3" xfId="6121"/>
    <cellStyle name="Normal 2 3 40" xfId="6122"/>
    <cellStyle name="Normal 2 3 40 2" xfId="6123"/>
    <cellStyle name="Normal 2 3 41" xfId="6124"/>
    <cellStyle name="Normal 2 3 41 2" xfId="6125"/>
    <cellStyle name="Normal 2 3 42" xfId="6126"/>
    <cellStyle name="Normal 2 3 42 2" xfId="6127"/>
    <cellStyle name="Normal 2 3 43" xfId="6128"/>
    <cellStyle name="Normal 2 3 5" xfId="6129"/>
    <cellStyle name="Normal 2 3 5 10" xfId="6130"/>
    <cellStyle name="Normal 2 3 5 10 2" xfId="6131"/>
    <cellStyle name="Normal 2 3 5 10 2 2" xfId="6132"/>
    <cellStyle name="Normal 2 3 5 10 3" xfId="6133"/>
    <cellStyle name="Normal 2 3 5 11" xfId="6134"/>
    <cellStyle name="Normal 2 3 5 11 2" xfId="6135"/>
    <cellStyle name="Normal 2 3 5 11 2 2" xfId="6136"/>
    <cellStyle name="Normal 2 3 5 11 3" xfId="6137"/>
    <cellStyle name="Normal 2 3 5 12" xfId="6138"/>
    <cellStyle name="Normal 2 3 5 12 2" xfId="6139"/>
    <cellStyle name="Normal 2 3 5 12 2 2" xfId="6140"/>
    <cellStyle name="Normal 2 3 5 12 3" xfId="6141"/>
    <cellStyle name="Normal 2 3 5 13" xfId="6142"/>
    <cellStyle name="Normal 2 3 5 13 2" xfId="6143"/>
    <cellStyle name="Normal 2 3 5 13 2 2" xfId="6144"/>
    <cellStyle name="Normal 2 3 5 13 3" xfId="6145"/>
    <cellStyle name="Normal 2 3 5 14" xfId="6146"/>
    <cellStyle name="Normal 2 3 5 14 2" xfId="6147"/>
    <cellStyle name="Normal 2 3 5 14 2 2" xfId="6148"/>
    <cellStyle name="Normal 2 3 5 14 3" xfId="6149"/>
    <cellStyle name="Normal 2 3 5 15" xfId="6150"/>
    <cellStyle name="Normal 2 3 5 15 2" xfId="6151"/>
    <cellStyle name="Normal 2 3 5 15 2 2" xfId="6152"/>
    <cellStyle name="Normal 2 3 5 15 3" xfId="6153"/>
    <cellStyle name="Normal 2 3 5 16" xfId="6154"/>
    <cellStyle name="Normal 2 3 5 16 2" xfId="6155"/>
    <cellStyle name="Normal 2 3 5 17" xfId="6156"/>
    <cellStyle name="Normal 2 3 5 17 2" xfId="6157"/>
    <cellStyle name="Normal 2 3 5 18" xfId="6158"/>
    <cellStyle name="Normal 2 3 5 18 2" xfId="6159"/>
    <cellStyle name="Normal 2 3 5 19" xfId="6160"/>
    <cellStyle name="Normal 2 3 5 19 2" xfId="6161"/>
    <cellStyle name="Normal 2 3 5 2" xfId="6162"/>
    <cellStyle name="Normal 2 3 5 2 2" xfId="6163"/>
    <cellStyle name="Normal 2 3 5 2 2 2" xfId="6164"/>
    <cellStyle name="Normal 2 3 5 2 2 2 2" xfId="6165"/>
    <cellStyle name="Normal 2 3 5 2 2 3" xfId="6166"/>
    <cellStyle name="Normal 2 3 5 2 3" xfId="6167"/>
    <cellStyle name="Normal 2 3 5 2 3 2" xfId="6168"/>
    <cellStyle name="Normal 2 3 5 2 4" xfId="6169"/>
    <cellStyle name="Normal 2 3 5 20" xfId="6170"/>
    <cellStyle name="Normal 2 3 5 20 2" xfId="6171"/>
    <cellStyle name="Normal 2 3 5 21" xfId="6172"/>
    <cellStyle name="Normal 2 3 5 21 2" xfId="6173"/>
    <cellStyle name="Normal 2 3 5 22" xfId="6174"/>
    <cellStyle name="Normal 2 3 5 22 2" xfId="6175"/>
    <cellStyle name="Normal 2 3 5 23" xfId="6176"/>
    <cellStyle name="Normal 2 3 5 23 2" xfId="6177"/>
    <cellStyle name="Normal 2 3 5 24" xfId="6178"/>
    <cellStyle name="Normal 2 3 5 24 2" xfId="6179"/>
    <cellStyle name="Normal 2 3 5 25" xfId="6180"/>
    <cellStyle name="Normal 2 3 5 25 2" xfId="6181"/>
    <cellStyle name="Normal 2 3 5 26" xfId="6182"/>
    <cellStyle name="Normal 2 3 5 26 2" xfId="6183"/>
    <cellStyle name="Normal 2 3 5 27" xfId="6184"/>
    <cellStyle name="Normal 2 3 5 27 2" xfId="6185"/>
    <cellStyle name="Normal 2 3 5 28" xfId="6186"/>
    <cellStyle name="Normal 2 3 5 28 2" xfId="6187"/>
    <cellStyle name="Normal 2 3 5 29" xfId="6188"/>
    <cellStyle name="Normal 2 3 5 3" xfId="6189"/>
    <cellStyle name="Normal 2 3 5 3 2" xfId="6190"/>
    <cellStyle name="Normal 2 3 5 3 2 2" xfId="6191"/>
    <cellStyle name="Normal 2 3 5 3 3" xfId="6192"/>
    <cellStyle name="Normal 2 3 5 4" xfId="6193"/>
    <cellStyle name="Normal 2 3 5 4 2" xfId="6194"/>
    <cellStyle name="Normal 2 3 5 4 2 2" xfId="6195"/>
    <cellStyle name="Normal 2 3 5 4 3" xfId="6196"/>
    <cellStyle name="Normal 2 3 5 5" xfId="6197"/>
    <cellStyle name="Normal 2 3 5 5 2" xfId="6198"/>
    <cellStyle name="Normal 2 3 5 5 2 2" xfId="6199"/>
    <cellStyle name="Normal 2 3 5 5 3" xfId="6200"/>
    <cellStyle name="Normal 2 3 5 6" xfId="6201"/>
    <cellStyle name="Normal 2 3 5 6 2" xfId="6202"/>
    <cellStyle name="Normal 2 3 5 6 2 2" xfId="6203"/>
    <cellStyle name="Normal 2 3 5 6 3" xfId="6204"/>
    <cellStyle name="Normal 2 3 5 7" xfId="6205"/>
    <cellStyle name="Normal 2 3 5 7 2" xfId="6206"/>
    <cellStyle name="Normal 2 3 5 7 2 2" xfId="6207"/>
    <cellStyle name="Normal 2 3 5 7 3" xfId="6208"/>
    <cellStyle name="Normal 2 3 5 8" xfId="6209"/>
    <cellStyle name="Normal 2 3 5 8 2" xfId="6210"/>
    <cellStyle name="Normal 2 3 5 8 2 2" xfId="6211"/>
    <cellStyle name="Normal 2 3 5 8 3" xfId="6212"/>
    <cellStyle name="Normal 2 3 5 9" xfId="6213"/>
    <cellStyle name="Normal 2 3 5 9 2" xfId="6214"/>
    <cellStyle name="Normal 2 3 5 9 2 2" xfId="6215"/>
    <cellStyle name="Normal 2 3 5 9 3" xfId="6216"/>
    <cellStyle name="Normal 2 3 6" xfId="6217"/>
    <cellStyle name="Normal 2 3 6 10" xfId="6218"/>
    <cellStyle name="Normal 2 3 6 10 2" xfId="6219"/>
    <cellStyle name="Normal 2 3 6 10 2 2" xfId="6220"/>
    <cellStyle name="Normal 2 3 6 10 3" xfId="6221"/>
    <cellStyle name="Normal 2 3 6 11" xfId="6222"/>
    <cellStyle name="Normal 2 3 6 11 2" xfId="6223"/>
    <cellStyle name="Normal 2 3 6 11 2 2" xfId="6224"/>
    <cellStyle name="Normal 2 3 6 11 3" xfId="6225"/>
    <cellStyle name="Normal 2 3 6 12" xfId="6226"/>
    <cellStyle name="Normal 2 3 6 12 2" xfId="6227"/>
    <cellStyle name="Normal 2 3 6 12 2 2" xfId="6228"/>
    <cellStyle name="Normal 2 3 6 12 3" xfId="6229"/>
    <cellStyle name="Normal 2 3 6 13" xfId="6230"/>
    <cellStyle name="Normal 2 3 6 13 2" xfId="6231"/>
    <cellStyle name="Normal 2 3 6 13 2 2" xfId="6232"/>
    <cellStyle name="Normal 2 3 6 13 3" xfId="6233"/>
    <cellStyle name="Normal 2 3 6 14" xfId="6234"/>
    <cellStyle name="Normal 2 3 6 14 2" xfId="6235"/>
    <cellStyle name="Normal 2 3 6 14 2 2" xfId="6236"/>
    <cellStyle name="Normal 2 3 6 14 3" xfId="6237"/>
    <cellStyle name="Normal 2 3 6 15" xfId="6238"/>
    <cellStyle name="Normal 2 3 6 15 2" xfId="6239"/>
    <cellStyle name="Normal 2 3 6 15 2 2" xfId="6240"/>
    <cellStyle name="Normal 2 3 6 15 3" xfId="6241"/>
    <cellStyle name="Normal 2 3 6 16" xfId="6242"/>
    <cellStyle name="Normal 2 3 6 16 2" xfId="6243"/>
    <cellStyle name="Normal 2 3 6 17" xfId="6244"/>
    <cellStyle name="Normal 2 3 6 17 2" xfId="6245"/>
    <cellStyle name="Normal 2 3 6 18" xfId="6246"/>
    <cellStyle name="Normal 2 3 6 18 2" xfId="6247"/>
    <cellStyle name="Normal 2 3 6 19" xfId="6248"/>
    <cellStyle name="Normal 2 3 6 19 2" xfId="6249"/>
    <cellStyle name="Normal 2 3 6 2" xfId="6250"/>
    <cellStyle name="Normal 2 3 6 2 2" xfId="6251"/>
    <cellStyle name="Normal 2 3 6 2 2 2" xfId="6252"/>
    <cellStyle name="Normal 2 3 6 2 2 2 2" xfId="6253"/>
    <cellStyle name="Normal 2 3 6 2 2 3" xfId="6254"/>
    <cellStyle name="Normal 2 3 6 2 3" xfId="6255"/>
    <cellStyle name="Normal 2 3 6 2 3 2" xfId="6256"/>
    <cellStyle name="Normal 2 3 6 2 4" xfId="6257"/>
    <cellStyle name="Normal 2 3 6 20" xfId="6258"/>
    <cellStyle name="Normal 2 3 6 20 2" xfId="6259"/>
    <cellStyle name="Normal 2 3 6 21" xfId="6260"/>
    <cellStyle name="Normal 2 3 6 21 2" xfId="6261"/>
    <cellStyle name="Normal 2 3 6 22" xfId="6262"/>
    <cellStyle name="Normal 2 3 6 22 2" xfId="6263"/>
    <cellStyle name="Normal 2 3 6 23" xfId="6264"/>
    <cellStyle name="Normal 2 3 6 23 2" xfId="6265"/>
    <cellStyle name="Normal 2 3 6 24" xfId="6266"/>
    <cellStyle name="Normal 2 3 6 24 2" xfId="6267"/>
    <cellStyle name="Normal 2 3 6 25" xfId="6268"/>
    <cellStyle name="Normal 2 3 6 25 2" xfId="6269"/>
    <cellStyle name="Normal 2 3 6 26" xfId="6270"/>
    <cellStyle name="Normal 2 3 6 26 2" xfId="6271"/>
    <cellStyle name="Normal 2 3 6 27" xfId="6272"/>
    <cellStyle name="Normal 2 3 6 27 2" xfId="6273"/>
    <cellStyle name="Normal 2 3 6 28" xfId="6274"/>
    <cellStyle name="Normal 2 3 6 28 2" xfId="6275"/>
    <cellStyle name="Normal 2 3 6 29" xfId="6276"/>
    <cellStyle name="Normal 2 3 6 3" xfId="6277"/>
    <cellStyle name="Normal 2 3 6 3 2" xfId="6278"/>
    <cellStyle name="Normal 2 3 6 3 2 2" xfId="6279"/>
    <cellStyle name="Normal 2 3 6 3 3" xfId="6280"/>
    <cellStyle name="Normal 2 3 6 4" xfId="6281"/>
    <cellStyle name="Normal 2 3 6 4 2" xfId="6282"/>
    <cellStyle name="Normal 2 3 6 4 2 2" xfId="6283"/>
    <cellStyle name="Normal 2 3 6 4 3" xfId="6284"/>
    <cellStyle name="Normal 2 3 6 5" xfId="6285"/>
    <cellStyle name="Normal 2 3 6 5 2" xfId="6286"/>
    <cellStyle name="Normal 2 3 6 5 2 2" xfId="6287"/>
    <cellStyle name="Normal 2 3 6 5 3" xfId="6288"/>
    <cellStyle name="Normal 2 3 6 6" xfId="6289"/>
    <cellStyle name="Normal 2 3 6 6 2" xfId="6290"/>
    <cellStyle name="Normal 2 3 6 6 2 2" xfId="6291"/>
    <cellStyle name="Normal 2 3 6 6 3" xfId="6292"/>
    <cellStyle name="Normal 2 3 6 7" xfId="6293"/>
    <cellStyle name="Normal 2 3 6 7 2" xfId="6294"/>
    <cellStyle name="Normal 2 3 6 7 2 2" xfId="6295"/>
    <cellStyle name="Normal 2 3 6 7 3" xfId="6296"/>
    <cellStyle name="Normal 2 3 6 8" xfId="6297"/>
    <cellStyle name="Normal 2 3 6 8 2" xfId="6298"/>
    <cellStyle name="Normal 2 3 6 8 2 2" xfId="6299"/>
    <cellStyle name="Normal 2 3 6 8 3" xfId="6300"/>
    <cellStyle name="Normal 2 3 6 9" xfId="6301"/>
    <cellStyle name="Normal 2 3 6 9 2" xfId="6302"/>
    <cellStyle name="Normal 2 3 6 9 2 2" xfId="6303"/>
    <cellStyle name="Normal 2 3 6 9 3" xfId="6304"/>
    <cellStyle name="Normal 2 3 7" xfId="6305"/>
    <cellStyle name="Normal 2 3 7 10" xfId="6306"/>
    <cellStyle name="Normal 2 3 7 10 2" xfId="6307"/>
    <cellStyle name="Normal 2 3 7 10 2 2" xfId="6308"/>
    <cellStyle name="Normal 2 3 7 10 3" xfId="6309"/>
    <cellStyle name="Normal 2 3 7 11" xfId="6310"/>
    <cellStyle name="Normal 2 3 7 11 2" xfId="6311"/>
    <cellStyle name="Normal 2 3 7 11 2 2" xfId="6312"/>
    <cellStyle name="Normal 2 3 7 11 3" xfId="6313"/>
    <cellStyle name="Normal 2 3 7 12" xfId="6314"/>
    <cellStyle name="Normal 2 3 7 12 2" xfId="6315"/>
    <cellStyle name="Normal 2 3 7 12 2 2" xfId="6316"/>
    <cellStyle name="Normal 2 3 7 12 3" xfId="6317"/>
    <cellStyle name="Normal 2 3 7 13" xfId="6318"/>
    <cellStyle name="Normal 2 3 7 13 2" xfId="6319"/>
    <cellStyle name="Normal 2 3 7 13 2 2" xfId="6320"/>
    <cellStyle name="Normal 2 3 7 13 3" xfId="6321"/>
    <cellStyle name="Normal 2 3 7 14" xfId="6322"/>
    <cellStyle name="Normal 2 3 7 14 2" xfId="6323"/>
    <cellStyle name="Normal 2 3 7 14 2 2" xfId="6324"/>
    <cellStyle name="Normal 2 3 7 14 3" xfId="6325"/>
    <cellStyle name="Normal 2 3 7 15" xfId="6326"/>
    <cellStyle name="Normal 2 3 7 15 2" xfId="6327"/>
    <cellStyle name="Normal 2 3 7 15 2 2" xfId="6328"/>
    <cellStyle name="Normal 2 3 7 15 3" xfId="6329"/>
    <cellStyle name="Normal 2 3 7 16" xfId="6330"/>
    <cellStyle name="Normal 2 3 7 16 2" xfId="6331"/>
    <cellStyle name="Normal 2 3 7 17" xfId="6332"/>
    <cellStyle name="Normal 2 3 7 17 2" xfId="6333"/>
    <cellStyle name="Normal 2 3 7 18" xfId="6334"/>
    <cellStyle name="Normal 2 3 7 18 2" xfId="6335"/>
    <cellStyle name="Normal 2 3 7 19" xfId="6336"/>
    <cellStyle name="Normal 2 3 7 19 2" xfId="6337"/>
    <cellStyle name="Normal 2 3 7 2" xfId="6338"/>
    <cellStyle name="Normal 2 3 7 2 2" xfId="6339"/>
    <cellStyle name="Normal 2 3 7 2 2 2" xfId="6340"/>
    <cellStyle name="Normal 2 3 7 2 2 2 2" xfId="6341"/>
    <cellStyle name="Normal 2 3 7 2 2 3" xfId="6342"/>
    <cellStyle name="Normal 2 3 7 2 3" xfId="6343"/>
    <cellStyle name="Normal 2 3 7 2 3 2" xfId="6344"/>
    <cellStyle name="Normal 2 3 7 2 4" xfId="6345"/>
    <cellStyle name="Normal 2 3 7 20" xfId="6346"/>
    <cellStyle name="Normal 2 3 7 20 2" xfId="6347"/>
    <cellStyle name="Normal 2 3 7 21" xfId="6348"/>
    <cellStyle name="Normal 2 3 7 21 2" xfId="6349"/>
    <cellStyle name="Normal 2 3 7 22" xfId="6350"/>
    <cellStyle name="Normal 2 3 7 22 2" xfId="6351"/>
    <cellStyle name="Normal 2 3 7 23" xfId="6352"/>
    <cellStyle name="Normal 2 3 7 23 2" xfId="6353"/>
    <cellStyle name="Normal 2 3 7 24" xfId="6354"/>
    <cellStyle name="Normal 2 3 7 24 2" xfId="6355"/>
    <cellStyle name="Normal 2 3 7 25" xfId="6356"/>
    <cellStyle name="Normal 2 3 7 25 2" xfId="6357"/>
    <cellStyle name="Normal 2 3 7 26" xfId="6358"/>
    <cellStyle name="Normal 2 3 7 26 2" xfId="6359"/>
    <cellStyle name="Normal 2 3 7 27" xfId="6360"/>
    <cellStyle name="Normal 2 3 7 27 2" xfId="6361"/>
    <cellStyle name="Normal 2 3 7 28" xfId="6362"/>
    <cellStyle name="Normal 2 3 7 28 2" xfId="6363"/>
    <cellStyle name="Normal 2 3 7 29" xfId="6364"/>
    <cellStyle name="Normal 2 3 7 3" xfId="6365"/>
    <cellStyle name="Normal 2 3 7 3 2" xfId="6366"/>
    <cellStyle name="Normal 2 3 7 3 2 2" xfId="6367"/>
    <cellStyle name="Normal 2 3 7 3 3" xfId="6368"/>
    <cellStyle name="Normal 2 3 7 4" xfId="6369"/>
    <cellStyle name="Normal 2 3 7 4 2" xfId="6370"/>
    <cellStyle name="Normal 2 3 7 4 2 2" xfId="6371"/>
    <cellStyle name="Normal 2 3 7 4 3" xfId="6372"/>
    <cellStyle name="Normal 2 3 7 5" xfId="6373"/>
    <cellStyle name="Normal 2 3 7 5 2" xfId="6374"/>
    <cellStyle name="Normal 2 3 7 5 2 2" xfId="6375"/>
    <cellStyle name="Normal 2 3 7 5 3" xfId="6376"/>
    <cellStyle name="Normal 2 3 7 6" xfId="6377"/>
    <cellStyle name="Normal 2 3 7 6 2" xfId="6378"/>
    <cellStyle name="Normal 2 3 7 6 2 2" xfId="6379"/>
    <cellStyle name="Normal 2 3 7 6 3" xfId="6380"/>
    <cellStyle name="Normal 2 3 7 7" xfId="6381"/>
    <cellStyle name="Normal 2 3 7 7 2" xfId="6382"/>
    <cellStyle name="Normal 2 3 7 7 2 2" xfId="6383"/>
    <cellStyle name="Normal 2 3 7 7 3" xfId="6384"/>
    <cellStyle name="Normal 2 3 7 8" xfId="6385"/>
    <cellStyle name="Normal 2 3 7 8 2" xfId="6386"/>
    <cellStyle name="Normal 2 3 7 8 2 2" xfId="6387"/>
    <cellStyle name="Normal 2 3 7 8 3" xfId="6388"/>
    <cellStyle name="Normal 2 3 7 9" xfId="6389"/>
    <cellStyle name="Normal 2 3 7 9 2" xfId="6390"/>
    <cellStyle name="Normal 2 3 7 9 2 2" xfId="6391"/>
    <cellStyle name="Normal 2 3 7 9 3" xfId="6392"/>
    <cellStyle name="Normal 2 3 8" xfId="6393"/>
    <cellStyle name="Normal 2 3 8 10" xfId="6394"/>
    <cellStyle name="Normal 2 3 8 10 2" xfId="6395"/>
    <cellStyle name="Normal 2 3 8 10 2 2" xfId="6396"/>
    <cellStyle name="Normal 2 3 8 10 3" xfId="6397"/>
    <cellStyle name="Normal 2 3 8 11" xfId="6398"/>
    <cellStyle name="Normal 2 3 8 11 2" xfId="6399"/>
    <cellStyle name="Normal 2 3 8 11 2 2" xfId="6400"/>
    <cellStyle name="Normal 2 3 8 11 3" xfId="6401"/>
    <cellStyle name="Normal 2 3 8 12" xfId="6402"/>
    <cellStyle name="Normal 2 3 8 12 2" xfId="6403"/>
    <cellStyle name="Normal 2 3 8 12 2 2" xfId="6404"/>
    <cellStyle name="Normal 2 3 8 12 3" xfId="6405"/>
    <cellStyle name="Normal 2 3 8 13" xfId="6406"/>
    <cellStyle name="Normal 2 3 8 13 2" xfId="6407"/>
    <cellStyle name="Normal 2 3 8 13 2 2" xfId="6408"/>
    <cellStyle name="Normal 2 3 8 13 3" xfId="6409"/>
    <cellStyle name="Normal 2 3 8 14" xfId="6410"/>
    <cellStyle name="Normal 2 3 8 14 2" xfId="6411"/>
    <cellStyle name="Normal 2 3 8 14 2 2" xfId="6412"/>
    <cellStyle name="Normal 2 3 8 14 3" xfId="6413"/>
    <cellStyle name="Normal 2 3 8 15" xfId="6414"/>
    <cellStyle name="Normal 2 3 8 15 2" xfId="6415"/>
    <cellStyle name="Normal 2 3 8 15 2 2" xfId="6416"/>
    <cellStyle name="Normal 2 3 8 15 3" xfId="6417"/>
    <cellStyle name="Normal 2 3 8 16" xfId="6418"/>
    <cellStyle name="Normal 2 3 8 16 2" xfId="6419"/>
    <cellStyle name="Normal 2 3 8 17" xfId="6420"/>
    <cellStyle name="Normal 2 3 8 17 2" xfId="6421"/>
    <cellStyle name="Normal 2 3 8 18" xfId="6422"/>
    <cellStyle name="Normal 2 3 8 18 2" xfId="6423"/>
    <cellStyle name="Normal 2 3 8 19" xfId="6424"/>
    <cellStyle name="Normal 2 3 8 19 2" xfId="6425"/>
    <cellStyle name="Normal 2 3 8 2" xfId="6426"/>
    <cellStyle name="Normal 2 3 8 2 2" xfId="6427"/>
    <cellStyle name="Normal 2 3 8 2 2 2" xfId="6428"/>
    <cellStyle name="Normal 2 3 8 2 2 2 2" xfId="6429"/>
    <cellStyle name="Normal 2 3 8 2 2 3" xfId="6430"/>
    <cellStyle name="Normal 2 3 8 2 3" xfId="6431"/>
    <cellStyle name="Normal 2 3 8 2 3 2" xfId="6432"/>
    <cellStyle name="Normal 2 3 8 2 4" xfId="6433"/>
    <cellStyle name="Normal 2 3 8 20" xfId="6434"/>
    <cellStyle name="Normal 2 3 8 20 2" xfId="6435"/>
    <cellStyle name="Normal 2 3 8 21" xfId="6436"/>
    <cellStyle name="Normal 2 3 8 21 2" xfId="6437"/>
    <cellStyle name="Normal 2 3 8 22" xfId="6438"/>
    <cellStyle name="Normal 2 3 8 22 2" xfId="6439"/>
    <cellStyle name="Normal 2 3 8 23" xfId="6440"/>
    <cellStyle name="Normal 2 3 8 23 2" xfId="6441"/>
    <cellStyle name="Normal 2 3 8 24" xfId="6442"/>
    <cellStyle name="Normal 2 3 8 24 2" xfId="6443"/>
    <cellStyle name="Normal 2 3 8 25" xfId="6444"/>
    <cellStyle name="Normal 2 3 8 25 2" xfId="6445"/>
    <cellStyle name="Normal 2 3 8 26" xfId="6446"/>
    <cellStyle name="Normal 2 3 8 26 2" xfId="6447"/>
    <cellStyle name="Normal 2 3 8 27" xfId="6448"/>
    <cellStyle name="Normal 2 3 8 27 2" xfId="6449"/>
    <cellStyle name="Normal 2 3 8 28" xfId="6450"/>
    <cellStyle name="Normal 2 3 8 28 2" xfId="6451"/>
    <cellStyle name="Normal 2 3 8 29" xfId="6452"/>
    <cellStyle name="Normal 2 3 8 3" xfId="6453"/>
    <cellStyle name="Normal 2 3 8 3 2" xfId="6454"/>
    <cellStyle name="Normal 2 3 8 3 2 2" xfId="6455"/>
    <cellStyle name="Normal 2 3 8 3 3" xfId="6456"/>
    <cellStyle name="Normal 2 3 8 4" xfId="6457"/>
    <cellStyle name="Normal 2 3 8 4 2" xfId="6458"/>
    <cellStyle name="Normal 2 3 8 4 2 2" xfId="6459"/>
    <cellStyle name="Normal 2 3 8 4 3" xfId="6460"/>
    <cellStyle name="Normal 2 3 8 5" xfId="6461"/>
    <cellStyle name="Normal 2 3 8 5 2" xfId="6462"/>
    <cellStyle name="Normal 2 3 8 5 2 2" xfId="6463"/>
    <cellStyle name="Normal 2 3 8 5 3" xfId="6464"/>
    <cellStyle name="Normal 2 3 8 6" xfId="6465"/>
    <cellStyle name="Normal 2 3 8 6 2" xfId="6466"/>
    <cellStyle name="Normal 2 3 8 6 2 2" xfId="6467"/>
    <cellStyle name="Normal 2 3 8 6 3" xfId="6468"/>
    <cellStyle name="Normal 2 3 8 7" xfId="6469"/>
    <cellStyle name="Normal 2 3 8 7 2" xfId="6470"/>
    <cellStyle name="Normal 2 3 8 7 2 2" xfId="6471"/>
    <cellStyle name="Normal 2 3 8 7 3" xfId="6472"/>
    <cellStyle name="Normal 2 3 8 8" xfId="6473"/>
    <cellStyle name="Normal 2 3 8 8 2" xfId="6474"/>
    <cellStyle name="Normal 2 3 8 8 2 2" xfId="6475"/>
    <cellStyle name="Normal 2 3 8 8 3" xfId="6476"/>
    <cellStyle name="Normal 2 3 8 9" xfId="6477"/>
    <cellStyle name="Normal 2 3 8 9 2" xfId="6478"/>
    <cellStyle name="Normal 2 3 8 9 2 2" xfId="6479"/>
    <cellStyle name="Normal 2 3 8 9 3" xfId="6480"/>
    <cellStyle name="Normal 2 3 9" xfId="6481"/>
    <cellStyle name="Normal 2 3 9 10" xfId="6482"/>
    <cellStyle name="Normal 2 3 9 10 2" xfId="6483"/>
    <cellStyle name="Normal 2 3 9 10 2 2" xfId="6484"/>
    <cellStyle name="Normal 2 3 9 10 3" xfId="6485"/>
    <cellStyle name="Normal 2 3 9 11" xfId="6486"/>
    <cellStyle name="Normal 2 3 9 11 2" xfId="6487"/>
    <cellStyle name="Normal 2 3 9 11 2 2" xfId="6488"/>
    <cellStyle name="Normal 2 3 9 11 3" xfId="6489"/>
    <cellStyle name="Normal 2 3 9 12" xfId="6490"/>
    <cellStyle name="Normal 2 3 9 12 2" xfId="6491"/>
    <cellStyle name="Normal 2 3 9 12 2 2" xfId="6492"/>
    <cellStyle name="Normal 2 3 9 12 3" xfId="6493"/>
    <cellStyle name="Normal 2 3 9 13" xfId="6494"/>
    <cellStyle name="Normal 2 3 9 13 2" xfId="6495"/>
    <cellStyle name="Normal 2 3 9 13 2 2" xfId="6496"/>
    <cellStyle name="Normal 2 3 9 13 3" xfId="6497"/>
    <cellStyle name="Normal 2 3 9 14" xfId="6498"/>
    <cellStyle name="Normal 2 3 9 14 2" xfId="6499"/>
    <cellStyle name="Normal 2 3 9 14 2 2" xfId="6500"/>
    <cellStyle name="Normal 2 3 9 14 3" xfId="6501"/>
    <cellStyle name="Normal 2 3 9 15" xfId="6502"/>
    <cellStyle name="Normal 2 3 9 15 2" xfId="6503"/>
    <cellStyle name="Normal 2 3 9 15 2 2" xfId="6504"/>
    <cellStyle name="Normal 2 3 9 15 3" xfId="6505"/>
    <cellStyle name="Normal 2 3 9 16" xfId="6506"/>
    <cellStyle name="Normal 2 3 9 16 2" xfId="6507"/>
    <cellStyle name="Normal 2 3 9 17" xfId="6508"/>
    <cellStyle name="Normal 2 3 9 17 2" xfId="6509"/>
    <cellStyle name="Normal 2 3 9 18" xfId="6510"/>
    <cellStyle name="Normal 2 3 9 18 2" xfId="6511"/>
    <cellStyle name="Normal 2 3 9 19" xfId="6512"/>
    <cellStyle name="Normal 2 3 9 19 2" xfId="6513"/>
    <cellStyle name="Normal 2 3 9 2" xfId="6514"/>
    <cellStyle name="Normal 2 3 9 2 2" xfId="6515"/>
    <cellStyle name="Normal 2 3 9 2 2 2" xfId="6516"/>
    <cellStyle name="Normal 2 3 9 2 2 2 2" xfId="6517"/>
    <cellStyle name="Normal 2 3 9 2 2 3" xfId="6518"/>
    <cellStyle name="Normal 2 3 9 2 3" xfId="6519"/>
    <cellStyle name="Normal 2 3 9 2 3 2" xfId="6520"/>
    <cellStyle name="Normal 2 3 9 2 4" xfId="6521"/>
    <cellStyle name="Normal 2 3 9 20" xfId="6522"/>
    <cellStyle name="Normal 2 3 9 20 2" xfId="6523"/>
    <cellStyle name="Normal 2 3 9 21" xfId="6524"/>
    <cellStyle name="Normal 2 3 9 21 2" xfId="6525"/>
    <cellStyle name="Normal 2 3 9 22" xfId="6526"/>
    <cellStyle name="Normal 2 3 9 22 2" xfId="6527"/>
    <cellStyle name="Normal 2 3 9 23" xfId="6528"/>
    <cellStyle name="Normal 2 3 9 23 2" xfId="6529"/>
    <cellStyle name="Normal 2 3 9 24" xfId="6530"/>
    <cellStyle name="Normal 2 3 9 24 2" xfId="6531"/>
    <cellStyle name="Normal 2 3 9 25" xfId="6532"/>
    <cellStyle name="Normal 2 3 9 25 2" xfId="6533"/>
    <cellStyle name="Normal 2 3 9 26" xfId="6534"/>
    <cellStyle name="Normal 2 3 9 26 2" xfId="6535"/>
    <cellStyle name="Normal 2 3 9 27" xfId="6536"/>
    <cellStyle name="Normal 2 3 9 27 2" xfId="6537"/>
    <cellStyle name="Normal 2 3 9 28" xfId="6538"/>
    <cellStyle name="Normal 2 3 9 28 2" xfId="6539"/>
    <cellStyle name="Normal 2 3 9 29" xfId="6540"/>
    <cellStyle name="Normal 2 3 9 3" xfId="6541"/>
    <cellStyle name="Normal 2 3 9 3 2" xfId="6542"/>
    <cellStyle name="Normal 2 3 9 3 2 2" xfId="6543"/>
    <cellStyle name="Normal 2 3 9 3 3" xfId="6544"/>
    <cellStyle name="Normal 2 3 9 4" xfId="6545"/>
    <cellStyle name="Normal 2 3 9 4 2" xfId="6546"/>
    <cellStyle name="Normal 2 3 9 4 2 2" xfId="6547"/>
    <cellStyle name="Normal 2 3 9 4 3" xfId="6548"/>
    <cellStyle name="Normal 2 3 9 5" xfId="6549"/>
    <cellStyle name="Normal 2 3 9 5 2" xfId="6550"/>
    <cellStyle name="Normal 2 3 9 5 2 2" xfId="6551"/>
    <cellStyle name="Normal 2 3 9 5 3" xfId="6552"/>
    <cellStyle name="Normal 2 3 9 6" xfId="6553"/>
    <cellStyle name="Normal 2 3 9 6 2" xfId="6554"/>
    <cellStyle name="Normal 2 3 9 6 2 2" xfId="6555"/>
    <cellStyle name="Normal 2 3 9 6 3" xfId="6556"/>
    <cellStyle name="Normal 2 3 9 7" xfId="6557"/>
    <cellStyle name="Normal 2 3 9 7 2" xfId="6558"/>
    <cellStyle name="Normal 2 3 9 7 2 2" xfId="6559"/>
    <cellStyle name="Normal 2 3 9 7 3" xfId="6560"/>
    <cellStyle name="Normal 2 3 9 8" xfId="6561"/>
    <cellStyle name="Normal 2 3 9 8 2" xfId="6562"/>
    <cellStyle name="Normal 2 3 9 8 2 2" xfId="6563"/>
    <cellStyle name="Normal 2 3 9 8 3" xfId="6564"/>
    <cellStyle name="Normal 2 3 9 9" xfId="6565"/>
    <cellStyle name="Normal 2 3 9 9 2" xfId="6566"/>
    <cellStyle name="Normal 2 3 9 9 2 2" xfId="6567"/>
    <cellStyle name="Normal 2 3 9 9 3" xfId="6568"/>
    <cellStyle name="Normal 2 4" xfId="6569"/>
    <cellStyle name="Normal 2 4 2" xfId="6570"/>
    <cellStyle name="Normal 2 4 2 2" xfId="6571"/>
    <cellStyle name="Normal 2 4 2 2 2" xfId="6572"/>
    <cellStyle name="Normal 2 4 3" xfId="6573"/>
    <cellStyle name="Normal 2 4 3 2" xfId="6574"/>
    <cellStyle name="Normal 2 4 3 2 2" xfId="6575"/>
    <cellStyle name="Normal 2 4 3 3" xfId="6576"/>
    <cellStyle name="Normal 2 4 4" xfId="6577"/>
    <cellStyle name="Normal 2 4 4 2" xfId="6578"/>
    <cellStyle name="Normal 2 5" xfId="6579"/>
    <cellStyle name="Normal 2 5 2" xfId="6580"/>
    <cellStyle name="Normal 2 5 3" xfId="6581"/>
    <cellStyle name="Normal 2 5 3 2" xfId="6582"/>
    <cellStyle name="Normal 2 6" xfId="6583"/>
    <cellStyle name="Normal 2 6 10" xfId="6584"/>
    <cellStyle name="Normal 2 6 10 2" xfId="6585"/>
    <cellStyle name="Normal 2 6 10 2 2" xfId="6586"/>
    <cellStyle name="Normal 2 6 10 3" xfId="6587"/>
    <cellStyle name="Normal 2 6 11" xfId="6588"/>
    <cellStyle name="Normal 2 6 11 2" xfId="6589"/>
    <cellStyle name="Normal 2 6 11 2 2" xfId="6590"/>
    <cellStyle name="Normal 2 6 11 3" xfId="6591"/>
    <cellStyle name="Normal 2 6 12" xfId="6592"/>
    <cellStyle name="Normal 2 6 12 2" xfId="6593"/>
    <cellStyle name="Normal 2 6 12 2 2" xfId="6594"/>
    <cellStyle name="Normal 2 6 12 3" xfId="6595"/>
    <cellStyle name="Normal 2 6 13" xfId="6596"/>
    <cellStyle name="Normal 2 6 13 2" xfId="6597"/>
    <cellStyle name="Normal 2 6 13 2 2" xfId="6598"/>
    <cellStyle name="Normal 2 6 13 3" xfId="6599"/>
    <cellStyle name="Normal 2 6 14" xfId="6600"/>
    <cellStyle name="Normal 2 6 14 2" xfId="6601"/>
    <cellStyle name="Normal 2 6 14 2 2" xfId="6602"/>
    <cellStyle name="Normal 2 6 14 3" xfId="6603"/>
    <cellStyle name="Normal 2 6 15" xfId="6604"/>
    <cellStyle name="Normal 2 6 15 2" xfId="6605"/>
    <cellStyle name="Normal 2 6 15 2 2" xfId="6606"/>
    <cellStyle name="Normal 2 6 15 3" xfId="6607"/>
    <cellStyle name="Normal 2 6 16" xfId="6608"/>
    <cellStyle name="Normal 2 6 16 2" xfId="6609"/>
    <cellStyle name="Normal 2 6 17" xfId="6610"/>
    <cellStyle name="Normal 2 6 17 2" xfId="6611"/>
    <cellStyle name="Normal 2 6 18" xfId="6612"/>
    <cellStyle name="Normal 2 6 18 2" xfId="6613"/>
    <cellStyle name="Normal 2 6 19" xfId="6614"/>
    <cellStyle name="Normal 2 6 19 2" xfId="6615"/>
    <cellStyle name="Normal 2 6 2" xfId="6616"/>
    <cellStyle name="Normal 2 6 2 2" xfId="6617"/>
    <cellStyle name="Normal 2 6 2 2 2" xfId="6618"/>
    <cellStyle name="Normal 2 6 2 2 2 2" xfId="6619"/>
    <cellStyle name="Normal 2 6 2 2 3" xfId="6620"/>
    <cellStyle name="Normal 2 6 2 3" xfId="6621"/>
    <cellStyle name="Normal 2 6 2 4" xfId="6622"/>
    <cellStyle name="Normal 2 6 2 4 2" xfId="6623"/>
    <cellStyle name="Normal 2 6 2 5" xfId="6624"/>
    <cellStyle name="Normal 2 6 20" xfId="6625"/>
    <cellStyle name="Normal 2 6 20 2" xfId="6626"/>
    <cellStyle name="Normal 2 6 21" xfId="6627"/>
    <cellStyle name="Normal 2 6 21 2" xfId="6628"/>
    <cellStyle name="Normal 2 6 22" xfId="6629"/>
    <cellStyle name="Normal 2 6 22 2" xfId="6630"/>
    <cellStyle name="Normal 2 6 23" xfId="6631"/>
    <cellStyle name="Normal 2 6 23 2" xfId="6632"/>
    <cellStyle name="Normal 2 6 24" xfId="6633"/>
    <cellStyle name="Normal 2 6 24 2" xfId="6634"/>
    <cellStyle name="Normal 2 6 25" xfId="6635"/>
    <cellStyle name="Normal 2 6 25 2" xfId="6636"/>
    <cellStyle name="Normal 2 6 26" xfId="6637"/>
    <cellStyle name="Normal 2 6 26 2" xfId="6638"/>
    <cellStyle name="Normal 2 6 27" xfId="6639"/>
    <cellStyle name="Normal 2 6 27 2" xfId="6640"/>
    <cellStyle name="Normal 2 6 28" xfId="6641"/>
    <cellStyle name="Normal 2 6 28 2" xfId="6642"/>
    <cellStyle name="Normal 2 6 29" xfId="6643"/>
    <cellStyle name="Normal 2 6 3" xfId="6644"/>
    <cellStyle name="Normal 2 6 3 2" xfId="6645"/>
    <cellStyle name="Normal 2 6 3 2 2" xfId="6646"/>
    <cellStyle name="Normal 2 6 3 3" xfId="6647"/>
    <cellStyle name="Normal 2 6 4" xfId="6648"/>
    <cellStyle name="Normal 2 6 4 2" xfId="6649"/>
    <cellStyle name="Normal 2 6 4 2 2" xfId="6650"/>
    <cellStyle name="Normal 2 6 4 3" xfId="6651"/>
    <cellStyle name="Normal 2 6 5" xfId="6652"/>
    <cellStyle name="Normal 2 6 5 2" xfId="6653"/>
    <cellStyle name="Normal 2 6 5 2 2" xfId="6654"/>
    <cellStyle name="Normal 2 6 5 3" xfId="6655"/>
    <cellStyle name="Normal 2 6 6" xfId="6656"/>
    <cellStyle name="Normal 2 6 6 2" xfId="6657"/>
    <cellStyle name="Normal 2 6 6 2 2" xfId="6658"/>
    <cellStyle name="Normal 2 6 6 3" xfId="6659"/>
    <cellStyle name="Normal 2 6 7" xfId="6660"/>
    <cellStyle name="Normal 2 6 7 2" xfId="6661"/>
    <cellStyle name="Normal 2 6 7 2 2" xfId="6662"/>
    <cellStyle name="Normal 2 6 7 3" xfId="6663"/>
    <cellStyle name="Normal 2 6 8" xfId="6664"/>
    <cellStyle name="Normal 2 6 8 2" xfId="6665"/>
    <cellStyle name="Normal 2 6 8 2 2" xfId="6666"/>
    <cellStyle name="Normal 2 6 8 3" xfId="6667"/>
    <cellStyle name="Normal 2 6 9" xfId="6668"/>
    <cellStyle name="Normal 2 6 9 2" xfId="6669"/>
    <cellStyle name="Normal 2 6 9 2 2" xfId="6670"/>
    <cellStyle name="Normal 2 6 9 3" xfId="6671"/>
    <cellStyle name="Normal 2 7" xfId="6672"/>
    <cellStyle name="Normal 2 8" xfId="6673"/>
    <cellStyle name="Normal 2 9" xfId="6674"/>
    <cellStyle name="Normal 2 9 2" xfId="6675"/>
    <cellStyle name="Normal 20" xfId="6676"/>
    <cellStyle name="Normal 21" xfId="6677"/>
    <cellStyle name="Normal 22" xfId="6678"/>
    <cellStyle name="Normal 22 10" xfId="6679"/>
    <cellStyle name="Normal 22 10 2" xfId="6680"/>
    <cellStyle name="Normal 22 10 2 2" xfId="6681"/>
    <cellStyle name="Normal 22 10 3" xfId="6682"/>
    <cellStyle name="Normal 22 11" xfId="6683"/>
    <cellStyle name="Normal 22 11 2" xfId="6684"/>
    <cellStyle name="Normal 22 11 2 2" xfId="6685"/>
    <cellStyle name="Normal 22 11 3" xfId="6686"/>
    <cellStyle name="Normal 22 12" xfId="6687"/>
    <cellStyle name="Normal 22 12 2" xfId="6688"/>
    <cellStyle name="Normal 22 12 2 2" xfId="6689"/>
    <cellStyle name="Normal 22 12 3" xfId="6690"/>
    <cellStyle name="Normal 22 13" xfId="6691"/>
    <cellStyle name="Normal 22 13 2" xfId="6692"/>
    <cellStyle name="Normal 22 14" xfId="6693"/>
    <cellStyle name="Normal 22 14 2" xfId="6694"/>
    <cellStyle name="Normal 22 15" xfId="6695"/>
    <cellStyle name="Normal 22 15 2" xfId="6696"/>
    <cellStyle name="Normal 22 16" xfId="6697"/>
    <cellStyle name="Normal 22 16 2" xfId="6698"/>
    <cellStyle name="Normal 22 17" xfId="6699"/>
    <cellStyle name="Normal 22 17 2" xfId="6700"/>
    <cellStyle name="Normal 22 18" xfId="6701"/>
    <cellStyle name="Normal 22 18 2" xfId="6702"/>
    <cellStyle name="Normal 22 19" xfId="6703"/>
    <cellStyle name="Normal 22 19 2" xfId="6704"/>
    <cellStyle name="Normal 22 2" xfId="6705"/>
    <cellStyle name="Normal 22 2 10" xfId="6706"/>
    <cellStyle name="Normal 22 2 10 2" xfId="6707"/>
    <cellStyle name="Normal 22 2 11" xfId="6708"/>
    <cellStyle name="Normal 22 2 11 2" xfId="6709"/>
    <cellStyle name="Normal 22 2 12" xfId="6710"/>
    <cellStyle name="Normal 22 2 12 2" xfId="6711"/>
    <cellStyle name="Normal 22 2 13" xfId="6712"/>
    <cellStyle name="Normal 22 2 13 2" xfId="6713"/>
    <cellStyle name="Normal 22 2 14" xfId="6714"/>
    <cellStyle name="Normal 22 2 14 2" xfId="6715"/>
    <cellStyle name="Normal 22 2 15" xfId="6716"/>
    <cellStyle name="Normal 22 2 15 2" xfId="6717"/>
    <cellStyle name="Normal 22 2 16" xfId="6718"/>
    <cellStyle name="Normal 22 2 16 2" xfId="6719"/>
    <cellStyle name="Normal 22 2 17" xfId="6720"/>
    <cellStyle name="Normal 22 2 17 2" xfId="6721"/>
    <cellStyle name="Normal 22 2 18" xfId="6722"/>
    <cellStyle name="Normal 22 2 18 2" xfId="6723"/>
    <cellStyle name="Normal 22 2 19" xfId="6724"/>
    <cellStyle name="Normal 22 2 19 2" xfId="6725"/>
    <cellStyle name="Normal 22 2 2" xfId="6726"/>
    <cellStyle name="Normal 22 2 2 2" xfId="6727"/>
    <cellStyle name="Normal 22 2 2 2 2" xfId="6728"/>
    <cellStyle name="Normal 22 2 2 3" xfId="6729"/>
    <cellStyle name="Normal 22 2 20" xfId="6730"/>
    <cellStyle name="Normal 22 2 20 2" xfId="6731"/>
    <cellStyle name="Normal 22 2 21" xfId="6732"/>
    <cellStyle name="Normal 22 2 21 2" xfId="6733"/>
    <cellStyle name="Normal 22 2 22" xfId="6734"/>
    <cellStyle name="Normal 22 2 22 2" xfId="6735"/>
    <cellStyle name="Normal 22 2 23" xfId="6736"/>
    <cellStyle name="Normal 22 2 3" xfId="6737"/>
    <cellStyle name="Normal 22 2 3 2" xfId="6738"/>
    <cellStyle name="Normal 22 2 3 2 2" xfId="6739"/>
    <cellStyle name="Normal 22 2 3 3" xfId="6740"/>
    <cellStyle name="Normal 22 2 4" xfId="6741"/>
    <cellStyle name="Normal 22 2 4 2" xfId="6742"/>
    <cellStyle name="Normal 22 2 4 2 2" xfId="6743"/>
    <cellStyle name="Normal 22 2 4 3" xfId="6744"/>
    <cellStyle name="Normal 22 2 5" xfId="6745"/>
    <cellStyle name="Normal 22 2 5 2" xfId="6746"/>
    <cellStyle name="Normal 22 2 5 2 2" xfId="6747"/>
    <cellStyle name="Normal 22 2 5 3" xfId="6748"/>
    <cellStyle name="Normal 22 2 6" xfId="6749"/>
    <cellStyle name="Normal 22 2 6 2" xfId="6750"/>
    <cellStyle name="Normal 22 2 6 2 2" xfId="6751"/>
    <cellStyle name="Normal 22 2 6 3" xfId="6752"/>
    <cellStyle name="Normal 22 2 7" xfId="6753"/>
    <cellStyle name="Normal 22 2 7 2" xfId="6754"/>
    <cellStyle name="Normal 22 2 7 2 2" xfId="6755"/>
    <cellStyle name="Normal 22 2 7 3" xfId="6756"/>
    <cellStyle name="Normal 22 2 8" xfId="6757"/>
    <cellStyle name="Normal 22 2 8 2" xfId="6758"/>
    <cellStyle name="Normal 22 2 8 2 2" xfId="6759"/>
    <cellStyle name="Normal 22 2 8 3" xfId="6760"/>
    <cellStyle name="Normal 22 2 9" xfId="6761"/>
    <cellStyle name="Normal 22 2 9 2" xfId="6762"/>
    <cellStyle name="Normal 22 2 9 2 2" xfId="6763"/>
    <cellStyle name="Normal 22 2 9 3" xfId="6764"/>
    <cellStyle name="Normal 22 20" xfId="6765"/>
    <cellStyle name="Normal 22 20 2" xfId="6766"/>
    <cellStyle name="Normal 22 21" xfId="6767"/>
    <cellStyle name="Normal 22 21 2" xfId="6768"/>
    <cellStyle name="Normal 22 22" xfId="6769"/>
    <cellStyle name="Normal 22 22 2" xfId="6770"/>
    <cellStyle name="Normal 22 23" xfId="6771"/>
    <cellStyle name="Normal 22 23 2" xfId="6772"/>
    <cellStyle name="Normal 22 24" xfId="6773"/>
    <cellStyle name="Normal 22 24 2" xfId="6774"/>
    <cellStyle name="Normal 22 25" xfId="6775"/>
    <cellStyle name="Normal 22 25 2" xfId="6776"/>
    <cellStyle name="Normal 22 26" xfId="6777"/>
    <cellStyle name="Normal 22 3" xfId="6778"/>
    <cellStyle name="Normal 22 3 10" xfId="6779"/>
    <cellStyle name="Normal 22 3 10 2" xfId="6780"/>
    <cellStyle name="Normal 22 3 11" xfId="6781"/>
    <cellStyle name="Normal 22 3 11 2" xfId="6782"/>
    <cellStyle name="Normal 22 3 12" xfId="6783"/>
    <cellStyle name="Normal 22 3 12 2" xfId="6784"/>
    <cellStyle name="Normal 22 3 13" xfId="6785"/>
    <cellStyle name="Normal 22 3 13 2" xfId="6786"/>
    <cellStyle name="Normal 22 3 14" xfId="6787"/>
    <cellStyle name="Normal 22 3 14 2" xfId="6788"/>
    <cellStyle name="Normal 22 3 15" xfId="6789"/>
    <cellStyle name="Normal 22 3 15 2" xfId="6790"/>
    <cellStyle name="Normal 22 3 16" xfId="6791"/>
    <cellStyle name="Normal 22 3 16 2" xfId="6792"/>
    <cellStyle name="Normal 22 3 17" xfId="6793"/>
    <cellStyle name="Normal 22 3 17 2" xfId="6794"/>
    <cellStyle name="Normal 22 3 18" xfId="6795"/>
    <cellStyle name="Normal 22 3 18 2" xfId="6796"/>
    <cellStyle name="Normal 22 3 19" xfId="6797"/>
    <cellStyle name="Normal 22 3 19 2" xfId="6798"/>
    <cellStyle name="Normal 22 3 2" xfId="6799"/>
    <cellStyle name="Normal 22 3 2 2" xfId="6800"/>
    <cellStyle name="Normal 22 3 2 2 2" xfId="6801"/>
    <cellStyle name="Normal 22 3 2 3" xfId="6802"/>
    <cellStyle name="Normal 22 3 20" xfId="6803"/>
    <cellStyle name="Normal 22 3 20 2" xfId="6804"/>
    <cellStyle name="Normal 22 3 21" xfId="6805"/>
    <cellStyle name="Normal 22 3 21 2" xfId="6806"/>
    <cellStyle name="Normal 22 3 22" xfId="6807"/>
    <cellStyle name="Normal 22 3 3" xfId="6808"/>
    <cellStyle name="Normal 22 3 3 2" xfId="6809"/>
    <cellStyle name="Normal 22 3 3 2 2" xfId="6810"/>
    <cellStyle name="Normal 22 3 3 3" xfId="6811"/>
    <cellStyle name="Normal 22 3 4" xfId="6812"/>
    <cellStyle name="Normal 22 3 4 2" xfId="6813"/>
    <cellStyle name="Normal 22 3 4 2 2" xfId="6814"/>
    <cellStyle name="Normal 22 3 4 3" xfId="6815"/>
    <cellStyle name="Normal 22 3 5" xfId="6816"/>
    <cellStyle name="Normal 22 3 5 2" xfId="6817"/>
    <cellStyle name="Normal 22 3 5 2 2" xfId="6818"/>
    <cellStyle name="Normal 22 3 5 3" xfId="6819"/>
    <cellStyle name="Normal 22 3 6" xfId="6820"/>
    <cellStyle name="Normal 22 3 6 2" xfId="6821"/>
    <cellStyle name="Normal 22 3 6 2 2" xfId="6822"/>
    <cellStyle name="Normal 22 3 6 3" xfId="6823"/>
    <cellStyle name="Normal 22 3 7" xfId="6824"/>
    <cellStyle name="Normal 22 3 7 2" xfId="6825"/>
    <cellStyle name="Normal 22 3 7 2 2" xfId="6826"/>
    <cellStyle name="Normal 22 3 7 3" xfId="6827"/>
    <cellStyle name="Normal 22 3 8" xfId="6828"/>
    <cellStyle name="Normal 22 3 8 2" xfId="6829"/>
    <cellStyle name="Normal 22 3 8 2 2" xfId="6830"/>
    <cellStyle name="Normal 22 3 8 3" xfId="6831"/>
    <cellStyle name="Normal 22 3 9" xfId="6832"/>
    <cellStyle name="Normal 22 3 9 2" xfId="6833"/>
    <cellStyle name="Normal 22 4" xfId="6834"/>
    <cellStyle name="Normal 22 4 2" xfId="6835"/>
    <cellStyle name="Normal 22 4 2 2" xfId="6836"/>
    <cellStyle name="Normal 22 4 3" xfId="6837"/>
    <cellStyle name="Normal 22 5" xfId="6838"/>
    <cellStyle name="Normal 22 5 2" xfId="6839"/>
    <cellStyle name="Normal 22 5 2 2" xfId="6840"/>
    <cellStyle name="Normal 22 5 3" xfId="6841"/>
    <cellStyle name="Normal 22 6" xfId="6842"/>
    <cellStyle name="Normal 22 6 2" xfId="6843"/>
    <cellStyle name="Normal 22 6 2 2" xfId="6844"/>
    <cellStyle name="Normal 22 6 3" xfId="6845"/>
    <cellStyle name="Normal 22 7" xfId="6846"/>
    <cellStyle name="Normal 22 7 2" xfId="6847"/>
    <cellStyle name="Normal 22 7 2 2" xfId="6848"/>
    <cellStyle name="Normal 22 7 3" xfId="6849"/>
    <cellStyle name="Normal 22 8" xfId="6850"/>
    <cellStyle name="Normal 22 8 2" xfId="6851"/>
    <cellStyle name="Normal 22 8 2 2" xfId="6852"/>
    <cellStyle name="Normal 22 8 3" xfId="6853"/>
    <cellStyle name="Normal 22 9" xfId="6854"/>
    <cellStyle name="Normal 22 9 2" xfId="6855"/>
    <cellStyle name="Normal 22 9 2 2" xfId="6856"/>
    <cellStyle name="Normal 22 9 3" xfId="6857"/>
    <cellStyle name="Normal 23" xfId="6858"/>
    <cellStyle name="Normal 24" xfId="6859"/>
    <cellStyle name="Normal 24 10" xfId="6860"/>
    <cellStyle name="Normal 24 10 2" xfId="6861"/>
    <cellStyle name="Normal 24 10 2 2" xfId="6862"/>
    <cellStyle name="Normal 24 10 3" xfId="6863"/>
    <cellStyle name="Normal 24 11" xfId="6864"/>
    <cellStyle name="Normal 24 11 2" xfId="6865"/>
    <cellStyle name="Normal 24 11 2 2" xfId="6866"/>
    <cellStyle name="Normal 24 11 3" xfId="6867"/>
    <cellStyle name="Normal 24 12" xfId="6868"/>
    <cellStyle name="Normal 24 12 2" xfId="6869"/>
    <cellStyle name="Normal 24 12 2 2" xfId="6870"/>
    <cellStyle name="Normal 24 12 3" xfId="6871"/>
    <cellStyle name="Normal 24 13" xfId="6872"/>
    <cellStyle name="Normal 24 13 2" xfId="6873"/>
    <cellStyle name="Normal 24 14" xfId="6874"/>
    <cellStyle name="Normal 24 14 2" xfId="6875"/>
    <cellStyle name="Normal 24 15" xfId="6876"/>
    <cellStyle name="Normal 24 15 2" xfId="6877"/>
    <cellStyle name="Normal 24 16" xfId="6878"/>
    <cellStyle name="Normal 24 16 2" xfId="6879"/>
    <cellStyle name="Normal 24 17" xfId="6880"/>
    <cellStyle name="Normal 24 17 2" xfId="6881"/>
    <cellStyle name="Normal 24 18" xfId="6882"/>
    <cellStyle name="Normal 24 18 2" xfId="6883"/>
    <cellStyle name="Normal 24 19" xfId="6884"/>
    <cellStyle name="Normal 24 19 2" xfId="6885"/>
    <cellStyle name="Normal 24 2" xfId="6886"/>
    <cellStyle name="Normal 24 2 10" xfId="6887"/>
    <cellStyle name="Normal 24 2 10 2" xfId="6888"/>
    <cellStyle name="Normal 24 2 11" xfId="6889"/>
    <cellStyle name="Normal 24 2 11 2" xfId="6890"/>
    <cellStyle name="Normal 24 2 12" xfId="6891"/>
    <cellStyle name="Normal 24 2 12 2" xfId="6892"/>
    <cellStyle name="Normal 24 2 13" xfId="6893"/>
    <cellStyle name="Normal 24 2 13 2" xfId="6894"/>
    <cellStyle name="Normal 24 2 14" xfId="6895"/>
    <cellStyle name="Normal 24 2 14 2" xfId="6896"/>
    <cellStyle name="Normal 24 2 15" xfId="6897"/>
    <cellStyle name="Normal 24 2 15 2" xfId="6898"/>
    <cellStyle name="Normal 24 2 16" xfId="6899"/>
    <cellStyle name="Normal 24 2 16 2" xfId="6900"/>
    <cellStyle name="Normal 24 2 17" xfId="6901"/>
    <cellStyle name="Normal 24 2 17 2" xfId="6902"/>
    <cellStyle name="Normal 24 2 18" xfId="6903"/>
    <cellStyle name="Normal 24 2 18 2" xfId="6904"/>
    <cellStyle name="Normal 24 2 19" xfId="6905"/>
    <cellStyle name="Normal 24 2 19 2" xfId="6906"/>
    <cellStyle name="Normal 24 2 2" xfId="6907"/>
    <cellStyle name="Normal 24 2 2 2" xfId="6908"/>
    <cellStyle name="Normal 24 2 2 2 2" xfId="6909"/>
    <cellStyle name="Normal 24 2 2 3" xfId="6910"/>
    <cellStyle name="Normal 24 2 20" xfId="6911"/>
    <cellStyle name="Normal 24 2 20 2" xfId="6912"/>
    <cellStyle name="Normal 24 2 21" xfId="6913"/>
    <cellStyle name="Normal 24 2 21 2" xfId="6914"/>
    <cellStyle name="Normal 24 2 22" xfId="6915"/>
    <cellStyle name="Normal 24 2 22 2" xfId="6916"/>
    <cellStyle name="Normal 24 2 23" xfId="6917"/>
    <cellStyle name="Normal 24 2 3" xfId="6918"/>
    <cellStyle name="Normal 24 2 3 2" xfId="6919"/>
    <cellStyle name="Normal 24 2 3 2 2" xfId="6920"/>
    <cellStyle name="Normal 24 2 3 3" xfId="6921"/>
    <cellStyle name="Normal 24 2 4" xfId="6922"/>
    <cellStyle name="Normal 24 2 4 2" xfId="6923"/>
    <cellStyle name="Normal 24 2 4 2 2" xfId="6924"/>
    <cellStyle name="Normal 24 2 4 3" xfId="6925"/>
    <cellStyle name="Normal 24 2 5" xfId="6926"/>
    <cellStyle name="Normal 24 2 5 2" xfId="6927"/>
    <cellStyle name="Normal 24 2 5 2 2" xfId="6928"/>
    <cellStyle name="Normal 24 2 5 3" xfId="6929"/>
    <cellStyle name="Normal 24 2 6" xfId="6930"/>
    <cellStyle name="Normal 24 2 6 2" xfId="6931"/>
    <cellStyle name="Normal 24 2 6 2 2" xfId="6932"/>
    <cellStyle name="Normal 24 2 6 3" xfId="6933"/>
    <cellStyle name="Normal 24 2 7" xfId="6934"/>
    <cellStyle name="Normal 24 2 7 2" xfId="6935"/>
    <cellStyle name="Normal 24 2 7 2 2" xfId="6936"/>
    <cellStyle name="Normal 24 2 7 3" xfId="6937"/>
    <cellStyle name="Normal 24 2 8" xfId="6938"/>
    <cellStyle name="Normal 24 2 8 2" xfId="6939"/>
    <cellStyle name="Normal 24 2 8 2 2" xfId="6940"/>
    <cellStyle name="Normal 24 2 8 3" xfId="6941"/>
    <cellStyle name="Normal 24 2 9" xfId="6942"/>
    <cellStyle name="Normal 24 2 9 2" xfId="6943"/>
    <cellStyle name="Normal 24 2 9 2 2" xfId="6944"/>
    <cellStyle name="Normal 24 2 9 3" xfId="6945"/>
    <cellStyle name="Normal 24 20" xfId="6946"/>
    <cellStyle name="Normal 24 20 2" xfId="6947"/>
    <cellStyle name="Normal 24 21" xfId="6948"/>
    <cellStyle name="Normal 24 21 2" xfId="6949"/>
    <cellStyle name="Normal 24 22" xfId="6950"/>
    <cellStyle name="Normal 24 22 2" xfId="6951"/>
    <cellStyle name="Normal 24 23" xfId="6952"/>
    <cellStyle name="Normal 24 23 2" xfId="6953"/>
    <cellStyle name="Normal 24 24" xfId="6954"/>
    <cellStyle name="Normal 24 24 2" xfId="6955"/>
    <cellStyle name="Normal 24 25" xfId="6956"/>
    <cellStyle name="Normal 24 25 2" xfId="6957"/>
    <cellStyle name="Normal 24 26" xfId="6958"/>
    <cellStyle name="Normal 24 3" xfId="6959"/>
    <cellStyle name="Normal 24 3 10" xfId="6960"/>
    <cellStyle name="Normal 24 3 10 2" xfId="6961"/>
    <cellStyle name="Normal 24 3 11" xfId="6962"/>
    <cellStyle name="Normal 24 3 11 2" xfId="6963"/>
    <cellStyle name="Normal 24 3 12" xfId="6964"/>
    <cellStyle name="Normal 24 3 12 2" xfId="6965"/>
    <cellStyle name="Normal 24 3 13" xfId="6966"/>
    <cellStyle name="Normal 24 3 13 2" xfId="6967"/>
    <cellStyle name="Normal 24 3 14" xfId="6968"/>
    <cellStyle name="Normal 24 3 14 2" xfId="6969"/>
    <cellStyle name="Normal 24 3 15" xfId="6970"/>
    <cellStyle name="Normal 24 3 15 2" xfId="6971"/>
    <cellStyle name="Normal 24 3 16" xfId="6972"/>
    <cellStyle name="Normal 24 3 16 2" xfId="6973"/>
    <cellStyle name="Normal 24 3 17" xfId="6974"/>
    <cellStyle name="Normal 24 3 17 2" xfId="6975"/>
    <cellStyle name="Normal 24 3 18" xfId="6976"/>
    <cellStyle name="Normal 24 3 18 2" xfId="6977"/>
    <cellStyle name="Normal 24 3 19" xfId="6978"/>
    <cellStyle name="Normal 24 3 19 2" xfId="6979"/>
    <cellStyle name="Normal 24 3 2" xfId="6980"/>
    <cellStyle name="Normal 24 3 2 2" xfId="6981"/>
    <cellStyle name="Normal 24 3 2 2 2" xfId="6982"/>
    <cellStyle name="Normal 24 3 2 3" xfId="6983"/>
    <cellStyle name="Normal 24 3 20" xfId="6984"/>
    <cellStyle name="Normal 24 3 20 2" xfId="6985"/>
    <cellStyle name="Normal 24 3 21" xfId="6986"/>
    <cellStyle name="Normal 24 3 21 2" xfId="6987"/>
    <cellStyle name="Normal 24 3 22" xfId="6988"/>
    <cellStyle name="Normal 24 3 3" xfId="6989"/>
    <cellStyle name="Normal 24 3 3 2" xfId="6990"/>
    <cellStyle name="Normal 24 3 3 2 2" xfId="6991"/>
    <cellStyle name="Normal 24 3 3 3" xfId="6992"/>
    <cellStyle name="Normal 24 3 4" xfId="6993"/>
    <cellStyle name="Normal 24 3 4 2" xfId="6994"/>
    <cellStyle name="Normal 24 3 4 2 2" xfId="6995"/>
    <cellStyle name="Normal 24 3 4 3" xfId="6996"/>
    <cellStyle name="Normal 24 3 5" xfId="6997"/>
    <cellStyle name="Normal 24 3 5 2" xfId="6998"/>
    <cellStyle name="Normal 24 3 5 2 2" xfId="6999"/>
    <cellStyle name="Normal 24 3 5 3" xfId="7000"/>
    <cellStyle name="Normal 24 3 6" xfId="7001"/>
    <cellStyle name="Normal 24 3 6 2" xfId="7002"/>
    <cellStyle name="Normal 24 3 6 2 2" xfId="7003"/>
    <cellStyle name="Normal 24 3 6 3" xfId="7004"/>
    <cellStyle name="Normal 24 3 7" xfId="7005"/>
    <cellStyle name="Normal 24 3 7 2" xfId="7006"/>
    <cellStyle name="Normal 24 3 7 2 2" xfId="7007"/>
    <cellStyle name="Normal 24 3 7 3" xfId="7008"/>
    <cellStyle name="Normal 24 3 8" xfId="7009"/>
    <cellStyle name="Normal 24 3 8 2" xfId="7010"/>
    <cellStyle name="Normal 24 3 8 2 2" xfId="7011"/>
    <cellStyle name="Normal 24 3 8 3" xfId="7012"/>
    <cellStyle name="Normal 24 3 9" xfId="7013"/>
    <cellStyle name="Normal 24 3 9 2" xfId="7014"/>
    <cellStyle name="Normal 24 4" xfId="7015"/>
    <cellStyle name="Normal 24 4 2" xfId="7016"/>
    <cellStyle name="Normal 24 4 2 2" xfId="7017"/>
    <cellStyle name="Normal 24 4 3" xfId="7018"/>
    <cellStyle name="Normal 24 5" xfId="7019"/>
    <cellStyle name="Normal 24 5 2" xfId="7020"/>
    <cellStyle name="Normal 24 5 2 2" xfId="7021"/>
    <cellStyle name="Normal 24 5 3" xfId="7022"/>
    <cellStyle name="Normal 24 6" xfId="7023"/>
    <cellStyle name="Normal 24 6 2" xfId="7024"/>
    <cellStyle name="Normal 24 6 2 2" xfId="7025"/>
    <cellStyle name="Normal 24 6 3" xfId="7026"/>
    <cellStyle name="Normal 24 7" xfId="7027"/>
    <cellStyle name="Normal 24 7 2" xfId="7028"/>
    <cellStyle name="Normal 24 7 2 2" xfId="7029"/>
    <cellStyle name="Normal 24 7 3" xfId="7030"/>
    <cellStyle name="Normal 24 8" xfId="7031"/>
    <cellStyle name="Normal 24 8 2" xfId="7032"/>
    <cellStyle name="Normal 24 8 2 2" xfId="7033"/>
    <cellStyle name="Normal 24 8 3" xfId="7034"/>
    <cellStyle name="Normal 24 9" xfId="7035"/>
    <cellStyle name="Normal 24 9 2" xfId="7036"/>
    <cellStyle name="Normal 24 9 2 2" xfId="7037"/>
    <cellStyle name="Normal 24 9 3" xfId="7038"/>
    <cellStyle name="Normal 25" xfId="7039"/>
    <cellStyle name="Normal 25 10" xfId="7040"/>
    <cellStyle name="Normal 25 10 2" xfId="7041"/>
    <cellStyle name="Normal 25 10 2 2" xfId="7042"/>
    <cellStyle name="Normal 25 10 3" xfId="7043"/>
    <cellStyle name="Normal 25 11" xfId="7044"/>
    <cellStyle name="Normal 25 11 2" xfId="7045"/>
    <cellStyle name="Normal 25 11 2 2" xfId="7046"/>
    <cellStyle name="Normal 25 11 3" xfId="7047"/>
    <cellStyle name="Normal 25 12" xfId="7048"/>
    <cellStyle name="Normal 25 12 2" xfId="7049"/>
    <cellStyle name="Normal 25 12 2 2" xfId="7050"/>
    <cellStyle name="Normal 25 12 3" xfId="7051"/>
    <cellStyle name="Normal 25 13" xfId="7052"/>
    <cellStyle name="Normal 25 13 2" xfId="7053"/>
    <cellStyle name="Normal 25 14" xfId="7054"/>
    <cellStyle name="Normal 25 14 2" xfId="7055"/>
    <cellStyle name="Normal 25 15" xfId="7056"/>
    <cellStyle name="Normal 25 15 2" xfId="7057"/>
    <cellStyle name="Normal 25 16" xfId="7058"/>
    <cellStyle name="Normal 25 16 2" xfId="7059"/>
    <cellStyle name="Normal 25 17" xfId="7060"/>
    <cellStyle name="Normal 25 17 2" xfId="7061"/>
    <cellStyle name="Normal 25 18" xfId="7062"/>
    <cellStyle name="Normal 25 18 2" xfId="7063"/>
    <cellStyle name="Normal 25 19" xfId="7064"/>
    <cellStyle name="Normal 25 19 2" xfId="7065"/>
    <cellStyle name="Normal 25 2" xfId="7066"/>
    <cellStyle name="Normal 25 2 10" xfId="7067"/>
    <cellStyle name="Normal 25 2 10 2" xfId="7068"/>
    <cellStyle name="Normal 25 2 11" xfId="7069"/>
    <cellStyle name="Normal 25 2 11 2" xfId="7070"/>
    <cellStyle name="Normal 25 2 12" xfId="7071"/>
    <cellStyle name="Normal 25 2 12 2" xfId="7072"/>
    <cellStyle name="Normal 25 2 13" xfId="7073"/>
    <cellStyle name="Normal 25 2 13 2" xfId="7074"/>
    <cellStyle name="Normal 25 2 14" xfId="7075"/>
    <cellStyle name="Normal 25 2 14 2" xfId="7076"/>
    <cellStyle name="Normal 25 2 15" xfId="7077"/>
    <cellStyle name="Normal 25 2 15 2" xfId="7078"/>
    <cellStyle name="Normal 25 2 16" xfId="7079"/>
    <cellStyle name="Normal 25 2 16 2" xfId="7080"/>
    <cellStyle name="Normal 25 2 17" xfId="7081"/>
    <cellStyle name="Normal 25 2 17 2" xfId="7082"/>
    <cellStyle name="Normal 25 2 18" xfId="7083"/>
    <cellStyle name="Normal 25 2 18 2" xfId="7084"/>
    <cellStyle name="Normal 25 2 19" xfId="7085"/>
    <cellStyle name="Normal 25 2 19 2" xfId="7086"/>
    <cellStyle name="Normal 25 2 2" xfId="7087"/>
    <cellStyle name="Normal 25 2 2 2" xfId="7088"/>
    <cellStyle name="Normal 25 2 2 2 2" xfId="7089"/>
    <cellStyle name="Normal 25 2 2 3" xfId="7090"/>
    <cellStyle name="Normal 25 2 20" xfId="7091"/>
    <cellStyle name="Normal 25 2 20 2" xfId="7092"/>
    <cellStyle name="Normal 25 2 21" xfId="7093"/>
    <cellStyle name="Normal 25 2 21 2" xfId="7094"/>
    <cellStyle name="Normal 25 2 22" xfId="7095"/>
    <cellStyle name="Normal 25 2 22 2" xfId="7096"/>
    <cellStyle name="Normal 25 2 23" xfId="7097"/>
    <cellStyle name="Normal 25 2 3" xfId="7098"/>
    <cellStyle name="Normal 25 2 3 2" xfId="7099"/>
    <cellStyle name="Normal 25 2 3 2 2" xfId="7100"/>
    <cellStyle name="Normal 25 2 3 3" xfId="7101"/>
    <cellStyle name="Normal 25 2 4" xfId="7102"/>
    <cellStyle name="Normal 25 2 4 2" xfId="7103"/>
    <cellStyle name="Normal 25 2 4 2 2" xfId="7104"/>
    <cellStyle name="Normal 25 2 4 3" xfId="7105"/>
    <cellStyle name="Normal 25 2 5" xfId="7106"/>
    <cellStyle name="Normal 25 2 5 2" xfId="7107"/>
    <cellStyle name="Normal 25 2 5 2 2" xfId="7108"/>
    <cellStyle name="Normal 25 2 5 3" xfId="7109"/>
    <cellStyle name="Normal 25 2 6" xfId="7110"/>
    <cellStyle name="Normal 25 2 6 2" xfId="7111"/>
    <cellStyle name="Normal 25 2 6 2 2" xfId="7112"/>
    <cellStyle name="Normal 25 2 6 3" xfId="7113"/>
    <cellStyle name="Normal 25 2 7" xfId="7114"/>
    <cellStyle name="Normal 25 2 7 2" xfId="7115"/>
    <cellStyle name="Normal 25 2 7 2 2" xfId="7116"/>
    <cellStyle name="Normal 25 2 7 3" xfId="7117"/>
    <cellStyle name="Normal 25 2 8" xfId="7118"/>
    <cellStyle name="Normal 25 2 8 2" xfId="7119"/>
    <cellStyle name="Normal 25 2 8 2 2" xfId="7120"/>
    <cellStyle name="Normal 25 2 8 3" xfId="7121"/>
    <cellStyle name="Normal 25 2 9" xfId="7122"/>
    <cellStyle name="Normal 25 2 9 2" xfId="7123"/>
    <cellStyle name="Normal 25 2 9 2 2" xfId="7124"/>
    <cellStyle name="Normal 25 2 9 3" xfId="7125"/>
    <cellStyle name="Normal 25 20" xfId="7126"/>
    <cellStyle name="Normal 25 20 2" xfId="7127"/>
    <cellStyle name="Normal 25 21" xfId="7128"/>
    <cellStyle name="Normal 25 21 2" xfId="7129"/>
    <cellStyle name="Normal 25 22" xfId="7130"/>
    <cellStyle name="Normal 25 22 2" xfId="7131"/>
    <cellStyle name="Normal 25 23" xfId="7132"/>
    <cellStyle name="Normal 25 23 2" xfId="7133"/>
    <cellStyle name="Normal 25 24" xfId="7134"/>
    <cellStyle name="Normal 25 24 2" xfId="7135"/>
    <cellStyle name="Normal 25 25" xfId="7136"/>
    <cellStyle name="Normal 25 25 2" xfId="7137"/>
    <cellStyle name="Normal 25 26" xfId="7138"/>
    <cellStyle name="Normal 25 3" xfId="7139"/>
    <cellStyle name="Normal 25 3 10" xfId="7140"/>
    <cellStyle name="Normal 25 3 10 2" xfId="7141"/>
    <cellStyle name="Normal 25 3 11" xfId="7142"/>
    <cellStyle name="Normal 25 3 11 2" xfId="7143"/>
    <cellStyle name="Normal 25 3 12" xfId="7144"/>
    <cellStyle name="Normal 25 3 12 2" xfId="7145"/>
    <cellStyle name="Normal 25 3 13" xfId="7146"/>
    <cellStyle name="Normal 25 3 13 2" xfId="7147"/>
    <cellStyle name="Normal 25 3 14" xfId="7148"/>
    <cellStyle name="Normal 25 3 14 2" xfId="7149"/>
    <cellStyle name="Normal 25 3 15" xfId="7150"/>
    <cellStyle name="Normal 25 3 15 2" xfId="7151"/>
    <cellStyle name="Normal 25 3 16" xfId="7152"/>
    <cellStyle name="Normal 25 3 16 2" xfId="7153"/>
    <cellStyle name="Normal 25 3 17" xfId="7154"/>
    <cellStyle name="Normal 25 3 17 2" xfId="7155"/>
    <cellStyle name="Normal 25 3 18" xfId="7156"/>
    <cellStyle name="Normal 25 3 18 2" xfId="7157"/>
    <cellStyle name="Normal 25 3 19" xfId="7158"/>
    <cellStyle name="Normal 25 3 19 2" xfId="7159"/>
    <cellStyle name="Normal 25 3 2" xfId="7160"/>
    <cellStyle name="Normal 25 3 2 2" xfId="7161"/>
    <cellStyle name="Normal 25 3 2 2 2" xfId="7162"/>
    <cellStyle name="Normal 25 3 2 3" xfId="7163"/>
    <cellStyle name="Normal 25 3 20" xfId="7164"/>
    <cellStyle name="Normal 25 3 20 2" xfId="7165"/>
    <cellStyle name="Normal 25 3 21" xfId="7166"/>
    <cellStyle name="Normal 25 3 21 2" xfId="7167"/>
    <cellStyle name="Normal 25 3 22" xfId="7168"/>
    <cellStyle name="Normal 25 3 3" xfId="7169"/>
    <cellStyle name="Normal 25 3 3 2" xfId="7170"/>
    <cellStyle name="Normal 25 3 3 2 2" xfId="7171"/>
    <cellStyle name="Normal 25 3 3 3" xfId="7172"/>
    <cellStyle name="Normal 25 3 4" xfId="7173"/>
    <cellStyle name="Normal 25 3 4 2" xfId="7174"/>
    <cellStyle name="Normal 25 3 4 2 2" xfId="7175"/>
    <cellStyle name="Normal 25 3 4 3" xfId="7176"/>
    <cellStyle name="Normal 25 3 5" xfId="7177"/>
    <cellStyle name="Normal 25 3 5 2" xfId="7178"/>
    <cellStyle name="Normal 25 3 5 2 2" xfId="7179"/>
    <cellStyle name="Normal 25 3 5 3" xfId="7180"/>
    <cellStyle name="Normal 25 3 6" xfId="7181"/>
    <cellStyle name="Normal 25 3 6 2" xfId="7182"/>
    <cellStyle name="Normal 25 3 6 2 2" xfId="7183"/>
    <cellStyle name="Normal 25 3 6 3" xfId="7184"/>
    <cellStyle name="Normal 25 3 7" xfId="7185"/>
    <cellStyle name="Normal 25 3 7 2" xfId="7186"/>
    <cellStyle name="Normal 25 3 7 2 2" xfId="7187"/>
    <cellStyle name="Normal 25 3 7 3" xfId="7188"/>
    <cellStyle name="Normal 25 3 8" xfId="7189"/>
    <cellStyle name="Normal 25 3 8 2" xfId="7190"/>
    <cellStyle name="Normal 25 3 8 2 2" xfId="7191"/>
    <cellStyle name="Normal 25 3 8 3" xfId="7192"/>
    <cellStyle name="Normal 25 3 9" xfId="7193"/>
    <cellStyle name="Normal 25 3 9 2" xfId="7194"/>
    <cellStyle name="Normal 25 4" xfId="7195"/>
    <cellStyle name="Normal 25 4 2" xfId="7196"/>
    <cellStyle name="Normal 25 4 2 2" xfId="7197"/>
    <cellStyle name="Normal 25 4 3" xfId="7198"/>
    <cellStyle name="Normal 25 5" xfId="7199"/>
    <cellStyle name="Normal 25 5 2" xfId="7200"/>
    <cellStyle name="Normal 25 5 2 2" xfId="7201"/>
    <cellStyle name="Normal 25 5 3" xfId="7202"/>
    <cellStyle name="Normal 25 6" xfId="7203"/>
    <cellStyle name="Normal 25 6 2" xfId="7204"/>
    <cellStyle name="Normal 25 6 2 2" xfId="7205"/>
    <cellStyle name="Normal 25 6 3" xfId="7206"/>
    <cellStyle name="Normal 25 7" xfId="7207"/>
    <cellStyle name="Normal 25 7 2" xfId="7208"/>
    <cellStyle name="Normal 25 7 2 2" xfId="7209"/>
    <cellStyle name="Normal 25 7 3" xfId="7210"/>
    <cellStyle name="Normal 25 8" xfId="7211"/>
    <cellStyle name="Normal 25 8 2" xfId="7212"/>
    <cellStyle name="Normal 25 8 2 2" xfId="7213"/>
    <cellStyle name="Normal 25 8 3" xfId="7214"/>
    <cellStyle name="Normal 25 9" xfId="7215"/>
    <cellStyle name="Normal 25 9 2" xfId="7216"/>
    <cellStyle name="Normal 25 9 2 2" xfId="7217"/>
    <cellStyle name="Normal 25 9 3" xfId="7218"/>
    <cellStyle name="Normal 26" xfId="7219"/>
    <cellStyle name="Normal 26 10" xfId="7220"/>
    <cellStyle name="Normal 26 10 2" xfId="7221"/>
    <cellStyle name="Normal 26 10 2 2" xfId="7222"/>
    <cellStyle name="Normal 26 10 3" xfId="7223"/>
    <cellStyle name="Normal 26 11" xfId="7224"/>
    <cellStyle name="Normal 26 11 2" xfId="7225"/>
    <cellStyle name="Normal 26 11 2 2" xfId="7226"/>
    <cellStyle name="Normal 26 11 3" xfId="7227"/>
    <cellStyle name="Normal 26 12" xfId="7228"/>
    <cellStyle name="Normal 26 12 2" xfId="7229"/>
    <cellStyle name="Normal 26 12 2 2" xfId="7230"/>
    <cellStyle name="Normal 26 12 3" xfId="7231"/>
    <cellStyle name="Normal 26 13" xfId="7232"/>
    <cellStyle name="Normal 26 13 2" xfId="7233"/>
    <cellStyle name="Normal 26 14" xfId="7234"/>
    <cellStyle name="Normal 26 14 2" xfId="7235"/>
    <cellStyle name="Normal 26 15" xfId="7236"/>
    <cellStyle name="Normal 26 15 2" xfId="7237"/>
    <cellStyle name="Normal 26 16" xfId="7238"/>
    <cellStyle name="Normal 26 16 2" xfId="7239"/>
    <cellStyle name="Normal 26 17" xfId="7240"/>
    <cellStyle name="Normal 26 17 2" xfId="7241"/>
    <cellStyle name="Normal 26 18" xfId="7242"/>
    <cellStyle name="Normal 26 18 2" xfId="7243"/>
    <cellStyle name="Normal 26 19" xfId="7244"/>
    <cellStyle name="Normal 26 19 2" xfId="7245"/>
    <cellStyle name="Normal 26 2" xfId="7246"/>
    <cellStyle name="Normal 26 2 10" xfId="7247"/>
    <cellStyle name="Normal 26 2 10 2" xfId="7248"/>
    <cellStyle name="Normal 26 2 11" xfId="7249"/>
    <cellStyle name="Normal 26 2 11 2" xfId="7250"/>
    <cellStyle name="Normal 26 2 12" xfId="7251"/>
    <cellStyle name="Normal 26 2 12 2" xfId="7252"/>
    <cellStyle name="Normal 26 2 13" xfId="7253"/>
    <cellStyle name="Normal 26 2 13 2" xfId="7254"/>
    <cellStyle name="Normal 26 2 14" xfId="7255"/>
    <cellStyle name="Normal 26 2 14 2" xfId="7256"/>
    <cellStyle name="Normal 26 2 15" xfId="7257"/>
    <cellStyle name="Normal 26 2 15 2" xfId="7258"/>
    <cellStyle name="Normal 26 2 16" xfId="7259"/>
    <cellStyle name="Normal 26 2 16 2" xfId="7260"/>
    <cellStyle name="Normal 26 2 17" xfId="7261"/>
    <cellStyle name="Normal 26 2 17 2" xfId="7262"/>
    <cellStyle name="Normal 26 2 18" xfId="7263"/>
    <cellStyle name="Normal 26 2 18 2" xfId="7264"/>
    <cellStyle name="Normal 26 2 19" xfId="7265"/>
    <cellStyle name="Normal 26 2 19 2" xfId="7266"/>
    <cellStyle name="Normal 26 2 2" xfId="7267"/>
    <cellStyle name="Normal 26 2 2 2" xfId="7268"/>
    <cellStyle name="Normal 26 2 2 2 2" xfId="7269"/>
    <cellStyle name="Normal 26 2 2 3" xfId="7270"/>
    <cellStyle name="Normal 26 2 20" xfId="7271"/>
    <cellStyle name="Normal 26 2 20 2" xfId="7272"/>
    <cellStyle name="Normal 26 2 21" xfId="7273"/>
    <cellStyle name="Normal 26 2 21 2" xfId="7274"/>
    <cellStyle name="Normal 26 2 22" xfId="7275"/>
    <cellStyle name="Normal 26 2 22 2" xfId="7276"/>
    <cellStyle name="Normal 26 2 23" xfId="7277"/>
    <cellStyle name="Normal 26 2 3" xfId="7278"/>
    <cellStyle name="Normal 26 2 3 2" xfId="7279"/>
    <cellStyle name="Normal 26 2 3 2 2" xfId="7280"/>
    <cellStyle name="Normal 26 2 3 3" xfId="7281"/>
    <cellStyle name="Normal 26 2 4" xfId="7282"/>
    <cellStyle name="Normal 26 2 4 2" xfId="7283"/>
    <cellStyle name="Normal 26 2 4 2 2" xfId="7284"/>
    <cellStyle name="Normal 26 2 4 3" xfId="7285"/>
    <cellStyle name="Normal 26 2 5" xfId="7286"/>
    <cellStyle name="Normal 26 2 5 2" xfId="7287"/>
    <cellStyle name="Normal 26 2 5 2 2" xfId="7288"/>
    <cellStyle name="Normal 26 2 5 3" xfId="7289"/>
    <cellStyle name="Normal 26 2 6" xfId="7290"/>
    <cellStyle name="Normal 26 2 6 2" xfId="7291"/>
    <cellStyle name="Normal 26 2 6 2 2" xfId="7292"/>
    <cellStyle name="Normal 26 2 6 3" xfId="7293"/>
    <cellStyle name="Normal 26 2 7" xfId="7294"/>
    <cellStyle name="Normal 26 2 7 2" xfId="7295"/>
    <cellStyle name="Normal 26 2 7 2 2" xfId="7296"/>
    <cellStyle name="Normal 26 2 7 3" xfId="7297"/>
    <cellStyle name="Normal 26 2 8" xfId="7298"/>
    <cellStyle name="Normal 26 2 8 2" xfId="7299"/>
    <cellStyle name="Normal 26 2 8 2 2" xfId="7300"/>
    <cellStyle name="Normal 26 2 8 3" xfId="7301"/>
    <cellStyle name="Normal 26 2 9" xfId="7302"/>
    <cellStyle name="Normal 26 2 9 2" xfId="7303"/>
    <cellStyle name="Normal 26 2 9 2 2" xfId="7304"/>
    <cellStyle name="Normal 26 2 9 3" xfId="7305"/>
    <cellStyle name="Normal 26 20" xfId="7306"/>
    <cellStyle name="Normal 26 20 2" xfId="7307"/>
    <cellStyle name="Normal 26 21" xfId="7308"/>
    <cellStyle name="Normal 26 21 2" xfId="7309"/>
    <cellStyle name="Normal 26 22" xfId="7310"/>
    <cellStyle name="Normal 26 22 2" xfId="7311"/>
    <cellStyle name="Normal 26 23" xfId="7312"/>
    <cellStyle name="Normal 26 23 2" xfId="7313"/>
    <cellStyle name="Normal 26 24" xfId="7314"/>
    <cellStyle name="Normal 26 24 2" xfId="7315"/>
    <cellStyle name="Normal 26 25" xfId="7316"/>
    <cellStyle name="Normal 26 25 2" xfId="7317"/>
    <cellStyle name="Normal 26 26" xfId="7318"/>
    <cellStyle name="Normal 26 3" xfId="7319"/>
    <cellStyle name="Normal 26 3 10" xfId="7320"/>
    <cellStyle name="Normal 26 3 10 2" xfId="7321"/>
    <cellStyle name="Normal 26 3 11" xfId="7322"/>
    <cellStyle name="Normal 26 3 11 2" xfId="7323"/>
    <cellStyle name="Normal 26 3 12" xfId="7324"/>
    <cellStyle name="Normal 26 3 12 2" xfId="7325"/>
    <cellStyle name="Normal 26 3 13" xfId="7326"/>
    <cellStyle name="Normal 26 3 13 2" xfId="7327"/>
    <cellStyle name="Normal 26 3 14" xfId="7328"/>
    <cellStyle name="Normal 26 3 14 2" xfId="7329"/>
    <cellStyle name="Normal 26 3 15" xfId="7330"/>
    <cellStyle name="Normal 26 3 15 2" xfId="7331"/>
    <cellStyle name="Normal 26 3 16" xfId="7332"/>
    <cellStyle name="Normal 26 3 16 2" xfId="7333"/>
    <cellStyle name="Normal 26 3 17" xfId="7334"/>
    <cellStyle name="Normal 26 3 17 2" xfId="7335"/>
    <cellStyle name="Normal 26 3 18" xfId="7336"/>
    <cellStyle name="Normal 26 3 18 2" xfId="7337"/>
    <cellStyle name="Normal 26 3 19" xfId="7338"/>
    <cellStyle name="Normal 26 3 19 2" xfId="7339"/>
    <cellStyle name="Normal 26 3 2" xfId="7340"/>
    <cellStyle name="Normal 26 3 2 2" xfId="7341"/>
    <cellStyle name="Normal 26 3 2 2 2" xfId="7342"/>
    <cellStyle name="Normal 26 3 2 3" xfId="7343"/>
    <cellStyle name="Normal 26 3 20" xfId="7344"/>
    <cellStyle name="Normal 26 3 20 2" xfId="7345"/>
    <cellStyle name="Normal 26 3 21" xfId="7346"/>
    <cellStyle name="Normal 26 3 21 2" xfId="7347"/>
    <cellStyle name="Normal 26 3 22" xfId="7348"/>
    <cellStyle name="Normal 26 3 3" xfId="7349"/>
    <cellStyle name="Normal 26 3 3 2" xfId="7350"/>
    <cellStyle name="Normal 26 3 3 2 2" xfId="7351"/>
    <cellStyle name="Normal 26 3 3 3" xfId="7352"/>
    <cellStyle name="Normal 26 3 4" xfId="7353"/>
    <cellStyle name="Normal 26 3 4 2" xfId="7354"/>
    <cellStyle name="Normal 26 3 4 2 2" xfId="7355"/>
    <cellStyle name="Normal 26 3 4 3" xfId="7356"/>
    <cellStyle name="Normal 26 3 5" xfId="7357"/>
    <cellStyle name="Normal 26 3 5 2" xfId="7358"/>
    <cellStyle name="Normal 26 3 5 2 2" xfId="7359"/>
    <cellStyle name="Normal 26 3 5 3" xfId="7360"/>
    <cellStyle name="Normal 26 3 6" xfId="7361"/>
    <cellStyle name="Normal 26 3 6 2" xfId="7362"/>
    <cellStyle name="Normal 26 3 6 2 2" xfId="7363"/>
    <cellStyle name="Normal 26 3 6 3" xfId="7364"/>
    <cellStyle name="Normal 26 3 7" xfId="7365"/>
    <cellStyle name="Normal 26 3 7 2" xfId="7366"/>
    <cellStyle name="Normal 26 3 7 2 2" xfId="7367"/>
    <cellStyle name="Normal 26 3 7 3" xfId="7368"/>
    <cellStyle name="Normal 26 3 8" xfId="7369"/>
    <cellStyle name="Normal 26 3 8 2" xfId="7370"/>
    <cellStyle name="Normal 26 3 8 2 2" xfId="7371"/>
    <cellStyle name="Normal 26 3 8 3" xfId="7372"/>
    <cellStyle name="Normal 26 3 9" xfId="7373"/>
    <cellStyle name="Normal 26 3 9 2" xfId="7374"/>
    <cellStyle name="Normal 26 4" xfId="7375"/>
    <cellStyle name="Normal 26 4 2" xfId="7376"/>
    <cellStyle name="Normal 26 4 2 2" xfId="7377"/>
    <cellStyle name="Normal 26 4 3" xfId="7378"/>
    <cellStyle name="Normal 26 5" xfId="7379"/>
    <cellStyle name="Normal 26 5 2" xfId="7380"/>
    <cellStyle name="Normal 26 5 2 2" xfId="7381"/>
    <cellStyle name="Normal 26 5 3" xfId="7382"/>
    <cellStyle name="Normal 26 6" xfId="7383"/>
    <cellStyle name="Normal 26 6 2" xfId="7384"/>
    <cellStyle name="Normal 26 6 2 2" xfId="7385"/>
    <cellStyle name="Normal 26 6 3" xfId="7386"/>
    <cellStyle name="Normal 26 7" xfId="7387"/>
    <cellStyle name="Normal 26 7 2" xfId="7388"/>
    <cellStyle name="Normal 26 7 2 2" xfId="7389"/>
    <cellStyle name="Normal 26 7 3" xfId="7390"/>
    <cellStyle name="Normal 26 8" xfId="7391"/>
    <cellStyle name="Normal 26 8 2" xfId="7392"/>
    <cellStyle name="Normal 26 8 2 2" xfId="7393"/>
    <cellStyle name="Normal 26 8 3" xfId="7394"/>
    <cellStyle name="Normal 26 9" xfId="7395"/>
    <cellStyle name="Normal 26 9 2" xfId="7396"/>
    <cellStyle name="Normal 26 9 2 2" xfId="7397"/>
    <cellStyle name="Normal 26 9 3" xfId="7398"/>
    <cellStyle name="Normal 27" xfId="7399"/>
    <cellStyle name="Normal 27 10" xfId="7400"/>
    <cellStyle name="Normal 27 10 2" xfId="7401"/>
    <cellStyle name="Normal 27 10 2 2" xfId="7402"/>
    <cellStyle name="Normal 27 10 3" xfId="7403"/>
    <cellStyle name="Normal 27 11" xfId="7404"/>
    <cellStyle name="Normal 27 11 2" xfId="7405"/>
    <cellStyle name="Normal 27 11 2 2" xfId="7406"/>
    <cellStyle name="Normal 27 11 3" xfId="7407"/>
    <cellStyle name="Normal 27 12" xfId="7408"/>
    <cellStyle name="Normal 27 12 2" xfId="7409"/>
    <cellStyle name="Normal 27 12 2 2" xfId="7410"/>
    <cellStyle name="Normal 27 12 3" xfId="7411"/>
    <cellStyle name="Normal 27 13" xfId="7412"/>
    <cellStyle name="Normal 27 13 2" xfId="7413"/>
    <cellStyle name="Normal 27 14" xfId="7414"/>
    <cellStyle name="Normal 27 14 2" xfId="7415"/>
    <cellStyle name="Normal 27 15" xfId="7416"/>
    <cellStyle name="Normal 27 15 2" xfId="7417"/>
    <cellStyle name="Normal 27 16" xfId="7418"/>
    <cellStyle name="Normal 27 16 2" xfId="7419"/>
    <cellStyle name="Normal 27 17" xfId="7420"/>
    <cellStyle name="Normal 27 17 2" xfId="7421"/>
    <cellStyle name="Normal 27 18" xfId="7422"/>
    <cellStyle name="Normal 27 18 2" xfId="7423"/>
    <cellStyle name="Normal 27 19" xfId="7424"/>
    <cellStyle name="Normal 27 19 2" xfId="7425"/>
    <cellStyle name="Normal 27 2" xfId="7426"/>
    <cellStyle name="Normal 27 2 10" xfId="7427"/>
    <cellStyle name="Normal 27 2 10 2" xfId="7428"/>
    <cellStyle name="Normal 27 2 11" xfId="7429"/>
    <cellStyle name="Normal 27 2 11 2" xfId="7430"/>
    <cellStyle name="Normal 27 2 12" xfId="7431"/>
    <cellStyle name="Normal 27 2 12 2" xfId="7432"/>
    <cellStyle name="Normal 27 2 13" xfId="7433"/>
    <cellStyle name="Normal 27 2 13 2" xfId="7434"/>
    <cellStyle name="Normal 27 2 14" xfId="7435"/>
    <cellStyle name="Normal 27 2 14 2" xfId="7436"/>
    <cellStyle name="Normal 27 2 15" xfId="7437"/>
    <cellStyle name="Normal 27 2 15 2" xfId="7438"/>
    <cellStyle name="Normal 27 2 16" xfId="7439"/>
    <cellStyle name="Normal 27 2 16 2" xfId="7440"/>
    <cellStyle name="Normal 27 2 17" xfId="7441"/>
    <cellStyle name="Normal 27 2 17 2" xfId="7442"/>
    <cellStyle name="Normal 27 2 18" xfId="7443"/>
    <cellStyle name="Normal 27 2 18 2" xfId="7444"/>
    <cellStyle name="Normal 27 2 19" xfId="7445"/>
    <cellStyle name="Normal 27 2 19 2" xfId="7446"/>
    <cellStyle name="Normal 27 2 2" xfId="7447"/>
    <cellStyle name="Normal 27 2 2 2" xfId="7448"/>
    <cellStyle name="Normal 27 2 2 2 2" xfId="7449"/>
    <cellStyle name="Normal 27 2 2 3" xfId="7450"/>
    <cellStyle name="Normal 27 2 20" xfId="7451"/>
    <cellStyle name="Normal 27 2 20 2" xfId="7452"/>
    <cellStyle name="Normal 27 2 21" xfId="7453"/>
    <cellStyle name="Normal 27 2 21 2" xfId="7454"/>
    <cellStyle name="Normal 27 2 22" xfId="7455"/>
    <cellStyle name="Normal 27 2 22 2" xfId="7456"/>
    <cellStyle name="Normal 27 2 23" xfId="7457"/>
    <cellStyle name="Normal 27 2 3" xfId="7458"/>
    <cellStyle name="Normal 27 2 3 2" xfId="7459"/>
    <cellStyle name="Normal 27 2 3 2 2" xfId="7460"/>
    <cellStyle name="Normal 27 2 3 3" xfId="7461"/>
    <cellStyle name="Normal 27 2 4" xfId="7462"/>
    <cellStyle name="Normal 27 2 4 2" xfId="7463"/>
    <cellStyle name="Normal 27 2 4 2 2" xfId="7464"/>
    <cellStyle name="Normal 27 2 4 3" xfId="7465"/>
    <cellStyle name="Normal 27 2 5" xfId="7466"/>
    <cellStyle name="Normal 27 2 5 2" xfId="7467"/>
    <cellStyle name="Normal 27 2 5 2 2" xfId="7468"/>
    <cellStyle name="Normal 27 2 5 3" xfId="7469"/>
    <cellStyle name="Normal 27 2 6" xfId="7470"/>
    <cellStyle name="Normal 27 2 6 2" xfId="7471"/>
    <cellStyle name="Normal 27 2 6 2 2" xfId="7472"/>
    <cellStyle name="Normal 27 2 6 3" xfId="7473"/>
    <cellStyle name="Normal 27 2 7" xfId="7474"/>
    <cellStyle name="Normal 27 2 7 2" xfId="7475"/>
    <cellStyle name="Normal 27 2 7 2 2" xfId="7476"/>
    <cellStyle name="Normal 27 2 7 3" xfId="7477"/>
    <cellStyle name="Normal 27 2 8" xfId="7478"/>
    <cellStyle name="Normal 27 2 8 2" xfId="7479"/>
    <cellStyle name="Normal 27 2 8 2 2" xfId="7480"/>
    <cellStyle name="Normal 27 2 8 3" xfId="7481"/>
    <cellStyle name="Normal 27 2 9" xfId="7482"/>
    <cellStyle name="Normal 27 2 9 2" xfId="7483"/>
    <cellStyle name="Normal 27 2 9 2 2" xfId="7484"/>
    <cellStyle name="Normal 27 2 9 3" xfId="7485"/>
    <cellStyle name="Normal 27 20" xfId="7486"/>
    <cellStyle name="Normal 27 20 2" xfId="7487"/>
    <cellStyle name="Normal 27 21" xfId="7488"/>
    <cellStyle name="Normal 27 21 2" xfId="7489"/>
    <cellStyle name="Normal 27 22" xfId="7490"/>
    <cellStyle name="Normal 27 22 2" xfId="7491"/>
    <cellStyle name="Normal 27 23" xfId="7492"/>
    <cellStyle name="Normal 27 23 2" xfId="7493"/>
    <cellStyle name="Normal 27 24" xfId="7494"/>
    <cellStyle name="Normal 27 24 2" xfId="7495"/>
    <cellStyle name="Normal 27 25" xfId="7496"/>
    <cellStyle name="Normal 27 25 2" xfId="7497"/>
    <cellStyle name="Normal 27 26" xfId="7498"/>
    <cellStyle name="Normal 27 3" xfId="7499"/>
    <cellStyle name="Normal 27 3 10" xfId="7500"/>
    <cellStyle name="Normal 27 3 10 2" xfId="7501"/>
    <cellStyle name="Normal 27 3 11" xfId="7502"/>
    <cellStyle name="Normal 27 3 11 2" xfId="7503"/>
    <cellStyle name="Normal 27 3 12" xfId="7504"/>
    <cellStyle name="Normal 27 3 12 2" xfId="7505"/>
    <cellStyle name="Normal 27 3 13" xfId="7506"/>
    <cellStyle name="Normal 27 3 13 2" xfId="7507"/>
    <cellStyle name="Normal 27 3 14" xfId="7508"/>
    <cellStyle name="Normal 27 3 14 2" xfId="7509"/>
    <cellStyle name="Normal 27 3 15" xfId="7510"/>
    <cellStyle name="Normal 27 3 15 2" xfId="7511"/>
    <cellStyle name="Normal 27 3 16" xfId="7512"/>
    <cellStyle name="Normal 27 3 16 2" xfId="7513"/>
    <cellStyle name="Normal 27 3 17" xfId="7514"/>
    <cellStyle name="Normal 27 3 17 2" xfId="7515"/>
    <cellStyle name="Normal 27 3 18" xfId="7516"/>
    <cellStyle name="Normal 27 3 18 2" xfId="7517"/>
    <cellStyle name="Normal 27 3 19" xfId="7518"/>
    <cellStyle name="Normal 27 3 19 2" xfId="7519"/>
    <cellStyle name="Normal 27 3 2" xfId="7520"/>
    <cellStyle name="Normal 27 3 2 2" xfId="7521"/>
    <cellStyle name="Normal 27 3 2 2 2" xfId="7522"/>
    <cellStyle name="Normal 27 3 2 3" xfId="7523"/>
    <cellStyle name="Normal 27 3 20" xfId="7524"/>
    <cellStyle name="Normal 27 3 20 2" xfId="7525"/>
    <cellStyle name="Normal 27 3 21" xfId="7526"/>
    <cellStyle name="Normal 27 3 21 2" xfId="7527"/>
    <cellStyle name="Normal 27 3 22" xfId="7528"/>
    <cellStyle name="Normal 27 3 3" xfId="7529"/>
    <cellStyle name="Normal 27 3 3 2" xfId="7530"/>
    <cellStyle name="Normal 27 3 3 2 2" xfId="7531"/>
    <cellStyle name="Normal 27 3 3 3" xfId="7532"/>
    <cellStyle name="Normal 27 3 4" xfId="7533"/>
    <cellStyle name="Normal 27 3 4 2" xfId="7534"/>
    <cellStyle name="Normal 27 3 4 2 2" xfId="7535"/>
    <cellStyle name="Normal 27 3 4 3" xfId="7536"/>
    <cellStyle name="Normal 27 3 5" xfId="7537"/>
    <cellStyle name="Normal 27 3 5 2" xfId="7538"/>
    <cellStyle name="Normal 27 3 5 2 2" xfId="7539"/>
    <cellStyle name="Normal 27 3 5 3" xfId="7540"/>
    <cellStyle name="Normal 27 3 6" xfId="7541"/>
    <cellStyle name="Normal 27 3 6 2" xfId="7542"/>
    <cellStyle name="Normal 27 3 6 2 2" xfId="7543"/>
    <cellStyle name="Normal 27 3 6 3" xfId="7544"/>
    <cellStyle name="Normal 27 3 7" xfId="7545"/>
    <cellStyle name="Normal 27 3 7 2" xfId="7546"/>
    <cellStyle name="Normal 27 3 7 2 2" xfId="7547"/>
    <cellStyle name="Normal 27 3 7 3" xfId="7548"/>
    <cellStyle name="Normal 27 3 8" xfId="7549"/>
    <cellStyle name="Normal 27 3 8 2" xfId="7550"/>
    <cellStyle name="Normal 27 3 8 2 2" xfId="7551"/>
    <cellStyle name="Normal 27 3 8 3" xfId="7552"/>
    <cellStyle name="Normal 27 3 9" xfId="7553"/>
    <cellStyle name="Normal 27 3 9 2" xfId="7554"/>
    <cellStyle name="Normal 27 4" xfId="7555"/>
    <cellStyle name="Normal 27 4 2" xfId="7556"/>
    <cellStyle name="Normal 27 4 2 2" xfId="7557"/>
    <cellStyle name="Normal 27 4 3" xfId="7558"/>
    <cellStyle name="Normal 27 5" xfId="7559"/>
    <cellStyle name="Normal 27 5 2" xfId="7560"/>
    <cellStyle name="Normal 27 5 2 2" xfId="7561"/>
    <cellStyle name="Normal 27 5 3" xfId="7562"/>
    <cellStyle name="Normal 27 6" xfId="7563"/>
    <cellStyle name="Normal 27 6 2" xfId="7564"/>
    <cellStyle name="Normal 27 6 2 2" xfId="7565"/>
    <cellStyle name="Normal 27 6 3" xfId="7566"/>
    <cellStyle name="Normal 27 7" xfId="7567"/>
    <cellStyle name="Normal 27 7 2" xfId="7568"/>
    <cellStyle name="Normal 27 7 2 2" xfId="7569"/>
    <cellStyle name="Normal 27 7 3" xfId="7570"/>
    <cellStyle name="Normal 27 8" xfId="7571"/>
    <cellStyle name="Normal 27 8 2" xfId="7572"/>
    <cellStyle name="Normal 27 8 2 2" xfId="7573"/>
    <cellStyle name="Normal 27 8 3" xfId="7574"/>
    <cellStyle name="Normal 27 9" xfId="7575"/>
    <cellStyle name="Normal 27 9 2" xfId="7576"/>
    <cellStyle name="Normal 27 9 2 2" xfId="7577"/>
    <cellStyle name="Normal 27 9 3" xfId="7578"/>
    <cellStyle name="Normal 28" xfId="7579"/>
    <cellStyle name="Normal 28 10" xfId="7580"/>
    <cellStyle name="Normal 28 10 2" xfId="7581"/>
    <cellStyle name="Normal 28 10 2 2" xfId="7582"/>
    <cellStyle name="Normal 28 10 3" xfId="7583"/>
    <cellStyle name="Normal 28 11" xfId="7584"/>
    <cellStyle name="Normal 28 11 2" xfId="7585"/>
    <cellStyle name="Normal 28 11 2 2" xfId="7586"/>
    <cellStyle name="Normal 28 11 3" xfId="7587"/>
    <cellStyle name="Normal 28 12" xfId="7588"/>
    <cellStyle name="Normal 28 12 2" xfId="7589"/>
    <cellStyle name="Normal 28 12 2 2" xfId="7590"/>
    <cellStyle name="Normal 28 12 3" xfId="7591"/>
    <cellStyle name="Normal 28 13" xfId="7592"/>
    <cellStyle name="Normal 28 13 2" xfId="7593"/>
    <cellStyle name="Normal 28 14" xfId="7594"/>
    <cellStyle name="Normal 28 14 2" xfId="7595"/>
    <cellStyle name="Normal 28 15" xfId="7596"/>
    <cellStyle name="Normal 28 15 2" xfId="7597"/>
    <cellStyle name="Normal 28 16" xfId="7598"/>
    <cellStyle name="Normal 28 16 2" xfId="7599"/>
    <cellStyle name="Normal 28 17" xfId="7600"/>
    <cellStyle name="Normal 28 17 2" xfId="7601"/>
    <cellStyle name="Normal 28 18" xfId="7602"/>
    <cellStyle name="Normal 28 18 2" xfId="7603"/>
    <cellStyle name="Normal 28 19" xfId="7604"/>
    <cellStyle name="Normal 28 19 2" xfId="7605"/>
    <cellStyle name="Normal 28 2" xfId="7606"/>
    <cellStyle name="Normal 28 2 10" xfId="7607"/>
    <cellStyle name="Normal 28 2 10 2" xfId="7608"/>
    <cellStyle name="Normal 28 2 11" xfId="7609"/>
    <cellStyle name="Normal 28 2 11 2" xfId="7610"/>
    <cellStyle name="Normal 28 2 12" xfId="7611"/>
    <cellStyle name="Normal 28 2 12 2" xfId="7612"/>
    <cellStyle name="Normal 28 2 13" xfId="7613"/>
    <cellStyle name="Normal 28 2 13 2" xfId="7614"/>
    <cellStyle name="Normal 28 2 14" xfId="7615"/>
    <cellStyle name="Normal 28 2 14 2" xfId="7616"/>
    <cellStyle name="Normal 28 2 15" xfId="7617"/>
    <cellStyle name="Normal 28 2 15 2" xfId="7618"/>
    <cellStyle name="Normal 28 2 16" xfId="7619"/>
    <cellStyle name="Normal 28 2 16 2" xfId="7620"/>
    <cellStyle name="Normal 28 2 17" xfId="7621"/>
    <cellStyle name="Normal 28 2 17 2" xfId="7622"/>
    <cellStyle name="Normal 28 2 18" xfId="7623"/>
    <cellStyle name="Normal 28 2 18 2" xfId="7624"/>
    <cellStyle name="Normal 28 2 19" xfId="7625"/>
    <cellStyle name="Normal 28 2 19 2" xfId="7626"/>
    <cellStyle name="Normal 28 2 2" xfId="7627"/>
    <cellStyle name="Normal 28 2 2 2" xfId="7628"/>
    <cellStyle name="Normal 28 2 2 2 2" xfId="7629"/>
    <cellStyle name="Normal 28 2 2 3" xfId="7630"/>
    <cellStyle name="Normal 28 2 20" xfId="7631"/>
    <cellStyle name="Normal 28 2 20 2" xfId="7632"/>
    <cellStyle name="Normal 28 2 21" xfId="7633"/>
    <cellStyle name="Normal 28 2 21 2" xfId="7634"/>
    <cellStyle name="Normal 28 2 22" xfId="7635"/>
    <cellStyle name="Normal 28 2 22 2" xfId="7636"/>
    <cellStyle name="Normal 28 2 23" xfId="7637"/>
    <cellStyle name="Normal 28 2 3" xfId="7638"/>
    <cellStyle name="Normal 28 2 3 2" xfId="7639"/>
    <cellStyle name="Normal 28 2 3 2 2" xfId="7640"/>
    <cellStyle name="Normal 28 2 3 3" xfId="7641"/>
    <cellStyle name="Normal 28 2 4" xfId="7642"/>
    <cellStyle name="Normal 28 2 4 2" xfId="7643"/>
    <cellStyle name="Normal 28 2 4 2 2" xfId="7644"/>
    <cellStyle name="Normal 28 2 4 3" xfId="7645"/>
    <cellStyle name="Normal 28 2 5" xfId="7646"/>
    <cellStyle name="Normal 28 2 5 2" xfId="7647"/>
    <cellStyle name="Normal 28 2 5 2 2" xfId="7648"/>
    <cellStyle name="Normal 28 2 5 3" xfId="7649"/>
    <cellStyle name="Normal 28 2 6" xfId="7650"/>
    <cellStyle name="Normal 28 2 6 2" xfId="7651"/>
    <cellStyle name="Normal 28 2 6 2 2" xfId="7652"/>
    <cellStyle name="Normal 28 2 6 3" xfId="7653"/>
    <cellStyle name="Normal 28 2 7" xfId="7654"/>
    <cellStyle name="Normal 28 2 7 2" xfId="7655"/>
    <cellStyle name="Normal 28 2 7 2 2" xfId="7656"/>
    <cellStyle name="Normal 28 2 7 3" xfId="7657"/>
    <cellStyle name="Normal 28 2 8" xfId="7658"/>
    <cellStyle name="Normal 28 2 8 2" xfId="7659"/>
    <cellStyle name="Normal 28 2 8 2 2" xfId="7660"/>
    <cellStyle name="Normal 28 2 8 3" xfId="7661"/>
    <cellStyle name="Normal 28 2 9" xfId="7662"/>
    <cellStyle name="Normal 28 2 9 2" xfId="7663"/>
    <cellStyle name="Normal 28 2 9 2 2" xfId="7664"/>
    <cellStyle name="Normal 28 2 9 3" xfId="7665"/>
    <cellStyle name="Normal 28 20" xfId="7666"/>
    <cellStyle name="Normal 28 20 2" xfId="7667"/>
    <cellStyle name="Normal 28 21" xfId="7668"/>
    <cellStyle name="Normal 28 21 2" xfId="7669"/>
    <cellStyle name="Normal 28 22" xfId="7670"/>
    <cellStyle name="Normal 28 22 2" xfId="7671"/>
    <cellStyle name="Normal 28 23" xfId="7672"/>
    <cellStyle name="Normal 28 23 2" xfId="7673"/>
    <cellStyle name="Normal 28 24" xfId="7674"/>
    <cellStyle name="Normal 28 24 2" xfId="7675"/>
    <cellStyle name="Normal 28 25" xfId="7676"/>
    <cellStyle name="Normal 28 25 2" xfId="7677"/>
    <cellStyle name="Normal 28 26" xfId="7678"/>
    <cellStyle name="Normal 28 3" xfId="7679"/>
    <cellStyle name="Normal 28 3 10" xfId="7680"/>
    <cellStyle name="Normal 28 3 10 2" xfId="7681"/>
    <cellStyle name="Normal 28 3 11" xfId="7682"/>
    <cellStyle name="Normal 28 3 11 2" xfId="7683"/>
    <cellStyle name="Normal 28 3 12" xfId="7684"/>
    <cellStyle name="Normal 28 3 12 2" xfId="7685"/>
    <cellStyle name="Normal 28 3 13" xfId="7686"/>
    <cellStyle name="Normal 28 3 13 2" xfId="7687"/>
    <cellStyle name="Normal 28 3 14" xfId="7688"/>
    <cellStyle name="Normal 28 3 14 2" xfId="7689"/>
    <cellStyle name="Normal 28 3 15" xfId="7690"/>
    <cellStyle name="Normal 28 3 15 2" xfId="7691"/>
    <cellStyle name="Normal 28 3 16" xfId="7692"/>
    <cellStyle name="Normal 28 3 16 2" xfId="7693"/>
    <cellStyle name="Normal 28 3 17" xfId="7694"/>
    <cellStyle name="Normal 28 3 17 2" xfId="7695"/>
    <cellStyle name="Normal 28 3 18" xfId="7696"/>
    <cellStyle name="Normal 28 3 18 2" xfId="7697"/>
    <cellStyle name="Normal 28 3 19" xfId="7698"/>
    <cellStyle name="Normal 28 3 19 2" xfId="7699"/>
    <cellStyle name="Normal 28 3 2" xfId="7700"/>
    <cellStyle name="Normal 28 3 2 2" xfId="7701"/>
    <cellStyle name="Normal 28 3 2 2 2" xfId="7702"/>
    <cellStyle name="Normal 28 3 2 3" xfId="7703"/>
    <cellStyle name="Normal 28 3 20" xfId="7704"/>
    <cellStyle name="Normal 28 3 20 2" xfId="7705"/>
    <cellStyle name="Normal 28 3 21" xfId="7706"/>
    <cellStyle name="Normal 28 3 21 2" xfId="7707"/>
    <cellStyle name="Normal 28 3 22" xfId="7708"/>
    <cellStyle name="Normal 28 3 3" xfId="7709"/>
    <cellStyle name="Normal 28 3 3 2" xfId="7710"/>
    <cellStyle name="Normal 28 3 3 2 2" xfId="7711"/>
    <cellStyle name="Normal 28 3 3 3" xfId="7712"/>
    <cellStyle name="Normal 28 3 4" xfId="7713"/>
    <cellStyle name="Normal 28 3 4 2" xfId="7714"/>
    <cellStyle name="Normal 28 3 4 2 2" xfId="7715"/>
    <cellStyle name="Normal 28 3 4 3" xfId="7716"/>
    <cellStyle name="Normal 28 3 5" xfId="7717"/>
    <cellStyle name="Normal 28 3 5 2" xfId="7718"/>
    <cellStyle name="Normal 28 3 5 2 2" xfId="7719"/>
    <cellStyle name="Normal 28 3 5 3" xfId="7720"/>
    <cellStyle name="Normal 28 3 6" xfId="7721"/>
    <cellStyle name="Normal 28 3 6 2" xfId="7722"/>
    <cellStyle name="Normal 28 3 6 2 2" xfId="7723"/>
    <cellStyle name="Normal 28 3 6 3" xfId="7724"/>
    <cellStyle name="Normal 28 3 7" xfId="7725"/>
    <cellStyle name="Normal 28 3 7 2" xfId="7726"/>
    <cellStyle name="Normal 28 3 7 2 2" xfId="7727"/>
    <cellStyle name="Normal 28 3 7 3" xfId="7728"/>
    <cellStyle name="Normal 28 3 8" xfId="7729"/>
    <cellStyle name="Normal 28 3 8 2" xfId="7730"/>
    <cellStyle name="Normal 28 3 8 2 2" xfId="7731"/>
    <cellStyle name="Normal 28 3 8 3" xfId="7732"/>
    <cellStyle name="Normal 28 3 9" xfId="7733"/>
    <cellStyle name="Normal 28 3 9 2" xfId="7734"/>
    <cellStyle name="Normal 28 4" xfId="7735"/>
    <cellStyle name="Normal 28 4 2" xfId="7736"/>
    <cellStyle name="Normal 28 4 2 2" xfId="7737"/>
    <cellStyle name="Normal 28 4 3" xfId="7738"/>
    <cellStyle name="Normal 28 5" xfId="7739"/>
    <cellStyle name="Normal 28 5 2" xfId="7740"/>
    <cellStyle name="Normal 28 5 2 2" xfId="7741"/>
    <cellStyle name="Normal 28 5 3" xfId="7742"/>
    <cellStyle name="Normal 28 6" xfId="7743"/>
    <cellStyle name="Normal 28 6 2" xfId="7744"/>
    <cellStyle name="Normal 28 6 2 2" xfId="7745"/>
    <cellStyle name="Normal 28 6 3" xfId="7746"/>
    <cellStyle name="Normal 28 7" xfId="7747"/>
    <cellStyle name="Normal 28 7 2" xfId="7748"/>
    <cellStyle name="Normal 28 7 2 2" xfId="7749"/>
    <cellStyle name="Normal 28 7 3" xfId="7750"/>
    <cellStyle name="Normal 28 8" xfId="7751"/>
    <cellStyle name="Normal 28 8 2" xfId="7752"/>
    <cellStyle name="Normal 28 8 2 2" xfId="7753"/>
    <cellStyle name="Normal 28 8 3" xfId="7754"/>
    <cellStyle name="Normal 28 9" xfId="7755"/>
    <cellStyle name="Normal 28 9 2" xfId="7756"/>
    <cellStyle name="Normal 28 9 2 2" xfId="7757"/>
    <cellStyle name="Normal 28 9 3" xfId="7758"/>
    <cellStyle name="Normal 29" xfId="7759"/>
    <cellStyle name="Normal 29 10" xfId="7760"/>
    <cellStyle name="Normal 29 10 2" xfId="7761"/>
    <cellStyle name="Normal 29 10 2 2" xfId="7762"/>
    <cellStyle name="Normal 29 10 3" xfId="7763"/>
    <cellStyle name="Normal 29 11" xfId="7764"/>
    <cellStyle name="Normal 29 11 2" xfId="7765"/>
    <cellStyle name="Normal 29 11 2 2" xfId="7766"/>
    <cellStyle name="Normal 29 11 3" xfId="7767"/>
    <cellStyle name="Normal 29 12" xfId="7768"/>
    <cellStyle name="Normal 29 12 2" xfId="7769"/>
    <cellStyle name="Normal 29 12 2 2" xfId="7770"/>
    <cellStyle name="Normal 29 12 3" xfId="7771"/>
    <cellStyle name="Normal 29 13" xfId="7772"/>
    <cellStyle name="Normal 29 13 2" xfId="7773"/>
    <cellStyle name="Normal 29 13 2 2" xfId="7774"/>
    <cellStyle name="Normal 29 13 3" xfId="7775"/>
    <cellStyle name="Normal 29 14" xfId="7776"/>
    <cellStyle name="Normal 29 14 2" xfId="7777"/>
    <cellStyle name="Normal 29 15" xfId="7778"/>
    <cellStyle name="Normal 29 15 2" xfId="7779"/>
    <cellStyle name="Normal 29 16" xfId="7780"/>
    <cellStyle name="Normal 29 16 2" xfId="7781"/>
    <cellStyle name="Normal 29 17" xfId="7782"/>
    <cellStyle name="Normal 29 17 2" xfId="7783"/>
    <cellStyle name="Normal 29 18" xfId="7784"/>
    <cellStyle name="Normal 29 18 2" xfId="7785"/>
    <cellStyle name="Normal 29 19" xfId="7786"/>
    <cellStyle name="Normal 29 19 2" xfId="7787"/>
    <cellStyle name="Normal 29 2" xfId="7788"/>
    <cellStyle name="Normal 29 20" xfId="7789"/>
    <cellStyle name="Normal 29 20 2" xfId="7790"/>
    <cellStyle name="Normal 29 21" xfId="7791"/>
    <cellStyle name="Normal 29 21 2" xfId="7792"/>
    <cellStyle name="Normal 29 22" xfId="7793"/>
    <cellStyle name="Normal 29 22 2" xfId="7794"/>
    <cellStyle name="Normal 29 23" xfId="7795"/>
    <cellStyle name="Normal 29 23 2" xfId="7796"/>
    <cellStyle name="Normal 29 24" xfId="7797"/>
    <cellStyle name="Normal 29 24 2" xfId="7798"/>
    <cellStyle name="Normal 29 25" xfId="7799"/>
    <cellStyle name="Normal 29 25 2" xfId="7800"/>
    <cellStyle name="Normal 29 26" xfId="7801"/>
    <cellStyle name="Normal 29 26 2" xfId="7802"/>
    <cellStyle name="Normal 29 27" xfId="7803"/>
    <cellStyle name="Normal 29 3" xfId="7804"/>
    <cellStyle name="Normal 29 3 10" xfId="7805"/>
    <cellStyle name="Normal 29 3 10 2" xfId="7806"/>
    <cellStyle name="Normal 29 3 11" xfId="7807"/>
    <cellStyle name="Normal 29 3 11 2" xfId="7808"/>
    <cellStyle name="Normal 29 3 12" xfId="7809"/>
    <cellStyle name="Normal 29 3 12 2" xfId="7810"/>
    <cellStyle name="Normal 29 3 13" xfId="7811"/>
    <cellStyle name="Normal 29 3 13 2" xfId="7812"/>
    <cellStyle name="Normal 29 3 14" xfId="7813"/>
    <cellStyle name="Normal 29 3 14 2" xfId="7814"/>
    <cellStyle name="Normal 29 3 15" xfId="7815"/>
    <cellStyle name="Normal 29 3 15 2" xfId="7816"/>
    <cellStyle name="Normal 29 3 16" xfId="7817"/>
    <cellStyle name="Normal 29 3 16 2" xfId="7818"/>
    <cellStyle name="Normal 29 3 17" xfId="7819"/>
    <cellStyle name="Normal 29 3 17 2" xfId="7820"/>
    <cellStyle name="Normal 29 3 18" xfId="7821"/>
    <cellStyle name="Normal 29 3 18 2" xfId="7822"/>
    <cellStyle name="Normal 29 3 19" xfId="7823"/>
    <cellStyle name="Normal 29 3 19 2" xfId="7824"/>
    <cellStyle name="Normal 29 3 2" xfId="7825"/>
    <cellStyle name="Normal 29 3 2 2" xfId="7826"/>
    <cellStyle name="Normal 29 3 2 2 2" xfId="7827"/>
    <cellStyle name="Normal 29 3 2 3" xfId="7828"/>
    <cellStyle name="Normal 29 3 20" xfId="7829"/>
    <cellStyle name="Normal 29 3 20 2" xfId="7830"/>
    <cellStyle name="Normal 29 3 21" xfId="7831"/>
    <cellStyle name="Normal 29 3 21 2" xfId="7832"/>
    <cellStyle name="Normal 29 3 22" xfId="7833"/>
    <cellStyle name="Normal 29 3 22 2" xfId="7834"/>
    <cellStyle name="Normal 29 3 23" xfId="7835"/>
    <cellStyle name="Normal 29 3 3" xfId="7836"/>
    <cellStyle name="Normal 29 3 3 2" xfId="7837"/>
    <cellStyle name="Normal 29 3 3 2 2" xfId="7838"/>
    <cellStyle name="Normal 29 3 3 3" xfId="7839"/>
    <cellStyle name="Normal 29 3 4" xfId="7840"/>
    <cellStyle name="Normal 29 3 4 2" xfId="7841"/>
    <cellStyle name="Normal 29 3 4 2 2" xfId="7842"/>
    <cellStyle name="Normal 29 3 4 3" xfId="7843"/>
    <cellStyle name="Normal 29 3 5" xfId="7844"/>
    <cellStyle name="Normal 29 3 5 2" xfId="7845"/>
    <cellStyle name="Normal 29 3 5 2 2" xfId="7846"/>
    <cellStyle name="Normal 29 3 5 3" xfId="7847"/>
    <cellStyle name="Normal 29 3 6" xfId="7848"/>
    <cellStyle name="Normal 29 3 6 2" xfId="7849"/>
    <cellStyle name="Normal 29 3 6 2 2" xfId="7850"/>
    <cellStyle name="Normal 29 3 6 3" xfId="7851"/>
    <cellStyle name="Normal 29 3 7" xfId="7852"/>
    <cellStyle name="Normal 29 3 7 2" xfId="7853"/>
    <cellStyle name="Normal 29 3 7 2 2" xfId="7854"/>
    <cellStyle name="Normal 29 3 7 3" xfId="7855"/>
    <cellStyle name="Normal 29 3 8" xfId="7856"/>
    <cellStyle name="Normal 29 3 8 2" xfId="7857"/>
    <cellStyle name="Normal 29 3 8 2 2" xfId="7858"/>
    <cellStyle name="Normal 29 3 8 3" xfId="7859"/>
    <cellStyle name="Normal 29 3 9" xfId="7860"/>
    <cellStyle name="Normal 29 3 9 2" xfId="7861"/>
    <cellStyle name="Normal 29 3 9 2 2" xfId="7862"/>
    <cellStyle name="Normal 29 3 9 3" xfId="7863"/>
    <cellStyle name="Normal 29 4" xfId="7864"/>
    <cellStyle name="Normal 29 4 10" xfId="7865"/>
    <cellStyle name="Normal 29 4 10 2" xfId="7866"/>
    <cellStyle name="Normal 29 4 11" xfId="7867"/>
    <cellStyle name="Normal 29 4 11 2" xfId="7868"/>
    <cellStyle name="Normal 29 4 12" xfId="7869"/>
    <cellStyle name="Normal 29 4 12 2" xfId="7870"/>
    <cellStyle name="Normal 29 4 13" xfId="7871"/>
    <cellStyle name="Normal 29 4 13 2" xfId="7872"/>
    <cellStyle name="Normal 29 4 14" xfId="7873"/>
    <cellStyle name="Normal 29 4 14 2" xfId="7874"/>
    <cellStyle name="Normal 29 4 15" xfId="7875"/>
    <cellStyle name="Normal 29 4 15 2" xfId="7876"/>
    <cellStyle name="Normal 29 4 16" xfId="7877"/>
    <cellStyle name="Normal 29 4 16 2" xfId="7878"/>
    <cellStyle name="Normal 29 4 17" xfId="7879"/>
    <cellStyle name="Normal 29 4 17 2" xfId="7880"/>
    <cellStyle name="Normal 29 4 18" xfId="7881"/>
    <cellStyle name="Normal 29 4 18 2" xfId="7882"/>
    <cellStyle name="Normal 29 4 19" xfId="7883"/>
    <cellStyle name="Normal 29 4 19 2" xfId="7884"/>
    <cellStyle name="Normal 29 4 2" xfId="7885"/>
    <cellStyle name="Normal 29 4 2 2" xfId="7886"/>
    <cellStyle name="Normal 29 4 2 2 2" xfId="7887"/>
    <cellStyle name="Normal 29 4 2 3" xfId="7888"/>
    <cellStyle name="Normal 29 4 20" xfId="7889"/>
    <cellStyle name="Normal 29 4 20 2" xfId="7890"/>
    <cellStyle name="Normal 29 4 21" xfId="7891"/>
    <cellStyle name="Normal 29 4 21 2" xfId="7892"/>
    <cellStyle name="Normal 29 4 22" xfId="7893"/>
    <cellStyle name="Normal 29 4 3" xfId="7894"/>
    <cellStyle name="Normal 29 4 3 2" xfId="7895"/>
    <cellStyle name="Normal 29 4 3 2 2" xfId="7896"/>
    <cellStyle name="Normal 29 4 3 3" xfId="7897"/>
    <cellStyle name="Normal 29 4 4" xfId="7898"/>
    <cellStyle name="Normal 29 4 4 2" xfId="7899"/>
    <cellStyle name="Normal 29 4 4 2 2" xfId="7900"/>
    <cellStyle name="Normal 29 4 4 3" xfId="7901"/>
    <cellStyle name="Normal 29 4 5" xfId="7902"/>
    <cellStyle name="Normal 29 4 5 2" xfId="7903"/>
    <cellStyle name="Normal 29 4 5 2 2" xfId="7904"/>
    <cellStyle name="Normal 29 4 5 3" xfId="7905"/>
    <cellStyle name="Normal 29 4 6" xfId="7906"/>
    <cellStyle name="Normal 29 4 6 2" xfId="7907"/>
    <cellStyle name="Normal 29 4 6 2 2" xfId="7908"/>
    <cellStyle name="Normal 29 4 6 3" xfId="7909"/>
    <cellStyle name="Normal 29 4 7" xfId="7910"/>
    <cellStyle name="Normal 29 4 7 2" xfId="7911"/>
    <cellStyle name="Normal 29 4 7 2 2" xfId="7912"/>
    <cellStyle name="Normal 29 4 7 3" xfId="7913"/>
    <cellStyle name="Normal 29 4 8" xfId="7914"/>
    <cellStyle name="Normal 29 4 8 2" xfId="7915"/>
    <cellStyle name="Normal 29 4 8 2 2" xfId="7916"/>
    <cellStyle name="Normal 29 4 8 3" xfId="7917"/>
    <cellStyle name="Normal 29 4 9" xfId="7918"/>
    <cellStyle name="Normal 29 4 9 2" xfId="7919"/>
    <cellStyle name="Normal 29 5" xfId="7920"/>
    <cellStyle name="Normal 29 5 2" xfId="7921"/>
    <cellStyle name="Normal 29 5 2 2" xfId="7922"/>
    <cellStyle name="Normal 29 5 3" xfId="7923"/>
    <cellStyle name="Normal 29 6" xfId="7924"/>
    <cellStyle name="Normal 29 6 2" xfId="7925"/>
    <cellStyle name="Normal 29 6 2 2" xfId="7926"/>
    <cellStyle name="Normal 29 6 3" xfId="7927"/>
    <cellStyle name="Normal 29 7" xfId="7928"/>
    <cellStyle name="Normal 29 7 2" xfId="7929"/>
    <cellStyle name="Normal 29 7 2 2" xfId="7930"/>
    <cellStyle name="Normal 29 7 3" xfId="7931"/>
    <cellStyle name="Normal 29 8" xfId="7932"/>
    <cellStyle name="Normal 29 8 2" xfId="7933"/>
    <cellStyle name="Normal 29 8 2 2" xfId="7934"/>
    <cellStyle name="Normal 29 8 3" xfId="7935"/>
    <cellStyle name="Normal 29 9" xfId="7936"/>
    <cellStyle name="Normal 29 9 2" xfId="7937"/>
    <cellStyle name="Normal 29 9 2 2" xfId="7938"/>
    <cellStyle name="Normal 29 9 3" xfId="7939"/>
    <cellStyle name="Normal 3" xfId="7940"/>
    <cellStyle name="Normal 3 10" xfId="7941"/>
    <cellStyle name="Normal 3 10 10" xfId="7942"/>
    <cellStyle name="Normal 3 10 10 2" xfId="7943"/>
    <cellStyle name="Normal 3 10 10 2 2" xfId="7944"/>
    <cellStyle name="Normal 3 10 10 3" xfId="7945"/>
    <cellStyle name="Normal 3 10 11" xfId="7946"/>
    <cellStyle name="Normal 3 10 11 2" xfId="7947"/>
    <cellStyle name="Normal 3 10 11 2 2" xfId="7948"/>
    <cellStyle name="Normal 3 10 11 3" xfId="7949"/>
    <cellStyle name="Normal 3 10 12" xfId="7950"/>
    <cellStyle name="Normal 3 10 12 2" xfId="7951"/>
    <cellStyle name="Normal 3 10 12 2 2" xfId="7952"/>
    <cellStyle name="Normal 3 10 12 3" xfId="7953"/>
    <cellStyle name="Normal 3 10 13" xfId="7954"/>
    <cellStyle name="Normal 3 10 13 2" xfId="7955"/>
    <cellStyle name="Normal 3 10 13 2 2" xfId="7956"/>
    <cellStyle name="Normal 3 10 13 3" xfId="7957"/>
    <cellStyle name="Normal 3 10 14" xfId="7958"/>
    <cellStyle name="Normal 3 10 14 2" xfId="7959"/>
    <cellStyle name="Normal 3 10 14 2 2" xfId="7960"/>
    <cellStyle name="Normal 3 10 14 3" xfId="7961"/>
    <cellStyle name="Normal 3 10 15" xfId="7962"/>
    <cellStyle name="Normal 3 10 15 2" xfId="7963"/>
    <cellStyle name="Normal 3 10 15 2 2" xfId="7964"/>
    <cellStyle name="Normal 3 10 15 3" xfId="7965"/>
    <cellStyle name="Normal 3 10 16" xfId="7966"/>
    <cellStyle name="Normal 3 10 16 2" xfId="7967"/>
    <cellStyle name="Normal 3 10 17" xfId="7968"/>
    <cellStyle name="Normal 3 10 17 2" xfId="7969"/>
    <cellStyle name="Normal 3 10 18" xfId="7970"/>
    <cellStyle name="Normal 3 10 18 2" xfId="7971"/>
    <cellStyle name="Normal 3 10 19" xfId="7972"/>
    <cellStyle name="Normal 3 10 19 2" xfId="7973"/>
    <cellStyle name="Normal 3 10 2" xfId="7974"/>
    <cellStyle name="Normal 3 10 2 2" xfId="7975"/>
    <cellStyle name="Normal 3 10 2 2 2" xfId="7976"/>
    <cellStyle name="Normal 3 10 2 2 2 2" xfId="7977"/>
    <cellStyle name="Normal 3 10 2 2 3" xfId="7978"/>
    <cellStyle name="Normal 3 10 2 3" xfId="7979"/>
    <cellStyle name="Normal 3 10 2 3 2" xfId="7980"/>
    <cellStyle name="Normal 3 10 2 4" xfId="7981"/>
    <cellStyle name="Normal 3 10 20" xfId="7982"/>
    <cellStyle name="Normal 3 10 20 2" xfId="7983"/>
    <cellStyle name="Normal 3 10 21" xfId="7984"/>
    <cellStyle name="Normal 3 10 21 2" xfId="7985"/>
    <cellStyle name="Normal 3 10 22" xfId="7986"/>
    <cellStyle name="Normal 3 10 22 2" xfId="7987"/>
    <cellStyle name="Normal 3 10 23" xfId="7988"/>
    <cellStyle name="Normal 3 10 23 2" xfId="7989"/>
    <cellStyle name="Normal 3 10 24" xfId="7990"/>
    <cellStyle name="Normal 3 10 24 2" xfId="7991"/>
    <cellStyle name="Normal 3 10 25" xfId="7992"/>
    <cellStyle name="Normal 3 10 25 2" xfId="7993"/>
    <cellStyle name="Normal 3 10 26" xfId="7994"/>
    <cellStyle name="Normal 3 10 26 2" xfId="7995"/>
    <cellStyle name="Normal 3 10 27" xfId="7996"/>
    <cellStyle name="Normal 3 10 27 2" xfId="7997"/>
    <cellStyle name="Normal 3 10 28" xfId="7998"/>
    <cellStyle name="Normal 3 10 28 2" xfId="7999"/>
    <cellStyle name="Normal 3 10 29" xfId="8000"/>
    <cellStyle name="Normal 3 10 3" xfId="8001"/>
    <cellStyle name="Normal 3 10 3 2" xfId="8002"/>
    <cellStyle name="Normal 3 10 3 2 2" xfId="8003"/>
    <cellStyle name="Normal 3 10 3 3" xfId="8004"/>
    <cellStyle name="Normal 3 10 4" xfId="8005"/>
    <cellStyle name="Normal 3 10 4 2" xfId="8006"/>
    <cellStyle name="Normal 3 10 4 2 2" xfId="8007"/>
    <cellStyle name="Normal 3 10 4 3" xfId="8008"/>
    <cellStyle name="Normal 3 10 5" xfId="8009"/>
    <cellStyle name="Normal 3 10 5 2" xfId="8010"/>
    <cellStyle name="Normal 3 10 5 2 2" xfId="8011"/>
    <cellStyle name="Normal 3 10 5 3" xfId="8012"/>
    <cellStyle name="Normal 3 10 6" xfId="8013"/>
    <cellStyle name="Normal 3 10 6 2" xfId="8014"/>
    <cellStyle name="Normal 3 10 6 2 2" xfId="8015"/>
    <cellStyle name="Normal 3 10 6 3" xfId="8016"/>
    <cellStyle name="Normal 3 10 7" xfId="8017"/>
    <cellStyle name="Normal 3 10 7 2" xfId="8018"/>
    <cellStyle name="Normal 3 10 7 2 2" xfId="8019"/>
    <cellStyle name="Normal 3 10 7 3" xfId="8020"/>
    <cellStyle name="Normal 3 10 8" xfId="8021"/>
    <cellStyle name="Normal 3 10 8 2" xfId="8022"/>
    <cellStyle name="Normal 3 10 8 2 2" xfId="8023"/>
    <cellStyle name="Normal 3 10 8 3" xfId="8024"/>
    <cellStyle name="Normal 3 10 9" xfId="8025"/>
    <cellStyle name="Normal 3 10 9 2" xfId="8026"/>
    <cellStyle name="Normal 3 10 9 2 2" xfId="8027"/>
    <cellStyle name="Normal 3 10 9 3" xfId="8028"/>
    <cellStyle name="Normal 3 11" xfId="8029"/>
    <cellStyle name="Normal 3 11 10" xfId="8030"/>
    <cellStyle name="Normal 3 11 10 2" xfId="8031"/>
    <cellStyle name="Normal 3 11 10 2 2" xfId="8032"/>
    <cellStyle name="Normal 3 11 10 3" xfId="8033"/>
    <cellStyle name="Normal 3 11 11" xfId="8034"/>
    <cellStyle name="Normal 3 11 11 2" xfId="8035"/>
    <cellStyle name="Normal 3 11 11 2 2" xfId="8036"/>
    <cellStyle name="Normal 3 11 11 3" xfId="8037"/>
    <cellStyle name="Normal 3 11 12" xfId="8038"/>
    <cellStyle name="Normal 3 11 12 2" xfId="8039"/>
    <cellStyle name="Normal 3 11 12 2 2" xfId="8040"/>
    <cellStyle name="Normal 3 11 12 3" xfId="8041"/>
    <cellStyle name="Normal 3 11 13" xfId="8042"/>
    <cellStyle name="Normal 3 11 13 2" xfId="8043"/>
    <cellStyle name="Normal 3 11 13 2 2" xfId="8044"/>
    <cellStyle name="Normal 3 11 13 3" xfId="8045"/>
    <cellStyle name="Normal 3 11 14" xfId="8046"/>
    <cellStyle name="Normal 3 11 14 2" xfId="8047"/>
    <cellStyle name="Normal 3 11 14 2 2" xfId="8048"/>
    <cellStyle name="Normal 3 11 14 3" xfId="8049"/>
    <cellStyle name="Normal 3 11 15" xfId="8050"/>
    <cellStyle name="Normal 3 11 15 2" xfId="8051"/>
    <cellStyle name="Normal 3 11 15 2 2" xfId="8052"/>
    <cellStyle name="Normal 3 11 15 3" xfId="8053"/>
    <cellStyle name="Normal 3 11 16" xfId="8054"/>
    <cellStyle name="Normal 3 11 16 2" xfId="8055"/>
    <cellStyle name="Normal 3 11 17" xfId="8056"/>
    <cellStyle name="Normal 3 11 17 2" xfId="8057"/>
    <cellStyle name="Normal 3 11 18" xfId="8058"/>
    <cellStyle name="Normal 3 11 18 2" xfId="8059"/>
    <cellStyle name="Normal 3 11 19" xfId="8060"/>
    <cellStyle name="Normal 3 11 19 2" xfId="8061"/>
    <cellStyle name="Normal 3 11 2" xfId="8062"/>
    <cellStyle name="Normal 3 11 2 2" xfId="8063"/>
    <cellStyle name="Normal 3 11 2 2 2" xfId="8064"/>
    <cellStyle name="Normal 3 11 2 2 2 2" xfId="8065"/>
    <cellStyle name="Normal 3 11 2 2 3" xfId="8066"/>
    <cellStyle name="Normal 3 11 2 3" xfId="8067"/>
    <cellStyle name="Normal 3 11 2 3 2" xfId="8068"/>
    <cellStyle name="Normal 3 11 2 4" xfId="8069"/>
    <cellStyle name="Normal 3 11 20" xfId="8070"/>
    <cellStyle name="Normal 3 11 20 2" xfId="8071"/>
    <cellStyle name="Normal 3 11 21" xfId="8072"/>
    <cellStyle name="Normal 3 11 21 2" xfId="8073"/>
    <cellStyle name="Normal 3 11 22" xfId="8074"/>
    <cellStyle name="Normal 3 11 22 2" xfId="8075"/>
    <cellStyle name="Normal 3 11 23" xfId="8076"/>
    <cellStyle name="Normal 3 11 23 2" xfId="8077"/>
    <cellStyle name="Normal 3 11 24" xfId="8078"/>
    <cellStyle name="Normal 3 11 24 2" xfId="8079"/>
    <cellStyle name="Normal 3 11 25" xfId="8080"/>
    <cellStyle name="Normal 3 11 25 2" xfId="8081"/>
    <cellStyle name="Normal 3 11 26" xfId="8082"/>
    <cellStyle name="Normal 3 11 26 2" xfId="8083"/>
    <cellStyle name="Normal 3 11 27" xfId="8084"/>
    <cellStyle name="Normal 3 11 27 2" xfId="8085"/>
    <cellStyle name="Normal 3 11 28" xfId="8086"/>
    <cellStyle name="Normal 3 11 28 2" xfId="8087"/>
    <cellStyle name="Normal 3 11 29" xfId="8088"/>
    <cellStyle name="Normal 3 11 3" xfId="8089"/>
    <cellStyle name="Normal 3 11 3 2" xfId="8090"/>
    <cellStyle name="Normal 3 11 3 2 2" xfId="8091"/>
    <cellStyle name="Normal 3 11 3 3" xfId="8092"/>
    <cellStyle name="Normal 3 11 4" xfId="8093"/>
    <cellStyle name="Normal 3 11 4 2" xfId="8094"/>
    <cellStyle name="Normal 3 11 4 2 2" xfId="8095"/>
    <cellStyle name="Normal 3 11 4 3" xfId="8096"/>
    <cellStyle name="Normal 3 11 5" xfId="8097"/>
    <cellStyle name="Normal 3 11 5 2" xfId="8098"/>
    <cellStyle name="Normal 3 11 5 2 2" xfId="8099"/>
    <cellStyle name="Normal 3 11 5 3" xfId="8100"/>
    <cellStyle name="Normal 3 11 6" xfId="8101"/>
    <cellStyle name="Normal 3 11 6 2" xfId="8102"/>
    <cellStyle name="Normal 3 11 6 2 2" xfId="8103"/>
    <cellStyle name="Normal 3 11 6 3" xfId="8104"/>
    <cellStyle name="Normal 3 11 7" xfId="8105"/>
    <cellStyle name="Normal 3 11 7 2" xfId="8106"/>
    <cellStyle name="Normal 3 11 7 2 2" xfId="8107"/>
    <cellStyle name="Normal 3 11 7 3" xfId="8108"/>
    <cellStyle name="Normal 3 11 8" xfId="8109"/>
    <cellStyle name="Normal 3 11 8 2" xfId="8110"/>
    <cellStyle name="Normal 3 11 8 2 2" xfId="8111"/>
    <cellStyle name="Normal 3 11 8 3" xfId="8112"/>
    <cellStyle name="Normal 3 11 9" xfId="8113"/>
    <cellStyle name="Normal 3 11 9 2" xfId="8114"/>
    <cellStyle name="Normal 3 11 9 2 2" xfId="8115"/>
    <cellStyle name="Normal 3 11 9 3" xfId="8116"/>
    <cellStyle name="Normal 3 12" xfId="8117"/>
    <cellStyle name="Normal 3 12 10" xfId="8118"/>
    <cellStyle name="Normal 3 12 10 2" xfId="8119"/>
    <cellStyle name="Normal 3 12 10 2 2" xfId="8120"/>
    <cellStyle name="Normal 3 12 10 3" xfId="8121"/>
    <cellStyle name="Normal 3 12 11" xfId="8122"/>
    <cellStyle name="Normal 3 12 11 2" xfId="8123"/>
    <cellStyle name="Normal 3 12 11 2 2" xfId="8124"/>
    <cellStyle name="Normal 3 12 11 3" xfId="8125"/>
    <cellStyle name="Normal 3 12 12" xfId="8126"/>
    <cellStyle name="Normal 3 12 12 2" xfId="8127"/>
    <cellStyle name="Normal 3 12 12 2 2" xfId="8128"/>
    <cellStyle name="Normal 3 12 12 3" xfId="8129"/>
    <cellStyle name="Normal 3 12 13" xfId="8130"/>
    <cellStyle name="Normal 3 12 13 2" xfId="8131"/>
    <cellStyle name="Normal 3 12 13 2 2" xfId="8132"/>
    <cellStyle name="Normal 3 12 13 3" xfId="8133"/>
    <cellStyle name="Normal 3 12 14" xfId="8134"/>
    <cellStyle name="Normal 3 12 14 2" xfId="8135"/>
    <cellStyle name="Normal 3 12 14 2 2" xfId="8136"/>
    <cellStyle name="Normal 3 12 14 3" xfId="8137"/>
    <cellStyle name="Normal 3 12 15" xfId="8138"/>
    <cellStyle name="Normal 3 12 15 2" xfId="8139"/>
    <cellStyle name="Normal 3 12 15 2 2" xfId="8140"/>
    <cellStyle name="Normal 3 12 15 3" xfId="8141"/>
    <cellStyle name="Normal 3 12 16" xfId="8142"/>
    <cellStyle name="Normal 3 12 16 2" xfId="8143"/>
    <cellStyle name="Normal 3 12 17" xfId="8144"/>
    <cellStyle name="Normal 3 12 17 2" xfId="8145"/>
    <cellStyle name="Normal 3 12 18" xfId="8146"/>
    <cellStyle name="Normal 3 12 18 2" xfId="8147"/>
    <cellStyle name="Normal 3 12 19" xfId="8148"/>
    <cellStyle name="Normal 3 12 19 2" xfId="8149"/>
    <cellStyle name="Normal 3 12 2" xfId="8150"/>
    <cellStyle name="Normal 3 12 2 2" xfId="8151"/>
    <cellStyle name="Normal 3 12 2 2 2" xfId="8152"/>
    <cellStyle name="Normal 3 12 2 2 2 2" xfId="8153"/>
    <cellStyle name="Normal 3 12 2 2 3" xfId="8154"/>
    <cellStyle name="Normal 3 12 2 3" xfId="8155"/>
    <cellStyle name="Normal 3 12 2 3 2" xfId="8156"/>
    <cellStyle name="Normal 3 12 2 4" xfId="8157"/>
    <cellStyle name="Normal 3 12 20" xfId="8158"/>
    <cellStyle name="Normal 3 12 20 2" xfId="8159"/>
    <cellStyle name="Normal 3 12 21" xfId="8160"/>
    <cellStyle name="Normal 3 12 21 2" xfId="8161"/>
    <cellStyle name="Normal 3 12 22" xfId="8162"/>
    <cellStyle name="Normal 3 12 22 2" xfId="8163"/>
    <cellStyle name="Normal 3 12 23" xfId="8164"/>
    <cellStyle name="Normal 3 12 23 2" xfId="8165"/>
    <cellStyle name="Normal 3 12 24" xfId="8166"/>
    <cellStyle name="Normal 3 12 24 2" xfId="8167"/>
    <cellStyle name="Normal 3 12 25" xfId="8168"/>
    <cellStyle name="Normal 3 12 25 2" xfId="8169"/>
    <cellStyle name="Normal 3 12 26" xfId="8170"/>
    <cellStyle name="Normal 3 12 26 2" xfId="8171"/>
    <cellStyle name="Normal 3 12 27" xfId="8172"/>
    <cellStyle name="Normal 3 12 27 2" xfId="8173"/>
    <cellStyle name="Normal 3 12 28" xfId="8174"/>
    <cellStyle name="Normal 3 12 28 2" xfId="8175"/>
    <cellStyle name="Normal 3 12 29" xfId="8176"/>
    <cellStyle name="Normal 3 12 3" xfId="8177"/>
    <cellStyle name="Normal 3 12 3 2" xfId="8178"/>
    <cellStyle name="Normal 3 12 3 2 2" xfId="8179"/>
    <cellStyle name="Normal 3 12 3 3" xfId="8180"/>
    <cellStyle name="Normal 3 12 4" xfId="8181"/>
    <cellStyle name="Normal 3 12 4 2" xfId="8182"/>
    <cellStyle name="Normal 3 12 4 2 2" xfId="8183"/>
    <cellStyle name="Normal 3 12 4 3" xfId="8184"/>
    <cellStyle name="Normal 3 12 5" xfId="8185"/>
    <cellStyle name="Normal 3 12 5 2" xfId="8186"/>
    <cellStyle name="Normal 3 12 5 2 2" xfId="8187"/>
    <cellStyle name="Normal 3 12 5 3" xfId="8188"/>
    <cellStyle name="Normal 3 12 6" xfId="8189"/>
    <cellStyle name="Normal 3 12 6 2" xfId="8190"/>
    <cellStyle name="Normal 3 12 6 2 2" xfId="8191"/>
    <cellStyle name="Normal 3 12 6 3" xfId="8192"/>
    <cellStyle name="Normal 3 12 7" xfId="8193"/>
    <cellStyle name="Normal 3 12 7 2" xfId="8194"/>
    <cellStyle name="Normal 3 12 7 2 2" xfId="8195"/>
    <cellStyle name="Normal 3 12 7 3" xfId="8196"/>
    <cellStyle name="Normal 3 12 8" xfId="8197"/>
    <cellStyle name="Normal 3 12 8 2" xfId="8198"/>
    <cellStyle name="Normal 3 12 8 2 2" xfId="8199"/>
    <cellStyle name="Normal 3 12 8 3" xfId="8200"/>
    <cellStyle name="Normal 3 12 9" xfId="8201"/>
    <cellStyle name="Normal 3 12 9 2" xfId="8202"/>
    <cellStyle name="Normal 3 12 9 2 2" xfId="8203"/>
    <cellStyle name="Normal 3 12 9 3" xfId="8204"/>
    <cellStyle name="Normal 3 13" xfId="8205"/>
    <cellStyle name="Normal 3 13 10" xfId="8206"/>
    <cellStyle name="Normal 3 13 10 2" xfId="8207"/>
    <cellStyle name="Normal 3 13 10 2 2" xfId="8208"/>
    <cellStyle name="Normal 3 13 10 3" xfId="8209"/>
    <cellStyle name="Normal 3 13 11" xfId="8210"/>
    <cellStyle name="Normal 3 13 11 2" xfId="8211"/>
    <cellStyle name="Normal 3 13 11 2 2" xfId="8212"/>
    <cellStyle name="Normal 3 13 11 3" xfId="8213"/>
    <cellStyle name="Normal 3 13 12" xfId="8214"/>
    <cellStyle name="Normal 3 13 12 2" xfId="8215"/>
    <cellStyle name="Normal 3 13 12 2 2" xfId="8216"/>
    <cellStyle name="Normal 3 13 12 3" xfId="8217"/>
    <cellStyle name="Normal 3 13 13" xfId="8218"/>
    <cellStyle name="Normal 3 13 13 2" xfId="8219"/>
    <cellStyle name="Normal 3 13 13 2 2" xfId="8220"/>
    <cellStyle name="Normal 3 13 13 3" xfId="8221"/>
    <cellStyle name="Normal 3 13 14" xfId="8222"/>
    <cellStyle name="Normal 3 13 14 2" xfId="8223"/>
    <cellStyle name="Normal 3 13 14 2 2" xfId="8224"/>
    <cellStyle name="Normal 3 13 14 3" xfId="8225"/>
    <cellStyle name="Normal 3 13 15" xfId="8226"/>
    <cellStyle name="Normal 3 13 15 2" xfId="8227"/>
    <cellStyle name="Normal 3 13 15 2 2" xfId="8228"/>
    <cellStyle name="Normal 3 13 15 3" xfId="8229"/>
    <cellStyle name="Normal 3 13 16" xfId="8230"/>
    <cellStyle name="Normal 3 13 16 2" xfId="8231"/>
    <cellStyle name="Normal 3 13 17" xfId="8232"/>
    <cellStyle name="Normal 3 13 17 2" xfId="8233"/>
    <cellStyle name="Normal 3 13 18" xfId="8234"/>
    <cellStyle name="Normal 3 13 18 2" xfId="8235"/>
    <cellStyle name="Normal 3 13 19" xfId="8236"/>
    <cellStyle name="Normal 3 13 19 2" xfId="8237"/>
    <cellStyle name="Normal 3 13 2" xfId="8238"/>
    <cellStyle name="Normal 3 13 2 2" xfId="8239"/>
    <cellStyle name="Normal 3 13 2 2 2" xfId="8240"/>
    <cellStyle name="Normal 3 13 2 2 2 2" xfId="8241"/>
    <cellStyle name="Normal 3 13 2 2 3" xfId="8242"/>
    <cellStyle name="Normal 3 13 2 3" xfId="8243"/>
    <cellStyle name="Normal 3 13 2 3 2" xfId="8244"/>
    <cellStyle name="Normal 3 13 2 4" xfId="8245"/>
    <cellStyle name="Normal 3 13 20" xfId="8246"/>
    <cellStyle name="Normal 3 13 20 2" xfId="8247"/>
    <cellStyle name="Normal 3 13 21" xfId="8248"/>
    <cellStyle name="Normal 3 13 21 2" xfId="8249"/>
    <cellStyle name="Normal 3 13 22" xfId="8250"/>
    <cellStyle name="Normal 3 13 22 2" xfId="8251"/>
    <cellStyle name="Normal 3 13 23" xfId="8252"/>
    <cellStyle name="Normal 3 13 23 2" xfId="8253"/>
    <cellStyle name="Normal 3 13 24" xfId="8254"/>
    <cellStyle name="Normal 3 13 24 2" xfId="8255"/>
    <cellStyle name="Normal 3 13 25" xfId="8256"/>
    <cellStyle name="Normal 3 13 25 2" xfId="8257"/>
    <cellStyle name="Normal 3 13 26" xfId="8258"/>
    <cellStyle name="Normal 3 13 26 2" xfId="8259"/>
    <cellStyle name="Normal 3 13 27" xfId="8260"/>
    <cellStyle name="Normal 3 13 27 2" xfId="8261"/>
    <cellStyle name="Normal 3 13 28" xfId="8262"/>
    <cellStyle name="Normal 3 13 28 2" xfId="8263"/>
    <cellStyle name="Normal 3 13 29" xfId="8264"/>
    <cellStyle name="Normal 3 13 3" xfId="8265"/>
    <cellStyle name="Normal 3 13 3 2" xfId="8266"/>
    <cellStyle name="Normal 3 13 3 2 2" xfId="8267"/>
    <cellStyle name="Normal 3 13 3 3" xfId="8268"/>
    <cellStyle name="Normal 3 13 4" xfId="8269"/>
    <cellStyle name="Normal 3 13 4 2" xfId="8270"/>
    <cellStyle name="Normal 3 13 4 2 2" xfId="8271"/>
    <cellStyle name="Normal 3 13 4 3" xfId="8272"/>
    <cellStyle name="Normal 3 13 5" xfId="8273"/>
    <cellStyle name="Normal 3 13 5 2" xfId="8274"/>
    <cellStyle name="Normal 3 13 5 2 2" xfId="8275"/>
    <cellStyle name="Normal 3 13 5 3" xfId="8276"/>
    <cellStyle name="Normal 3 13 6" xfId="8277"/>
    <cellStyle name="Normal 3 13 6 2" xfId="8278"/>
    <cellStyle name="Normal 3 13 6 2 2" xfId="8279"/>
    <cellStyle name="Normal 3 13 6 3" xfId="8280"/>
    <cellStyle name="Normal 3 13 7" xfId="8281"/>
    <cellStyle name="Normal 3 13 7 2" xfId="8282"/>
    <cellStyle name="Normal 3 13 7 2 2" xfId="8283"/>
    <cellStyle name="Normal 3 13 7 3" xfId="8284"/>
    <cellStyle name="Normal 3 13 8" xfId="8285"/>
    <cellStyle name="Normal 3 13 8 2" xfId="8286"/>
    <cellStyle name="Normal 3 13 8 2 2" xfId="8287"/>
    <cellStyle name="Normal 3 13 8 3" xfId="8288"/>
    <cellStyle name="Normal 3 13 9" xfId="8289"/>
    <cellStyle name="Normal 3 13 9 2" xfId="8290"/>
    <cellStyle name="Normal 3 13 9 2 2" xfId="8291"/>
    <cellStyle name="Normal 3 13 9 3" xfId="8292"/>
    <cellStyle name="Normal 3 14" xfId="8293"/>
    <cellStyle name="Normal 3 14 2" xfId="8294"/>
    <cellStyle name="Normal 3 14 2 2" xfId="8295"/>
    <cellStyle name="Normal 3 14 2 2 2" xfId="8296"/>
    <cellStyle name="Normal 3 14 2 3" xfId="8297"/>
    <cellStyle name="Normal 3 14 3" xfId="8298"/>
    <cellStyle name="Normal 3 14 3 2" xfId="8299"/>
    <cellStyle name="Normal 3 14 4" xfId="8300"/>
    <cellStyle name="Normal 3 15" xfId="8301"/>
    <cellStyle name="Normal 3 15 2" xfId="8302"/>
    <cellStyle name="Normal 3 15 2 2" xfId="8303"/>
    <cellStyle name="Normal 3 15 3" xfId="8304"/>
    <cellStyle name="Normal 3 16" xfId="8305"/>
    <cellStyle name="Normal 3 16 2" xfId="8306"/>
    <cellStyle name="Normal 3 16 2 2" xfId="8307"/>
    <cellStyle name="Normal 3 16 3" xfId="8308"/>
    <cellStyle name="Normal 3 17" xfId="8309"/>
    <cellStyle name="Normal 3 17 2" xfId="8310"/>
    <cellStyle name="Normal 3 17 2 2" xfId="8311"/>
    <cellStyle name="Normal 3 17 3" xfId="8312"/>
    <cellStyle name="Normal 3 18" xfId="8313"/>
    <cellStyle name="Normal 3 18 2" xfId="8314"/>
    <cellStyle name="Normal 3 18 2 2" xfId="8315"/>
    <cellStyle name="Normal 3 18 3" xfId="8316"/>
    <cellStyle name="Normal 3 19" xfId="8317"/>
    <cellStyle name="Normal 3 19 2" xfId="8318"/>
    <cellStyle name="Normal 3 19 2 2" xfId="8319"/>
    <cellStyle name="Normal 3 19 3" xfId="8320"/>
    <cellStyle name="Normal 3 2" xfId="8321"/>
    <cellStyle name="Normal 3 2 2" xfId="8322"/>
    <cellStyle name="Normal 3 2 2 2" xfId="8323"/>
    <cellStyle name="Normal 3 2 2 2 10" xfId="8324"/>
    <cellStyle name="Normal 3 2 2 2 10 2" xfId="8325"/>
    <cellStyle name="Normal 3 2 2 2 10 2 2" xfId="8326"/>
    <cellStyle name="Normal 3 2 2 2 10 3" xfId="8327"/>
    <cellStyle name="Normal 3 2 2 2 11" xfId="8328"/>
    <cellStyle name="Normal 3 2 2 2 11 2" xfId="8329"/>
    <cellStyle name="Normal 3 2 2 2 11 2 2" xfId="8330"/>
    <cellStyle name="Normal 3 2 2 2 11 3" xfId="8331"/>
    <cellStyle name="Normal 3 2 2 2 12" xfId="8332"/>
    <cellStyle name="Normal 3 2 2 2 12 2" xfId="8333"/>
    <cellStyle name="Normal 3 2 2 2 12 2 2" xfId="8334"/>
    <cellStyle name="Normal 3 2 2 2 12 3" xfId="8335"/>
    <cellStyle name="Normal 3 2 2 2 13" xfId="8336"/>
    <cellStyle name="Normal 3 2 2 2 13 2" xfId="8337"/>
    <cellStyle name="Normal 3 2 2 2 13 2 2" xfId="8338"/>
    <cellStyle name="Normal 3 2 2 2 13 3" xfId="8339"/>
    <cellStyle name="Normal 3 2 2 2 14" xfId="8340"/>
    <cellStyle name="Normal 3 2 2 2 14 2" xfId="8341"/>
    <cellStyle name="Normal 3 2 2 2 14 2 2" xfId="8342"/>
    <cellStyle name="Normal 3 2 2 2 14 3" xfId="8343"/>
    <cellStyle name="Normal 3 2 2 2 15" xfId="8344"/>
    <cellStyle name="Normal 3 2 2 2 15 2" xfId="8345"/>
    <cellStyle name="Normal 3 2 2 2 16" xfId="8346"/>
    <cellStyle name="Normal 3 2 2 2 16 2" xfId="8347"/>
    <cellStyle name="Normal 3 2 2 2 17" xfId="8348"/>
    <cellStyle name="Normal 3 2 2 2 17 2" xfId="8349"/>
    <cellStyle name="Normal 3 2 2 2 18" xfId="8350"/>
    <cellStyle name="Normal 3 2 2 2 18 2" xfId="8351"/>
    <cellStyle name="Normal 3 2 2 2 19" xfId="8352"/>
    <cellStyle name="Normal 3 2 2 2 19 2" xfId="8353"/>
    <cellStyle name="Normal 3 2 2 2 2" xfId="8354"/>
    <cellStyle name="Normal 3 2 2 2 2 10" xfId="8355"/>
    <cellStyle name="Normal 3 2 2 2 2 10 2" xfId="8356"/>
    <cellStyle name="Normal 3 2 2 2 2 10 2 2" xfId="8357"/>
    <cellStyle name="Normal 3 2 2 2 2 10 3" xfId="8358"/>
    <cellStyle name="Normal 3 2 2 2 2 11" xfId="8359"/>
    <cellStyle name="Normal 3 2 2 2 2 11 2" xfId="8360"/>
    <cellStyle name="Normal 3 2 2 2 2 11 2 2" xfId="8361"/>
    <cellStyle name="Normal 3 2 2 2 2 11 3" xfId="8362"/>
    <cellStyle name="Normal 3 2 2 2 2 12" xfId="8363"/>
    <cellStyle name="Normal 3 2 2 2 2 12 2" xfId="8364"/>
    <cellStyle name="Normal 3 2 2 2 2 12 2 2" xfId="8365"/>
    <cellStyle name="Normal 3 2 2 2 2 12 3" xfId="8366"/>
    <cellStyle name="Normal 3 2 2 2 2 13" xfId="8367"/>
    <cellStyle name="Normal 3 2 2 2 2 13 2" xfId="8368"/>
    <cellStyle name="Normal 3 2 2 2 2 14" xfId="8369"/>
    <cellStyle name="Normal 3 2 2 2 2 14 2" xfId="8370"/>
    <cellStyle name="Normal 3 2 2 2 2 15" xfId="8371"/>
    <cellStyle name="Normal 3 2 2 2 2 15 2" xfId="8372"/>
    <cellStyle name="Normal 3 2 2 2 2 16" xfId="8373"/>
    <cellStyle name="Normal 3 2 2 2 2 16 2" xfId="8374"/>
    <cellStyle name="Normal 3 2 2 2 2 17" xfId="8375"/>
    <cellStyle name="Normal 3 2 2 2 2 17 2" xfId="8376"/>
    <cellStyle name="Normal 3 2 2 2 2 18" xfId="8377"/>
    <cellStyle name="Normal 3 2 2 2 2 18 2" xfId="8378"/>
    <cellStyle name="Normal 3 2 2 2 2 19" xfId="8379"/>
    <cellStyle name="Normal 3 2 2 2 2 19 2" xfId="8380"/>
    <cellStyle name="Normal 3 2 2 2 2 2" xfId="8381"/>
    <cellStyle name="Normal 3 2 2 2 2 2 10" xfId="8382"/>
    <cellStyle name="Normal 3 2 2 2 2 2 10 2" xfId="8383"/>
    <cellStyle name="Normal 3 2 2 2 2 2 11" xfId="8384"/>
    <cellStyle name="Normal 3 2 2 2 2 2 11 2" xfId="8385"/>
    <cellStyle name="Normal 3 2 2 2 2 2 12" xfId="8386"/>
    <cellStyle name="Normal 3 2 2 2 2 2 12 2" xfId="8387"/>
    <cellStyle name="Normal 3 2 2 2 2 2 13" xfId="8388"/>
    <cellStyle name="Normal 3 2 2 2 2 2 13 2" xfId="8389"/>
    <cellStyle name="Normal 3 2 2 2 2 2 14" xfId="8390"/>
    <cellStyle name="Normal 3 2 2 2 2 2 14 2" xfId="8391"/>
    <cellStyle name="Normal 3 2 2 2 2 2 15" xfId="8392"/>
    <cellStyle name="Normal 3 2 2 2 2 2 15 2" xfId="8393"/>
    <cellStyle name="Normal 3 2 2 2 2 2 16" xfId="8394"/>
    <cellStyle name="Normal 3 2 2 2 2 2 16 2" xfId="8395"/>
    <cellStyle name="Normal 3 2 2 2 2 2 17" xfId="8396"/>
    <cellStyle name="Normal 3 2 2 2 2 2 17 2" xfId="8397"/>
    <cellStyle name="Normal 3 2 2 2 2 2 18" xfId="8398"/>
    <cellStyle name="Normal 3 2 2 2 2 2 18 2" xfId="8399"/>
    <cellStyle name="Normal 3 2 2 2 2 2 19" xfId="8400"/>
    <cellStyle name="Normal 3 2 2 2 2 2 19 2" xfId="8401"/>
    <cellStyle name="Normal 3 2 2 2 2 2 2" xfId="8402"/>
    <cellStyle name="Normal 3 2 2 2 2 2 2 2" xfId="8403"/>
    <cellStyle name="Normal 3 2 2 2 2 2 2 2 2" xfId="8404"/>
    <cellStyle name="Normal 3 2 2 2 2 2 2 3" xfId="8405"/>
    <cellStyle name="Normal 3 2 2 2 2 2 20" xfId="8406"/>
    <cellStyle name="Normal 3 2 2 2 2 2 20 2" xfId="8407"/>
    <cellStyle name="Normal 3 2 2 2 2 2 21" xfId="8408"/>
    <cellStyle name="Normal 3 2 2 2 2 2 21 2" xfId="8409"/>
    <cellStyle name="Normal 3 2 2 2 2 2 22" xfId="8410"/>
    <cellStyle name="Normal 3 2 2 2 2 2 22 2" xfId="8411"/>
    <cellStyle name="Normal 3 2 2 2 2 2 23" xfId="8412"/>
    <cellStyle name="Normal 3 2 2 2 2 2 3" xfId="8413"/>
    <cellStyle name="Normal 3 2 2 2 2 2 3 2" xfId="8414"/>
    <cellStyle name="Normal 3 2 2 2 2 2 3 2 2" xfId="8415"/>
    <cellStyle name="Normal 3 2 2 2 2 2 3 3" xfId="8416"/>
    <cellStyle name="Normal 3 2 2 2 2 2 4" xfId="8417"/>
    <cellStyle name="Normal 3 2 2 2 2 2 4 2" xfId="8418"/>
    <cellStyle name="Normal 3 2 2 2 2 2 4 2 2" xfId="8419"/>
    <cellStyle name="Normal 3 2 2 2 2 2 4 3" xfId="8420"/>
    <cellStyle name="Normal 3 2 2 2 2 2 5" xfId="8421"/>
    <cellStyle name="Normal 3 2 2 2 2 2 5 2" xfId="8422"/>
    <cellStyle name="Normal 3 2 2 2 2 2 5 2 2" xfId="8423"/>
    <cellStyle name="Normal 3 2 2 2 2 2 5 3" xfId="8424"/>
    <cellStyle name="Normal 3 2 2 2 2 2 6" xfId="8425"/>
    <cellStyle name="Normal 3 2 2 2 2 2 6 2" xfId="8426"/>
    <cellStyle name="Normal 3 2 2 2 2 2 6 2 2" xfId="8427"/>
    <cellStyle name="Normal 3 2 2 2 2 2 6 3" xfId="8428"/>
    <cellStyle name="Normal 3 2 2 2 2 2 7" xfId="8429"/>
    <cellStyle name="Normal 3 2 2 2 2 2 7 2" xfId="8430"/>
    <cellStyle name="Normal 3 2 2 2 2 2 7 2 2" xfId="8431"/>
    <cellStyle name="Normal 3 2 2 2 2 2 7 3" xfId="8432"/>
    <cellStyle name="Normal 3 2 2 2 2 2 8" xfId="8433"/>
    <cellStyle name="Normal 3 2 2 2 2 2 8 2" xfId="8434"/>
    <cellStyle name="Normal 3 2 2 2 2 2 8 2 2" xfId="8435"/>
    <cellStyle name="Normal 3 2 2 2 2 2 8 3" xfId="8436"/>
    <cellStyle name="Normal 3 2 2 2 2 2 9" xfId="8437"/>
    <cellStyle name="Normal 3 2 2 2 2 2 9 2" xfId="8438"/>
    <cellStyle name="Normal 3 2 2 2 2 2 9 2 2" xfId="8439"/>
    <cellStyle name="Normal 3 2 2 2 2 2 9 3" xfId="8440"/>
    <cellStyle name="Normal 3 2 2 2 2 20" xfId="8441"/>
    <cellStyle name="Normal 3 2 2 2 2 20 2" xfId="8442"/>
    <cellStyle name="Normal 3 2 2 2 2 21" xfId="8443"/>
    <cellStyle name="Normal 3 2 2 2 2 21 2" xfId="8444"/>
    <cellStyle name="Normal 3 2 2 2 2 22" xfId="8445"/>
    <cellStyle name="Normal 3 2 2 2 2 22 2" xfId="8446"/>
    <cellStyle name="Normal 3 2 2 2 2 23" xfId="8447"/>
    <cellStyle name="Normal 3 2 2 2 2 23 2" xfId="8448"/>
    <cellStyle name="Normal 3 2 2 2 2 24" xfId="8449"/>
    <cellStyle name="Normal 3 2 2 2 2 24 2" xfId="8450"/>
    <cellStyle name="Normal 3 2 2 2 2 25" xfId="8451"/>
    <cellStyle name="Normal 3 2 2 2 2 25 2" xfId="8452"/>
    <cellStyle name="Normal 3 2 2 2 2 26" xfId="8453"/>
    <cellStyle name="Normal 3 2 2 2 2 3" xfId="8454"/>
    <cellStyle name="Normal 3 2 2 2 2 3 10" xfId="8455"/>
    <cellStyle name="Normal 3 2 2 2 2 3 10 2" xfId="8456"/>
    <cellStyle name="Normal 3 2 2 2 2 3 11" xfId="8457"/>
    <cellStyle name="Normal 3 2 2 2 2 3 11 2" xfId="8458"/>
    <cellStyle name="Normal 3 2 2 2 2 3 12" xfId="8459"/>
    <cellStyle name="Normal 3 2 2 2 2 3 12 2" xfId="8460"/>
    <cellStyle name="Normal 3 2 2 2 2 3 13" xfId="8461"/>
    <cellStyle name="Normal 3 2 2 2 2 3 13 2" xfId="8462"/>
    <cellStyle name="Normal 3 2 2 2 2 3 14" xfId="8463"/>
    <cellStyle name="Normal 3 2 2 2 2 3 14 2" xfId="8464"/>
    <cellStyle name="Normal 3 2 2 2 2 3 15" xfId="8465"/>
    <cellStyle name="Normal 3 2 2 2 2 3 15 2" xfId="8466"/>
    <cellStyle name="Normal 3 2 2 2 2 3 16" xfId="8467"/>
    <cellStyle name="Normal 3 2 2 2 2 3 16 2" xfId="8468"/>
    <cellStyle name="Normal 3 2 2 2 2 3 17" xfId="8469"/>
    <cellStyle name="Normal 3 2 2 2 2 3 17 2" xfId="8470"/>
    <cellStyle name="Normal 3 2 2 2 2 3 18" xfId="8471"/>
    <cellStyle name="Normal 3 2 2 2 2 3 18 2" xfId="8472"/>
    <cellStyle name="Normal 3 2 2 2 2 3 19" xfId="8473"/>
    <cellStyle name="Normal 3 2 2 2 2 3 19 2" xfId="8474"/>
    <cellStyle name="Normal 3 2 2 2 2 3 2" xfId="8475"/>
    <cellStyle name="Normal 3 2 2 2 2 3 2 2" xfId="8476"/>
    <cellStyle name="Normal 3 2 2 2 2 3 2 2 2" xfId="8477"/>
    <cellStyle name="Normal 3 2 2 2 2 3 2 3" xfId="8478"/>
    <cellStyle name="Normal 3 2 2 2 2 3 20" xfId="8479"/>
    <cellStyle name="Normal 3 2 2 2 2 3 20 2" xfId="8480"/>
    <cellStyle name="Normal 3 2 2 2 2 3 21" xfId="8481"/>
    <cellStyle name="Normal 3 2 2 2 2 3 21 2" xfId="8482"/>
    <cellStyle name="Normal 3 2 2 2 2 3 22" xfId="8483"/>
    <cellStyle name="Normal 3 2 2 2 2 3 3" xfId="8484"/>
    <cellStyle name="Normal 3 2 2 2 2 3 3 2" xfId="8485"/>
    <cellStyle name="Normal 3 2 2 2 2 3 3 2 2" xfId="8486"/>
    <cellStyle name="Normal 3 2 2 2 2 3 3 3" xfId="8487"/>
    <cellStyle name="Normal 3 2 2 2 2 3 4" xfId="8488"/>
    <cellStyle name="Normal 3 2 2 2 2 3 4 2" xfId="8489"/>
    <cellStyle name="Normal 3 2 2 2 2 3 4 2 2" xfId="8490"/>
    <cellStyle name="Normal 3 2 2 2 2 3 4 3" xfId="8491"/>
    <cellStyle name="Normal 3 2 2 2 2 3 5" xfId="8492"/>
    <cellStyle name="Normal 3 2 2 2 2 3 5 2" xfId="8493"/>
    <cellStyle name="Normal 3 2 2 2 2 3 5 2 2" xfId="8494"/>
    <cellStyle name="Normal 3 2 2 2 2 3 5 3" xfId="8495"/>
    <cellStyle name="Normal 3 2 2 2 2 3 6" xfId="8496"/>
    <cellStyle name="Normal 3 2 2 2 2 3 6 2" xfId="8497"/>
    <cellStyle name="Normal 3 2 2 2 2 3 6 2 2" xfId="8498"/>
    <cellStyle name="Normal 3 2 2 2 2 3 6 3" xfId="8499"/>
    <cellStyle name="Normal 3 2 2 2 2 3 7" xfId="8500"/>
    <cellStyle name="Normal 3 2 2 2 2 3 7 2" xfId="8501"/>
    <cellStyle name="Normal 3 2 2 2 2 3 7 2 2" xfId="8502"/>
    <cellStyle name="Normal 3 2 2 2 2 3 7 3" xfId="8503"/>
    <cellStyle name="Normal 3 2 2 2 2 3 8" xfId="8504"/>
    <cellStyle name="Normal 3 2 2 2 2 3 8 2" xfId="8505"/>
    <cellStyle name="Normal 3 2 2 2 2 3 8 2 2" xfId="8506"/>
    <cellStyle name="Normal 3 2 2 2 2 3 8 3" xfId="8507"/>
    <cellStyle name="Normal 3 2 2 2 2 3 9" xfId="8508"/>
    <cellStyle name="Normal 3 2 2 2 2 3 9 2" xfId="8509"/>
    <cellStyle name="Normal 3 2 2 2 2 4" xfId="8510"/>
    <cellStyle name="Normal 3 2 2 2 2 4 2" xfId="8511"/>
    <cellStyle name="Normal 3 2 2 2 2 4 2 2" xfId="8512"/>
    <cellStyle name="Normal 3 2 2 2 2 4 3" xfId="8513"/>
    <cellStyle name="Normal 3 2 2 2 2 5" xfId="8514"/>
    <cellStyle name="Normal 3 2 2 2 2 5 2" xfId="8515"/>
    <cellStyle name="Normal 3 2 2 2 2 5 2 2" xfId="8516"/>
    <cellStyle name="Normal 3 2 2 2 2 5 3" xfId="8517"/>
    <cellStyle name="Normal 3 2 2 2 2 6" xfId="8518"/>
    <cellStyle name="Normal 3 2 2 2 2 6 2" xfId="8519"/>
    <cellStyle name="Normal 3 2 2 2 2 6 2 2" xfId="8520"/>
    <cellStyle name="Normal 3 2 2 2 2 6 3" xfId="8521"/>
    <cellStyle name="Normal 3 2 2 2 2 7" xfId="8522"/>
    <cellStyle name="Normal 3 2 2 2 2 7 2" xfId="8523"/>
    <cellStyle name="Normal 3 2 2 2 2 7 2 2" xfId="8524"/>
    <cellStyle name="Normal 3 2 2 2 2 7 3" xfId="8525"/>
    <cellStyle name="Normal 3 2 2 2 2 8" xfId="8526"/>
    <cellStyle name="Normal 3 2 2 2 2 8 2" xfId="8527"/>
    <cellStyle name="Normal 3 2 2 2 2 8 2 2" xfId="8528"/>
    <cellStyle name="Normal 3 2 2 2 2 8 3" xfId="8529"/>
    <cellStyle name="Normal 3 2 2 2 2 9" xfId="8530"/>
    <cellStyle name="Normal 3 2 2 2 2 9 2" xfId="8531"/>
    <cellStyle name="Normal 3 2 2 2 2 9 2 2" xfId="8532"/>
    <cellStyle name="Normal 3 2 2 2 2 9 3" xfId="8533"/>
    <cellStyle name="Normal 3 2 2 2 20" xfId="8534"/>
    <cellStyle name="Normal 3 2 2 2 20 2" xfId="8535"/>
    <cellStyle name="Normal 3 2 2 2 21" xfId="8536"/>
    <cellStyle name="Normal 3 2 2 2 21 2" xfId="8537"/>
    <cellStyle name="Normal 3 2 2 2 22" xfId="8538"/>
    <cellStyle name="Normal 3 2 2 2 22 2" xfId="8539"/>
    <cellStyle name="Normal 3 2 2 2 23" xfId="8540"/>
    <cellStyle name="Normal 3 2 2 2 23 2" xfId="8541"/>
    <cellStyle name="Normal 3 2 2 2 24" xfId="8542"/>
    <cellStyle name="Normal 3 2 2 2 24 2" xfId="8543"/>
    <cellStyle name="Normal 3 2 2 2 25" xfId="8544"/>
    <cellStyle name="Normal 3 2 2 2 25 2" xfId="8545"/>
    <cellStyle name="Normal 3 2 2 2 26" xfId="8546"/>
    <cellStyle name="Normal 3 2 2 2 26 2" xfId="8547"/>
    <cellStyle name="Normal 3 2 2 2 27" xfId="8548"/>
    <cellStyle name="Normal 3 2 2 2 27 2" xfId="8549"/>
    <cellStyle name="Normal 3 2 2 2 28" xfId="8550"/>
    <cellStyle name="Normal 3 2 2 2 3" xfId="8551"/>
    <cellStyle name="Normal 3 2 2 2 3 10" xfId="8552"/>
    <cellStyle name="Normal 3 2 2 2 3 10 2" xfId="8553"/>
    <cellStyle name="Normal 3 2 2 2 3 10 2 2" xfId="8554"/>
    <cellStyle name="Normal 3 2 2 2 3 10 3" xfId="8555"/>
    <cellStyle name="Normal 3 2 2 2 3 11" xfId="8556"/>
    <cellStyle name="Normal 3 2 2 2 3 11 2" xfId="8557"/>
    <cellStyle name="Normal 3 2 2 2 3 11 2 2" xfId="8558"/>
    <cellStyle name="Normal 3 2 2 2 3 11 3" xfId="8559"/>
    <cellStyle name="Normal 3 2 2 2 3 12" xfId="8560"/>
    <cellStyle name="Normal 3 2 2 2 3 12 2" xfId="8561"/>
    <cellStyle name="Normal 3 2 2 2 3 12 2 2" xfId="8562"/>
    <cellStyle name="Normal 3 2 2 2 3 12 3" xfId="8563"/>
    <cellStyle name="Normal 3 2 2 2 3 13" xfId="8564"/>
    <cellStyle name="Normal 3 2 2 2 3 13 2" xfId="8565"/>
    <cellStyle name="Normal 3 2 2 2 3 13 2 2" xfId="8566"/>
    <cellStyle name="Normal 3 2 2 2 3 13 3" xfId="8567"/>
    <cellStyle name="Normal 3 2 2 2 3 14" xfId="8568"/>
    <cellStyle name="Normal 3 2 2 2 3 14 2" xfId="8569"/>
    <cellStyle name="Normal 3 2 2 2 3 15" xfId="8570"/>
    <cellStyle name="Normal 3 2 2 2 3 15 2" xfId="8571"/>
    <cellStyle name="Normal 3 2 2 2 3 16" xfId="8572"/>
    <cellStyle name="Normal 3 2 2 2 3 16 2" xfId="8573"/>
    <cellStyle name="Normal 3 2 2 2 3 17" xfId="8574"/>
    <cellStyle name="Normal 3 2 2 2 3 17 2" xfId="8575"/>
    <cellStyle name="Normal 3 2 2 2 3 18" xfId="8576"/>
    <cellStyle name="Normal 3 2 2 2 3 18 2" xfId="8577"/>
    <cellStyle name="Normal 3 2 2 2 3 19" xfId="8578"/>
    <cellStyle name="Normal 3 2 2 2 3 19 2" xfId="8579"/>
    <cellStyle name="Normal 3 2 2 2 3 2" xfId="8580"/>
    <cellStyle name="Normal 3 2 2 2 3 2 10" xfId="8581"/>
    <cellStyle name="Normal 3 2 2 2 3 2 10 2" xfId="8582"/>
    <cellStyle name="Normal 3 2 2 2 3 2 10 2 2" xfId="8583"/>
    <cellStyle name="Normal 3 2 2 2 3 2 10 3" xfId="8584"/>
    <cellStyle name="Normal 3 2 2 2 3 2 11" xfId="8585"/>
    <cellStyle name="Normal 3 2 2 2 3 2 11 2" xfId="8586"/>
    <cellStyle name="Normal 3 2 2 2 3 2 11 2 2" xfId="8587"/>
    <cellStyle name="Normal 3 2 2 2 3 2 11 3" xfId="8588"/>
    <cellStyle name="Normal 3 2 2 2 3 2 12" xfId="8589"/>
    <cellStyle name="Normal 3 2 2 2 3 2 12 2" xfId="8590"/>
    <cellStyle name="Normal 3 2 2 2 3 2 12 2 2" xfId="8591"/>
    <cellStyle name="Normal 3 2 2 2 3 2 12 3" xfId="8592"/>
    <cellStyle name="Normal 3 2 2 2 3 2 13" xfId="8593"/>
    <cellStyle name="Normal 3 2 2 2 3 2 13 2" xfId="8594"/>
    <cellStyle name="Normal 3 2 2 2 3 2 14" xfId="8595"/>
    <cellStyle name="Normal 3 2 2 2 3 2 14 2" xfId="8596"/>
    <cellStyle name="Normal 3 2 2 2 3 2 15" xfId="8597"/>
    <cellStyle name="Normal 3 2 2 2 3 2 15 2" xfId="8598"/>
    <cellStyle name="Normal 3 2 2 2 3 2 16" xfId="8599"/>
    <cellStyle name="Normal 3 2 2 2 3 2 16 2" xfId="8600"/>
    <cellStyle name="Normal 3 2 2 2 3 2 17" xfId="8601"/>
    <cellStyle name="Normal 3 2 2 2 3 2 17 2" xfId="8602"/>
    <cellStyle name="Normal 3 2 2 2 3 2 18" xfId="8603"/>
    <cellStyle name="Normal 3 2 2 2 3 2 18 2" xfId="8604"/>
    <cellStyle name="Normal 3 2 2 2 3 2 19" xfId="8605"/>
    <cellStyle name="Normal 3 2 2 2 3 2 19 2" xfId="8606"/>
    <cellStyle name="Normal 3 2 2 2 3 2 2" xfId="8607"/>
    <cellStyle name="Normal 3 2 2 2 3 2 2 10" xfId="8608"/>
    <cellStyle name="Normal 3 2 2 2 3 2 2 10 2" xfId="8609"/>
    <cellStyle name="Normal 3 2 2 2 3 2 2 11" xfId="8610"/>
    <cellStyle name="Normal 3 2 2 2 3 2 2 11 2" xfId="8611"/>
    <cellStyle name="Normal 3 2 2 2 3 2 2 12" xfId="8612"/>
    <cellStyle name="Normal 3 2 2 2 3 2 2 12 2" xfId="8613"/>
    <cellStyle name="Normal 3 2 2 2 3 2 2 13" xfId="8614"/>
    <cellStyle name="Normal 3 2 2 2 3 2 2 13 2" xfId="8615"/>
    <cellStyle name="Normal 3 2 2 2 3 2 2 14" xfId="8616"/>
    <cellStyle name="Normal 3 2 2 2 3 2 2 14 2" xfId="8617"/>
    <cellStyle name="Normal 3 2 2 2 3 2 2 15" xfId="8618"/>
    <cellStyle name="Normal 3 2 2 2 3 2 2 15 2" xfId="8619"/>
    <cellStyle name="Normal 3 2 2 2 3 2 2 16" xfId="8620"/>
    <cellStyle name="Normal 3 2 2 2 3 2 2 16 2" xfId="8621"/>
    <cellStyle name="Normal 3 2 2 2 3 2 2 17" xfId="8622"/>
    <cellStyle name="Normal 3 2 2 2 3 2 2 17 2" xfId="8623"/>
    <cellStyle name="Normal 3 2 2 2 3 2 2 18" xfId="8624"/>
    <cellStyle name="Normal 3 2 2 2 3 2 2 18 2" xfId="8625"/>
    <cellStyle name="Normal 3 2 2 2 3 2 2 19" xfId="8626"/>
    <cellStyle name="Normal 3 2 2 2 3 2 2 19 2" xfId="8627"/>
    <cellStyle name="Normal 3 2 2 2 3 2 2 2" xfId="8628"/>
    <cellStyle name="Normal 3 2 2 2 3 2 2 2 2" xfId="8629"/>
    <cellStyle name="Normal 3 2 2 2 3 2 2 2 2 2" xfId="8630"/>
    <cellStyle name="Normal 3 2 2 2 3 2 2 2 3" xfId="8631"/>
    <cellStyle name="Normal 3 2 2 2 3 2 2 20" xfId="8632"/>
    <cellStyle name="Normal 3 2 2 2 3 2 2 20 2" xfId="8633"/>
    <cellStyle name="Normal 3 2 2 2 3 2 2 21" xfId="8634"/>
    <cellStyle name="Normal 3 2 2 2 3 2 2 21 2" xfId="8635"/>
    <cellStyle name="Normal 3 2 2 2 3 2 2 22" xfId="8636"/>
    <cellStyle name="Normal 3 2 2 2 3 2 2 22 2" xfId="8637"/>
    <cellStyle name="Normal 3 2 2 2 3 2 2 23" xfId="8638"/>
    <cellStyle name="Normal 3 2 2 2 3 2 2 3" xfId="8639"/>
    <cellStyle name="Normal 3 2 2 2 3 2 2 3 2" xfId="8640"/>
    <cellStyle name="Normal 3 2 2 2 3 2 2 3 2 2" xfId="8641"/>
    <cellStyle name="Normal 3 2 2 2 3 2 2 3 3" xfId="8642"/>
    <cellStyle name="Normal 3 2 2 2 3 2 2 4" xfId="8643"/>
    <cellStyle name="Normal 3 2 2 2 3 2 2 4 2" xfId="8644"/>
    <cellStyle name="Normal 3 2 2 2 3 2 2 4 2 2" xfId="8645"/>
    <cellStyle name="Normal 3 2 2 2 3 2 2 4 3" xfId="8646"/>
    <cellStyle name="Normal 3 2 2 2 3 2 2 5" xfId="8647"/>
    <cellStyle name="Normal 3 2 2 2 3 2 2 5 2" xfId="8648"/>
    <cellStyle name="Normal 3 2 2 2 3 2 2 5 2 2" xfId="8649"/>
    <cellStyle name="Normal 3 2 2 2 3 2 2 5 3" xfId="8650"/>
    <cellStyle name="Normal 3 2 2 2 3 2 2 6" xfId="8651"/>
    <cellStyle name="Normal 3 2 2 2 3 2 2 6 2" xfId="8652"/>
    <cellStyle name="Normal 3 2 2 2 3 2 2 6 2 2" xfId="8653"/>
    <cellStyle name="Normal 3 2 2 2 3 2 2 6 3" xfId="8654"/>
    <cellStyle name="Normal 3 2 2 2 3 2 2 7" xfId="8655"/>
    <cellStyle name="Normal 3 2 2 2 3 2 2 7 2" xfId="8656"/>
    <cellStyle name="Normal 3 2 2 2 3 2 2 7 2 2" xfId="8657"/>
    <cellStyle name="Normal 3 2 2 2 3 2 2 7 3" xfId="8658"/>
    <cellStyle name="Normal 3 2 2 2 3 2 2 8" xfId="8659"/>
    <cellStyle name="Normal 3 2 2 2 3 2 2 8 2" xfId="8660"/>
    <cellStyle name="Normal 3 2 2 2 3 2 2 8 2 2" xfId="8661"/>
    <cellStyle name="Normal 3 2 2 2 3 2 2 8 3" xfId="8662"/>
    <cellStyle name="Normal 3 2 2 2 3 2 2 9" xfId="8663"/>
    <cellStyle name="Normal 3 2 2 2 3 2 2 9 2" xfId="8664"/>
    <cellStyle name="Normal 3 2 2 2 3 2 2 9 2 2" xfId="8665"/>
    <cellStyle name="Normal 3 2 2 2 3 2 2 9 3" xfId="8666"/>
    <cellStyle name="Normal 3 2 2 2 3 2 20" xfId="8667"/>
    <cellStyle name="Normal 3 2 2 2 3 2 20 2" xfId="8668"/>
    <cellStyle name="Normal 3 2 2 2 3 2 21" xfId="8669"/>
    <cellStyle name="Normal 3 2 2 2 3 2 21 2" xfId="8670"/>
    <cellStyle name="Normal 3 2 2 2 3 2 22" xfId="8671"/>
    <cellStyle name="Normal 3 2 2 2 3 2 22 2" xfId="8672"/>
    <cellStyle name="Normal 3 2 2 2 3 2 23" xfId="8673"/>
    <cellStyle name="Normal 3 2 2 2 3 2 23 2" xfId="8674"/>
    <cellStyle name="Normal 3 2 2 2 3 2 24" xfId="8675"/>
    <cellStyle name="Normal 3 2 2 2 3 2 24 2" xfId="8676"/>
    <cellStyle name="Normal 3 2 2 2 3 2 25" xfId="8677"/>
    <cellStyle name="Normal 3 2 2 2 3 2 25 2" xfId="8678"/>
    <cellStyle name="Normal 3 2 2 2 3 2 26" xfId="8679"/>
    <cellStyle name="Normal 3 2 2 2 3 2 3" xfId="8680"/>
    <cellStyle name="Normal 3 2 2 2 3 2 3 10" xfId="8681"/>
    <cellStyle name="Normal 3 2 2 2 3 2 3 10 2" xfId="8682"/>
    <cellStyle name="Normal 3 2 2 2 3 2 3 11" xfId="8683"/>
    <cellStyle name="Normal 3 2 2 2 3 2 3 11 2" xfId="8684"/>
    <cellStyle name="Normal 3 2 2 2 3 2 3 12" xfId="8685"/>
    <cellStyle name="Normal 3 2 2 2 3 2 3 12 2" xfId="8686"/>
    <cellStyle name="Normal 3 2 2 2 3 2 3 13" xfId="8687"/>
    <cellStyle name="Normal 3 2 2 2 3 2 3 13 2" xfId="8688"/>
    <cellStyle name="Normal 3 2 2 2 3 2 3 14" xfId="8689"/>
    <cellStyle name="Normal 3 2 2 2 3 2 3 14 2" xfId="8690"/>
    <cellStyle name="Normal 3 2 2 2 3 2 3 15" xfId="8691"/>
    <cellStyle name="Normal 3 2 2 2 3 2 3 15 2" xfId="8692"/>
    <cellStyle name="Normal 3 2 2 2 3 2 3 16" xfId="8693"/>
    <cellStyle name="Normal 3 2 2 2 3 2 3 16 2" xfId="8694"/>
    <cellStyle name="Normal 3 2 2 2 3 2 3 17" xfId="8695"/>
    <cellStyle name="Normal 3 2 2 2 3 2 3 17 2" xfId="8696"/>
    <cellStyle name="Normal 3 2 2 2 3 2 3 18" xfId="8697"/>
    <cellStyle name="Normal 3 2 2 2 3 2 3 18 2" xfId="8698"/>
    <cellStyle name="Normal 3 2 2 2 3 2 3 19" xfId="8699"/>
    <cellStyle name="Normal 3 2 2 2 3 2 3 19 2" xfId="8700"/>
    <cellStyle name="Normal 3 2 2 2 3 2 3 2" xfId="8701"/>
    <cellStyle name="Normal 3 2 2 2 3 2 3 2 2" xfId="8702"/>
    <cellStyle name="Normal 3 2 2 2 3 2 3 2 2 2" xfId="8703"/>
    <cellStyle name="Normal 3 2 2 2 3 2 3 2 3" xfId="8704"/>
    <cellStyle name="Normal 3 2 2 2 3 2 3 20" xfId="8705"/>
    <cellStyle name="Normal 3 2 2 2 3 2 3 20 2" xfId="8706"/>
    <cellStyle name="Normal 3 2 2 2 3 2 3 21" xfId="8707"/>
    <cellStyle name="Normal 3 2 2 2 3 2 3 21 2" xfId="8708"/>
    <cellStyle name="Normal 3 2 2 2 3 2 3 22" xfId="8709"/>
    <cellStyle name="Normal 3 2 2 2 3 2 3 3" xfId="8710"/>
    <cellStyle name="Normal 3 2 2 2 3 2 3 3 2" xfId="8711"/>
    <cellStyle name="Normal 3 2 2 2 3 2 3 3 2 2" xfId="8712"/>
    <cellStyle name="Normal 3 2 2 2 3 2 3 3 3" xfId="8713"/>
    <cellStyle name="Normal 3 2 2 2 3 2 3 4" xfId="8714"/>
    <cellStyle name="Normal 3 2 2 2 3 2 3 4 2" xfId="8715"/>
    <cellStyle name="Normal 3 2 2 2 3 2 3 4 2 2" xfId="8716"/>
    <cellStyle name="Normal 3 2 2 2 3 2 3 4 3" xfId="8717"/>
    <cellStyle name="Normal 3 2 2 2 3 2 3 5" xfId="8718"/>
    <cellStyle name="Normal 3 2 2 2 3 2 3 5 2" xfId="8719"/>
    <cellStyle name="Normal 3 2 2 2 3 2 3 5 2 2" xfId="8720"/>
    <cellStyle name="Normal 3 2 2 2 3 2 3 5 3" xfId="8721"/>
    <cellStyle name="Normal 3 2 2 2 3 2 3 6" xfId="8722"/>
    <cellStyle name="Normal 3 2 2 2 3 2 3 6 2" xfId="8723"/>
    <cellStyle name="Normal 3 2 2 2 3 2 3 6 2 2" xfId="8724"/>
    <cellStyle name="Normal 3 2 2 2 3 2 3 6 3" xfId="8725"/>
    <cellStyle name="Normal 3 2 2 2 3 2 3 7" xfId="8726"/>
    <cellStyle name="Normal 3 2 2 2 3 2 3 7 2" xfId="8727"/>
    <cellStyle name="Normal 3 2 2 2 3 2 3 7 2 2" xfId="8728"/>
    <cellStyle name="Normal 3 2 2 2 3 2 3 7 3" xfId="8729"/>
    <cellStyle name="Normal 3 2 2 2 3 2 3 8" xfId="8730"/>
    <cellStyle name="Normal 3 2 2 2 3 2 3 8 2" xfId="8731"/>
    <cellStyle name="Normal 3 2 2 2 3 2 3 8 2 2" xfId="8732"/>
    <cellStyle name="Normal 3 2 2 2 3 2 3 8 3" xfId="8733"/>
    <cellStyle name="Normal 3 2 2 2 3 2 3 9" xfId="8734"/>
    <cellStyle name="Normal 3 2 2 2 3 2 3 9 2" xfId="8735"/>
    <cellStyle name="Normal 3 2 2 2 3 2 4" xfId="8736"/>
    <cellStyle name="Normal 3 2 2 2 3 2 4 2" xfId="8737"/>
    <cellStyle name="Normal 3 2 2 2 3 2 4 2 2" xfId="8738"/>
    <cellStyle name="Normal 3 2 2 2 3 2 4 3" xfId="8739"/>
    <cellStyle name="Normal 3 2 2 2 3 2 5" xfId="8740"/>
    <cellStyle name="Normal 3 2 2 2 3 2 5 2" xfId="8741"/>
    <cellStyle name="Normal 3 2 2 2 3 2 5 2 2" xfId="8742"/>
    <cellStyle name="Normal 3 2 2 2 3 2 5 3" xfId="8743"/>
    <cellStyle name="Normal 3 2 2 2 3 2 6" xfId="8744"/>
    <cellStyle name="Normal 3 2 2 2 3 2 6 2" xfId="8745"/>
    <cellStyle name="Normal 3 2 2 2 3 2 6 2 2" xfId="8746"/>
    <cellStyle name="Normal 3 2 2 2 3 2 6 3" xfId="8747"/>
    <cellStyle name="Normal 3 2 2 2 3 2 7" xfId="8748"/>
    <cellStyle name="Normal 3 2 2 2 3 2 7 2" xfId="8749"/>
    <cellStyle name="Normal 3 2 2 2 3 2 7 2 2" xfId="8750"/>
    <cellStyle name="Normal 3 2 2 2 3 2 7 3" xfId="8751"/>
    <cellStyle name="Normal 3 2 2 2 3 2 8" xfId="8752"/>
    <cellStyle name="Normal 3 2 2 2 3 2 8 2" xfId="8753"/>
    <cellStyle name="Normal 3 2 2 2 3 2 8 2 2" xfId="8754"/>
    <cellStyle name="Normal 3 2 2 2 3 2 8 3" xfId="8755"/>
    <cellStyle name="Normal 3 2 2 2 3 2 9" xfId="8756"/>
    <cellStyle name="Normal 3 2 2 2 3 2 9 2" xfId="8757"/>
    <cellStyle name="Normal 3 2 2 2 3 2 9 2 2" xfId="8758"/>
    <cellStyle name="Normal 3 2 2 2 3 2 9 3" xfId="8759"/>
    <cellStyle name="Normal 3 2 2 2 3 20" xfId="8760"/>
    <cellStyle name="Normal 3 2 2 2 3 20 2" xfId="8761"/>
    <cellStyle name="Normal 3 2 2 2 3 21" xfId="8762"/>
    <cellStyle name="Normal 3 2 2 2 3 21 2" xfId="8763"/>
    <cellStyle name="Normal 3 2 2 2 3 22" xfId="8764"/>
    <cellStyle name="Normal 3 2 2 2 3 22 2" xfId="8765"/>
    <cellStyle name="Normal 3 2 2 2 3 23" xfId="8766"/>
    <cellStyle name="Normal 3 2 2 2 3 23 2" xfId="8767"/>
    <cellStyle name="Normal 3 2 2 2 3 24" xfId="8768"/>
    <cellStyle name="Normal 3 2 2 2 3 24 2" xfId="8769"/>
    <cellStyle name="Normal 3 2 2 2 3 25" xfId="8770"/>
    <cellStyle name="Normal 3 2 2 2 3 25 2" xfId="8771"/>
    <cellStyle name="Normal 3 2 2 2 3 26" xfId="8772"/>
    <cellStyle name="Normal 3 2 2 2 3 26 2" xfId="8773"/>
    <cellStyle name="Normal 3 2 2 2 3 27" xfId="8774"/>
    <cellStyle name="Normal 3 2 2 2 3 3" xfId="8775"/>
    <cellStyle name="Normal 3 2 2 2 3 3 10" xfId="8776"/>
    <cellStyle name="Normal 3 2 2 2 3 3 10 2" xfId="8777"/>
    <cellStyle name="Normal 3 2 2 2 3 3 11" xfId="8778"/>
    <cellStyle name="Normal 3 2 2 2 3 3 11 2" xfId="8779"/>
    <cellStyle name="Normal 3 2 2 2 3 3 12" xfId="8780"/>
    <cellStyle name="Normal 3 2 2 2 3 3 12 2" xfId="8781"/>
    <cellStyle name="Normal 3 2 2 2 3 3 13" xfId="8782"/>
    <cellStyle name="Normal 3 2 2 2 3 3 13 2" xfId="8783"/>
    <cellStyle name="Normal 3 2 2 2 3 3 14" xfId="8784"/>
    <cellStyle name="Normal 3 2 2 2 3 3 14 2" xfId="8785"/>
    <cellStyle name="Normal 3 2 2 2 3 3 15" xfId="8786"/>
    <cellStyle name="Normal 3 2 2 2 3 3 15 2" xfId="8787"/>
    <cellStyle name="Normal 3 2 2 2 3 3 16" xfId="8788"/>
    <cellStyle name="Normal 3 2 2 2 3 3 16 2" xfId="8789"/>
    <cellStyle name="Normal 3 2 2 2 3 3 17" xfId="8790"/>
    <cellStyle name="Normal 3 2 2 2 3 3 17 2" xfId="8791"/>
    <cellStyle name="Normal 3 2 2 2 3 3 18" xfId="8792"/>
    <cellStyle name="Normal 3 2 2 2 3 3 18 2" xfId="8793"/>
    <cellStyle name="Normal 3 2 2 2 3 3 19" xfId="8794"/>
    <cellStyle name="Normal 3 2 2 2 3 3 19 2" xfId="8795"/>
    <cellStyle name="Normal 3 2 2 2 3 3 2" xfId="8796"/>
    <cellStyle name="Normal 3 2 2 2 3 3 2 2" xfId="8797"/>
    <cellStyle name="Normal 3 2 2 2 3 3 2 2 2" xfId="8798"/>
    <cellStyle name="Normal 3 2 2 2 3 3 2 3" xfId="8799"/>
    <cellStyle name="Normal 3 2 2 2 3 3 20" xfId="8800"/>
    <cellStyle name="Normal 3 2 2 2 3 3 20 2" xfId="8801"/>
    <cellStyle name="Normal 3 2 2 2 3 3 21" xfId="8802"/>
    <cellStyle name="Normal 3 2 2 2 3 3 21 2" xfId="8803"/>
    <cellStyle name="Normal 3 2 2 2 3 3 22" xfId="8804"/>
    <cellStyle name="Normal 3 2 2 2 3 3 22 2" xfId="8805"/>
    <cellStyle name="Normal 3 2 2 2 3 3 23" xfId="8806"/>
    <cellStyle name="Normal 3 2 2 2 3 3 3" xfId="8807"/>
    <cellStyle name="Normal 3 2 2 2 3 3 3 2" xfId="8808"/>
    <cellStyle name="Normal 3 2 2 2 3 3 3 2 2" xfId="8809"/>
    <cellStyle name="Normal 3 2 2 2 3 3 3 3" xfId="8810"/>
    <cellStyle name="Normal 3 2 2 2 3 3 4" xfId="8811"/>
    <cellStyle name="Normal 3 2 2 2 3 3 4 2" xfId="8812"/>
    <cellStyle name="Normal 3 2 2 2 3 3 4 2 2" xfId="8813"/>
    <cellStyle name="Normal 3 2 2 2 3 3 4 3" xfId="8814"/>
    <cellStyle name="Normal 3 2 2 2 3 3 5" xfId="8815"/>
    <cellStyle name="Normal 3 2 2 2 3 3 5 2" xfId="8816"/>
    <cellStyle name="Normal 3 2 2 2 3 3 5 2 2" xfId="8817"/>
    <cellStyle name="Normal 3 2 2 2 3 3 5 3" xfId="8818"/>
    <cellStyle name="Normal 3 2 2 2 3 3 6" xfId="8819"/>
    <cellStyle name="Normal 3 2 2 2 3 3 6 2" xfId="8820"/>
    <cellStyle name="Normal 3 2 2 2 3 3 6 2 2" xfId="8821"/>
    <cellStyle name="Normal 3 2 2 2 3 3 6 3" xfId="8822"/>
    <cellStyle name="Normal 3 2 2 2 3 3 7" xfId="8823"/>
    <cellStyle name="Normal 3 2 2 2 3 3 7 2" xfId="8824"/>
    <cellStyle name="Normal 3 2 2 2 3 3 7 2 2" xfId="8825"/>
    <cellStyle name="Normal 3 2 2 2 3 3 7 3" xfId="8826"/>
    <cellStyle name="Normal 3 2 2 2 3 3 8" xfId="8827"/>
    <cellStyle name="Normal 3 2 2 2 3 3 8 2" xfId="8828"/>
    <cellStyle name="Normal 3 2 2 2 3 3 8 2 2" xfId="8829"/>
    <cellStyle name="Normal 3 2 2 2 3 3 8 3" xfId="8830"/>
    <cellStyle name="Normal 3 2 2 2 3 3 9" xfId="8831"/>
    <cellStyle name="Normal 3 2 2 2 3 3 9 2" xfId="8832"/>
    <cellStyle name="Normal 3 2 2 2 3 3 9 2 2" xfId="8833"/>
    <cellStyle name="Normal 3 2 2 2 3 3 9 3" xfId="8834"/>
    <cellStyle name="Normal 3 2 2 2 3 4" xfId="8835"/>
    <cellStyle name="Normal 3 2 2 2 3 4 10" xfId="8836"/>
    <cellStyle name="Normal 3 2 2 2 3 4 10 2" xfId="8837"/>
    <cellStyle name="Normal 3 2 2 2 3 4 11" xfId="8838"/>
    <cellStyle name="Normal 3 2 2 2 3 4 11 2" xfId="8839"/>
    <cellStyle name="Normal 3 2 2 2 3 4 12" xfId="8840"/>
    <cellStyle name="Normal 3 2 2 2 3 4 12 2" xfId="8841"/>
    <cellStyle name="Normal 3 2 2 2 3 4 13" xfId="8842"/>
    <cellStyle name="Normal 3 2 2 2 3 4 13 2" xfId="8843"/>
    <cellStyle name="Normal 3 2 2 2 3 4 14" xfId="8844"/>
    <cellStyle name="Normal 3 2 2 2 3 4 14 2" xfId="8845"/>
    <cellStyle name="Normal 3 2 2 2 3 4 15" xfId="8846"/>
    <cellStyle name="Normal 3 2 2 2 3 4 15 2" xfId="8847"/>
    <cellStyle name="Normal 3 2 2 2 3 4 16" xfId="8848"/>
    <cellStyle name="Normal 3 2 2 2 3 4 16 2" xfId="8849"/>
    <cellStyle name="Normal 3 2 2 2 3 4 17" xfId="8850"/>
    <cellStyle name="Normal 3 2 2 2 3 4 17 2" xfId="8851"/>
    <cellStyle name="Normal 3 2 2 2 3 4 18" xfId="8852"/>
    <cellStyle name="Normal 3 2 2 2 3 4 18 2" xfId="8853"/>
    <cellStyle name="Normal 3 2 2 2 3 4 19" xfId="8854"/>
    <cellStyle name="Normal 3 2 2 2 3 4 19 2" xfId="8855"/>
    <cellStyle name="Normal 3 2 2 2 3 4 2" xfId="8856"/>
    <cellStyle name="Normal 3 2 2 2 3 4 2 2" xfId="8857"/>
    <cellStyle name="Normal 3 2 2 2 3 4 2 2 2" xfId="8858"/>
    <cellStyle name="Normal 3 2 2 2 3 4 2 3" xfId="8859"/>
    <cellStyle name="Normal 3 2 2 2 3 4 20" xfId="8860"/>
    <cellStyle name="Normal 3 2 2 2 3 4 20 2" xfId="8861"/>
    <cellStyle name="Normal 3 2 2 2 3 4 21" xfId="8862"/>
    <cellStyle name="Normal 3 2 2 2 3 4 21 2" xfId="8863"/>
    <cellStyle name="Normal 3 2 2 2 3 4 22" xfId="8864"/>
    <cellStyle name="Normal 3 2 2 2 3 4 3" xfId="8865"/>
    <cellStyle name="Normal 3 2 2 2 3 4 3 2" xfId="8866"/>
    <cellStyle name="Normal 3 2 2 2 3 4 3 2 2" xfId="8867"/>
    <cellStyle name="Normal 3 2 2 2 3 4 3 3" xfId="8868"/>
    <cellStyle name="Normal 3 2 2 2 3 4 4" xfId="8869"/>
    <cellStyle name="Normal 3 2 2 2 3 4 4 2" xfId="8870"/>
    <cellStyle name="Normal 3 2 2 2 3 4 4 2 2" xfId="8871"/>
    <cellStyle name="Normal 3 2 2 2 3 4 4 3" xfId="8872"/>
    <cellStyle name="Normal 3 2 2 2 3 4 5" xfId="8873"/>
    <cellStyle name="Normal 3 2 2 2 3 4 5 2" xfId="8874"/>
    <cellStyle name="Normal 3 2 2 2 3 4 5 2 2" xfId="8875"/>
    <cellStyle name="Normal 3 2 2 2 3 4 5 3" xfId="8876"/>
    <cellStyle name="Normal 3 2 2 2 3 4 6" xfId="8877"/>
    <cellStyle name="Normal 3 2 2 2 3 4 6 2" xfId="8878"/>
    <cellStyle name="Normal 3 2 2 2 3 4 6 2 2" xfId="8879"/>
    <cellStyle name="Normal 3 2 2 2 3 4 6 3" xfId="8880"/>
    <cellStyle name="Normal 3 2 2 2 3 4 7" xfId="8881"/>
    <cellStyle name="Normal 3 2 2 2 3 4 7 2" xfId="8882"/>
    <cellStyle name="Normal 3 2 2 2 3 4 7 2 2" xfId="8883"/>
    <cellStyle name="Normal 3 2 2 2 3 4 7 3" xfId="8884"/>
    <cellStyle name="Normal 3 2 2 2 3 4 8" xfId="8885"/>
    <cellStyle name="Normal 3 2 2 2 3 4 8 2" xfId="8886"/>
    <cellStyle name="Normal 3 2 2 2 3 4 8 2 2" xfId="8887"/>
    <cellStyle name="Normal 3 2 2 2 3 4 8 3" xfId="8888"/>
    <cellStyle name="Normal 3 2 2 2 3 4 9" xfId="8889"/>
    <cellStyle name="Normal 3 2 2 2 3 4 9 2" xfId="8890"/>
    <cellStyle name="Normal 3 2 2 2 3 5" xfId="8891"/>
    <cellStyle name="Normal 3 2 2 2 3 5 2" xfId="8892"/>
    <cellStyle name="Normal 3 2 2 2 3 5 2 2" xfId="8893"/>
    <cellStyle name="Normal 3 2 2 2 3 5 3" xfId="8894"/>
    <cellStyle name="Normal 3 2 2 2 3 6" xfId="8895"/>
    <cellStyle name="Normal 3 2 2 2 3 6 2" xfId="8896"/>
    <cellStyle name="Normal 3 2 2 2 3 6 2 2" xfId="8897"/>
    <cellStyle name="Normal 3 2 2 2 3 6 3" xfId="8898"/>
    <cellStyle name="Normal 3 2 2 2 3 7" xfId="8899"/>
    <cellStyle name="Normal 3 2 2 2 3 7 2" xfId="8900"/>
    <cellStyle name="Normal 3 2 2 2 3 7 2 2" xfId="8901"/>
    <cellStyle name="Normal 3 2 2 2 3 7 3" xfId="8902"/>
    <cellStyle name="Normal 3 2 2 2 3 8" xfId="8903"/>
    <cellStyle name="Normal 3 2 2 2 3 8 2" xfId="8904"/>
    <cellStyle name="Normal 3 2 2 2 3 8 2 2" xfId="8905"/>
    <cellStyle name="Normal 3 2 2 2 3 8 3" xfId="8906"/>
    <cellStyle name="Normal 3 2 2 2 3 9" xfId="8907"/>
    <cellStyle name="Normal 3 2 2 2 3 9 2" xfId="8908"/>
    <cellStyle name="Normal 3 2 2 2 3 9 2 2" xfId="8909"/>
    <cellStyle name="Normal 3 2 2 2 3 9 3" xfId="8910"/>
    <cellStyle name="Normal 3 2 2 2 4" xfId="8911"/>
    <cellStyle name="Normal 3 2 2 2 4 10" xfId="8912"/>
    <cellStyle name="Normal 3 2 2 2 4 10 2" xfId="8913"/>
    <cellStyle name="Normal 3 2 2 2 4 11" xfId="8914"/>
    <cellStyle name="Normal 3 2 2 2 4 11 2" xfId="8915"/>
    <cellStyle name="Normal 3 2 2 2 4 12" xfId="8916"/>
    <cellStyle name="Normal 3 2 2 2 4 12 2" xfId="8917"/>
    <cellStyle name="Normal 3 2 2 2 4 13" xfId="8918"/>
    <cellStyle name="Normal 3 2 2 2 4 13 2" xfId="8919"/>
    <cellStyle name="Normal 3 2 2 2 4 14" xfId="8920"/>
    <cellStyle name="Normal 3 2 2 2 4 14 2" xfId="8921"/>
    <cellStyle name="Normal 3 2 2 2 4 15" xfId="8922"/>
    <cellStyle name="Normal 3 2 2 2 4 15 2" xfId="8923"/>
    <cellStyle name="Normal 3 2 2 2 4 16" xfId="8924"/>
    <cellStyle name="Normal 3 2 2 2 4 16 2" xfId="8925"/>
    <cellStyle name="Normal 3 2 2 2 4 17" xfId="8926"/>
    <cellStyle name="Normal 3 2 2 2 4 17 2" xfId="8927"/>
    <cellStyle name="Normal 3 2 2 2 4 18" xfId="8928"/>
    <cellStyle name="Normal 3 2 2 2 4 18 2" xfId="8929"/>
    <cellStyle name="Normal 3 2 2 2 4 19" xfId="8930"/>
    <cellStyle name="Normal 3 2 2 2 4 19 2" xfId="8931"/>
    <cellStyle name="Normal 3 2 2 2 4 2" xfId="8932"/>
    <cellStyle name="Normal 3 2 2 2 4 2 2" xfId="8933"/>
    <cellStyle name="Normal 3 2 2 2 4 2 2 2" xfId="8934"/>
    <cellStyle name="Normal 3 2 2 2 4 2 3" xfId="8935"/>
    <cellStyle name="Normal 3 2 2 2 4 20" xfId="8936"/>
    <cellStyle name="Normal 3 2 2 2 4 20 2" xfId="8937"/>
    <cellStyle name="Normal 3 2 2 2 4 21" xfId="8938"/>
    <cellStyle name="Normal 3 2 2 2 4 21 2" xfId="8939"/>
    <cellStyle name="Normal 3 2 2 2 4 22" xfId="8940"/>
    <cellStyle name="Normal 3 2 2 2 4 22 2" xfId="8941"/>
    <cellStyle name="Normal 3 2 2 2 4 23" xfId="8942"/>
    <cellStyle name="Normal 3 2 2 2 4 3" xfId="8943"/>
    <cellStyle name="Normal 3 2 2 2 4 3 2" xfId="8944"/>
    <cellStyle name="Normal 3 2 2 2 4 3 2 2" xfId="8945"/>
    <cellStyle name="Normal 3 2 2 2 4 3 3" xfId="8946"/>
    <cellStyle name="Normal 3 2 2 2 4 4" xfId="8947"/>
    <cellStyle name="Normal 3 2 2 2 4 4 2" xfId="8948"/>
    <cellStyle name="Normal 3 2 2 2 4 4 2 2" xfId="8949"/>
    <cellStyle name="Normal 3 2 2 2 4 4 3" xfId="8950"/>
    <cellStyle name="Normal 3 2 2 2 4 5" xfId="8951"/>
    <cellStyle name="Normal 3 2 2 2 4 5 2" xfId="8952"/>
    <cellStyle name="Normal 3 2 2 2 4 5 2 2" xfId="8953"/>
    <cellStyle name="Normal 3 2 2 2 4 5 3" xfId="8954"/>
    <cellStyle name="Normal 3 2 2 2 4 6" xfId="8955"/>
    <cellStyle name="Normal 3 2 2 2 4 6 2" xfId="8956"/>
    <cellStyle name="Normal 3 2 2 2 4 6 2 2" xfId="8957"/>
    <cellStyle name="Normal 3 2 2 2 4 6 3" xfId="8958"/>
    <cellStyle name="Normal 3 2 2 2 4 7" xfId="8959"/>
    <cellStyle name="Normal 3 2 2 2 4 7 2" xfId="8960"/>
    <cellStyle name="Normal 3 2 2 2 4 7 2 2" xfId="8961"/>
    <cellStyle name="Normal 3 2 2 2 4 7 3" xfId="8962"/>
    <cellStyle name="Normal 3 2 2 2 4 8" xfId="8963"/>
    <cellStyle name="Normal 3 2 2 2 4 8 2" xfId="8964"/>
    <cellStyle name="Normal 3 2 2 2 4 8 2 2" xfId="8965"/>
    <cellStyle name="Normal 3 2 2 2 4 8 3" xfId="8966"/>
    <cellStyle name="Normal 3 2 2 2 4 9" xfId="8967"/>
    <cellStyle name="Normal 3 2 2 2 4 9 2" xfId="8968"/>
    <cellStyle name="Normal 3 2 2 2 4 9 2 2" xfId="8969"/>
    <cellStyle name="Normal 3 2 2 2 4 9 3" xfId="8970"/>
    <cellStyle name="Normal 3 2 2 2 5" xfId="8971"/>
    <cellStyle name="Normal 3 2 2 2 5 10" xfId="8972"/>
    <cellStyle name="Normal 3 2 2 2 5 10 2" xfId="8973"/>
    <cellStyle name="Normal 3 2 2 2 5 11" xfId="8974"/>
    <cellStyle name="Normal 3 2 2 2 5 11 2" xfId="8975"/>
    <cellStyle name="Normal 3 2 2 2 5 12" xfId="8976"/>
    <cellStyle name="Normal 3 2 2 2 5 12 2" xfId="8977"/>
    <cellStyle name="Normal 3 2 2 2 5 13" xfId="8978"/>
    <cellStyle name="Normal 3 2 2 2 5 13 2" xfId="8979"/>
    <cellStyle name="Normal 3 2 2 2 5 14" xfId="8980"/>
    <cellStyle name="Normal 3 2 2 2 5 14 2" xfId="8981"/>
    <cellStyle name="Normal 3 2 2 2 5 15" xfId="8982"/>
    <cellStyle name="Normal 3 2 2 2 5 15 2" xfId="8983"/>
    <cellStyle name="Normal 3 2 2 2 5 16" xfId="8984"/>
    <cellStyle name="Normal 3 2 2 2 5 16 2" xfId="8985"/>
    <cellStyle name="Normal 3 2 2 2 5 17" xfId="8986"/>
    <cellStyle name="Normal 3 2 2 2 5 17 2" xfId="8987"/>
    <cellStyle name="Normal 3 2 2 2 5 18" xfId="8988"/>
    <cellStyle name="Normal 3 2 2 2 5 18 2" xfId="8989"/>
    <cellStyle name="Normal 3 2 2 2 5 19" xfId="8990"/>
    <cellStyle name="Normal 3 2 2 2 5 19 2" xfId="8991"/>
    <cellStyle name="Normal 3 2 2 2 5 2" xfId="8992"/>
    <cellStyle name="Normal 3 2 2 2 5 2 2" xfId="8993"/>
    <cellStyle name="Normal 3 2 2 2 5 2 2 2" xfId="8994"/>
    <cellStyle name="Normal 3 2 2 2 5 2 3" xfId="8995"/>
    <cellStyle name="Normal 3 2 2 2 5 20" xfId="8996"/>
    <cellStyle name="Normal 3 2 2 2 5 20 2" xfId="8997"/>
    <cellStyle name="Normal 3 2 2 2 5 21" xfId="8998"/>
    <cellStyle name="Normal 3 2 2 2 5 21 2" xfId="8999"/>
    <cellStyle name="Normal 3 2 2 2 5 22" xfId="9000"/>
    <cellStyle name="Normal 3 2 2 2 5 3" xfId="9001"/>
    <cellStyle name="Normal 3 2 2 2 5 3 2" xfId="9002"/>
    <cellStyle name="Normal 3 2 2 2 5 3 2 2" xfId="9003"/>
    <cellStyle name="Normal 3 2 2 2 5 3 3" xfId="9004"/>
    <cellStyle name="Normal 3 2 2 2 5 4" xfId="9005"/>
    <cellStyle name="Normal 3 2 2 2 5 4 2" xfId="9006"/>
    <cellStyle name="Normal 3 2 2 2 5 4 2 2" xfId="9007"/>
    <cellStyle name="Normal 3 2 2 2 5 4 3" xfId="9008"/>
    <cellStyle name="Normal 3 2 2 2 5 5" xfId="9009"/>
    <cellStyle name="Normal 3 2 2 2 5 5 2" xfId="9010"/>
    <cellStyle name="Normal 3 2 2 2 5 5 2 2" xfId="9011"/>
    <cellStyle name="Normal 3 2 2 2 5 5 3" xfId="9012"/>
    <cellStyle name="Normal 3 2 2 2 5 6" xfId="9013"/>
    <cellStyle name="Normal 3 2 2 2 5 6 2" xfId="9014"/>
    <cellStyle name="Normal 3 2 2 2 5 6 2 2" xfId="9015"/>
    <cellStyle name="Normal 3 2 2 2 5 6 3" xfId="9016"/>
    <cellStyle name="Normal 3 2 2 2 5 7" xfId="9017"/>
    <cellStyle name="Normal 3 2 2 2 5 7 2" xfId="9018"/>
    <cellStyle name="Normal 3 2 2 2 5 7 2 2" xfId="9019"/>
    <cellStyle name="Normal 3 2 2 2 5 7 3" xfId="9020"/>
    <cellStyle name="Normal 3 2 2 2 5 8" xfId="9021"/>
    <cellStyle name="Normal 3 2 2 2 5 8 2" xfId="9022"/>
    <cellStyle name="Normal 3 2 2 2 5 8 2 2" xfId="9023"/>
    <cellStyle name="Normal 3 2 2 2 5 8 3" xfId="9024"/>
    <cellStyle name="Normal 3 2 2 2 5 9" xfId="9025"/>
    <cellStyle name="Normal 3 2 2 2 5 9 2" xfId="9026"/>
    <cellStyle name="Normal 3 2 2 2 6" xfId="9027"/>
    <cellStyle name="Normal 3 2 2 2 6 2" xfId="9028"/>
    <cellStyle name="Normal 3 2 2 2 6 2 2" xfId="9029"/>
    <cellStyle name="Normal 3 2 2 2 6 3" xfId="9030"/>
    <cellStyle name="Normal 3 2 2 2 7" xfId="9031"/>
    <cellStyle name="Normal 3 2 2 2 7 2" xfId="9032"/>
    <cellStyle name="Normal 3 2 2 2 7 2 2" xfId="9033"/>
    <cellStyle name="Normal 3 2 2 2 7 3" xfId="9034"/>
    <cellStyle name="Normal 3 2 2 2 8" xfId="9035"/>
    <cellStyle name="Normal 3 2 2 2 8 2" xfId="9036"/>
    <cellStyle name="Normal 3 2 2 2 8 2 2" xfId="9037"/>
    <cellStyle name="Normal 3 2 2 2 8 3" xfId="9038"/>
    <cellStyle name="Normal 3 2 2 2 9" xfId="9039"/>
    <cellStyle name="Normal 3 2 2 2 9 2" xfId="9040"/>
    <cellStyle name="Normal 3 2 2 2 9 2 2" xfId="9041"/>
    <cellStyle name="Normal 3 2 2 2 9 3" xfId="9042"/>
    <cellStyle name="Normal 3 2 2 3" xfId="9043"/>
    <cellStyle name="Normal 3 2 2 3 10" xfId="9044"/>
    <cellStyle name="Normal 3 2 2 3 10 2" xfId="9045"/>
    <cellStyle name="Normal 3 2 2 3 10 2 2" xfId="9046"/>
    <cellStyle name="Normal 3 2 2 3 10 3" xfId="9047"/>
    <cellStyle name="Normal 3 2 2 3 11" xfId="9048"/>
    <cellStyle name="Normal 3 2 2 3 11 2" xfId="9049"/>
    <cellStyle name="Normal 3 2 2 3 11 2 2" xfId="9050"/>
    <cellStyle name="Normal 3 2 2 3 11 3" xfId="9051"/>
    <cellStyle name="Normal 3 2 2 3 12" xfId="9052"/>
    <cellStyle name="Normal 3 2 2 3 12 2" xfId="9053"/>
    <cellStyle name="Normal 3 2 2 3 12 2 2" xfId="9054"/>
    <cellStyle name="Normal 3 2 2 3 12 3" xfId="9055"/>
    <cellStyle name="Normal 3 2 2 3 13" xfId="9056"/>
    <cellStyle name="Normal 3 2 2 3 13 2" xfId="9057"/>
    <cellStyle name="Normal 3 2 2 3 14" xfId="9058"/>
    <cellStyle name="Normal 3 2 2 3 14 2" xfId="9059"/>
    <cellStyle name="Normal 3 2 2 3 15" xfId="9060"/>
    <cellStyle name="Normal 3 2 2 3 15 2" xfId="9061"/>
    <cellStyle name="Normal 3 2 2 3 16" xfId="9062"/>
    <cellStyle name="Normal 3 2 2 3 16 2" xfId="9063"/>
    <cellStyle name="Normal 3 2 2 3 17" xfId="9064"/>
    <cellStyle name="Normal 3 2 2 3 17 2" xfId="9065"/>
    <cellStyle name="Normal 3 2 2 3 18" xfId="9066"/>
    <cellStyle name="Normal 3 2 2 3 18 2" xfId="9067"/>
    <cellStyle name="Normal 3 2 2 3 19" xfId="9068"/>
    <cellStyle name="Normal 3 2 2 3 19 2" xfId="9069"/>
    <cellStyle name="Normal 3 2 2 3 2" xfId="9070"/>
    <cellStyle name="Normal 3 2 2 3 2 2" xfId="9071"/>
    <cellStyle name="Normal 3 2 2 3 2 2 2" xfId="9072"/>
    <cellStyle name="Normal 3 2 2 3 2 3" xfId="9073"/>
    <cellStyle name="Normal 3 2 2 3 20" xfId="9074"/>
    <cellStyle name="Normal 3 2 2 3 20 2" xfId="9075"/>
    <cellStyle name="Normal 3 2 2 3 21" xfId="9076"/>
    <cellStyle name="Normal 3 2 2 3 21 2" xfId="9077"/>
    <cellStyle name="Normal 3 2 2 3 22" xfId="9078"/>
    <cellStyle name="Normal 3 2 2 3 22 2" xfId="9079"/>
    <cellStyle name="Normal 3 2 2 3 23" xfId="9080"/>
    <cellStyle name="Normal 3 2 2 3 23 2" xfId="9081"/>
    <cellStyle name="Normal 3 2 2 3 24" xfId="9082"/>
    <cellStyle name="Normal 3 2 2 3 24 2" xfId="9083"/>
    <cellStyle name="Normal 3 2 2 3 25" xfId="9084"/>
    <cellStyle name="Normal 3 2 2 3 25 2" xfId="9085"/>
    <cellStyle name="Normal 3 2 2 3 26" xfId="9086"/>
    <cellStyle name="Normal 3 2 2 3 3" xfId="9087"/>
    <cellStyle name="Normal 3 2 2 3 3 2" xfId="9088"/>
    <cellStyle name="Normal 3 2 2 3 3 2 2" xfId="9089"/>
    <cellStyle name="Normal 3 2 2 3 3 3" xfId="9090"/>
    <cellStyle name="Normal 3 2 2 3 4" xfId="9091"/>
    <cellStyle name="Normal 3 2 2 3 4 2" xfId="9092"/>
    <cellStyle name="Normal 3 2 2 3 4 2 2" xfId="9093"/>
    <cellStyle name="Normal 3 2 2 3 4 3" xfId="9094"/>
    <cellStyle name="Normal 3 2 2 3 5" xfId="9095"/>
    <cellStyle name="Normal 3 2 2 3 5 2" xfId="9096"/>
    <cellStyle name="Normal 3 2 2 3 5 2 2" xfId="9097"/>
    <cellStyle name="Normal 3 2 2 3 5 3" xfId="9098"/>
    <cellStyle name="Normal 3 2 2 3 6" xfId="9099"/>
    <cellStyle name="Normal 3 2 2 3 6 2" xfId="9100"/>
    <cellStyle name="Normal 3 2 2 3 6 2 2" xfId="9101"/>
    <cellStyle name="Normal 3 2 2 3 6 3" xfId="9102"/>
    <cellStyle name="Normal 3 2 2 3 7" xfId="9103"/>
    <cellStyle name="Normal 3 2 2 3 7 2" xfId="9104"/>
    <cellStyle name="Normal 3 2 2 3 7 2 2" xfId="9105"/>
    <cellStyle name="Normal 3 2 2 3 7 3" xfId="9106"/>
    <cellStyle name="Normal 3 2 2 3 8" xfId="9107"/>
    <cellStyle name="Normal 3 2 2 3 8 2" xfId="9108"/>
    <cellStyle name="Normal 3 2 2 3 8 2 2" xfId="9109"/>
    <cellStyle name="Normal 3 2 2 3 8 3" xfId="9110"/>
    <cellStyle name="Normal 3 2 2 3 9" xfId="9111"/>
    <cellStyle name="Normal 3 2 2 3 9 2" xfId="9112"/>
    <cellStyle name="Normal 3 2 2 3 9 2 2" xfId="9113"/>
    <cellStyle name="Normal 3 2 2 3 9 3" xfId="9114"/>
    <cellStyle name="Normal 3 2 2 4" xfId="9115"/>
    <cellStyle name="Normal 3 2 2 4 10" xfId="9116"/>
    <cellStyle name="Normal 3 2 2 4 10 2" xfId="9117"/>
    <cellStyle name="Normal 3 2 2 4 11" xfId="9118"/>
    <cellStyle name="Normal 3 2 2 4 11 2" xfId="9119"/>
    <cellStyle name="Normal 3 2 2 4 12" xfId="9120"/>
    <cellStyle name="Normal 3 2 2 4 12 2" xfId="9121"/>
    <cellStyle name="Normal 3 2 2 4 13" xfId="9122"/>
    <cellStyle name="Normal 3 2 2 4 13 2" xfId="9123"/>
    <cellStyle name="Normal 3 2 2 4 14" xfId="9124"/>
    <cellStyle name="Normal 3 2 2 4 14 2" xfId="9125"/>
    <cellStyle name="Normal 3 2 2 4 15" xfId="9126"/>
    <cellStyle name="Normal 3 2 2 4 15 2" xfId="9127"/>
    <cellStyle name="Normal 3 2 2 4 16" xfId="9128"/>
    <cellStyle name="Normal 3 2 2 4 16 2" xfId="9129"/>
    <cellStyle name="Normal 3 2 2 4 17" xfId="9130"/>
    <cellStyle name="Normal 3 2 2 4 17 2" xfId="9131"/>
    <cellStyle name="Normal 3 2 2 4 18" xfId="9132"/>
    <cellStyle name="Normal 3 2 2 4 18 2" xfId="9133"/>
    <cellStyle name="Normal 3 2 2 4 19" xfId="9134"/>
    <cellStyle name="Normal 3 2 2 4 19 2" xfId="9135"/>
    <cellStyle name="Normal 3 2 2 4 2" xfId="9136"/>
    <cellStyle name="Normal 3 2 2 4 2 2" xfId="9137"/>
    <cellStyle name="Normal 3 2 2 4 2 2 2" xfId="9138"/>
    <cellStyle name="Normal 3 2 2 4 2 3" xfId="9139"/>
    <cellStyle name="Normal 3 2 2 4 20" xfId="9140"/>
    <cellStyle name="Normal 3 2 2 4 20 2" xfId="9141"/>
    <cellStyle name="Normal 3 2 2 4 21" xfId="9142"/>
    <cellStyle name="Normal 3 2 2 4 21 2" xfId="9143"/>
    <cellStyle name="Normal 3 2 2 4 22" xfId="9144"/>
    <cellStyle name="Normal 3 2 2 4 3" xfId="9145"/>
    <cellStyle name="Normal 3 2 2 4 3 2" xfId="9146"/>
    <cellStyle name="Normal 3 2 2 4 3 2 2" xfId="9147"/>
    <cellStyle name="Normal 3 2 2 4 3 3" xfId="9148"/>
    <cellStyle name="Normal 3 2 2 4 4" xfId="9149"/>
    <cellStyle name="Normal 3 2 2 4 4 2" xfId="9150"/>
    <cellStyle name="Normal 3 2 2 4 4 2 2" xfId="9151"/>
    <cellStyle name="Normal 3 2 2 4 4 3" xfId="9152"/>
    <cellStyle name="Normal 3 2 2 4 5" xfId="9153"/>
    <cellStyle name="Normal 3 2 2 4 5 2" xfId="9154"/>
    <cellStyle name="Normal 3 2 2 4 5 2 2" xfId="9155"/>
    <cellStyle name="Normal 3 2 2 4 5 3" xfId="9156"/>
    <cellStyle name="Normal 3 2 2 4 6" xfId="9157"/>
    <cellStyle name="Normal 3 2 2 4 6 2" xfId="9158"/>
    <cellStyle name="Normal 3 2 2 4 6 2 2" xfId="9159"/>
    <cellStyle name="Normal 3 2 2 4 6 3" xfId="9160"/>
    <cellStyle name="Normal 3 2 2 4 7" xfId="9161"/>
    <cellStyle name="Normal 3 2 2 4 7 2" xfId="9162"/>
    <cellStyle name="Normal 3 2 2 4 7 2 2" xfId="9163"/>
    <cellStyle name="Normal 3 2 2 4 7 3" xfId="9164"/>
    <cellStyle name="Normal 3 2 2 4 8" xfId="9165"/>
    <cellStyle name="Normal 3 2 2 4 8 2" xfId="9166"/>
    <cellStyle name="Normal 3 2 2 4 8 2 2" xfId="9167"/>
    <cellStyle name="Normal 3 2 2 4 8 3" xfId="9168"/>
    <cellStyle name="Normal 3 2 2 4 9" xfId="9169"/>
    <cellStyle name="Normal 3 2 2 4 9 2" xfId="9170"/>
    <cellStyle name="Normal 3 2 2 5" xfId="9171"/>
    <cellStyle name="Normal 3 2 2 5 10" xfId="9172"/>
    <cellStyle name="Normal 3 2 2 5 10 2" xfId="9173"/>
    <cellStyle name="Normal 3 2 2 5 11" xfId="9174"/>
    <cellStyle name="Normal 3 2 2 5 11 2" xfId="9175"/>
    <cellStyle name="Normal 3 2 2 5 12" xfId="9176"/>
    <cellStyle name="Normal 3 2 2 5 12 2" xfId="9177"/>
    <cellStyle name="Normal 3 2 2 5 13" xfId="9178"/>
    <cellStyle name="Normal 3 2 2 5 13 2" xfId="9179"/>
    <cellStyle name="Normal 3 2 2 5 14" xfId="9180"/>
    <cellStyle name="Normal 3 2 2 5 14 2" xfId="9181"/>
    <cellStyle name="Normal 3 2 2 5 15" xfId="9182"/>
    <cellStyle name="Normal 3 2 2 5 15 2" xfId="9183"/>
    <cellStyle name="Normal 3 2 2 5 16" xfId="9184"/>
    <cellStyle name="Normal 3 2 2 5 16 2" xfId="9185"/>
    <cellStyle name="Normal 3 2 2 5 17" xfId="9186"/>
    <cellStyle name="Normal 3 2 2 5 17 2" xfId="9187"/>
    <cellStyle name="Normal 3 2 2 5 18" xfId="9188"/>
    <cellStyle name="Normal 3 2 2 5 18 2" xfId="9189"/>
    <cellStyle name="Normal 3 2 2 5 19" xfId="9190"/>
    <cellStyle name="Normal 3 2 2 5 19 2" xfId="9191"/>
    <cellStyle name="Normal 3 2 2 5 2" xfId="9192"/>
    <cellStyle name="Normal 3 2 2 5 2 2" xfId="9193"/>
    <cellStyle name="Normal 3 2 2 5 2 2 2" xfId="9194"/>
    <cellStyle name="Normal 3 2 2 5 2 3" xfId="9195"/>
    <cellStyle name="Normal 3 2 2 5 20" xfId="9196"/>
    <cellStyle name="Normal 3 2 2 5 20 2" xfId="9197"/>
    <cellStyle name="Normal 3 2 2 5 21" xfId="9198"/>
    <cellStyle name="Normal 3 2 2 5 21 2" xfId="9199"/>
    <cellStyle name="Normal 3 2 2 5 22" xfId="9200"/>
    <cellStyle name="Normal 3 2 2 5 3" xfId="9201"/>
    <cellStyle name="Normal 3 2 2 5 3 2" xfId="9202"/>
    <cellStyle name="Normal 3 2 2 5 3 2 2" xfId="9203"/>
    <cellStyle name="Normal 3 2 2 5 3 3" xfId="9204"/>
    <cellStyle name="Normal 3 2 2 5 4" xfId="9205"/>
    <cellStyle name="Normal 3 2 2 5 4 2" xfId="9206"/>
    <cellStyle name="Normal 3 2 2 5 4 2 2" xfId="9207"/>
    <cellStyle name="Normal 3 2 2 5 4 3" xfId="9208"/>
    <cellStyle name="Normal 3 2 2 5 5" xfId="9209"/>
    <cellStyle name="Normal 3 2 2 5 5 2" xfId="9210"/>
    <cellStyle name="Normal 3 2 2 5 5 2 2" xfId="9211"/>
    <cellStyle name="Normal 3 2 2 5 5 3" xfId="9212"/>
    <cellStyle name="Normal 3 2 2 5 6" xfId="9213"/>
    <cellStyle name="Normal 3 2 2 5 6 2" xfId="9214"/>
    <cellStyle name="Normal 3 2 2 5 6 2 2" xfId="9215"/>
    <cellStyle name="Normal 3 2 2 5 6 3" xfId="9216"/>
    <cellStyle name="Normal 3 2 2 5 7" xfId="9217"/>
    <cellStyle name="Normal 3 2 2 5 7 2" xfId="9218"/>
    <cellStyle name="Normal 3 2 2 5 7 2 2" xfId="9219"/>
    <cellStyle name="Normal 3 2 2 5 7 3" xfId="9220"/>
    <cellStyle name="Normal 3 2 2 5 8" xfId="9221"/>
    <cellStyle name="Normal 3 2 2 5 8 2" xfId="9222"/>
    <cellStyle name="Normal 3 2 2 5 8 2 2" xfId="9223"/>
    <cellStyle name="Normal 3 2 2 5 8 3" xfId="9224"/>
    <cellStyle name="Normal 3 2 2 5 9" xfId="9225"/>
    <cellStyle name="Normal 3 2 2 5 9 2" xfId="9226"/>
    <cellStyle name="Normal 3 2 3" xfId="9227"/>
    <cellStyle name="Normal 3 20" xfId="9228"/>
    <cellStyle name="Normal 3 20 2" xfId="9229"/>
    <cellStyle name="Normal 3 20 2 2" xfId="9230"/>
    <cellStyle name="Normal 3 20 3" xfId="9231"/>
    <cellStyle name="Normal 3 21" xfId="9232"/>
    <cellStyle name="Normal 3 21 2" xfId="9233"/>
    <cellStyle name="Normal 3 21 2 2" xfId="9234"/>
    <cellStyle name="Normal 3 21 3" xfId="9235"/>
    <cellStyle name="Normal 3 22" xfId="9236"/>
    <cellStyle name="Normal 3 22 2" xfId="9237"/>
    <cellStyle name="Normal 3 22 2 2" xfId="9238"/>
    <cellStyle name="Normal 3 22 3" xfId="9239"/>
    <cellStyle name="Normal 3 23" xfId="9240"/>
    <cellStyle name="Normal 3 23 2" xfId="9241"/>
    <cellStyle name="Normal 3 23 2 2" xfId="9242"/>
    <cellStyle name="Normal 3 23 3" xfId="9243"/>
    <cellStyle name="Normal 3 24" xfId="9244"/>
    <cellStyle name="Normal 3 24 2" xfId="9245"/>
    <cellStyle name="Normal 3 24 2 2" xfId="9246"/>
    <cellStyle name="Normal 3 24 3" xfId="9247"/>
    <cellStyle name="Normal 3 25" xfId="9248"/>
    <cellStyle name="Normal 3 25 2" xfId="9249"/>
    <cellStyle name="Normal 3 25 2 2" xfId="9250"/>
    <cellStyle name="Normal 3 25 3" xfId="9251"/>
    <cellStyle name="Normal 3 26" xfId="9252"/>
    <cellStyle name="Normal 3 26 2" xfId="9253"/>
    <cellStyle name="Normal 3 26 2 2" xfId="9254"/>
    <cellStyle name="Normal 3 26 3" xfId="9255"/>
    <cellStyle name="Normal 3 27" xfId="9256"/>
    <cellStyle name="Normal 3 27 2" xfId="9257"/>
    <cellStyle name="Normal 3 27 2 2" xfId="9258"/>
    <cellStyle name="Normal 3 27 3" xfId="9259"/>
    <cellStyle name="Normal 3 28" xfId="9260"/>
    <cellStyle name="Normal 3 28 2" xfId="9261"/>
    <cellStyle name="Normal 3 28 2 2" xfId="9262"/>
    <cellStyle name="Normal 3 28 3" xfId="9263"/>
    <cellStyle name="Normal 3 29" xfId="9264"/>
    <cellStyle name="Normal 3 29 2" xfId="9265"/>
    <cellStyle name="Normal 3 29 2 2" xfId="9266"/>
    <cellStyle name="Normal 3 29 3" xfId="9267"/>
    <cellStyle name="Normal 3 3" xfId="9268"/>
    <cellStyle name="Normal 3 3 10" xfId="9269"/>
    <cellStyle name="Normal 3 3 10 2" xfId="9270"/>
    <cellStyle name="Normal 3 3 10 2 2" xfId="9271"/>
    <cellStyle name="Normal 3 3 10 3" xfId="9272"/>
    <cellStyle name="Normal 3 3 11" xfId="9273"/>
    <cellStyle name="Normal 3 3 11 2" xfId="9274"/>
    <cellStyle name="Normal 3 3 11 2 2" xfId="9275"/>
    <cellStyle name="Normal 3 3 11 3" xfId="9276"/>
    <cellStyle name="Normal 3 3 12" xfId="9277"/>
    <cellStyle name="Normal 3 3 12 2" xfId="9278"/>
    <cellStyle name="Normal 3 3 12 2 2" xfId="9279"/>
    <cellStyle name="Normal 3 3 12 3" xfId="9280"/>
    <cellStyle name="Normal 3 3 13" xfId="9281"/>
    <cellStyle name="Normal 3 3 13 2" xfId="9282"/>
    <cellStyle name="Normal 3 3 13 2 2" xfId="9283"/>
    <cellStyle name="Normal 3 3 13 3" xfId="9284"/>
    <cellStyle name="Normal 3 3 14" xfId="9285"/>
    <cellStyle name="Normal 3 3 14 2" xfId="9286"/>
    <cellStyle name="Normal 3 3 14 2 2" xfId="9287"/>
    <cellStyle name="Normal 3 3 14 3" xfId="9288"/>
    <cellStyle name="Normal 3 3 15" xfId="9289"/>
    <cellStyle name="Normal 3 3 15 2" xfId="9290"/>
    <cellStyle name="Normal 3 3 15 2 2" xfId="9291"/>
    <cellStyle name="Normal 3 3 15 3" xfId="9292"/>
    <cellStyle name="Normal 3 3 16" xfId="9293"/>
    <cellStyle name="Normal 3 3 16 2" xfId="9294"/>
    <cellStyle name="Normal 3 3 16 2 2" xfId="9295"/>
    <cellStyle name="Normal 3 3 16 3" xfId="9296"/>
    <cellStyle name="Normal 3 3 17" xfId="9297"/>
    <cellStyle name="Normal 3 3 17 2" xfId="9298"/>
    <cellStyle name="Normal 3 3 17 2 2" xfId="9299"/>
    <cellStyle name="Normal 3 3 17 3" xfId="9300"/>
    <cellStyle name="Normal 3 3 18" xfId="9301"/>
    <cellStyle name="Normal 3 3 18 2" xfId="9302"/>
    <cellStyle name="Normal 3 3 19" xfId="9303"/>
    <cellStyle name="Normal 3 3 19 2" xfId="9304"/>
    <cellStyle name="Normal 3 3 2" xfId="9305"/>
    <cellStyle name="Normal 3 3 20" xfId="9306"/>
    <cellStyle name="Normal 3 3 20 2" xfId="9307"/>
    <cellStyle name="Normal 3 3 21" xfId="9308"/>
    <cellStyle name="Normal 3 3 21 2" xfId="9309"/>
    <cellStyle name="Normal 3 3 22" xfId="9310"/>
    <cellStyle name="Normal 3 3 22 2" xfId="9311"/>
    <cellStyle name="Normal 3 3 23" xfId="9312"/>
    <cellStyle name="Normal 3 3 23 2" xfId="9313"/>
    <cellStyle name="Normal 3 3 24" xfId="9314"/>
    <cellStyle name="Normal 3 3 24 2" xfId="9315"/>
    <cellStyle name="Normal 3 3 25" xfId="9316"/>
    <cellStyle name="Normal 3 3 25 2" xfId="9317"/>
    <cellStyle name="Normal 3 3 26" xfId="9318"/>
    <cellStyle name="Normal 3 3 26 2" xfId="9319"/>
    <cellStyle name="Normal 3 3 27" xfId="9320"/>
    <cellStyle name="Normal 3 3 27 2" xfId="9321"/>
    <cellStyle name="Normal 3 3 28" xfId="9322"/>
    <cellStyle name="Normal 3 3 28 2" xfId="9323"/>
    <cellStyle name="Normal 3 3 29" xfId="9324"/>
    <cellStyle name="Normal 3 3 29 2" xfId="9325"/>
    <cellStyle name="Normal 3 3 3" xfId="9326"/>
    <cellStyle name="Normal 3 3 3 10" xfId="9327"/>
    <cellStyle name="Normal 3 3 3 10 2" xfId="9328"/>
    <cellStyle name="Normal 3 3 3 10 2 2" xfId="9329"/>
    <cellStyle name="Normal 3 3 3 10 3" xfId="9330"/>
    <cellStyle name="Normal 3 3 3 11" xfId="9331"/>
    <cellStyle name="Normal 3 3 3 11 2" xfId="9332"/>
    <cellStyle name="Normal 3 3 3 11 2 2" xfId="9333"/>
    <cellStyle name="Normal 3 3 3 11 3" xfId="9334"/>
    <cellStyle name="Normal 3 3 3 12" xfId="9335"/>
    <cellStyle name="Normal 3 3 3 12 2" xfId="9336"/>
    <cellStyle name="Normal 3 3 3 12 2 2" xfId="9337"/>
    <cellStyle name="Normal 3 3 3 12 3" xfId="9338"/>
    <cellStyle name="Normal 3 3 3 13" xfId="9339"/>
    <cellStyle name="Normal 3 3 3 13 2" xfId="9340"/>
    <cellStyle name="Normal 3 3 3 13 2 2" xfId="9341"/>
    <cellStyle name="Normal 3 3 3 13 3" xfId="9342"/>
    <cellStyle name="Normal 3 3 3 14" xfId="9343"/>
    <cellStyle name="Normal 3 3 3 14 2" xfId="9344"/>
    <cellStyle name="Normal 3 3 3 14 2 2" xfId="9345"/>
    <cellStyle name="Normal 3 3 3 14 3" xfId="9346"/>
    <cellStyle name="Normal 3 3 3 15" xfId="9347"/>
    <cellStyle name="Normal 3 3 3 15 2" xfId="9348"/>
    <cellStyle name="Normal 3 3 3 15 2 2" xfId="9349"/>
    <cellStyle name="Normal 3 3 3 15 3" xfId="9350"/>
    <cellStyle name="Normal 3 3 3 16" xfId="9351"/>
    <cellStyle name="Normal 3 3 3 16 2" xfId="9352"/>
    <cellStyle name="Normal 3 3 3 17" xfId="9353"/>
    <cellStyle name="Normal 3 3 3 17 2" xfId="9354"/>
    <cellStyle name="Normal 3 3 3 18" xfId="9355"/>
    <cellStyle name="Normal 3 3 3 18 2" xfId="9356"/>
    <cellStyle name="Normal 3 3 3 19" xfId="9357"/>
    <cellStyle name="Normal 3 3 3 19 2" xfId="9358"/>
    <cellStyle name="Normal 3 3 3 2" xfId="9359"/>
    <cellStyle name="Normal 3 3 3 2 2" xfId="9360"/>
    <cellStyle name="Normal 3 3 3 2 2 2" xfId="9361"/>
    <cellStyle name="Normal 3 3 3 2 2 2 2" xfId="9362"/>
    <cellStyle name="Normal 3 3 3 2 2 3" xfId="9363"/>
    <cellStyle name="Normal 3 3 3 2 3" xfId="9364"/>
    <cellStyle name="Normal 3 3 3 2 3 2" xfId="9365"/>
    <cellStyle name="Normal 3 3 3 2 4" xfId="9366"/>
    <cellStyle name="Normal 3 3 3 20" xfId="9367"/>
    <cellStyle name="Normal 3 3 3 20 2" xfId="9368"/>
    <cellStyle name="Normal 3 3 3 21" xfId="9369"/>
    <cellStyle name="Normal 3 3 3 21 2" xfId="9370"/>
    <cellStyle name="Normal 3 3 3 22" xfId="9371"/>
    <cellStyle name="Normal 3 3 3 22 2" xfId="9372"/>
    <cellStyle name="Normal 3 3 3 23" xfId="9373"/>
    <cellStyle name="Normal 3 3 3 23 2" xfId="9374"/>
    <cellStyle name="Normal 3 3 3 24" xfId="9375"/>
    <cellStyle name="Normal 3 3 3 24 2" xfId="9376"/>
    <cellStyle name="Normal 3 3 3 25" xfId="9377"/>
    <cellStyle name="Normal 3 3 3 25 2" xfId="9378"/>
    <cellStyle name="Normal 3 3 3 26" xfId="9379"/>
    <cellStyle name="Normal 3 3 3 26 2" xfId="9380"/>
    <cellStyle name="Normal 3 3 3 27" xfId="9381"/>
    <cellStyle name="Normal 3 3 3 27 2" xfId="9382"/>
    <cellStyle name="Normal 3 3 3 28" xfId="9383"/>
    <cellStyle name="Normal 3 3 3 28 2" xfId="9384"/>
    <cellStyle name="Normal 3 3 3 29" xfId="9385"/>
    <cellStyle name="Normal 3 3 3 3" xfId="9386"/>
    <cellStyle name="Normal 3 3 3 3 2" xfId="9387"/>
    <cellStyle name="Normal 3 3 3 3 2 2" xfId="9388"/>
    <cellStyle name="Normal 3 3 3 3 3" xfId="9389"/>
    <cellStyle name="Normal 3 3 3 4" xfId="9390"/>
    <cellStyle name="Normal 3 3 3 4 2" xfId="9391"/>
    <cellStyle name="Normal 3 3 3 4 2 2" xfId="9392"/>
    <cellStyle name="Normal 3 3 3 4 3" xfId="9393"/>
    <cellStyle name="Normal 3 3 3 5" xfId="9394"/>
    <cellStyle name="Normal 3 3 3 5 2" xfId="9395"/>
    <cellStyle name="Normal 3 3 3 5 2 2" xfId="9396"/>
    <cellStyle name="Normal 3 3 3 5 3" xfId="9397"/>
    <cellStyle name="Normal 3 3 3 6" xfId="9398"/>
    <cellStyle name="Normal 3 3 3 6 2" xfId="9399"/>
    <cellStyle name="Normal 3 3 3 6 2 2" xfId="9400"/>
    <cellStyle name="Normal 3 3 3 6 3" xfId="9401"/>
    <cellStyle name="Normal 3 3 3 7" xfId="9402"/>
    <cellStyle name="Normal 3 3 3 7 2" xfId="9403"/>
    <cellStyle name="Normal 3 3 3 7 2 2" xfId="9404"/>
    <cellStyle name="Normal 3 3 3 7 3" xfId="9405"/>
    <cellStyle name="Normal 3 3 3 8" xfId="9406"/>
    <cellStyle name="Normal 3 3 3 8 2" xfId="9407"/>
    <cellStyle name="Normal 3 3 3 8 2 2" xfId="9408"/>
    <cellStyle name="Normal 3 3 3 8 3" xfId="9409"/>
    <cellStyle name="Normal 3 3 3 9" xfId="9410"/>
    <cellStyle name="Normal 3 3 3 9 2" xfId="9411"/>
    <cellStyle name="Normal 3 3 3 9 2 2" xfId="9412"/>
    <cellStyle name="Normal 3 3 3 9 3" xfId="9413"/>
    <cellStyle name="Normal 3 3 30" xfId="9414"/>
    <cellStyle name="Normal 3 3 30 2" xfId="9415"/>
    <cellStyle name="Normal 3 3 31" xfId="9416"/>
    <cellStyle name="Normal 3 3 4" xfId="9417"/>
    <cellStyle name="Normal 3 3 4 2" xfId="9418"/>
    <cellStyle name="Normal 3 3 4 2 2" xfId="9419"/>
    <cellStyle name="Normal 3 3 4 2 2 2" xfId="9420"/>
    <cellStyle name="Normal 3 3 4 2 3" xfId="9421"/>
    <cellStyle name="Normal 3 3 4 3" xfId="9422"/>
    <cellStyle name="Normal 3 3 4 4" xfId="9423"/>
    <cellStyle name="Normal 3 3 4 4 2" xfId="9424"/>
    <cellStyle name="Normal 3 3 4 5" xfId="9425"/>
    <cellStyle name="Normal 3 3 5" xfId="9426"/>
    <cellStyle name="Normal 3 3 5 2" xfId="9427"/>
    <cellStyle name="Normal 3 3 5 2 2" xfId="9428"/>
    <cellStyle name="Normal 3 3 5 3" xfId="9429"/>
    <cellStyle name="Normal 3 3 6" xfId="9430"/>
    <cellStyle name="Normal 3 3 6 2" xfId="9431"/>
    <cellStyle name="Normal 3 3 6 2 2" xfId="9432"/>
    <cellStyle name="Normal 3 3 6 3" xfId="9433"/>
    <cellStyle name="Normal 3 3 7" xfId="9434"/>
    <cellStyle name="Normal 3 3 7 2" xfId="9435"/>
    <cellStyle name="Normal 3 3 7 2 2" xfId="9436"/>
    <cellStyle name="Normal 3 3 7 3" xfId="9437"/>
    <cellStyle name="Normal 3 3 8" xfId="9438"/>
    <cellStyle name="Normal 3 3 8 2" xfId="9439"/>
    <cellStyle name="Normal 3 3 8 2 2" xfId="9440"/>
    <cellStyle name="Normal 3 3 8 3" xfId="9441"/>
    <cellStyle name="Normal 3 3 9" xfId="9442"/>
    <cellStyle name="Normal 3 3 9 2" xfId="9443"/>
    <cellStyle name="Normal 3 3 9 2 2" xfId="9444"/>
    <cellStyle name="Normal 3 3 9 3" xfId="9445"/>
    <cellStyle name="Normal 3 30" xfId="9446"/>
    <cellStyle name="Normal 3 30 2" xfId="9447"/>
    <cellStyle name="Normal 3 31" xfId="9448"/>
    <cellStyle name="Normal 3 31 2" xfId="9449"/>
    <cellStyle name="Normal 3 32" xfId="9450"/>
    <cellStyle name="Normal 3 32 2" xfId="9451"/>
    <cellStyle name="Normal 3 33" xfId="9452"/>
    <cellStyle name="Normal 3 33 2" xfId="9453"/>
    <cellStyle name="Normal 3 34" xfId="9454"/>
    <cellStyle name="Normal 3 34 2" xfId="9455"/>
    <cellStyle name="Normal 3 35" xfId="9456"/>
    <cellStyle name="Normal 3 35 2" xfId="9457"/>
    <cellStyle name="Normal 3 36" xfId="9458"/>
    <cellStyle name="Normal 3 36 2" xfId="9459"/>
    <cellStyle name="Normal 3 37" xfId="9460"/>
    <cellStyle name="Normal 3 37 2" xfId="9461"/>
    <cellStyle name="Normal 3 38" xfId="9462"/>
    <cellStyle name="Normal 3 38 2" xfId="9463"/>
    <cellStyle name="Normal 3 39" xfId="9464"/>
    <cellStyle name="Normal 3 39 2" xfId="9465"/>
    <cellStyle name="Normal 3 4" xfId="9466"/>
    <cellStyle name="Normal 3 4 10" xfId="9467"/>
    <cellStyle name="Normal 3 4 10 2" xfId="9468"/>
    <cellStyle name="Normal 3 4 10 2 2" xfId="9469"/>
    <cellStyle name="Normal 3 4 10 3" xfId="9470"/>
    <cellStyle name="Normal 3 4 11" xfId="9471"/>
    <cellStyle name="Normal 3 4 11 2" xfId="9472"/>
    <cellStyle name="Normal 3 4 11 2 2" xfId="9473"/>
    <cellStyle name="Normal 3 4 11 3" xfId="9474"/>
    <cellStyle name="Normal 3 4 12" xfId="9475"/>
    <cellStyle name="Normal 3 4 12 2" xfId="9476"/>
    <cellStyle name="Normal 3 4 12 2 2" xfId="9477"/>
    <cellStyle name="Normal 3 4 12 3" xfId="9478"/>
    <cellStyle name="Normal 3 4 13" xfId="9479"/>
    <cellStyle name="Normal 3 4 13 2" xfId="9480"/>
    <cellStyle name="Normal 3 4 13 2 2" xfId="9481"/>
    <cellStyle name="Normal 3 4 13 3" xfId="9482"/>
    <cellStyle name="Normal 3 4 14" xfId="9483"/>
    <cellStyle name="Normal 3 4 14 2" xfId="9484"/>
    <cellStyle name="Normal 3 4 14 2 2" xfId="9485"/>
    <cellStyle name="Normal 3 4 14 3" xfId="9486"/>
    <cellStyle name="Normal 3 4 15" xfId="9487"/>
    <cellStyle name="Normal 3 4 15 2" xfId="9488"/>
    <cellStyle name="Normal 3 4 15 2 2" xfId="9489"/>
    <cellStyle name="Normal 3 4 15 3" xfId="9490"/>
    <cellStyle name="Normal 3 4 16" xfId="9491"/>
    <cellStyle name="Normal 3 4 16 2" xfId="9492"/>
    <cellStyle name="Normal 3 4 16 2 2" xfId="9493"/>
    <cellStyle name="Normal 3 4 16 3" xfId="9494"/>
    <cellStyle name="Normal 3 4 17" xfId="9495"/>
    <cellStyle name="Normal 3 4 17 2" xfId="9496"/>
    <cellStyle name="Normal 3 4 18" xfId="9497"/>
    <cellStyle name="Normal 3 4 19" xfId="9498"/>
    <cellStyle name="Normal 3 4 19 2" xfId="9499"/>
    <cellStyle name="Normal 3 4 2" xfId="9500"/>
    <cellStyle name="Normal 3 4 2 10" xfId="9501"/>
    <cellStyle name="Normal 3 4 2 10 2" xfId="9502"/>
    <cellStyle name="Normal 3 4 2 10 2 2" xfId="9503"/>
    <cellStyle name="Normal 3 4 2 10 3" xfId="9504"/>
    <cellStyle name="Normal 3 4 2 11" xfId="9505"/>
    <cellStyle name="Normal 3 4 2 11 2" xfId="9506"/>
    <cellStyle name="Normal 3 4 2 11 2 2" xfId="9507"/>
    <cellStyle name="Normal 3 4 2 11 3" xfId="9508"/>
    <cellStyle name="Normal 3 4 2 12" xfId="9509"/>
    <cellStyle name="Normal 3 4 2 12 2" xfId="9510"/>
    <cellStyle name="Normal 3 4 2 12 2 2" xfId="9511"/>
    <cellStyle name="Normal 3 4 2 12 3" xfId="9512"/>
    <cellStyle name="Normal 3 4 2 13" xfId="9513"/>
    <cellStyle name="Normal 3 4 2 13 2" xfId="9514"/>
    <cellStyle name="Normal 3 4 2 13 2 2" xfId="9515"/>
    <cellStyle name="Normal 3 4 2 13 3" xfId="9516"/>
    <cellStyle name="Normal 3 4 2 14" xfId="9517"/>
    <cellStyle name="Normal 3 4 2 14 2" xfId="9518"/>
    <cellStyle name="Normal 3 4 2 14 2 2" xfId="9519"/>
    <cellStyle name="Normal 3 4 2 14 3" xfId="9520"/>
    <cellStyle name="Normal 3 4 2 15" xfId="9521"/>
    <cellStyle name="Normal 3 4 2 15 2" xfId="9522"/>
    <cellStyle name="Normal 3 4 2 15 2 2" xfId="9523"/>
    <cellStyle name="Normal 3 4 2 15 3" xfId="9524"/>
    <cellStyle name="Normal 3 4 2 16" xfId="9525"/>
    <cellStyle name="Normal 3 4 2 16 2" xfId="9526"/>
    <cellStyle name="Normal 3 4 2 17" xfId="9527"/>
    <cellStyle name="Normal 3 4 2 17 2" xfId="9528"/>
    <cellStyle name="Normal 3 4 2 18" xfId="9529"/>
    <cellStyle name="Normal 3 4 2 18 2" xfId="9530"/>
    <cellStyle name="Normal 3 4 2 19" xfId="9531"/>
    <cellStyle name="Normal 3 4 2 19 2" xfId="9532"/>
    <cellStyle name="Normal 3 4 2 2" xfId="9533"/>
    <cellStyle name="Normal 3 4 2 2 2" xfId="9534"/>
    <cellStyle name="Normal 3 4 2 2 2 2" xfId="9535"/>
    <cellStyle name="Normal 3 4 2 2 2 2 2" xfId="9536"/>
    <cellStyle name="Normal 3 4 2 2 2 3" xfId="9537"/>
    <cellStyle name="Normal 3 4 2 2 3" xfId="9538"/>
    <cellStyle name="Normal 3 4 2 2 3 2" xfId="9539"/>
    <cellStyle name="Normal 3 4 2 2 4" xfId="9540"/>
    <cellStyle name="Normal 3 4 2 20" xfId="9541"/>
    <cellStyle name="Normal 3 4 2 20 2" xfId="9542"/>
    <cellStyle name="Normal 3 4 2 21" xfId="9543"/>
    <cellStyle name="Normal 3 4 2 21 2" xfId="9544"/>
    <cellStyle name="Normal 3 4 2 22" xfId="9545"/>
    <cellStyle name="Normal 3 4 2 22 2" xfId="9546"/>
    <cellStyle name="Normal 3 4 2 23" xfId="9547"/>
    <cellStyle name="Normal 3 4 2 23 2" xfId="9548"/>
    <cellStyle name="Normal 3 4 2 24" xfId="9549"/>
    <cellStyle name="Normal 3 4 2 24 2" xfId="9550"/>
    <cellStyle name="Normal 3 4 2 25" xfId="9551"/>
    <cellStyle name="Normal 3 4 2 25 2" xfId="9552"/>
    <cellStyle name="Normal 3 4 2 26" xfId="9553"/>
    <cellStyle name="Normal 3 4 2 26 2" xfId="9554"/>
    <cellStyle name="Normal 3 4 2 27" xfId="9555"/>
    <cellStyle name="Normal 3 4 2 27 2" xfId="9556"/>
    <cellStyle name="Normal 3 4 2 28" xfId="9557"/>
    <cellStyle name="Normal 3 4 2 28 2" xfId="9558"/>
    <cellStyle name="Normal 3 4 2 29" xfId="9559"/>
    <cellStyle name="Normal 3 4 2 3" xfId="9560"/>
    <cellStyle name="Normal 3 4 2 3 2" xfId="9561"/>
    <cellStyle name="Normal 3 4 2 3 2 2" xfId="9562"/>
    <cellStyle name="Normal 3 4 2 3 3" xfId="9563"/>
    <cellStyle name="Normal 3 4 2 4" xfId="9564"/>
    <cellStyle name="Normal 3 4 2 4 2" xfId="9565"/>
    <cellStyle name="Normal 3 4 2 4 2 2" xfId="9566"/>
    <cellStyle name="Normal 3 4 2 4 3" xfId="9567"/>
    <cellStyle name="Normal 3 4 2 5" xfId="9568"/>
    <cellStyle name="Normal 3 4 2 5 2" xfId="9569"/>
    <cellStyle name="Normal 3 4 2 5 2 2" xfId="9570"/>
    <cellStyle name="Normal 3 4 2 5 3" xfId="9571"/>
    <cellStyle name="Normal 3 4 2 6" xfId="9572"/>
    <cellStyle name="Normal 3 4 2 6 2" xfId="9573"/>
    <cellStyle name="Normal 3 4 2 6 2 2" xfId="9574"/>
    <cellStyle name="Normal 3 4 2 6 3" xfId="9575"/>
    <cellStyle name="Normal 3 4 2 7" xfId="9576"/>
    <cellStyle name="Normal 3 4 2 7 2" xfId="9577"/>
    <cellStyle name="Normal 3 4 2 7 2 2" xfId="9578"/>
    <cellStyle name="Normal 3 4 2 7 3" xfId="9579"/>
    <cellStyle name="Normal 3 4 2 8" xfId="9580"/>
    <cellStyle name="Normal 3 4 2 8 2" xfId="9581"/>
    <cellStyle name="Normal 3 4 2 8 2 2" xfId="9582"/>
    <cellStyle name="Normal 3 4 2 8 3" xfId="9583"/>
    <cellStyle name="Normal 3 4 2 9" xfId="9584"/>
    <cellStyle name="Normal 3 4 2 9 2" xfId="9585"/>
    <cellStyle name="Normal 3 4 2 9 2 2" xfId="9586"/>
    <cellStyle name="Normal 3 4 2 9 3" xfId="9587"/>
    <cellStyle name="Normal 3 4 20" xfId="9588"/>
    <cellStyle name="Normal 3 4 20 2" xfId="9589"/>
    <cellStyle name="Normal 3 4 21" xfId="9590"/>
    <cellStyle name="Normal 3 4 21 2" xfId="9591"/>
    <cellStyle name="Normal 3 4 22" xfId="9592"/>
    <cellStyle name="Normal 3 4 22 2" xfId="9593"/>
    <cellStyle name="Normal 3 4 23" xfId="9594"/>
    <cellStyle name="Normal 3 4 23 2" xfId="9595"/>
    <cellStyle name="Normal 3 4 24" xfId="9596"/>
    <cellStyle name="Normal 3 4 24 2" xfId="9597"/>
    <cellStyle name="Normal 3 4 25" xfId="9598"/>
    <cellStyle name="Normal 3 4 25 2" xfId="9599"/>
    <cellStyle name="Normal 3 4 26" xfId="9600"/>
    <cellStyle name="Normal 3 4 26 2" xfId="9601"/>
    <cellStyle name="Normal 3 4 27" xfId="9602"/>
    <cellStyle name="Normal 3 4 27 2" xfId="9603"/>
    <cellStyle name="Normal 3 4 28" xfId="9604"/>
    <cellStyle name="Normal 3 4 28 2" xfId="9605"/>
    <cellStyle name="Normal 3 4 29" xfId="9606"/>
    <cellStyle name="Normal 3 4 29 2" xfId="9607"/>
    <cellStyle name="Normal 3 4 3" xfId="9608"/>
    <cellStyle name="Normal 3 4 3 2" xfId="9609"/>
    <cellStyle name="Normal 3 4 3 2 2" xfId="9610"/>
    <cellStyle name="Normal 3 4 3 2 2 2" xfId="9611"/>
    <cellStyle name="Normal 3 4 3 2 3" xfId="9612"/>
    <cellStyle name="Normal 3 4 3 3" xfId="9613"/>
    <cellStyle name="Normal 3 4 3 4" xfId="9614"/>
    <cellStyle name="Normal 3 4 3 4 2" xfId="9615"/>
    <cellStyle name="Normal 3 4 3 5" xfId="9616"/>
    <cellStyle name="Normal 3 4 30" xfId="9617"/>
    <cellStyle name="Normal 3 4 30 2" xfId="9618"/>
    <cellStyle name="Normal 3 4 31" xfId="9619"/>
    <cellStyle name="Normal 3 4 4" xfId="9620"/>
    <cellStyle name="Normal 3 4 4 2" xfId="9621"/>
    <cellStyle name="Normal 3 4 4 2 2" xfId="9622"/>
    <cellStyle name="Normal 3 4 4 3" xfId="9623"/>
    <cellStyle name="Normal 3 4 5" xfId="9624"/>
    <cellStyle name="Normal 3 4 5 2" xfId="9625"/>
    <cellStyle name="Normal 3 4 5 2 2" xfId="9626"/>
    <cellStyle name="Normal 3 4 5 3" xfId="9627"/>
    <cellStyle name="Normal 3 4 6" xfId="9628"/>
    <cellStyle name="Normal 3 4 6 2" xfId="9629"/>
    <cellStyle name="Normal 3 4 6 2 2" xfId="9630"/>
    <cellStyle name="Normal 3 4 6 3" xfId="9631"/>
    <cellStyle name="Normal 3 4 7" xfId="9632"/>
    <cellStyle name="Normal 3 4 7 2" xfId="9633"/>
    <cellStyle name="Normal 3 4 7 2 2" xfId="9634"/>
    <cellStyle name="Normal 3 4 7 3" xfId="9635"/>
    <cellStyle name="Normal 3 4 8" xfId="9636"/>
    <cellStyle name="Normal 3 4 8 2" xfId="9637"/>
    <cellStyle name="Normal 3 4 8 2 2" xfId="9638"/>
    <cellStyle name="Normal 3 4 8 3" xfId="9639"/>
    <cellStyle name="Normal 3 4 9" xfId="9640"/>
    <cellStyle name="Normal 3 4 9 2" xfId="9641"/>
    <cellStyle name="Normal 3 4 9 2 2" xfId="9642"/>
    <cellStyle name="Normal 3 4 9 3" xfId="9643"/>
    <cellStyle name="Normal 3 40" xfId="9644"/>
    <cellStyle name="Normal 3 40 2" xfId="9645"/>
    <cellStyle name="Normal 3 41" xfId="9646"/>
    <cellStyle name="Normal 3 41 2" xfId="9647"/>
    <cellStyle name="Normal 3 42" xfId="9648"/>
    <cellStyle name="Normal 3 42 2" xfId="9649"/>
    <cellStyle name="Normal 3 43" xfId="9650"/>
    <cellStyle name="Normal 3 5" xfId="9651"/>
    <cellStyle name="Normal 3 5 10" xfId="9652"/>
    <cellStyle name="Normal 3 5 10 2" xfId="9653"/>
    <cellStyle name="Normal 3 5 10 2 2" xfId="9654"/>
    <cellStyle name="Normal 3 5 10 3" xfId="9655"/>
    <cellStyle name="Normal 3 5 11" xfId="9656"/>
    <cellStyle name="Normal 3 5 11 2" xfId="9657"/>
    <cellStyle name="Normal 3 5 11 2 2" xfId="9658"/>
    <cellStyle name="Normal 3 5 11 3" xfId="9659"/>
    <cellStyle name="Normal 3 5 12" xfId="9660"/>
    <cellStyle name="Normal 3 5 12 2" xfId="9661"/>
    <cellStyle name="Normal 3 5 12 2 2" xfId="9662"/>
    <cellStyle name="Normal 3 5 12 3" xfId="9663"/>
    <cellStyle name="Normal 3 5 13" xfId="9664"/>
    <cellStyle name="Normal 3 5 13 2" xfId="9665"/>
    <cellStyle name="Normal 3 5 13 2 2" xfId="9666"/>
    <cellStyle name="Normal 3 5 13 3" xfId="9667"/>
    <cellStyle name="Normal 3 5 14" xfId="9668"/>
    <cellStyle name="Normal 3 5 14 2" xfId="9669"/>
    <cellStyle name="Normal 3 5 14 2 2" xfId="9670"/>
    <cellStyle name="Normal 3 5 14 3" xfId="9671"/>
    <cellStyle name="Normal 3 5 15" xfId="9672"/>
    <cellStyle name="Normal 3 5 15 2" xfId="9673"/>
    <cellStyle name="Normal 3 5 15 2 2" xfId="9674"/>
    <cellStyle name="Normal 3 5 15 3" xfId="9675"/>
    <cellStyle name="Normal 3 5 16" xfId="9676"/>
    <cellStyle name="Normal 3 5 16 2" xfId="9677"/>
    <cellStyle name="Normal 3 5 16 2 2" xfId="9678"/>
    <cellStyle name="Normal 3 5 16 3" xfId="9679"/>
    <cellStyle name="Normal 3 5 17" xfId="9680"/>
    <cellStyle name="Normal 3 5 17 2" xfId="9681"/>
    <cellStyle name="Normal 3 5 18" xfId="9682"/>
    <cellStyle name="Normal 3 5 18 2" xfId="9683"/>
    <cellStyle name="Normal 3 5 19" xfId="9684"/>
    <cellStyle name="Normal 3 5 19 2" xfId="9685"/>
    <cellStyle name="Normal 3 5 2" xfId="9686"/>
    <cellStyle name="Normal 3 5 2 10" xfId="9687"/>
    <cellStyle name="Normal 3 5 2 10 2" xfId="9688"/>
    <cellStyle name="Normal 3 5 2 10 2 2" xfId="9689"/>
    <cellStyle name="Normal 3 5 2 10 3" xfId="9690"/>
    <cellStyle name="Normal 3 5 2 11" xfId="9691"/>
    <cellStyle name="Normal 3 5 2 11 2" xfId="9692"/>
    <cellStyle name="Normal 3 5 2 11 2 2" xfId="9693"/>
    <cellStyle name="Normal 3 5 2 11 3" xfId="9694"/>
    <cellStyle name="Normal 3 5 2 12" xfId="9695"/>
    <cellStyle name="Normal 3 5 2 12 2" xfId="9696"/>
    <cellStyle name="Normal 3 5 2 12 2 2" xfId="9697"/>
    <cellStyle name="Normal 3 5 2 12 3" xfId="9698"/>
    <cellStyle name="Normal 3 5 2 13" xfId="9699"/>
    <cellStyle name="Normal 3 5 2 13 2" xfId="9700"/>
    <cellStyle name="Normal 3 5 2 13 2 2" xfId="9701"/>
    <cellStyle name="Normal 3 5 2 13 3" xfId="9702"/>
    <cellStyle name="Normal 3 5 2 14" xfId="9703"/>
    <cellStyle name="Normal 3 5 2 14 2" xfId="9704"/>
    <cellStyle name="Normal 3 5 2 14 2 2" xfId="9705"/>
    <cellStyle name="Normal 3 5 2 14 3" xfId="9706"/>
    <cellStyle name="Normal 3 5 2 15" xfId="9707"/>
    <cellStyle name="Normal 3 5 2 15 2" xfId="9708"/>
    <cellStyle name="Normal 3 5 2 15 2 2" xfId="9709"/>
    <cellStyle name="Normal 3 5 2 15 3" xfId="9710"/>
    <cellStyle name="Normal 3 5 2 16" xfId="9711"/>
    <cellStyle name="Normal 3 5 2 16 2" xfId="9712"/>
    <cellStyle name="Normal 3 5 2 17" xfId="9713"/>
    <cellStyle name="Normal 3 5 2 17 2" xfId="9714"/>
    <cellStyle name="Normal 3 5 2 18" xfId="9715"/>
    <cellStyle name="Normal 3 5 2 18 2" xfId="9716"/>
    <cellStyle name="Normal 3 5 2 19" xfId="9717"/>
    <cellStyle name="Normal 3 5 2 19 2" xfId="9718"/>
    <cellStyle name="Normal 3 5 2 2" xfId="9719"/>
    <cellStyle name="Normal 3 5 2 2 2" xfId="9720"/>
    <cellStyle name="Normal 3 5 2 2 2 2" xfId="9721"/>
    <cellStyle name="Normal 3 5 2 2 2 2 2" xfId="9722"/>
    <cellStyle name="Normal 3 5 2 2 2 3" xfId="9723"/>
    <cellStyle name="Normal 3 5 2 2 3" xfId="9724"/>
    <cellStyle name="Normal 3 5 2 2 3 2" xfId="9725"/>
    <cellStyle name="Normal 3 5 2 2 4" xfId="9726"/>
    <cellStyle name="Normal 3 5 2 20" xfId="9727"/>
    <cellStyle name="Normal 3 5 2 20 2" xfId="9728"/>
    <cellStyle name="Normal 3 5 2 21" xfId="9729"/>
    <cellStyle name="Normal 3 5 2 21 2" xfId="9730"/>
    <cellStyle name="Normal 3 5 2 22" xfId="9731"/>
    <cellStyle name="Normal 3 5 2 22 2" xfId="9732"/>
    <cellStyle name="Normal 3 5 2 23" xfId="9733"/>
    <cellStyle name="Normal 3 5 2 23 2" xfId="9734"/>
    <cellStyle name="Normal 3 5 2 24" xfId="9735"/>
    <cellStyle name="Normal 3 5 2 24 2" xfId="9736"/>
    <cellStyle name="Normal 3 5 2 25" xfId="9737"/>
    <cellStyle name="Normal 3 5 2 25 2" xfId="9738"/>
    <cellStyle name="Normal 3 5 2 26" xfId="9739"/>
    <cellStyle name="Normal 3 5 2 26 2" xfId="9740"/>
    <cellStyle name="Normal 3 5 2 27" xfId="9741"/>
    <cellStyle name="Normal 3 5 2 27 2" xfId="9742"/>
    <cellStyle name="Normal 3 5 2 28" xfId="9743"/>
    <cellStyle name="Normal 3 5 2 28 2" xfId="9744"/>
    <cellStyle name="Normal 3 5 2 29" xfId="9745"/>
    <cellStyle name="Normal 3 5 2 3" xfId="9746"/>
    <cellStyle name="Normal 3 5 2 3 2" xfId="9747"/>
    <cellStyle name="Normal 3 5 2 3 2 2" xfId="9748"/>
    <cellStyle name="Normal 3 5 2 3 3" xfId="9749"/>
    <cellStyle name="Normal 3 5 2 4" xfId="9750"/>
    <cellStyle name="Normal 3 5 2 4 2" xfId="9751"/>
    <cellStyle name="Normal 3 5 2 4 2 2" xfId="9752"/>
    <cellStyle name="Normal 3 5 2 4 3" xfId="9753"/>
    <cellStyle name="Normal 3 5 2 5" xfId="9754"/>
    <cellStyle name="Normal 3 5 2 5 2" xfId="9755"/>
    <cellStyle name="Normal 3 5 2 5 2 2" xfId="9756"/>
    <cellStyle name="Normal 3 5 2 5 3" xfId="9757"/>
    <cellStyle name="Normal 3 5 2 6" xfId="9758"/>
    <cellStyle name="Normal 3 5 2 6 2" xfId="9759"/>
    <cellStyle name="Normal 3 5 2 6 2 2" xfId="9760"/>
    <cellStyle name="Normal 3 5 2 6 3" xfId="9761"/>
    <cellStyle name="Normal 3 5 2 7" xfId="9762"/>
    <cellStyle name="Normal 3 5 2 7 2" xfId="9763"/>
    <cellStyle name="Normal 3 5 2 7 2 2" xfId="9764"/>
    <cellStyle name="Normal 3 5 2 7 3" xfId="9765"/>
    <cellStyle name="Normal 3 5 2 8" xfId="9766"/>
    <cellStyle name="Normal 3 5 2 8 2" xfId="9767"/>
    <cellStyle name="Normal 3 5 2 8 2 2" xfId="9768"/>
    <cellStyle name="Normal 3 5 2 8 3" xfId="9769"/>
    <cellStyle name="Normal 3 5 2 9" xfId="9770"/>
    <cellStyle name="Normal 3 5 2 9 2" xfId="9771"/>
    <cellStyle name="Normal 3 5 2 9 2 2" xfId="9772"/>
    <cellStyle name="Normal 3 5 2 9 3" xfId="9773"/>
    <cellStyle name="Normal 3 5 20" xfId="9774"/>
    <cellStyle name="Normal 3 5 20 2" xfId="9775"/>
    <cellStyle name="Normal 3 5 21" xfId="9776"/>
    <cellStyle name="Normal 3 5 21 2" xfId="9777"/>
    <cellStyle name="Normal 3 5 22" xfId="9778"/>
    <cellStyle name="Normal 3 5 22 2" xfId="9779"/>
    <cellStyle name="Normal 3 5 23" xfId="9780"/>
    <cellStyle name="Normal 3 5 23 2" xfId="9781"/>
    <cellStyle name="Normal 3 5 24" xfId="9782"/>
    <cellStyle name="Normal 3 5 24 2" xfId="9783"/>
    <cellStyle name="Normal 3 5 25" xfId="9784"/>
    <cellStyle name="Normal 3 5 25 2" xfId="9785"/>
    <cellStyle name="Normal 3 5 26" xfId="9786"/>
    <cellStyle name="Normal 3 5 26 2" xfId="9787"/>
    <cellStyle name="Normal 3 5 27" xfId="9788"/>
    <cellStyle name="Normal 3 5 27 2" xfId="9789"/>
    <cellStyle name="Normal 3 5 28" xfId="9790"/>
    <cellStyle name="Normal 3 5 28 2" xfId="9791"/>
    <cellStyle name="Normal 3 5 29" xfId="9792"/>
    <cellStyle name="Normal 3 5 29 2" xfId="9793"/>
    <cellStyle name="Normal 3 5 3" xfId="9794"/>
    <cellStyle name="Normal 3 5 3 2" xfId="9795"/>
    <cellStyle name="Normal 3 5 3 2 2" xfId="9796"/>
    <cellStyle name="Normal 3 5 3 2 2 2" xfId="9797"/>
    <cellStyle name="Normal 3 5 3 2 3" xfId="9798"/>
    <cellStyle name="Normal 3 5 3 3" xfId="9799"/>
    <cellStyle name="Normal 3 5 3 3 2" xfId="9800"/>
    <cellStyle name="Normal 3 5 3 4" xfId="9801"/>
    <cellStyle name="Normal 3 5 30" xfId="9802"/>
    <cellStyle name="Normal 3 5 4" xfId="9803"/>
    <cellStyle name="Normal 3 5 4 2" xfId="9804"/>
    <cellStyle name="Normal 3 5 4 2 2" xfId="9805"/>
    <cellStyle name="Normal 3 5 4 3" xfId="9806"/>
    <cellStyle name="Normal 3 5 5" xfId="9807"/>
    <cellStyle name="Normal 3 5 5 2" xfId="9808"/>
    <cellStyle name="Normal 3 5 5 2 2" xfId="9809"/>
    <cellStyle name="Normal 3 5 5 3" xfId="9810"/>
    <cellStyle name="Normal 3 5 6" xfId="9811"/>
    <cellStyle name="Normal 3 5 6 2" xfId="9812"/>
    <cellStyle name="Normal 3 5 6 2 2" xfId="9813"/>
    <cellStyle name="Normal 3 5 6 3" xfId="9814"/>
    <cellStyle name="Normal 3 5 7" xfId="9815"/>
    <cellStyle name="Normal 3 5 7 2" xfId="9816"/>
    <cellStyle name="Normal 3 5 7 2 2" xfId="9817"/>
    <cellStyle name="Normal 3 5 7 3" xfId="9818"/>
    <cellStyle name="Normal 3 5 8" xfId="9819"/>
    <cellStyle name="Normal 3 5 8 2" xfId="9820"/>
    <cellStyle name="Normal 3 5 8 2 2" xfId="9821"/>
    <cellStyle name="Normal 3 5 8 3" xfId="9822"/>
    <cellStyle name="Normal 3 5 9" xfId="9823"/>
    <cellStyle name="Normal 3 5 9 2" xfId="9824"/>
    <cellStyle name="Normal 3 5 9 2 2" xfId="9825"/>
    <cellStyle name="Normal 3 5 9 3" xfId="9826"/>
    <cellStyle name="Normal 3 6" xfId="9827"/>
    <cellStyle name="Normal 3 6 10" xfId="9828"/>
    <cellStyle name="Normal 3 6 10 2" xfId="9829"/>
    <cellStyle name="Normal 3 6 10 2 2" xfId="9830"/>
    <cellStyle name="Normal 3 6 10 3" xfId="9831"/>
    <cellStyle name="Normal 3 6 11" xfId="9832"/>
    <cellStyle name="Normal 3 6 11 2" xfId="9833"/>
    <cellStyle name="Normal 3 6 11 2 2" xfId="9834"/>
    <cellStyle name="Normal 3 6 11 3" xfId="9835"/>
    <cellStyle name="Normal 3 6 12" xfId="9836"/>
    <cellStyle name="Normal 3 6 12 2" xfId="9837"/>
    <cellStyle name="Normal 3 6 12 2 2" xfId="9838"/>
    <cellStyle name="Normal 3 6 12 3" xfId="9839"/>
    <cellStyle name="Normal 3 6 13" xfId="9840"/>
    <cellStyle name="Normal 3 6 13 2" xfId="9841"/>
    <cellStyle name="Normal 3 6 13 2 2" xfId="9842"/>
    <cellStyle name="Normal 3 6 13 3" xfId="9843"/>
    <cellStyle name="Normal 3 6 14" xfId="9844"/>
    <cellStyle name="Normal 3 6 14 2" xfId="9845"/>
    <cellStyle name="Normal 3 6 14 2 2" xfId="9846"/>
    <cellStyle name="Normal 3 6 14 3" xfId="9847"/>
    <cellStyle name="Normal 3 6 15" xfId="9848"/>
    <cellStyle name="Normal 3 6 15 2" xfId="9849"/>
    <cellStyle name="Normal 3 6 15 2 2" xfId="9850"/>
    <cellStyle name="Normal 3 6 15 3" xfId="9851"/>
    <cellStyle name="Normal 3 6 16" xfId="9852"/>
    <cellStyle name="Normal 3 6 16 2" xfId="9853"/>
    <cellStyle name="Normal 3 6 17" xfId="9854"/>
    <cellStyle name="Normal 3 6 17 2" xfId="9855"/>
    <cellStyle name="Normal 3 6 18" xfId="9856"/>
    <cellStyle name="Normal 3 6 18 2" xfId="9857"/>
    <cellStyle name="Normal 3 6 19" xfId="9858"/>
    <cellStyle name="Normal 3 6 19 2" xfId="9859"/>
    <cellStyle name="Normal 3 6 2" xfId="9860"/>
    <cellStyle name="Normal 3 6 2 2" xfId="9861"/>
    <cellStyle name="Normal 3 6 2 2 2" xfId="9862"/>
    <cellStyle name="Normal 3 6 2 2 2 2" xfId="9863"/>
    <cellStyle name="Normal 3 6 2 2 3" xfId="9864"/>
    <cellStyle name="Normal 3 6 2 3" xfId="9865"/>
    <cellStyle name="Normal 3 6 2 3 2" xfId="9866"/>
    <cellStyle name="Normal 3 6 2 4" xfId="9867"/>
    <cellStyle name="Normal 3 6 20" xfId="9868"/>
    <cellStyle name="Normal 3 6 20 2" xfId="9869"/>
    <cellStyle name="Normal 3 6 21" xfId="9870"/>
    <cellStyle name="Normal 3 6 21 2" xfId="9871"/>
    <cellStyle name="Normal 3 6 22" xfId="9872"/>
    <cellStyle name="Normal 3 6 22 2" xfId="9873"/>
    <cellStyle name="Normal 3 6 23" xfId="9874"/>
    <cellStyle name="Normal 3 6 23 2" xfId="9875"/>
    <cellStyle name="Normal 3 6 24" xfId="9876"/>
    <cellStyle name="Normal 3 6 24 2" xfId="9877"/>
    <cellStyle name="Normal 3 6 25" xfId="9878"/>
    <cellStyle name="Normal 3 6 25 2" xfId="9879"/>
    <cellStyle name="Normal 3 6 26" xfId="9880"/>
    <cellStyle name="Normal 3 6 26 2" xfId="9881"/>
    <cellStyle name="Normal 3 6 27" xfId="9882"/>
    <cellStyle name="Normal 3 6 27 2" xfId="9883"/>
    <cellStyle name="Normal 3 6 28" xfId="9884"/>
    <cellStyle name="Normal 3 6 28 2" xfId="9885"/>
    <cellStyle name="Normal 3 6 29" xfId="9886"/>
    <cellStyle name="Normal 3 6 3" xfId="9887"/>
    <cellStyle name="Normal 3 6 3 2" xfId="9888"/>
    <cellStyle name="Normal 3 6 3 2 2" xfId="9889"/>
    <cellStyle name="Normal 3 6 3 3" xfId="9890"/>
    <cellStyle name="Normal 3 6 4" xfId="9891"/>
    <cellStyle name="Normal 3 6 4 2" xfId="9892"/>
    <cellStyle name="Normal 3 6 4 2 2" xfId="9893"/>
    <cellStyle name="Normal 3 6 4 3" xfId="9894"/>
    <cellStyle name="Normal 3 6 5" xfId="9895"/>
    <cellStyle name="Normal 3 6 5 2" xfId="9896"/>
    <cellStyle name="Normal 3 6 5 2 2" xfId="9897"/>
    <cellStyle name="Normal 3 6 5 3" xfId="9898"/>
    <cellStyle name="Normal 3 6 6" xfId="9899"/>
    <cellStyle name="Normal 3 6 6 2" xfId="9900"/>
    <cellStyle name="Normal 3 6 6 2 2" xfId="9901"/>
    <cellStyle name="Normal 3 6 6 3" xfId="9902"/>
    <cellStyle name="Normal 3 6 7" xfId="9903"/>
    <cellStyle name="Normal 3 6 7 2" xfId="9904"/>
    <cellStyle name="Normal 3 6 7 2 2" xfId="9905"/>
    <cellStyle name="Normal 3 6 7 3" xfId="9906"/>
    <cellStyle name="Normal 3 6 8" xfId="9907"/>
    <cellStyle name="Normal 3 6 8 2" xfId="9908"/>
    <cellStyle name="Normal 3 6 8 2 2" xfId="9909"/>
    <cellStyle name="Normal 3 6 8 3" xfId="9910"/>
    <cellStyle name="Normal 3 6 9" xfId="9911"/>
    <cellStyle name="Normal 3 6 9 2" xfId="9912"/>
    <cellStyle name="Normal 3 6 9 2 2" xfId="9913"/>
    <cellStyle name="Normal 3 6 9 3" xfId="9914"/>
    <cellStyle name="Normal 3 7" xfId="9915"/>
    <cellStyle name="Normal 3 7 10" xfId="9916"/>
    <cellStyle name="Normal 3 7 10 2" xfId="9917"/>
    <cellStyle name="Normal 3 7 10 2 2" xfId="9918"/>
    <cellStyle name="Normal 3 7 10 3" xfId="9919"/>
    <cellStyle name="Normal 3 7 11" xfId="9920"/>
    <cellStyle name="Normal 3 7 11 2" xfId="9921"/>
    <cellStyle name="Normal 3 7 11 2 2" xfId="9922"/>
    <cellStyle name="Normal 3 7 11 3" xfId="9923"/>
    <cellStyle name="Normal 3 7 12" xfId="9924"/>
    <cellStyle name="Normal 3 7 12 2" xfId="9925"/>
    <cellStyle name="Normal 3 7 12 2 2" xfId="9926"/>
    <cellStyle name="Normal 3 7 12 3" xfId="9927"/>
    <cellStyle name="Normal 3 7 13" xfId="9928"/>
    <cellStyle name="Normal 3 7 13 2" xfId="9929"/>
    <cellStyle name="Normal 3 7 13 2 2" xfId="9930"/>
    <cellStyle name="Normal 3 7 13 3" xfId="9931"/>
    <cellStyle name="Normal 3 7 14" xfId="9932"/>
    <cellStyle name="Normal 3 7 14 2" xfId="9933"/>
    <cellStyle name="Normal 3 7 14 2 2" xfId="9934"/>
    <cellStyle name="Normal 3 7 14 3" xfId="9935"/>
    <cellStyle name="Normal 3 7 15" xfId="9936"/>
    <cellStyle name="Normal 3 7 15 2" xfId="9937"/>
    <cellStyle name="Normal 3 7 15 2 2" xfId="9938"/>
    <cellStyle name="Normal 3 7 15 3" xfId="9939"/>
    <cellStyle name="Normal 3 7 16" xfId="9940"/>
    <cellStyle name="Normal 3 7 16 2" xfId="9941"/>
    <cellStyle name="Normal 3 7 17" xfId="9942"/>
    <cellStyle name="Normal 3 7 17 2" xfId="9943"/>
    <cellStyle name="Normal 3 7 18" xfId="9944"/>
    <cellStyle name="Normal 3 7 18 2" xfId="9945"/>
    <cellStyle name="Normal 3 7 19" xfId="9946"/>
    <cellStyle name="Normal 3 7 19 2" xfId="9947"/>
    <cellStyle name="Normal 3 7 2" xfId="9948"/>
    <cellStyle name="Normal 3 7 2 2" xfId="9949"/>
    <cellStyle name="Normal 3 7 2 2 2" xfId="9950"/>
    <cellStyle name="Normal 3 7 2 2 2 2" xfId="9951"/>
    <cellStyle name="Normal 3 7 2 2 3" xfId="9952"/>
    <cellStyle name="Normal 3 7 2 3" xfId="9953"/>
    <cellStyle name="Normal 3 7 2 3 2" xfId="9954"/>
    <cellStyle name="Normal 3 7 2 4" xfId="9955"/>
    <cellStyle name="Normal 3 7 20" xfId="9956"/>
    <cellStyle name="Normal 3 7 20 2" xfId="9957"/>
    <cellStyle name="Normal 3 7 21" xfId="9958"/>
    <cellStyle name="Normal 3 7 21 2" xfId="9959"/>
    <cellStyle name="Normal 3 7 22" xfId="9960"/>
    <cellStyle name="Normal 3 7 22 2" xfId="9961"/>
    <cellStyle name="Normal 3 7 23" xfId="9962"/>
    <cellStyle name="Normal 3 7 23 2" xfId="9963"/>
    <cellStyle name="Normal 3 7 24" xfId="9964"/>
    <cellStyle name="Normal 3 7 24 2" xfId="9965"/>
    <cellStyle name="Normal 3 7 25" xfId="9966"/>
    <cellStyle name="Normal 3 7 25 2" xfId="9967"/>
    <cellStyle name="Normal 3 7 26" xfId="9968"/>
    <cellStyle name="Normal 3 7 26 2" xfId="9969"/>
    <cellStyle name="Normal 3 7 27" xfId="9970"/>
    <cellStyle name="Normal 3 7 27 2" xfId="9971"/>
    <cellStyle name="Normal 3 7 28" xfId="9972"/>
    <cellStyle name="Normal 3 7 28 2" xfId="9973"/>
    <cellStyle name="Normal 3 7 29" xfId="9974"/>
    <cellStyle name="Normal 3 7 3" xfId="9975"/>
    <cellStyle name="Normal 3 7 3 2" xfId="9976"/>
    <cellStyle name="Normal 3 7 3 2 2" xfId="9977"/>
    <cellStyle name="Normal 3 7 3 3" xfId="9978"/>
    <cellStyle name="Normal 3 7 4" xfId="9979"/>
    <cellStyle name="Normal 3 7 4 2" xfId="9980"/>
    <cellStyle name="Normal 3 7 4 2 2" xfId="9981"/>
    <cellStyle name="Normal 3 7 4 3" xfId="9982"/>
    <cellStyle name="Normal 3 7 5" xfId="9983"/>
    <cellStyle name="Normal 3 7 5 2" xfId="9984"/>
    <cellStyle name="Normal 3 7 5 2 2" xfId="9985"/>
    <cellStyle name="Normal 3 7 5 3" xfId="9986"/>
    <cellStyle name="Normal 3 7 6" xfId="9987"/>
    <cellStyle name="Normal 3 7 6 2" xfId="9988"/>
    <cellStyle name="Normal 3 7 6 2 2" xfId="9989"/>
    <cellStyle name="Normal 3 7 6 3" xfId="9990"/>
    <cellStyle name="Normal 3 7 7" xfId="9991"/>
    <cellStyle name="Normal 3 7 7 2" xfId="9992"/>
    <cellStyle name="Normal 3 7 7 2 2" xfId="9993"/>
    <cellStyle name="Normal 3 7 7 3" xfId="9994"/>
    <cellStyle name="Normal 3 7 8" xfId="9995"/>
    <cellStyle name="Normal 3 7 8 2" xfId="9996"/>
    <cellStyle name="Normal 3 7 8 2 2" xfId="9997"/>
    <cellStyle name="Normal 3 7 8 3" xfId="9998"/>
    <cellStyle name="Normal 3 7 9" xfId="9999"/>
    <cellStyle name="Normal 3 7 9 2" xfId="10000"/>
    <cellStyle name="Normal 3 7 9 2 2" xfId="10001"/>
    <cellStyle name="Normal 3 7 9 3" xfId="10002"/>
    <cellStyle name="Normal 3 8" xfId="10003"/>
    <cellStyle name="Normal 3 8 10" xfId="10004"/>
    <cellStyle name="Normal 3 8 10 2" xfId="10005"/>
    <cellStyle name="Normal 3 8 10 2 2" xfId="10006"/>
    <cellStyle name="Normal 3 8 10 3" xfId="10007"/>
    <cellStyle name="Normal 3 8 11" xfId="10008"/>
    <cellStyle name="Normal 3 8 11 2" xfId="10009"/>
    <cellStyle name="Normal 3 8 11 2 2" xfId="10010"/>
    <cellStyle name="Normal 3 8 11 3" xfId="10011"/>
    <cellStyle name="Normal 3 8 12" xfId="10012"/>
    <cellStyle name="Normal 3 8 12 2" xfId="10013"/>
    <cellStyle name="Normal 3 8 12 2 2" xfId="10014"/>
    <cellStyle name="Normal 3 8 12 3" xfId="10015"/>
    <cellStyle name="Normal 3 8 13" xfId="10016"/>
    <cellStyle name="Normal 3 8 13 2" xfId="10017"/>
    <cellStyle name="Normal 3 8 13 2 2" xfId="10018"/>
    <cellStyle name="Normal 3 8 13 3" xfId="10019"/>
    <cellStyle name="Normal 3 8 14" xfId="10020"/>
    <cellStyle name="Normal 3 8 14 2" xfId="10021"/>
    <cellStyle name="Normal 3 8 14 2 2" xfId="10022"/>
    <cellStyle name="Normal 3 8 14 3" xfId="10023"/>
    <cellStyle name="Normal 3 8 15" xfId="10024"/>
    <cellStyle name="Normal 3 8 15 2" xfId="10025"/>
    <cellStyle name="Normal 3 8 15 2 2" xfId="10026"/>
    <cellStyle name="Normal 3 8 15 3" xfId="10027"/>
    <cellStyle name="Normal 3 8 16" xfId="10028"/>
    <cellStyle name="Normal 3 8 16 2" xfId="10029"/>
    <cellStyle name="Normal 3 8 17" xfId="10030"/>
    <cellStyle name="Normal 3 8 17 2" xfId="10031"/>
    <cellStyle name="Normal 3 8 18" xfId="10032"/>
    <cellStyle name="Normal 3 8 18 2" xfId="10033"/>
    <cellStyle name="Normal 3 8 19" xfId="10034"/>
    <cellStyle name="Normal 3 8 19 2" xfId="10035"/>
    <cellStyle name="Normal 3 8 2" xfId="10036"/>
    <cellStyle name="Normal 3 8 2 2" xfId="10037"/>
    <cellStyle name="Normal 3 8 2 2 2" xfId="10038"/>
    <cellStyle name="Normal 3 8 2 2 2 2" xfId="10039"/>
    <cellStyle name="Normal 3 8 2 2 3" xfId="10040"/>
    <cellStyle name="Normal 3 8 2 3" xfId="10041"/>
    <cellStyle name="Normal 3 8 2 3 2" xfId="10042"/>
    <cellStyle name="Normal 3 8 2 4" xfId="10043"/>
    <cellStyle name="Normal 3 8 20" xfId="10044"/>
    <cellStyle name="Normal 3 8 20 2" xfId="10045"/>
    <cellStyle name="Normal 3 8 21" xfId="10046"/>
    <cellStyle name="Normal 3 8 21 2" xfId="10047"/>
    <cellStyle name="Normal 3 8 22" xfId="10048"/>
    <cellStyle name="Normal 3 8 22 2" xfId="10049"/>
    <cellStyle name="Normal 3 8 23" xfId="10050"/>
    <cellStyle name="Normal 3 8 23 2" xfId="10051"/>
    <cellStyle name="Normal 3 8 24" xfId="10052"/>
    <cellStyle name="Normal 3 8 24 2" xfId="10053"/>
    <cellStyle name="Normal 3 8 25" xfId="10054"/>
    <cellStyle name="Normal 3 8 25 2" xfId="10055"/>
    <cellStyle name="Normal 3 8 26" xfId="10056"/>
    <cellStyle name="Normal 3 8 26 2" xfId="10057"/>
    <cellStyle name="Normal 3 8 27" xfId="10058"/>
    <cellStyle name="Normal 3 8 27 2" xfId="10059"/>
    <cellStyle name="Normal 3 8 28" xfId="10060"/>
    <cellStyle name="Normal 3 8 28 2" xfId="10061"/>
    <cellStyle name="Normal 3 8 29" xfId="10062"/>
    <cellStyle name="Normal 3 8 3" xfId="10063"/>
    <cellStyle name="Normal 3 8 3 2" xfId="10064"/>
    <cellStyle name="Normal 3 8 3 2 2" xfId="10065"/>
    <cellStyle name="Normal 3 8 3 3" xfId="10066"/>
    <cellStyle name="Normal 3 8 4" xfId="10067"/>
    <cellStyle name="Normal 3 8 4 2" xfId="10068"/>
    <cellStyle name="Normal 3 8 4 2 2" xfId="10069"/>
    <cellStyle name="Normal 3 8 4 3" xfId="10070"/>
    <cellStyle name="Normal 3 8 5" xfId="10071"/>
    <cellStyle name="Normal 3 8 5 2" xfId="10072"/>
    <cellStyle name="Normal 3 8 5 2 2" xfId="10073"/>
    <cellStyle name="Normal 3 8 5 3" xfId="10074"/>
    <cellStyle name="Normal 3 8 6" xfId="10075"/>
    <cellStyle name="Normal 3 8 6 2" xfId="10076"/>
    <cellStyle name="Normal 3 8 6 2 2" xfId="10077"/>
    <cellStyle name="Normal 3 8 6 3" xfId="10078"/>
    <cellStyle name="Normal 3 8 7" xfId="10079"/>
    <cellStyle name="Normal 3 8 7 2" xfId="10080"/>
    <cellStyle name="Normal 3 8 7 2 2" xfId="10081"/>
    <cellStyle name="Normal 3 8 7 3" xfId="10082"/>
    <cellStyle name="Normal 3 8 8" xfId="10083"/>
    <cellStyle name="Normal 3 8 8 2" xfId="10084"/>
    <cellStyle name="Normal 3 8 8 2 2" xfId="10085"/>
    <cellStyle name="Normal 3 8 8 3" xfId="10086"/>
    <cellStyle name="Normal 3 8 9" xfId="10087"/>
    <cellStyle name="Normal 3 8 9 2" xfId="10088"/>
    <cellStyle name="Normal 3 8 9 2 2" xfId="10089"/>
    <cellStyle name="Normal 3 8 9 3" xfId="10090"/>
    <cellStyle name="Normal 3 9" xfId="10091"/>
    <cellStyle name="Normal 3 9 10" xfId="10092"/>
    <cellStyle name="Normal 3 9 10 2" xfId="10093"/>
    <cellStyle name="Normal 3 9 10 2 2" xfId="10094"/>
    <cellStyle name="Normal 3 9 10 3" xfId="10095"/>
    <cellStyle name="Normal 3 9 11" xfId="10096"/>
    <cellStyle name="Normal 3 9 11 2" xfId="10097"/>
    <cellStyle name="Normal 3 9 11 2 2" xfId="10098"/>
    <cellStyle name="Normal 3 9 11 3" xfId="10099"/>
    <cellStyle name="Normal 3 9 12" xfId="10100"/>
    <cellStyle name="Normal 3 9 12 2" xfId="10101"/>
    <cellStyle name="Normal 3 9 12 2 2" xfId="10102"/>
    <cellStyle name="Normal 3 9 12 3" xfId="10103"/>
    <cellStyle name="Normal 3 9 13" xfId="10104"/>
    <cellStyle name="Normal 3 9 13 2" xfId="10105"/>
    <cellStyle name="Normal 3 9 13 2 2" xfId="10106"/>
    <cellStyle name="Normal 3 9 13 3" xfId="10107"/>
    <cellStyle name="Normal 3 9 14" xfId="10108"/>
    <cellStyle name="Normal 3 9 14 2" xfId="10109"/>
    <cellStyle name="Normal 3 9 14 2 2" xfId="10110"/>
    <cellStyle name="Normal 3 9 14 3" xfId="10111"/>
    <cellStyle name="Normal 3 9 15" xfId="10112"/>
    <cellStyle name="Normal 3 9 15 2" xfId="10113"/>
    <cellStyle name="Normal 3 9 15 2 2" xfId="10114"/>
    <cellStyle name="Normal 3 9 15 3" xfId="10115"/>
    <cellStyle name="Normal 3 9 16" xfId="10116"/>
    <cellStyle name="Normal 3 9 16 2" xfId="10117"/>
    <cellStyle name="Normal 3 9 17" xfId="10118"/>
    <cellStyle name="Normal 3 9 17 2" xfId="10119"/>
    <cellStyle name="Normal 3 9 18" xfId="10120"/>
    <cellStyle name="Normal 3 9 18 2" xfId="10121"/>
    <cellStyle name="Normal 3 9 19" xfId="10122"/>
    <cellStyle name="Normal 3 9 19 2" xfId="10123"/>
    <cellStyle name="Normal 3 9 2" xfId="10124"/>
    <cellStyle name="Normal 3 9 2 2" xfId="10125"/>
    <cellStyle name="Normal 3 9 2 2 2" xfId="10126"/>
    <cellStyle name="Normal 3 9 2 2 2 2" xfId="10127"/>
    <cellStyle name="Normal 3 9 2 2 3" xfId="10128"/>
    <cellStyle name="Normal 3 9 2 3" xfId="10129"/>
    <cellStyle name="Normal 3 9 2 3 2" xfId="10130"/>
    <cellStyle name="Normal 3 9 2 4" xfId="10131"/>
    <cellStyle name="Normal 3 9 20" xfId="10132"/>
    <cellStyle name="Normal 3 9 20 2" xfId="10133"/>
    <cellStyle name="Normal 3 9 21" xfId="10134"/>
    <cellStyle name="Normal 3 9 21 2" xfId="10135"/>
    <cellStyle name="Normal 3 9 22" xfId="10136"/>
    <cellStyle name="Normal 3 9 22 2" xfId="10137"/>
    <cellStyle name="Normal 3 9 23" xfId="10138"/>
    <cellStyle name="Normal 3 9 23 2" xfId="10139"/>
    <cellStyle name="Normal 3 9 24" xfId="10140"/>
    <cellStyle name="Normal 3 9 24 2" xfId="10141"/>
    <cellStyle name="Normal 3 9 25" xfId="10142"/>
    <cellStyle name="Normal 3 9 25 2" xfId="10143"/>
    <cellStyle name="Normal 3 9 26" xfId="10144"/>
    <cellStyle name="Normal 3 9 26 2" xfId="10145"/>
    <cellStyle name="Normal 3 9 27" xfId="10146"/>
    <cellStyle name="Normal 3 9 27 2" xfId="10147"/>
    <cellStyle name="Normal 3 9 28" xfId="10148"/>
    <cellStyle name="Normal 3 9 28 2" xfId="10149"/>
    <cellStyle name="Normal 3 9 29" xfId="10150"/>
    <cellStyle name="Normal 3 9 3" xfId="10151"/>
    <cellStyle name="Normal 3 9 3 2" xfId="10152"/>
    <cellStyle name="Normal 3 9 3 2 2" xfId="10153"/>
    <cellStyle name="Normal 3 9 3 3" xfId="10154"/>
    <cellStyle name="Normal 3 9 4" xfId="10155"/>
    <cellStyle name="Normal 3 9 4 2" xfId="10156"/>
    <cellStyle name="Normal 3 9 4 2 2" xfId="10157"/>
    <cellStyle name="Normal 3 9 4 3" xfId="10158"/>
    <cellStyle name="Normal 3 9 5" xfId="10159"/>
    <cellStyle name="Normal 3 9 5 2" xfId="10160"/>
    <cellStyle name="Normal 3 9 5 2 2" xfId="10161"/>
    <cellStyle name="Normal 3 9 5 3" xfId="10162"/>
    <cellStyle name="Normal 3 9 6" xfId="10163"/>
    <cellStyle name="Normal 3 9 6 2" xfId="10164"/>
    <cellStyle name="Normal 3 9 6 2 2" xfId="10165"/>
    <cellStyle name="Normal 3 9 6 3" xfId="10166"/>
    <cellStyle name="Normal 3 9 7" xfId="10167"/>
    <cellStyle name="Normal 3 9 7 2" xfId="10168"/>
    <cellStyle name="Normal 3 9 7 2 2" xfId="10169"/>
    <cellStyle name="Normal 3 9 7 3" xfId="10170"/>
    <cellStyle name="Normal 3 9 8" xfId="10171"/>
    <cellStyle name="Normal 3 9 8 2" xfId="10172"/>
    <cellStyle name="Normal 3 9 8 2 2" xfId="10173"/>
    <cellStyle name="Normal 3 9 8 3" xfId="10174"/>
    <cellStyle name="Normal 3 9 9" xfId="10175"/>
    <cellStyle name="Normal 3 9 9 2" xfId="10176"/>
    <cellStyle name="Normal 3 9 9 2 2" xfId="10177"/>
    <cellStyle name="Normal 3 9 9 3" xfId="10178"/>
    <cellStyle name="Normal 30" xfId="10179"/>
    <cellStyle name="Normal 31" xfId="10180"/>
    <cellStyle name="Normal 32" xfId="10181"/>
    <cellStyle name="Normal 33" xfId="10182"/>
    <cellStyle name="Normal 33 10" xfId="10183"/>
    <cellStyle name="Normal 33 10 2" xfId="10184"/>
    <cellStyle name="Normal 33 10 2 2" xfId="10185"/>
    <cellStyle name="Normal 33 10 3" xfId="10186"/>
    <cellStyle name="Normal 33 11" xfId="10187"/>
    <cellStyle name="Normal 33 11 2" xfId="10188"/>
    <cellStyle name="Normal 33 11 2 2" xfId="10189"/>
    <cellStyle name="Normal 33 11 3" xfId="10190"/>
    <cellStyle name="Normal 33 12" xfId="10191"/>
    <cellStyle name="Normal 33 12 2" xfId="10192"/>
    <cellStyle name="Normal 33 12 2 2" xfId="10193"/>
    <cellStyle name="Normal 33 12 3" xfId="10194"/>
    <cellStyle name="Normal 33 13" xfId="10195"/>
    <cellStyle name="Normal 33 13 2" xfId="10196"/>
    <cellStyle name="Normal 33 14" xfId="10197"/>
    <cellStyle name="Normal 33 14 2" xfId="10198"/>
    <cellStyle name="Normal 33 15" xfId="10199"/>
    <cellStyle name="Normal 33 15 2" xfId="10200"/>
    <cellStyle name="Normal 33 16" xfId="10201"/>
    <cellStyle name="Normal 33 16 2" xfId="10202"/>
    <cellStyle name="Normal 33 17" xfId="10203"/>
    <cellStyle name="Normal 33 17 2" xfId="10204"/>
    <cellStyle name="Normal 33 18" xfId="10205"/>
    <cellStyle name="Normal 33 18 2" xfId="10206"/>
    <cellStyle name="Normal 33 19" xfId="10207"/>
    <cellStyle name="Normal 33 19 2" xfId="10208"/>
    <cellStyle name="Normal 33 2" xfId="10209"/>
    <cellStyle name="Normal 33 2 10" xfId="10210"/>
    <cellStyle name="Normal 33 2 10 2" xfId="10211"/>
    <cellStyle name="Normal 33 2 11" xfId="10212"/>
    <cellStyle name="Normal 33 2 11 2" xfId="10213"/>
    <cellStyle name="Normal 33 2 12" xfId="10214"/>
    <cellStyle name="Normal 33 2 12 2" xfId="10215"/>
    <cellStyle name="Normal 33 2 13" xfId="10216"/>
    <cellStyle name="Normal 33 2 13 2" xfId="10217"/>
    <cellStyle name="Normal 33 2 14" xfId="10218"/>
    <cellStyle name="Normal 33 2 14 2" xfId="10219"/>
    <cellStyle name="Normal 33 2 15" xfId="10220"/>
    <cellStyle name="Normal 33 2 15 2" xfId="10221"/>
    <cellStyle name="Normal 33 2 16" xfId="10222"/>
    <cellStyle name="Normal 33 2 16 2" xfId="10223"/>
    <cellStyle name="Normal 33 2 17" xfId="10224"/>
    <cellStyle name="Normal 33 2 17 2" xfId="10225"/>
    <cellStyle name="Normal 33 2 18" xfId="10226"/>
    <cellStyle name="Normal 33 2 18 2" xfId="10227"/>
    <cellStyle name="Normal 33 2 19" xfId="10228"/>
    <cellStyle name="Normal 33 2 19 2" xfId="10229"/>
    <cellStyle name="Normal 33 2 2" xfId="10230"/>
    <cellStyle name="Normal 33 2 2 2" xfId="10231"/>
    <cellStyle name="Normal 33 2 2 2 2" xfId="10232"/>
    <cellStyle name="Normal 33 2 2 3" xfId="10233"/>
    <cellStyle name="Normal 33 2 20" xfId="10234"/>
    <cellStyle name="Normal 33 2 20 2" xfId="10235"/>
    <cellStyle name="Normal 33 2 21" xfId="10236"/>
    <cellStyle name="Normal 33 2 21 2" xfId="10237"/>
    <cellStyle name="Normal 33 2 22" xfId="10238"/>
    <cellStyle name="Normal 33 2 22 2" xfId="10239"/>
    <cellStyle name="Normal 33 2 23" xfId="10240"/>
    <cellStyle name="Normal 33 2 3" xfId="10241"/>
    <cellStyle name="Normal 33 2 3 2" xfId="10242"/>
    <cellStyle name="Normal 33 2 3 2 2" xfId="10243"/>
    <cellStyle name="Normal 33 2 3 3" xfId="10244"/>
    <cellStyle name="Normal 33 2 4" xfId="10245"/>
    <cellStyle name="Normal 33 2 4 2" xfId="10246"/>
    <cellStyle name="Normal 33 2 4 2 2" xfId="10247"/>
    <cellStyle name="Normal 33 2 4 3" xfId="10248"/>
    <cellStyle name="Normal 33 2 5" xfId="10249"/>
    <cellStyle name="Normal 33 2 5 2" xfId="10250"/>
    <cellStyle name="Normal 33 2 5 2 2" xfId="10251"/>
    <cellStyle name="Normal 33 2 5 3" xfId="10252"/>
    <cellStyle name="Normal 33 2 6" xfId="10253"/>
    <cellStyle name="Normal 33 2 6 2" xfId="10254"/>
    <cellStyle name="Normal 33 2 6 2 2" xfId="10255"/>
    <cellStyle name="Normal 33 2 6 3" xfId="10256"/>
    <cellStyle name="Normal 33 2 7" xfId="10257"/>
    <cellStyle name="Normal 33 2 7 2" xfId="10258"/>
    <cellStyle name="Normal 33 2 7 2 2" xfId="10259"/>
    <cellStyle name="Normal 33 2 7 3" xfId="10260"/>
    <cellStyle name="Normal 33 2 8" xfId="10261"/>
    <cellStyle name="Normal 33 2 8 2" xfId="10262"/>
    <cellStyle name="Normal 33 2 8 2 2" xfId="10263"/>
    <cellStyle name="Normal 33 2 8 3" xfId="10264"/>
    <cellStyle name="Normal 33 2 9" xfId="10265"/>
    <cellStyle name="Normal 33 2 9 2" xfId="10266"/>
    <cellStyle name="Normal 33 2 9 2 2" xfId="10267"/>
    <cellStyle name="Normal 33 2 9 3" xfId="10268"/>
    <cellStyle name="Normal 33 20" xfId="10269"/>
    <cellStyle name="Normal 33 20 2" xfId="10270"/>
    <cellStyle name="Normal 33 21" xfId="10271"/>
    <cellStyle name="Normal 33 21 2" xfId="10272"/>
    <cellStyle name="Normal 33 22" xfId="10273"/>
    <cellStyle name="Normal 33 22 2" xfId="10274"/>
    <cellStyle name="Normal 33 23" xfId="10275"/>
    <cellStyle name="Normal 33 23 2" xfId="10276"/>
    <cellStyle name="Normal 33 24" xfId="10277"/>
    <cellStyle name="Normal 33 24 2" xfId="10278"/>
    <cellStyle name="Normal 33 25" xfId="10279"/>
    <cellStyle name="Normal 33 25 2" xfId="10280"/>
    <cellStyle name="Normal 33 26" xfId="10281"/>
    <cellStyle name="Normal 33 3" xfId="10282"/>
    <cellStyle name="Normal 33 3 10" xfId="10283"/>
    <cellStyle name="Normal 33 3 10 2" xfId="10284"/>
    <cellStyle name="Normal 33 3 11" xfId="10285"/>
    <cellStyle name="Normal 33 3 11 2" xfId="10286"/>
    <cellStyle name="Normal 33 3 12" xfId="10287"/>
    <cellStyle name="Normal 33 3 12 2" xfId="10288"/>
    <cellStyle name="Normal 33 3 13" xfId="10289"/>
    <cellStyle name="Normal 33 3 13 2" xfId="10290"/>
    <cellStyle name="Normal 33 3 14" xfId="10291"/>
    <cellStyle name="Normal 33 3 14 2" xfId="10292"/>
    <cellStyle name="Normal 33 3 15" xfId="10293"/>
    <cellStyle name="Normal 33 3 15 2" xfId="10294"/>
    <cellStyle name="Normal 33 3 16" xfId="10295"/>
    <cellStyle name="Normal 33 3 16 2" xfId="10296"/>
    <cellStyle name="Normal 33 3 17" xfId="10297"/>
    <cellStyle name="Normal 33 3 17 2" xfId="10298"/>
    <cellStyle name="Normal 33 3 18" xfId="10299"/>
    <cellStyle name="Normal 33 3 18 2" xfId="10300"/>
    <cellStyle name="Normal 33 3 19" xfId="10301"/>
    <cellStyle name="Normal 33 3 19 2" xfId="10302"/>
    <cellStyle name="Normal 33 3 2" xfId="10303"/>
    <cellStyle name="Normal 33 3 2 2" xfId="10304"/>
    <cellStyle name="Normal 33 3 2 2 2" xfId="10305"/>
    <cellStyle name="Normal 33 3 2 3" xfId="10306"/>
    <cellStyle name="Normal 33 3 20" xfId="10307"/>
    <cellStyle name="Normal 33 3 20 2" xfId="10308"/>
    <cellStyle name="Normal 33 3 21" xfId="10309"/>
    <cellStyle name="Normal 33 3 21 2" xfId="10310"/>
    <cellStyle name="Normal 33 3 22" xfId="10311"/>
    <cellStyle name="Normal 33 3 3" xfId="10312"/>
    <cellStyle name="Normal 33 3 3 2" xfId="10313"/>
    <cellStyle name="Normal 33 3 3 2 2" xfId="10314"/>
    <cellStyle name="Normal 33 3 3 3" xfId="10315"/>
    <cellStyle name="Normal 33 3 4" xfId="10316"/>
    <cellStyle name="Normal 33 3 4 2" xfId="10317"/>
    <cellStyle name="Normal 33 3 4 2 2" xfId="10318"/>
    <cellStyle name="Normal 33 3 4 3" xfId="10319"/>
    <cellStyle name="Normal 33 3 5" xfId="10320"/>
    <cellStyle name="Normal 33 3 5 2" xfId="10321"/>
    <cellStyle name="Normal 33 3 5 2 2" xfId="10322"/>
    <cellStyle name="Normal 33 3 5 3" xfId="10323"/>
    <cellStyle name="Normal 33 3 6" xfId="10324"/>
    <cellStyle name="Normal 33 3 6 2" xfId="10325"/>
    <cellStyle name="Normal 33 3 6 2 2" xfId="10326"/>
    <cellStyle name="Normal 33 3 6 3" xfId="10327"/>
    <cellStyle name="Normal 33 3 7" xfId="10328"/>
    <cellStyle name="Normal 33 3 7 2" xfId="10329"/>
    <cellStyle name="Normal 33 3 7 2 2" xfId="10330"/>
    <cellStyle name="Normal 33 3 7 3" xfId="10331"/>
    <cellStyle name="Normal 33 3 8" xfId="10332"/>
    <cellStyle name="Normal 33 3 8 2" xfId="10333"/>
    <cellStyle name="Normal 33 3 8 2 2" xfId="10334"/>
    <cellStyle name="Normal 33 3 8 3" xfId="10335"/>
    <cellStyle name="Normal 33 3 9" xfId="10336"/>
    <cellStyle name="Normal 33 3 9 2" xfId="10337"/>
    <cellStyle name="Normal 33 4" xfId="10338"/>
    <cellStyle name="Normal 33 4 2" xfId="10339"/>
    <cellStyle name="Normal 33 4 2 2" xfId="10340"/>
    <cellStyle name="Normal 33 4 3" xfId="10341"/>
    <cellStyle name="Normal 33 5" xfId="10342"/>
    <cellStyle name="Normal 33 5 2" xfId="10343"/>
    <cellStyle name="Normal 33 5 2 2" xfId="10344"/>
    <cellStyle name="Normal 33 5 3" xfId="10345"/>
    <cellStyle name="Normal 33 6" xfId="10346"/>
    <cellStyle name="Normal 33 6 2" xfId="10347"/>
    <cellStyle name="Normal 33 6 2 2" xfId="10348"/>
    <cellStyle name="Normal 33 6 3" xfId="10349"/>
    <cellStyle name="Normal 33 7" xfId="10350"/>
    <cellStyle name="Normal 33 7 2" xfId="10351"/>
    <cellStyle name="Normal 33 7 2 2" xfId="10352"/>
    <cellStyle name="Normal 33 7 3" xfId="10353"/>
    <cellStyle name="Normal 33 8" xfId="10354"/>
    <cellStyle name="Normal 33 8 2" xfId="10355"/>
    <cellStyle name="Normal 33 8 2 2" xfId="10356"/>
    <cellStyle name="Normal 33 8 3" xfId="10357"/>
    <cellStyle name="Normal 33 9" xfId="10358"/>
    <cellStyle name="Normal 33 9 2" xfId="10359"/>
    <cellStyle name="Normal 33 9 2 2" xfId="10360"/>
    <cellStyle name="Normal 33 9 3" xfId="10361"/>
    <cellStyle name="Normal 34" xfId="10362"/>
    <cellStyle name="Normal 34 10" xfId="10363"/>
    <cellStyle name="Normal 34 10 2" xfId="10364"/>
    <cellStyle name="Normal 34 10 2 2" xfId="10365"/>
    <cellStyle name="Normal 34 10 3" xfId="10366"/>
    <cellStyle name="Normal 34 11" xfId="10367"/>
    <cellStyle name="Normal 34 11 2" xfId="10368"/>
    <cellStyle name="Normal 34 11 2 2" xfId="10369"/>
    <cellStyle name="Normal 34 11 3" xfId="10370"/>
    <cellStyle name="Normal 34 12" xfId="10371"/>
    <cellStyle name="Normal 34 12 2" xfId="10372"/>
    <cellStyle name="Normal 34 12 2 2" xfId="10373"/>
    <cellStyle name="Normal 34 12 3" xfId="10374"/>
    <cellStyle name="Normal 34 13" xfId="10375"/>
    <cellStyle name="Normal 34 13 2" xfId="10376"/>
    <cellStyle name="Normal 34 14" xfId="10377"/>
    <cellStyle name="Normal 34 14 2" xfId="10378"/>
    <cellStyle name="Normal 34 15" xfId="10379"/>
    <cellStyle name="Normal 34 15 2" xfId="10380"/>
    <cellStyle name="Normal 34 16" xfId="10381"/>
    <cellStyle name="Normal 34 16 2" xfId="10382"/>
    <cellStyle name="Normal 34 17" xfId="10383"/>
    <cellStyle name="Normal 34 17 2" xfId="10384"/>
    <cellStyle name="Normal 34 18" xfId="10385"/>
    <cellStyle name="Normal 34 18 2" xfId="10386"/>
    <cellStyle name="Normal 34 19" xfId="10387"/>
    <cellStyle name="Normal 34 19 2" xfId="10388"/>
    <cellStyle name="Normal 34 2" xfId="10389"/>
    <cellStyle name="Normal 34 2 10" xfId="10390"/>
    <cellStyle name="Normal 34 2 10 2" xfId="10391"/>
    <cellStyle name="Normal 34 2 11" xfId="10392"/>
    <cellStyle name="Normal 34 2 11 2" xfId="10393"/>
    <cellStyle name="Normal 34 2 12" xfId="10394"/>
    <cellStyle name="Normal 34 2 12 2" xfId="10395"/>
    <cellStyle name="Normal 34 2 13" xfId="10396"/>
    <cellStyle name="Normal 34 2 13 2" xfId="10397"/>
    <cellStyle name="Normal 34 2 14" xfId="10398"/>
    <cellStyle name="Normal 34 2 14 2" xfId="10399"/>
    <cellStyle name="Normal 34 2 15" xfId="10400"/>
    <cellStyle name="Normal 34 2 15 2" xfId="10401"/>
    <cellStyle name="Normal 34 2 16" xfId="10402"/>
    <cellStyle name="Normal 34 2 16 2" xfId="10403"/>
    <cellStyle name="Normal 34 2 17" xfId="10404"/>
    <cellStyle name="Normal 34 2 17 2" xfId="10405"/>
    <cellStyle name="Normal 34 2 18" xfId="10406"/>
    <cellStyle name="Normal 34 2 18 2" xfId="10407"/>
    <cellStyle name="Normal 34 2 19" xfId="10408"/>
    <cellStyle name="Normal 34 2 19 2" xfId="10409"/>
    <cellStyle name="Normal 34 2 2" xfId="10410"/>
    <cellStyle name="Normal 34 2 2 2" xfId="10411"/>
    <cellStyle name="Normal 34 2 2 2 2" xfId="10412"/>
    <cellStyle name="Normal 34 2 2 3" xfId="10413"/>
    <cellStyle name="Normal 34 2 20" xfId="10414"/>
    <cellStyle name="Normal 34 2 20 2" xfId="10415"/>
    <cellStyle name="Normal 34 2 21" xfId="10416"/>
    <cellStyle name="Normal 34 2 21 2" xfId="10417"/>
    <cellStyle name="Normal 34 2 22" xfId="10418"/>
    <cellStyle name="Normal 34 2 22 2" xfId="10419"/>
    <cellStyle name="Normal 34 2 23" xfId="10420"/>
    <cellStyle name="Normal 34 2 3" xfId="10421"/>
    <cellStyle name="Normal 34 2 3 2" xfId="10422"/>
    <cellStyle name="Normal 34 2 3 2 2" xfId="10423"/>
    <cellStyle name="Normal 34 2 3 3" xfId="10424"/>
    <cellStyle name="Normal 34 2 4" xfId="10425"/>
    <cellStyle name="Normal 34 2 4 2" xfId="10426"/>
    <cellStyle name="Normal 34 2 4 2 2" xfId="10427"/>
    <cellStyle name="Normal 34 2 4 3" xfId="10428"/>
    <cellStyle name="Normal 34 2 5" xfId="10429"/>
    <cellStyle name="Normal 34 2 5 2" xfId="10430"/>
    <cellStyle name="Normal 34 2 5 2 2" xfId="10431"/>
    <cellStyle name="Normal 34 2 5 3" xfId="10432"/>
    <cellStyle name="Normal 34 2 6" xfId="10433"/>
    <cellStyle name="Normal 34 2 6 2" xfId="10434"/>
    <cellStyle name="Normal 34 2 6 2 2" xfId="10435"/>
    <cellStyle name="Normal 34 2 6 3" xfId="10436"/>
    <cellStyle name="Normal 34 2 7" xfId="10437"/>
    <cellStyle name="Normal 34 2 7 2" xfId="10438"/>
    <cellStyle name="Normal 34 2 7 2 2" xfId="10439"/>
    <cellStyle name="Normal 34 2 7 3" xfId="10440"/>
    <cellStyle name="Normal 34 2 8" xfId="10441"/>
    <cellStyle name="Normal 34 2 8 2" xfId="10442"/>
    <cellStyle name="Normal 34 2 8 2 2" xfId="10443"/>
    <cellStyle name="Normal 34 2 8 3" xfId="10444"/>
    <cellStyle name="Normal 34 2 9" xfId="10445"/>
    <cellStyle name="Normal 34 2 9 2" xfId="10446"/>
    <cellStyle name="Normal 34 2 9 2 2" xfId="10447"/>
    <cellStyle name="Normal 34 2 9 3" xfId="10448"/>
    <cellStyle name="Normal 34 20" xfId="10449"/>
    <cellStyle name="Normal 34 20 2" xfId="10450"/>
    <cellStyle name="Normal 34 21" xfId="10451"/>
    <cellStyle name="Normal 34 21 2" xfId="10452"/>
    <cellStyle name="Normal 34 22" xfId="10453"/>
    <cellStyle name="Normal 34 22 2" xfId="10454"/>
    <cellStyle name="Normal 34 23" xfId="10455"/>
    <cellStyle name="Normal 34 23 2" xfId="10456"/>
    <cellStyle name="Normal 34 24" xfId="10457"/>
    <cellStyle name="Normal 34 24 2" xfId="10458"/>
    <cellStyle name="Normal 34 25" xfId="10459"/>
    <cellStyle name="Normal 34 25 2" xfId="10460"/>
    <cellStyle name="Normal 34 26" xfId="10461"/>
    <cellStyle name="Normal 34 3" xfId="10462"/>
    <cellStyle name="Normal 34 3 10" xfId="10463"/>
    <cellStyle name="Normal 34 3 10 2" xfId="10464"/>
    <cellStyle name="Normal 34 3 11" xfId="10465"/>
    <cellStyle name="Normal 34 3 11 2" xfId="10466"/>
    <cellStyle name="Normal 34 3 12" xfId="10467"/>
    <cellStyle name="Normal 34 3 12 2" xfId="10468"/>
    <cellStyle name="Normal 34 3 13" xfId="10469"/>
    <cellStyle name="Normal 34 3 13 2" xfId="10470"/>
    <cellStyle name="Normal 34 3 14" xfId="10471"/>
    <cellStyle name="Normal 34 3 14 2" xfId="10472"/>
    <cellStyle name="Normal 34 3 15" xfId="10473"/>
    <cellStyle name="Normal 34 3 15 2" xfId="10474"/>
    <cellStyle name="Normal 34 3 16" xfId="10475"/>
    <cellStyle name="Normal 34 3 16 2" xfId="10476"/>
    <cellStyle name="Normal 34 3 17" xfId="10477"/>
    <cellStyle name="Normal 34 3 17 2" xfId="10478"/>
    <cellStyle name="Normal 34 3 18" xfId="10479"/>
    <cellStyle name="Normal 34 3 18 2" xfId="10480"/>
    <cellStyle name="Normal 34 3 19" xfId="10481"/>
    <cellStyle name="Normal 34 3 19 2" xfId="10482"/>
    <cellStyle name="Normal 34 3 2" xfId="10483"/>
    <cellStyle name="Normal 34 3 2 2" xfId="10484"/>
    <cellStyle name="Normal 34 3 2 2 2" xfId="10485"/>
    <cellStyle name="Normal 34 3 2 3" xfId="10486"/>
    <cellStyle name="Normal 34 3 20" xfId="10487"/>
    <cellStyle name="Normal 34 3 20 2" xfId="10488"/>
    <cellStyle name="Normal 34 3 21" xfId="10489"/>
    <cellStyle name="Normal 34 3 21 2" xfId="10490"/>
    <cellStyle name="Normal 34 3 22" xfId="10491"/>
    <cellStyle name="Normal 34 3 3" xfId="10492"/>
    <cellStyle name="Normal 34 3 3 2" xfId="10493"/>
    <cellStyle name="Normal 34 3 3 2 2" xfId="10494"/>
    <cellStyle name="Normal 34 3 3 3" xfId="10495"/>
    <cellStyle name="Normal 34 3 4" xfId="10496"/>
    <cellStyle name="Normal 34 3 4 2" xfId="10497"/>
    <cellStyle name="Normal 34 3 4 2 2" xfId="10498"/>
    <cellStyle name="Normal 34 3 4 3" xfId="10499"/>
    <cellStyle name="Normal 34 3 5" xfId="10500"/>
    <cellStyle name="Normal 34 3 5 2" xfId="10501"/>
    <cellStyle name="Normal 34 3 5 2 2" xfId="10502"/>
    <cellStyle name="Normal 34 3 5 3" xfId="10503"/>
    <cellStyle name="Normal 34 3 6" xfId="10504"/>
    <cellStyle name="Normal 34 3 6 2" xfId="10505"/>
    <cellStyle name="Normal 34 3 6 2 2" xfId="10506"/>
    <cellStyle name="Normal 34 3 6 3" xfId="10507"/>
    <cellStyle name="Normal 34 3 7" xfId="10508"/>
    <cellStyle name="Normal 34 3 7 2" xfId="10509"/>
    <cellStyle name="Normal 34 3 7 2 2" xfId="10510"/>
    <cellStyle name="Normal 34 3 7 3" xfId="10511"/>
    <cellStyle name="Normal 34 3 8" xfId="10512"/>
    <cellStyle name="Normal 34 3 8 2" xfId="10513"/>
    <cellStyle name="Normal 34 3 8 2 2" xfId="10514"/>
    <cellStyle name="Normal 34 3 8 3" xfId="10515"/>
    <cellStyle name="Normal 34 3 9" xfId="10516"/>
    <cellStyle name="Normal 34 3 9 2" xfId="10517"/>
    <cellStyle name="Normal 34 4" xfId="10518"/>
    <cellStyle name="Normal 34 4 2" xfId="10519"/>
    <cellStyle name="Normal 34 4 2 2" xfId="10520"/>
    <cellStyle name="Normal 34 4 3" xfId="10521"/>
    <cellStyle name="Normal 34 5" xfId="10522"/>
    <cellStyle name="Normal 34 5 2" xfId="10523"/>
    <cellStyle name="Normal 34 5 2 2" xfId="10524"/>
    <cellStyle name="Normal 34 5 3" xfId="10525"/>
    <cellStyle name="Normal 34 6" xfId="10526"/>
    <cellStyle name="Normal 34 6 2" xfId="10527"/>
    <cellStyle name="Normal 34 6 2 2" xfId="10528"/>
    <cellStyle name="Normal 34 6 3" xfId="10529"/>
    <cellStyle name="Normal 34 7" xfId="10530"/>
    <cellStyle name="Normal 34 7 2" xfId="10531"/>
    <cellStyle name="Normal 34 7 2 2" xfId="10532"/>
    <cellStyle name="Normal 34 7 3" xfId="10533"/>
    <cellStyle name="Normal 34 8" xfId="10534"/>
    <cellStyle name="Normal 34 8 2" xfId="10535"/>
    <cellStyle name="Normal 34 8 2 2" xfId="10536"/>
    <cellStyle name="Normal 34 8 3" xfId="10537"/>
    <cellStyle name="Normal 34 9" xfId="10538"/>
    <cellStyle name="Normal 34 9 2" xfId="10539"/>
    <cellStyle name="Normal 34 9 2 2" xfId="10540"/>
    <cellStyle name="Normal 34 9 3" xfId="10541"/>
    <cellStyle name="Normal 35" xfId="10542"/>
    <cellStyle name="Normal 36" xfId="10543"/>
    <cellStyle name="Normal 37" xfId="10544"/>
    <cellStyle name="Normal 38" xfId="10545"/>
    <cellStyle name="Normal 39" xfId="10546"/>
    <cellStyle name="Normal 39 10" xfId="10547"/>
    <cellStyle name="Normal 39 10 2" xfId="10548"/>
    <cellStyle name="Normal 39 10 2 2" xfId="10549"/>
    <cellStyle name="Normal 39 10 3" xfId="10550"/>
    <cellStyle name="Normal 39 11" xfId="10551"/>
    <cellStyle name="Normal 39 11 2" xfId="10552"/>
    <cellStyle name="Normal 39 11 2 2" xfId="10553"/>
    <cellStyle name="Normal 39 11 3" xfId="10554"/>
    <cellStyle name="Normal 39 12" xfId="10555"/>
    <cellStyle name="Normal 39 12 2" xfId="10556"/>
    <cellStyle name="Normal 39 12 2 2" xfId="10557"/>
    <cellStyle name="Normal 39 12 3" xfId="10558"/>
    <cellStyle name="Normal 39 13" xfId="10559"/>
    <cellStyle name="Normal 39 13 2" xfId="10560"/>
    <cellStyle name="Normal 39 14" xfId="10561"/>
    <cellStyle name="Normal 39 14 2" xfId="10562"/>
    <cellStyle name="Normal 39 15" xfId="10563"/>
    <cellStyle name="Normal 39 15 2" xfId="10564"/>
    <cellStyle name="Normal 39 16" xfId="10565"/>
    <cellStyle name="Normal 39 16 2" xfId="10566"/>
    <cellStyle name="Normal 39 17" xfId="10567"/>
    <cellStyle name="Normal 39 17 2" xfId="10568"/>
    <cellStyle name="Normal 39 18" xfId="10569"/>
    <cellStyle name="Normal 39 18 2" xfId="10570"/>
    <cellStyle name="Normal 39 19" xfId="10571"/>
    <cellStyle name="Normal 39 19 2" xfId="10572"/>
    <cellStyle name="Normal 39 2" xfId="10573"/>
    <cellStyle name="Normal 39 2 10" xfId="10574"/>
    <cellStyle name="Normal 39 2 10 2" xfId="10575"/>
    <cellStyle name="Normal 39 2 11" xfId="10576"/>
    <cellStyle name="Normal 39 2 11 2" xfId="10577"/>
    <cellStyle name="Normal 39 2 12" xfId="10578"/>
    <cellStyle name="Normal 39 2 12 2" xfId="10579"/>
    <cellStyle name="Normal 39 2 13" xfId="10580"/>
    <cellStyle name="Normal 39 2 13 2" xfId="10581"/>
    <cellStyle name="Normal 39 2 14" xfId="10582"/>
    <cellStyle name="Normal 39 2 14 2" xfId="10583"/>
    <cellStyle name="Normal 39 2 15" xfId="10584"/>
    <cellStyle name="Normal 39 2 15 2" xfId="10585"/>
    <cellStyle name="Normal 39 2 16" xfId="10586"/>
    <cellStyle name="Normal 39 2 16 2" xfId="10587"/>
    <cellStyle name="Normal 39 2 17" xfId="10588"/>
    <cellStyle name="Normal 39 2 17 2" xfId="10589"/>
    <cellStyle name="Normal 39 2 18" xfId="10590"/>
    <cellStyle name="Normal 39 2 18 2" xfId="10591"/>
    <cellStyle name="Normal 39 2 19" xfId="10592"/>
    <cellStyle name="Normal 39 2 19 2" xfId="10593"/>
    <cellStyle name="Normal 39 2 2" xfId="10594"/>
    <cellStyle name="Normal 39 2 2 2" xfId="10595"/>
    <cellStyle name="Normal 39 2 2 2 2" xfId="10596"/>
    <cellStyle name="Normal 39 2 2 3" xfId="10597"/>
    <cellStyle name="Normal 39 2 20" xfId="10598"/>
    <cellStyle name="Normal 39 2 20 2" xfId="10599"/>
    <cellStyle name="Normal 39 2 21" xfId="10600"/>
    <cellStyle name="Normal 39 2 21 2" xfId="10601"/>
    <cellStyle name="Normal 39 2 22" xfId="10602"/>
    <cellStyle name="Normal 39 2 22 2" xfId="10603"/>
    <cellStyle name="Normal 39 2 23" xfId="10604"/>
    <cellStyle name="Normal 39 2 3" xfId="10605"/>
    <cellStyle name="Normal 39 2 3 2" xfId="10606"/>
    <cellStyle name="Normal 39 2 3 2 2" xfId="10607"/>
    <cellStyle name="Normal 39 2 3 3" xfId="10608"/>
    <cellStyle name="Normal 39 2 4" xfId="10609"/>
    <cellStyle name="Normal 39 2 4 2" xfId="10610"/>
    <cellStyle name="Normal 39 2 4 2 2" xfId="10611"/>
    <cellStyle name="Normal 39 2 4 3" xfId="10612"/>
    <cellStyle name="Normal 39 2 5" xfId="10613"/>
    <cellStyle name="Normal 39 2 5 2" xfId="10614"/>
    <cellStyle name="Normal 39 2 5 2 2" xfId="10615"/>
    <cellStyle name="Normal 39 2 5 3" xfId="10616"/>
    <cellStyle name="Normal 39 2 6" xfId="10617"/>
    <cellStyle name="Normal 39 2 6 2" xfId="10618"/>
    <cellStyle name="Normal 39 2 6 2 2" xfId="10619"/>
    <cellStyle name="Normal 39 2 6 3" xfId="10620"/>
    <cellStyle name="Normal 39 2 7" xfId="10621"/>
    <cellStyle name="Normal 39 2 7 2" xfId="10622"/>
    <cellStyle name="Normal 39 2 7 2 2" xfId="10623"/>
    <cellStyle name="Normal 39 2 7 3" xfId="10624"/>
    <cellStyle name="Normal 39 2 8" xfId="10625"/>
    <cellStyle name="Normal 39 2 8 2" xfId="10626"/>
    <cellStyle name="Normal 39 2 8 2 2" xfId="10627"/>
    <cellStyle name="Normal 39 2 8 3" xfId="10628"/>
    <cellStyle name="Normal 39 2 9" xfId="10629"/>
    <cellStyle name="Normal 39 2 9 2" xfId="10630"/>
    <cellStyle name="Normal 39 2 9 2 2" xfId="10631"/>
    <cellStyle name="Normal 39 2 9 3" xfId="10632"/>
    <cellStyle name="Normal 39 20" xfId="10633"/>
    <cellStyle name="Normal 39 20 2" xfId="10634"/>
    <cellStyle name="Normal 39 21" xfId="10635"/>
    <cellStyle name="Normal 39 21 2" xfId="10636"/>
    <cellStyle name="Normal 39 22" xfId="10637"/>
    <cellStyle name="Normal 39 22 2" xfId="10638"/>
    <cellStyle name="Normal 39 23" xfId="10639"/>
    <cellStyle name="Normal 39 23 2" xfId="10640"/>
    <cellStyle name="Normal 39 24" xfId="10641"/>
    <cellStyle name="Normal 39 24 2" xfId="10642"/>
    <cellStyle name="Normal 39 25" xfId="10643"/>
    <cellStyle name="Normal 39 25 2" xfId="10644"/>
    <cellStyle name="Normal 39 26" xfId="10645"/>
    <cellStyle name="Normal 39 3" xfId="10646"/>
    <cellStyle name="Normal 39 3 10" xfId="10647"/>
    <cellStyle name="Normal 39 3 10 2" xfId="10648"/>
    <cellStyle name="Normal 39 3 11" xfId="10649"/>
    <cellStyle name="Normal 39 3 11 2" xfId="10650"/>
    <cellStyle name="Normal 39 3 12" xfId="10651"/>
    <cellStyle name="Normal 39 3 12 2" xfId="10652"/>
    <cellStyle name="Normal 39 3 13" xfId="10653"/>
    <cellStyle name="Normal 39 3 13 2" xfId="10654"/>
    <cellStyle name="Normal 39 3 14" xfId="10655"/>
    <cellStyle name="Normal 39 3 14 2" xfId="10656"/>
    <cellStyle name="Normal 39 3 15" xfId="10657"/>
    <cellStyle name="Normal 39 3 15 2" xfId="10658"/>
    <cellStyle name="Normal 39 3 16" xfId="10659"/>
    <cellStyle name="Normal 39 3 16 2" xfId="10660"/>
    <cellStyle name="Normal 39 3 17" xfId="10661"/>
    <cellStyle name="Normal 39 3 17 2" xfId="10662"/>
    <cellStyle name="Normal 39 3 18" xfId="10663"/>
    <cellStyle name="Normal 39 3 18 2" xfId="10664"/>
    <cellStyle name="Normal 39 3 19" xfId="10665"/>
    <cellStyle name="Normal 39 3 19 2" xfId="10666"/>
    <cellStyle name="Normal 39 3 2" xfId="10667"/>
    <cellStyle name="Normal 39 3 2 2" xfId="10668"/>
    <cellStyle name="Normal 39 3 2 2 2" xfId="10669"/>
    <cellStyle name="Normal 39 3 2 3" xfId="10670"/>
    <cellStyle name="Normal 39 3 20" xfId="10671"/>
    <cellStyle name="Normal 39 3 20 2" xfId="10672"/>
    <cellStyle name="Normal 39 3 21" xfId="10673"/>
    <cellStyle name="Normal 39 3 21 2" xfId="10674"/>
    <cellStyle name="Normal 39 3 22" xfId="10675"/>
    <cellStyle name="Normal 39 3 3" xfId="10676"/>
    <cellStyle name="Normal 39 3 3 2" xfId="10677"/>
    <cellStyle name="Normal 39 3 3 2 2" xfId="10678"/>
    <cellStyle name="Normal 39 3 3 3" xfId="10679"/>
    <cellStyle name="Normal 39 3 4" xfId="10680"/>
    <cellStyle name="Normal 39 3 4 2" xfId="10681"/>
    <cellStyle name="Normal 39 3 4 2 2" xfId="10682"/>
    <cellStyle name="Normal 39 3 4 3" xfId="10683"/>
    <cellStyle name="Normal 39 3 5" xfId="10684"/>
    <cellStyle name="Normal 39 3 5 2" xfId="10685"/>
    <cellStyle name="Normal 39 3 5 2 2" xfId="10686"/>
    <cellStyle name="Normal 39 3 5 3" xfId="10687"/>
    <cellStyle name="Normal 39 3 6" xfId="10688"/>
    <cellStyle name="Normal 39 3 6 2" xfId="10689"/>
    <cellStyle name="Normal 39 3 6 2 2" xfId="10690"/>
    <cellStyle name="Normal 39 3 6 3" xfId="10691"/>
    <cellStyle name="Normal 39 3 7" xfId="10692"/>
    <cellStyle name="Normal 39 3 7 2" xfId="10693"/>
    <cellStyle name="Normal 39 3 7 2 2" xfId="10694"/>
    <cellStyle name="Normal 39 3 7 3" xfId="10695"/>
    <cellStyle name="Normal 39 3 8" xfId="10696"/>
    <cellStyle name="Normal 39 3 8 2" xfId="10697"/>
    <cellStyle name="Normal 39 3 8 2 2" xfId="10698"/>
    <cellStyle name="Normal 39 3 8 3" xfId="10699"/>
    <cellStyle name="Normal 39 3 9" xfId="10700"/>
    <cellStyle name="Normal 39 3 9 2" xfId="10701"/>
    <cellStyle name="Normal 39 4" xfId="10702"/>
    <cellStyle name="Normal 39 4 2" xfId="10703"/>
    <cellStyle name="Normal 39 4 2 2" xfId="10704"/>
    <cellStyle name="Normal 39 4 3" xfId="10705"/>
    <cellStyle name="Normal 39 5" xfId="10706"/>
    <cellStyle name="Normal 39 5 2" xfId="10707"/>
    <cellStyle name="Normal 39 5 2 2" xfId="10708"/>
    <cellStyle name="Normal 39 5 3" xfId="10709"/>
    <cellStyle name="Normal 39 6" xfId="10710"/>
    <cellStyle name="Normal 39 6 2" xfId="10711"/>
    <cellStyle name="Normal 39 6 2 2" xfId="10712"/>
    <cellStyle name="Normal 39 6 3" xfId="10713"/>
    <cellStyle name="Normal 39 7" xfId="10714"/>
    <cellStyle name="Normal 39 7 2" xfId="10715"/>
    <cellStyle name="Normal 39 7 2 2" xfId="10716"/>
    <cellStyle name="Normal 39 7 3" xfId="10717"/>
    <cellStyle name="Normal 39 8" xfId="10718"/>
    <cellStyle name="Normal 39 8 2" xfId="10719"/>
    <cellStyle name="Normal 39 8 2 2" xfId="10720"/>
    <cellStyle name="Normal 39 8 3" xfId="10721"/>
    <cellStyle name="Normal 39 9" xfId="10722"/>
    <cellStyle name="Normal 39 9 2" xfId="10723"/>
    <cellStyle name="Normal 39 9 2 2" xfId="10724"/>
    <cellStyle name="Normal 39 9 3" xfId="10725"/>
    <cellStyle name="Normal 4" xfId="10726"/>
    <cellStyle name="Normal 4 2" xfId="10727"/>
    <cellStyle name="Normal 4 2 2" xfId="15063"/>
    <cellStyle name="Normal 4 3" xfId="10728"/>
    <cellStyle name="Normal 40" xfId="10729"/>
    <cellStyle name="Normal 40 10" xfId="10730"/>
    <cellStyle name="Normal 40 10 2" xfId="10731"/>
    <cellStyle name="Normal 40 10 2 2" xfId="10732"/>
    <cellStyle name="Normal 40 10 3" xfId="10733"/>
    <cellStyle name="Normal 40 11" xfId="10734"/>
    <cellStyle name="Normal 40 11 2" xfId="10735"/>
    <cellStyle name="Normal 40 11 2 2" xfId="10736"/>
    <cellStyle name="Normal 40 11 3" xfId="10737"/>
    <cellStyle name="Normal 40 12" xfId="10738"/>
    <cellStyle name="Normal 40 12 2" xfId="10739"/>
    <cellStyle name="Normal 40 12 2 2" xfId="10740"/>
    <cellStyle name="Normal 40 12 3" xfId="10741"/>
    <cellStyle name="Normal 40 13" xfId="10742"/>
    <cellStyle name="Normal 40 13 2" xfId="10743"/>
    <cellStyle name="Normal 40 14" xfId="10744"/>
    <cellStyle name="Normal 40 14 2" xfId="10745"/>
    <cellStyle name="Normal 40 15" xfId="10746"/>
    <cellStyle name="Normal 40 15 2" xfId="10747"/>
    <cellStyle name="Normal 40 16" xfId="10748"/>
    <cellStyle name="Normal 40 16 2" xfId="10749"/>
    <cellStyle name="Normal 40 17" xfId="10750"/>
    <cellStyle name="Normal 40 17 2" xfId="10751"/>
    <cellStyle name="Normal 40 18" xfId="10752"/>
    <cellStyle name="Normal 40 18 2" xfId="10753"/>
    <cellStyle name="Normal 40 19" xfId="10754"/>
    <cellStyle name="Normal 40 19 2" xfId="10755"/>
    <cellStyle name="Normal 40 2" xfId="10756"/>
    <cellStyle name="Normal 40 2 10" xfId="10757"/>
    <cellStyle name="Normal 40 2 10 2" xfId="10758"/>
    <cellStyle name="Normal 40 2 11" xfId="10759"/>
    <cellStyle name="Normal 40 2 11 2" xfId="10760"/>
    <cellStyle name="Normal 40 2 12" xfId="10761"/>
    <cellStyle name="Normal 40 2 12 2" xfId="10762"/>
    <cellStyle name="Normal 40 2 13" xfId="10763"/>
    <cellStyle name="Normal 40 2 13 2" xfId="10764"/>
    <cellStyle name="Normal 40 2 14" xfId="10765"/>
    <cellStyle name="Normal 40 2 14 2" xfId="10766"/>
    <cellStyle name="Normal 40 2 15" xfId="10767"/>
    <cellStyle name="Normal 40 2 15 2" xfId="10768"/>
    <cellStyle name="Normal 40 2 16" xfId="10769"/>
    <cellStyle name="Normal 40 2 16 2" xfId="10770"/>
    <cellStyle name="Normal 40 2 17" xfId="10771"/>
    <cellStyle name="Normal 40 2 17 2" xfId="10772"/>
    <cellStyle name="Normal 40 2 18" xfId="10773"/>
    <cellStyle name="Normal 40 2 18 2" xfId="10774"/>
    <cellStyle name="Normal 40 2 19" xfId="10775"/>
    <cellStyle name="Normal 40 2 19 2" xfId="10776"/>
    <cellStyle name="Normal 40 2 2" xfId="10777"/>
    <cellStyle name="Normal 40 2 2 2" xfId="10778"/>
    <cellStyle name="Normal 40 2 2 2 2" xfId="10779"/>
    <cellStyle name="Normal 40 2 2 3" xfId="10780"/>
    <cellStyle name="Normal 40 2 20" xfId="10781"/>
    <cellStyle name="Normal 40 2 20 2" xfId="10782"/>
    <cellStyle name="Normal 40 2 21" xfId="10783"/>
    <cellStyle name="Normal 40 2 21 2" xfId="10784"/>
    <cellStyle name="Normal 40 2 22" xfId="10785"/>
    <cellStyle name="Normal 40 2 22 2" xfId="10786"/>
    <cellStyle name="Normal 40 2 23" xfId="10787"/>
    <cellStyle name="Normal 40 2 3" xfId="10788"/>
    <cellStyle name="Normal 40 2 3 2" xfId="10789"/>
    <cellStyle name="Normal 40 2 3 2 2" xfId="10790"/>
    <cellStyle name="Normal 40 2 3 3" xfId="10791"/>
    <cellStyle name="Normal 40 2 4" xfId="10792"/>
    <cellStyle name="Normal 40 2 4 2" xfId="10793"/>
    <cellStyle name="Normal 40 2 4 2 2" xfId="10794"/>
    <cellStyle name="Normal 40 2 4 3" xfId="10795"/>
    <cellStyle name="Normal 40 2 5" xfId="10796"/>
    <cellStyle name="Normal 40 2 5 2" xfId="10797"/>
    <cellStyle name="Normal 40 2 5 2 2" xfId="10798"/>
    <cellStyle name="Normal 40 2 5 3" xfId="10799"/>
    <cellStyle name="Normal 40 2 6" xfId="10800"/>
    <cellStyle name="Normal 40 2 6 2" xfId="10801"/>
    <cellStyle name="Normal 40 2 6 2 2" xfId="10802"/>
    <cellStyle name="Normal 40 2 6 3" xfId="10803"/>
    <cellStyle name="Normal 40 2 7" xfId="10804"/>
    <cellStyle name="Normal 40 2 7 2" xfId="10805"/>
    <cellStyle name="Normal 40 2 7 2 2" xfId="10806"/>
    <cellStyle name="Normal 40 2 7 3" xfId="10807"/>
    <cellStyle name="Normal 40 2 8" xfId="10808"/>
    <cellStyle name="Normal 40 2 8 2" xfId="10809"/>
    <cellStyle name="Normal 40 2 8 2 2" xfId="10810"/>
    <cellStyle name="Normal 40 2 8 3" xfId="10811"/>
    <cellStyle name="Normal 40 2 9" xfId="10812"/>
    <cellStyle name="Normal 40 2 9 2" xfId="10813"/>
    <cellStyle name="Normal 40 2 9 2 2" xfId="10814"/>
    <cellStyle name="Normal 40 2 9 3" xfId="10815"/>
    <cellStyle name="Normal 40 20" xfId="10816"/>
    <cellStyle name="Normal 40 20 2" xfId="10817"/>
    <cellStyle name="Normal 40 21" xfId="10818"/>
    <cellStyle name="Normal 40 21 2" xfId="10819"/>
    <cellStyle name="Normal 40 22" xfId="10820"/>
    <cellStyle name="Normal 40 22 2" xfId="10821"/>
    <cellStyle name="Normal 40 23" xfId="10822"/>
    <cellStyle name="Normal 40 23 2" xfId="10823"/>
    <cellStyle name="Normal 40 24" xfId="10824"/>
    <cellStyle name="Normal 40 24 2" xfId="10825"/>
    <cellStyle name="Normal 40 25" xfId="10826"/>
    <cellStyle name="Normal 40 25 2" xfId="10827"/>
    <cellStyle name="Normal 40 26" xfId="10828"/>
    <cellStyle name="Normal 40 3" xfId="10829"/>
    <cellStyle name="Normal 40 3 10" xfId="10830"/>
    <cellStyle name="Normal 40 3 10 2" xfId="10831"/>
    <cellStyle name="Normal 40 3 11" xfId="10832"/>
    <cellStyle name="Normal 40 3 11 2" xfId="10833"/>
    <cellStyle name="Normal 40 3 12" xfId="10834"/>
    <cellStyle name="Normal 40 3 12 2" xfId="10835"/>
    <cellStyle name="Normal 40 3 13" xfId="10836"/>
    <cellStyle name="Normal 40 3 13 2" xfId="10837"/>
    <cellStyle name="Normal 40 3 14" xfId="10838"/>
    <cellStyle name="Normal 40 3 14 2" xfId="10839"/>
    <cellStyle name="Normal 40 3 15" xfId="10840"/>
    <cellStyle name="Normal 40 3 15 2" xfId="10841"/>
    <cellStyle name="Normal 40 3 16" xfId="10842"/>
    <cellStyle name="Normal 40 3 16 2" xfId="10843"/>
    <cellStyle name="Normal 40 3 17" xfId="10844"/>
    <cellStyle name="Normal 40 3 17 2" xfId="10845"/>
    <cellStyle name="Normal 40 3 18" xfId="10846"/>
    <cellStyle name="Normal 40 3 18 2" xfId="10847"/>
    <cellStyle name="Normal 40 3 19" xfId="10848"/>
    <cellStyle name="Normal 40 3 19 2" xfId="10849"/>
    <cellStyle name="Normal 40 3 2" xfId="10850"/>
    <cellStyle name="Normal 40 3 2 2" xfId="10851"/>
    <cellStyle name="Normal 40 3 2 2 2" xfId="10852"/>
    <cellStyle name="Normal 40 3 2 3" xfId="10853"/>
    <cellStyle name="Normal 40 3 20" xfId="10854"/>
    <cellStyle name="Normal 40 3 20 2" xfId="10855"/>
    <cellStyle name="Normal 40 3 21" xfId="10856"/>
    <cellStyle name="Normal 40 3 21 2" xfId="10857"/>
    <cellStyle name="Normal 40 3 22" xfId="10858"/>
    <cellStyle name="Normal 40 3 3" xfId="10859"/>
    <cellStyle name="Normal 40 3 3 2" xfId="10860"/>
    <cellStyle name="Normal 40 3 3 2 2" xfId="10861"/>
    <cellStyle name="Normal 40 3 3 3" xfId="10862"/>
    <cellStyle name="Normal 40 3 4" xfId="10863"/>
    <cellStyle name="Normal 40 3 4 2" xfId="10864"/>
    <cellStyle name="Normal 40 3 4 2 2" xfId="10865"/>
    <cellStyle name="Normal 40 3 4 3" xfId="10866"/>
    <cellStyle name="Normal 40 3 5" xfId="10867"/>
    <cellStyle name="Normal 40 3 5 2" xfId="10868"/>
    <cellStyle name="Normal 40 3 5 2 2" xfId="10869"/>
    <cellStyle name="Normal 40 3 5 3" xfId="10870"/>
    <cellStyle name="Normal 40 3 6" xfId="10871"/>
    <cellStyle name="Normal 40 3 6 2" xfId="10872"/>
    <cellStyle name="Normal 40 3 6 2 2" xfId="10873"/>
    <cellStyle name="Normal 40 3 6 3" xfId="10874"/>
    <cellStyle name="Normal 40 3 7" xfId="10875"/>
    <cellStyle name="Normal 40 3 7 2" xfId="10876"/>
    <cellStyle name="Normal 40 3 7 2 2" xfId="10877"/>
    <cellStyle name="Normal 40 3 7 3" xfId="10878"/>
    <cellStyle name="Normal 40 3 8" xfId="10879"/>
    <cellStyle name="Normal 40 3 8 2" xfId="10880"/>
    <cellStyle name="Normal 40 3 8 2 2" xfId="10881"/>
    <cellStyle name="Normal 40 3 8 3" xfId="10882"/>
    <cellStyle name="Normal 40 3 9" xfId="10883"/>
    <cellStyle name="Normal 40 3 9 2" xfId="10884"/>
    <cellStyle name="Normal 40 4" xfId="10885"/>
    <cellStyle name="Normal 40 4 2" xfId="10886"/>
    <cellStyle name="Normal 40 4 2 2" xfId="10887"/>
    <cellStyle name="Normal 40 4 3" xfId="10888"/>
    <cellStyle name="Normal 40 5" xfId="10889"/>
    <cellStyle name="Normal 40 5 2" xfId="10890"/>
    <cellStyle name="Normal 40 5 2 2" xfId="10891"/>
    <cellStyle name="Normal 40 5 3" xfId="10892"/>
    <cellStyle name="Normal 40 6" xfId="10893"/>
    <cellStyle name="Normal 40 6 2" xfId="10894"/>
    <cellStyle name="Normal 40 6 2 2" xfId="10895"/>
    <cellStyle name="Normal 40 6 3" xfId="10896"/>
    <cellStyle name="Normal 40 7" xfId="10897"/>
    <cellStyle name="Normal 40 7 2" xfId="10898"/>
    <cellStyle name="Normal 40 7 2 2" xfId="10899"/>
    <cellStyle name="Normal 40 7 3" xfId="10900"/>
    <cellStyle name="Normal 40 8" xfId="10901"/>
    <cellStyle name="Normal 40 8 2" xfId="10902"/>
    <cellStyle name="Normal 40 8 2 2" xfId="10903"/>
    <cellStyle name="Normal 40 8 3" xfId="10904"/>
    <cellStyle name="Normal 40 9" xfId="10905"/>
    <cellStyle name="Normal 40 9 2" xfId="10906"/>
    <cellStyle name="Normal 40 9 2 2" xfId="10907"/>
    <cellStyle name="Normal 40 9 3" xfId="10908"/>
    <cellStyle name="Normal 41" xfId="10909"/>
    <cellStyle name="Normal 41 10" xfId="10910"/>
    <cellStyle name="Normal 41 10 2" xfId="10911"/>
    <cellStyle name="Normal 41 10 2 2" xfId="10912"/>
    <cellStyle name="Normal 41 10 3" xfId="10913"/>
    <cellStyle name="Normal 41 11" xfId="10914"/>
    <cellStyle name="Normal 41 11 2" xfId="10915"/>
    <cellStyle name="Normal 41 11 2 2" xfId="10916"/>
    <cellStyle name="Normal 41 11 3" xfId="10917"/>
    <cellStyle name="Normal 41 12" xfId="10918"/>
    <cellStyle name="Normal 41 12 2" xfId="10919"/>
    <cellStyle name="Normal 41 12 2 2" xfId="10920"/>
    <cellStyle name="Normal 41 12 3" xfId="10921"/>
    <cellStyle name="Normal 41 13" xfId="10922"/>
    <cellStyle name="Normal 41 13 2" xfId="10923"/>
    <cellStyle name="Normal 41 14" xfId="10924"/>
    <cellStyle name="Normal 41 14 2" xfId="10925"/>
    <cellStyle name="Normal 41 15" xfId="10926"/>
    <cellStyle name="Normal 41 15 2" xfId="10927"/>
    <cellStyle name="Normal 41 16" xfId="10928"/>
    <cellStyle name="Normal 41 16 2" xfId="10929"/>
    <cellStyle name="Normal 41 17" xfId="10930"/>
    <cellStyle name="Normal 41 17 2" xfId="10931"/>
    <cellStyle name="Normal 41 18" xfId="10932"/>
    <cellStyle name="Normal 41 18 2" xfId="10933"/>
    <cellStyle name="Normal 41 19" xfId="10934"/>
    <cellStyle name="Normal 41 19 2" xfId="10935"/>
    <cellStyle name="Normal 41 2" xfId="10936"/>
    <cellStyle name="Normal 41 2 10" xfId="10937"/>
    <cellStyle name="Normal 41 2 10 2" xfId="10938"/>
    <cellStyle name="Normal 41 2 11" xfId="10939"/>
    <cellStyle name="Normal 41 2 11 2" xfId="10940"/>
    <cellStyle name="Normal 41 2 12" xfId="10941"/>
    <cellStyle name="Normal 41 2 12 2" xfId="10942"/>
    <cellStyle name="Normal 41 2 13" xfId="10943"/>
    <cellStyle name="Normal 41 2 13 2" xfId="10944"/>
    <cellStyle name="Normal 41 2 14" xfId="10945"/>
    <cellStyle name="Normal 41 2 14 2" xfId="10946"/>
    <cellStyle name="Normal 41 2 15" xfId="10947"/>
    <cellStyle name="Normal 41 2 15 2" xfId="10948"/>
    <cellStyle name="Normal 41 2 16" xfId="10949"/>
    <cellStyle name="Normal 41 2 16 2" xfId="10950"/>
    <cellStyle name="Normal 41 2 17" xfId="10951"/>
    <cellStyle name="Normal 41 2 17 2" xfId="10952"/>
    <cellStyle name="Normal 41 2 18" xfId="10953"/>
    <cellStyle name="Normal 41 2 18 2" xfId="10954"/>
    <cellStyle name="Normal 41 2 19" xfId="10955"/>
    <cellStyle name="Normal 41 2 19 2" xfId="10956"/>
    <cellStyle name="Normal 41 2 2" xfId="10957"/>
    <cellStyle name="Normal 41 2 2 2" xfId="10958"/>
    <cellStyle name="Normal 41 2 2 2 2" xfId="10959"/>
    <cellStyle name="Normal 41 2 2 3" xfId="10960"/>
    <cellStyle name="Normal 41 2 20" xfId="10961"/>
    <cellStyle name="Normal 41 2 20 2" xfId="10962"/>
    <cellStyle name="Normal 41 2 21" xfId="10963"/>
    <cellStyle name="Normal 41 2 21 2" xfId="10964"/>
    <cellStyle name="Normal 41 2 22" xfId="10965"/>
    <cellStyle name="Normal 41 2 22 2" xfId="10966"/>
    <cellStyle name="Normal 41 2 23" xfId="10967"/>
    <cellStyle name="Normal 41 2 3" xfId="10968"/>
    <cellStyle name="Normal 41 2 3 2" xfId="10969"/>
    <cellStyle name="Normal 41 2 3 2 2" xfId="10970"/>
    <cellStyle name="Normal 41 2 3 3" xfId="10971"/>
    <cellStyle name="Normal 41 2 4" xfId="10972"/>
    <cellStyle name="Normal 41 2 4 2" xfId="10973"/>
    <cellStyle name="Normal 41 2 4 2 2" xfId="10974"/>
    <cellStyle name="Normal 41 2 4 3" xfId="10975"/>
    <cellStyle name="Normal 41 2 5" xfId="10976"/>
    <cellStyle name="Normal 41 2 5 2" xfId="10977"/>
    <cellStyle name="Normal 41 2 5 2 2" xfId="10978"/>
    <cellStyle name="Normal 41 2 5 3" xfId="10979"/>
    <cellStyle name="Normal 41 2 6" xfId="10980"/>
    <cellStyle name="Normal 41 2 6 2" xfId="10981"/>
    <cellStyle name="Normal 41 2 6 2 2" xfId="10982"/>
    <cellStyle name="Normal 41 2 6 3" xfId="10983"/>
    <cellStyle name="Normal 41 2 7" xfId="10984"/>
    <cellStyle name="Normal 41 2 7 2" xfId="10985"/>
    <cellStyle name="Normal 41 2 7 2 2" xfId="10986"/>
    <cellStyle name="Normal 41 2 7 3" xfId="10987"/>
    <cellStyle name="Normal 41 2 8" xfId="10988"/>
    <cellStyle name="Normal 41 2 8 2" xfId="10989"/>
    <cellStyle name="Normal 41 2 8 2 2" xfId="10990"/>
    <cellStyle name="Normal 41 2 8 3" xfId="10991"/>
    <cellStyle name="Normal 41 2 9" xfId="10992"/>
    <cellStyle name="Normal 41 2 9 2" xfId="10993"/>
    <cellStyle name="Normal 41 2 9 2 2" xfId="10994"/>
    <cellStyle name="Normal 41 2 9 3" xfId="10995"/>
    <cellStyle name="Normal 41 20" xfId="10996"/>
    <cellStyle name="Normal 41 20 2" xfId="10997"/>
    <cellStyle name="Normal 41 21" xfId="10998"/>
    <cellStyle name="Normal 41 21 2" xfId="10999"/>
    <cellStyle name="Normal 41 22" xfId="11000"/>
    <cellStyle name="Normal 41 22 2" xfId="11001"/>
    <cellStyle name="Normal 41 23" xfId="11002"/>
    <cellStyle name="Normal 41 23 2" xfId="11003"/>
    <cellStyle name="Normal 41 24" xfId="11004"/>
    <cellStyle name="Normal 41 24 2" xfId="11005"/>
    <cellStyle name="Normal 41 25" xfId="11006"/>
    <cellStyle name="Normal 41 25 2" xfId="11007"/>
    <cellStyle name="Normal 41 26" xfId="11008"/>
    <cellStyle name="Normal 41 3" xfId="11009"/>
    <cellStyle name="Normal 41 3 10" xfId="11010"/>
    <cellStyle name="Normal 41 3 10 2" xfId="11011"/>
    <cellStyle name="Normal 41 3 11" xfId="11012"/>
    <cellStyle name="Normal 41 3 11 2" xfId="11013"/>
    <cellStyle name="Normal 41 3 12" xfId="11014"/>
    <cellStyle name="Normal 41 3 12 2" xfId="11015"/>
    <cellStyle name="Normal 41 3 13" xfId="11016"/>
    <cellStyle name="Normal 41 3 13 2" xfId="11017"/>
    <cellStyle name="Normal 41 3 14" xfId="11018"/>
    <cellStyle name="Normal 41 3 14 2" xfId="11019"/>
    <cellStyle name="Normal 41 3 15" xfId="11020"/>
    <cellStyle name="Normal 41 3 15 2" xfId="11021"/>
    <cellStyle name="Normal 41 3 16" xfId="11022"/>
    <cellStyle name="Normal 41 3 16 2" xfId="11023"/>
    <cellStyle name="Normal 41 3 17" xfId="11024"/>
    <cellStyle name="Normal 41 3 17 2" xfId="11025"/>
    <cellStyle name="Normal 41 3 18" xfId="11026"/>
    <cellStyle name="Normal 41 3 18 2" xfId="11027"/>
    <cellStyle name="Normal 41 3 19" xfId="11028"/>
    <cellStyle name="Normal 41 3 19 2" xfId="11029"/>
    <cellStyle name="Normal 41 3 2" xfId="11030"/>
    <cellStyle name="Normal 41 3 2 2" xfId="11031"/>
    <cellStyle name="Normal 41 3 2 2 2" xfId="11032"/>
    <cellStyle name="Normal 41 3 2 3" xfId="11033"/>
    <cellStyle name="Normal 41 3 20" xfId="11034"/>
    <cellStyle name="Normal 41 3 20 2" xfId="11035"/>
    <cellStyle name="Normal 41 3 21" xfId="11036"/>
    <cellStyle name="Normal 41 3 21 2" xfId="11037"/>
    <cellStyle name="Normal 41 3 22" xfId="11038"/>
    <cellStyle name="Normal 41 3 3" xfId="11039"/>
    <cellStyle name="Normal 41 3 3 2" xfId="11040"/>
    <cellStyle name="Normal 41 3 3 2 2" xfId="11041"/>
    <cellStyle name="Normal 41 3 3 3" xfId="11042"/>
    <cellStyle name="Normal 41 3 4" xfId="11043"/>
    <cellStyle name="Normal 41 3 4 2" xfId="11044"/>
    <cellStyle name="Normal 41 3 4 2 2" xfId="11045"/>
    <cellStyle name="Normal 41 3 4 3" xfId="11046"/>
    <cellStyle name="Normal 41 3 5" xfId="11047"/>
    <cellStyle name="Normal 41 3 5 2" xfId="11048"/>
    <cellStyle name="Normal 41 3 5 2 2" xfId="11049"/>
    <cellStyle name="Normal 41 3 5 3" xfId="11050"/>
    <cellStyle name="Normal 41 3 6" xfId="11051"/>
    <cellStyle name="Normal 41 3 6 2" xfId="11052"/>
    <cellStyle name="Normal 41 3 6 2 2" xfId="11053"/>
    <cellStyle name="Normal 41 3 6 3" xfId="11054"/>
    <cellStyle name="Normal 41 3 7" xfId="11055"/>
    <cellStyle name="Normal 41 3 7 2" xfId="11056"/>
    <cellStyle name="Normal 41 3 7 2 2" xfId="11057"/>
    <cellStyle name="Normal 41 3 7 3" xfId="11058"/>
    <cellStyle name="Normal 41 3 8" xfId="11059"/>
    <cellStyle name="Normal 41 3 8 2" xfId="11060"/>
    <cellStyle name="Normal 41 3 8 2 2" xfId="11061"/>
    <cellStyle name="Normal 41 3 8 3" xfId="11062"/>
    <cellStyle name="Normal 41 3 9" xfId="11063"/>
    <cellStyle name="Normal 41 3 9 2" xfId="11064"/>
    <cellStyle name="Normal 41 4" xfId="11065"/>
    <cellStyle name="Normal 41 4 2" xfId="11066"/>
    <cellStyle name="Normal 41 4 2 2" xfId="11067"/>
    <cellStyle name="Normal 41 4 3" xfId="11068"/>
    <cellStyle name="Normal 41 5" xfId="11069"/>
    <cellStyle name="Normal 41 5 2" xfId="11070"/>
    <cellStyle name="Normal 41 5 2 2" xfId="11071"/>
    <cellStyle name="Normal 41 5 3" xfId="11072"/>
    <cellStyle name="Normal 41 6" xfId="11073"/>
    <cellStyle name="Normal 41 6 2" xfId="11074"/>
    <cellStyle name="Normal 41 6 2 2" xfId="11075"/>
    <cellStyle name="Normal 41 6 3" xfId="11076"/>
    <cellStyle name="Normal 41 7" xfId="11077"/>
    <cellStyle name="Normal 41 7 2" xfId="11078"/>
    <cellStyle name="Normal 41 7 2 2" xfId="11079"/>
    <cellStyle name="Normal 41 7 3" xfId="11080"/>
    <cellStyle name="Normal 41 8" xfId="11081"/>
    <cellStyle name="Normal 41 8 2" xfId="11082"/>
    <cellStyle name="Normal 41 8 2 2" xfId="11083"/>
    <cellStyle name="Normal 41 8 3" xfId="11084"/>
    <cellStyle name="Normal 41 9" xfId="11085"/>
    <cellStyle name="Normal 41 9 2" xfId="11086"/>
    <cellStyle name="Normal 41 9 2 2" xfId="11087"/>
    <cellStyle name="Normal 41 9 3" xfId="11088"/>
    <cellStyle name="Normal 42" xfId="11089"/>
    <cellStyle name="Normal 42 10" xfId="11090"/>
    <cellStyle name="Normal 42 10 2" xfId="11091"/>
    <cellStyle name="Normal 42 10 2 2" xfId="11092"/>
    <cellStyle name="Normal 42 10 3" xfId="11093"/>
    <cellStyle name="Normal 42 11" xfId="11094"/>
    <cellStyle name="Normal 42 11 2" xfId="11095"/>
    <cellStyle name="Normal 42 11 2 2" xfId="11096"/>
    <cellStyle name="Normal 42 11 3" xfId="11097"/>
    <cellStyle name="Normal 42 12" xfId="11098"/>
    <cellStyle name="Normal 42 12 2" xfId="11099"/>
    <cellStyle name="Normal 42 12 2 2" xfId="11100"/>
    <cellStyle name="Normal 42 12 3" xfId="11101"/>
    <cellStyle name="Normal 42 13" xfId="11102"/>
    <cellStyle name="Normal 42 13 2" xfId="11103"/>
    <cellStyle name="Normal 42 14" xfId="11104"/>
    <cellStyle name="Normal 42 14 2" xfId="11105"/>
    <cellStyle name="Normal 42 15" xfId="11106"/>
    <cellStyle name="Normal 42 15 2" xfId="11107"/>
    <cellStyle name="Normal 42 16" xfId="11108"/>
    <cellStyle name="Normal 42 16 2" xfId="11109"/>
    <cellStyle name="Normal 42 17" xfId="11110"/>
    <cellStyle name="Normal 42 17 2" xfId="11111"/>
    <cellStyle name="Normal 42 18" xfId="11112"/>
    <cellStyle name="Normal 42 18 2" xfId="11113"/>
    <cellStyle name="Normal 42 19" xfId="11114"/>
    <cellStyle name="Normal 42 19 2" xfId="11115"/>
    <cellStyle name="Normal 42 2" xfId="11116"/>
    <cellStyle name="Normal 42 2 10" xfId="11117"/>
    <cellStyle name="Normal 42 2 10 2" xfId="11118"/>
    <cellStyle name="Normal 42 2 11" xfId="11119"/>
    <cellStyle name="Normal 42 2 11 2" xfId="11120"/>
    <cellStyle name="Normal 42 2 12" xfId="11121"/>
    <cellStyle name="Normal 42 2 12 2" xfId="11122"/>
    <cellStyle name="Normal 42 2 13" xfId="11123"/>
    <cellStyle name="Normal 42 2 13 2" xfId="11124"/>
    <cellStyle name="Normal 42 2 14" xfId="11125"/>
    <cellStyle name="Normal 42 2 14 2" xfId="11126"/>
    <cellStyle name="Normal 42 2 15" xfId="11127"/>
    <cellStyle name="Normal 42 2 15 2" xfId="11128"/>
    <cellStyle name="Normal 42 2 16" xfId="11129"/>
    <cellStyle name="Normal 42 2 16 2" xfId="11130"/>
    <cellStyle name="Normal 42 2 17" xfId="11131"/>
    <cellStyle name="Normal 42 2 17 2" xfId="11132"/>
    <cellStyle name="Normal 42 2 18" xfId="11133"/>
    <cellStyle name="Normal 42 2 18 2" xfId="11134"/>
    <cellStyle name="Normal 42 2 19" xfId="11135"/>
    <cellStyle name="Normal 42 2 19 2" xfId="11136"/>
    <cellStyle name="Normal 42 2 2" xfId="11137"/>
    <cellStyle name="Normal 42 2 2 2" xfId="11138"/>
    <cellStyle name="Normal 42 2 2 2 2" xfId="11139"/>
    <cellStyle name="Normal 42 2 2 3" xfId="11140"/>
    <cellStyle name="Normal 42 2 20" xfId="11141"/>
    <cellStyle name="Normal 42 2 20 2" xfId="11142"/>
    <cellStyle name="Normal 42 2 21" xfId="11143"/>
    <cellStyle name="Normal 42 2 21 2" xfId="11144"/>
    <cellStyle name="Normal 42 2 22" xfId="11145"/>
    <cellStyle name="Normal 42 2 22 2" xfId="11146"/>
    <cellStyle name="Normal 42 2 23" xfId="11147"/>
    <cellStyle name="Normal 42 2 3" xfId="11148"/>
    <cellStyle name="Normal 42 2 3 2" xfId="11149"/>
    <cellStyle name="Normal 42 2 3 2 2" xfId="11150"/>
    <cellStyle name="Normal 42 2 3 3" xfId="11151"/>
    <cellStyle name="Normal 42 2 4" xfId="11152"/>
    <cellStyle name="Normal 42 2 4 2" xfId="11153"/>
    <cellStyle name="Normal 42 2 4 2 2" xfId="11154"/>
    <cellStyle name="Normal 42 2 4 3" xfId="11155"/>
    <cellStyle name="Normal 42 2 5" xfId="11156"/>
    <cellStyle name="Normal 42 2 5 2" xfId="11157"/>
    <cellStyle name="Normal 42 2 5 2 2" xfId="11158"/>
    <cellStyle name="Normal 42 2 5 3" xfId="11159"/>
    <cellStyle name="Normal 42 2 6" xfId="11160"/>
    <cellStyle name="Normal 42 2 6 2" xfId="11161"/>
    <cellStyle name="Normal 42 2 6 2 2" xfId="11162"/>
    <cellStyle name="Normal 42 2 6 3" xfId="11163"/>
    <cellStyle name="Normal 42 2 7" xfId="11164"/>
    <cellStyle name="Normal 42 2 7 2" xfId="11165"/>
    <cellStyle name="Normal 42 2 7 2 2" xfId="11166"/>
    <cellStyle name="Normal 42 2 7 3" xfId="11167"/>
    <cellStyle name="Normal 42 2 8" xfId="11168"/>
    <cellStyle name="Normal 42 2 8 2" xfId="11169"/>
    <cellStyle name="Normal 42 2 8 2 2" xfId="11170"/>
    <cellStyle name="Normal 42 2 8 3" xfId="11171"/>
    <cellStyle name="Normal 42 2 9" xfId="11172"/>
    <cellStyle name="Normal 42 2 9 2" xfId="11173"/>
    <cellStyle name="Normal 42 2 9 2 2" xfId="11174"/>
    <cellStyle name="Normal 42 2 9 3" xfId="11175"/>
    <cellStyle name="Normal 42 20" xfId="11176"/>
    <cellStyle name="Normal 42 20 2" xfId="11177"/>
    <cellStyle name="Normal 42 21" xfId="11178"/>
    <cellStyle name="Normal 42 21 2" xfId="11179"/>
    <cellStyle name="Normal 42 22" xfId="11180"/>
    <cellStyle name="Normal 42 22 2" xfId="11181"/>
    <cellStyle name="Normal 42 23" xfId="11182"/>
    <cellStyle name="Normal 42 23 2" xfId="11183"/>
    <cellStyle name="Normal 42 24" xfId="11184"/>
    <cellStyle name="Normal 42 24 2" xfId="11185"/>
    <cellStyle name="Normal 42 25" xfId="11186"/>
    <cellStyle name="Normal 42 25 2" xfId="11187"/>
    <cellStyle name="Normal 42 26" xfId="11188"/>
    <cellStyle name="Normal 42 3" xfId="11189"/>
    <cellStyle name="Normal 42 3 10" xfId="11190"/>
    <cellStyle name="Normal 42 3 10 2" xfId="11191"/>
    <cellStyle name="Normal 42 3 11" xfId="11192"/>
    <cellStyle name="Normal 42 3 11 2" xfId="11193"/>
    <cellStyle name="Normal 42 3 12" xfId="11194"/>
    <cellStyle name="Normal 42 3 12 2" xfId="11195"/>
    <cellStyle name="Normal 42 3 13" xfId="11196"/>
    <cellStyle name="Normal 42 3 13 2" xfId="11197"/>
    <cellStyle name="Normal 42 3 14" xfId="11198"/>
    <cellStyle name="Normal 42 3 14 2" xfId="11199"/>
    <cellStyle name="Normal 42 3 15" xfId="11200"/>
    <cellStyle name="Normal 42 3 15 2" xfId="11201"/>
    <cellStyle name="Normal 42 3 16" xfId="11202"/>
    <cellStyle name="Normal 42 3 16 2" xfId="11203"/>
    <cellStyle name="Normal 42 3 17" xfId="11204"/>
    <cellStyle name="Normal 42 3 17 2" xfId="11205"/>
    <cellStyle name="Normal 42 3 18" xfId="11206"/>
    <cellStyle name="Normal 42 3 18 2" xfId="11207"/>
    <cellStyle name="Normal 42 3 19" xfId="11208"/>
    <cellStyle name="Normal 42 3 19 2" xfId="11209"/>
    <cellStyle name="Normal 42 3 2" xfId="11210"/>
    <cellStyle name="Normal 42 3 2 2" xfId="11211"/>
    <cellStyle name="Normal 42 3 2 2 2" xfId="11212"/>
    <cellStyle name="Normal 42 3 2 3" xfId="11213"/>
    <cellStyle name="Normal 42 3 20" xfId="11214"/>
    <cellStyle name="Normal 42 3 20 2" xfId="11215"/>
    <cellStyle name="Normal 42 3 21" xfId="11216"/>
    <cellStyle name="Normal 42 3 21 2" xfId="11217"/>
    <cellStyle name="Normal 42 3 22" xfId="11218"/>
    <cellStyle name="Normal 42 3 3" xfId="11219"/>
    <cellStyle name="Normal 42 3 3 2" xfId="11220"/>
    <cellStyle name="Normal 42 3 3 2 2" xfId="11221"/>
    <cellStyle name="Normal 42 3 3 3" xfId="11222"/>
    <cellStyle name="Normal 42 3 4" xfId="11223"/>
    <cellStyle name="Normal 42 3 4 2" xfId="11224"/>
    <cellStyle name="Normal 42 3 4 2 2" xfId="11225"/>
    <cellStyle name="Normal 42 3 4 3" xfId="11226"/>
    <cellStyle name="Normal 42 3 5" xfId="11227"/>
    <cellStyle name="Normal 42 3 5 2" xfId="11228"/>
    <cellStyle name="Normal 42 3 5 2 2" xfId="11229"/>
    <cellStyle name="Normal 42 3 5 3" xfId="11230"/>
    <cellStyle name="Normal 42 3 6" xfId="11231"/>
    <cellStyle name="Normal 42 3 6 2" xfId="11232"/>
    <cellStyle name="Normal 42 3 6 2 2" xfId="11233"/>
    <cellStyle name="Normal 42 3 6 3" xfId="11234"/>
    <cellStyle name="Normal 42 3 7" xfId="11235"/>
    <cellStyle name="Normal 42 3 7 2" xfId="11236"/>
    <cellStyle name="Normal 42 3 7 2 2" xfId="11237"/>
    <cellStyle name="Normal 42 3 7 3" xfId="11238"/>
    <cellStyle name="Normal 42 3 8" xfId="11239"/>
    <cellStyle name="Normal 42 3 8 2" xfId="11240"/>
    <cellStyle name="Normal 42 3 8 2 2" xfId="11241"/>
    <cellStyle name="Normal 42 3 8 3" xfId="11242"/>
    <cellStyle name="Normal 42 3 9" xfId="11243"/>
    <cellStyle name="Normal 42 3 9 2" xfId="11244"/>
    <cellStyle name="Normal 42 4" xfId="11245"/>
    <cellStyle name="Normal 42 4 2" xfId="11246"/>
    <cellStyle name="Normal 42 4 2 2" xfId="11247"/>
    <cellStyle name="Normal 42 4 3" xfId="11248"/>
    <cellStyle name="Normal 42 5" xfId="11249"/>
    <cellStyle name="Normal 42 5 2" xfId="11250"/>
    <cellStyle name="Normal 42 5 2 2" xfId="11251"/>
    <cellStyle name="Normal 42 5 3" xfId="11252"/>
    <cellStyle name="Normal 42 6" xfId="11253"/>
    <cellStyle name="Normal 42 6 2" xfId="11254"/>
    <cellStyle name="Normal 42 6 2 2" xfId="11255"/>
    <cellStyle name="Normal 42 6 3" xfId="11256"/>
    <cellStyle name="Normal 42 7" xfId="11257"/>
    <cellStyle name="Normal 42 7 2" xfId="11258"/>
    <cellStyle name="Normal 42 7 2 2" xfId="11259"/>
    <cellStyle name="Normal 42 7 3" xfId="11260"/>
    <cellStyle name="Normal 42 8" xfId="11261"/>
    <cellStyle name="Normal 42 8 2" xfId="11262"/>
    <cellStyle name="Normal 42 8 2 2" xfId="11263"/>
    <cellStyle name="Normal 42 8 3" xfId="11264"/>
    <cellStyle name="Normal 42 9" xfId="11265"/>
    <cellStyle name="Normal 42 9 2" xfId="11266"/>
    <cellStyle name="Normal 42 9 2 2" xfId="11267"/>
    <cellStyle name="Normal 42 9 3" xfId="11268"/>
    <cellStyle name="Normal 43" xfId="11269"/>
    <cellStyle name="Normal 43 10" xfId="11270"/>
    <cellStyle name="Normal 43 10 2" xfId="11271"/>
    <cellStyle name="Normal 43 10 2 2" xfId="11272"/>
    <cellStyle name="Normal 43 10 3" xfId="11273"/>
    <cellStyle name="Normal 43 11" xfId="11274"/>
    <cellStyle name="Normal 43 11 2" xfId="11275"/>
    <cellStyle name="Normal 43 11 2 2" xfId="11276"/>
    <cellStyle name="Normal 43 11 3" xfId="11277"/>
    <cellStyle name="Normal 43 12" xfId="11278"/>
    <cellStyle name="Normal 43 12 2" xfId="11279"/>
    <cellStyle name="Normal 43 12 2 2" xfId="11280"/>
    <cellStyle name="Normal 43 12 3" xfId="11281"/>
    <cellStyle name="Normal 43 13" xfId="11282"/>
    <cellStyle name="Normal 43 13 2" xfId="11283"/>
    <cellStyle name="Normal 43 14" xfId="11284"/>
    <cellStyle name="Normal 43 14 2" xfId="11285"/>
    <cellStyle name="Normal 43 15" xfId="11286"/>
    <cellStyle name="Normal 43 15 2" xfId="11287"/>
    <cellStyle name="Normal 43 16" xfId="11288"/>
    <cellStyle name="Normal 43 16 2" xfId="11289"/>
    <cellStyle name="Normal 43 17" xfId="11290"/>
    <cellStyle name="Normal 43 17 2" xfId="11291"/>
    <cellStyle name="Normal 43 18" xfId="11292"/>
    <cellStyle name="Normal 43 18 2" xfId="11293"/>
    <cellStyle name="Normal 43 19" xfId="11294"/>
    <cellStyle name="Normal 43 19 2" xfId="11295"/>
    <cellStyle name="Normal 43 2" xfId="11296"/>
    <cellStyle name="Normal 43 2 10" xfId="11297"/>
    <cellStyle name="Normal 43 2 10 2" xfId="11298"/>
    <cellStyle name="Normal 43 2 11" xfId="11299"/>
    <cellStyle name="Normal 43 2 11 2" xfId="11300"/>
    <cellStyle name="Normal 43 2 12" xfId="11301"/>
    <cellStyle name="Normal 43 2 12 2" xfId="11302"/>
    <cellStyle name="Normal 43 2 13" xfId="11303"/>
    <cellStyle name="Normal 43 2 13 2" xfId="11304"/>
    <cellStyle name="Normal 43 2 14" xfId="11305"/>
    <cellStyle name="Normal 43 2 14 2" xfId="11306"/>
    <cellStyle name="Normal 43 2 15" xfId="11307"/>
    <cellStyle name="Normal 43 2 15 2" xfId="11308"/>
    <cellStyle name="Normal 43 2 16" xfId="11309"/>
    <cellStyle name="Normal 43 2 16 2" xfId="11310"/>
    <cellStyle name="Normal 43 2 17" xfId="11311"/>
    <cellStyle name="Normal 43 2 17 2" xfId="11312"/>
    <cellStyle name="Normal 43 2 18" xfId="11313"/>
    <cellStyle name="Normal 43 2 18 2" xfId="11314"/>
    <cellStyle name="Normal 43 2 19" xfId="11315"/>
    <cellStyle name="Normal 43 2 19 2" xfId="11316"/>
    <cellStyle name="Normal 43 2 2" xfId="11317"/>
    <cellStyle name="Normal 43 2 2 2" xfId="11318"/>
    <cellStyle name="Normal 43 2 2 2 2" xfId="11319"/>
    <cellStyle name="Normal 43 2 2 3" xfId="11320"/>
    <cellStyle name="Normal 43 2 20" xfId="11321"/>
    <cellStyle name="Normal 43 2 20 2" xfId="11322"/>
    <cellStyle name="Normal 43 2 21" xfId="11323"/>
    <cellStyle name="Normal 43 2 21 2" xfId="11324"/>
    <cellStyle name="Normal 43 2 22" xfId="11325"/>
    <cellStyle name="Normal 43 2 22 2" xfId="11326"/>
    <cellStyle name="Normal 43 2 23" xfId="11327"/>
    <cellStyle name="Normal 43 2 3" xfId="11328"/>
    <cellStyle name="Normal 43 2 3 2" xfId="11329"/>
    <cellStyle name="Normal 43 2 3 2 2" xfId="11330"/>
    <cellStyle name="Normal 43 2 3 3" xfId="11331"/>
    <cellStyle name="Normal 43 2 4" xfId="11332"/>
    <cellStyle name="Normal 43 2 4 2" xfId="11333"/>
    <cellStyle name="Normal 43 2 4 2 2" xfId="11334"/>
    <cellStyle name="Normal 43 2 4 3" xfId="11335"/>
    <cellStyle name="Normal 43 2 5" xfId="11336"/>
    <cellStyle name="Normal 43 2 5 2" xfId="11337"/>
    <cellStyle name="Normal 43 2 5 2 2" xfId="11338"/>
    <cellStyle name="Normal 43 2 5 3" xfId="11339"/>
    <cellStyle name="Normal 43 2 6" xfId="11340"/>
    <cellStyle name="Normal 43 2 6 2" xfId="11341"/>
    <cellStyle name="Normal 43 2 6 2 2" xfId="11342"/>
    <cellStyle name="Normal 43 2 6 3" xfId="11343"/>
    <cellStyle name="Normal 43 2 7" xfId="11344"/>
    <cellStyle name="Normal 43 2 7 2" xfId="11345"/>
    <cellStyle name="Normal 43 2 7 2 2" xfId="11346"/>
    <cellStyle name="Normal 43 2 7 3" xfId="11347"/>
    <cellStyle name="Normal 43 2 8" xfId="11348"/>
    <cellStyle name="Normal 43 2 8 2" xfId="11349"/>
    <cellStyle name="Normal 43 2 8 2 2" xfId="11350"/>
    <cellStyle name="Normal 43 2 8 3" xfId="11351"/>
    <cellStyle name="Normal 43 2 9" xfId="11352"/>
    <cellStyle name="Normal 43 2 9 2" xfId="11353"/>
    <cellStyle name="Normal 43 2 9 2 2" xfId="11354"/>
    <cellStyle name="Normal 43 2 9 3" xfId="11355"/>
    <cellStyle name="Normal 43 20" xfId="11356"/>
    <cellStyle name="Normal 43 20 2" xfId="11357"/>
    <cellStyle name="Normal 43 21" xfId="11358"/>
    <cellStyle name="Normal 43 21 2" xfId="11359"/>
    <cellStyle name="Normal 43 22" xfId="11360"/>
    <cellStyle name="Normal 43 22 2" xfId="11361"/>
    <cellStyle name="Normal 43 23" xfId="11362"/>
    <cellStyle name="Normal 43 23 2" xfId="11363"/>
    <cellStyle name="Normal 43 24" xfId="11364"/>
    <cellStyle name="Normal 43 24 2" xfId="11365"/>
    <cellStyle name="Normal 43 25" xfId="11366"/>
    <cellStyle name="Normal 43 25 2" xfId="11367"/>
    <cellStyle name="Normal 43 26" xfId="11368"/>
    <cellStyle name="Normal 43 3" xfId="11369"/>
    <cellStyle name="Normal 43 3 10" xfId="11370"/>
    <cellStyle name="Normal 43 3 10 2" xfId="11371"/>
    <cellStyle name="Normal 43 3 11" xfId="11372"/>
    <cellStyle name="Normal 43 3 11 2" xfId="11373"/>
    <cellStyle name="Normal 43 3 12" xfId="11374"/>
    <cellStyle name="Normal 43 3 12 2" xfId="11375"/>
    <cellStyle name="Normal 43 3 13" xfId="11376"/>
    <cellStyle name="Normal 43 3 13 2" xfId="11377"/>
    <cellStyle name="Normal 43 3 14" xfId="11378"/>
    <cellStyle name="Normal 43 3 14 2" xfId="11379"/>
    <cellStyle name="Normal 43 3 15" xfId="11380"/>
    <cellStyle name="Normal 43 3 15 2" xfId="11381"/>
    <cellStyle name="Normal 43 3 16" xfId="11382"/>
    <cellStyle name="Normal 43 3 16 2" xfId="11383"/>
    <cellStyle name="Normal 43 3 17" xfId="11384"/>
    <cellStyle name="Normal 43 3 17 2" xfId="11385"/>
    <cellStyle name="Normal 43 3 18" xfId="11386"/>
    <cellStyle name="Normal 43 3 18 2" xfId="11387"/>
    <cellStyle name="Normal 43 3 19" xfId="11388"/>
    <cellStyle name="Normal 43 3 19 2" xfId="11389"/>
    <cellStyle name="Normal 43 3 2" xfId="11390"/>
    <cellStyle name="Normal 43 3 2 2" xfId="11391"/>
    <cellStyle name="Normal 43 3 2 2 2" xfId="11392"/>
    <cellStyle name="Normal 43 3 2 3" xfId="11393"/>
    <cellStyle name="Normal 43 3 20" xfId="11394"/>
    <cellStyle name="Normal 43 3 20 2" xfId="11395"/>
    <cellStyle name="Normal 43 3 21" xfId="11396"/>
    <cellStyle name="Normal 43 3 21 2" xfId="11397"/>
    <cellStyle name="Normal 43 3 22" xfId="11398"/>
    <cellStyle name="Normal 43 3 3" xfId="11399"/>
    <cellStyle name="Normal 43 3 3 2" xfId="11400"/>
    <cellStyle name="Normal 43 3 3 2 2" xfId="11401"/>
    <cellStyle name="Normal 43 3 3 3" xfId="11402"/>
    <cellStyle name="Normal 43 3 4" xfId="11403"/>
    <cellStyle name="Normal 43 3 4 2" xfId="11404"/>
    <cellStyle name="Normal 43 3 4 2 2" xfId="11405"/>
    <cellStyle name="Normal 43 3 4 3" xfId="11406"/>
    <cellStyle name="Normal 43 3 5" xfId="11407"/>
    <cellStyle name="Normal 43 3 5 2" xfId="11408"/>
    <cellStyle name="Normal 43 3 5 2 2" xfId="11409"/>
    <cellStyle name="Normal 43 3 5 3" xfId="11410"/>
    <cellStyle name="Normal 43 3 6" xfId="11411"/>
    <cellStyle name="Normal 43 3 6 2" xfId="11412"/>
    <cellStyle name="Normal 43 3 6 2 2" xfId="11413"/>
    <cellStyle name="Normal 43 3 6 3" xfId="11414"/>
    <cellStyle name="Normal 43 3 7" xfId="11415"/>
    <cellStyle name="Normal 43 3 7 2" xfId="11416"/>
    <cellStyle name="Normal 43 3 7 2 2" xfId="11417"/>
    <cellStyle name="Normal 43 3 7 3" xfId="11418"/>
    <cellStyle name="Normal 43 3 8" xfId="11419"/>
    <cellStyle name="Normal 43 3 8 2" xfId="11420"/>
    <cellStyle name="Normal 43 3 8 2 2" xfId="11421"/>
    <cellStyle name="Normal 43 3 8 3" xfId="11422"/>
    <cellStyle name="Normal 43 3 9" xfId="11423"/>
    <cellStyle name="Normal 43 3 9 2" xfId="11424"/>
    <cellStyle name="Normal 43 4" xfId="11425"/>
    <cellStyle name="Normal 43 4 2" xfId="11426"/>
    <cellStyle name="Normal 43 4 2 2" xfId="11427"/>
    <cellStyle name="Normal 43 4 3" xfId="11428"/>
    <cellStyle name="Normal 43 5" xfId="11429"/>
    <cellStyle name="Normal 43 5 2" xfId="11430"/>
    <cellStyle name="Normal 43 5 2 2" xfId="11431"/>
    <cellStyle name="Normal 43 5 3" xfId="11432"/>
    <cellStyle name="Normal 43 6" xfId="11433"/>
    <cellStyle name="Normal 43 6 2" xfId="11434"/>
    <cellStyle name="Normal 43 6 2 2" xfId="11435"/>
    <cellStyle name="Normal 43 6 3" xfId="11436"/>
    <cellStyle name="Normal 43 7" xfId="11437"/>
    <cellStyle name="Normal 43 7 2" xfId="11438"/>
    <cellStyle name="Normal 43 7 2 2" xfId="11439"/>
    <cellStyle name="Normal 43 7 3" xfId="11440"/>
    <cellStyle name="Normal 43 8" xfId="11441"/>
    <cellStyle name="Normal 43 8 2" xfId="11442"/>
    <cellStyle name="Normal 43 8 2 2" xfId="11443"/>
    <cellStyle name="Normal 43 8 3" xfId="11444"/>
    <cellStyle name="Normal 43 9" xfId="11445"/>
    <cellStyle name="Normal 43 9 2" xfId="11446"/>
    <cellStyle name="Normal 43 9 2 2" xfId="11447"/>
    <cellStyle name="Normal 43 9 3" xfId="11448"/>
    <cellStyle name="Normal 44" xfId="11449"/>
    <cellStyle name="Normal 45" xfId="11450"/>
    <cellStyle name="Normal 45 10" xfId="11451"/>
    <cellStyle name="Normal 45 10 2" xfId="11452"/>
    <cellStyle name="Normal 45 10 2 2" xfId="11453"/>
    <cellStyle name="Normal 45 10 3" xfId="11454"/>
    <cellStyle name="Normal 45 11" xfId="11455"/>
    <cellStyle name="Normal 45 11 2" xfId="11456"/>
    <cellStyle name="Normal 45 11 2 2" xfId="11457"/>
    <cellStyle name="Normal 45 11 3" xfId="11458"/>
    <cellStyle name="Normal 45 12" xfId="11459"/>
    <cellStyle name="Normal 45 12 2" xfId="11460"/>
    <cellStyle name="Normal 45 12 2 2" xfId="11461"/>
    <cellStyle name="Normal 45 12 3" xfId="11462"/>
    <cellStyle name="Normal 45 13" xfId="11463"/>
    <cellStyle name="Normal 45 13 2" xfId="11464"/>
    <cellStyle name="Normal 45 14" xfId="11465"/>
    <cellStyle name="Normal 45 14 2" xfId="11466"/>
    <cellStyle name="Normal 45 15" xfId="11467"/>
    <cellStyle name="Normal 45 15 2" xfId="11468"/>
    <cellStyle name="Normal 45 16" xfId="11469"/>
    <cellStyle name="Normal 45 16 2" xfId="11470"/>
    <cellStyle name="Normal 45 17" xfId="11471"/>
    <cellStyle name="Normal 45 17 2" xfId="11472"/>
    <cellStyle name="Normal 45 18" xfId="11473"/>
    <cellStyle name="Normal 45 18 2" xfId="11474"/>
    <cellStyle name="Normal 45 19" xfId="11475"/>
    <cellStyle name="Normal 45 19 2" xfId="11476"/>
    <cellStyle name="Normal 45 2" xfId="11477"/>
    <cellStyle name="Normal 45 2 10" xfId="11478"/>
    <cellStyle name="Normal 45 2 10 2" xfId="11479"/>
    <cellStyle name="Normal 45 2 11" xfId="11480"/>
    <cellStyle name="Normal 45 2 11 2" xfId="11481"/>
    <cellStyle name="Normal 45 2 12" xfId="11482"/>
    <cellStyle name="Normal 45 2 12 2" xfId="11483"/>
    <cellStyle name="Normal 45 2 13" xfId="11484"/>
    <cellStyle name="Normal 45 2 13 2" xfId="11485"/>
    <cellStyle name="Normal 45 2 14" xfId="11486"/>
    <cellStyle name="Normal 45 2 14 2" xfId="11487"/>
    <cellStyle name="Normal 45 2 15" xfId="11488"/>
    <cellStyle name="Normal 45 2 15 2" xfId="11489"/>
    <cellStyle name="Normal 45 2 16" xfId="11490"/>
    <cellStyle name="Normal 45 2 16 2" xfId="11491"/>
    <cellStyle name="Normal 45 2 17" xfId="11492"/>
    <cellStyle name="Normal 45 2 17 2" xfId="11493"/>
    <cellStyle name="Normal 45 2 18" xfId="11494"/>
    <cellStyle name="Normal 45 2 18 2" xfId="11495"/>
    <cellStyle name="Normal 45 2 19" xfId="11496"/>
    <cellStyle name="Normal 45 2 19 2" xfId="11497"/>
    <cellStyle name="Normal 45 2 2" xfId="11498"/>
    <cellStyle name="Normal 45 2 2 2" xfId="11499"/>
    <cellStyle name="Normal 45 2 2 2 2" xfId="11500"/>
    <cellStyle name="Normal 45 2 2 3" xfId="11501"/>
    <cellStyle name="Normal 45 2 20" xfId="11502"/>
    <cellStyle name="Normal 45 2 20 2" xfId="11503"/>
    <cellStyle name="Normal 45 2 21" xfId="11504"/>
    <cellStyle name="Normal 45 2 21 2" xfId="11505"/>
    <cellStyle name="Normal 45 2 22" xfId="11506"/>
    <cellStyle name="Normal 45 2 22 2" xfId="11507"/>
    <cellStyle name="Normal 45 2 23" xfId="11508"/>
    <cellStyle name="Normal 45 2 3" xfId="11509"/>
    <cellStyle name="Normal 45 2 3 2" xfId="11510"/>
    <cellStyle name="Normal 45 2 3 2 2" xfId="11511"/>
    <cellStyle name="Normal 45 2 3 3" xfId="11512"/>
    <cellStyle name="Normal 45 2 4" xfId="11513"/>
    <cellStyle name="Normal 45 2 4 2" xfId="11514"/>
    <cellStyle name="Normal 45 2 4 2 2" xfId="11515"/>
    <cellStyle name="Normal 45 2 4 3" xfId="11516"/>
    <cellStyle name="Normal 45 2 5" xfId="11517"/>
    <cellStyle name="Normal 45 2 5 2" xfId="11518"/>
    <cellStyle name="Normal 45 2 5 2 2" xfId="11519"/>
    <cellStyle name="Normal 45 2 5 3" xfId="11520"/>
    <cellStyle name="Normal 45 2 6" xfId="11521"/>
    <cellStyle name="Normal 45 2 6 2" xfId="11522"/>
    <cellStyle name="Normal 45 2 6 2 2" xfId="11523"/>
    <cellStyle name="Normal 45 2 6 3" xfId="11524"/>
    <cellStyle name="Normal 45 2 7" xfId="11525"/>
    <cellStyle name="Normal 45 2 7 2" xfId="11526"/>
    <cellStyle name="Normal 45 2 7 2 2" xfId="11527"/>
    <cellStyle name="Normal 45 2 7 3" xfId="11528"/>
    <cellStyle name="Normal 45 2 8" xfId="11529"/>
    <cellStyle name="Normal 45 2 8 2" xfId="11530"/>
    <cellStyle name="Normal 45 2 8 2 2" xfId="11531"/>
    <cellStyle name="Normal 45 2 8 3" xfId="11532"/>
    <cellStyle name="Normal 45 2 9" xfId="11533"/>
    <cellStyle name="Normal 45 2 9 2" xfId="11534"/>
    <cellStyle name="Normal 45 2 9 2 2" xfId="11535"/>
    <cellStyle name="Normal 45 2 9 3" xfId="11536"/>
    <cellStyle name="Normal 45 20" xfId="11537"/>
    <cellStyle name="Normal 45 20 2" xfId="11538"/>
    <cellStyle name="Normal 45 21" xfId="11539"/>
    <cellStyle name="Normal 45 21 2" xfId="11540"/>
    <cellStyle name="Normal 45 22" xfId="11541"/>
    <cellStyle name="Normal 45 22 2" xfId="11542"/>
    <cellStyle name="Normal 45 23" xfId="11543"/>
    <cellStyle name="Normal 45 23 2" xfId="11544"/>
    <cellStyle name="Normal 45 24" xfId="11545"/>
    <cellStyle name="Normal 45 24 2" xfId="11546"/>
    <cellStyle name="Normal 45 25" xfId="11547"/>
    <cellStyle name="Normal 45 25 2" xfId="11548"/>
    <cellStyle name="Normal 45 26" xfId="11549"/>
    <cellStyle name="Normal 45 3" xfId="11550"/>
    <cellStyle name="Normal 45 3 10" xfId="11551"/>
    <cellStyle name="Normal 45 3 10 2" xfId="11552"/>
    <cellStyle name="Normal 45 3 11" xfId="11553"/>
    <cellStyle name="Normal 45 3 11 2" xfId="11554"/>
    <cellStyle name="Normal 45 3 12" xfId="11555"/>
    <cellStyle name="Normal 45 3 12 2" xfId="11556"/>
    <cellStyle name="Normal 45 3 13" xfId="11557"/>
    <cellStyle name="Normal 45 3 13 2" xfId="11558"/>
    <cellStyle name="Normal 45 3 14" xfId="11559"/>
    <cellStyle name="Normal 45 3 14 2" xfId="11560"/>
    <cellStyle name="Normal 45 3 15" xfId="11561"/>
    <cellStyle name="Normal 45 3 15 2" xfId="11562"/>
    <cellStyle name="Normal 45 3 16" xfId="11563"/>
    <cellStyle name="Normal 45 3 16 2" xfId="11564"/>
    <cellStyle name="Normal 45 3 17" xfId="11565"/>
    <cellStyle name="Normal 45 3 17 2" xfId="11566"/>
    <cellStyle name="Normal 45 3 18" xfId="11567"/>
    <cellStyle name="Normal 45 3 18 2" xfId="11568"/>
    <cellStyle name="Normal 45 3 19" xfId="11569"/>
    <cellStyle name="Normal 45 3 19 2" xfId="11570"/>
    <cellStyle name="Normal 45 3 2" xfId="11571"/>
    <cellStyle name="Normal 45 3 2 2" xfId="11572"/>
    <cellStyle name="Normal 45 3 2 2 2" xfId="11573"/>
    <cellStyle name="Normal 45 3 2 3" xfId="11574"/>
    <cellStyle name="Normal 45 3 20" xfId="11575"/>
    <cellStyle name="Normal 45 3 20 2" xfId="11576"/>
    <cellStyle name="Normal 45 3 21" xfId="11577"/>
    <cellStyle name="Normal 45 3 21 2" xfId="11578"/>
    <cellStyle name="Normal 45 3 22" xfId="11579"/>
    <cellStyle name="Normal 45 3 3" xfId="11580"/>
    <cellStyle name="Normal 45 3 3 2" xfId="11581"/>
    <cellStyle name="Normal 45 3 3 2 2" xfId="11582"/>
    <cellStyle name="Normal 45 3 3 3" xfId="11583"/>
    <cellStyle name="Normal 45 3 4" xfId="11584"/>
    <cellStyle name="Normal 45 3 4 2" xfId="11585"/>
    <cellStyle name="Normal 45 3 4 2 2" xfId="11586"/>
    <cellStyle name="Normal 45 3 4 3" xfId="11587"/>
    <cellStyle name="Normal 45 3 5" xfId="11588"/>
    <cellStyle name="Normal 45 3 5 2" xfId="11589"/>
    <cellStyle name="Normal 45 3 5 2 2" xfId="11590"/>
    <cellStyle name="Normal 45 3 5 3" xfId="11591"/>
    <cellStyle name="Normal 45 3 6" xfId="11592"/>
    <cellStyle name="Normal 45 3 6 2" xfId="11593"/>
    <cellStyle name="Normal 45 3 6 2 2" xfId="11594"/>
    <cellStyle name="Normal 45 3 6 3" xfId="11595"/>
    <cellStyle name="Normal 45 3 7" xfId="11596"/>
    <cellStyle name="Normal 45 3 7 2" xfId="11597"/>
    <cellStyle name="Normal 45 3 7 2 2" xfId="11598"/>
    <cellStyle name="Normal 45 3 7 3" xfId="11599"/>
    <cellStyle name="Normal 45 3 8" xfId="11600"/>
    <cellStyle name="Normal 45 3 8 2" xfId="11601"/>
    <cellStyle name="Normal 45 3 8 2 2" xfId="11602"/>
    <cellStyle name="Normal 45 3 8 3" xfId="11603"/>
    <cellStyle name="Normal 45 3 9" xfId="11604"/>
    <cellStyle name="Normal 45 3 9 2" xfId="11605"/>
    <cellStyle name="Normal 45 4" xfId="11606"/>
    <cellStyle name="Normal 45 4 2" xfId="11607"/>
    <cellStyle name="Normal 45 4 2 2" xfId="11608"/>
    <cellStyle name="Normal 45 4 3" xfId="11609"/>
    <cellStyle name="Normal 45 5" xfId="11610"/>
    <cellStyle name="Normal 45 5 2" xfId="11611"/>
    <cellStyle name="Normal 45 5 2 2" xfId="11612"/>
    <cellStyle name="Normal 45 5 3" xfId="11613"/>
    <cellStyle name="Normal 45 6" xfId="11614"/>
    <cellStyle name="Normal 45 6 2" xfId="11615"/>
    <cellStyle name="Normal 45 6 2 2" xfId="11616"/>
    <cellStyle name="Normal 45 6 3" xfId="11617"/>
    <cellStyle name="Normal 45 7" xfId="11618"/>
    <cellStyle name="Normal 45 7 2" xfId="11619"/>
    <cellStyle name="Normal 45 7 2 2" xfId="11620"/>
    <cellStyle name="Normal 45 7 3" xfId="11621"/>
    <cellStyle name="Normal 45 8" xfId="11622"/>
    <cellStyle name="Normal 45 8 2" xfId="11623"/>
    <cellStyle name="Normal 45 8 2 2" xfId="11624"/>
    <cellStyle name="Normal 45 8 3" xfId="11625"/>
    <cellStyle name="Normal 45 9" xfId="11626"/>
    <cellStyle name="Normal 45 9 2" xfId="11627"/>
    <cellStyle name="Normal 45 9 2 2" xfId="11628"/>
    <cellStyle name="Normal 45 9 3" xfId="11629"/>
    <cellStyle name="Normal 46" xfId="11630"/>
    <cellStyle name="Normal 46 10" xfId="11631"/>
    <cellStyle name="Normal 46 10 2" xfId="11632"/>
    <cellStyle name="Normal 46 10 2 2" xfId="11633"/>
    <cellStyle name="Normal 46 10 3" xfId="11634"/>
    <cellStyle name="Normal 46 11" xfId="11635"/>
    <cellStyle name="Normal 46 11 2" xfId="11636"/>
    <cellStyle name="Normal 46 11 2 2" xfId="11637"/>
    <cellStyle name="Normal 46 11 3" xfId="11638"/>
    <cellStyle name="Normal 46 12" xfId="11639"/>
    <cellStyle name="Normal 46 12 2" xfId="11640"/>
    <cellStyle name="Normal 46 12 2 2" xfId="11641"/>
    <cellStyle name="Normal 46 12 3" xfId="11642"/>
    <cellStyle name="Normal 46 13" xfId="11643"/>
    <cellStyle name="Normal 46 13 2" xfId="11644"/>
    <cellStyle name="Normal 46 14" xfId="11645"/>
    <cellStyle name="Normal 46 14 2" xfId="11646"/>
    <cellStyle name="Normal 46 15" xfId="11647"/>
    <cellStyle name="Normal 46 15 2" xfId="11648"/>
    <cellStyle name="Normal 46 16" xfId="11649"/>
    <cellStyle name="Normal 46 16 2" xfId="11650"/>
    <cellStyle name="Normal 46 17" xfId="11651"/>
    <cellStyle name="Normal 46 17 2" xfId="11652"/>
    <cellStyle name="Normal 46 18" xfId="11653"/>
    <cellStyle name="Normal 46 18 2" xfId="11654"/>
    <cellStyle name="Normal 46 19" xfId="11655"/>
    <cellStyle name="Normal 46 19 2" xfId="11656"/>
    <cellStyle name="Normal 46 2" xfId="11657"/>
    <cellStyle name="Normal 46 2 10" xfId="11658"/>
    <cellStyle name="Normal 46 2 10 2" xfId="11659"/>
    <cellStyle name="Normal 46 2 11" xfId="11660"/>
    <cellStyle name="Normal 46 2 11 2" xfId="11661"/>
    <cellStyle name="Normal 46 2 12" xfId="11662"/>
    <cellStyle name="Normal 46 2 12 2" xfId="11663"/>
    <cellStyle name="Normal 46 2 13" xfId="11664"/>
    <cellStyle name="Normal 46 2 13 2" xfId="11665"/>
    <cellStyle name="Normal 46 2 14" xfId="11666"/>
    <cellStyle name="Normal 46 2 14 2" xfId="11667"/>
    <cellStyle name="Normal 46 2 15" xfId="11668"/>
    <cellStyle name="Normal 46 2 15 2" xfId="11669"/>
    <cellStyle name="Normal 46 2 16" xfId="11670"/>
    <cellStyle name="Normal 46 2 16 2" xfId="11671"/>
    <cellStyle name="Normal 46 2 17" xfId="11672"/>
    <cellStyle name="Normal 46 2 17 2" xfId="11673"/>
    <cellStyle name="Normal 46 2 18" xfId="11674"/>
    <cellStyle name="Normal 46 2 18 2" xfId="11675"/>
    <cellStyle name="Normal 46 2 19" xfId="11676"/>
    <cellStyle name="Normal 46 2 19 2" xfId="11677"/>
    <cellStyle name="Normal 46 2 2" xfId="11678"/>
    <cellStyle name="Normal 46 2 2 2" xfId="11679"/>
    <cellStyle name="Normal 46 2 2 2 2" xfId="11680"/>
    <cellStyle name="Normal 46 2 2 3" xfId="11681"/>
    <cellStyle name="Normal 46 2 20" xfId="11682"/>
    <cellStyle name="Normal 46 2 20 2" xfId="11683"/>
    <cellStyle name="Normal 46 2 21" xfId="11684"/>
    <cellStyle name="Normal 46 2 21 2" xfId="11685"/>
    <cellStyle name="Normal 46 2 22" xfId="11686"/>
    <cellStyle name="Normal 46 2 22 2" xfId="11687"/>
    <cellStyle name="Normal 46 2 23" xfId="11688"/>
    <cellStyle name="Normal 46 2 3" xfId="11689"/>
    <cellStyle name="Normal 46 2 3 2" xfId="11690"/>
    <cellStyle name="Normal 46 2 3 2 2" xfId="11691"/>
    <cellStyle name="Normal 46 2 3 3" xfId="11692"/>
    <cellStyle name="Normal 46 2 4" xfId="11693"/>
    <cellStyle name="Normal 46 2 4 2" xfId="11694"/>
    <cellStyle name="Normal 46 2 4 2 2" xfId="11695"/>
    <cellStyle name="Normal 46 2 4 3" xfId="11696"/>
    <cellStyle name="Normal 46 2 5" xfId="11697"/>
    <cellStyle name="Normal 46 2 5 2" xfId="11698"/>
    <cellStyle name="Normal 46 2 5 2 2" xfId="11699"/>
    <cellStyle name="Normal 46 2 5 3" xfId="11700"/>
    <cellStyle name="Normal 46 2 6" xfId="11701"/>
    <cellStyle name="Normal 46 2 6 2" xfId="11702"/>
    <cellStyle name="Normal 46 2 6 2 2" xfId="11703"/>
    <cellStyle name="Normal 46 2 6 3" xfId="11704"/>
    <cellStyle name="Normal 46 2 7" xfId="11705"/>
    <cellStyle name="Normal 46 2 7 2" xfId="11706"/>
    <cellStyle name="Normal 46 2 7 2 2" xfId="11707"/>
    <cellStyle name="Normal 46 2 7 3" xfId="11708"/>
    <cellStyle name="Normal 46 2 8" xfId="11709"/>
    <cellStyle name="Normal 46 2 8 2" xfId="11710"/>
    <cellStyle name="Normal 46 2 8 2 2" xfId="11711"/>
    <cellStyle name="Normal 46 2 8 3" xfId="11712"/>
    <cellStyle name="Normal 46 2 9" xfId="11713"/>
    <cellStyle name="Normal 46 2 9 2" xfId="11714"/>
    <cellStyle name="Normal 46 2 9 2 2" xfId="11715"/>
    <cellStyle name="Normal 46 2 9 3" xfId="11716"/>
    <cellStyle name="Normal 46 20" xfId="11717"/>
    <cellStyle name="Normal 46 20 2" xfId="11718"/>
    <cellStyle name="Normal 46 21" xfId="11719"/>
    <cellStyle name="Normal 46 21 2" xfId="11720"/>
    <cellStyle name="Normal 46 22" xfId="11721"/>
    <cellStyle name="Normal 46 22 2" xfId="11722"/>
    <cellStyle name="Normal 46 23" xfId="11723"/>
    <cellStyle name="Normal 46 23 2" xfId="11724"/>
    <cellStyle name="Normal 46 24" xfId="11725"/>
    <cellStyle name="Normal 46 24 2" xfId="11726"/>
    <cellStyle name="Normal 46 25" xfId="11727"/>
    <cellStyle name="Normal 46 25 2" xfId="11728"/>
    <cellStyle name="Normal 46 26" xfId="11729"/>
    <cellStyle name="Normal 46 3" xfId="11730"/>
    <cellStyle name="Normal 46 3 10" xfId="11731"/>
    <cellStyle name="Normal 46 3 10 2" xfId="11732"/>
    <cellStyle name="Normal 46 3 11" xfId="11733"/>
    <cellStyle name="Normal 46 3 11 2" xfId="11734"/>
    <cellStyle name="Normal 46 3 12" xfId="11735"/>
    <cellStyle name="Normal 46 3 12 2" xfId="11736"/>
    <cellStyle name="Normal 46 3 13" xfId="11737"/>
    <cellStyle name="Normal 46 3 13 2" xfId="11738"/>
    <cellStyle name="Normal 46 3 14" xfId="11739"/>
    <cellStyle name="Normal 46 3 14 2" xfId="11740"/>
    <cellStyle name="Normal 46 3 15" xfId="11741"/>
    <cellStyle name="Normal 46 3 15 2" xfId="11742"/>
    <cellStyle name="Normal 46 3 16" xfId="11743"/>
    <cellStyle name="Normal 46 3 16 2" xfId="11744"/>
    <cellStyle name="Normal 46 3 17" xfId="11745"/>
    <cellStyle name="Normal 46 3 17 2" xfId="11746"/>
    <cellStyle name="Normal 46 3 18" xfId="11747"/>
    <cellStyle name="Normal 46 3 18 2" xfId="11748"/>
    <cellStyle name="Normal 46 3 19" xfId="11749"/>
    <cellStyle name="Normal 46 3 19 2" xfId="11750"/>
    <cellStyle name="Normal 46 3 2" xfId="11751"/>
    <cellStyle name="Normal 46 3 2 2" xfId="11752"/>
    <cellStyle name="Normal 46 3 2 2 2" xfId="11753"/>
    <cellStyle name="Normal 46 3 2 3" xfId="11754"/>
    <cellStyle name="Normal 46 3 20" xfId="11755"/>
    <cellStyle name="Normal 46 3 20 2" xfId="11756"/>
    <cellStyle name="Normal 46 3 21" xfId="11757"/>
    <cellStyle name="Normal 46 3 21 2" xfId="11758"/>
    <cellStyle name="Normal 46 3 22" xfId="11759"/>
    <cellStyle name="Normal 46 3 3" xfId="11760"/>
    <cellStyle name="Normal 46 3 3 2" xfId="11761"/>
    <cellStyle name="Normal 46 3 3 2 2" xfId="11762"/>
    <cellStyle name="Normal 46 3 3 3" xfId="11763"/>
    <cellStyle name="Normal 46 3 4" xfId="11764"/>
    <cellStyle name="Normal 46 3 4 2" xfId="11765"/>
    <cellStyle name="Normal 46 3 4 2 2" xfId="11766"/>
    <cellStyle name="Normal 46 3 4 3" xfId="11767"/>
    <cellStyle name="Normal 46 3 5" xfId="11768"/>
    <cellStyle name="Normal 46 3 5 2" xfId="11769"/>
    <cellStyle name="Normal 46 3 5 2 2" xfId="11770"/>
    <cellStyle name="Normal 46 3 5 3" xfId="11771"/>
    <cellStyle name="Normal 46 3 6" xfId="11772"/>
    <cellStyle name="Normal 46 3 6 2" xfId="11773"/>
    <cellStyle name="Normal 46 3 6 2 2" xfId="11774"/>
    <cellStyle name="Normal 46 3 6 3" xfId="11775"/>
    <cellStyle name="Normal 46 3 7" xfId="11776"/>
    <cellStyle name="Normal 46 3 7 2" xfId="11777"/>
    <cellStyle name="Normal 46 3 7 2 2" xfId="11778"/>
    <cellStyle name="Normal 46 3 7 3" xfId="11779"/>
    <cellStyle name="Normal 46 3 8" xfId="11780"/>
    <cellStyle name="Normal 46 3 8 2" xfId="11781"/>
    <cellStyle name="Normal 46 3 8 2 2" xfId="11782"/>
    <cellStyle name="Normal 46 3 8 3" xfId="11783"/>
    <cellStyle name="Normal 46 3 9" xfId="11784"/>
    <cellStyle name="Normal 46 3 9 2" xfId="11785"/>
    <cellStyle name="Normal 46 4" xfId="11786"/>
    <cellStyle name="Normal 46 4 2" xfId="11787"/>
    <cellStyle name="Normal 46 4 2 2" xfId="11788"/>
    <cellStyle name="Normal 46 4 3" xfId="11789"/>
    <cellStyle name="Normal 46 5" xfId="11790"/>
    <cellStyle name="Normal 46 5 2" xfId="11791"/>
    <cellStyle name="Normal 46 5 2 2" xfId="11792"/>
    <cellStyle name="Normal 46 5 3" xfId="11793"/>
    <cellStyle name="Normal 46 6" xfId="11794"/>
    <cellStyle name="Normal 46 6 2" xfId="11795"/>
    <cellStyle name="Normal 46 6 2 2" xfId="11796"/>
    <cellStyle name="Normal 46 6 3" xfId="11797"/>
    <cellStyle name="Normal 46 7" xfId="11798"/>
    <cellStyle name="Normal 46 7 2" xfId="11799"/>
    <cellStyle name="Normal 46 7 2 2" xfId="11800"/>
    <cellStyle name="Normal 46 7 3" xfId="11801"/>
    <cellStyle name="Normal 46 8" xfId="11802"/>
    <cellStyle name="Normal 46 8 2" xfId="11803"/>
    <cellStyle name="Normal 46 8 2 2" xfId="11804"/>
    <cellStyle name="Normal 46 8 3" xfId="11805"/>
    <cellStyle name="Normal 46 9" xfId="11806"/>
    <cellStyle name="Normal 46 9 2" xfId="11807"/>
    <cellStyle name="Normal 46 9 2 2" xfId="11808"/>
    <cellStyle name="Normal 46 9 3" xfId="11809"/>
    <cellStyle name="Normal 47" xfId="11810"/>
    <cellStyle name="Normal 47 10" xfId="11811"/>
    <cellStyle name="Normal 47 10 2" xfId="11812"/>
    <cellStyle name="Normal 47 10 2 2" xfId="11813"/>
    <cellStyle name="Normal 47 10 3" xfId="11814"/>
    <cellStyle name="Normal 47 11" xfId="11815"/>
    <cellStyle name="Normal 47 11 2" xfId="11816"/>
    <cellStyle name="Normal 47 11 2 2" xfId="11817"/>
    <cellStyle name="Normal 47 11 3" xfId="11818"/>
    <cellStyle name="Normal 47 12" xfId="11819"/>
    <cellStyle name="Normal 47 12 2" xfId="11820"/>
    <cellStyle name="Normal 47 12 2 2" xfId="11821"/>
    <cellStyle name="Normal 47 12 3" xfId="11822"/>
    <cellStyle name="Normal 47 13" xfId="11823"/>
    <cellStyle name="Normal 47 13 2" xfId="11824"/>
    <cellStyle name="Normal 47 14" xfId="11825"/>
    <cellStyle name="Normal 47 14 2" xfId="11826"/>
    <cellStyle name="Normal 47 15" xfId="11827"/>
    <cellStyle name="Normal 47 15 2" xfId="11828"/>
    <cellStyle name="Normal 47 16" xfId="11829"/>
    <cellStyle name="Normal 47 16 2" xfId="11830"/>
    <cellStyle name="Normal 47 17" xfId="11831"/>
    <cellStyle name="Normal 47 17 2" xfId="11832"/>
    <cellStyle name="Normal 47 18" xfId="11833"/>
    <cellStyle name="Normal 47 18 2" xfId="11834"/>
    <cellStyle name="Normal 47 19" xfId="11835"/>
    <cellStyle name="Normal 47 19 2" xfId="11836"/>
    <cellStyle name="Normal 47 2" xfId="11837"/>
    <cellStyle name="Normal 47 2 10" xfId="11838"/>
    <cellStyle name="Normal 47 2 10 2" xfId="11839"/>
    <cellStyle name="Normal 47 2 11" xfId="11840"/>
    <cellStyle name="Normal 47 2 11 2" xfId="11841"/>
    <cellStyle name="Normal 47 2 12" xfId="11842"/>
    <cellStyle name="Normal 47 2 12 2" xfId="11843"/>
    <cellStyle name="Normal 47 2 13" xfId="11844"/>
    <cellStyle name="Normal 47 2 13 2" xfId="11845"/>
    <cellStyle name="Normal 47 2 14" xfId="11846"/>
    <cellStyle name="Normal 47 2 14 2" xfId="11847"/>
    <cellStyle name="Normal 47 2 15" xfId="11848"/>
    <cellStyle name="Normal 47 2 15 2" xfId="11849"/>
    <cellStyle name="Normal 47 2 16" xfId="11850"/>
    <cellStyle name="Normal 47 2 16 2" xfId="11851"/>
    <cellStyle name="Normal 47 2 17" xfId="11852"/>
    <cellStyle name="Normal 47 2 17 2" xfId="11853"/>
    <cellStyle name="Normal 47 2 18" xfId="11854"/>
    <cellStyle name="Normal 47 2 18 2" xfId="11855"/>
    <cellStyle name="Normal 47 2 19" xfId="11856"/>
    <cellStyle name="Normal 47 2 19 2" xfId="11857"/>
    <cellStyle name="Normal 47 2 2" xfId="11858"/>
    <cellStyle name="Normal 47 2 2 2" xfId="11859"/>
    <cellStyle name="Normal 47 2 2 2 2" xfId="11860"/>
    <cellStyle name="Normal 47 2 2 3" xfId="11861"/>
    <cellStyle name="Normal 47 2 20" xfId="11862"/>
    <cellStyle name="Normal 47 2 20 2" xfId="11863"/>
    <cellStyle name="Normal 47 2 21" xfId="11864"/>
    <cellStyle name="Normal 47 2 21 2" xfId="11865"/>
    <cellStyle name="Normal 47 2 22" xfId="11866"/>
    <cellStyle name="Normal 47 2 22 2" xfId="11867"/>
    <cellStyle name="Normal 47 2 23" xfId="11868"/>
    <cellStyle name="Normal 47 2 3" xfId="11869"/>
    <cellStyle name="Normal 47 2 3 2" xfId="11870"/>
    <cellStyle name="Normal 47 2 3 2 2" xfId="11871"/>
    <cellStyle name="Normal 47 2 3 3" xfId="11872"/>
    <cellStyle name="Normal 47 2 4" xfId="11873"/>
    <cellStyle name="Normal 47 2 4 2" xfId="11874"/>
    <cellStyle name="Normal 47 2 4 2 2" xfId="11875"/>
    <cellStyle name="Normal 47 2 4 3" xfId="11876"/>
    <cellStyle name="Normal 47 2 5" xfId="11877"/>
    <cellStyle name="Normal 47 2 5 2" xfId="11878"/>
    <cellStyle name="Normal 47 2 5 2 2" xfId="11879"/>
    <cellStyle name="Normal 47 2 5 3" xfId="11880"/>
    <cellStyle name="Normal 47 2 6" xfId="11881"/>
    <cellStyle name="Normal 47 2 6 2" xfId="11882"/>
    <cellStyle name="Normal 47 2 6 2 2" xfId="11883"/>
    <cellStyle name="Normal 47 2 6 3" xfId="11884"/>
    <cellStyle name="Normal 47 2 7" xfId="11885"/>
    <cellStyle name="Normal 47 2 7 2" xfId="11886"/>
    <cellStyle name="Normal 47 2 7 2 2" xfId="11887"/>
    <cellStyle name="Normal 47 2 7 3" xfId="11888"/>
    <cellStyle name="Normal 47 2 8" xfId="11889"/>
    <cellStyle name="Normal 47 2 8 2" xfId="11890"/>
    <cellStyle name="Normal 47 2 8 2 2" xfId="11891"/>
    <cellStyle name="Normal 47 2 8 3" xfId="11892"/>
    <cellStyle name="Normal 47 2 9" xfId="11893"/>
    <cellStyle name="Normal 47 2 9 2" xfId="11894"/>
    <cellStyle name="Normal 47 2 9 2 2" xfId="11895"/>
    <cellStyle name="Normal 47 2 9 3" xfId="11896"/>
    <cellStyle name="Normal 47 20" xfId="11897"/>
    <cellStyle name="Normal 47 20 2" xfId="11898"/>
    <cellStyle name="Normal 47 21" xfId="11899"/>
    <cellStyle name="Normal 47 21 2" xfId="11900"/>
    <cellStyle name="Normal 47 22" xfId="11901"/>
    <cellStyle name="Normal 47 22 2" xfId="11902"/>
    <cellStyle name="Normal 47 23" xfId="11903"/>
    <cellStyle name="Normal 47 23 2" xfId="11904"/>
    <cellStyle name="Normal 47 24" xfId="11905"/>
    <cellStyle name="Normal 47 24 2" xfId="11906"/>
    <cellStyle name="Normal 47 25" xfId="11907"/>
    <cellStyle name="Normal 47 25 2" xfId="11908"/>
    <cellStyle name="Normal 47 26" xfId="11909"/>
    <cellStyle name="Normal 47 3" xfId="11910"/>
    <cellStyle name="Normal 47 3 10" xfId="11911"/>
    <cellStyle name="Normal 47 3 10 2" xfId="11912"/>
    <cellStyle name="Normal 47 3 11" xfId="11913"/>
    <cellStyle name="Normal 47 3 11 2" xfId="11914"/>
    <cellStyle name="Normal 47 3 12" xfId="11915"/>
    <cellStyle name="Normal 47 3 12 2" xfId="11916"/>
    <cellStyle name="Normal 47 3 13" xfId="11917"/>
    <cellStyle name="Normal 47 3 13 2" xfId="11918"/>
    <cellStyle name="Normal 47 3 14" xfId="11919"/>
    <cellStyle name="Normal 47 3 14 2" xfId="11920"/>
    <cellStyle name="Normal 47 3 15" xfId="11921"/>
    <cellStyle name="Normal 47 3 15 2" xfId="11922"/>
    <cellStyle name="Normal 47 3 16" xfId="11923"/>
    <cellStyle name="Normal 47 3 16 2" xfId="11924"/>
    <cellStyle name="Normal 47 3 17" xfId="11925"/>
    <cellStyle name="Normal 47 3 17 2" xfId="11926"/>
    <cellStyle name="Normal 47 3 18" xfId="11927"/>
    <cellStyle name="Normal 47 3 18 2" xfId="11928"/>
    <cellStyle name="Normal 47 3 19" xfId="11929"/>
    <cellStyle name="Normal 47 3 19 2" xfId="11930"/>
    <cellStyle name="Normal 47 3 2" xfId="11931"/>
    <cellStyle name="Normal 47 3 2 2" xfId="11932"/>
    <cellStyle name="Normal 47 3 2 2 2" xfId="11933"/>
    <cellStyle name="Normal 47 3 2 3" xfId="11934"/>
    <cellStyle name="Normal 47 3 20" xfId="11935"/>
    <cellStyle name="Normal 47 3 20 2" xfId="11936"/>
    <cellStyle name="Normal 47 3 21" xfId="11937"/>
    <cellStyle name="Normal 47 3 21 2" xfId="11938"/>
    <cellStyle name="Normal 47 3 22" xfId="11939"/>
    <cellStyle name="Normal 47 3 3" xfId="11940"/>
    <cellStyle name="Normal 47 3 3 2" xfId="11941"/>
    <cellStyle name="Normal 47 3 3 2 2" xfId="11942"/>
    <cellStyle name="Normal 47 3 3 3" xfId="11943"/>
    <cellStyle name="Normal 47 3 4" xfId="11944"/>
    <cellStyle name="Normal 47 3 4 2" xfId="11945"/>
    <cellStyle name="Normal 47 3 4 2 2" xfId="11946"/>
    <cellStyle name="Normal 47 3 4 3" xfId="11947"/>
    <cellStyle name="Normal 47 3 5" xfId="11948"/>
    <cellStyle name="Normal 47 3 5 2" xfId="11949"/>
    <cellStyle name="Normal 47 3 5 2 2" xfId="11950"/>
    <cellStyle name="Normal 47 3 5 3" xfId="11951"/>
    <cellStyle name="Normal 47 3 6" xfId="11952"/>
    <cellStyle name="Normal 47 3 6 2" xfId="11953"/>
    <cellStyle name="Normal 47 3 6 2 2" xfId="11954"/>
    <cellStyle name="Normal 47 3 6 3" xfId="11955"/>
    <cellStyle name="Normal 47 3 7" xfId="11956"/>
    <cellStyle name="Normal 47 3 7 2" xfId="11957"/>
    <cellStyle name="Normal 47 3 7 2 2" xfId="11958"/>
    <cellStyle name="Normal 47 3 7 3" xfId="11959"/>
    <cellStyle name="Normal 47 3 8" xfId="11960"/>
    <cellStyle name="Normal 47 3 8 2" xfId="11961"/>
    <cellStyle name="Normal 47 3 8 2 2" xfId="11962"/>
    <cellStyle name="Normal 47 3 8 3" xfId="11963"/>
    <cellStyle name="Normal 47 3 9" xfId="11964"/>
    <cellStyle name="Normal 47 3 9 2" xfId="11965"/>
    <cellStyle name="Normal 47 4" xfId="11966"/>
    <cellStyle name="Normal 47 4 2" xfId="11967"/>
    <cellStyle name="Normal 47 4 2 2" xfId="11968"/>
    <cellStyle name="Normal 47 4 3" xfId="11969"/>
    <cellStyle name="Normal 47 5" xfId="11970"/>
    <cellStyle name="Normal 47 5 2" xfId="11971"/>
    <cellStyle name="Normal 47 5 2 2" xfId="11972"/>
    <cellStyle name="Normal 47 5 3" xfId="11973"/>
    <cellStyle name="Normal 47 6" xfId="11974"/>
    <cellStyle name="Normal 47 6 2" xfId="11975"/>
    <cellStyle name="Normal 47 6 2 2" xfId="11976"/>
    <cellStyle name="Normal 47 6 3" xfId="11977"/>
    <cellStyle name="Normal 47 7" xfId="11978"/>
    <cellStyle name="Normal 47 7 2" xfId="11979"/>
    <cellStyle name="Normal 47 7 2 2" xfId="11980"/>
    <cellStyle name="Normal 47 7 3" xfId="11981"/>
    <cellStyle name="Normal 47 8" xfId="11982"/>
    <cellStyle name="Normal 47 8 2" xfId="11983"/>
    <cellStyle name="Normal 47 8 2 2" xfId="11984"/>
    <cellStyle name="Normal 47 8 3" xfId="11985"/>
    <cellStyle name="Normal 47 9" xfId="11986"/>
    <cellStyle name="Normal 47 9 2" xfId="11987"/>
    <cellStyle name="Normal 47 9 2 2" xfId="11988"/>
    <cellStyle name="Normal 47 9 3" xfId="11989"/>
    <cellStyle name="Normal 48" xfId="11990"/>
    <cellStyle name="Normal 48 10" xfId="11991"/>
    <cellStyle name="Normal 48 10 2" xfId="11992"/>
    <cellStyle name="Normal 48 10 2 2" xfId="11993"/>
    <cellStyle name="Normal 48 10 3" xfId="11994"/>
    <cellStyle name="Normal 48 11" xfId="11995"/>
    <cellStyle name="Normal 48 11 2" xfId="11996"/>
    <cellStyle name="Normal 48 11 2 2" xfId="11997"/>
    <cellStyle name="Normal 48 11 3" xfId="11998"/>
    <cellStyle name="Normal 48 12" xfId="11999"/>
    <cellStyle name="Normal 48 12 2" xfId="12000"/>
    <cellStyle name="Normal 48 12 2 2" xfId="12001"/>
    <cellStyle name="Normal 48 12 3" xfId="12002"/>
    <cellStyle name="Normal 48 13" xfId="12003"/>
    <cellStyle name="Normal 48 13 2" xfId="12004"/>
    <cellStyle name="Normal 48 14" xfId="12005"/>
    <cellStyle name="Normal 48 14 2" xfId="12006"/>
    <cellStyle name="Normal 48 15" xfId="12007"/>
    <cellStyle name="Normal 48 15 2" xfId="12008"/>
    <cellStyle name="Normal 48 16" xfId="12009"/>
    <cellStyle name="Normal 48 16 2" xfId="12010"/>
    <cellStyle name="Normal 48 17" xfId="12011"/>
    <cellStyle name="Normal 48 17 2" xfId="12012"/>
    <cellStyle name="Normal 48 18" xfId="12013"/>
    <cellStyle name="Normal 48 18 2" xfId="12014"/>
    <cellStyle name="Normal 48 19" xfId="12015"/>
    <cellStyle name="Normal 48 19 2" xfId="12016"/>
    <cellStyle name="Normal 48 2" xfId="12017"/>
    <cellStyle name="Normal 48 2 10" xfId="12018"/>
    <cellStyle name="Normal 48 2 10 2" xfId="12019"/>
    <cellStyle name="Normal 48 2 11" xfId="12020"/>
    <cellStyle name="Normal 48 2 11 2" xfId="12021"/>
    <cellStyle name="Normal 48 2 12" xfId="12022"/>
    <cellStyle name="Normal 48 2 12 2" xfId="12023"/>
    <cellStyle name="Normal 48 2 13" xfId="12024"/>
    <cellStyle name="Normal 48 2 13 2" xfId="12025"/>
    <cellStyle name="Normal 48 2 14" xfId="12026"/>
    <cellStyle name="Normal 48 2 14 2" xfId="12027"/>
    <cellStyle name="Normal 48 2 15" xfId="12028"/>
    <cellStyle name="Normal 48 2 15 2" xfId="12029"/>
    <cellStyle name="Normal 48 2 16" xfId="12030"/>
    <cellStyle name="Normal 48 2 16 2" xfId="12031"/>
    <cellStyle name="Normal 48 2 17" xfId="12032"/>
    <cellStyle name="Normal 48 2 17 2" xfId="12033"/>
    <cellStyle name="Normal 48 2 18" xfId="12034"/>
    <cellStyle name="Normal 48 2 18 2" xfId="12035"/>
    <cellStyle name="Normal 48 2 19" xfId="12036"/>
    <cellStyle name="Normal 48 2 19 2" xfId="12037"/>
    <cellStyle name="Normal 48 2 2" xfId="12038"/>
    <cellStyle name="Normal 48 2 2 2" xfId="12039"/>
    <cellStyle name="Normal 48 2 2 2 2" xfId="12040"/>
    <cellStyle name="Normal 48 2 2 3" xfId="12041"/>
    <cellStyle name="Normal 48 2 20" xfId="12042"/>
    <cellStyle name="Normal 48 2 20 2" xfId="12043"/>
    <cellStyle name="Normal 48 2 21" xfId="12044"/>
    <cellStyle name="Normal 48 2 21 2" xfId="12045"/>
    <cellStyle name="Normal 48 2 22" xfId="12046"/>
    <cellStyle name="Normal 48 2 22 2" xfId="12047"/>
    <cellStyle name="Normal 48 2 23" xfId="12048"/>
    <cellStyle name="Normal 48 2 3" xfId="12049"/>
    <cellStyle name="Normal 48 2 3 2" xfId="12050"/>
    <cellStyle name="Normal 48 2 3 2 2" xfId="12051"/>
    <cellStyle name="Normal 48 2 3 3" xfId="12052"/>
    <cellStyle name="Normal 48 2 4" xfId="12053"/>
    <cellStyle name="Normal 48 2 4 2" xfId="12054"/>
    <cellStyle name="Normal 48 2 4 2 2" xfId="12055"/>
    <cellStyle name="Normal 48 2 4 3" xfId="12056"/>
    <cellStyle name="Normal 48 2 5" xfId="12057"/>
    <cellStyle name="Normal 48 2 5 2" xfId="12058"/>
    <cellStyle name="Normal 48 2 5 2 2" xfId="12059"/>
    <cellStyle name="Normal 48 2 5 3" xfId="12060"/>
    <cellStyle name="Normal 48 2 6" xfId="12061"/>
    <cellStyle name="Normal 48 2 6 2" xfId="12062"/>
    <cellStyle name="Normal 48 2 6 2 2" xfId="12063"/>
    <cellStyle name="Normal 48 2 6 3" xfId="12064"/>
    <cellStyle name="Normal 48 2 7" xfId="12065"/>
    <cellStyle name="Normal 48 2 7 2" xfId="12066"/>
    <cellStyle name="Normal 48 2 7 2 2" xfId="12067"/>
    <cellStyle name="Normal 48 2 7 3" xfId="12068"/>
    <cellStyle name="Normal 48 2 8" xfId="12069"/>
    <cellStyle name="Normal 48 2 8 2" xfId="12070"/>
    <cellStyle name="Normal 48 2 8 2 2" xfId="12071"/>
    <cellStyle name="Normal 48 2 8 3" xfId="12072"/>
    <cellStyle name="Normal 48 2 9" xfId="12073"/>
    <cellStyle name="Normal 48 2 9 2" xfId="12074"/>
    <cellStyle name="Normal 48 2 9 2 2" xfId="12075"/>
    <cellStyle name="Normal 48 2 9 3" xfId="12076"/>
    <cellStyle name="Normal 48 20" xfId="12077"/>
    <cellStyle name="Normal 48 20 2" xfId="12078"/>
    <cellStyle name="Normal 48 21" xfId="12079"/>
    <cellStyle name="Normal 48 21 2" xfId="12080"/>
    <cellStyle name="Normal 48 22" xfId="12081"/>
    <cellStyle name="Normal 48 22 2" xfId="12082"/>
    <cellStyle name="Normal 48 23" xfId="12083"/>
    <cellStyle name="Normal 48 23 2" xfId="12084"/>
    <cellStyle name="Normal 48 24" xfId="12085"/>
    <cellStyle name="Normal 48 24 2" xfId="12086"/>
    <cellStyle name="Normal 48 25" xfId="12087"/>
    <cellStyle name="Normal 48 25 2" xfId="12088"/>
    <cellStyle name="Normal 48 26" xfId="12089"/>
    <cellStyle name="Normal 48 3" xfId="12090"/>
    <cellStyle name="Normal 48 3 10" xfId="12091"/>
    <cellStyle name="Normal 48 3 10 2" xfId="12092"/>
    <cellStyle name="Normal 48 3 11" xfId="12093"/>
    <cellStyle name="Normal 48 3 11 2" xfId="12094"/>
    <cellStyle name="Normal 48 3 12" xfId="12095"/>
    <cellStyle name="Normal 48 3 12 2" xfId="12096"/>
    <cellStyle name="Normal 48 3 13" xfId="12097"/>
    <cellStyle name="Normal 48 3 13 2" xfId="12098"/>
    <cellStyle name="Normal 48 3 14" xfId="12099"/>
    <cellStyle name="Normal 48 3 14 2" xfId="12100"/>
    <cellStyle name="Normal 48 3 15" xfId="12101"/>
    <cellStyle name="Normal 48 3 15 2" xfId="12102"/>
    <cellStyle name="Normal 48 3 16" xfId="12103"/>
    <cellStyle name="Normal 48 3 16 2" xfId="12104"/>
    <cellStyle name="Normal 48 3 17" xfId="12105"/>
    <cellStyle name="Normal 48 3 17 2" xfId="12106"/>
    <cellStyle name="Normal 48 3 18" xfId="12107"/>
    <cellStyle name="Normal 48 3 18 2" xfId="12108"/>
    <cellStyle name="Normal 48 3 19" xfId="12109"/>
    <cellStyle name="Normal 48 3 19 2" xfId="12110"/>
    <cellStyle name="Normal 48 3 2" xfId="12111"/>
    <cellStyle name="Normal 48 3 2 2" xfId="12112"/>
    <cellStyle name="Normal 48 3 2 2 2" xfId="12113"/>
    <cellStyle name="Normal 48 3 2 3" xfId="12114"/>
    <cellStyle name="Normal 48 3 20" xfId="12115"/>
    <cellStyle name="Normal 48 3 20 2" xfId="12116"/>
    <cellStyle name="Normal 48 3 21" xfId="12117"/>
    <cellStyle name="Normal 48 3 21 2" xfId="12118"/>
    <cellStyle name="Normal 48 3 22" xfId="12119"/>
    <cellStyle name="Normal 48 3 3" xfId="12120"/>
    <cellStyle name="Normal 48 3 3 2" xfId="12121"/>
    <cellStyle name="Normal 48 3 3 2 2" xfId="12122"/>
    <cellStyle name="Normal 48 3 3 3" xfId="12123"/>
    <cellStyle name="Normal 48 3 4" xfId="12124"/>
    <cellStyle name="Normal 48 3 4 2" xfId="12125"/>
    <cellStyle name="Normal 48 3 4 2 2" xfId="12126"/>
    <cellStyle name="Normal 48 3 4 3" xfId="12127"/>
    <cellStyle name="Normal 48 3 5" xfId="12128"/>
    <cellStyle name="Normal 48 3 5 2" xfId="12129"/>
    <cellStyle name="Normal 48 3 5 2 2" xfId="12130"/>
    <cellStyle name="Normal 48 3 5 3" xfId="12131"/>
    <cellStyle name="Normal 48 3 6" xfId="12132"/>
    <cellStyle name="Normal 48 3 6 2" xfId="12133"/>
    <cellStyle name="Normal 48 3 6 2 2" xfId="12134"/>
    <cellStyle name="Normal 48 3 6 3" xfId="12135"/>
    <cellStyle name="Normal 48 3 7" xfId="12136"/>
    <cellStyle name="Normal 48 3 7 2" xfId="12137"/>
    <cellStyle name="Normal 48 3 7 2 2" xfId="12138"/>
    <cellStyle name="Normal 48 3 7 3" xfId="12139"/>
    <cellStyle name="Normal 48 3 8" xfId="12140"/>
    <cellStyle name="Normal 48 3 8 2" xfId="12141"/>
    <cellStyle name="Normal 48 3 8 2 2" xfId="12142"/>
    <cellStyle name="Normal 48 3 8 3" xfId="12143"/>
    <cellStyle name="Normal 48 3 9" xfId="12144"/>
    <cellStyle name="Normal 48 3 9 2" xfId="12145"/>
    <cellStyle name="Normal 48 4" xfId="12146"/>
    <cellStyle name="Normal 48 4 2" xfId="12147"/>
    <cellStyle name="Normal 48 4 2 2" xfId="12148"/>
    <cellStyle name="Normal 48 4 3" xfId="12149"/>
    <cellStyle name="Normal 48 5" xfId="12150"/>
    <cellStyle name="Normal 48 5 2" xfId="12151"/>
    <cellStyle name="Normal 48 5 2 2" xfId="12152"/>
    <cellStyle name="Normal 48 5 3" xfId="12153"/>
    <cellStyle name="Normal 48 6" xfId="12154"/>
    <cellStyle name="Normal 48 6 2" xfId="12155"/>
    <cellStyle name="Normal 48 6 2 2" xfId="12156"/>
    <cellStyle name="Normal 48 6 3" xfId="12157"/>
    <cellStyle name="Normal 48 7" xfId="12158"/>
    <cellStyle name="Normal 48 7 2" xfId="12159"/>
    <cellStyle name="Normal 48 7 2 2" xfId="12160"/>
    <cellStyle name="Normal 48 7 3" xfId="12161"/>
    <cellStyle name="Normal 48 8" xfId="12162"/>
    <cellStyle name="Normal 48 8 2" xfId="12163"/>
    <cellStyle name="Normal 48 8 2 2" xfId="12164"/>
    <cellStyle name="Normal 48 8 3" xfId="12165"/>
    <cellStyle name="Normal 48 9" xfId="12166"/>
    <cellStyle name="Normal 48 9 2" xfId="12167"/>
    <cellStyle name="Normal 48 9 2 2" xfId="12168"/>
    <cellStyle name="Normal 48 9 3" xfId="12169"/>
    <cellStyle name="Normal 49" xfId="12170"/>
    <cellStyle name="Normal 49 10" xfId="12171"/>
    <cellStyle name="Normal 49 10 2" xfId="12172"/>
    <cellStyle name="Normal 49 10 2 2" xfId="12173"/>
    <cellStyle name="Normal 49 10 3" xfId="12174"/>
    <cellStyle name="Normal 49 11" xfId="12175"/>
    <cellStyle name="Normal 49 11 2" xfId="12176"/>
    <cellStyle name="Normal 49 11 2 2" xfId="12177"/>
    <cellStyle name="Normal 49 11 3" xfId="12178"/>
    <cellStyle name="Normal 49 12" xfId="12179"/>
    <cellStyle name="Normal 49 12 2" xfId="12180"/>
    <cellStyle name="Normal 49 12 2 2" xfId="12181"/>
    <cellStyle name="Normal 49 12 3" xfId="12182"/>
    <cellStyle name="Normal 49 13" xfId="12183"/>
    <cellStyle name="Normal 49 13 2" xfId="12184"/>
    <cellStyle name="Normal 49 14" xfId="12185"/>
    <cellStyle name="Normal 49 14 2" xfId="12186"/>
    <cellStyle name="Normal 49 15" xfId="12187"/>
    <cellStyle name="Normal 49 15 2" xfId="12188"/>
    <cellStyle name="Normal 49 16" xfId="12189"/>
    <cellStyle name="Normal 49 16 2" xfId="12190"/>
    <cellStyle name="Normal 49 17" xfId="12191"/>
    <cellStyle name="Normal 49 17 2" xfId="12192"/>
    <cellStyle name="Normal 49 18" xfId="12193"/>
    <cellStyle name="Normal 49 18 2" xfId="12194"/>
    <cellStyle name="Normal 49 19" xfId="12195"/>
    <cellStyle name="Normal 49 19 2" xfId="12196"/>
    <cellStyle name="Normal 49 2" xfId="12197"/>
    <cellStyle name="Normal 49 2 10" xfId="12198"/>
    <cellStyle name="Normal 49 2 10 2" xfId="12199"/>
    <cellStyle name="Normal 49 2 11" xfId="12200"/>
    <cellStyle name="Normal 49 2 11 2" xfId="12201"/>
    <cellStyle name="Normal 49 2 12" xfId="12202"/>
    <cellStyle name="Normal 49 2 12 2" xfId="12203"/>
    <cellStyle name="Normal 49 2 13" xfId="12204"/>
    <cellStyle name="Normal 49 2 13 2" xfId="12205"/>
    <cellStyle name="Normal 49 2 14" xfId="12206"/>
    <cellStyle name="Normal 49 2 14 2" xfId="12207"/>
    <cellStyle name="Normal 49 2 15" xfId="12208"/>
    <cellStyle name="Normal 49 2 15 2" xfId="12209"/>
    <cellStyle name="Normal 49 2 16" xfId="12210"/>
    <cellStyle name="Normal 49 2 16 2" xfId="12211"/>
    <cellStyle name="Normal 49 2 17" xfId="12212"/>
    <cellStyle name="Normal 49 2 17 2" xfId="12213"/>
    <cellStyle name="Normal 49 2 18" xfId="12214"/>
    <cellStyle name="Normal 49 2 18 2" xfId="12215"/>
    <cellStyle name="Normal 49 2 19" xfId="12216"/>
    <cellStyle name="Normal 49 2 19 2" xfId="12217"/>
    <cellStyle name="Normal 49 2 2" xfId="12218"/>
    <cellStyle name="Normal 49 2 2 2" xfId="12219"/>
    <cellStyle name="Normal 49 2 2 2 2" xfId="12220"/>
    <cellStyle name="Normal 49 2 2 3" xfId="12221"/>
    <cellStyle name="Normal 49 2 20" xfId="12222"/>
    <cellStyle name="Normal 49 2 20 2" xfId="12223"/>
    <cellStyle name="Normal 49 2 21" xfId="12224"/>
    <cellStyle name="Normal 49 2 21 2" xfId="12225"/>
    <cellStyle name="Normal 49 2 22" xfId="12226"/>
    <cellStyle name="Normal 49 2 22 2" xfId="12227"/>
    <cellStyle name="Normal 49 2 23" xfId="12228"/>
    <cellStyle name="Normal 49 2 3" xfId="12229"/>
    <cellStyle name="Normal 49 2 3 2" xfId="12230"/>
    <cellStyle name="Normal 49 2 3 2 2" xfId="12231"/>
    <cellStyle name="Normal 49 2 3 3" xfId="12232"/>
    <cellStyle name="Normal 49 2 4" xfId="12233"/>
    <cellStyle name="Normal 49 2 4 2" xfId="12234"/>
    <cellStyle name="Normal 49 2 4 2 2" xfId="12235"/>
    <cellStyle name="Normal 49 2 4 3" xfId="12236"/>
    <cellStyle name="Normal 49 2 5" xfId="12237"/>
    <cellStyle name="Normal 49 2 5 2" xfId="12238"/>
    <cellStyle name="Normal 49 2 5 2 2" xfId="12239"/>
    <cellStyle name="Normal 49 2 5 3" xfId="12240"/>
    <cellStyle name="Normal 49 2 6" xfId="12241"/>
    <cellStyle name="Normal 49 2 6 2" xfId="12242"/>
    <cellStyle name="Normal 49 2 6 2 2" xfId="12243"/>
    <cellStyle name="Normal 49 2 6 3" xfId="12244"/>
    <cellStyle name="Normal 49 2 7" xfId="12245"/>
    <cellStyle name="Normal 49 2 7 2" xfId="12246"/>
    <cellStyle name="Normal 49 2 7 2 2" xfId="12247"/>
    <cellStyle name="Normal 49 2 7 3" xfId="12248"/>
    <cellStyle name="Normal 49 2 8" xfId="12249"/>
    <cellStyle name="Normal 49 2 8 2" xfId="12250"/>
    <cellStyle name="Normal 49 2 8 2 2" xfId="12251"/>
    <cellStyle name="Normal 49 2 8 3" xfId="12252"/>
    <cellStyle name="Normal 49 2 9" xfId="12253"/>
    <cellStyle name="Normal 49 2 9 2" xfId="12254"/>
    <cellStyle name="Normal 49 2 9 2 2" xfId="12255"/>
    <cellStyle name="Normal 49 2 9 3" xfId="12256"/>
    <cellStyle name="Normal 49 20" xfId="12257"/>
    <cellStyle name="Normal 49 20 2" xfId="12258"/>
    <cellStyle name="Normal 49 21" xfId="12259"/>
    <cellStyle name="Normal 49 21 2" xfId="12260"/>
    <cellStyle name="Normal 49 22" xfId="12261"/>
    <cellStyle name="Normal 49 22 2" xfId="12262"/>
    <cellStyle name="Normal 49 23" xfId="12263"/>
    <cellStyle name="Normal 49 23 2" xfId="12264"/>
    <cellStyle name="Normal 49 24" xfId="12265"/>
    <cellStyle name="Normal 49 24 2" xfId="12266"/>
    <cellStyle name="Normal 49 25" xfId="12267"/>
    <cellStyle name="Normal 49 25 2" xfId="12268"/>
    <cellStyle name="Normal 49 26" xfId="12269"/>
    <cellStyle name="Normal 49 3" xfId="12270"/>
    <cellStyle name="Normal 49 3 10" xfId="12271"/>
    <cellStyle name="Normal 49 3 10 2" xfId="12272"/>
    <cellStyle name="Normal 49 3 11" xfId="12273"/>
    <cellStyle name="Normal 49 3 11 2" xfId="12274"/>
    <cellStyle name="Normal 49 3 12" xfId="12275"/>
    <cellStyle name="Normal 49 3 12 2" xfId="12276"/>
    <cellStyle name="Normal 49 3 13" xfId="12277"/>
    <cellStyle name="Normal 49 3 13 2" xfId="12278"/>
    <cellStyle name="Normal 49 3 14" xfId="12279"/>
    <cellStyle name="Normal 49 3 14 2" xfId="12280"/>
    <cellStyle name="Normal 49 3 15" xfId="12281"/>
    <cellStyle name="Normal 49 3 15 2" xfId="12282"/>
    <cellStyle name="Normal 49 3 16" xfId="12283"/>
    <cellStyle name="Normal 49 3 16 2" xfId="12284"/>
    <cellStyle name="Normal 49 3 17" xfId="12285"/>
    <cellStyle name="Normal 49 3 17 2" xfId="12286"/>
    <cellStyle name="Normal 49 3 18" xfId="12287"/>
    <cellStyle name="Normal 49 3 18 2" xfId="12288"/>
    <cellStyle name="Normal 49 3 19" xfId="12289"/>
    <cellStyle name="Normal 49 3 19 2" xfId="12290"/>
    <cellStyle name="Normal 49 3 2" xfId="12291"/>
    <cellStyle name="Normal 49 3 2 2" xfId="12292"/>
    <cellStyle name="Normal 49 3 2 2 2" xfId="12293"/>
    <cellStyle name="Normal 49 3 2 3" xfId="12294"/>
    <cellStyle name="Normal 49 3 20" xfId="12295"/>
    <cellStyle name="Normal 49 3 20 2" xfId="12296"/>
    <cellStyle name="Normal 49 3 21" xfId="12297"/>
    <cellStyle name="Normal 49 3 21 2" xfId="12298"/>
    <cellStyle name="Normal 49 3 22" xfId="12299"/>
    <cellStyle name="Normal 49 3 3" xfId="12300"/>
    <cellStyle name="Normal 49 3 3 2" xfId="12301"/>
    <cellStyle name="Normal 49 3 3 2 2" xfId="12302"/>
    <cellStyle name="Normal 49 3 3 3" xfId="12303"/>
    <cellStyle name="Normal 49 3 4" xfId="12304"/>
    <cellStyle name="Normal 49 3 4 2" xfId="12305"/>
    <cellStyle name="Normal 49 3 4 2 2" xfId="12306"/>
    <cellStyle name="Normal 49 3 4 3" xfId="12307"/>
    <cellStyle name="Normal 49 3 5" xfId="12308"/>
    <cellStyle name="Normal 49 3 5 2" xfId="12309"/>
    <cellStyle name="Normal 49 3 5 2 2" xfId="12310"/>
    <cellStyle name="Normal 49 3 5 3" xfId="12311"/>
    <cellStyle name="Normal 49 3 6" xfId="12312"/>
    <cellStyle name="Normal 49 3 6 2" xfId="12313"/>
    <cellStyle name="Normal 49 3 6 2 2" xfId="12314"/>
    <cellStyle name="Normal 49 3 6 3" xfId="12315"/>
    <cellStyle name="Normal 49 3 7" xfId="12316"/>
    <cellStyle name="Normal 49 3 7 2" xfId="12317"/>
    <cellStyle name="Normal 49 3 7 2 2" xfId="12318"/>
    <cellStyle name="Normal 49 3 7 3" xfId="12319"/>
    <cellStyle name="Normal 49 3 8" xfId="12320"/>
    <cellStyle name="Normal 49 3 8 2" xfId="12321"/>
    <cellStyle name="Normal 49 3 8 2 2" xfId="12322"/>
    <cellStyle name="Normal 49 3 8 3" xfId="12323"/>
    <cellStyle name="Normal 49 3 9" xfId="12324"/>
    <cellStyle name="Normal 49 3 9 2" xfId="12325"/>
    <cellStyle name="Normal 49 4" xfId="12326"/>
    <cellStyle name="Normal 49 4 2" xfId="12327"/>
    <cellStyle name="Normal 49 4 2 2" xfId="12328"/>
    <cellStyle name="Normal 49 4 3" xfId="12329"/>
    <cellStyle name="Normal 49 5" xfId="12330"/>
    <cellStyle name="Normal 49 5 2" xfId="12331"/>
    <cellStyle name="Normal 49 5 2 2" xfId="12332"/>
    <cellStyle name="Normal 49 5 3" xfId="12333"/>
    <cellStyle name="Normal 49 6" xfId="12334"/>
    <cellStyle name="Normal 49 6 2" xfId="12335"/>
    <cellStyle name="Normal 49 6 2 2" xfId="12336"/>
    <cellStyle name="Normal 49 6 3" xfId="12337"/>
    <cellStyle name="Normal 49 7" xfId="12338"/>
    <cellStyle name="Normal 49 7 2" xfId="12339"/>
    <cellStyle name="Normal 49 7 2 2" xfId="12340"/>
    <cellStyle name="Normal 49 7 3" xfId="12341"/>
    <cellStyle name="Normal 49 8" xfId="12342"/>
    <cellStyle name="Normal 49 8 2" xfId="12343"/>
    <cellStyle name="Normal 49 8 2 2" xfId="12344"/>
    <cellStyle name="Normal 49 8 3" xfId="12345"/>
    <cellStyle name="Normal 49 9" xfId="12346"/>
    <cellStyle name="Normal 49 9 2" xfId="12347"/>
    <cellStyle name="Normal 49 9 2 2" xfId="12348"/>
    <cellStyle name="Normal 49 9 3" xfId="12349"/>
    <cellStyle name="Normal 5" xfId="12350"/>
    <cellStyle name="Normal 5 2" xfId="12351"/>
    <cellStyle name="Normal 5 2 10" xfId="12352"/>
    <cellStyle name="Normal 5 2 10 2" xfId="12353"/>
    <cellStyle name="Normal 5 2 10 2 2" xfId="12354"/>
    <cellStyle name="Normal 5 2 10 3" xfId="12355"/>
    <cellStyle name="Normal 5 2 11" xfId="12356"/>
    <cellStyle name="Normal 5 2 11 2" xfId="12357"/>
    <cellStyle name="Normal 5 2 11 2 2" xfId="12358"/>
    <cellStyle name="Normal 5 2 11 3" xfId="12359"/>
    <cellStyle name="Normal 5 2 12" xfId="12360"/>
    <cellStyle name="Normal 5 2 12 2" xfId="12361"/>
    <cellStyle name="Normal 5 2 12 2 2" xfId="12362"/>
    <cellStyle name="Normal 5 2 12 3" xfId="12363"/>
    <cellStyle name="Normal 5 2 13" xfId="12364"/>
    <cellStyle name="Normal 5 2 13 2" xfId="12365"/>
    <cellStyle name="Normal 5 2 14" xfId="12366"/>
    <cellStyle name="Normal 5 2 14 2" xfId="12367"/>
    <cellStyle name="Normal 5 2 15" xfId="12368"/>
    <cellStyle name="Normal 5 2 15 2" xfId="12369"/>
    <cellStyle name="Normal 5 2 16" xfId="12370"/>
    <cellStyle name="Normal 5 2 16 2" xfId="12371"/>
    <cellStyle name="Normal 5 2 17" xfId="12372"/>
    <cellStyle name="Normal 5 2 17 2" xfId="12373"/>
    <cellStyle name="Normal 5 2 18" xfId="12374"/>
    <cellStyle name="Normal 5 2 18 2" xfId="12375"/>
    <cellStyle name="Normal 5 2 19" xfId="12376"/>
    <cellStyle name="Normal 5 2 19 2" xfId="12377"/>
    <cellStyle name="Normal 5 2 2" xfId="12378"/>
    <cellStyle name="Normal 5 2 2 10" xfId="12379"/>
    <cellStyle name="Normal 5 2 2 10 2" xfId="12380"/>
    <cellStyle name="Normal 5 2 2 11" xfId="12381"/>
    <cellStyle name="Normal 5 2 2 11 2" xfId="12382"/>
    <cellStyle name="Normal 5 2 2 12" xfId="12383"/>
    <cellStyle name="Normal 5 2 2 12 2" xfId="12384"/>
    <cellStyle name="Normal 5 2 2 13" xfId="12385"/>
    <cellStyle name="Normal 5 2 2 13 2" xfId="12386"/>
    <cellStyle name="Normal 5 2 2 14" xfId="12387"/>
    <cellStyle name="Normal 5 2 2 14 2" xfId="12388"/>
    <cellStyle name="Normal 5 2 2 15" xfId="12389"/>
    <cellStyle name="Normal 5 2 2 15 2" xfId="12390"/>
    <cellStyle name="Normal 5 2 2 16" xfId="12391"/>
    <cellStyle name="Normal 5 2 2 16 2" xfId="12392"/>
    <cellStyle name="Normal 5 2 2 17" xfId="12393"/>
    <cellStyle name="Normal 5 2 2 17 2" xfId="12394"/>
    <cellStyle name="Normal 5 2 2 18" xfId="12395"/>
    <cellStyle name="Normal 5 2 2 18 2" xfId="12396"/>
    <cellStyle name="Normal 5 2 2 19" xfId="12397"/>
    <cellStyle name="Normal 5 2 2 19 2" xfId="12398"/>
    <cellStyle name="Normal 5 2 2 2" xfId="12399"/>
    <cellStyle name="Normal 5 2 2 2 2" xfId="12400"/>
    <cellStyle name="Normal 5 2 2 2 2 2" xfId="12401"/>
    <cellStyle name="Normal 5 2 2 2 3" xfId="12402"/>
    <cellStyle name="Normal 5 2 2 20" xfId="12403"/>
    <cellStyle name="Normal 5 2 2 20 2" xfId="12404"/>
    <cellStyle name="Normal 5 2 2 21" xfId="12405"/>
    <cellStyle name="Normal 5 2 2 21 2" xfId="12406"/>
    <cellStyle name="Normal 5 2 2 22" xfId="12407"/>
    <cellStyle name="Normal 5 2 2 22 2" xfId="12408"/>
    <cellStyle name="Normal 5 2 2 23" xfId="12409"/>
    <cellStyle name="Normal 5 2 2 3" xfId="12410"/>
    <cellStyle name="Normal 5 2 2 3 2" xfId="12411"/>
    <cellStyle name="Normal 5 2 2 3 2 2" xfId="12412"/>
    <cellStyle name="Normal 5 2 2 3 3" xfId="12413"/>
    <cellStyle name="Normal 5 2 2 4" xfId="12414"/>
    <cellStyle name="Normal 5 2 2 4 2" xfId="12415"/>
    <cellStyle name="Normal 5 2 2 4 2 2" xfId="12416"/>
    <cellStyle name="Normal 5 2 2 4 3" xfId="12417"/>
    <cellStyle name="Normal 5 2 2 5" xfId="12418"/>
    <cellStyle name="Normal 5 2 2 5 2" xfId="12419"/>
    <cellStyle name="Normal 5 2 2 5 2 2" xfId="12420"/>
    <cellStyle name="Normal 5 2 2 5 3" xfId="12421"/>
    <cellStyle name="Normal 5 2 2 6" xfId="12422"/>
    <cellStyle name="Normal 5 2 2 6 2" xfId="12423"/>
    <cellStyle name="Normal 5 2 2 6 2 2" xfId="12424"/>
    <cellStyle name="Normal 5 2 2 6 3" xfId="12425"/>
    <cellStyle name="Normal 5 2 2 7" xfId="12426"/>
    <cellStyle name="Normal 5 2 2 7 2" xfId="12427"/>
    <cellStyle name="Normal 5 2 2 7 2 2" xfId="12428"/>
    <cellStyle name="Normal 5 2 2 7 3" xfId="12429"/>
    <cellStyle name="Normal 5 2 2 8" xfId="12430"/>
    <cellStyle name="Normal 5 2 2 8 2" xfId="12431"/>
    <cellStyle name="Normal 5 2 2 8 2 2" xfId="12432"/>
    <cellStyle name="Normal 5 2 2 8 3" xfId="12433"/>
    <cellStyle name="Normal 5 2 2 9" xfId="12434"/>
    <cellStyle name="Normal 5 2 2 9 2" xfId="12435"/>
    <cellStyle name="Normal 5 2 2 9 2 2" xfId="12436"/>
    <cellStyle name="Normal 5 2 2 9 3" xfId="12437"/>
    <cellStyle name="Normal 5 2 20" xfId="12438"/>
    <cellStyle name="Normal 5 2 20 2" xfId="12439"/>
    <cellStyle name="Normal 5 2 21" xfId="12440"/>
    <cellStyle name="Normal 5 2 21 2" xfId="12441"/>
    <cellStyle name="Normal 5 2 22" xfId="12442"/>
    <cellStyle name="Normal 5 2 22 2" xfId="12443"/>
    <cellStyle name="Normal 5 2 23" xfId="12444"/>
    <cellStyle name="Normal 5 2 23 2" xfId="12445"/>
    <cellStyle name="Normal 5 2 24" xfId="12446"/>
    <cellStyle name="Normal 5 2 24 2" xfId="12447"/>
    <cellStyle name="Normal 5 2 25" xfId="12448"/>
    <cellStyle name="Normal 5 2 25 2" xfId="12449"/>
    <cellStyle name="Normal 5 2 26" xfId="12450"/>
    <cellStyle name="Normal 5 2 3" xfId="12451"/>
    <cellStyle name="Normal 5 2 3 10" xfId="12452"/>
    <cellStyle name="Normal 5 2 3 10 2" xfId="12453"/>
    <cellStyle name="Normal 5 2 3 11" xfId="12454"/>
    <cellStyle name="Normal 5 2 3 11 2" xfId="12455"/>
    <cellStyle name="Normal 5 2 3 12" xfId="12456"/>
    <cellStyle name="Normal 5 2 3 12 2" xfId="12457"/>
    <cellStyle name="Normal 5 2 3 13" xfId="12458"/>
    <cellStyle name="Normal 5 2 3 13 2" xfId="12459"/>
    <cellStyle name="Normal 5 2 3 14" xfId="12460"/>
    <cellStyle name="Normal 5 2 3 14 2" xfId="12461"/>
    <cellStyle name="Normal 5 2 3 15" xfId="12462"/>
    <cellStyle name="Normal 5 2 3 15 2" xfId="12463"/>
    <cellStyle name="Normal 5 2 3 16" xfId="12464"/>
    <cellStyle name="Normal 5 2 3 16 2" xfId="12465"/>
    <cellStyle name="Normal 5 2 3 17" xfId="12466"/>
    <cellStyle name="Normal 5 2 3 17 2" xfId="12467"/>
    <cellStyle name="Normal 5 2 3 18" xfId="12468"/>
    <cellStyle name="Normal 5 2 3 18 2" xfId="12469"/>
    <cellStyle name="Normal 5 2 3 19" xfId="12470"/>
    <cellStyle name="Normal 5 2 3 19 2" xfId="12471"/>
    <cellStyle name="Normal 5 2 3 2" xfId="12472"/>
    <cellStyle name="Normal 5 2 3 2 2" xfId="12473"/>
    <cellStyle name="Normal 5 2 3 2 2 2" xfId="12474"/>
    <cellStyle name="Normal 5 2 3 2 3" xfId="12475"/>
    <cellStyle name="Normal 5 2 3 20" xfId="12476"/>
    <cellStyle name="Normal 5 2 3 20 2" xfId="12477"/>
    <cellStyle name="Normal 5 2 3 21" xfId="12478"/>
    <cellStyle name="Normal 5 2 3 21 2" xfId="12479"/>
    <cellStyle name="Normal 5 2 3 22" xfId="12480"/>
    <cellStyle name="Normal 5 2 3 3" xfId="12481"/>
    <cellStyle name="Normal 5 2 3 3 2" xfId="12482"/>
    <cellStyle name="Normal 5 2 3 3 2 2" xfId="12483"/>
    <cellStyle name="Normal 5 2 3 3 3" xfId="12484"/>
    <cellStyle name="Normal 5 2 3 4" xfId="12485"/>
    <cellStyle name="Normal 5 2 3 4 2" xfId="12486"/>
    <cellStyle name="Normal 5 2 3 4 2 2" xfId="12487"/>
    <cellStyle name="Normal 5 2 3 4 3" xfId="12488"/>
    <cellStyle name="Normal 5 2 3 5" xfId="12489"/>
    <cellStyle name="Normal 5 2 3 5 2" xfId="12490"/>
    <cellStyle name="Normal 5 2 3 5 2 2" xfId="12491"/>
    <cellStyle name="Normal 5 2 3 5 3" xfId="12492"/>
    <cellStyle name="Normal 5 2 3 6" xfId="12493"/>
    <cellStyle name="Normal 5 2 3 6 2" xfId="12494"/>
    <cellStyle name="Normal 5 2 3 6 2 2" xfId="12495"/>
    <cellStyle name="Normal 5 2 3 6 3" xfId="12496"/>
    <cellStyle name="Normal 5 2 3 7" xfId="12497"/>
    <cellStyle name="Normal 5 2 3 7 2" xfId="12498"/>
    <cellStyle name="Normal 5 2 3 7 2 2" xfId="12499"/>
    <cellStyle name="Normal 5 2 3 7 3" xfId="12500"/>
    <cellStyle name="Normal 5 2 3 8" xfId="12501"/>
    <cellStyle name="Normal 5 2 3 8 2" xfId="12502"/>
    <cellStyle name="Normal 5 2 3 8 2 2" xfId="12503"/>
    <cellStyle name="Normal 5 2 3 8 3" xfId="12504"/>
    <cellStyle name="Normal 5 2 3 9" xfId="12505"/>
    <cellStyle name="Normal 5 2 3 9 2" xfId="12506"/>
    <cellStyle name="Normal 5 2 4" xfId="12507"/>
    <cellStyle name="Normal 5 2 4 2" xfId="12508"/>
    <cellStyle name="Normal 5 2 4 2 2" xfId="12509"/>
    <cellStyle name="Normal 5 2 4 3" xfId="12510"/>
    <cellStyle name="Normal 5 2 5" xfId="12511"/>
    <cellStyle name="Normal 5 2 5 2" xfId="12512"/>
    <cellStyle name="Normal 5 2 5 2 2" xfId="12513"/>
    <cellStyle name="Normal 5 2 5 3" xfId="12514"/>
    <cellStyle name="Normal 5 2 6" xfId="12515"/>
    <cellStyle name="Normal 5 2 6 2" xfId="12516"/>
    <cellStyle name="Normal 5 2 6 2 2" xfId="12517"/>
    <cellStyle name="Normal 5 2 6 3" xfId="12518"/>
    <cellStyle name="Normal 5 2 7" xfId="12519"/>
    <cellStyle name="Normal 5 2 7 2" xfId="12520"/>
    <cellStyle name="Normal 5 2 7 2 2" xfId="12521"/>
    <cellStyle name="Normal 5 2 7 3" xfId="12522"/>
    <cellStyle name="Normal 5 2 8" xfId="12523"/>
    <cellStyle name="Normal 5 2 8 2" xfId="12524"/>
    <cellStyle name="Normal 5 2 8 2 2" xfId="12525"/>
    <cellStyle name="Normal 5 2 8 3" xfId="12526"/>
    <cellStyle name="Normal 5 2 9" xfId="12527"/>
    <cellStyle name="Normal 5 2 9 2" xfId="12528"/>
    <cellStyle name="Normal 5 2 9 2 2" xfId="12529"/>
    <cellStyle name="Normal 5 2 9 3" xfId="12530"/>
    <cellStyle name="Normal 5 3" xfId="12531"/>
    <cellStyle name="Normal 5 3 2" xfId="12532"/>
    <cellStyle name="Normal 50" xfId="12533"/>
    <cellStyle name="Normal 50 10" xfId="12534"/>
    <cellStyle name="Normal 50 10 2" xfId="12535"/>
    <cellStyle name="Normal 50 10 2 2" xfId="12536"/>
    <cellStyle name="Normal 50 10 3" xfId="12537"/>
    <cellStyle name="Normal 50 11" xfId="12538"/>
    <cellStyle name="Normal 50 11 2" xfId="12539"/>
    <cellStyle name="Normal 50 11 2 2" xfId="12540"/>
    <cellStyle name="Normal 50 11 3" xfId="12541"/>
    <cellStyle name="Normal 50 12" xfId="12542"/>
    <cellStyle name="Normal 50 12 2" xfId="12543"/>
    <cellStyle name="Normal 50 12 2 2" xfId="12544"/>
    <cellStyle name="Normal 50 12 3" xfId="12545"/>
    <cellStyle name="Normal 50 13" xfId="12546"/>
    <cellStyle name="Normal 50 13 2" xfId="12547"/>
    <cellStyle name="Normal 50 14" xfId="12548"/>
    <cellStyle name="Normal 50 14 2" xfId="12549"/>
    <cellStyle name="Normal 50 15" xfId="12550"/>
    <cellStyle name="Normal 50 15 2" xfId="12551"/>
    <cellStyle name="Normal 50 16" xfId="12552"/>
    <cellStyle name="Normal 50 16 2" xfId="12553"/>
    <cellStyle name="Normal 50 17" xfId="12554"/>
    <cellStyle name="Normal 50 17 2" xfId="12555"/>
    <cellStyle name="Normal 50 18" xfId="12556"/>
    <cellStyle name="Normal 50 18 2" xfId="12557"/>
    <cellStyle name="Normal 50 19" xfId="12558"/>
    <cellStyle name="Normal 50 19 2" xfId="12559"/>
    <cellStyle name="Normal 50 2" xfId="12560"/>
    <cellStyle name="Normal 50 2 2" xfId="12561"/>
    <cellStyle name="Normal 50 2 2 2" xfId="12562"/>
    <cellStyle name="Normal 50 2 3" xfId="12563"/>
    <cellStyle name="Normal 50 20" xfId="12564"/>
    <cellStyle name="Normal 50 20 2" xfId="12565"/>
    <cellStyle name="Normal 50 21" xfId="12566"/>
    <cellStyle name="Normal 50 21 2" xfId="12567"/>
    <cellStyle name="Normal 50 22" xfId="12568"/>
    <cellStyle name="Normal 50 22 2" xfId="12569"/>
    <cellStyle name="Normal 50 23" xfId="12570"/>
    <cellStyle name="Normal 50 23 2" xfId="12571"/>
    <cellStyle name="Normal 50 24" xfId="12572"/>
    <cellStyle name="Normal 50 24 2" xfId="12573"/>
    <cellStyle name="Normal 50 25" xfId="12574"/>
    <cellStyle name="Normal 50 25 2" xfId="12575"/>
    <cellStyle name="Normal 50 26" xfId="12576"/>
    <cellStyle name="Normal 50 3" xfId="12577"/>
    <cellStyle name="Normal 50 3 2" xfId="12578"/>
    <cellStyle name="Normal 50 3 2 2" xfId="12579"/>
    <cellStyle name="Normal 50 3 3" xfId="12580"/>
    <cellStyle name="Normal 50 4" xfId="12581"/>
    <cellStyle name="Normal 50 4 2" xfId="12582"/>
    <cellStyle name="Normal 50 4 2 2" xfId="12583"/>
    <cellStyle name="Normal 50 4 3" xfId="12584"/>
    <cellStyle name="Normal 50 5" xfId="12585"/>
    <cellStyle name="Normal 50 5 2" xfId="12586"/>
    <cellStyle name="Normal 50 5 2 2" xfId="12587"/>
    <cellStyle name="Normal 50 5 3" xfId="12588"/>
    <cellStyle name="Normal 50 6" xfId="12589"/>
    <cellStyle name="Normal 50 6 2" xfId="12590"/>
    <cellStyle name="Normal 50 6 2 2" xfId="12591"/>
    <cellStyle name="Normal 50 6 3" xfId="12592"/>
    <cellStyle name="Normal 50 7" xfId="12593"/>
    <cellStyle name="Normal 50 7 2" xfId="12594"/>
    <cellStyle name="Normal 50 7 2 2" xfId="12595"/>
    <cellStyle name="Normal 50 7 3" xfId="12596"/>
    <cellStyle name="Normal 50 8" xfId="12597"/>
    <cellStyle name="Normal 50 8 2" xfId="12598"/>
    <cellStyle name="Normal 50 8 2 2" xfId="12599"/>
    <cellStyle name="Normal 50 8 3" xfId="12600"/>
    <cellStyle name="Normal 50 9" xfId="12601"/>
    <cellStyle name="Normal 50 9 2" xfId="12602"/>
    <cellStyle name="Normal 50 9 2 2" xfId="12603"/>
    <cellStyle name="Normal 50 9 3" xfId="12604"/>
    <cellStyle name="Normal 51" xfId="12605"/>
    <cellStyle name="Normal 51 10" xfId="12606"/>
    <cellStyle name="Normal 51 10 2" xfId="12607"/>
    <cellStyle name="Normal 51 11" xfId="12608"/>
    <cellStyle name="Normal 51 11 2" xfId="12609"/>
    <cellStyle name="Normal 51 12" xfId="12610"/>
    <cellStyle name="Normal 51 12 2" xfId="12611"/>
    <cellStyle name="Normal 51 13" xfId="12612"/>
    <cellStyle name="Normal 51 13 2" xfId="12613"/>
    <cellStyle name="Normal 51 14" xfId="12614"/>
    <cellStyle name="Normal 51 14 2" xfId="12615"/>
    <cellStyle name="Normal 51 15" xfId="12616"/>
    <cellStyle name="Normal 51 15 2" xfId="12617"/>
    <cellStyle name="Normal 51 16" xfId="12618"/>
    <cellStyle name="Normal 51 16 2" xfId="12619"/>
    <cellStyle name="Normal 51 17" xfId="12620"/>
    <cellStyle name="Normal 51 17 2" xfId="12621"/>
    <cellStyle name="Normal 51 18" xfId="12622"/>
    <cellStyle name="Normal 51 18 2" xfId="12623"/>
    <cellStyle name="Normal 51 19" xfId="12624"/>
    <cellStyle name="Normal 51 19 2" xfId="12625"/>
    <cellStyle name="Normal 51 2" xfId="12626"/>
    <cellStyle name="Normal 51 2 2" xfId="12627"/>
    <cellStyle name="Normal 51 2 2 2" xfId="12628"/>
    <cellStyle name="Normal 51 2 3" xfId="12629"/>
    <cellStyle name="Normal 51 20" xfId="12630"/>
    <cellStyle name="Normal 51 20 2" xfId="12631"/>
    <cellStyle name="Normal 51 21" xfId="12632"/>
    <cellStyle name="Normal 51 21 2" xfId="12633"/>
    <cellStyle name="Normal 51 22" xfId="12634"/>
    <cellStyle name="Normal 51 3" xfId="12635"/>
    <cellStyle name="Normal 51 3 2" xfId="12636"/>
    <cellStyle name="Normal 51 3 2 2" xfId="12637"/>
    <cellStyle name="Normal 51 3 3" xfId="12638"/>
    <cellStyle name="Normal 51 4" xfId="12639"/>
    <cellStyle name="Normal 51 4 2" xfId="12640"/>
    <cellStyle name="Normal 51 4 2 2" xfId="12641"/>
    <cellStyle name="Normal 51 4 3" xfId="12642"/>
    <cellStyle name="Normal 51 5" xfId="12643"/>
    <cellStyle name="Normal 51 5 2" xfId="12644"/>
    <cellStyle name="Normal 51 5 2 2" xfId="12645"/>
    <cellStyle name="Normal 51 5 3" xfId="12646"/>
    <cellStyle name="Normal 51 6" xfId="12647"/>
    <cellStyle name="Normal 51 6 2" xfId="12648"/>
    <cellStyle name="Normal 51 6 2 2" xfId="12649"/>
    <cellStyle name="Normal 51 6 3" xfId="12650"/>
    <cellStyle name="Normal 51 7" xfId="12651"/>
    <cellStyle name="Normal 51 7 2" xfId="12652"/>
    <cellStyle name="Normal 51 7 2 2" xfId="12653"/>
    <cellStyle name="Normal 51 7 3" xfId="12654"/>
    <cellStyle name="Normal 51 8" xfId="12655"/>
    <cellStyle name="Normal 51 8 2" xfId="12656"/>
    <cellStyle name="Normal 51 8 2 2" xfId="12657"/>
    <cellStyle name="Normal 51 8 3" xfId="12658"/>
    <cellStyle name="Normal 51 9" xfId="12659"/>
    <cellStyle name="Normal 51 9 2" xfId="12660"/>
    <cellStyle name="Normal 52" xfId="12661"/>
    <cellStyle name="Normal 52 10" xfId="12662"/>
    <cellStyle name="Normal 52 10 2" xfId="12663"/>
    <cellStyle name="Normal 52 11" xfId="12664"/>
    <cellStyle name="Normal 52 11 2" xfId="12665"/>
    <cellStyle name="Normal 52 12" xfId="12666"/>
    <cellStyle name="Normal 52 12 2" xfId="12667"/>
    <cellStyle name="Normal 52 13" xfId="12668"/>
    <cellStyle name="Normal 52 13 2" xfId="12669"/>
    <cellStyle name="Normal 52 14" xfId="12670"/>
    <cellStyle name="Normal 52 14 2" xfId="12671"/>
    <cellStyle name="Normal 52 15" xfId="12672"/>
    <cellStyle name="Normal 52 15 2" xfId="12673"/>
    <cellStyle name="Normal 52 16" xfId="12674"/>
    <cellStyle name="Normal 52 16 2" xfId="12675"/>
    <cellStyle name="Normal 52 17" xfId="12676"/>
    <cellStyle name="Normal 52 17 2" xfId="12677"/>
    <cellStyle name="Normal 52 18" xfId="12678"/>
    <cellStyle name="Normal 52 18 2" xfId="12679"/>
    <cellStyle name="Normal 52 19" xfId="12680"/>
    <cellStyle name="Normal 52 19 2" xfId="12681"/>
    <cellStyle name="Normal 52 2" xfId="12682"/>
    <cellStyle name="Normal 52 2 2" xfId="12683"/>
    <cellStyle name="Normal 52 2 2 2" xfId="12684"/>
    <cellStyle name="Normal 52 2 3" xfId="12685"/>
    <cellStyle name="Normal 52 20" xfId="12686"/>
    <cellStyle name="Normal 52 20 2" xfId="12687"/>
    <cellStyle name="Normal 52 21" xfId="12688"/>
    <cellStyle name="Normal 52 21 2" xfId="12689"/>
    <cellStyle name="Normal 52 22" xfId="12690"/>
    <cellStyle name="Normal 52 3" xfId="12691"/>
    <cellStyle name="Normal 52 3 2" xfId="12692"/>
    <cellStyle name="Normal 52 3 2 2" xfId="12693"/>
    <cellStyle name="Normal 52 3 3" xfId="12694"/>
    <cellStyle name="Normal 52 4" xfId="12695"/>
    <cellStyle name="Normal 52 4 2" xfId="12696"/>
    <cellStyle name="Normal 52 4 2 2" xfId="12697"/>
    <cellStyle name="Normal 52 4 3" xfId="12698"/>
    <cellStyle name="Normal 52 5" xfId="12699"/>
    <cellStyle name="Normal 52 5 2" xfId="12700"/>
    <cellStyle name="Normal 52 5 2 2" xfId="12701"/>
    <cellStyle name="Normal 52 5 3" xfId="12702"/>
    <cellStyle name="Normal 52 6" xfId="12703"/>
    <cellStyle name="Normal 52 6 2" xfId="12704"/>
    <cellStyle name="Normal 52 6 2 2" xfId="12705"/>
    <cellStyle name="Normal 52 6 3" xfId="12706"/>
    <cellStyle name="Normal 52 7" xfId="12707"/>
    <cellStyle name="Normal 52 7 2" xfId="12708"/>
    <cellStyle name="Normal 52 7 2 2" xfId="12709"/>
    <cellStyle name="Normal 52 7 3" xfId="12710"/>
    <cellStyle name="Normal 52 8" xfId="12711"/>
    <cellStyle name="Normal 52 8 2" xfId="12712"/>
    <cellStyle name="Normal 52 8 2 2" xfId="12713"/>
    <cellStyle name="Normal 52 8 3" xfId="12714"/>
    <cellStyle name="Normal 52 9" xfId="12715"/>
    <cellStyle name="Normal 52 9 2" xfId="12716"/>
    <cellStyle name="Normal 53" xfId="12717"/>
    <cellStyle name="Normal 53 10" xfId="12718"/>
    <cellStyle name="Normal 53 10 2" xfId="12719"/>
    <cellStyle name="Normal 53 11" xfId="12720"/>
    <cellStyle name="Normal 53 11 2" xfId="12721"/>
    <cellStyle name="Normal 53 12" xfId="12722"/>
    <cellStyle name="Normal 53 12 2" xfId="12723"/>
    <cellStyle name="Normal 53 13" xfId="12724"/>
    <cellStyle name="Normal 53 13 2" xfId="12725"/>
    <cellStyle name="Normal 53 14" xfId="12726"/>
    <cellStyle name="Normal 53 14 2" xfId="12727"/>
    <cellStyle name="Normal 53 15" xfId="12728"/>
    <cellStyle name="Normal 53 15 2" xfId="12729"/>
    <cellStyle name="Normal 53 16" xfId="12730"/>
    <cellStyle name="Normal 53 16 2" xfId="12731"/>
    <cellStyle name="Normal 53 17" xfId="12732"/>
    <cellStyle name="Normal 53 17 2" xfId="12733"/>
    <cellStyle name="Normal 53 18" xfId="12734"/>
    <cellStyle name="Normal 53 18 2" xfId="12735"/>
    <cellStyle name="Normal 53 19" xfId="12736"/>
    <cellStyle name="Normal 53 19 2" xfId="12737"/>
    <cellStyle name="Normal 53 2" xfId="12738"/>
    <cellStyle name="Normal 53 2 2" xfId="12739"/>
    <cellStyle name="Normal 53 2 2 2" xfId="12740"/>
    <cellStyle name="Normal 53 2 3" xfId="12741"/>
    <cellStyle name="Normal 53 20" xfId="12742"/>
    <cellStyle name="Normal 53 20 2" xfId="12743"/>
    <cellStyle name="Normal 53 21" xfId="12744"/>
    <cellStyle name="Normal 53 21 2" xfId="12745"/>
    <cellStyle name="Normal 53 22" xfId="12746"/>
    <cellStyle name="Normal 53 3" xfId="12747"/>
    <cellStyle name="Normal 53 3 2" xfId="12748"/>
    <cellStyle name="Normal 53 3 2 2" xfId="12749"/>
    <cellStyle name="Normal 53 3 3" xfId="12750"/>
    <cellStyle name="Normal 53 4" xfId="12751"/>
    <cellStyle name="Normal 53 4 2" xfId="12752"/>
    <cellStyle name="Normal 53 4 2 2" xfId="12753"/>
    <cellStyle name="Normal 53 4 3" xfId="12754"/>
    <cellStyle name="Normal 53 5" xfId="12755"/>
    <cellStyle name="Normal 53 5 2" xfId="12756"/>
    <cellStyle name="Normal 53 5 2 2" xfId="12757"/>
    <cellStyle name="Normal 53 5 3" xfId="12758"/>
    <cellStyle name="Normal 53 6" xfId="12759"/>
    <cellStyle name="Normal 53 6 2" xfId="12760"/>
    <cellStyle name="Normal 53 6 2 2" xfId="12761"/>
    <cellStyle name="Normal 53 6 3" xfId="12762"/>
    <cellStyle name="Normal 53 7" xfId="12763"/>
    <cellStyle name="Normal 53 7 2" xfId="12764"/>
    <cellStyle name="Normal 53 7 2 2" xfId="12765"/>
    <cellStyle name="Normal 53 7 3" xfId="12766"/>
    <cellStyle name="Normal 53 8" xfId="12767"/>
    <cellStyle name="Normal 53 8 2" xfId="12768"/>
    <cellStyle name="Normal 53 8 2 2" xfId="12769"/>
    <cellStyle name="Normal 53 8 3" xfId="12770"/>
    <cellStyle name="Normal 53 9" xfId="12771"/>
    <cellStyle name="Normal 53 9 2" xfId="12772"/>
    <cellStyle name="Normal 54" xfId="12773"/>
    <cellStyle name="Normal 54 2" xfId="12774"/>
    <cellStyle name="Normal 54 2 2" xfId="12775"/>
    <cellStyle name="Normal 54 3" xfId="12776"/>
    <cellStyle name="Normal 55" xfId="12777"/>
    <cellStyle name="Normal 55 2" xfId="12778"/>
    <cellStyle name="Normal 56" xfId="12779"/>
    <cellStyle name="Normal 56 2" xfId="12780"/>
    <cellStyle name="Normal 57" xfId="12781"/>
    <cellStyle name="Normal 57 2" xfId="12782"/>
    <cellStyle name="Normal 58" xfId="12783"/>
    <cellStyle name="Normal 58 2" xfId="12784"/>
    <cellStyle name="Normal 59" xfId="12785"/>
    <cellStyle name="Normal 59 2" xfId="12786"/>
    <cellStyle name="Normal 6" xfId="12787"/>
    <cellStyle name="Normal 6 2" xfId="12788"/>
    <cellStyle name="Normal 6 2 10" xfId="12789"/>
    <cellStyle name="Normal 6 2 10 2" xfId="12790"/>
    <cellStyle name="Normal 6 2 10 2 2" xfId="12791"/>
    <cellStyle name="Normal 6 2 10 3" xfId="12792"/>
    <cellStyle name="Normal 6 2 11" xfId="12793"/>
    <cellStyle name="Normal 6 2 11 2" xfId="12794"/>
    <cellStyle name="Normal 6 2 11 2 2" xfId="12795"/>
    <cellStyle name="Normal 6 2 11 3" xfId="12796"/>
    <cellStyle name="Normal 6 2 12" xfId="12797"/>
    <cellStyle name="Normal 6 2 12 2" xfId="12798"/>
    <cellStyle name="Normal 6 2 12 2 2" xfId="12799"/>
    <cellStyle name="Normal 6 2 12 3" xfId="12800"/>
    <cellStyle name="Normal 6 2 13" xfId="12801"/>
    <cellStyle name="Normal 6 2 13 2" xfId="12802"/>
    <cellStyle name="Normal 6 2 14" xfId="12803"/>
    <cellStyle name="Normal 6 2 14 2" xfId="12804"/>
    <cellStyle name="Normal 6 2 15" xfId="12805"/>
    <cellStyle name="Normal 6 2 15 2" xfId="12806"/>
    <cellStyle name="Normal 6 2 16" xfId="12807"/>
    <cellStyle name="Normal 6 2 16 2" xfId="12808"/>
    <cellStyle name="Normal 6 2 17" xfId="12809"/>
    <cellStyle name="Normal 6 2 17 2" xfId="12810"/>
    <cellStyle name="Normal 6 2 18" xfId="12811"/>
    <cellStyle name="Normal 6 2 18 2" xfId="12812"/>
    <cellStyle name="Normal 6 2 19" xfId="12813"/>
    <cellStyle name="Normal 6 2 19 2" xfId="12814"/>
    <cellStyle name="Normal 6 2 2" xfId="12815"/>
    <cellStyle name="Normal 6 2 2 10" xfId="12816"/>
    <cellStyle name="Normal 6 2 2 10 2" xfId="12817"/>
    <cellStyle name="Normal 6 2 2 11" xfId="12818"/>
    <cellStyle name="Normal 6 2 2 11 2" xfId="12819"/>
    <cellStyle name="Normal 6 2 2 12" xfId="12820"/>
    <cellStyle name="Normal 6 2 2 12 2" xfId="12821"/>
    <cellStyle name="Normal 6 2 2 13" xfId="12822"/>
    <cellStyle name="Normal 6 2 2 13 2" xfId="12823"/>
    <cellStyle name="Normal 6 2 2 14" xfId="12824"/>
    <cellStyle name="Normal 6 2 2 14 2" xfId="12825"/>
    <cellStyle name="Normal 6 2 2 15" xfId="12826"/>
    <cellStyle name="Normal 6 2 2 15 2" xfId="12827"/>
    <cellStyle name="Normal 6 2 2 16" xfId="12828"/>
    <cellStyle name="Normal 6 2 2 16 2" xfId="12829"/>
    <cellStyle name="Normal 6 2 2 17" xfId="12830"/>
    <cellStyle name="Normal 6 2 2 17 2" xfId="12831"/>
    <cellStyle name="Normal 6 2 2 18" xfId="12832"/>
    <cellStyle name="Normal 6 2 2 18 2" xfId="12833"/>
    <cellStyle name="Normal 6 2 2 19" xfId="12834"/>
    <cellStyle name="Normal 6 2 2 19 2" xfId="12835"/>
    <cellStyle name="Normal 6 2 2 2" xfId="12836"/>
    <cellStyle name="Normal 6 2 2 2 2" xfId="12837"/>
    <cellStyle name="Normal 6 2 2 2 2 2" xfId="12838"/>
    <cellStyle name="Normal 6 2 2 2 3" xfId="12839"/>
    <cellStyle name="Normal 6 2 2 20" xfId="12840"/>
    <cellStyle name="Normal 6 2 2 20 2" xfId="12841"/>
    <cellStyle name="Normal 6 2 2 21" xfId="12842"/>
    <cellStyle name="Normal 6 2 2 21 2" xfId="12843"/>
    <cellStyle name="Normal 6 2 2 22" xfId="12844"/>
    <cellStyle name="Normal 6 2 2 22 2" xfId="12845"/>
    <cellStyle name="Normal 6 2 2 23" xfId="12846"/>
    <cellStyle name="Normal 6 2 2 3" xfId="12847"/>
    <cellStyle name="Normal 6 2 2 3 2" xfId="12848"/>
    <cellStyle name="Normal 6 2 2 3 2 2" xfId="12849"/>
    <cellStyle name="Normal 6 2 2 3 3" xfId="12850"/>
    <cellStyle name="Normal 6 2 2 4" xfId="12851"/>
    <cellStyle name="Normal 6 2 2 4 2" xfId="12852"/>
    <cellStyle name="Normal 6 2 2 4 2 2" xfId="12853"/>
    <cellStyle name="Normal 6 2 2 4 3" xfId="12854"/>
    <cellStyle name="Normal 6 2 2 5" xfId="12855"/>
    <cellStyle name="Normal 6 2 2 5 2" xfId="12856"/>
    <cellStyle name="Normal 6 2 2 5 2 2" xfId="12857"/>
    <cellStyle name="Normal 6 2 2 5 3" xfId="12858"/>
    <cellStyle name="Normal 6 2 2 6" xfId="12859"/>
    <cellStyle name="Normal 6 2 2 6 2" xfId="12860"/>
    <cellStyle name="Normal 6 2 2 6 2 2" xfId="12861"/>
    <cellStyle name="Normal 6 2 2 6 3" xfId="12862"/>
    <cellStyle name="Normal 6 2 2 7" xfId="12863"/>
    <cellStyle name="Normal 6 2 2 7 2" xfId="12864"/>
    <cellStyle name="Normal 6 2 2 7 2 2" xfId="12865"/>
    <cellStyle name="Normal 6 2 2 7 3" xfId="12866"/>
    <cellStyle name="Normal 6 2 2 8" xfId="12867"/>
    <cellStyle name="Normal 6 2 2 8 2" xfId="12868"/>
    <cellStyle name="Normal 6 2 2 8 2 2" xfId="12869"/>
    <cellStyle name="Normal 6 2 2 8 3" xfId="12870"/>
    <cellStyle name="Normal 6 2 2 9" xfId="12871"/>
    <cellStyle name="Normal 6 2 2 9 2" xfId="12872"/>
    <cellStyle name="Normal 6 2 2 9 2 2" xfId="12873"/>
    <cellStyle name="Normal 6 2 2 9 3" xfId="12874"/>
    <cellStyle name="Normal 6 2 20" xfId="12875"/>
    <cellStyle name="Normal 6 2 20 2" xfId="12876"/>
    <cellStyle name="Normal 6 2 21" xfId="12877"/>
    <cellStyle name="Normal 6 2 21 2" xfId="12878"/>
    <cellStyle name="Normal 6 2 22" xfId="12879"/>
    <cellStyle name="Normal 6 2 22 2" xfId="12880"/>
    <cellStyle name="Normal 6 2 23" xfId="12881"/>
    <cellStyle name="Normal 6 2 23 2" xfId="12882"/>
    <cellStyle name="Normal 6 2 24" xfId="12883"/>
    <cellStyle name="Normal 6 2 24 2" xfId="12884"/>
    <cellStyle name="Normal 6 2 25" xfId="12885"/>
    <cellStyle name="Normal 6 2 25 2" xfId="12886"/>
    <cellStyle name="Normal 6 2 26" xfId="12887"/>
    <cellStyle name="Normal 6 2 3" xfId="12888"/>
    <cellStyle name="Normal 6 2 3 10" xfId="12889"/>
    <cellStyle name="Normal 6 2 3 10 2" xfId="12890"/>
    <cellStyle name="Normal 6 2 3 11" xfId="12891"/>
    <cellStyle name="Normal 6 2 3 11 2" xfId="12892"/>
    <cellStyle name="Normal 6 2 3 12" xfId="12893"/>
    <cellStyle name="Normal 6 2 3 12 2" xfId="12894"/>
    <cellStyle name="Normal 6 2 3 13" xfId="12895"/>
    <cellStyle name="Normal 6 2 3 13 2" xfId="12896"/>
    <cellStyle name="Normal 6 2 3 14" xfId="12897"/>
    <cellStyle name="Normal 6 2 3 14 2" xfId="12898"/>
    <cellStyle name="Normal 6 2 3 15" xfId="12899"/>
    <cellStyle name="Normal 6 2 3 15 2" xfId="12900"/>
    <cellStyle name="Normal 6 2 3 16" xfId="12901"/>
    <cellStyle name="Normal 6 2 3 16 2" xfId="12902"/>
    <cellStyle name="Normal 6 2 3 17" xfId="12903"/>
    <cellStyle name="Normal 6 2 3 17 2" xfId="12904"/>
    <cellStyle name="Normal 6 2 3 18" xfId="12905"/>
    <cellStyle name="Normal 6 2 3 18 2" xfId="12906"/>
    <cellStyle name="Normal 6 2 3 19" xfId="12907"/>
    <cellStyle name="Normal 6 2 3 19 2" xfId="12908"/>
    <cellStyle name="Normal 6 2 3 2" xfId="12909"/>
    <cellStyle name="Normal 6 2 3 2 2" xfId="12910"/>
    <cellStyle name="Normal 6 2 3 2 2 2" xfId="12911"/>
    <cellStyle name="Normal 6 2 3 2 3" xfId="12912"/>
    <cellStyle name="Normal 6 2 3 20" xfId="12913"/>
    <cellStyle name="Normal 6 2 3 20 2" xfId="12914"/>
    <cellStyle name="Normal 6 2 3 21" xfId="12915"/>
    <cellStyle name="Normal 6 2 3 21 2" xfId="12916"/>
    <cellStyle name="Normal 6 2 3 22" xfId="12917"/>
    <cellStyle name="Normal 6 2 3 3" xfId="12918"/>
    <cellStyle name="Normal 6 2 3 3 2" xfId="12919"/>
    <cellStyle name="Normal 6 2 3 3 2 2" xfId="12920"/>
    <cellStyle name="Normal 6 2 3 3 3" xfId="12921"/>
    <cellStyle name="Normal 6 2 3 4" xfId="12922"/>
    <cellStyle name="Normal 6 2 3 4 2" xfId="12923"/>
    <cellStyle name="Normal 6 2 3 4 2 2" xfId="12924"/>
    <cellStyle name="Normal 6 2 3 4 3" xfId="12925"/>
    <cellStyle name="Normal 6 2 3 5" xfId="12926"/>
    <cellStyle name="Normal 6 2 3 5 2" xfId="12927"/>
    <cellStyle name="Normal 6 2 3 5 2 2" xfId="12928"/>
    <cellStyle name="Normal 6 2 3 5 3" xfId="12929"/>
    <cellStyle name="Normal 6 2 3 6" xfId="12930"/>
    <cellStyle name="Normal 6 2 3 6 2" xfId="12931"/>
    <cellStyle name="Normal 6 2 3 6 2 2" xfId="12932"/>
    <cellStyle name="Normal 6 2 3 6 3" xfId="12933"/>
    <cellStyle name="Normal 6 2 3 7" xfId="12934"/>
    <cellStyle name="Normal 6 2 3 7 2" xfId="12935"/>
    <cellStyle name="Normal 6 2 3 7 2 2" xfId="12936"/>
    <cellStyle name="Normal 6 2 3 7 3" xfId="12937"/>
    <cellStyle name="Normal 6 2 3 8" xfId="12938"/>
    <cellStyle name="Normal 6 2 3 8 2" xfId="12939"/>
    <cellStyle name="Normal 6 2 3 8 2 2" xfId="12940"/>
    <cellStyle name="Normal 6 2 3 8 3" xfId="12941"/>
    <cellStyle name="Normal 6 2 3 9" xfId="12942"/>
    <cellStyle name="Normal 6 2 3 9 2" xfId="12943"/>
    <cellStyle name="Normal 6 2 4" xfId="12944"/>
    <cellStyle name="Normal 6 2 4 2" xfId="12945"/>
    <cellStyle name="Normal 6 2 4 2 2" xfId="12946"/>
    <cellStyle name="Normal 6 2 4 3" xfId="12947"/>
    <cellStyle name="Normal 6 2 5" xfId="12948"/>
    <cellStyle name="Normal 6 2 5 2" xfId="12949"/>
    <cellStyle name="Normal 6 2 5 2 2" xfId="12950"/>
    <cellStyle name="Normal 6 2 5 3" xfId="12951"/>
    <cellStyle name="Normal 6 2 6" xfId="12952"/>
    <cellStyle name="Normal 6 2 6 2" xfId="12953"/>
    <cellStyle name="Normal 6 2 6 2 2" xfId="12954"/>
    <cellStyle name="Normal 6 2 6 3" xfId="12955"/>
    <cellStyle name="Normal 6 2 7" xfId="12956"/>
    <cellStyle name="Normal 6 2 7 2" xfId="12957"/>
    <cellStyle name="Normal 6 2 7 2 2" xfId="12958"/>
    <cellStyle name="Normal 6 2 7 3" xfId="12959"/>
    <cellStyle name="Normal 6 2 8" xfId="12960"/>
    <cellStyle name="Normal 6 2 8 2" xfId="12961"/>
    <cellStyle name="Normal 6 2 8 2 2" xfId="12962"/>
    <cellStyle name="Normal 6 2 8 3" xfId="12963"/>
    <cellStyle name="Normal 6 2 9" xfId="12964"/>
    <cellStyle name="Normal 6 2 9 2" xfId="12965"/>
    <cellStyle name="Normal 6 2 9 2 2" xfId="12966"/>
    <cellStyle name="Normal 6 2 9 3" xfId="12967"/>
    <cellStyle name="Normal 6 3" xfId="12968"/>
    <cellStyle name="Normal 6 4" xfId="12969"/>
    <cellStyle name="Normal 60" xfId="12970"/>
    <cellStyle name="Normal 60 2" xfId="12971"/>
    <cellStyle name="Normal 61" xfId="12972"/>
    <cellStyle name="Normal 61 2" xfId="12973"/>
    <cellStyle name="Normal 62" xfId="12974"/>
    <cellStyle name="Normal 62 2" xfId="12975"/>
    <cellStyle name="Normal 63" xfId="12976"/>
    <cellStyle name="Normal 63 2" xfId="12977"/>
    <cellStyle name="Normal 64" xfId="12978"/>
    <cellStyle name="Normal 64 2" xfId="12979"/>
    <cellStyle name="Normal 65" xfId="12980"/>
    <cellStyle name="Normal 65 2" xfId="12981"/>
    <cellStyle name="Normal 66" xfId="14112"/>
    <cellStyle name="Normal 67" xfId="15064"/>
    <cellStyle name="Normal 68" xfId="14111"/>
    <cellStyle name="Normal 68 2" xfId="14115"/>
    <cellStyle name="Normal 69" xfId="15426"/>
    <cellStyle name="Normal 7" xfId="12982"/>
    <cellStyle name="Normal 7 2" xfId="12983"/>
    <cellStyle name="Normal 70" xfId="15431"/>
    <cellStyle name="Normal 71" xfId="15434"/>
    <cellStyle name="Normal 72" xfId="15436"/>
    <cellStyle name="Normal 73" xfId="15439"/>
    <cellStyle name="Normal 74" xfId="15440"/>
    <cellStyle name="Normal 8" xfId="12984"/>
    <cellStyle name="Normal 8 10" xfId="12985"/>
    <cellStyle name="Normal 8 10 2" xfId="12986"/>
    <cellStyle name="Normal 8 10 2 2" xfId="12987"/>
    <cellStyle name="Normal 8 10 3" xfId="12988"/>
    <cellStyle name="Normal 8 11" xfId="12989"/>
    <cellStyle name="Normal 8 11 2" xfId="12990"/>
    <cellStyle name="Normal 8 11 2 2" xfId="12991"/>
    <cellStyle name="Normal 8 11 3" xfId="12992"/>
    <cellStyle name="Normal 8 12" xfId="12993"/>
    <cellStyle name="Normal 8 12 2" xfId="12994"/>
    <cellStyle name="Normal 8 12 2 2" xfId="12995"/>
    <cellStyle name="Normal 8 12 3" xfId="12996"/>
    <cellStyle name="Normal 8 13" xfId="12997"/>
    <cellStyle name="Normal 8 13 2" xfId="12998"/>
    <cellStyle name="Normal 8 13 2 2" xfId="12999"/>
    <cellStyle name="Normal 8 13 3" xfId="13000"/>
    <cellStyle name="Normal 8 14" xfId="13001"/>
    <cellStyle name="Normal 8 14 2" xfId="13002"/>
    <cellStyle name="Normal 8 14 2 2" xfId="13003"/>
    <cellStyle name="Normal 8 14 3" xfId="13004"/>
    <cellStyle name="Normal 8 15" xfId="13005"/>
    <cellStyle name="Normal 8 15 2" xfId="13006"/>
    <cellStyle name="Normal 8 15 2 2" xfId="13007"/>
    <cellStyle name="Normal 8 15 3" xfId="13008"/>
    <cellStyle name="Normal 8 16" xfId="13009"/>
    <cellStyle name="Normal 8 16 2" xfId="13010"/>
    <cellStyle name="Normal 8 16 2 2" xfId="13011"/>
    <cellStyle name="Normal 8 16 3" xfId="13012"/>
    <cellStyle name="Normal 8 17" xfId="13013"/>
    <cellStyle name="Normal 8 17 2" xfId="13014"/>
    <cellStyle name="Normal 8 18" xfId="13015"/>
    <cellStyle name="Normal 8 18 2" xfId="13016"/>
    <cellStyle name="Normal 8 19" xfId="13017"/>
    <cellStyle name="Normal 8 19 2" xfId="13018"/>
    <cellStyle name="Normal 8 2" xfId="13019"/>
    <cellStyle name="Normal 8 2 10" xfId="13020"/>
    <cellStyle name="Normal 8 2 10 2" xfId="13021"/>
    <cellStyle name="Normal 8 2 10 2 2" xfId="13022"/>
    <cellStyle name="Normal 8 2 10 3" xfId="13023"/>
    <cellStyle name="Normal 8 2 11" xfId="13024"/>
    <cellStyle name="Normal 8 2 11 2" xfId="13025"/>
    <cellStyle name="Normal 8 2 11 2 2" xfId="13026"/>
    <cellStyle name="Normal 8 2 11 3" xfId="13027"/>
    <cellStyle name="Normal 8 2 12" xfId="13028"/>
    <cellStyle name="Normal 8 2 12 2" xfId="13029"/>
    <cellStyle name="Normal 8 2 12 2 2" xfId="13030"/>
    <cellStyle name="Normal 8 2 12 3" xfId="13031"/>
    <cellStyle name="Normal 8 2 13" xfId="13032"/>
    <cellStyle name="Normal 8 2 13 2" xfId="13033"/>
    <cellStyle name="Normal 8 2 13 2 2" xfId="13034"/>
    <cellStyle name="Normal 8 2 13 3" xfId="13035"/>
    <cellStyle name="Normal 8 2 14" xfId="13036"/>
    <cellStyle name="Normal 8 2 14 2" xfId="13037"/>
    <cellStyle name="Normal 8 2 14 2 2" xfId="13038"/>
    <cellStyle name="Normal 8 2 14 3" xfId="13039"/>
    <cellStyle name="Normal 8 2 15" xfId="13040"/>
    <cellStyle name="Normal 8 2 15 2" xfId="13041"/>
    <cellStyle name="Normal 8 2 15 2 2" xfId="13042"/>
    <cellStyle name="Normal 8 2 15 3" xfId="13043"/>
    <cellStyle name="Normal 8 2 16" xfId="13044"/>
    <cellStyle name="Normal 8 2 16 2" xfId="13045"/>
    <cellStyle name="Normal 8 2 17" xfId="13046"/>
    <cellStyle name="Normal 8 2 17 2" xfId="13047"/>
    <cellStyle name="Normal 8 2 18" xfId="13048"/>
    <cellStyle name="Normal 8 2 18 2" xfId="13049"/>
    <cellStyle name="Normal 8 2 19" xfId="13050"/>
    <cellStyle name="Normal 8 2 19 2" xfId="13051"/>
    <cellStyle name="Normal 8 2 2" xfId="13052"/>
    <cellStyle name="Normal 8 2 2 2" xfId="13053"/>
    <cellStyle name="Normal 8 2 2 2 2" xfId="13054"/>
    <cellStyle name="Normal 8 2 2 2 2 2" xfId="13055"/>
    <cellStyle name="Normal 8 2 2 2 3" xfId="13056"/>
    <cellStyle name="Normal 8 2 2 3" xfId="13057"/>
    <cellStyle name="Normal 8 2 2 3 2" xfId="13058"/>
    <cellStyle name="Normal 8 2 2 4" xfId="13059"/>
    <cellStyle name="Normal 8 2 20" xfId="13060"/>
    <cellStyle name="Normal 8 2 20 2" xfId="13061"/>
    <cellStyle name="Normal 8 2 21" xfId="13062"/>
    <cellStyle name="Normal 8 2 21 2" xfId="13063"/>
    <cellStyle name="Normal 8 2 22" xfId="13064"/>
    <cellStyle name="Normal 8 2 22 2" xfId="13065"/>
    <cellStyle name="Normal 8 2 23" xfId="13066"/>
    <cellStyle name="Normal 8 2 23 2" xfId="13067"/>
    <cellStyle name="Normal 8 2 24" xfId="13068"/>
    <cellStyle name="Normal 8 2 24 2" xfId="13069"/>
    <cellStyle name="Normal 8 2 25" xfId="13070"/>
    <cellStyle name="Normal 8 2 25 2" xfId="13071"/>
    <cellStyle name="Normal 8 2 26" xfId="13072"/>
    <cellStyle name="Normal 8 2 26 2" xfId="13073"/>
    <cellStyle name="Normal 8 2 27" xfId="13074"/>
    <cellStyle name="Normal 8 2 27 2" xfId="13075"/>
    <cellStyle name="Normal 8 2 28" xfId="13076"/>
    <cellStyle name="Normal 8 2 28 2" xfId="13077"/>
    <cellStyle name="Normal 8 2 29" xfId="13078"/>
    <cellStyle name="Normal 8 2 3" xfId="13079"/>
    <cellStyle name="Normal 8 2 3 2" xfId="13080"/>
    <cellStyle name="Normal 8 2 3 2 2" xfId="13081"/>
    <cellStyle name="Normal 8 2 3 3" xfId="13082"/>
    <cellStyle name="Normal 8 2 4" xfId="13083"/>
    <cellStyle name="Normal 8 2 4 2" xfId="13084"/>
    <cellStyle name="Normal 8 2 4 2 2" xfId="13085"/>
    <cellStyle name="Normal 8 2 4 3" xfId="13086"/>
    <cellStyle name="Normal 8 2 5" xfId="13087"/>
    <cellStyle name="Normal 8 2 5 2" xfId="13088"/>
    <cellStyle name="Normal 8 2 5 2 2" xfId="13089"/>
    <cellStyle name="Normal 8 2 5 3" xfId="13090"/>
    <cellStyle name="Normal 8 2 6" xfId="13091"/>
    <cellStyle name="Normal 8 2 6 2" xfId="13092"/>
    <cellStyle name="Normal 8 2 6 2 2" xfId="13093"/>
    <cellStyle name="Normal 8 2 6 3" xfId="13094"/>
    <cellStyle name="Normal 8 2 7" xfId="13095"/>
    <cellStyle name="Normal 8 2 7 2" xfId="13096"/>
    <cellStyle name="Normal 8 2 7 2 2" xfId="13097"/>
    <cellStyle name="Normal 8 2 7 3" xfId="13098"/>
    <cellStyle name="Normal 8 2 8" xfId="13099"/>
    <cellStyle name="Normal 8 2 8 2" xfId="13100"/>
    <cellStyle name="Normal 8 2 8 2 2" xfId="13101"/>
    <cellStyle name="Normal 8 2 8 3" xfId="13102"/>
    <cellStyle name="Normal 8 2 9" xfId="13103"/>
    <cellStyle name="Normal 8 2 9 2" xfId="13104"/>
    <cellStyle name="Normal 8 2 9 2 2" xfId="13105"/>
    <cellStyle name="Normal 8 2 9 3" xfId="13106"/>
    <cellStyle name="Normal 8 20" xfId="13107"/>
    <cellStyle name="Normal 8 20 2" xfId="13108"/>
    <cellStyle name="Normal 8 21" xfId="13109"/>
    <cellStyle name="Normal 8 21 2" xfId="13110"/>
    <cellStyle name="Normal 8 22" xfId="13111"/>
    <cellStyle name="Normal 8 22 2" xfId="13112"/>
    <cellStyle name="Normal 8 23" xfId="13113"/>
    <cellStyle name="Normal 8 23 2" xfId="13114"/>
    <cellStyle name="Normal 8 24" xfId="13115"/>
    <cellStyle name="Normal 8 24 2" xfId="13116"/>
    <cellStyle name="Normal 8 25" xfId="13117"/>
    <cellStyle name="Normal 8 25 2" xfId="13118"/>
    <cellStyle name="Normal 8 26" xfId="13119"/>
    <cellStyle name="Normal 8 26 2" xfId="13120"/>
    <cellStyle name="Normal 8 27" xfId="13121"/>
    <cellStyle name="Normal 8 27 2" xfId="13122"/>
    <cellStyle name="Normal 8 28" xfId="13123"/>
    <cellStyle name="Normal 8 28 2" xfId="13124"/>
    <cellStyle name="Normal 8 29" xfId="13125"/>
    <cellStyle name="Normal 8 29 2" xfId="13126"/>
    <cellStyle name="Normal 8 3" xfId="13127"/>
    <cellStyle name="Normal 8 3 10" xfId="13128"/>
    <cellStyle name="Normal 8 3 10 2" xfId="13129"/>
    <cellStyle name="Normal 8 3 10 2 2" xfId="13130"/>
    <cellStyle name="Normal 8 3 10 3" xfId="13131"/>
    <cellStyle name="Normal 8 3 11" xfId="13132"/>
    <cellStyle name="Normal 8 3 11 2" xfId="13133"/>
    <cellStyle name="Normal 8 3 11 2 2" xfId="13134"/>
    <cellStyle name="Normal 8 3 11 3" xfId="13135"/>
    <cellStyle name="Normal 8 3 12" xfId="13136"/>
    <cellStyle name="Normal 8 3 12 2" xfId="13137"/>
    <cellStyle name="Normal 8 3 12 2 2" xfId="13138"/>
    <cellStyle name="Normal 8 3 12 3" xfId="13139"/>
    <cellStyle name="Normal 8 3 13" xfId="13140"/>
    <cellStyle name="Normal 8 3 13 2" xfId="13141"/>
    <cellStyle name="Normal 8 3 13 2 2" xfId="13142"/>
    <cellStyle name="Normal 8 3 13 3" xfId="13143"/>
    <cellStyle name="Normal 8 3 14" xfId="13144"/>
    <cellStyle name="Normal 8 3 14 2" xfId="13145"/>
    <cellStyle name="Normal 8 3 14 2 2" xfId="13146"/>
    <cellStyle name="Normal 8 3 14 3" xfId="13147"/>
    <cellStyle name="Normal 8 3 15" xfId="13148"/>
    <cellStyle name="Normal 8 3 15 2" xfId="13149"/>
    <cellStyle name="Normal 8 3 16" xfId="13150"/>
    <cellStyle name="Normal 8 3 16 2" xfId="13151"/>
    <cellStyle name="Normal 8 3 17" xfId="13152"/>
    <cellStyle name="Normal 8 3 17 2" xfId="13153"/>
    <cellStyle name="Normal 8 3 18" xfId="13154"/>
    <cellStyle name="Normal 8 3 18 2" xfId="13155"/>
    <cellStyle name="Normal 8 3 19" xfId="13156"/>
    <cellStyle name="Normal 8 3 19 2" xfId="13157"/>
    <cellStyle name="Normal 8 3 2" xfId="13158"/>
    <cellStyle name="Normal 8 3 2 2" xfId="13159"/>
    <cellStyle name="Normal 8 3 2 2 2" xfId="13160"/>
    <cellStyle name="Normal 8 3 2 3" xfId="13161"/>
    <cellStyle name="Normal 8 3 20" xfId="13162"/>
    <cellStyle name="Normal 8 3 20 2" xfId="13163"/>
    <cellStyle name="Normal 8 3 21" xfId="13164"/>
    <cellStyle name="Normal 8 3 21 2" xfId="13165"/>
    <cellStyle name="Normal 8 3 22" xfId="13166"/>
    <cellStyle name="Normal 8 3 22 2" xfId="13167"/>
    <cellStyle name="Normal 8 3 23" xfId="13168"/>
    <cellStyle name="Normal 8 3 23 2" xfId="13169"/>
    <cellStyle name="Normal 8 3 24" xfId="13170"/>
    <cellStyle name="Normal 8 3 24 2" xfId="13171"/>
    <cellStyle name="Normal 8 3 25" xfId="13172"/>
    <cellStyle name="Normal 8 3 25 2" xfId="13173"/>
    <cellStyle name="Normal 8 3 26" xfId="13174"/>
    <cellStyle name="Normal 8 3 26 2" xfId="13175"/>
    <cellStyle name="Normal 8 3 27" xfId="13176"/>
    <cellStyle name="Normal 8 3 27 2" xfId="13177"/>
    <cellStyle name="Normal 8 3 28" xfId="13178"/>
    <cellStyle name="Normal 8 3 3" xfId="13179"/>
    <cellStyle name="Normal 8 3 3 2" xfId="13180"/>
    <cellStyle name="Normal 8 3 3 2 2" xfId="13181"/>
    <cellStyle name="Normal 8 3 3 3" xfId="13182"/>
    <cellStyle name="Normal 8 3 4" xfId="13183"/>
    <cellStyle name="Normal 8 3 4 2" xfId="13184"/>
    <cellStyle name="Normal 8 3 4 2 2" xfId="13185"/>
    <cellStyle name="Normal 8 3 4 3" xfId="13186"/>
    <cellStyle name="Normal 8 3 5" xfId="13187"/>
    <cellStyle name="Normal 8 3 5 2" xfId="13188"/>
    <cellStyle name="Normal 8 3 5 2 2" xfId="13189"/>
    <cellStyle name="Normal 8 3 5 3" xfId="13190"/>
    <cellStyle name="Normal 8 3 6" xfId="13191"/>
    <cellStyle name="Normal 8 3 6 2" xfId="13192"/>
    <cellStyle name="Normal 8 3 6 2 2" xfId="13193"/>
    <cellStyle name="Normal 8 3 6 3" xfId="13194"/>
    <cellStyle name="Normal 8 3 7" xfId="13195"/>
    <cellStyle name="Normal 8 3 7 2" xfId="13196"/>
    <cellStyle name="Normal 8 3 7 2 2" xfId="13197"/>
    <cellStyle name="Normal 8 3 7 3" xfId="13198"/>
    <cellStyle name="Normal 8 3 8" xfId="13199"/>
    <cellStyle name="Normal 8 3 8 2" xfId="13200"/>
    <cellStyle name="Normal 8 3 8 2 2" xfId="13201"/>
    <cellStyle name="Normal 8 3 8 3" xfId="13202"/>
    <cellStyle name="Normal 8 3 9" xfId="13203"/>
    <cellStyle name="Normal 8 3 9 2" xfId="13204"/>
    <cellStyle name="Normal 8 3 9 2 2" xfId="13205"/>
    <cellStyle name="Normal 8 3 9 3" xfId="13206"/>
    <cellStyle name="Normal 8 30" xfId="13207"/>
    <cellStyle name="Normal 8 4" xfId="13208"/>
    <cellStyle name="Normal 8 4 10" xfId="13209"/>
    <cellStyle name="Normal 8 4 10 2" xfId="13210"/>
    <cellStyle name="Normal 8 4 11" xfId="13211"/>
    <cellStyle name="Normal 8 4 11 2" xfId="13212"/>
    <cellStyle name="Normal 8 4 12" xfId="13213"/>
    <cellStyle name="Normal 8 4 12 2" xfId="13214"/>
    <cellStyle name="Normal 8 4 13" xfId="13215"/>
    <cellStyle name="Normal 8 4 13 2" xfId="13216"/>
    <cellStyle name="Normal 8 4 14" xfId="13217"/>
    <cellStyle name="Normal 8 4 14 2" xfId="13218"/>
    <cellStyle name="Normal 8 4 15" xfId="13219"/>
    <cellStyle name="Normal 8 4 15 2" xfId="13220"/>
    <cellStyle name="Normal 8 4 16" xfId="13221"/>
    <cellStyle name="Normal 8 4 16 2" xfId="13222"/>
    <cellStyle name="Normal 8 4 17" xfId="13223"/>
    <cellStyle name="Normal 8 4 17 2" xfId="13224"/>
    <cellStyle name="Normal 8 4 18" xfId="13225"/>
    <cellStyle name="Normal 8 4 18 2" xfId="13226"/>
    <cellStyle name="Normal 8 4 19" xfId="13227"/>
    <cellStyle name="Normal 8 4 19 2" xfId="13228"/>
    <cellStyle name="Normal 8 4 2" xfId="13229"/>
    <cellStyle name="Normal 8 4 2 2" xfId="13230"/>
    <cellStyle name="Normal 8 4 2 2 2" xfId="13231"/>
    <cellStyle name="Normal 8 4 2 3" xfId="13232"/>
    <cellStyle name="Normal 8 4 20" xfId="13233"/>
    <cellStyle name="Normal 8 4 20 2" xfId="13234"/>
    <cellStyle name="Normal 8 4 21" xfId="13235"/>
    <cellStyle name="Normal 8 4 21 2" xfId="13236"/>
    <cellStyle name="Normal 8 4 22" xfId="13237"/>
    <cellStyle name="Normal 8 4 22 2" xfId="13238"/>
    <cellStyle name="Normal 8 4 23" xfId="13239"/>
    <cellStyle name="Normal 8 4 3" xfId="13240"/>
    <cellStyle name="Normal 8 4 3 2" xfId="13241"/>
    <cellStyle name="Normal 8 4 3 2 2" xfId="13242"/>
    <cellStyle name="Normal 8 4 3 3" xfId="13243"/>
    <cellStyle name="Normal 8 4 4" xfId="13244"/>
    <cellStyle name="Normal 8 4 4 2" xfId="13245"/>
    <cellStyle name="Normal 8 4 4 2 2" xfId="13246"/>
    <cellStyle name="Normal 8 4 4 3" xfId="13247"/>
    <cellStyle name="Normal 8 4 5" xfId="13248"/>
    <cellStyle name="Normal 8 4 5 2" xfId="13249"/>
    <cellStyle name="Normal 8 4 5 2 2" xfId="13250"/>
    <cellStyle name="Normal 8 4 5 3" xfId="13251"/>
    <cellStyle name="Normal 8 4 6" xfId="13252"/>
    <cellStyle name="Normal 8 4 6 2" xfId="13253"/>
    <cellStyle name="Normal 8 4 6 2 2" xfId="13254"/>
    <cellStyle name="Normal 8 4 6 3" xfId="13255"/>
    <cellStyle name="Normal 8 4 7" xfId="13256"/>
    <cellStyle name="Normal 8 4 7 2" xfId="13257"/>
    <cellStyle name="Normal 8 4 7 2 2" xfId="13258"/>
    <cellStyle name="Normal 8 4 7 3" xfId="13259"/>
    <cellStyle name="Normal 8 4 8" xfId="13260"/>
    <cellStyle name="Normal 8 4 8 2" xfId="13261"/>
    <cellStyle name="Normal 8 4 8 2 2" xfId="13262"/>
    <cellStyle name="Normal 8 4 8 3" xfId="13263"/>
    <cellStyle name="Normal 8 4 9" xfId="13264"/>
    <cellStyle name="Normal 8 4 9 2" xfId="13265"/>
    <cellStyle name="Normal 8 4 9 2 2" xfId="13266"/>
    <cellStyle name="Normal 8 4 9 3" xfId="13267"/>
    <cellStyle name="Normal 8 5" xfId="13268"/>
    <cellStyle name="Normal 8 5 10" xfId="13269"/>
    <cellStyle name="Normal 8 5 10 2" xfId="13270"/>
    <cellStyle name="Normal 8 5 11" xfId="13271"/>
    <cellStyle name="Normal 8 5 11 2" xfId="13272"/>
    <cellStyle name="Normal 8 5 12" xfId="13273"/>
    <cellStyle name="Normal 8 5 12 2" xfId="13274"/>
    <cellStyle name="Normal 8 5 13" xfId="13275"/>
    <cellStyle name="Normal 8 5 13 2" xfId="13276"/>
    <cellStyle name="Normal 8 5 14" xfId="13277"/>
    <cellStyle name="Normal 8 5 14 2" xfId="13278"/>
    <cellStyle name="Normal 8 5 15" xfId="13279"/>
    <cellStyle name="Normal 8 5 15 2" xfId="13280"/>
    <cellStyle name="Normal 8 5 16" xfId="13281"/>
    <cellStyle name="Normal 8 5 16 2" xfId="13282"/>
    <cellStyle name="Normal 8 5 17" xfId="13283"/>
    <cellStyle name="Normal 8 5 17 2" xfId="13284"/>
    <cellStyle name="Normal 8 5 18" xfId="13285"/>
    <cellStyle name="Normal 8 5 18 2" xfId="13286"/>
    <cellStyle name="Normal 8 5 19" xfId="13287"/>
    <cellStyle name="Normal 8 5 19 2" xfId="13288"/>
    <cellStyle name="Normal 8 5 2" xfId="13289"/>
    <cellStyle name="Normal 8 5 2 2" xfId="13290"/>
    <cellStyle name="Normal 8 5 2 2 2" xfId="13291"/>
    <cellStyle name="Normal 8 5 2 3" xfId="13292"/>
    <cellStyle name="Normal 8 5 20" xfId="13293"/>
    <cellStyle name="Normal 8 5 20 2" xfId="13294"/>
    <cellStyle name="Normal 8 5 21" xfId="13295"/>
    <cellStyle name="Normal 8 5 21 2" xfId="13296"/>
    <cellStyle name="Normal 8 5 22" xfId="13297"/>
    <cellStyle name="Normal 8 5 3" xfId="13298"/>
    <cellStyle name="Normal 8 5 3 2" xfId="13299"/>
    <cellStyle name="Normal 8 5 3 2 2" xfId="13300"/>
    <cellStyle name="Normal 8 5 3 3" xfId="13301"/>
    <cellStyle name="Normal 8 5 4" xfId="13302"/>
    <cellStyle name="Normal 8 5 4 2" xfId="13303"/>
    <cellStyle name="Normal 8 5 4 2 2" xfId="13304"/>
    <cellStyle name="Normal 8 5 4 3" xfId="13305"/>
    <cellStyle name="Normal 8 5 5" xfId="13306"/>
    <cellStyle name="Normal 8 5 5 2" xfId="13307"/>
    <cellStyle name="Normal 8 5 5 2 2" xfId="13308"/>
    <cellStyle name="Normal 8 5 5 3" xfId="13309"/>
    <cellStyle name="Normal 8 5 6" xfId="13310"/>
    <cellStyle name="Normal 8 5 6 2" xfId="13311"/>
    <cellStyle name="Normal 8 5 6 2 2" xfId="13312"/>
    <cellStyle name="Normal 8 5 6 3" xfId="13313"/>
    <cellStyle name="Normal 8 5 7" xfId="13314"/>
    <cellStyle name="Normal 8 5 7 2" xfId="13315"/>
    <cellStyle name="Normal 8 5 7 2 2" xfId="13316"/>
    <cellStyle name="Normal 8 5 7 3" xfId="13317"/>
    <cellStyle name="Normal 8 5 8" xfId="13318"/>
    <cellStyle name="Normal 8 5 8 2" xfId="13319"/>
    <cellStyle name="Normal 8 5 8 2 2" xfId="13320"/>
    <cellStyle name="Normal 8 5 8 3" xfId="13321"/>
    <cellStyle name="Normal 8 5 9" xfId="13322"/>
    <cellStyle name="Normal 8 5 9 2" xfId="13323"/>
    <cellStyle name="Normal 8 6" xfId="13324"/>
    <cellStyle name="Normal 8 6 2" xfId="13325"/>
    <cellStyle name="Normal 8 6 2 2" xfId="13326"/>
    <cellStyle name="Normal 8 6 3" xfId="13327"/>
    <cellStyle name="Normal 8 7" xfId="13328"/>
    <cellStyle name="Normal 8 7 2" xfId="13329"/>
    <cellStyle name="Normal 8 7 2 2" xfId="13330"/>
    <cellStyle name="Normal 8 7 3" xfId="13331"/>
    <cellStyle name="Normal 8 8" xfId="13332"/>
    <cellStyle name="Normal 8 8 2" xfId="13333"/>
    <cellStyle name="Normal 8 8 2 2" xfId="13334"/>
    <cellStyle name="Normal 8 8 3" xfId="13335"/>
    <cellStyle name="Normal 8 9" xfId="13336"/>
    <cellStyle name="Normal 8 9 2" xfId="13337"/>
    <cellStyle name="Normal 8 9 2 2" xfId="13338"/>
    <cellStyle name="Normal 8 9 3" xfId="13339"/>
    <cellStyle name="Normal 9" xfId="13340"/>
    <cellStyle name="Normal VN" xfId="15065"/>
    <cellStyle name="Normal_23 Sep" xfId="14110"/>
    <cellStyle name="Normál_Munka1" xfId="13341"/>
    <cellStyle name="Normal_Sheet1" xfId="2"/>
    <cellStyle name="Note 2" xfId="13342"/>
    <cellStyle name="Note 3" xfId="13343"/>
    <cellStyle name="Note 3 2" xfId="13344"/>
    <cellStyle name="Note 3 2 2" xfId="13345"/>
    <cellStyle name="Note 3 3" xfId="13346"/>
    <cellStyle name="Note 5" xfId="13347"/>
    <cellStyle name="Note 5 2" xfId="13348"/>
    <cellStyle name="Note 6" xfId="13349"/>
    <cellStyle name="Note 6 2" xfId="13350"/>
    <cellStyle name="Note 7" xfId="13351"/>
    <cellStyle name="Note 7 2" xfId="13352"/>
    <cellStyle name="Note 7 2 2" xfId="13353"/>
    <cellStyle name="Note 7 2 3" xfId="13354"/>
    <cellStyle name="Note 7 2 3 2" xfId="13355"/>
    <cellStyle name="Note 7 2 3 2 2" xfId="13356"/>
    <cellStyle name="Note 7 2 3 3" xfId="13357"/>
    <cellStyle name="Note 7 2 4" xfId="13358"/>
    <cellStyle name="Note 7 2 4 2" xfId="13359"/>
    <cellStyle name="Note 7 2 5" xfId="13360"/>
    <cellStyle name="Note 7 3" xfId="13361"/>
    <cellStyle name="Note 7 4" xfId="13362"/>
    <cellStyle name="Note 7 4 2" xfId="13363"/>
    <cellStyle name="Note 7 4 2 2" xfId="13364"/>
    <cellStyle name="Note 7 4 3" xfId="13365"/>
    <cellStyle name="Note 7 5" xfId="13366"/>
    <cellStyle name="Note 7 5 2" xfId="13367"/>
    <cellStyle name="Note 7 6" xfId="13368"/>
    <cellStyle name="oft Excel]_x000d__x000a_Comment=open=/f ‚ðw’è‚·‚é‚ÆAƒ†[ƒU[’è‹`ŠÖ”‚ðŠÖ”“\‚è•t‚¯‚Ìˆê——‚É“o˜^‚·‚é‚±‚Æ‚ª‚Å‚«‚Ü‚·B_x000d__x000a_Maximized" xfId="15066"/>
    <cellStyle name="oft Excel]_x000d__x000a_Comment=The open=/f lines load custom functions into the Paste Function list._x000d__x000a_Maximized=3_x000d__x000a_AutoFormat=" xfId="13369"/>
    <cellStyle name="omma [0]_Mktg Prog" xfId="15067"/>
    <cellStyle name="ormal_Sheet1_1" xfId="15068"/>
    <cellStyle name="Output 2" xfId="13370"/>
    <cellStyle name="paint" xfId="15069"/>
    <cellStyle name="Pattern" xfId="15070"/>
    <cellStyle name="per.style" xfId="15071"/>
    <cellStyle name="Percent" xfId="15424" builtinId="5"/>
    <cellStyle name="Percent [0]" xfId="13371"/>
    <cellStyle name="Percent [00]" xfId="13372"/>
    <cellStyle name="Percent [2]" xfId="13373"/>
    <cellStyle name="Percent 2" xfId="13374"/>
    <cellStyle name="Percent 2 2" xfId="13375"/>
    <cellStyle name="Percent 3" xfId="13376"/>
    <cellStyle name="Percent 3 2" xfId="13377"/>
    <cellStyle name="Percent 4" xfId="15072"/>
    <cellStyle name="Percent 5" xfId="15425"/>
    <cellStyle name="Percent 6" xfId="15430"/>
    <cellStyle name="PERCENTAGE" xfId="15073"/>
    <cellStyle name="pObj" xfId="13378"/>
    <cellStyle name="PrePop Currency (0)" xfId="13379"/>
    <cellStyle name="PrePop Currency (2)" xfId="13380"/>
    <cellStyle name="PrePop Units (0)" xfId="13381"/>
    <cellStyle name="PrePop Units (1)" xfId="13382"/>
    <cellStyle name="PrePop Units (2)" xfId="13383"/>
    <cellStyle name="pricing" xfId="15074"/>
    <cellStyle name="PSChar" xfId="15075"/>
    <cellStyle name="PSHeading" xfId="15076"/>
    <cellStyle name="Quantity" xfId="15077"/>
    <cellStyle name="R?" xfId="15078"/>
    <cellStyle name="RevList" xfId="13384"/>
    <cellStyle name="ROJECT" xfId="13385"/>
    <cellStyle name="S—_x0008_" xfId="15079"/>
    <cellStyle name="s1" xfId="15080"/>
    <cellStyle name="SAPBEXaggData" xfId="13386"/>
    <cellStyle name="SAPBEXaggData 2" xfId="13387"/>
    <cellStyle name="SAPBEXaggData 2 2" xfId="13388"/>
    <cellStyle name="SAPBEXaggData 3" xfId="13389"/>
    <cellStyle name="SAPBEXaggDataEmph" xfId="13390"/>
    <cellStyle name="SAPBEXaggDataEmph 2" xfId="13391"/>
    <cellStyle name="SAPBEXaggDataEmph 2 2" xfId="13392"/>
    <cellStyle name="SAPBEXaggDataEmph 3" xfId="13393"/>
    <cellStyle name="SAPBEXaggItem" xfId="13394"/>
    <cellStyle name="SAPBEXaggItem 2" xfId="13395"/>
    <cellStyle name="SAPBEXaggItem 2 2" xfId="13396"/>
    <cellStyle name="SAPBEXaggItem 3" xfId="13397"/>
    <cellStyle name="SAPBEXaggItemX" xfId="13398"/>
    <cellStyle name="SAPBEXaggItemX 2" xfId="13399"/>
    <cellStyle name="SAPBEXaggItemX 2 2" xfId="13400"/>
    <cellStyle name="SAPBEXaggItemX 3" xfId="13401"/>
    <cellStyle name="SAPBEXchaText" xfId="13402"/>
    <cellStyle name="SAPBEXexcBad7" xfId="13403"/>
    <cellStyle name="SAPBEXexcBad7 2" xfId="13404"/>
    <cellStyle name="SAPBEXexcBad7 2 2" xfId="13405"/>
    <cellStyle name="SAPBEXexcBad7 3" xfId="13406"/>
    <cellStyle name="SAPBEXexcBad8" xfId="13407"/>
    <cellStyle name="SAPBEXexcBad8 2" xfId="13408"/>
    <cellStyle name="SAPBEXexcBad8 2 2" xfId="13409"/>
    <cellStyle name="SAPBEXexcBad8 3" xfId="13410"/>
    <cellStyle name="SAPBEXexcBad9" xfId="13411"/>
    <cellStyle name="SAPBEXexcBad9 2" xfId="13412"/>
    <cellStyle name="SAPBEXexcBad9 2 2" xfId="13413"/>
    <cellStyle name="SAPBEXexcBad9 3" xfId="13414"/>
    <cellStyle name="SAPBEXexcCritical4" xfId="13415"/>
    <cellStyle name="SAPBEXexcCritical4 2" xfId="13416"/>
    <cellStyle name="SAPBEXexcCritical4 2 2" xfId="13417"/>
    <cellStyle name="SAPBEXexcCritical4 3" xfId="13418"/>
    <cellStyle name="SAPBEXexcCritical5" xfId="13419"/>
    <cellStyle name="SAPBEXexcCritical5 2" xfId="13420"/>
    <cellStyle name="SAPBEXexcCritical5 2 2" xfId="13421"/>
    <cellStyle name="SAPBEXexcCritical5 3" xfId="13422"/>
    <cellStyle name="SAPBEXexcCritical6" xfId="13423"/>
    <cellStyle name="SAPBEXexcCritical6 2" xfId="13424"/>
    <cellStyle name="SAPBEXexcCritical6 2 2" xfId="13425"/>
    <cellStyle name="SAPBEXexcCritical6 3" xfId="13426"/>
    <cellStyle name="SAPBEXexcGood1" xfId="13427"/>
    <cellStyle name="SAPBEXexcGood1 2" xfId="13428"/>
    <cellStyle name="SAPBEXexcGood1 2 2" xfId="13429"/>
    <cellStyle name="SAPBEXexcGood1 3" xfId="13430"/>
    <cellStyle name="SAPBEXexcGood2" xfId="13431"/>
    <cellStyle name="SAPBEXexcGood2 2" xfId="13432"/>
    <cellStyle name="SAPBEXexcGood2 2 2" xfId="13433"/>
    <cellStyle name="SAPBEXexcGood2 3" xfId="13434"/>
    <cellStyle name="SAPBEXexcGood3" xfId="13435"/>
    <cellStyle name="SAPBEXexcGood3 2" xfId="13436"/>
    <cellStyle name="SAPBEXexcGood3 2 2" xfId="13437"/>
    <cellStyle name="SAPBEXexcGood3 3" xfId="13438"/>
    <cellStyle name="SAPBEXfilterDrill" xfId="13439"/>
    <cellStyle name="SAPBEXfilterDrill 2" xfId="13440"/>
    <cellStyle name="SAPBEXfilterDrill 2 2" xfId="13441"/>
    <cellStyle name="SAPBEXfilterDrill 3" xfId="13442"/>
    <cellStyle name="SAPBEXfilterItem" xfId="13443"/>
    <cellStyle name="SAPBEXfilterText" xfId="13444"/>
    <cellStyle name="SAPBEXformats" xfId="13445"/>
    <cellStyle name="SAPBEXformats 2" xfId="13446"/>
    <cellStyle name="SAPBEXformats 2 2" xfId="13447"/>
    <cellStyle name="SAPBEXformats 3" xfId="13448"/>
    <cellStyle name="SAPBEXheaderItem" xfId="13449"/>
    <cellStyle name="SAPBEXheaderText" xfId="13450"/>
    <cellStyle name="SAPBEXHLevel0" xfId="13451"/>
    <cellStyle name="SAPBEXHLevel0 2" xfId="13452"/>
    <cellStyle name="SAPBEXHLevel0 2 2" xfId="13453"/>
    <cellStyle name="SAPBEXHLevel0 3" xfId="13454"/>
    <cellStyle name="SAPBEXHLevel0X" xfId="13455"/>
    <cellStyle name="SAPBEXHLevel0X 2" xfId="13456"/>
    <cellStyle name="SAPBEXHLevel0X 2 2" xfId="13457"/>
    <cellStyle name="SAPBEXHLevel0X 3" xfId="13458"/>
    <cellStyle name="SAPBEXHLevel1" xfId="13459"/>
    <cellStyle name="SAPBEXHLevel1 2" xfId="13460"/>
    <cellStyle name="SAPBEXHLevel1 2 2" xfId="13461"/>
    <cellStyle name="SAPBEXHLevel1 3" xfId="13462"/>
    <cellStyle name="SAPBEXHLevel1X" xfId="13463"/>
    <cellStyle name="SAPBEXHLevel1X 2" xfId="13464"/>
    <cellStyle name="SAPBEXHLevel1X 2 2" xfId="13465"/>
    <cellStyle name="SAPBEXHLevel1X 3" xfId="13466"/>
    <cellStyle name="SAPBEXHLevel2" xfId="13467"/>
    <cellStyle name="SAPBEXHLevel2 2" xfId="13468"/>
    <cellStyle name="SAPBEXHLevel2 2 2" xfId="13469"/>
    <cellStyle name="SAPBEXHLevel2 3" xfId="13470"/>
    <cellStyle name="SAPBEXHLevel2X" xfId="13471"/>
    <cellStyle name="SAPBEXHLevel2X 2" xfId="13472"/>
    <cellStyle name="SAPBEXHLevel2X 2 2" xfId="13473"/>
    <cellStyle name="SAPBEXHLevel2X 3" xfId="13474"/>
    <cellStyle name="SAPBEXHLevel3" xfId="13475"/>
    <cellStyle name="SAPBEXHLevel3 2" xfId="13476"/>
    <cellStyle name="SAPBEXHLevel3 2 2" xfId="13477"/>
    <cellStyle name="SAPBEXHLevel3 3" xfId="13478"/>
    <cellStyle name="SAPBEXHLevel3X" xfId="13479"/>
    <cellStyle name="SAPBEXHLevel3X 2" xfId="13480"/>
    <cellStyle name="SAPBEXHLevel3X 2 2" xfId="13481"/>
    <cellStyle name="SAPBEXHLevel3X 3" xfId="13482"/>
    <cellStyle name="SAPBEXresData" xfId="13483"/>
    <cellStyle name="SAPBEXresData 2" xfId="13484"/>
    <cellStyle name="SAPBEXresData 2 2" xfId="13485"/>
    <cellStyle name="SAPBEXresData 3" xfId="13486"/>
    <cellStyle name="SAPBEXresDataEmph" xfId="13487"/>
    <cellStyle name="SAPBEXresDataEmph 2" xfId="13488"/>
    <cellStyle name="SAPBEXresDataEmph 2 2" xfId="13489"/>
    <cellStyle name="SAPBEXresDataEmph 3" xfId="13490"/>
    <cellStyle name="SAPBEXresItem" xfId="13491"/>
    <cellStyle name="SAPBEXresItem 2" xfId="13492"/>
    <cellStyle name="SAPBEXresItem 2 2" xfId="13493"/>
    <cellStyle name="SAPBEXresItem 3" xfId="13494"/>
    <cellStyle name="SAPBEXresItemX" xfId="13495"/>
    <cellStyle name="SAPBEXresItemX 2" xfId="13496"/>
    <cellStyle name="SAPBEXresItemX 2 2" xfId="13497"/>
    <cellStyle name="SAPBEXresItemX 3" xfId="13498"/>
    <cellStyle name="SAPBEXstdData" xfId="13499"/>
    <cellStyle name="SAPBEXstdData 2" xfId="13500"/>
    <cellStyle name="SAPBEXstdData 2 2" xfId="13501"/>
    <cellStyle name="SAPBEXstdData 3" xfId="13502"/>
    <cellStyle name="SAPBEXstdDataEmph" xfId="13503"/>
    <cellStyle name="SAPBEXstdDataEmph 2" xfId="13504"/>
    <cellStyle name="SAPBEXstdDataEmph 2 2" xfId="13505"/>
    <cellStyle name="SAPBEXstdDataEmph 3" xfId="13506"/>
    <cellStyle name="SAPBEXstdItem" xfId="13507"/>
    <cellStyle name="SAPBEXstdItem 2" xfId="13508"/>
    <cellStyle name="SAPBEXstdItem 2 2" xfId="13509"/>
    <cellStyle name="SAPBEXstdItem 3" xfId="13510"/>
    <cellStyle name="SAPBEXstdItemX" xfId="13511"/>
    <cellStyle name="SAPBEXstdItemX 2" xfId="13512"/>
    <cellStyle name="SAPBEXstdItemX 2 2" xfId="13513"/>
    <cellStyle name="SAPBEXstdItemX 3" xfId="13514"/>
    <cellStyle name="SAPBEXtitle" xfId="13515"/>
    <cellStyle name="SAPBEXundefined" xfId="13516"/>
    <cellStyle name="SAPBEXundefined 2" xfId="13517"/>
    <cellStyle name="SAPBEXundefined 2 2" xfId="13518"/>
    <cellStyle name="SAPBEXundefined 3" xfId="13519"/>
    <cellStyle name="sche|_x0005_" xfId="15081"/>
    <cellStyle name="Separador de milhares [0]_Person" xfId="15082"/>
    <cellStyle name="Separador de milhares_Person" xfId="15083"/>
    <cellStyle name="Standard_Anpassen der Amortisation" xfId="15084"/>
    <cellStyle name="Style 1" xfId="13520"/>
    <cellStyle name="Style 1 2" xfId="13521"/>
    <cellStyle name="Style 10" xfId="15085"/>
    <cellStyle name="Style 100" xfId="15086"/>
    <cellStyle name="Style 101" xfId="15087"/>
    <cellStyle name="Style 102" xfId="15088"/>
    <cellStyle name="Style 103" xfId="15089"/>
    <cellStyle name="Style 104" xfId="15090"/>
    <cellStyle name="Style 105" xfId="15091"/>
    <cellStyle name="Style 106" xfId="15092"/>
    <cellStyle name="Style 107" xfId="15093"/>
    <cellStyle name="Style 108" xfId="15094"/>
    <cellStyle name="Style 109" xfId="15095"/>
    <cellStyle name="Style 11" xfId="15096"/>
    <cellStyle name="Style 110" xfId="15097"/>
    <cellStyle name="Style 111" xfId="15098"/>
    <cellStyle name="Style 112" xfId="15099"/>
    <cellStyle name="Style 113" xfId="15100"/>
    <cellStyle name="Style 114" xfId="15101"/>
    <cellStyle name="Style 115" xfId="15102"/>
    <cellStyle name="Style 116" xfId="15103"/>
    <cellStyle name="Style 117" xfId="15104"/>
    <cellStyle name="Style 118" xfId="15105"/>
    <cellStyle name="Style 119" xfId="15106"/>
    <cellStyle name="Style 12" xfId="15107"/>
    <cellStyle name="Style 120" xfId="15108"/>
    <cellStyle name="Style 121" xfId="15109"/>
    <cellStyle name="Style 122" xfId="15110"/>
    <cellStyle name="Style 123" xfId="15111"/>
    <cellStyle name="Style 124" xfId="15112"/>
    <cellStyle name="Style 125" xfId="15113"/>
    <cellStyle name="Style 126" xfId="15114"/>
    <cellStyle name="Style 127" xfId="15115"/>
    <cellStyle name="Style 128" xfId="15116"/>
    <cellStyle name="Style 129" xfId="15117"/>
    <cellStyle name="Style 13" xfId="15118"/>
    <cellStyle name="Style 130" xfId="15119"/>
    <cellStyle name="Style 131" xfId="15120"/>
    <cellStyle name="Style 132" xfId="15121"/>
    <cellStyle name="Style 133" xfId="15122"/>
    <cellStyle name="Style 134" xfId="15123"/>
    <cellStyle name="Style 135" xfId="15124"/>
    <cellStyle name="Style 136" xfId="15125"/>
    <cellStyle name="Style 137" xfId="15126"/>
    <cellStyle name="Style 138" xfId="15127"/>
    <cellStyle name="Style 139" xfId="15128"/>
    <cellStyle name="Style 14" xfId="15129"/>
    <cellStyle name="Style 140" xfId="15130"/>
    <cellStyle name="Style 141" xfId="15131"/>
    <cellStyle name="Style 142" xfId="15132"/>
    <cellStyle name="Style 143" xfId="15133"/>
    <cellStyle name="Style 144" xfId="15134"/>
    <cellStyle name="Style 145" xfId="15135"/>
    <cellStyle name="Style 146" xfId="15136"/>
    <cellStyle name="Style 147" xfId="15137"/>
    <cellStyle name="Style 148" xfId="15138"/>
    <cellStyle name="Style 149" xfId="15139"/>
    <cellStyle name="Style 15" xfId="15140"/>
    <cellStyle name="Style 150" xfId="15141"/>
    <cellStyle name="Style 151" xfId="15142"/>
    <cellStyle name="Style 152" xfId="15143"/>
    <cellStyle name="Style 153" xfId="15144"/>
    <cellStyle name="Style 154" xfId="15145"/>
    <cellStyle name="Style 155" xfId="15146"/>
    <cellStyle name="Style 156" xfId="15147"/>
    <cellStyle name="Style 157" xfId="15148"/>
    <cellStyle name="Style 158" xfId="15149"/>
    <cellStyle name="Style 159" xfId="15150"/>
    <cellStyle name="Style 16" xfId="15151"/>
    <cellStyle name="Style 160" xfId="15152"/>
    <cellStyle name="Style 161" xfId="15153"/>
    <cellStyle name="Style 162" xfId="15154"/>
    <cellStyle name="Style 163" xfId="15155"/>
    <cellStyle name="Style 164" xfId="15156"/>
    <cellStyle name="Style 165" xfId="15157"/>
    <cellStyle name="Style 166" xfId="15158"/>
    <cellStyle name="Style 167" xfId="15159"/>
    <cellStyle name="Style 168" xfId="15160"/>
    <cellStyle name="Style 169" xfId="15161"/>
    <cellStyle name="Style 17" xfId="15162"/>
    <cellStyle name="Style 170" xfId="15163"/>
    <cellStyle name="Style 171" xfId="15164"/>
    <cellStyle name="Style 172" xfId="15165"/>
    <cellStyle name="Style 173" xfId="15166"/>
    <cellStyle name="Style 174" xfId="15167"/>
    <cellStyle name="Style 175" xfId="15168"/>
    <cellStyle name="Style 176" xfId="15169"/>
    <cellStyle name="Style 177" xfId="15170"/>
    <cellStyle name="Style 178" xfId="15171"/>
    <cellStyle name="Style 179" xfId="15172"/>
    <cellStyle name="Style 18" xfId="15173"/>
    <cellStyle name="Style 180" xfId="15174"/>
    <cellStyle name="Style 181" xfId="15175"/>
    <cellStyle name="Style 182" xfId="15176"/>
    <cellStyle name="Style 183" xfId="15177"/>
    <cellStyle name="Style 184" xfId="15178"/>
    <cellStyle name="Style 185" xfId="15179"/>
    <cellStyle name="Style 186" xfId="15180"/>
    <cellStyle name="Style 187" xfId="15181"/>
    <cellStyle name="Style 188" xfId="15182"/>
    <cellStyle name="Style 189" xfId="15183"/>
    <cellStyle name="Style 19" xfId="15184"/>
    <cellStyle name="Style 190" xfId="15185"/>
    <cellStyle name="Style 191" xfId="15186"/>
    <cellStyle name="Style 192" xfId="15187"/>
    <cellStyle name="Style 193" xfId="15188"/>
    <cellStyle name="Style 194" xfId="15189"/>
    <cellStyle name="Style 195" xfId="15190"/>
    <cellStyle name="Style 196" xfId="15191"/>
    <cellStyle name="Style 197" xfId="15192"/>
    <cellStyle name="Style 198" xfId="15193"/>
    <cellStyle name="Style 199" xfId="15194"/>
    <cellStyle name="Style 2" xfId="15195"/>
    <cellStyle name="Style 20" xfId="15196"/>
    <cellStyle name="Style 200" xfId="15197"/>
    <cellStyle name="Style 201" xfId="15198"/>
    <cellStyle name="Style 202" xfId="15199"/>
    <cellStyle name="Style 203" xfId="15200"/>
    <cellStyle name="Style 204" xfId="15201"/>
    <cellStyle name="Style 205" xfId="15202"/>
    <cellStyle name="Style 206" xfId="15203"/>
    <cellStyle name="Style 207" xfId="15204"/>
    <cellStyle name="Style 208" xfId="15205"/>
    <cellStyle name="Style 209" xfId="15206"/>
    <cellStyle name="Style 21" xfId="15207"/>
    <cellStyle name="Style 210" xfId="15208"/>
    <cellStyle name="Style 211" xfId="15209"/>
    <cellStyle name="Style 212" xfId="15210"/>
    <cellStyle name="Style 213" xfId="15211"/>
    <cellStyle name="Style 22" xfId="15212"/>
    <cellStyle name="Style 23" xfId="15213"/>
    <cellStyle name="Style 24" xfId="15214"/>
    <cellStyle name="Style 25" xfId="15215"/>
    <cellStyle name="Style 26" xfId="15216"/>
    <cellStyle name="Style 27" xfId="15217"/>
    <cellStyle name="Style 28" xfId="15218"/>
    <cellStyle name="Style 29" xfId="15219"/>
    <cellStyle name="Style 3" xfId="15220"/>
    <cellStyle name="Style 30" xfId="15221"/>
    <cellStyle name="Style 31" xfId="15222"/>
    <cellStyle name="Style 32" xfId="15223"/>
    <cellStyle name="Style 33" xfId="15224"/>
    <cellStyle name="Style 34" xfId="15225"/>
    <cellStyle name="Style 35" xfId="15226"/>
    <cellStyle name="Style 36" xfId="15227"/>
    <cellStyle name="Style 37" xfId="15228"/>
    <cellStyle name="Style 38" xfId="15229"/>
    <cellStyle name="Style 39" xfId="15230"/>
    <cellStyle name="Style 4" xfId="15231"/>
    <cellStyle name="Style 40" xfId="15232"/>
    <cellStyle name="Style 41" xfId="15233"/>
    <cellStyle name="Style 42" xfId="15234"/>
    <cellStyle name="Style 43" xfId="15235"/>
    <cellStyle name="Style 44" xfId="15236"/>
    <cellStyle name="Style 45" xfId="15237"/>
    <cellStyle name="Style 46" xfId="15238"/>
    <cellStyle name="Style 47" xfId="15239"/>
    <cellStyle name="Style 48" xfId="15240"/>
    <cellStyle name="Style 49" xfId="15241"/>
    <cellStyle name="Style 5" xfId="15242"/>
    <cellStyle name="Style 50" xfId="15243"/>
    <cellStyle name="Style 51" xfId="15244"/>
    <cellStyle name="Style 52" xfId="15245"/>
    <cellStyle name="Style 53" xfId="15246"/>
    <cellStyle name="Style 54" xfId="15247"/>
    <cellStyle name="Style 55" xfId="15248"/>
    <cellStyle name="Style 56" xfId="15249"/>
    <cellStyle name="Style 57" xfId="15250"/>
    <cellStyle name="Style 58" xfId="15251"/>
    <cellStyle name="Style 59" xfId="15252"/>
    <cellStyle name="Style 6" xfId="15253"/>
    <cellStyle name="Style 60" xfId="15254"/>
    <cellStyle name="Style 61" xfId="15255"/>
    <cellStyle name="Style 62" xfId="15256"/>
    <cellStyle name="Style 63" xfId="15257"/>
    <cellStyle name="Style 64" xfId="15258"/>
    <cellStyle name="Style 65" xfId="15259"/>
    <cellStyle name="Style 66" xfId="15260"/>
    <cellStyle name="Style 67" xfId="15261"/>
    <cellStyle name="Style 68" xfId="15262"/>
    <cellStyle name="Style 69" xfId="15263"/>
    <cellStyle name="Style 7" xfId="15264"/>
    <cellStyle name="Style 70" xfId="15265"/>
    <cellStyle name="Style 71" xfId="15266"/>
    <cellStyle name="Style 72" xfId="15267"/>
    <cellStyle name="Style 73" xfId="15268"/>
    <cellStyle name="Style 74" xfId="15269"/>
    <cellStyle name="Style 75" xfId="15270"/>
    <cellStyle name="Style 76" xfId="15271"/>
    <cellStyle name="Style 77" xfId="15272"/>
    <cellStyle name="Style 78" xfId="15273"/>
    <cellStyle name="Style 79" xfId="15274"/>
    <cellStyle name="Style 8" xfId="15275"/>
    <cellStyle name="Style 80" xfId="15276"/>
    <cellStyle name="Style 81" xfId="15277"/>
    <cellStyle name="Style 82" xfId="15278"/>
    <cellStyle name="Style 83" xfId="15279"/>
    <cellStyle name="Style 84" xfId="15280"/>
    <cellStyle name="Style 85" xfId="15281"/>
    <cellStyle name="Style 86" xfId="15282"/>
    <cellStyle name="Style 87" xfId="15283"/>
    <cellStyle name="Style 88" xfId="15284"/>
    <cellStyle name="Style 89" xfId="15285"/>
    <cellStyle name="Style 9" xfId="15286"/>
    <cellStyle name="Style 90" xfId="15287"/>
    <cellStyle name="Style 91" xfId="15288"/>
    <cellStyle name="Style 92" xfId="15289"/>
    <cellStyle name="Style 93" xfId="15290"/>
    <cellStyle name="Style 94" xfId="15291"/>
    <cellStyle name="Style 95" xfId="15292"/>
    <cellStyle name="Style 96" xfId="15293"/>
    <cellStyle name="Style 97" xfId="15294"/>
    <cellStyle name="Style 98" xfId="15295"/>
    <cellStyle name="Style 99" xfId="15296"/>
    <cellStyle name="Style Date" xfId="15297"/>
    <cellStyle name="subhead" xfId="13522"/>
    <cellStyle name="Subtotal" xfId="13523"/>
    <cellStyle name="T" xfId="15298"/>
    <cellStyle name="T_211" xfId="15299"/>
    <cellStyle name="T_4 Bao cao tai chinh-Infinity2006" xfId="15300"/>
    <cellStyle name="T_Bao cao kttb milk yomilkYAO-mien bac" xfId="15301"/>
    <cellStyle name="T_bc_km_ngay" xfId="15302"/>
    <cellStyle name="T_Book1" xfId="15303"/>
    <cellStyle name="T_Book1_1" xfId="15304"/>
    <cellStyle name="T_Book1_1_4 Bao cao tai chinh-Infinity2006" xfId="15305"/>
    <cellStyle name="T_Book1_1_Book1" xfId="15306"/>
    <cellStyle name="T_Book1_1_Book1_4 Bao cao tai chinh-Infinity2006" xfId="15307"/>
    <cellStyle name="T_Book1_1_Book1_Inventory_Apr,2015" xfId="15308"/>
    <cellStyle name="T_Book1_1_Inventory_Apr,2015" xfId="15309"/>
    <cellStyle name="T_Book1_2" xfId="15310"/>
    <cellStyle name="T_Book1_2_4 Bao cao tai chinh-Infinity2006" xfId="15311"/>
    <cellStyle name="T_Book1_2_Inventory_Apr,2015" xfId="15312"/>
    <cellStyle name="T_Book1_211" xfId="15313"/>
    <cellStyle name="T_Book1_3" xfId="15314"/>
    <cellStyle name="T_Book1_3_4 Bao cao tai chinh-Infinity2006" xfId="15315"/>
    <cellStyle name="T_Book1_3_4 Bao cao tai chinh-Infinity2006_Inventory_Apr,2015" xfId="15316"/>
    <cellStyle name="T_Book1_4 Bao cao tai chinh-Infinity2006" xfId="15317"/>
    <cellStyle name="T_Book1_4 Bao cao tai chinh-Infinity2006_Inventory_Apr,2015" xfId="15318"/>
    <cellStyle name="T_Book1_Book1" xfId="15319"/>
    <cellStyle name="T_Book1_Book1_1" xfId="15320"/>
    <cellStyle name="T_Book1_Book1_1_4 Bao cao tai chinh-Infinity2006" xfId="15321"/>
    <cellStyle name="T_Book1_Book1_1_Inventory_Apr,2015" xfId="15322"/>
    <cellStyle name="T_Book1_Inventory_Apr,2015" xfId="15323"/>
    <cellStyle name="T_Cac bao cao TB  Milk-Yomilk-co Ke- CK 1-Vinh Thang" xfId="15324"/>
    <cellStyle name="T_Cac bao cao TB  Milk-Yomilk-co Ke- CK 1-Vinh Thang_Inventory_Apr,2015" xfId="15325"/>
    <cellStyle name="T_cham diem Milk chu ky2-ANH MINH" xfId="15326"/>
    <cellStyle name="T_cham trung bay ck 1 m.Bac milk co ke 2" xfId="15327"/>
    <cellStyle name="T_cham trung bay yao smart milk ck 2 mien Bac" xfId="15328"/>
    <cellStyle name="T_cham trung bay yao smart milk ck 2 mien Bac_Inventory_Apr,2015" xfId="15329"/>
    <cellStyle name="T_danh sach chua nop bcao trung bay sua chua  tinh den 1-3-06" xfId="15330"/>
    <cellStyle name="T_danh sach chua nop bcao trung bay sua chua  tinh den 1-3-06_Inventory_Apr,2015" xfId="15331"/>
    <cellStyle name="T_Danh sach KH TB MilkYomilk Yao  Smart chu ky 2-Vinh Thang" xfId="15332"/>
    <cellStyle name="T_Danh sach KH TB MilkYomilk Yao  Smart chu ky 2-Vinh Thang_Inventory_Apr,2015" xfId="15333"/>
    <cellStyle name="T_Danh sach KH trung bay MilkYomilk co ke chu ky 2-Vinh Thang" xfId="15334"/>
    <cellStyle name="T_Danh sach KH trung bay MilkYomilk co ke chu ky 2-Vinh Thang_Inventory_Apr,2015" xfId="15335"/>
    <cellStyle name="T_DSACH MILK YO MILK CK 2 M.BAC" xfId="15336"/>
    <cellStyle name="T_DSKH Tbay Milk , Yomilk CK 2 Vu Thi Hanh" xfId="15337"/>
    <cellStyle name="T_DSKH Tbay Milk , Yomilk CK 2 Vu Thi Hanh_Inventory_Apr,2015" xfId="15338"/>
    <cellStyle name="T_form ton kho CK 2 tuan 8" xfId="15339"/>
    <cellStyle name="T_HO SO NHAN SU" xfId="15340"/>
    <cellStyle name="T_NPP Khanh Vinh Thai Nguyen - BC KTTB_CTrinh_TB__20_loc__Milk_Yomilk_CK1" xfId="15341"/>
    <cellStyle name="T_NPP Khanh Vinh Thai Nguyen - BC KTTB_CTrinh_TB__20_loc__Milk_Yomilk_CK1_Inventory_Apr,2015" xfId="15342"/>
    <cellStyle name="T_Sheet1" xfId="15343"/>
    <cellStyle name="T_sua chua cham trung bay  mien Bac" xfId="15344"/>
    <cellStyle name="T_sua chua cham trung bay  mien Bac_Inventory_Apr,2015" xfId="15345"/>
    <cellStyle name="T_TK_HT" xfId="15346"/>
    <cellStyle name="T_TK_HT_Book1" xfId="15347"/>
    <cellStyle name="T_WP06.04.07_Infinity31.12" xfId="15348"/>
    <cellStyle name="Text Indent A" xfId="13524"/>
    <cellStyle name="Text Indent B" xfId="13525"/>
    <cellStyle name="Text Indent C" xfId="13526"/>
    <cellStyle name="TIME DATA" xfId="15352"/>
    <cellStyle name="Title 2" xfId="13528"/>
    <cellStyle name="Total 2" xfId="13529"/>
    <cellStyle name="th" xfId="15349"/>
    <cellStyle name="þ_x001d_ð'&amp;Oy?Hy9_x0008_E_x000c_￠_x000d__x0007__x0001__x0001_" xfId="13527"/>
    <cellStyle name="þ_x001d_ð¤_x000c_¯þ_x0014__x000d_¨þU_x0001_À_x0004_ _x0015__x000f__x0001__x0001_" xfId="15350"/>
    <cellStyle name="þ_x001d_ðK_x000c_Fý_x001b__x000d_9ýU_x0001_Ð_x0008_¦)_x0007__x0001__x0001_" xfId="15351"/>
    <cellStyle name="umentSummaryInformation" xfId="13530"/>
    <cellStyle name="UP" xfId="15353"/>
    <cellStyle name="viet" xfId="15354"/>
    <cellStyle name="viet2" xfId="15355"/>
    <cellStyle name="VN new romanNormal" xfId="15356"/>
    <cellStyle name="VN time new roman" xfId="15357"/>
    <cellStyle name="vnbo" xfId="15358"/>
    <cellStyle name="vntxt1" xfId="15363"/>
    <cellStyle name="vntxt2" xfId="15364"/>
    <cellStyle name="vnhead1" xfId="15359"/>
    <cellStyle name="vnhead2" xfId="15360"/>
    <cellStyle name="vnhead3" xfId="15361"/>
    <cellStyle name="vnhead4" xfId="15362"/>
    <cellStyle name="Währung [0]_68574_Materialbedarfsliste" xfId="15365"/>
    <cellStyle name="Währung_68574_Materialbedarfsliste" xfId="15366"/>
    <cellStyle name="Warning Text 2" xfId="13531"/>
    <cellStyle name="X" xfId="15367"/>
    <cellStyle name="X_Report May final" xfId="15368"/>
    <cellStyle name="X_SOCAI" xfId="15369"/>
    <cellStyle name="X_sokho" xfId="15370"/>
    <cellStyle name="X_sokho_KEHOACHTRANO" xfId="15371"/>
    <cellStyle name="XLS'|_x0005_t" xfId="15372"/>
    <cellStyle name="xuan" xfId="15373"/>
    <cellStyle name="センター" xfId="15374"/>
    <cellStyle name="เครื่องหมายจุลภาค_AIR FREIGHT (SAMPLE )" xfId="13532"/>
    <cellStyle name="เครื่องหมายสกุลเงิน [0]_FTC_OFFER" xfId="15375"/>
    <cellStyle name="เครื่องหมายสกุลเงิน_FTC_OFFER" xfId="15376"/>
    <cellStyle name="ปกติ 3 3" xfId="13533"/>
    <cellStyle name="ปกติ_017" xfId="13534"/>
    <cellStyle name="ฤธถ [0]_laroux" xfId="13535"/>
    <cellStyle name="ฤธถ_laroux" xfId="13536"/>
    <cellStyle name="ล๋ศญ [0]_laroux" xfId="13537"/>
    <cellStyle name="ล๋ศญ_laroux" xfId="13538"/>
    <cellStyle name="วฅมุ_laroux" xfId="13539"/>
    <cellStyle name=" [0.00]_ Att. 1- Cover" xfId="15377"/>
    <cellStyle name="_ Att. 1- Cover" xfId="15378"/>
    <cellStyle name="?_ Att. 1- Cover" xfId="15379"/>
    <cellStyle name=" 坪 l_Sheet1_Q4 (2)" xfId="15380"/>
    <cellStyle name="" xfId="13540"/>
    <cellStyle name="강조색1" xfId="13541"/>
    <cellStyle name="강조색1 2" xfId="13542"/>
    <cellStyle name="강조색1 3" xfId="13543"/>
    <cellStyle name="강조색2" xfId="13544"/>
    <cellStyle name="강조색2 2" xfId="13545"/>
    <cellStyle name="강조색2 3" xfId="13546"/>
    <cellStyle name="강조색3" xfId="13547"/>
    <cellStyle name="강조색3 2" xfId="13548"/>
    <cellStyle name="강조색3 3" xfId="13549"/>
    <cellStyle name="강조색4" xfId="13550"/>
    <cellStyle name="강조색4 2" xfId="13551"/>
    <cellStyle name="강조색4 3" xfId="13552"/>
    <cellStyle name="강조색5" xfId="13553"/>
    <cellStyle name="강조색5 2" xfId="13554"/>
    <cellStyle name="강조색5 3" xfId="13555"/>
    <cellStyle name="강조색6" xfId="13556"/>
    <cellStyle name="강조색6 2" xfId="13557"/>
    <cellStyle name="강조색6 3" xfId="13558"/>
    <cellStyle name="경고문" xfId="13559"/>
    <cellStyle name="경고문 2" xfId="13560"/>
    <cellStyle name="경고문 3" xfId="13561"/>
    <cellStyle name="계산" xfId="13562"/>
    <cellStyle name="계산 2" xfId="13563"/>
    <cellStyle name="계산 3" xfId="13564"/>
    <cellStyle name="고정소숫점" xfId="15381"/>
    <cellStyle name="고정출력1" xfId="15382"/>
    <cellStyle name="고정출력2" xfId="15383"/>
    <cellStyle name="나쁨" xfId="13565"/>
    <cellStyle name="나쁨 2" xfId="13566"/>
    <cellStyle name="나쁨 3" xfId="13567"/>
    <cellStyle name="날짜" xfId="15384"/>
    <cellStyle name="달러" xfId="15385"/>
    <cellStyle name="뒤에 오는 하이퍼링크" xfId="13568"/>
    <cellStyle name="똿뗦먛귟 [0.00]_PRODUCT DETAIL Q1" xfId="15386"/>
    <cellStyle name="똿뗦먛귟_PRODUCT DETAIL Q1" xfId="15387"/>
    <cellStyle name="메모" xfId="13569"/>
    <cellStyle name="메모 2" xfId="13570"/>
    <cellStyle name="메모 2 2" xfId="13571"/>
    <cellStyle name="메모 2 2 2" xfId="13572"/>
    <cellStyle name="메모 2 2 2 2" xfId="13573"/>
    <cellStyle name="메모 2 2 3" xfId="13574"/>
    <cellStyle name="메모 2 3" xfId="13575"/>
    <cellStyle name="메모 2 3 2" xfId="13576"/>
    <cellStyle name="메모 2 4" xfId="13577"/>
    <cellStyle name="메모 3" xfId="13578"/>
    <cellStyle name="메모 3 2" xfId="13579"/>
    <cellStyle name="메모 3 2 2" xfId="13580"/>
    <cellStyle name="메모 3 2 2 2" xfId="13581"/>
    <cellStyle name="메모 3 2 3" xfId="13582"/>
    <cellStyle name="메모 3 3" xfId="13583"/>
    <cellStyle name="메모 3 3 2" xfId="13584"/>
    <cellStyle name="메모 3 4" xfId="13585"/>
    <cellStyle name="메모 4" xfId="13586"/>
    <cellStyle name="메모 4 2" xfId="13587"/>
    <cellStyle name="메모 4 3" xfId="13588"/>
    <cellStyle name="메모 4 3 2" xfId="13589"/>
    <cellStyle name="메모 4 4" xfId="13590"/>
    <cellStyle name="메모 5" xfId="13591"/>
    <cellStyle name="메모 5 2" xfId="13592"/>
    <cellStyle name="메모 6" xfId="13593"/>
    <cellStyle name="메모 6 2" xfId="13594"/>
    <cellStyle name="메모 7" xfId="13595"/>
    <cellStyle name="믅됞 [0.00]_PRODUCT DETAIL Q1" xfId="15388"/>
    <cellStyle name="믅됞_PRODUCT DETAIL Q1" xfId="15389"/>
    <cellStyle name="백분율 2" xfId="13596"/>
    <cellStyle name="백분율 2 2" xfId="13597"/>
    <cellStyle name="백분율 2 3" xfId="13598"/>
    <cellStyle name="백분율 2 4" xfId="13599"/>
    <cellStyle name="백분율 2 5" xfId="13600"/>
    <cellStyle name="백분율 3" xfId="13601"/>
    <cellStyle name="백분율 4" xfId="13602"/>
    <cellStyle name="백분율 5" xfId="13603"/>
    <cellStyle name="백분율 6" xfId="13604"/>
    <cellStyle name="백분율_95" xfId="15390"/>
    <cellStyle name="보통" xfId="13605"/>
    <cellStyle name="보통 2" xfId="13606"/>
    <cellStyle name="보통 3" xfId="13607"/>
    <cellStyle name="뷭?_BOOKSHIP" xfId="15391"/>
    <cellStyle name="새귑[0]_롤痰삠悧 " xfId="13608"/>
    <cellStyle name="새귑_롤痰삠悧 " xfId="13609"/>
    <cellStyle name="설명 텍스트" xfId="13610"/>
    <cellStyle name="설명 텍스트 2" xfId="13611"/>
    <cellStyle name="설명 텍스트 3" xfId="13612"/>
    <cellStyle name="셀 확인" xfId="13613"/>
    <cellStyle name="셀 확인 2" xfId="13614"/>
    <cellStyle name="셀 확인 3" xfId="13615"/>
    <cellStyle name="셈迷?XLS!check_filesche|_x0005_" xfId="15392"/>
    <cellStyle name="숫자(R)" xfId="15393"/>
    <cellStyle name="쉼표 [0] 14" xfId="15394"/>
    <cellStyle name="쉼표 [0] 2" xfId="13616"/>
    <cellStyle name="쉼표 [0] 3" xfId="13617"/>
    <cellStyle name="쉼표 [0] 4" xfId="13618"/>
    <cellStyle name="쉼표 [0] 6" xfId="13619"/>
    <cellStyle name="쉼표 [0] 6 10" xfId="13620"/>
    <cellStyle name="쉼표 [0] 6 10 2" xfId="13621"/>
    <cellStyle name="쉼표 [0] 6 10 2 2" xfId="13622"/>
    <cellStyle name="쉼표 [0] 6 10 3" xfId="13623"/>
    <cellStyle name="쉼표 [0] 6 11" xfId="13624"/>
    <cellStyle name="쉼표 [0] 6 11 2" xfId="13625"/>
    <cellStyle name="쉼표 [0] 6 11 2 2" xfId="13626"/>
    <cellStyle name="쉼표 [0] 6 11 3" xfId="13627"/>
    <cellStyle name="쉼표 [0] 6 12" xfId="13628"/>
    <cellStyle name="쉼표 [0] 6 12 2" xfId="13629"/>
    <cellStyle name="쉼표 [0] 6 12 2 2" xfId="13630"/>
    <cellStyle name="쉼표 [0] 6 12 3" xfId="13631"/>
    <cellStyle name="쉼표 [0] 6 13" xfId="13632"/>
    <cellStyle name="쉼표 [0] 6 13 2" xfId="13633"/>
    <cellStyle name="쉼표 [0] 6 14" xfId="13634"/>
    <cellStyle name="쉼표 [0] 6 14 2" xfId="13635"/>
    <cellStyle name="쉼표 [0] 6 15" xfId="13636"/>
    <cellStyle name="쉼표 [0] 6 15 2" xfId="13637"/>
    <cellStyle name="쉼표 [0] 6 16" xfId="13638"/>
    <cellStyle name="쉼표 [0] 6 16 2" xfId="13639"/>
    <cellStyle name="쉼표 [0] 6 17" xfId="13640"/>
    <cellStyle name="쉼표 [0] 6 17 2" xfId="13641"/>
    <cellStyle name="쉼표 [0] 6 18" xfId="13642"/>
    <cellStyle name="쉼표 [0] 6 18 2" xfId="13643"/>
    <cellStyle name="쉼표 [0] 6 19" xfId="13644"/>
    <cellStyle name="쉼표 [0] 6 19 2" xfId="13645"/>
    <cellStyle name="쉼표 [0] 6 2" xfId="13646"/>
    <cellStyle name="쉼표 [0] 6 2 10" xfId="13647"/>
    <cellStyle name="쉼표 [0] 6 2 10 2" xfId="13648"/>
    <cellStyle name="쉼표 [0] 6 2 11" xfId="13649"/>
    <cellStyle name="쉼표 [0] 6 2 11 2" xfId="13650"/>
    <cellStyle name="쉼표 [0] 6 2 12" xfId="13651"/>
    <cellStyle name="쉼표 [0] 6 2 12 2" xfId="13652"/>
    <cellStyle name="쉼표 [0] 6 2 13" xfId="13653"/>
    <cellStyle name="쉼표 [0] 6 2 13 2" xfId="13654"/>
    <cellStyle name="쉼표 [0] 6 2 14" xfId="13655"/>
    <cellStyle name="쉼표 [0] 6 2 14 2" xfId="13656"/>
    <cellStyle name="쉼표 [0] 6 2 15" xfId="13657"/>
    <cellStyle name="쉼표 [0] 6 2 15 2" xfId="13658"/>
    <cellStyle name="쉼표 [0] 6 2 16" xfId="13659"/>
    <cellStyle name="쉼표 [0] 6 2 16 2" xfId="13660"/>
    <cellStyle name="쉼표 [0] 6 2 17" xfId="13661"/>
    <cellStyle name="쉼표 [0] 6 2 17 2" xfId="13662"/>
    <cellStyle name="쉼표 [0] 6 2 18" xfId="13663"/>
    <cellStyle name="쉼표 [0] 6 2 18 2" xfId="13664"/>
    <cellStyle name="쉼표 [0] 6 2 19" xfId="13665"/>
    <cellStyle name="쉼표 [0] 6 2 19 2" xfId="13666"/>
    <cellStyle name="쉼표 [0] 6 2 2" xfId="13667"/>
    <cellStyle name="쉼표 [0] 6 2 2 2" xfId="13668"/>
    <cellStyle name="쉼표 [0] 6 2 2 2 2" xfId="13669"/>
    <cellStyle name="쉼표 [0] 6 2 2 3" xfId="13670"/>
    <cellStyle name="쉼표 [0] 6 2 20" xfId="13671"/>
    <cellStyle name="쉼표 [0] 6 2 20 2" xfId="13672"/>
    <cellStyle name="쉼표 [0] 6 2 21" xfId="13673"/>
    <cellStyle name="쉼표 [0] 6 2 21 2" xfId="13674"/>
    <cellStyle name="쉼표 [0] 6 2 22" xfId="13675"/>
    <cellStyle name="쉼표 [0] 6 2 22 2" xfId="13676"/>
    <cellStyle name="쉼표 [0] 6 2 23" xfId="13677"/>
    <cellStyle name="쉼표 [0] 6 2 3" xfId="13678"/>
    <cellStyle name="쉼표 [0] 6 2 3 2" xfId="13679"/>
    <cellStyle name="쉼표 [0] 6 2 3 2 2" xfId="13680"/>
    <cellStyle name="쉼표 [0] 6 2 3 3" xfId="13681"/>
    <cellStyle name="쉼표 [0] 6 2 4" xfId="13682"/>
    <cellStyle name="쉼표 [0] 6 2 4 2" xfId="13683"/>
    <cellStyle name="쉼표 [0] 6 2 4 2 2" xfId="13684"/>
    <cellStyle name="쉼표 [0] 6 2 4 3" xfId="13685"/>
    <cellStyle name="쉼표 [0] 6 2 5" xfId="13686"/>
    <cellStyle name="쉼표 [0] 6 2 5 2" xfId="13687"/>
    <cellStyle name="쉼표 [0] 6 2 5 2 2" xfId="13688"/>
    <cellStyle name="쉼표 [0] 6 2 5 3" xfId="13689"/>
    <cellStyle name="쉼표 [0] 6 2 6" xfId="13690"/>
    <cellStyle name="쉼표 [0] 6 2 6 2" xfId="13691"/>
    <cellStyle name="쉼표 [0] 6 2 6 2 2" xfId="13692"/>
    <cellStyle name="쉼표 [0] 6 2 6 3" xfId="13693"/>
    <cellStyle name="쉼표 [0] 6 2 7" xfId="13694"/>
    <cellStyle name="쉼표 [0] 6 2 7 2" xfId="13695"/>
    <cellStyle name="쉼표 [0] 6 2 7 2 2" xfId="13696"/>
    <cellStyle name="쉼표 [0] 6 2 7 3" xfId="13697"/>
    <cellStyle name="쉼표 [0] 6 2 8" xfId="13698"/>
    <cellStyle name="쉼표 [0] 6 2 8 2" xfId="13699"/>
    <cellStyle name="쉼표 [0] 6 2 8 2 2" xfId="13700"/>
    <cellStyle name="쉼표 [0] 6 2 8 3" xfId="13701"/>
    <cellStyle name="쉼표 [0] 6 2 9" xfId="13702"/>
    <cellStyle name="쉼표 [0] 6 2 9 2" xfId="13703"/>
    <cellStyle name="쉼표 [0] 6 2 9 2 2" xfId="13704"/>
    <cellStyle name="쉼표 [0] 6 2 9 3" xfId="13705"/>
    <cellStyle name="쉼표 [0] 6 20" xfId="13706"/>
    <cellStyle name="쉼표 [0] 6 20 2" xfId="13707"/>
    <cellStyle name="쉼표 [0] 6 21" xfId="13708"/>
    <cellStyle name="쉼표 [0] 6 21 2" xfId="13709"/>
    <cellStyle name="쉼표 [0] 6 22" xfId="13710"/>
    <cellStyle name="쉼표 [0] 6 22 2" xfId="13711"/>
    <cellStyle name="쉼표 [0] 6 23" xfId="13712"/>
    <cellStyle name="쉼표 [0] 6 23 2" xfId="13713"/>
    <cellStyle name="쉼표 [0] 6 24" xfId="13714"/>
    <cellStyle name="쉼표 [0] 6 24 2" xfId="13715"/>
    <cellStyle name="쉼표 [0] 6 25" xfId="13716"/>
    <cellStyle name="쉼표 [0] 6 25 2" xfId="13717"/>
    <cellStyle name="쉼표 [0] 6 26" xfId="13718"/>
    <cellStyle name="쉼표 [0] 6 3" xfId="13719"/>
    <cellStyle name="쉼표 [0] 6 3 10" xfId="13720"/>
    <cellStyle name="쉼표 [0] 6 3 10 2" xfId="13721"/>
    <cellStyle name="쉼표 [0] 6 3 11" xfId="13722"/>
    <cellStyle name="쉼표 [0] 6 3 11 2" xfId="13723"/>
    <cellStyle name="쉼표 [0] 6 3 12" xfId="13724"/>
    <cellStyle name="쉼표 [0] 6 3 12 2" xfId="13725"/>
    <cellStyle name="쉼표 [0] 6 3 13" xfId="13726"/>
    <cellStyle name="쉼표 [0] 6 3 13 2" xfId="13727"/>
    <cellStyle name="쉼표 [0] 6 3 14" xfId="13728"/>
    <cellStyle name="쉼표 [0] 6 3 14 2" xfId="13729"/>
    <cellStyle name="쉼표 [0] 6 3 15" xfId="13730"/>
    <cellStyle name="쉼표 [0] 6 3 15 2" xfId="13731"/>
    <cellStyle name="쉼표 [0] 6 3 16" xfId="13732"/>
    <cellStyle name="쉼표 [0] 6 3 16 2" xfId="13733"/>
    <cellStyle name="쉼표 [0] 6 3 17" xfId="13734"/>
    <cellStyle name="쉼표 [0] 6 3 17 2" xfId="13735"/>
    <cellStyle name="쉼표 [0] 6 3 18" xfId="13736"/>
    <cellStyle name="쉼표 [0] 6 3 18 2" xfId="13737"/>
    <cellStyle name="쉼표 [0] 6 3 19" xfId="13738"/>
    <cellStyle name="쉼표 [0] 6 3 19 2" xfId="13739"/>
    <cellStyle name="쉼표 [0] 6 3 2" xfId="13740"/>
    <cellStyle name="쉼표 [0] 6 3 2 2" xfId="13741"/>
    <cellStyle name="쉼표 [0] 6 3 2 2 2" xfId="13742"/>
    <cellStyle name="쉼표 [0] 6 3 2 3" xfId="13743"/>
    <cellStyle name="쉼표 [0] 6 3 20" xfId="13744"/>
    <cellStyle name="쉼표 [0] 6 3 20 2" xfId="13745"/>
    <cellStyle name="쉼표 [0] 6 3 21" xfId="13746"/>
    <cellStyle name="쉼표 [0] 6 3 21 2" xfId="13747"/>
    <cellStyle name="쉼표 [0] 6 3 22" xfId="13748"/>
    <cellStyle name="쉼표 [0] 6 3 3" xfId="13749"/>
    <cellStyle name="쉼표 [0] 6 3 3 2" xfId="13750"/>
    <cellStyle name="쉼표 [0] 6 3 3 2 2" xfId="13751"/>
    <cellStyle name="쉼표 [0] 6 3 3 3" xfId="13752"/>
    <cellStyle name="쉼표 [0] 6 3 4" xfId="13753"/>
    <cellStyle name="쉼표 [0] 6 3 4 2" xfId="13754"/>
    <cellStyle name="쉼표 [0] 6 3 4 2 2" xfId="13755"/>
    <cellStyle name="쉼표 [0] 6 3 4 3" xfId="13756"/>
    <cellStyle name="쉼표 [0] 6 3 5" xfId="13757"/>
    <cellStyle name="쉼표 [0] 6 3 5 2" xfId="13758"/>
    <cellStyle name="쉼표 [0] 6 3 5 2 2" xfId="13759"/>
    <cellStyle name="쉼표 [0] 6 3 5 3" xfId="13760"/>
    <cellStyle name="쉼표 [0] 6 3 6" xfId="13761"/>
    <cellStyle name="쉼표 [0] 6 3 6 2" xfId="13762"/>
    <cellStyle name="쉼표 [0] 6 3 6 2 2" xfId="13763"/>
    <cellStyle name="쉼표 [0] 6 3 6 3" xfId="13764"/>
    <cellStyle name="쉼표 [0] 6 3 7" xfId="13765"/>
    <cellStyle name="쉼표 [0] 6 3 7 2" xfId="13766"/>
    <cellStyle name="쉼표 [0] 6 3 7 2 2" xfId="13767"/>
    <cellStyle name="쉼표 [0] 6 3 7 3" xfId="13768"/>
    <cellStyle name="쉼표 [0] 6 3 8" xfId="13769"/>
    <cellStyle name="쉼표 [0] 6 3 8 2" xfId="13770"/>
    <cellStyle name="쉼표 [0] 6 3 8 2 2" xfId="13771"/>
    <cellStyle name="쉼표 [0] 6 3 8 3" xfId="13772"/>
    <cellStyle name="쉼표 [0] 6 3 9" xfId="13773"/>
    <cellStyle name="쉼표 [0] 6 3 9 2" xfId="13774"/>
    <cellStyle name="쉼표 [0] 6 4" xfId="13775"/>
    <cellStyle name="쉼표 [0] 6 4 2" xfId="13776"/>
    <cellStyle name="쉼표 [0] 6 4 2 2" xfId="13777"/>
    <cellStyle name="쉼표 [0] 6 4 3" xfId="13778"/>
    <cellStyle name="쉼표 [0] 6 5" xfId="13779"/>
    <cellStyle name="쉼표 [0] 6 5 2" xfId="13780"/>
    <cellStyle name="쉼표 [0] 6 5 2 2" xfId="13781"/>
    <cellStyle name="쉼표 [0] 6 5 3" xfId="13782"/>
    <cellStyle name="쉼표 [0] 6 6" xfId="13783"/>
    <cellStyle name="쉼표 [0] 6 6 2" xfId="13784"/>
    <cellStyle name="쉼표 [0] 6 6 2 2" xfId="13785"/>
    <cellStyle name="쉼표 [0] 6 6 3" xfId="13786"/>
    <cellStyle name="쉼표 [0] 6 7" xfId="13787"/>
    <cellStyle name="쉼표 [0] 6 7 2" xfId="13788"/>
    <cellStyle name="쉼표 [0] 6 7 2 2" xfId="13789"/>
    <cellStyle name="쉼표 [0] 6 7 3" xfId="13790"/>
    <cellStyle name="쉼표 [0] 6 8" xfId="13791"/>
    <cellStyle name="쉼표 [0] 6 8 2" xfId="13792"/>
    <cellStyle name="쉼표 [0] 6 8 2 2" xfId="13793"/>
    <cellStyle name="쉼표 [0] 6 8 3" xfId="13794"/>
    <cellStyle name="쉼표 [0] 6 9" xfId="13795"/>
    <cellStyle name="쉼표 [0] 6 9 2" xfId="13796"/>
    <cellStyle name="쉼표 [0] 6 9 2 2" xfId="13797"/>
    <cellStyle name="쉼표 [0] 6 9 3" xfId="13798"/>
    <cellStyle name="쉼표 [0]_PCB_Cont_final" xfId="13799"/>
    <cellStyle name="쉼표 2" xfId="13800"/>
    <cellStyle name="쉼표 56 3 3 3 3 3 2 2" xfId="15395"/>
    <cellStyle name="쉼표 56 3 3 3 3 3 2 2 2" xfId="15429"/>
    <cellStyle name="쉼표 56 3 3 3 3 3 2 2 3" xfId="15433"/>
    <cellStyle name="쉼표_Price AA94-16048F" xfId="13801"/>
    <cellStyle name="스타일 1" xfId="13802"/>
    <cellStyle name="스타일 1 2" xfId="13803"/>
    <cellStyle name="스타일 1 2 2" xfId="13804"/>
    <cellStyle name="스타일 1 3" xfId="13805"/>
    <cellStyle name="스타일 1 4" xfId="13806"/>
    <cellStyle name="스타일 10" xfId="13807"/>
    <cellStyle name="스타일 11" xfId="13808"/>
    <cellStyle name="스타일 12" xfId="13809"/>
    <cellStyle name="스타일 13" xfId="13810"/>
    <cellStyle name="스타일 2" xfId="13811"/>
    <cellStyle name="스타일 3" xfId="13812"/>
    <cellStyle name="스타일 3 2" xfId="13813"/>
    <cellStyle name="스타일 3 3" xfId="13814"/>
    <cellStyle name="스타일 3 4" xfId="13815"/>
    <cellStyle name="스타일 3 5" xfId="13816"/>
    <cellStyle name="스타일 3 6" xfId="13817"/>
    <cellStyle name="스타일 3 7" xfId="13818"/>
    <cellStyle name="스타일 3 8" xfId="13819"/>
    <cellStyle name="스타일 4" xfId="13820"/>
    <cellStyle name="스타일 5" xfId="13821"/>
    <cellStyle name="스타일 6" xfId="13822"/>
    <cellStyle name="스타일 7" xfId="13823"/>
    <cellStyle name="스타일 8" xfId="13824"/>
    <cellStyle name="스타일 9" xfId="13825"/>
    <cellStyle name="ㅇ ㄷㄱ객" xfId="13826"/>
    <cellStyle name="안건회계법인" xfId="15396"/>
    <cellStyle name="연결된 셀" xfId="13827"/>
    <cellStyle name="연결된 셀 2" xfId="13828"/>
    <cellStyle name="연결된 셀 3" xfId="13829"/>
    <cellStyle name="요약" xfId="13830"/>
    <cellStyle name="요약 2" xfId="13831"/>
    <cellStyle name="요약 3" xfId="13832"/>
    <cellStyle name="입력" xfId="13833"/>
    <cellStyle name="입력 2" xfId="13834"/>
    <cellStyle name="입력 3" xfId="13835"/>
    <cellStyle name="자리수" xfId="15397"/>
    <cellStyle name="자리수0" xfId="15398"/>
    <cellStyle name="제목" xfId="13836"/>
    <cellStyle name="제목 1" xfId="13837"/>
    <cellStyle name="제목 2" xfId="13838"/>
    <cellStyle name="제목 3" xfId="13839"/>
    <cellStyle name="제목 4" xfId="13840"/>
    <cellStyle name="제목_WEEK 13" xfId="13841"/>
    <cellStyle name="좋음" xfId="13842"/>
    <cellStyle name="좋음 2" xfId="13843"/>
    <cellStyle name="좋음 3" xfId="13844"/>
    <cellStyle name="출력" xfId="13845"/>
    <cellStyle name="출력 2" xfId="13846"/>
    <cellStyle name="출력 3" xfId="13847"/>
    <cellStyle name="콤마 [ - 유형1" xfId="15399"/>
    <cellStyle name="콤마 [ - 유형2" xfId="15400"/>
    <cellStyle name="콤마 [ - 유형3" xfId="15401"/>
    <cellStyle name="콤마 [ - 유형4" xfId="15402"/>
    <cellStyle name="콤마 [ - 유형5" xfId="15403"/>
    <cellStyle name="콤마 [ - 유형6" xfId="15404"/>
    <cellStyle name="콤마 [ - 유형7" xfId="15405"/>
    <cellStyle name="콤마 [ - 유형8" xfId="15406"/>
    <cellStyle name="콤마 [0?업전 (2)2) (수)???????L낺" xfId="13848"/>
    <cellStyle name="콤마 [0?업전 (2)2) (수)???????L낺 2" xfId="13849"/>
    <cellStyle name="콤마 [0?업전 (2)2) (수)???????L낺 3" xfId="13850"/>
    <cellStyle name="콤마 [0?업전 (2)2) (수)???????L낺 4" xfId="13851"/>
    <cellStyle name="콤마 [0?업전 (2)2) (수)???????L낺 5" xfId="13852"/>
    <cellStyle name="콤마 [0?업전 (2)2) (수)???????L낺 6" xfId="13853"/>
    <cellStyle name="콤마 [0?업전 (2)2) (수)???????L낺 7" xfId="13854"/>
    <cellStyle name="콤마 [0?업전 (2)2) (수)???????L낺 8" xfId="13855"/>
    <cellStyle name="콤마 [0]_  종  합  " xfId="13856"/>
    <cellStyle name="콤마,_x0005__x0014_" xfId="15407"/>
    <cellStyle name="콤마_  종  합  " xfId="13857"/>
    <cellStyle name="통화 [0]_††††† " xfId="13858"/>
    <cellStyle name="통화_††††† " xfId="13859"/>
    <cellStyle name="퍼센트" xfId="15408"/>
    <cellStyle name="표준 10" xfId="13860"/>
    <cellStyle name="표준 11" xfId="13861"/>
    <cellStyle name="표준 11 2" xfId="13862"/>
    <cellStyle name="표준 12" xfId="13863"/>
    <cellStyle name="표준 13" xfId="13864"/>
    <cellStyle name="표준 14" xfId="13865"/>
    <cellStyle name="표준 15" xfId="13866"/>
    <cellStyle name="표준 16" xfId="13867"/>
    <cellStyle name="표준 17" xfId="13868"/>
    <cellStyle name="표준 18" xfId="13869"/>
    <cellStyle name="표준 19" xfId="13870"/>
    <cellStyle name="표준 2" xfId="13871"/>
    <cellStyle name="표준 2 10" xfId="13872"/>
    <cellStyle name="표준 2 10 2" xfId="13873"/>
    <cellStyle name="표준 2 10 2 2" xfId="13874"/>
    <cellStyle name="표준 2 10 3" xfId="13875"/>
    <cellStyle name="표준 2 11" xfId="13876"/>
    <cellStyle name="표준 2 11 2" xfId="13877"/>
    <cellStyle name="표준 2 11 2 2" xfId="13878"/>
    <cellStyle name="표준 2 11 3" xfId="13879"/>
    <cellStyle name="표준 2 12" xfId="13880"/>
    <cellStyle name="표준 2 12 2" xfId="13881"/>
    <cellStyle name="표준 2 12 2 2" xfId="13882"/>
    <cellStyle name="표준 2 12 3" xfId="13883"/>
    <cellStyle name="표준 2 13" xfId="13884"/>
    <cellStyle name="표준 2 13 2" xfId="13885"/>
    <cellStyle name="표준 2 13 2 2" xfId="13886"/>
    <cellStyle name="표준 2 13 3" xfId="13887"/>
    <cellStyle name="표준 2 14" xfId="13888"/>
    <cellStyle name="표준 2 14 2" xfId="13889"/>
    <cellStyle name="표준 2 14 2 2" xfId="13890"/>
    <cellStyle name="표준 2 14 3" xfId="13891"/>
    <cellStyle name="표준 2 15" xfId="13892"/>
    <cellStyle name="표준 2 15 2" xfId="13893"/>
    <cellStyle name="표준 2 15 2 2" xfId="13894"/>
    <cellStyle name="표준 2 15 3" xfId="13895"/>
    <cellStyle name="표준 2 16" xfId="13896"/>
    <cellStyle name="표준 2 16 2" xfId="13897"/>
    <cellStyle name="표준 2 16 2 2" xfId="13898"/>
    <cellStyle name="표준 2 16 3" xfId="13899"/>
    <cellStyle name="표준 2 17" xfId="13900"/>
    <cellStyle name="표준 2 17 2" xfId="13901"/>
    <cellStyle name="표준 2 17 2 2" xfId="13902"/>
    <cellStyle name="표준 2 17 3" xfId="13903"/>
    <cellStyle name="표준 2 18" xfId="13904"/>
    <cellStyle name="표준 2 18 2" xfId="13905"/>
    <cellStyle name="표준 2 18 2 2" xfId="13906"/>
    <cellStyle name="표준 2 18 3" xfId="13907"/>
    <cellStyle name="표준 2 19" xfId="13908"/>
    <cellStyle name="표준 2 19 2" xfId="13909"/>
    <cellStyle name="표준 2 19 2 2" xfId="13910"/>
    <cellStyle name="표준 2 19 3" xfId="13911"/>
    <cellStyle name="표준 2 2" xfId="13912"/>
    <cellStyle name="표준 2 2 10" xfId="13913"/>
    <cellStyle name="표준 2 2 11" xfId="13914"/>
    <cellStyle name="표준 2 2 12" xfId="13915"/>
    <cellStyle name="표준 2 2 13" xfId="13916"/>
    <cellStyle name="표준 2 2 14" xfId="13917"/>
    <cellStyle name="표준 2 2 15" xfId="13918"/>
    <cellStyle name="표준 2 2 16" xfId="13919"/>
    <cellStyle name="표준 2 2 17" xfId="13920"/>
    <cellStyle name="표준 2 2 18" xfId="13921"/>
    <cellStyle name="표준 2 2 19" xfId="13922"/>
    <cellStyle name="표준 2 2 2" xfId="13923"/>
    <cellStyle name="표준 2 2 2 10" xfId="13924"/>
    <cellStyle name="표준 2 2 2 10 2" xfId="13925"/>
    <cellStyle name="표준 2 2 2 11" xfId="13926"/>
    <cellStyle name="표준 2 2 2 11 2" xfId="13927"/>
    <cellStyle name="표준 2 2 2 12" xfId="13928"/>
    <cellStyle name="표준 2 2 2 12 2" xfId="13929"/>
    <cellStyle name="표준 2 2 2 13" xfId="13930"/>
    <cellStyle name="표준 2 2 2 13 2" xfId="13931"/>
    <cellStyle name="표준 2 2 2 14" xfId="13932"/>
    <cellStyle name="표준 2 2 2 14 2" xfId="13933"/>
    <cellStyle name="표준 2 2 2 15" xfId="13934"/>
    <cellStyle name="표준 2 2 2 15 2" xfId="13935"/>
    <cellStyle name="표준 2 2 2 16" xfId="13936"/>
    <cellStyle name="표준 2 2 2 2" xfId="13937"/>
    <cellStyle name="표준 2 2 2 2 10" xfId="13938"/>
    <cellStyle name="표준 2 2 2 2 11" xfId="13939"/>
    <cellStyle name="표준 2 2 2 2 12" xfId="13940"/>
    <cellStyle name="표준 2 2 2 2 13" xfId="13941"/>
    <cellStyle name="표준 2 2 2 2 14" xfId="13942"/>
    <cellStyle name="표준 2 2 2 2 15" xfId="13943"/>
    <cellStyle name="표준 2 2 2 2 15 2" xfId="13944"/>
    <cellStyle name="표준 2 2 2 2 16" xfId="13945"/>
    <cellStyle name="표준 2 2 2 2 2" xfId="13946"/>
    <cellStyle name="표준 2 2 2 2 2 2" xfId="13947"/>
    <cellStyle name="표준 2 2 2 2 2 2 2" xfId="13948"/>
    <cellStyle name="표준 2 2 2 2 2 2 2 2" xfId="13949"/>
    <cellStyle name="표준 2 2 2 2 2 2 3" xfId="13950"/>
    <cellStyle name="표준 2 2 2 2 2 2 4" xfId="13951"/>
    <cellStyle name="표준 2 2 2 2 2 3" xfId="13952"/>
    <cellStyle name="표준 2 2 2 2 2 3 2" xfId="13953"/>
    <cellStyle name="표준 2 2 2 2 2 4" xfId="13954"/>
    <cellStyle name="표준 2 2 2 2 3" xfId="13955"/>
    <cellStyle name="표준 2 2 2 2 4" xfId="13956"/>
    <cellStyle name="표준 2 2 2 2 5" xfId="13957"/>
    <cellStyle name="표준 2 2 2 2 6" xfId="13958"/>
    <cellStyle name="표준 2 2 2 2 7" xfId="13959"/>
    <cellStyle name="표준 2 2 2 2 8" xfId="13960"/>
    <cellStyle name="표준 2 2 2 2 9" xfId="13961"/>
    <cellStyle name="표준 2 2 2 3" xfId="13962"/>
    <cellStyle name="표준 2 2 2 3 2" xfId="13963"/>
    <cellStyle name="표준 2 2 2 3 2 2" xfId="13964"/>
    <cellStyle name="표준 2 2 2 4" xfId="13965"/>
    <cellStyle name="표준 2 2 2 4 2" xfId="13966"/>
    <cellStyle name="표준 2 2 2 5" xfId="13967"/>
    <cellStyle name="표준 2 2 2 5 2" xfId="13968"/>
    <cellStyle name="표준 2 2 2 6" xfId="13969"/>
    <cellStyle name="표준 2 2 2 6 2" xfId="13970"/>
    <cellStyle name="표준 2 2 2 7" xfId="13971"/>
    <cellStyle name="표준 2 2 2 7 2" xfId="13972"/>
    <cellStyle name="표준 2 2 2 8" xfId="13973"/>
    <cellStyle name="표준 2 2 2 8 2" xfId="13974"/>
    <cellStyle name="표준 2 2 2 9" xfId="13975"/>
    <cellStyle name="표준 2 2 2 9 2" xfId="13976"/>
    <cellStyle name="표준 2 2 20" xfId="13977"/>
    <cellStyle name="표준 2 2 21" xfId="13978"/>
    <cellStyle name="표준 2 2 22" xfId="13979"/>
    <cellStyle name="표준 2 2 23" xfId="13980"/>
    <cellStyle name="표준 2 2 23 2" xfId="13981"/>
    <cellStyle name="표준 2 2 23 3" xfId="13982"/>
    <cellStyle name="표준 2 2 24" xfId="13983"/>
    <cellStyle name="표준 2 2 25" xfId="13984"/>
    <cellStyle name="표준 2 2 26" xfId="13985"/>
    <cellStyle name="표준 2 2 27" xfId="13986"/>
    <cellStyle name="표준 2 2 28" xfId="13987"/>
    <cellStyle name="표준 2 2 29" xfId="13988"/>
    <cellStyle name="표준 2 2 3" xfId="13989"/>
    <cellStyle name="표준 2 2 30" xfId="13990"/>
    <cellStyle name="표준 2 2 31" xfId="13991"/>
    <cellStyle name="표준 2 2 32" xfId="13992"/>
    <cellStyle name="표준 2 2 33" xfId="13993"/>
    <cellStyle name="표준 2 2 34" xfId="13994"/>
    <cellStyle name="표준 2 2 35" xfId="13995"/>
    <cellStyle name="표준 2 2 35 2" xfId="13996"/>
    <cellStyle name="표준 2 2 36" xfId="13997"/>
    <cellStyle name="표준 2 2 37" xfId="13998"/>
    <cellStyle name="표준 2 2 38" xfId="13999"/>
    <cellStyle name="표준 2 2 4" xfId="14000"/>
    <cellStyle name="표준 2 2 5" xfId="14001"/>
    <cellStyle name="표준 2 2 6" xfId="14002"/>
    <cellStyle name="표준 2 2 7" xfId="14003"/>
    <cellStyle name="표준 2 2 8" xfId="14004"/>
    <cellStyle name="표준 2 2 9" xfId="14005"/>
    <cellStyle name="표준 2 20" xfId="14006"/>
    <cellStyle name="표준 2 20 2" xfId="14007"/>
    <cellStyle name="표준 2 20 2 2" xfId="14008"/>
    <cellStyle name="표준 2 20 3" xfId="14009"/>
    <cellStyle name="표준 2 21" xfId="14010"/>
    <cellStyle name="표준 2 21 2" xfId="14011"/>
    <cellStyle name="표준 2 21 2 2" xfId="14012"/>
    <cellStyle name="표준 2 21 3" xfId="14013"/>
    <cellStyle name="표준 2 22" xfId="14014"/>
    <cellStyle name="표준 2 22 2" xfId="14015"/>
    <cellStyle name="표준 2 22 2 2" xfId="14016"/>
    <cellStyle name="표준 2 22 3" xfId="14017"/>
    <cellStyle name="표준 2 23" xfId="14018"/>
    <cellStyle name="표준 2 23 2" xfId="14019"/>
    <cellStyle name="표준 2 23 2 2" xfId="14020"/>
    <cellStyle name="표준 2 23 3" xfId="14021"/>
    <cellStyle name="표준 2 24" xfId="14022"/>
    <cellStyle name="표준 2 24 2" xfId="14023"/>
    <cellStyle name="표준 2 24 2 2" xfId="14024"/>
    <cellStyle name="표준 2 24 3" xfId="14025"/>
    <cellStyle name="표준 2 25" xfId="14026"/>
    <cellStyle name="표준 2 25 2" xfId="14027"/>
    <cellStyle name="표준 2 26" xfId="14028"/>
    <cellStyle name="표준 2 26 2" xfId="14029"/>
    <cellStyle name="표준 2 27" xfId="14030"/>
    <cellStyle name="표준 2 27 2" xfId="14031"/>
    <cellStyle name="표준 2 28" xfId="14032"/>
    <cellStyle name="표준 2 28 2" xfId="14033"/>
    <cellStyle name="표준 2 29" xfId="14034"/>
    <cellStyle name="표준 2 29 2" xfId="14035"/>
    <cellStyle name="표준 2 3" xfId="14036"/>
    <cellStyle name="표준 2 30" xfId="14037"/>
    <cellStyle name="표준 2 30 2" xfId="14038"/>
    <cellStyle name="표준 2 31" xfId="14039"/>
    <cellStyle name="표준 2 31 2" xfId="14040"/>
    <cellStyle name="표준 2 32" xfId="14041"/>
    <cellStyle name="표준 2 32 2" xfId="14042"/>
    <cellStyle name="표준 2 33" xfId="14043"/>
    <cellStyle name="표준 2 33 2" xfId="14044"/>
    <cellStyle name="표준 2 34" xfId="14045"/>
    <cellStyle name="표준 2 34 2" xfId="14046"/>
    <cellStyle name="표준 2 35" xfId="14047"/>
    <cellStyle name="표준 2 35 2" xfId="14048"/>
    <cellStyle name="표준 2 36" xfId="14049"/>
    <cellStyle name="표준 2 36 2" xfId="14050"/>
    <cellStyle name="표준 2 37" xfId="14051"/>
    <cellStyle name="표준 2 38" xfId="14052"/>
    <cellStyle name="표준 2 39" xfId="14053"/>
    <cellStyle name="표준 2 4" xfId="14054"/>
    <cellStyle name="표준 2 5" xfId="14055"/>
    <cellStyle name="표준 2 5 2" xfId="14056"/>
    <cellStyle name="표준 2 5 2 2" xfId="14057"/>
    <cellStyle name="표준 2 5 3" xfId="14058"/>
    <cellStyle name="표준 2 6" xfId="14059"/>
    <cellStyle name="표준 2 6 2" xfId="14060"/>
    <cellStyle name="표준 2 6 2 2" xfId="14061"/>
    <cellStyle name="표준 2 6 3" xfId="14062"/>
    <cellStyle name="표준 2 7" xfId="14063"/>
    <cellStyle name="표준 2 7 2" xfId="14064"/>
    <cellStyle name="표준 2 7 2 2" xfId="14065"/>
    <cellStyle name="표준 2 7 3" xfId="14066"/>
    <cellStyle name="표준 2 8" xfId="14067"/>
    <cellStyle name="표준 2 8 2" xfId="14068"/>
    <cellStyle name="표준 2 8 2 2" xfId="14069"/>
    <cellStyle name="표준 2 8 3" xfId="14070"/>
    <cellStyle name="표준 2 9" xfId="14071"/>
    <cellStyle name="표준 2 9 2" xfId="14072"/>
    <cellStyle name="표준 2 9 2 2" xfId="14073"/>
    <cellStyle name="표준 2 9 3" xfId="14074"/>
    <cellStyle name="표준 20" xfId="14075"/>
    <cellStyle name="표준 20 2" xfId="14076"/>
    <cellStyle name="표준 21" xfId="14077"/>
    <cellStyle name="표준 21 2" xfId="14078"/>
    <cellStyle name="표준 22" xfId="14079"/>
    <cellStyle name="표준 23" xfId="14080"/>
    <cellStyle name="표준 27" xfId="14081"/>
    <cellStyle name="표준 3" xfId="14082"/>
    <cellStyle name="표준 3 2" xfId="14083"/>
    <cellStyle name="표준 3 2 2" xfId="14084"/>
    <cellStyle name="표준 3 3" xfId="14085"/>
    <cellStyle name="표준 3 3 2" xfId="14086"/>
    <cellStyle name="표준 3 4" xfId="14087"/>
    <cellStyle name="표준 4" xfId="14088"/>
    <cellStyle name="표준 4 2" xfId="14089"/>
    <cellStyle name="표준 4 2 2" xfId="14090"/>
    <cellStyle name="표준 4 3" xfId="14091"/>
    <cellStyle name="표준 4 4" xfId="14092"/>
    <cellStyle name="표준 5" xfId="14093"/>
    <cellStyle name="표준 5 2" xfId="14094"/>
    <cellStyle name="표준 5 2 2" xfId="14095"/>
    <cellStyle name="표준 5 3" xfId="14096"/>
    <cellStyle name="표준 5 4" xfId="14097"/>
    <cellStyle name="표준 6" xfId="14098"/>
    <cellStyle name="표준 6 2" xfId="14099"/>
    <cellStyle name="표준 7" xfId="14100"/>
    <cellStyle name="표준 7 2" xfId="14101"/>
    <cellStyle name="표준 7 3" xfId="14102"/>
    <cellStyle name="표준 8" xfId="14103"/>
    <cellStyle name="표준 9" xfId="14104"/>
    <cellStyle name="표준 9 2" xfId="14105"/>
    <cellStyle name="표준_(정보부문)월별인원계획" xfId="15409"/>
    <cellStyle name="표준_ALL MODEL" xfId="15438"/>
    <cellStyle name="합산" xfId="15410"/>
    <cellStyle name="화폐기호" xfId="15411"/>
    <cellStyle name="화폐기호0" xfId="15412"/>
    <cellStyle name="一般_00Q3902REV.1" xfId="15413"/>
    <cellStyle name="千分位[0]_00Q3902REV.1" xfId="15414"/>
    <cellStyle name="千分位_00Q3902REV.1" xfId="15415"/>
    <cellStyle name="咬訌裝?report-2 " xfId="14106"/>
    <cellStyle name="常规 2" xfId="14107"/>
    <cellStyle name="常规_2004年IMC维修明细" xfId="14108"/>
    <cellStyle name="桁区切り [0.00]_††††† " xfId="15416"/>
    <cellStyle name="桁区切り_††††† " xfId="15417"/>
    <cellStyle name="標準_2005CRTMonSellThruMain(K50112)" xfId="14109"/>
    <cellStyle name="貨幣 [0]_00Q3902REV.1" xfId="15418"/>
    <cellStyle name="貨幣[0]_BRE" xfId="15419"/>
    <cellStyle name="貨幣_00Q3902REV.1" xfId="15420"/>
    <cellStyle name="通貨 [0.00]_††††† " xfId="15421"/>
    <cellStyle name="通貨_††††† " xfId="15422"/>
    <cellStyle name="䁩·0" xfId="15423"/>
  </cellStyles>
  <dxfs count="9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39994506668294322"/>
        </patternFill>
      </fill>
    </dxf>
    <dxf>
      <font>
        <color rgb="FF9C0006"/>
      </font>
      <fill>
        <patternFill>
          <bgColor rgb="FFFFC7CE"/>
        </patternFill>
      </fill>
    </dxf>
    <dxf>
      <fill>
        <patternFill>
          <bgColor theme="9"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39994506668294322"/>
        </patternFill>
      </fill>
    </dxf>
    <dxf>
      <font>
        <color rgb="FF9C0006"/>
      </font>
      <fill>
        <patternFill>
          <bgColor rgb="FFFFC7CE"/>
        </patternFill>
      </fill>
    </dxf>
    <dxf>
      <fill>
        <patternFill>
          <bgColor theme="9" tint="0.39994506668294322"/>
        </patternFill>
      </fill>
    </dxf>
    <dxf>
      <font>
        <color rgb="FF9C0006"/>
      </font>
      <fill>
        <patternFill>
          <bgColor rgb="FFFFC7C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s>
  <tableStyles count="0" defaultTableStyle="TableStyleMedium2" defaultPivotStyle="PivotStyleLight16"/>
  <colors>
    <mruColors>
      <color rgb="FFDC9A98"/>
      <color rgb="FFA3A3A3"/>
      <color rgb="FF949494"/>
      <color rgb="FFFCD5B4"/>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FORCAST%20SAMSUNG-MINHNGUYEN\K&#7870;%20HO&#7840;CH%20T&#7920;%20L&#192;M\K&#7871;%20ho&#7841;ch%2023.02.2019\Daily%20Production%20Plan%20-23-Feb.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Le%20Diu\Mar2019\26-Mar\Weekly%20Production%20Plan%20-%20W14+15%20(26-Ma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FORCAST%20SAMSUNG-MINHNGUYEN\K&#7870;%20HO&#7840;CH%20T&#7920;%20L&#192;M\K&#7871;%20Ho&#7841;ch%2025-2\Daily%20Production%20Plan%20-Addional%2028%20Feb%20(25-03.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3-Feb "/>
      <sheetName val="Sheet3"/>
      <sheetName val="Sheet2"/>
      <sheetName val="Const"/>
      <sheetName val="Sheet1"/>
      <sheetName val="QTY TẤM LOT VÀ THÙNG"/>
    </sheetNames>
    <sheetDataSet>
      <sheetData sheetId="0" refreshError="1"/>
      <sheetData sheetId="1" refreshError="1"/>
      <sheetData sheetId="2" refreshError="1"/>
      <sheetData sheetId="3">
        <row r="1">
          <cell r="A1" t="str">
            <v xml:space="preserve">Chạy xong lên khuôn </v>
          </cell>
        </row>
        <row r="2">
          <cell r="A2" t="str">
            <v>Chỉ chạy ca 1</v>
          </cell>
        </row>
        <row r="3">
          <cell r="A3" t="str">
            <v>Chỉ chạy ca 2</v>
          </cell>
        </row>
        <row r="4">
          <cell r="A4" t="str">
            <v>Ca 1: Recover kế hoạch rớt
Ca 2: Chạy kế hoạch mới</v>
          </cell>
        </row>
        <row r="5">
          <cell r="A5" t="str">
            <v>Đổi màu</v>
          </cell>
        </row>
        <row r="6">
          <cell r="A6" t="str">
            <v>Thay core</v>
          </cell>
        </row>
        <row r="7">
          <cell r="A7" t="str">
            <v>Thay core (Ca 2)</v>
          </cell>
        </row>
      </sheetData>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  W11+12 "/>
      <sheetName val="Sheet3"/>
      <sheetName val="Sheet2"/>
      <sheetName val="Const"/>
      <sheetName val="Sheet1"/>
      <sheetName val="QTY TẤM LOT VÀ THÙNG"/>
      <sheetName val="Vacuum Cleaner PL"/>
      <sheetName val="REF &amp; WM PL"/>
      <sheetName val="Picklist Resin"/>
    </sheetNames>
    <sheetDataSet>
      <sheetData sheetId="0"/>
      <sheetData sheetId="1"/>
      <sheetData sheetId="2"/>
      <sheetData sheetId="3">
        <row r="1">
          <cell r="A1" t="str">
            <v xml:space="preserve">Chạy xong lên khuôn </v>
          </cell>
        </row>
        <row r="2">
          <cell r="A2" t="str">
            <v>Chỉ chạy ca 1</v>
          </cell>
        </row>
        <row r="3">
          <cell r="A3" t="str">
            <v>Chỉ chạy ca 2</v>
          </cell>
        </row>
        <row r="4">
          <cell r="A4" t="str">
            <v>Ca 1: Recover kế hoạch rớt
Ca 2: Chạy kế hoạch mới</v>
          </cell>
        </row>
        <row r="5">
          <cell r="A5" t="str">
            <v>Đổi màu</v>
          </cell>
        </row>
        <row r="6">
          <cell r="A6" t="str">
            <v>Thay core</v>
          </cell>
        </row>
        <row r="7">
          <cell r="A7" t="str">
            <v>Thay core (Ca 2)</v>
          </cell>
        </row>
      </sheetData>
      <sheetData sheetId="4"/>
      <sheetData sheetId="5"/>
      <sheetData sheetId="6"/>
      <sheetData sheetId="7"/>
      <sheetData sheetId="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5-Feb "/>
      <sheetName val="28-2"/>
      <sheetName val="Sheet3"/>
      <sheetName val="Sheet2"/>
      <sheetName val="Const"/>
      <sheetName val="Sheet1"/>
      <sheetName val="QTY TẤM LOT VÀ THÙNG"/>
    </sheetNames>
    <sheetDataSet>
      <sheetData sheetId="0"/>
      <sheetData sheetId="1"/>
      <sheetData sheetId="2"/>
      <sheetData sheetId="3"/>
      <sheetData sheetId="4">
        <row r="1">
          <cell r="A1" t="str">
            <v xml:space="preserve">Chạy xong lên khuôn </v>
          </cell>
        </row>
        <row r="2">
          <cell r="A2" t="str">
            <v>Chỉ chạy ca 1</v>
          </cell>
        </row>
        <row r="3">
          <cell r="A3" t="str">
            <v>Chỉ chạy ca 2</v>
          </cell>
        </row>
        <row r="4">
          <cell r="A4" t="str">
            <v>Ca 1: Recover kế hoạch rớt
Ca 2: Chạy kế hoạch mới</v>
          </cell>
        </row>
        <row r="5">
          <cell r="A5" t="str">
            <v>Đổi màu</v>
          </cell>
        </row>
        <row r="6">
          <cell r="A6" t="str">
            <v>Thay core</v>
          </cell>
        </row>
        <row r="7">
          <cell r="A7" t="str">
            <v>Thay core (Ca 2)</v>
          </cell>
        </row>
      </sheetData>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pageSetUpPr fitToPage="1"/>
  </sheetPr>
  <dimension ref="A1:BR601"/>
  <sheetViews>
    <sheetView topLeftCell="C1" zoomScale="40" zoomScaleNormal="40" zoomScaleSheetLayoutView="40" zoomScalePageLayoutView="40" workbookViewId="0">
      <pane xSplit="13" ySplit="2" topLeftCell="P178" activePane="bottomRight" state="frozen"/>
      <selection activeCell="C1" sqref="C1"/>
      <selection pane="topRight" activeCell="K1" sqref="K1"/>
      <selection pane="bottomLeft" activeCell="C3" sqref="C3"/>
      <selection pane="bottomRight" activeCell="Q130" sqref="Q130:R130"/>
    </sheetView>
  </sheetViews>
  <sheetFormatPr defaultColWidth="20.7109375" defaultRowHeight="63.75" customHeight="1"/>
  <cols>
    <col min="1" max="1" width="6.5703125" style="27" customWidth="1"/>
    <col min="2" max="2" width="18.5703125" style="27" customWidth="1"/>
    <col min="3" max="3" width="7.7109375" style="27" customWidth="1"/>
    <col min="4" max="4" width="20.5703125" style="27" customWidth="1"/>
    <col min="5" max="5" width="10.7109375" style="29" customWidth="1"/>
    <col min="6" max="6" width="12.7109375" style="26" customWidth="1"/>
    <col min="7" max="7" width="44.7109375" style="40" customWidth="1"/>
    <col min="8" max="8" width="22.7109375" style="47" customWidth="1"/>
    <col min="9" max="9" width="22.7109375" style="50" customWidth="1"/>
    <col min="10" max="13" width="15.7109375" style="50" customWidth="1"/>
    <col min="14" max="14" width="20.7109375" style="50" customWidth="1"/>
    <col min="15" max="15" width="22.7109375" style="32" customWidth="1"/>
    <col min="16" max="16" width="25.28515625" style="32" customWidth="1"/>
    <col min="17" max="20" width="16.7109375" style="32" customWidth="1"/>
    <col min="21" max="36" width="16.7109375" style="29" customWidth="1"/>
    <col min="37" max="70" width="20.7109375" style="25"/>
    <col min="71" max="16384" width="20.7109375" style="28"/>
  </cols>
  <sheetData>
    <row r="1" spans="1:70" s="25" customFormat="1" ht="73.5" customHeight="1" thickBot="1">
      <c r="A1" s="24"/>
      <c r="B1" s="24"/>
      <c r="C1" s="465" t="s">
        <v>1092</v>
      </c>
      <c r="D1" s="465"/>
      <c r="E1" s="465"/>
      <c r="F1" s="465"/>
      <c r="G1" s="465"/>
      <c r="H1" s="465"/>
      <c r="I1" s="465"/>
      <c r="J1" s="465"/>
      <c r="K1" s="465"/>
      <c r="L1" s="465"/>
      <c r="M1" s="465"/>
      <c r="N1" s="465"/>
      <c r="O1" s="465"/>
      <c r="P1" s="116"/>
      <c r="Q1" s="466"/>
      <c r="R1" s="466"/>
      <c r="S1" s="466"/>
      <c r="T1" s="466"/>
      <c r="U1" s="466"/>
      <c r="V1" s="466"/>
      <c r="W1" s="466"/>
      <c r="X1" s="466"/>
      <c r="Y1" s="466"/>
      <c r="Z1" s="466"/>
      <c r="AA1" s="466"/>
      <c r="AB1" s="466"/>
      <c r="AC1" s="466"/>
      <c r="AD1" s="466"/>
      <c r="AE1" s="466"/>
      <c r="AF1" s="466"/>
      <c r="AG1" s="466"/>
      <c r="AH1" s="466"/>
      <c r="AI1" s="466"/>
      <c r="AJ1" s="466"/>
    </row>
    <row r="2" spans="1:70" s="52" customFormat="1" ht="96" customHeight="1">
      <c r="A2" s="51" t="s">
        <v>0</v>
      </c>
      <c r="B2" s="42" t="s">
        <v>1</v>
      </c>
      <c r="C2" s="118" t="s">
        <v>242</v>
      </c>
      <c r="D2" s="118" t="s">
        <v>260</v>
      </c>
      <c r="E2" s="118" t="s">
        <v>29</v>
      </c>
      <c r="F2" s="118" t="s">
        <v>30</v>
      </c>
      <c r="G2" s="118" t="s">
        <v>31</v>
      </c>
      <c r="H2" s="119" t="s">
        <v>32</v>
      </c>
      <c r="I2" s="117" t="s">
        <v>210</v>
      </c>
      <c r="J2" s="117" t="s">
        <v>416</v>
      </c>
      <c r="K2" s="117" t="s">
        <v>235</v>
      </c>
      <c r="L2" s="117" t="s">
        <v>236</v>
      </c>
      <c r="M2" s="117" t="s">
        <v>241</v>
      </c>
      <c r="N2" s="117" t="s">
        <v>237</v>
      </c>
      <c r="O2" s="120" t="s">
        <v>162</v>
      </c>
      <c r="P2" s="130" t="s">
        <v>230</v>
      </c>
      <c r="Q2" s="467">
        <v>43602</v>
      </c>
      <c r="R2" s="468"/>
      <c r="S2" s="467">
        <v>43603</v>
      </c>
      <c r="T2" s="468"/>
      <c r="U2" s="467">
        <v>43604</v>
      </c>
      <c r="V2" s="468"/>
      <c r="W2" s="467">
        <v>43605</v>
      </c>
      <c r="X2" s="468"/>
      <c r="Y2" s="467">
        <v>43606</v>
      </c>
      <c r="Z2" s="468"/>
      <c r="AA2" s="467">
        <v>43607</v>
      </c>
      <c r="AB2" s="468"/>
      <c r="AC2" s="467">
        <v>43608</v>
      </c>
      <c r="AD2" s="468"/>
      <c r="AE2" s="467">
        <v>43609</v>
      </c>
      <c r="AF2" s="468"/>
      <c r="AG2" s="467">
        <v>43610</v>
      </c>
      <c r="AH2" s="468"/>
      <c r="AI2" s="467">
        <v>43611</v>
      </c>
      <c r="AJ2" s="468"/>
      <c r="AK2" s="150"/>
      <c r="AL2" s="150"/>
      <c r="AM2" s="150"/>
      <c r="AN2" s="150"/>
      <c r="AO2" s="150"/>
      <c r="AP2" s="150"/>
      <c r="AQ2" s="150"/>
      <c r="AR2" s="150"/>
      <c r="AS2" s="150"/>
      <c r="AT2" s="150"/>
      <c r="AU2" s="150"/>
      <c r="AV2" s="150"/>
      <c r="AW2" s="150"/>
      <c r="AX2" s="150"/>
      <c r="AY2" s="150"/>
      <c r="AZ2" s="150"/>
      <c r="BA2" s="150"/>
      <c r="BB2" s="150"/>
      <c r="BC2" s="150"/>
      <c r="BD2" s="150"/>
      <c r="BE2" s="150"/>
      <c r="BF2" s="150"/>
      <c r="BG2" s="150"/>
      <c r="BH2" s="150"/>
      <c r="BI2" s="150"/>
      <c r="BJ2" s="150"/>
      <c r="BK2" s="150"/>
      <c r="BL2" s="150"/>
      <c r="BM2" s="150"/>
      <c r="BN2" s="150"/>
      <c r="BO2" s="150"/>
      <c r="BP2" s="150"/>
      <c r="BQ2" s="150"/>
      <c r="BR2" s="150"/>
    </row>
    <row r="3" spans="1:70" s="115" customFormat="1" ht="33">
      <c r="A3" s="114"/>
      <c r="B3" s="121"/>
      <c r="C3" s="141">
        <f ca="1">IF(P7="Good",COUNTIF(INDIRECT("P1:P"&amp;ROW(P7)),"Good"))</f>
        <v>1</v>
      </c>
      <c r="D3" s="285">
        <f ca="1">IFERROR(SUM(Q7:AJ7)/SUM(Q6:AJ6),"-")</f>
        <v>0</v>
      </c>
      <c r="E3" s="139">
        <f ca="1">VLOOKUP(G3,'Code List'!B:D,2,0)</f>
        <v>1</v>
      </c>
      <c r="F3" s="139">
        <f ca="1">VLOOKUP(G3,'Code List'!B:D,3,0)</f>
        <v>160</v>
      </c>
      <c r="G3" s="427" t="str">
        <f ca="1">VLOOKUP(C3,'Code List'!A:B,2,0)</f>
        <v>DJ66-00631B</v>
      </c>
      <c r="H3" s="195">
        <f ca="1">SUM(Q4:AJ4)-K3</f>
        <v>4584</v>
      </c>
      <c r="I3" s="133"/>
      <c r="J3" s="211">
        <f ca="1">VLOOKUP(G3,'Code List'!B:G,6,0)</f>
        <v>0.5</v>
      </c>
      <c r="K3" s="140">
        <f ca="1">SUMIFS(Stock!C:C,Stock!B:B,'DA Injection'!G3)+SUMIFS(Stock!C:C,Stock!B:B,VLOOKUP('DA Injection'!G3,'Code List'!$B:$K,10,0))</f>
        <v>3730</v>
      </c>
      <c r="L3" s="140">
        <f ca="1">VLOOKUP(G3,'Code List'!B:F,4,0)</f>
        <v>39</v>
      </c>
      <c r="M3" s="140">
        <f ca="1">VLOOKUP(G3,'Code List'!B:F,5,0)</f>
        <v>2</v>
      </c>
      <c r="N3" s="197">
        <f t="shared" ref="N3:N9" ca="1" si="0">3600/L3*M3</f>
        <v>184.61538461538461</v>
      </c>
      <c r="O3" s="134"/>
      <c r="P3" s="124" t="s">
        <v>231</v>
      </c>
      <c r="Q3" s="125" t="s">
        <v>228</v>
      </c>
      <c r="R3" s="126" t="s">
        <v>229</v>
      </c>
      <c r="S3" s="125" t="s">
        <v>228</v>
      </c>
      <c r="T3" s="126" t="s">
        <v>229</v>
      </c>
      <c r="U3" s="125" t="s">
        <v>228</v>
      </c>
      <c r="V3" s="126" t="s">
        <v>229</v>
      </c>
      <c r="W3" s="125" t="s">
        <v>228</v>
      </c>
      <c r="X3" s="126" t="s">
        <v>229</v>
      </c>
      <c r="Y3" s="125" t="s">
        <v>228</v>
      </c>
      <c r="Z3" s="126" t="s">
        <v>229</v>
      </c>
      <c r="AA3" s="125" t="s">
        <v>228</v>
      </c>
      <c r="AB3" s="126" t="s">
        <v>229</v>
      </c>
      <c r="AC3" s="125" t="s">
        <v>228</v>
      </c>
      <c r="AD3" s="126" t="s">
        <v>229</v>
      </c>
      <c r="AE3" s="125" t="s">
        <v>228</v>
      </c>
      <c r="AF3" s="126" t="s">
        <v>229</v>
      </c>
      <c r="AG3" s="125" t="s">
        <v>228</v>
      </c>
      <c r="AH3" s="126" t="s">
        <v>229</v>
      </c>
      <c r="AI3" s="125" t="s">
        <v>228</v>
      </c>
      <c r="AJ3" s="126" t="s">
        <v>229</v>
      </c>
      <c r="AK3" s="150"/>
      <c r="AL3" s="150"/>
      <c r="AM3" s="150"/>
      <c r="AN3" s="150"/>
      <c r="AO3" s="150"/>
      <c r="AP3" s="150"/>
      <c r="AQ3" s="150"/>
      <c r="AR3" s="150"/>
      <c r="AS3" s="150"/>
      <c r="AT3" s="150"/>
      <c r="AU3" s="150"/>
      <c r="AV3" s="150"/>
      <c r="AW3" s="150"/>
      <c r="AX3" s="150"/>
      <c r="AY3" s="150"/>
      <c r="AZ3" s="150"/>
      <c r="BA3" s="150"/>
      <c r="BB3" s="150"/>
      <c r="BC3" s="150"/>
      <c r="BD3" s="150"/>
      <c r="BE3" s="150"/>
      <c r="BF3" s="150"/>
      <c r="BG3" s="150"/>
      <c r="BH3" s="150"/>
      <c r="BI3" s="150"/>
      <c r="BJ3" s="150"/>
      <c r="BK3" s="150"/>
      <c r="BL3" s="150"/>
      <c r="BM3" s="150"/>
      <c r="BN3" s="150"/>
      <c r="BO3" s="150"/>
      <c r="BP3" s="150"/>
      <c r="BQ3" s="150"/>
      <c r="BR3" s="150"/>
    </row>
    <row r="4" spans="1:70" s="115" customFormat="1" ht="66.95" customHeight="1">
      <c r="A4" s="114"/>
      <c r="B4" s="121"/>
      <c r="C4" s="144">
        <f t="shared" ref="C4:M67" ca="1" si="1">C3</f>
        <v>1</v>
      </c>
      <c r="D4" s="264">
        <f t="shared" ca="1" si="1"/>
        <v>0</v>
      </c>
      <c r="E4" s="144">
        <f t="shared" ref="E4:M4" ca="1" si="2">E3</f>
        <v>1</v>
      </c>
      <c r="F4" s="144">
        <f t="shared" ca="1" si="2"/>
        <v>160</v>
      </c>
      <c r="G4" s="429" t="str">
        <f t="shared" ca="1" si="2"/>
        <v>DJ66-00631B</v>
      </c>
      <c r="H4" s="196">
        <f t="shared" ca="1" si="2"/>
        <v>4584</v>
      </c>
      <c r="I4" s="144">
        <f t="shared" si="2"/>
        <v>0</v>
      </c>
      <c r="J4" s="212">
        <f ca="1">J3</f>
        <v>0.5</v>
      </c>
      <c r="K4" s="146">
        <f ca="1">K3</f>
        <v>3730</v>
      </c>
      <c r="L4" s="146">
        <f t="shared" ca="1" si="2"/>
        <v>39</v>
      </c>
      <c r="M4" s="146">
        <f t="shared" ca="1" si="2"/>
        <v>2</v>
      </c>
      <c r="N4" s="193">
        <f t="shared" ca="1" si="0"/>
        <v>184.61538461538461</v>
      </c>
      <c r="O4" s="134" t="s">
        <v>238</v>
      </c>
      <c r="P4" s="124"/>
      <c r="Q4" s="463">
        <f ca="1">IF(SUMIFS(INDIRECT("'PSI WM REF'!"&amp;SUBSTITUTE(ADDRESS(1,MATCH(Q$2,INDIRECT("'PSI WM REF'!"&amp;"5:5"),0)),"$1","")&amp;":"&amp;SUBSTITUTE(ADDRESS(1,MATCH(Q$2,INDIRECT("'PSI WM REF'!"&amp;"5:5"),0)),"$1","")),INDIRECT("'PSI WM REF'!"&amp;"C:C"),$G3,INDIRECT("'PSI WM REF'!"&amp;"U:U"),"3.Balance stock (only SEHC)")&gt;0,0,IF(ABS(SUMIFS(INDIRECT("'PSI WM REF'!"&amp;SUBSTITUTE(ADDRESS(1,MATCH(Q$2,INDIRECT("'PSI WM REF'!"&amp;"5:5"),0)),"$1","")&amp;":"&amp;SUBSTITUTE(ADDRESS(1,MATCH(Q$2,INDIRECT("'PSI WM REF'!"&amp;"5:5"),0)),"$1","")),INDIRECT("'PSI WM REF'!"&amp;"C:C"),$G3,INDIRECT("'PSI WM REF'!"&amp;"U:U"),"3.Balance stock (only SEHC)"))&gt;SUMIFS(INDIRECT("'PSI WM REF'!"&amp;SUBSTITUTE(ADDRESS(1,MATCH(Q$2,INDIRECT("'PSI WM REF'!"&amp;"5:5"),0)),"$1","")&amp;":"&amp;SUBSTITUTE(ADDRESS(1,MATCH(Q$2,INDIRECT("'PSI WM REF'!"&amp;"5:5"),0)),"$1","")),INDIRECT("'PSI WM REF'!"&amp;"C:C"),$G3,INDIRECT("'PSI WM REF'!"&amp;"U:U"),"1.Requirements (필요량)"),SUMIFS(INDIRECT("'PSI WM REF'!"&amp;SUBSTITUTE(ADDRESS(1,MATCH(Q$2,INDIRECT("'PSI WM REF'!"&amp;"5:5"),0)),"$1","")&amp;":"&amp;SUBSTITUTE(ADDRESS(1,MATCH(Q$2,INDIRECT("'PSI WM REF'!"&amp;"5:5"),0)),"$1","")),INDIRECT("'PSI WM REF'!"&amp;"C:C"),$G3,INDIRECT("'PSI WM REF'!"&amp;"U:U"),"1.Requirements (필요량)"),ABS(SUMIFS(INDIRECT("'PSI WM REF'!"&amp;SUBSTITUTE(ADDRESS(1,MATCH(Q$2,INDIRECT("'PSI WM REF'!"&amp;"5:5"),0)),"$1","")&amp;":"&amp;SUBSTITUTE(ADDRESS(1,MATCH(Q$2,INDIRECT("'PSI WM REF'!"&amp;"5:5"),0)),"$1","")),INDIRECT("'PSI WM REF'!"&amp;"C:C"),$G3,INDIRECT("'PSI WM REF'!"&amp;"U:U"),"3.Balance stock (only SEHC)"))))+N(" [[[[               Comment: WM REF PSI              ]]]")+IFERROR(SUMIFS(INDIRECT("'PSI VC'!"&amp;SUBSTITUTE(ADDRESS(1,MATCH(Q$2,INDIRECT("'PSI VC'!"&amp;"3:3"),0)),"$1","")&amp;":"&amp;SUBSTITUTE(ADDRESS(1,MATCH(Q$2,INDIRECT("'PSI VC'!"&amp;"3:3"),0)),"$1","")),INDIRECT("'PSI VC'!"&amp;"A:A"),$G3),0)+N("[[[                    Comment: VC PSI                    ]]]")+SUMIFS(INDIRECT("'Assy PSI Shortage'!"&amp;SUBSTITUTE(ADDRESS(1,42+MATCH(Q$2,INDIRECT("'Assy PSI Shortage'!"&amp;"AQ2:BA2"),0)),"$1","")&amp;":"&amp;SUBSTITUTE(ADDRESS(1,42+MATCH(Q$2,INDIRECT("'Assy PSI Shortage'!"&amp;"AQ2:BA2"),0)),"$1","")),'Assy PSI Shortage'!$AP:$AP,'DA Injection'!$G3)+N("[[[                    Comment: Assy PSI                    ]]]")</f>
        <v>3039</v>
      </c>
      <c r="R4" s="464"/>
      <c r="S4" s="463">
        <f ca="1">IF(SUMIFS(INDIRECT("'PSI WM REF'!"&amp;SUBSTITUTE(ADDRESS(1,MATCH(S$2,INDIRECT("'PSI WM REF'!"&amp;"5:5"),0)),"$1","")&amp;":"&amp;SUBSTITUTE(ADDRESS(1,MATCH(S$2,INDIRECT("'PSI WM REF'!"&amp;"5:5"),0)),"$1","")),INDIRECT("'PSI WM REF'!"&amp;"C:C"),$G3,INDIRECT("'PSI WM REF'!"&amp;"U:U"),"3.Balance stock (only SEHC)")&gt;0,0,IF(ABS(SUMIFS(INDIRECT("'PSI WM REF'!"&amp;SUBSTITUTE(ADDRESS(1,MATCH(S$2,INDIRECT("'PSI WM REF'!"&amp;"5:5"),0)),"$1","")&amp;":"&amp;SUBSTITUTE(ADDRESS(1,MATCH(S$2,INDIRECT("'PSI WM REF'!"&amp;"5:5"),0)),"$1","")),INDIRECT("'PSI WM REF'!"&amp;"C:C"),$G3,INDIRECT("'PSI WM REF'!"&amp;"U:U"),"3.Balance stock (only SEHC)"))&gt;SUMIFS(INDIRECT("'PSI WM REF'!"&amp;SUBSTITUTE(ADDRESS(1,MATCH(S$2,INDIRECT("'PSI WM REF'!"&amp;"5:5"),0)),"$1","")&amp;":"&amp;SUBSTITUTE(ADDRESS(1,MATCH(S$2,INDIRECT("'PSI WM REF'!"&amp;"5:5"),0)),"$1","")),INDIRECT("'PSI WM REF'!"&amp;"C:C"),$G3,INDIRECT("'PSI WM REF'!"&amp;"U:U"),"1.Requirements (필요량)"),SUMIFS(INDIRECT("'PSI WM REF'!"&amp;SUBSTITUTE(ADDRESS(1,MATCH(S$2,INDIRECT("'PSI WM REF'!"&amp;"5:5"),0)),"$1","")&amp;":"&amp;SUBSTITUTE(ADDRESS(1,MATCH(S$2,INDIRECT("'PSI WM REF'!"&amp;"5:5"),0)),"$1","")),INDIRECT("'PSI WM REF'!"&amp;"C:C"),$G3,INDIRECT("'PSI WM REF'!"&amp;"U:U"),"1.Requirements (필요량)"),ABS(SUMIFS(INDIRECT("'PSI WM REF'!"&amp;SUBSTITUTE(ADDRESS(1,MATCH(S$2,INDIRECT("'PSI WM REF'!"&amp;"5:5"),0)),"$1","")&amp;":"&amp;SUBSTITUTE(ADDRESS(1,MATCH(S$2,INDIRECT("'PSI WM REF'!"&amp;"5:5"),0)),"$1","")),INDIRECT("'PSI WM REF'!"&amp;"C:C"),$G3,INDIRECT("'PSI WM REF'!"&amp;"U:U"),"3.Balance stock (only SEHC)"))))+N(" [[[[               Comment: WM REF PSI              ]]]")+IFERROR(SUMIFS(INDIRECT("'PSI VC'!"&amp;SUBSTITUTE(ADDRESS(1,MATCH(S$2,INDIRECT("'PSI VC'!"&amp;"3:3"),0)),"$1","")&amp;":"&amp;SUBSTITUTE(ADDRESS(1,MATCH(S$2,INDIRECT("'PSI VC'!"&amp;"3:3"),0)),"$1","")),INDIRECT("'PSI VC'!"&amp;"A:A"),$G3),0)+N("[[[                    Comment: VC PSI                    ]]]")+SUMIFS(INDIRECT("'Assy PSI Shortage'!"&amp;SUBSTITUTE(ADDRESS(1,42+MATCH(S$2,INDIRECT("'Assy PSI Shortage'!"&amp;"AQ2:BA2"),0)),"$1","")&amp;":"&amp;SUBSTITUTE(ADDRESS(1,42+MATCH(S$2,INDIRECT("'Assy PSI Shortage'!"&amp;"AQ2:BA2"),0)),"$1","")),'Assy PSI Shortage'!$AP:$AP,'DA Injection'!$G3)+N("[[[                    Comment: Assy PSI                    ]]]")</f>
        <v>0</v>
      </c>
      <c r="T4" s="464"/>
      <c r="U4" s="463">
        <f ca="1">IF(SUMIFS(INDIRECT("'PSI WM REF'!"&amp;SUBSTITUTE(ADDRESS(1,MATCH(U$2,INDIRECT("'PSI WM REF'!"&amp;"5:5"),0)),"$1","")&amp;":"&amp;SUBSTITUTE(ADDRESS(1,MATCH(U$2,INDIRECT("'PSI WM REF'!"&amp;"5:5"),0)),"$1","")),INDIRECT("'PSI WM REF'!"&amp;"C:C"),$G3,INDIRECT("'PSI WM REF'!"&amp;"U:U"),"3.Balance stock (only SEHC)")&gt;0,0,IF(ABS(SUMIFS(INDIRECT("'PSI WM REF'!"&amp;SUBSTITUTE(ADDRESS(1,MATCH(U$2,INDIRECT("'PSI WM REF'!"&amp;"5:5"),0)),"$1","")&amp;":"&amp;SUBSTITUTE(ADDRESS(1,MATCH(U$2,INDIRECT("'PSI WM REF'!"&amp;"5:5"),0)),"$1","")),INDIRECT("'PSI WM REF'!"&amp;"C:C"),$G3,INDIRECT("'PSI WM REF'!"&amp;"U:U"),"3.Balance stock (only SEHC)"))&gt;SUMIFS(INDIRECT("'PSI WM REF'!"&amp;SUBSTITUTE(ADDRESS(1,MATCH(U$2,INDIRECT("'PSI WM REF'!"&amp;"5:5"),0)),"$1","")&amp;":"&amp;SUBSTITUTE(ADDRESS(1,MATCH(U$2,INDIRECT("'PSI WM REF'!"&amp;"5:5"),0)),"$1","")),INDIRECT("'PSI WM REF'!"&amp;"C:C"),$G3,INDIRECT("'PSI WM REF'!"&amp;"U:U"),"1.Requirements (필요량)"),SUMIFS(INDIRECT("'PSI WM REF'!"&amp;SUBSTITUTE(ADDRESS(1,MATCH(U$2,INDIRECT("'PSI WM REF'!"&amp;"5:5"),0)),"$1","")&amp;":"&amp;SUBSTITUTE(ADDRESS(1,MATCH(U$2,INDIRECT("'PSI WM REF'!"&amp;"5:5"),0)),"$1","")),INDIRECT("'PSI WM REF'!"&amp;"C:C"),$G3,INDIRECT("'PSI WM REF'!"&amp;"U:U"),"1.Requirements (필요량)"),ABS(SUMIFS(INDIRECT("'PSI WM REF'!"&amp;SUBSTITUTE(ADDRESS(1,MATCH(U$2,INDIRECT("'PSI WM REF'!"&amp;"5:5"),0)),"$1","")&amp;":"&amp;SUBSTITUTE(ADDRESS(1,MATCH(U$2,INDIRECT("'PSI WM REF'!"&amp;"5:5"),0)),"$1","")),INDIRECT("'PSI WM REF'!"&amp;"C:C"),$G3,INDIRECT("'PSI WM REF'!"&amp;"U:U"),"3.Balance stock (only SEHC)"))))+N(" [[[[               Comment: WM REF PSI              ]]]")+IFERROR(SUMIFS(INDIRECT("'PSI VC'!"&amp;SUBSTITUTE(ADDRESS(1,MATCH(U$2,INDIRECT("'PSI VC'!"&amp;"3:3"),0)),"$1","")&amp;":"&amp;SUBSTITUTE(ADDRESS(1,MATCH(U$2,INDIRECT("'PSI VC'!"&amp;"3:3"),0)),"$1","")),INDIRECT("'PSI VC'!"&amp;"A:A"),$G3),0)+N("[[[                    Comment: VC PSI                    ]]]")+SUMIFS(INDIRECT("'Assy PSI Shortage'!"&amp;SUBSTITUTE(ADDRESS(1,42+MATCH(U$2,INDIRECT("'Assy PSI Shortage'!"&amp;"AQ2:BA2"),0)),"$1","")&amp;":"&amp;SUBSTITUTE(ADDRESS(1,42+MATCH(U$2,INDIRECT("'Assy PSI Shortage'!"&amp;"AQ2:BA2"),0)),"$1","")),'Assy PSI Shortage'!$AP:$AP,'DA Injection'!$G3)+N("[[[                    Comment: Assy PSI                    ]]]")</f>
        <v>0</v>
      </c>
      <c r="V4" s="464"/>
      <c r="W4" s="463">
        <f ca="1">IF(SUMIFS(INDIRECT("'PSI WM REF'!"&amp;SUBSTITUTE(ADDRESS(1,MATCH(W$2,INDIRECT("'PSI WM REF'!"&amp;"5:5"),0)),"$1","")&amp;":"&amp;SUBSTITUTE(ADDRESS(1,MATCH(W$2,INDIRECT("'PSI WM REF'!"&amp;"5:5"),0)),"$1","")),INDIRECT("'PSI WM REF'!"&amp;"C:C"),$G3,INDIRECT("'PSI WM REF'!"&amp;"U:U"),"3.Balance stock (only SEHC)")&gt;0,0,IF(ABS(SUMIFS(INDIRECT("'PSI WM REF'!"&amp;SUBSTITUTE(ADDRESS(1,MATCH(W$2,INDIRECT("'PSI WM REF'!"&amp;"5:5"),0)),"$1","")&amp;":"&amp;SUBSTITUTE(ADDRESS(1,MATCH(W$2,INDIRECT("'PSI WM REF'!"&amp;"5:5"),0)),"$1","")),INDIRECT("'PSI WM REF'!"&amp;"C:C"),$G3,INDIRECT("'PSI WM REF'!"&amp;"U:U"),"3.Balance stock (only SEHC)"))&gt;SUMIFS(INDIRECT("'PSI WM REF'!"&amp;SUBSTITUTE(ADDRESS(1,MATCH(W$2,INDIRECT("'PSI WM REF'!"&amp;"5:5"),0)),"$1","")&amp;":"&amp;SUBSTITUTE(ADDRESS(1,MATCH(W$2,INDIRECT("'PSI WM REF'!"&amp;"5:5"),0)),"$1","")),INDIRECT("'PSI WM REF'!"&amp;"C:C"),$G3,INDIRECT("'PSI WM REF'!"&amp;"U:U"),"1.Requirements (필요량)"),SUMIFS(INDIRECT("'PSI WM REF'!"&amp;SUBSTITUTE(ADDRESS(1,MATCH(W$2,INDIRECT("'PSI WM REF'!"&amp;"5:5"),0)),"$1","")&amp;":"&amp;SUBSTITUTE(ADDRESS(1,MATCH(W$2,INDIRECT("'PSI WM REF'!"&amp;"5:5"),0)),"$1","")),INDIRECT("'PSI WM REF'!"&amp;"C:C"),$G3,INDIRECT("'PSI WM REF'!"&amp;"U:U"),"1.Requirements (필요량)"),ABS(SUMIFS(INDIRECT("'PSI WM REF'!"&amp;SUBSTITUTE(ADDRESS(1,MATCH(W$2,INDIRECT("'PSI WM REF'!"&amp;"5:5"),0)),"$1","")&amp;":"&amp;SUBSTITUTE(ADDRESS(1,MATCH(W$2,INDIRECT("'PSI WM REF'!"&amp;"5:5"),0)),"$1","")),INDIRECT("'PSI WM REF'!"&amp;"C:C"),$G3,INDIRECT("'PSI WM REF'!"&amp;"U:U"),"3.Balance stock (only SEHC)"))))+N(" [[[[               Comment: WM REF PSI              ]]]")+IFERROR(SUMIFS(INDIRECT("'PSI VC'!"&amp;SUBSTITUTE(ADDRESS(1,MATCH(W$2,INDIRECT("'PSI VC'!"&amp;"3:3"),0)),"$1","")&amp;":"&amp;SUBSTITUTE(ADDRESS(1,MATCH(W$2,INDIRECT("'PSI VC'!"&amp;"3:3"),0)),"$1","")),INDIRECT("'PSI VC'!"&amp;"A:A"),$G3),0)+N("[[[                    Comment: VC PSI                    ]]]")+SUMIFS(INDIRECT("'Assy PSI Shortage'!"&amp;SUBSTITUTE(ADDRESS(1,42+MATCH(W$2,INDIRECT("'Assy PSI Shortage'!"&amp;"AQ2:BA2"),0)),"$1","")&amp;":"&amp;SUBSTITUTE(ADDRESS(1,42+MATCH(W$2,INDIRECT("'Assy PSI Shortage'!"&amp;"AQ2:BA2"),0)),"$1","")),'Assy PSI Shortage'!$AP:$AP,'DA Injection'!$G3)+N("[[[                    Comment: Assy PSI                    ]]]")</f>
        <v>0</v>
      </c>
      <c r="X4" s="464"/>
      <c r="Y4" s="463">
        <f ca="1">IF(SUMIFS(INDIRECT("'PSI WM REF'!"&amp;SUBSTITUTE(ADDRESS(1,MATCH(Y$2,INDIRECT("'PSI WM REF'!"&amp;"5:5"),0)),"$1","")&amp;":"&amp;SUBSTITUTE(ADDRESS(1,MATCH(Y$2,INDIRECT("'PSI WM REF'!"&amp;"5:5"),0)),"$1","")),INDIRECT("'PSI WM REF'!"&amp;"C:C"),$G3,INDIRECT("'PSI WM REF'!"&amp;"U:U"),"3.Balance stock (only SEHC)")&gt;0,0,IF(ABS(SUMIFS(INDIRECT("'PSI WM REF'!"&amp;SUBSTITUTE(ADDRESS(1,MATCH(Y$2,INDIRECT("'PSI WM REF'!"&amp;"5:5"),0)),"$1","")&amp;":"&amp;SUBSTITUTE(ADDRESS(1,MATCH(Y$2,INDIRECT("'PSI WM REF'!"&amp;"5:5"),0)),"$1","")),INDIRECT("'PSI WM REF'!"&amp;"C:C"),$G3,INDIRECT("'PSI WM REF'!"&amp;"U:U"),"3.Balance stock (only SEHC)"))&gt;SUMIFS(INDIRECT("'PSI WM REF'!"&amp;SUBSTITUTE(ADDRESS(1,MATCH(Y$2,INDIRECT("'PSI WM REF'!"&amp;"5:5"),0)),"$1","")&amp;":"&amp;SUBSTITUTE(ADDRESS(1,MATCH(Y$2,INDIRECT("'PSI WM REF'!"&amp;"5:5"),0)),"$1","")),INDIRECT("'PSI WM REF'!"&amp;"C:C"),$G3,INDIRECT("'PSI WM REF'!"&amp;"U:U"),"1.Requirements (필요량)"),SUMIFS(INDIRECT("'PSI WM REF'!"&amp;SUBSTITUTE(ADDRESS(1,MATCH(Y$2,INDIRECT("'PSI WM REF'!"&amp;"5:5"),0)),"$1","")&amp;":"&amp;SUBSTITUTE(ADDRESS(1,MATCH(Y$2,INDIRECT("'PSI WM REF'!"&amp;"5:5"),0)),"$1","")),INDIRECT("'PSI WM REF'!"&amp;"C:C"),$G3,INDIRECT("'PSI WM REF'!"&amp;"U:U"),"1.Requirements (필요량)"),ABS(SUMIFS(INDIRECT("'PSI WM REF'!"&amp;SUBSTITUTE(ADDRESS(1,MATCH(Y$2,INDIRECT("'PSI WM REF'!"&amp;"5:5"),0)),"$1","")&amp;":"&amp;SUBSTITUTE(ADDRESS(1,MATCH(Y$2,INDIRECT("'PSI WM REF'!"&amp;"5:5"),0)),"$1","")),INDIRECT("'PSI WM REF'!"&amp;"C:C"),$G3,INDIRECT("'PSI WM REF'!"&amp;"U:U"),"3.Balance stock (only SEHC)"))))+N(" [[[[               Comment: WM REF PSI              ]]]")+IFERROR(SUMIFS(INDIRECT("'PSI VC'!"&amp;SUBSTITUTE(ADDRESS(1,MATCH(Y$2,INDIRECT("'PSI VC'!"&amp;"3:3"),0)),"$1","")&amp;":"&amp;SUBSTITUTE(ADDRESS(1,MATCH(Y$2,INDIRECT("'PSI VC'!"&amp;"3:3"),0)),"$1","")),INDIRECT("'PSI VC'!"&amp;"A:A"),$G3),0)+N("[[[                    Comment: VC PSI                    ]]]")+SUMIFS(INDIRECT("'Assy PSI Shortage'!"&amp;SUBSTITUTE(ADDRESS(1,42+MATCH(Y$2,INDIRECT("'Assy PSI Shortage'!"&amp;"AQ2:BA2"),0)),"$1","")&amp;":"&amp;SUBSTITUTE(ADDRESS(1,42+MATCH(Y$2,INDIRECT("'Assy PSI Shortage'!"&amp;"AQ2:BA2"),0)),"$1","")),'Assy PSI Shortage'!$AP:$AP,'DA Injection'!$G3)+N("[[[                    Comment: Assy PSI                    ]]]")</f>
        <v>0</v>
      </c>
      <c r="Z4" s="464"/>
      <c r="AA4" s="463">
        <f ca="1">IF(SUMIFS(INDIRECT("'PSI WM REF'!"&amp;SUBSTITUTE(ADDRESS(1,MATCH(AA$2,INDIRECT("'PSI WM REF'!"&amp;"5:5"),0)),"$1","")&amp;":"&amp;SUBSTITUTE(ADDRESS(1,MATCH(AA$2,INDIRECT("'PSI WM REF'!"&amp;"5:5"),0)),"$1","")),INDIRECT("'PSI WM REF'!"&amp;"C:C"),$G3,INDIRECT("'PSI WM REF'!"&amp;"U:U"),"3.Balance stock (only SEHC)")&gt;0,0,IF(ABS(SUMIFS(INDIRECT("'PSI WM REF'!"&amp;SUBSTITUTE(ADDRESS(1,MATCH(AA$2,INDIRECT("'PSI WM REF'!"&amp;"5:5"),0)),"$1","")&amp;":"&amp;SUBSTITUTE(ADDRESS(1,MATCH(AA$2,INDIRECT("'PSI WM REF'!"&amp;"5:5"),0)),"$1","")),INDIRECT("'PSI WM REF'!"&amp;"C:C"),$G3,INDIRECT("'PSI WM REF'!"&amp;"U:U"),"3.Balance stock (only SEHC)"))&gt;SUMIFS(INDIRECT("'PSI WM REF'!"&amp;SUBSTITUTE(ADDRESS(1,MATCH(AA$2,INDIRECT("'PSI WM REF'!"&amp;"5:5"),0)),"$1","")&amp;":"&amp;SUBSTITUTE(ADDRESS(1,MATCH(AA$2,INDIRECT("'PSI WM REF'!"&amp;"5:5"),0)),"$1","")),INDIRECT("'PSI WM REF'!"&amp;"C:C"),$G3,INDIRECT("'PSI WM REF'!"&amp;"U:U"),"1.Requirements (필요량)"),SUMIFS(INDIRECT("'PSI WM REF'!"&amp;SUBSTITUTE(ADDRESS(1,MATCH(AA$2,INDIRECT("'PSI WM REF'!"&amp;"5:5"),0)),"$1","")&amp;":"&amp;SUBSTITUTE(ADDRESS(1,MATCH(AA$2,INDIRECT("'PSI WM REF'!"&amp;"5:5"),0)),"$1","")),INDIRECT("'PSI WM REF'!"&amp;"C:C"),$G3,INDIRECT("'PSI WM REF'!"&amp;"U:U"),"1.Requirements (필요량)"),ABS(SUMIFS(INDIRECT("'PSI WM REF'!"&amp;SUBSTITUTE(ADDRESS(1,MATCH(AA$2,INDIRECT("'PSI WM REF'!"&amp;"5:5"),0)),"$1","")&amp;":"&amp;SUBSTITUTE(ADDRESS(1,MATCH(AA$2,INDIRECT("'PSI WM REF'!"&amp;"5:5"),0)),"$1","")),INDIRECT("'PSI WM REF'!"&amp;"C:C"),$G3,INDIRECT("'PSI WM REF'!"&amp;"U:U"),"3.Balance stock (only SEHC)"))))+N(" [[[[               Comment: WM REF PSI              ]]]")+IFERROR(SUMIFS(INDIRECT("'PSI VC'!"&amp;SUBSTITUTE(ADDRESS(1,MATCH(AA$2,INDIRECT("'PSI VC'!"&amp;"3:3"),0)),"$1","")&amp;":"&amp;SUBSTITUTE(ADDRESS(1,MATCH(AA$2,INDIRECT("'PSI VC'!"&amp;"3:3"),0)),"$1","")),INDIRECT("'PSI VC'!"&amp;"A:A"),$G3),0)+N("[[[                    Comment: VC PSI                    ]]]")+SUMIFS(INDIRECT("'Assy PSI Shortage'!"&amp;SUBSTITUTE(ADDRESS(1,42+MATCH(AA$2,INDIRECT("'Assy PSI Shortage'!"&amp;"AQ2:BA2"),0)),"$1","")&amp;":"&amp;SUBSTITUTE(ADDRESS(1,42+MATCH(AA$2,INDIRECT("'Assy PSI Shortage'!"&amp;"AQ2:BA2"),0)),"$1","")),'Assy PSI Shortage'!$AP:$AP,'DA Injection'!$G3)+N("[[[                    Comment: Assy PSI                    ]]]")</f>
        <v>695</v>
      </c>
      <c r="AB4" s="464"/>
      <c r="AC4" s="463">
        <f ca="1">IF(SUMIFS(INDIRECT("'PSI WM REF'!"&amp;SUBSTITUTE(ADDRESS(1,MATCH(AC$2,INDIRECT("'PSI WM REF'!"&amp;"5:5"),0)),"$1","")&amp;":"&amp;SUBSTITUTE(ADDRESS(1,MATCH(AC$2,INDIRECT("'PSI WM REF'!"&amp;"5:5"),0)),"$1","")),INDIRECT("'PSI WM REF'!"&amp;"C:C"),$G3,INDIRECT("'PSI WM REF'!"&amp;"U:U"),"3.Balance stock (only SEHC)")&gt;0,0,IF(ABS(SUMIFS(INDIRECT("'PSI WM REF'!"&amp;SUBSTITUTE(ADDRESS(1,MATCH(AC$2,INDIRECT("'PSI WM REF'!"&amp;"5:5"),0)),"$1","")&amp;":"&amp;SUBSTITUTE(ADDRESS(1,MATCH(AC$2,INDIRECT("'PSI WM REF'!"&amp;"5:5"),0)),"$1","")),INDIRECT("'PSI WM REF'!"&amp;"C:C"),$G3,INDIRECT("'PSI WM REF'!"&amp;"U:U"),"3.Balance stock (only SEHC)"))&gt;SUMIFS(INDIRECT("'PSI WM REF'!"&amp;SUBSTITUTE(ADDRESS(1,MATCH(AC$2,INDIRECT("'PSI WM REF'!"&amp;"5:5"),0)),"$1","")&amp;":"&amp;SUBSTITUTE(ADDRESS(1,MATCH(AC$2,INDIRECT("'PSI WM REF'!"&amp;"5:5"),0)),"$1","")),INDIRECT("'PSI WM REF'!"&amp;"C:C"),$G3,INDIRECT("'PSI WM REF'!"&amp;"U:U"),"1.Requirements (필요량)"),SUMIFS(INDIRECT("'PSI WM REF'!"&amp;SUBSTITUTE(ADDRESS(1,MATCH(AC$2,INDIRECT("'PSI WM REF'!"&amp;"5:5"),0)),"$1","")&amp;":"&amp;SUBSTITUTE(ADDRESS(1,MATCH(AC$2,INDIRECT("'PSI WM REF'!"&amp;"5:5"),0)),"$1","")),INDIRECT("'PSI WM REF'!"&amp;"C:C"),$G3,INDIRECT("'PSI WM REF'!"&amp;"U:U"),"1.Requirements (필요량)"),ABS(SUMIFS(INDIRECT("'PSI WM REF'!"&amp;SUBSTITUTE(ADDRESS(1,MATCH(AC$2,INDIRECT("'PSI WM REF'!"&amp;"5:5"),0)),"$1","")&amp;":"&amp;SUBSTITUTE(ADDRESS(1,MATCH(AC$2,INDIRECT("'PSI WM REF'!"&amp;"5:5"),0)),"$1","")),INDIRECT("'PSI WM REF'!"&amp;"C:C"),$G3,INDIRECT("'PSI WM REF'!"&amp;"U:U"),"3.Balance stock (only SEHC)"))))+N(" [[[[               Comment: WM REF PSI              ]]]")+IFERROR(SUMIFS(INDIRECT("'PSI VC'!"&amp;SUBSTITUTE(ADDRESS(1,MATCH(AC$2,INDIRECT("'PSI VC'!"&amp;"3:3"),0)),"$1","")&amp;":"&amp;SUBSTITUTE(ADDRESS(1,MATCH(AC$2,INDIRECT("'PSI VC'!"&amp;"3:3"),0)),"$1","")),INDIRECT("'PSI VC'!"&amp;"A:A"),$G3),0)+N("[[[                    Comment: VC PSI                    ]]]")+SUMIFS(INDIRECT("'Assy PSI Shortage'!"&amp;SUBSTITUTE(ADDRESS(1,42+MATCH(AC$2,INDIRECT("'Assy PSI Shortage'!"&amp;"AQ2:BA2"),0)),"$1","")&amp;":"&amp;SUBSTITUTE(ADDRESS(1,42+MATCH(AC$2,INDIRECT("'Assy PSI Shortage'!"&amp;"AQ2:BA2"),0)),"$1","")),'Assy PSI Shortage'!$AP:$AP,'DA Injection'!$G3)+N("[[[                    Comment: Assy PSI                    ]]]")</f>
        <v>2320</v>
      </c>
      <c r="AD4" s="464"/>
      <c r="AE4" s="463">
        <f ca="1">IF(SUMIFS(INDIRECT("'PSI WM REF'!"&amp;SUBSTITUTE(ADDRESS(1,MATCH(AE$2,INDIRECT("'PSI WM REF'!"&amp;"5:5"),0)),"$1","")&amp;":"&amp;SUBSTITUTE(ADDRESS(1,MATCH(AE$2,INDIRECT("'PSI WM REF'!"&amp;"5:5"),0)),"$1","")),INDIRECT("'PSI WM REF'!"&amp;"C:C"),$G3,INDIRECT("'PSI WM REF'!"&amp;"U:U"),"3.Balance stock (only SEHC)")&gt;0,0,IF(ABS(SUMIFS(INDIRECT("'PSI WM REF'!"&amp;SUBSTITUTE(ADDRESS(1,MATCH(AE$2,INDIRECT("'PSI WM REF'!"&amp;"5:5"),0)),"$1","")&amp;":"&amp;SUBSTITUTE(ADDRESS(1,MATCH(AE$2,INDIRECT("'PSI WM REF'!"&amp;"5:5"),0)),"$1","")),INDIRECT("'PSI WM REF'!"&amp;"C:C"),$G3,INDIRECT("'PSI WM REF'!"&amp;"U:U"),"3.Balance stock (only SEHC)"))&gt;SUMIFS(INDIRECT("'PSI WM REF'!"&amp;SUBSTITUTE(ADDRESS(1,MATCH(AE$2,INDIRECT("'PSI WM REF'!"&amp;"5:5"),0)),"$1","")&amp;":"&amp;SUBSTITUTE(ADDRESS(1,MATCH(AE$2,INDIRECT("'PSI WM REF'!"&amp;"5:5"),0)),"$1","")),INDIRECT("'PSI WM REF'!"&amp;"C:C"),$G3,INDIRECT("'PSI WM REF'!"&amp;"U:U"),"1.Requirements (필요량)"),SUMIFS(INDIRECT("'PSI WM REF'!"&amp;SUBSTITUTE(ADDRESS(1,MATCH(AE$2,INDIRECT("'PSI WM REF'!"&amp;"5:5"),0)),"$1","")&amp;":"&amp;SUBSTITUTE(ADDRESS(1,MATCH(AE$2,INDIRECT("'PSI WM REF'!"&amp;"5:5"),0)),"$1","")),INDIRECT("'PSI WM REF'!"&amp;"C:C"),$G3,INDIRECT("'PSI WM REF'!"&amp;"U:U"),"1.Requirements (필요량)"),ABS(SUMIFS(INDIRECT("'PSI WM REF'!"&amp;SUBSTITUTE(ADDRESS(1,MATCH(AE$2,INDIRECT("'PSI WM REF'!"&amp;"5:5"),0)),"$1","")&amp;":"&amp;SUBSTITUTE(ADDRESS(1,MATCH(AE$2,INDIRECT("'PSI WM REF'!"&amp;"5:5"),0)),"$1","")),INDIRECT("'PSI WM REF'!"&amp;"C:C"),$G3,INDIRECT("'PSI WM REF'!"&amp;"U:U"),"3.Balance stock (only SEHC)"))))+N(" [[[[               Comment: WM REF PSI              ]]]")+IFERROR(SUMIFS(INDIRECT("'PSI VC'!"&amp;SUBSTITUTE(ADDRESS(1,MATCH(AE$2,INDIRECT("'PSI VC'!"&amp;"3:3"),0)),"$1","")&amp;":"&amp;SUBSTITUTE(ADDRESS(1,MATCH(AE$2,INDIRECT("'PSI VC'!"&amp;"3:3"),0)),"$1","")),INDIRECT("'PSI VC'!"&amp;"A:A"),$G3),0)+N("[[[                    Comment: VC PSI                    ]]]")+SUMIFS(INDIRECT("'Assy PSI Shortage'!"&amp;SUBSTITUTE(ADDRESS(1,42+MATCH(AE$2,INDIRECT("'Assy PSI Shortage'!"&amp;"AQ2:BA2"),0)),"$1","")&amp;":"&amp;SUBSTITUTE(ADDRESS(1,42+MATCH(AE$2,INDIRECT("'Assy PSI Shortage'!"&amp;"AQ2:BA2"),0)),"$1","")),'Assy PSI Shortage'!$AP:$AP,'DA Injection'!$G3)+N("[[[                    Comment: Assy PSI                    ]]]")</f>
        <v>2260</v>
      </c>
      <c r="AF4" s="464"/>
      <c r="AG4" s="463">
        <f ca="1">IF(SUMIFS(INDIRECT("'PSI WM REF'!"&amp;SUBSTITUTE(ADDRESS(1,MATCH(AG$2,INDIRECT("'PSI WM REF'!"&amp;"5:5"),0)),"$1","")&amp;":"&amp;SUBSTITUTE(ADDRESS(1,MATCH(AG$2,INDIRECT("'PSI WM REF'!"&amp;"5:5"),0)),"$1","")),INDIRECT("'PSI WM REF'!"&amp;"C:C"),$G3,INDIRECT("'PSI WM REF'!"&amp;"U:U"),"3.Balance stock (only SEHC)")&gt;0,0,IF(ABS(SUMIFS(INDIRECT("'PSI WM REF'!"&amp;SUBSTITUTE(ADDRESS(1,MATCH(AG$2,INDIRECT("'PSI WM REF'!"&amp;"5:5"),0)),"$1","")&amp;":"&amp;SUBSTITUTE(ADDRESS(1,MATCH(AG$2,INDIRECT("'PSI WM REF'!"&amp;"5:5"),0)),"$1","")),INDIRECT("'PSI WM REF'!"&amp;"C:C"),$G3,INDIRECT("'PSI WM REF'!"&amp;"U:U"),"3.Balance stock (only SEHC)"))&gt;SUMIFS(INDIRECT("'PSI WM REF'!"&amp;SUBSTITUTE(ADDRESS(1,MATCH(AG$2,INDIRECT("'PSI WM REF'!"&amp;"5:5"),0)),"$1","")&amp;":"&amp;SUBSTITUTE(ADDRESS(1,MATCH(AG$2,INDIRECT("'PSI WM REF'!"&amp;"5:5"),0)),"$1","")),INDIRECT("'PSI WM REF'!"&amp;"C:C"),$G3,INDIRECT("'PSI WM REF'!"&amp;"U:U"),"1.Requirements (필요량)"),SUMIFS(INDIRECT("'PSI WM REF'!"&amp;SUBSTITUTE(ADDRESS(1,MATCH(AG$2,INDIRECT("'PSI WM REF'!"&amp;"5:5"),0)),"$1","")&amp;":"&amp;SUBSTITUTE(ADDRESS(1,MATCH(AG$2,INDIRECT("'PSI WM REF'!"&amp;"5:5"),0)),"$1","")),INDIRECT("'PSI WM REF'!"&amp;"C:C"),$G3,INDIRECT("'PSI WM REF'!"&amp;"U:U"),"1.Requirements (필요량)"),ABS(SUMIFS(INDIRECT("'PSI WM REF'!"&amp;SUBSTITUTE(ADDRESS(1,MATCH(AG$2,INDIRECT("'PSI WM REF'!"&amp;"5:5"),0)),"$1","")&amp;":"&amp;SUBSTITUTE(ADDRESS(1,MATCH(AG$2,INDIRECT("'PSI WM REF'!"&amp;"5:5"),0)),"$1","")),INDIRECT("'PSI WM REF'!"&amp;"C:C"),$G3,INDIRECT("'PSI WM REF'!"&amp;"U:U"),"3.Balance stock (only SEHC)"))))+N(" [[[[               Comment: WM REF PSI              ]]]")+IFERROR(SUMIFS(INDIRECT("'PSI VC'!"&amp;SUBSTITUTE(ADDRESS(1,MATCH(AG$2,INDIRECT("'PSI VC'!"&amp;"3:3"),0)),"$1","")&amp;":"&amp;SUBSTITUTE(ADDRESS(1,MATCH(AG$2,INDIRECT("'PSI VC'!"&amp;"3:3"),0)),"$1","")),INDIRECT("'PSI VC'!"&amp;"A:A"),$G3),0)+N("[[[                    Comment: VC PSI                    ]]]")+SUMIFS(INDIRECT("'Assy PSI Shortage'!"&amp;SUBSTITUTE(ADDRESS(1,42+MATCH(AG$2,INDIRECT("'Assy PSI Shortage'!"&amp;"AQ2:BA2"),0)),"$1","")&amp;":"&amp;SUBSTITUTE(ADDRESS(1,42+MATCH(AG$2,INDIRECT("'Assy PSI Shortage'!"&amp;"AQ2:BA2"),0)),"$1","")),'Assy PSI Shortage'!$AP:$AP,'DA Injection'!$G3)+N("[[[                    Comment: Assy PSI                    ]]]")</f>
        <v>0</v>
      </c>
      <c r="AH4" s="464"/>
      <c r="AI4" s="463">
        <f ca="1">IF(SUMIFS(INDIRECT("'PSI WM REF'!"&amp;SUBSTITUTE(ADDRESS(1,MATCH(AI$2,INDIRECT("'PSI WM REF'!"&amp;"5:5"),0)),"$1","")&amp;":"&amp;SUBSTITUTE(ADDRESS(1,MATCH(AI$2,INDIRECT("'PSI WM REF'!"&amp;"5:5"),0)),"$1","")),INDIRECT("'PSI WM REF'!"&amp;"C:C"),$G3,INDIRECT("'PSI WM REF'!"&amp;"U:U"),"3.Balance stock (only SEHC)")&gt;0,0,IF(ABS(SUMIFS(INDIRECT("'PSI WM REF'!"&amp;SUBSTITUTE(ADDRESS(1,MATCH(AI$2,INDIRECT("'PSI WM REF'!"&amp;"5:5"),0)),"$1","")&amp;":"&amp;SUBSTITUTE(ADDRESS(1,MATCH(AI$2,INDIRECT("'PSI WM REF'!"&amp;"5:5"),0)),"$1","")),INDIRECT("'PSI WM REF'!"&amp;"C:C"),$G3,INDIRECT("'PSI WM REF'!"&amp;"U:U"),"3.Balance stock (only SEHC)"))&gt;SUMIFS(INDIRECT("'PSI WM REF'!"&amp;SUBSTITUTE(ADDRESS(1,MATCH(AI$2,INDIRECT("'PSI WM REF'!"&amp;"5:5"),0)),"$1","")&amp;":"&amp;SUBSTITUTE(ADDRESS(1,MATCH(AI$2,INDIRECT("'PSI WM REF'!"&amp;"5:5"),0)),"$1","")),INDIRECT("'PSI WM REF'!"&amp;"C:C"),$G3,INDIRECT("'PSI WM REF'!"&amp;"U:U"),"1.Requirements (필요량)"),SUMIFS(INDIRECT("'PSI WM REF'!"&amp;SUBSTITUTE(ADDRESS(1,MATCH(AI$2,INDIRECT("'PSI WM REF'!"&amp;"5:5"),0)),"$1","")&amp;":"&amp;SUBSTITUTE(ADDRESS(1,MATCH(AI$2,INDIRECT("'PSI WM REF'!"&amp;"5:5"),0)),"$1","")),INDIRECT("'PSI WM REF'!"&amp;"C:C"),$G3,INDIRECT("'PSI WM REF'!"&amp;"U:U"),"1.Requirements (필요량)"),ABS(SUMIFS(INDIRECT("'PSI WM REF'!"&amp;SUBSTITUTE(ADDRESS(1,MATCH(AI$2,INDIRECT("'PSI WM REF'!"&amp;"5:5"),0)),"$1","")&amp;":"&amp;SUBSTITUTE(ADDRESS(1,MATCH(AI$2,INDIRECT("'PSI WM REF'!"&amp;"5:5"),0)),"$1","")),INDIRECT("'PSI WM REF'!"&amp;"C:C"),$G3,INDIRECT("'PSI WM REF'!"&amp;"U:U"),"3.Balance stock (only SEHC)"))))+N(" [[[[               Comment: WM REF PSI              ]]]")+IFERROR(SUMIFS(INDIRECT("'PSI VC'!"&amp;SUBSTITUTE(ADDRESS(1,MATCH(AI$2,INDIRECT("'PSI VC'!"&amp;"3:3"),0)),"$1","")&amp;":"&amp;SUBSTITUTE(ADDRESS(1,MATCH(AI$2,INDIRECT("'PSI VC'!"&amp;"3:3"),0)),"$1","")),INDIRECT("'PSI VC'!"&amp;"A:A"),$G3),0)+N("[[[                    Comment: VC PSI                    ]]]")+SUMIFS(INDIRECT("'Assy PSI Shortage'!"&amp;SUBSTITUTE(ADDRESS(1,42+MATCH(AI$2,INDIRECT("'Assy PSI Shortage'!"&amp;"AQ2:BA2"),0)),"$1","")&amp;":"&amp;SUBSTITUTE(ADDRESS(1,42+MATCH(AI$2,INDIRECT("'Assy PSI Shortage'!"&amp;"AQ2:BA2"),0)),"$1","")),'Assy PSI Shortage'!$AP:$AP,'DA Injection'!$G3)+N("[[[                    Comment: Assy PSI                    ]]]")</f>
        <v>0</v>
      </c>
      <c r="AJ4" s="464"/>
      <c r="AK4" s="150"/>
      <c r="AL4" s="150"/>
      <c r="AM4" s="150"/>
      <c r="AN4" s="150"/>
      <c r="AO4" s="150"/>
      <c r="AP4" s="150"/>
      <c r="AQ4" s="150"/>
      <c r="AR4" s="150"/>
      <c r="AS4" s="150"/>
      <c r="AT4" s="150"/>
      <c r="AU4" s="150"/>
      <c r="AV4" s="150"/>
      <c r="AW4" s="150"/>
      <c r="AX4" s="150"/>
      <c r="AY4" s="150"/>
      <c r="AZ4" s="150"/>
      <c r="BA4" s="150"/>
      <c r="BB4" s="150"/>
      <c r="BC4" s="150"/>
      <c r="BD4" s="150"/>
      <c r="BE4" s="150"/>
      <c r="BF4" s="150"/>
      <c r="BG4" s="150"/>
      <c r="BH4" s="150"/>
      <c r="BI4" s="150"/>
      <c r="BJ4" s="150"/>
      <c r="BK4" s="150"/>
      <c r="BL4" s="150"/>
      <c r="BM4" s="150"/>
      <c r="BN4" s="150"/>
      <c r="BO4" s="150"/>
      <c r="BP4" s="150"/>
      <c r="BQ4" s="150"/>
      <c r="BR4" s="150"/>
    </row>
    <row r="5" spans="1:70" s="115" customFormat="1" ht="33">
      <c r="A5" s="114"/>
      <c r="B5" s="121"/>
      <c r="C5" s="144">
        <f t="shared" ca="1" si="1"/>
        <v>1</v>
      </c>
      <c r="D5" s="264">
        <f t="shared" ca="1" si="1"/>
        <v>0</v>
      </c>
      <c r="E5" s="144">
        <f t="shared" ref="E5:M5" ca="1" si="3">E4</f>
        <v>1</v>
      </c>
      <c r="F5" s="144">
        <f t="shared" ca="1" si="3"/>
        <v>160</v>
      </c>
      <c r="G5" s="429" t="str">
        <f t="shared" ca="1" si="3"/>
        <v>DJ66-00631B</v>
      </c>
      <c r="H5" s="196">
        <f t="shared" ca="1" si="3"/>
        <v>4584</v>
      </c>
      <c r="I5" s="144">
        <f t="shared" si="3"/>
        <v>0</v>
      </c>
      <c r="J5" s="212">
        <f t="shared" ca="1" si="3"/>
        <v>0.5</v>
      </c>
      <c r="K5" s="146">
        <f t="shared" ca="1" si="3"/>
        <v>3730</v>
      </c>
      <c r="L5" s="146">
        <f t="shared" ca="1" si="3"/>
        <v>39</v>
      </c>
      <c r="M5" s="146">
        <f t="shared" ca="1" si="3"/>
        <v>2</v>
      </c>
      <c r="N5" s="193">
        <f t="shared" ca="1" si="0"/>
        <v>184.61538461538461</v>
      </c>
      <c r="O5" s="134"/>
      <c r="P5" s="127" t="s">
        <v>240</v>
      </c>
      <c r="Q5" s="208"/>
      <c r="R5" s="208"/>
      <c r="S5" s="208"/>
      <c r="T5" s="208"/>
      <c r="U5" s="208"/>
      <c r="V5" s="208"/>
      <c r="W5" s="208">
        <v>11</v>
      </c>
      <c r="X5" s="208">
        <v>11</v>
      </c>
      <c r="Y5" s="208">
        <v>5</v>
      </c>
      <c r="Z5" s="208"/>
      <c r="AA5" s="208"/>
      <c r="AB5" s="208"/>
      <c r="AC5" s="208"/>
      <c r="AD5" s="208"/>
      <c r="AE5" s="208"/>
      <c r="AF5" s="208"/>
      <c r="AG5" s="208"/>
      <c r="AH5" s="208"/>
      <c r="AI5" s="208"/>
      <c r="AJ5" s="208"/>
      <c r="AK5" s="150"/>
      <c r="AL5" s="150"/>
      <c r="AM5" s="150"/>
      <c r="AN5" s="150"/>
      <c r="AO5" s="150"/>
      <c r="AP5" s="150"/>
      <c r="AQ5" s="150"/>
      <c r="AR5" s="150"/>
      <c r="AS5" s="150"/>
      <c r="AT5" s="150"/>
      <c r="AU5" s="150"/>
      <c r="AV5" s="150"/>
      <c r="AW5" s="150"/>
      <c r="AX5" s="150"/>
      <c r="AY5" s="150"/>
      <c r="AZ5" s="150"/>
      <c r="BA5" s="150"/>
      <c r="BB5" s="150"/>
      <c r="BC5" s="150"/>
      <c r="BD5" s="150"/>
      <c r="BE5" s="150"/>
      <c r="BF5" s="150"/>
      <c r="BG5" s="150"/>
      <c r="BH5" s="150"/>
      <c r="BI5" s="150"/>
      <c r="BJ5" s="150"/>
      <c r="BK5" s="150"/>
      <c r="BL5" s="150"/>
      <c r="BM5" s="150"/>
      <c r="BN5" s="150"/>
      <c r="BO5" s="150"/>
      <c r="BP5" s="150"/>
      <c r="BQ5" s="150"/>
      <c r="BR5" s="150"/>
    </row>
    <row r="6" spans="1:70" s="55" customFormat="1" ht="33">
      <c r="A6" s="54">
        <f ca="1">IF(ISTEXT($G6),COUNTIF($G$6:$G6,"*")," ")</f>
        <v>1</v>
      </c>
      <c r="B6" s="122">
        <v>43524</v>
      </c>
      <c r="C6" s="144">
        <f t="shared" ca="1" si="1"/>
        <v>1</v>
      </c>
      <c r="D6" s="264">
        <f t="shared" ca="1" si="1"/>
        <v>0</v>
      </c>
      <c r="E6" s="144">
        <f t="shared" ref="E6:M6" ca="1" si="4">E5</f>
        <v>1</v>
      </c>
      <c r="F6" s="144">
        <f t="shared" ca="1" si="4"/>
        <v>160</v>
      </c>
      <c r="G6" s="429" t="str">
        <f t="shared" ca="1" si="4"/>
        <v>DJ66-00631B</v>
      </c>
      <c r="H6" s="196">
        <f t="shared" ca="1" si="4"/>
        <v>4584</v>
      </c>
      <c r="I6" s="144">
        <f t="shared" si="4"/>
        <v>0</v>
      </c>
      <c r="J6" s="212">
        <f t="shared" ca="1" si="4"/>
        <v>0.5</v>
      </c>
      <c r="K6" s="146">
        <f t="shared" ca="1" si="4"/>
        <v>3730</v>
      </c>
      <c r="L6" s="146">
        <f t="shared" ca="1" si="4"/>
        <v>39</v>
      </c>
      <c r="M6" s="146">
        <f t="shared" ca="1" si="4"/>
        <v>2</v>
      </c>
      <c r="N6" s="193">
        <f t="shared" ca="1" si="0"/>
        <v>184.61538461538461</v>
      </c>
      <c r="O6" s="198">
        <f ca="1">SUM(Q6:AJ6)-H3-I3</f>
        <v>400.61538461538476</v>
      </c>
      <c r="P6" s="127" t="s">
        <v>232</v>
      </c>
      <c r="Q6" s="128">
        <f ca="1">Q5*$N3</f>
        <v>0</v>
      </c>
      <c r="R6" s="128">
        <f t="shared" ref="R6:AJ6" ca="1" si="5">R5*$N3</f>
        <v>0</v>
      </c>
      <c r="S6" s="128">
        <f t="shared" ca="1" si="5"/>
        <v>0</v>
      </c>
      <c r="T6" s="128">
        <f t="shared" ca="1" si="5"/>
        <v>0</v>
      </c>
      <c r="U6" s="128">
        <f t="shared" ca="1" si="5"/>
        <v>0</v>
      </c>
      <c r="V6" s="128">
        <f t="shared" ca="1" si="5"/>
        <v>0</v>
      </c>
      <c r="W6" s="128">
        <f t="shared" ca="1" si="5"/>
        <v>2030.7692307692307</v>
      </c>
      <c r="X6" s="128">
        <f t="shared" ca="1" si="5"/>
        <v>2030.7692307692307</v>
      </c>
      <c r="Y6" s="128">
        <f t="shared" ca="1" si="5"/>
        <v>923.07692307692309</v>
      </c>
      <c r="Z6" s="128">
        <f t="shared" ca="1" si="5"/>
        <v>0</v>
      </c>
      <c r="AA6" s="128">
        <f t="shared" ca="1" si="5"/>
        <v>0</v>
      </c>
      <c r="AB6" s="128">
        <f t="shared" ca="1" si="5"/>
        <v>0</v>
      </c>
      <c r="AC6" s="128">
        <f t="shared" ca="1" si="5"/>
        <v>0</v>
      </c>
      <c r="AD6" s="128">
        <f t="shared" ca="1" si="5"/>
        <v>0</v>
      </c>
      <c r="AE6" s="128">
        <f t="shared" ca="1" si="5"/>
        <v>0</v>
      </c>
      <c r="AF6" s="128">
        <f t="shared" ca="1" si="5"/>
        <v>0</v>
      </c>
      <c r="AG6" s="128">
        <f t="shared" ca="1" si="5"/>
        <v>0</v>
      </c>
      <c r="AH6" s="128">
        <f t="shared" ca="1" si="5"/>
        <v>0</v>
      </c>
      <c r="AI6" s="128">
        <f t="shared" ca="1" si="5"/>
        <v>0</v>
      </c>
      <c r="AJ6" s="128">
        <f t="shared" ca="1" si="5"/>
        <v>0</v>
      </c>
      <c r="AK6" s="151"/>
      <c r="AL6" s="151"/>
      <c r="AM6" s="151"/>
      <c r="AN6" s="151"/>
      <c r="AO6" s="151"/>
      <c r="AP6" s="151"/>
      <c r="AQ6" s="151"/>
      <c r="AR6" s="151"/>
      <c r="AS6" s="151"/>
      <c r="AT6" s="151"/>
      <c r="AU6" s="151"/>
      <c r="AV6" s="151"/>
      <c r="AW6" s="151"/>
      <c r="AX6" s="151"/>
      <c r="AY6" s="151"/>
      <c r="AZ6" s="151"/>
      <c r="BA6" s="151"/>
      <c r="BB6" s="151"/>
      <c r="BC6" s="151"/>
      <c r="BD6" s="151"/>
      <c r="BE6" s="151"/>
      <c r="BF6" s="151"/>
      <c r="BG6" s="151"/>
      <c r="BH6" s="151"/>
      <c r="BI6" s="151"/>
      <c r="BJ6" s="151"/>
      <c r="BK6" s="151"/>
      <c r="BL6" s="151"/>
      <c r="BM6" s="151"/>
      <c r="BN6" s="151"/>
      <c r="BO6" s="151"/>
      <c r="BP6" s="151"/>
      <c r="BQ6" s="151"/>
      <c r="BR6" s="151"/>
    </row>
    <row r="7" spans="1:70" s="38" customFormat="1" ht="33">
      <c r="A7" s="35"/>
      <c r="B7" s="123"/>
      <c r="C7" s="144">
        <f t="shared" ca="1" si="1"/>
        <v>1</v>
      </c>
      <c r="D7" s="264">
        <f t="shared" ca="1" si="1"/>
        <v>0</v>
      </c>
      <c r="E7" s="144">
        <f t="shared" ref="E7:M7" ca="1" si="6">E6</f>
        <v>1</v>
      </c>
      <c r="F7" s="144">
        <f t="shared" ca="1" si="6"/>
        <v>160</v>
      </c>
      <c r="G7" s="429" t="str">
        <f t="shared" ca="1" si="6"/>
        <v>DJ66-00631B</v>
      </c>
      <c r="H7" s="196">
        <f t="shared" ca="1" si="6"/>
        <v>4584</v>
      </c>
      <c r="I7" s="144">
        <f t="shared" si="6"/>
        <v>0</v>
      </c>
      <c r="J7" s="212">
        <f t="shared" ca="1" si="6"/>
        <v>0.5</v>
      </c>
      <c r="K7" s="146">
        <f t="shared" ca="1" si="6"/>
        <v>3730</v>
      </c>
      <c r="L7" s="146">
        <f t="shared" ca="1" si="6"/>
        <v>39</v>
      </c>
      <c r="M7" s="146">
        <f t="shared" ca="1" si="6"/>
        <v>2</v>
      </c>
      <c r="N7" s="193">
        <f t="shared" ca="1" si="0"/>
        <v>184.61538461538461</v>
      </c>
      <c r="O7" s="135">
        <f ca="1">SUM(Q7:AJ7)</f>
        <v>0</v>
      </c>
      <c r="P7" s="131" t="s">
        <v>233</v>
      </c>
      <c r="Q7" s="129">
        <f ca="1">SUMIFS('Production Result'!$D:$D,'Production Result'!$C:$C,'DA Injection'!$G7,'Production Result'!$B:$B,'DA Injection'!Q$2)</f>
        <v>0</v>
      </c>
      <c r="R7" s="129">
        <f ca="1">SUMIFS('Production Result'!$E:$E,'Production Result'!$C:$C,'DA Injection'!$G7,'Production Result'!$B:$B,'DA Injection'!Q$2)</f>
        <v>0</v>
      </c>
      <c r="S7" s="129">
        <f ca="1">SUMIFS('Production Result'!$D:$D,'Production Result'!$C:$C,'DA Injection'!$G7,'Production Result'!$B:$B,'DA Injection'!S$2)</f>
        <v>0</v>
      </c>
      <c r="T7" s="129">
        <f ca="1">SUMIFS('Production Result'!$E:$E,'Production Result'!$C:$C,'DA Injection'!$G7,'Production Result'!$B:$B,'DA Injection'!S$2)</f>
        <v>0</v>
      </c>
      <c r="U7" s="129">
        <f ca="1">SUMIFS('Production Result'!$D:$D,'Production Result'!$C:$C,'DA Injection'!$G7,'Production Result'!$B:$B,'DA Injection'!U$2)</f>
        <v>0</v>
      </c>
      <c r="V7" s="129">
        <f ca="1">SUMIFS('Production Result'!$E:$E,'Production Result'!$C:$C,'DA Injection'!$G7,'Production Result'!$B:$B,'DA Injection'!U$2)</f>
        <v>0</v>
      </c>
      <c r="W7" s="129">
        <f ca="1">SUMIFS('Production Result'!$D:$D,'Production Result'!$C:$C,'DA Injection'!$G7,'Production Result'!$B:$B,'DA Injection'!W$2)</f>
        <v>0</v>
      </c>
      <c r="X7" s="129">
        <f ca="1">SUMIFS('Production Result'!$E:$E,'Production Result'!$C:$C,'DA Injection'!$G7,'Production Result'!$B:$B,'DA Injection'!W$2)</f>
        <v>0</v>
      </c>
      <c r="Y7" s="129">
        <f ca="1">SUMIFS('Production Result'!$D:$D,'Production Result'!$C:$C,'DA Injection'!$G7,'Production Result'!$B:$B,'DA Injection'!Y$2)</f>
        <v>0</v>
      </c>
      <c r="Z7" s="129">
        <f ca="1">SUMIFS('Production Result'!$E:$E,'Production Result'!$C:$C,'DA Injection'!$G7,'Production Result'!$B:$B,'DA Injection'!Y$2)</f>
        <v>0</v>
      </c>
      <c r="AA7" s="129">
        <f ca="1">SUMIFS('Production Result'!$D:$D,'Production Result'!$C:$C,'DA Injection'!$G7,'Production Result'!$B:$B,'DA Injection'!AA$2)</f>
        <v>0</v>
      </c>
      <c r="AB7" s="129">
        <f ca="1">SUMIFS('Production Result'!$E:$E,'Production Result'!$C:$C,'DA Injection'!$G7,'Production Result'!$B:$B,'DA Injection'!AA$2)</f>
        <v>0</v>
      </c>
      <c r="AC7" s="129">
        <f ca="1">SUMIFS('Production Result'!$D:$D,'Production Result'!$C:$C,'DA Injection'!$G7,'Production Result'!$B:$B,'DA Injection'!AC$2)</f>
        <v>0</v>
      </c>
      <c r="AD7" s="129">
        <f ca="1">SUMIFS('Production Result'!$E:$E,'Production Result'!$C:$C,'DA Injection'!$G7,'Production Result'!$B:$B,'DA Injection'!AC$2)</f>
        <v>0</v>
      </c>
      <c r="AE7" s="129">
        <f ca="1">SUMIFS('Production Result'!$D:$D,'Production Result'!$C:$C,'DA Injection'!$G7,'Production Result'!$B:$B,'DA Injection'!AE$2)</f>
        <v>0</v>
      </c>
      <c r="AF7" s="129">
        <f ca="1">SUMIFS('Production Result'!$E:$E,'Production Result'!$C:$C,'DA Injection'!$G7,'Production Result'!$B:$B,'DA Injection'!AE$2)</f>
        <v>0</v>
      </c>
      <c r="AG7" s="129">
        <f ca="1">SUMIFS('Production Result'!$D:$D,'Production Result'!$C:$C,'DA Injection'!$G7,'Production Result'!$B:$B,'DA Injection'!AG$2)</f>
        <v>0</v>
      </c>
      <c r="AH7" s="129">
        <f ca="1">SUMIFS('Production Result'!$E:$E,'Production Result'!$C:$C,'DA Injection'!$G7,'Production Result'!$B:$B,'DA Injection'!AG$2)</f>
        <v>0</v>
      </c>
      <c r="AI7" s="129">
        <f ca="1">SUMIFS('Production Result'!$D:$D,'Production Result'!$C:$C,'DA Injection'!$G7,'Production Result'!$B:$B,'DA Injection'!AI$2)</f>
        <v>0</v>
      </c>
      <c r="AJ7" s="129">
        <f ca="1">SUMIFS('Production Result'!$E:$E,'Production Result'!$C:$C,'DA Injection'!$G7,'Production Result'!$B:$B,'DA Injection'!AI$2)</f>
        <v>0</v>
      </c>
      <c r="AK7" s="151"/>
      <c r="AL7" s="151"/>
      <c r="AM7" s="151"/>
      <c r="AN7" s="151"/>
      <c r="AO7" s="151"/>
      <c r="AP7" s="151"/>
      <c r="AQ7" s="151"/>
      <c r="AR7" s="151"/>
      <c r="AS7" s="151"/>
      <c r="AT7" s="151"/>
      <c r="AU7" s="151"/>
      <c r="AV7" s="151"/>
      <c r="AW7" s="151"/>
      <c r="AX7" s="151"/>
      <c r="AY7" s="151"/>
      <c r="AZ7" s="151"/>
      <c r="BA7" s="151"/>
      <c r="BB7" s="151"/>
      <c r="BC7" s="151"/>
      <c r="BD7" s="151"/>
      <c r="BE7" s="151"/>
      <c r="BF7" s="151"/>
      <c r="BG7" s="151"/>
      <c r="BH7" s="151"/>
      <c r="BI7" s="151"/>
      <c r="BJ7" s="151"/>
      <c r="BK7" s="151"/>
      <c r="BL7" s="151"/>
      <c r="BM7" s="151"/>
      <c r="BN7" s="151"/>
      <c r="BO7" s="151"/>
      <c r="BP7" s="151"/>
      <c r="BQ7" s="151"/>
      <c r="BR7" s="151"/>
    </row>
    <row r="8" spans="1:70" s="38" customFormat="1" ht="66" customHeight="1">
      <c r="A8" s="35"/>
      <c r="B8" s="123"/>
      <c r="C8" s="144">
        <f t="shared" ca="1" si="1"/>
        <v>1</v>
      </c>
      <c r="D8" s="264">
        <f t="shared" ca="1" si="1"/>
        <v>0</v>
      </c>
      <c r="E8" s="144">
        <f t="shared" ref="E8:M8" ca="1" si="7">E7</f>
        <v>1</v>
      </c>
      <c r="F8" s="144">
        <f t="shared" ca="1" si="7"/>
        <v>160</v>
      </c>
      <c r="G8" s="429" t="str">
        <f t="shared" ca="1" si="7"/>
        <v>DJ66-00631B</v>
      </c>
      <c r="H8" s="196">
        <f t="shared" ca="1" si="7"/>
        <v>4584</v>
      </c>
      <c r="I8" s="144">
        <f t="shared" si="7"/>
        <v>0</v>
      </c>
      <c r="J8" s="212">
        <f t="shared" ca="1" si="7"/>
        <v>0.5</v>
      </c>
      <c r="K8" s="146">
        <f t="shared" ca="1" si="7"/>
        <v>3730</v>
      </c>
      <c r="L8" s="146">
        <f t="shared" ca="1" si="7"/>
        <v>39</v>
      </c>
      <c r="M8" s="146">
        <f t="shared" ca="1" si="7"/>
        <v>2</v>
      </c>
      <c r="N8" s="193">
        <f t="shared" ca="1" si="0"/>
        <v>184.61538461538461</v>
      </c>
      <c r="O8" s="135">
        <f ca="1">SUM(Q8:AJ8)</f>
        <v>0</v>
      </c>
      <c r="P8" s="132" t="s">
        <v>234</v>
      </c>
      <c r="Q8" s="129">
        <f ca="1">SUMIFS('Production Result'!$F:$F,'Production Result'!$C:$C,'DA Injection'!$G8,'Production Result'!$B:$B,'DA Injection'!Q$2)</f>
        <v>0</v>
      </c>
      <c r="R8" s="129">
        <f ca="1">SUMIFS('Production Result'!$G:$G,'Production Result'!$C:$C,'DA Injection'!$G8,'Production Result'!$B:$B,'DA Injection'!Q$2)</f>
        <v>0</v>
      </c>
      <c r="S8" s="129">
        <f ca="1">SUMIFS('Production Result'!$F:$F,'Production Result'!$C:$C,'DA Injection'!$G8,'Production Result'!$B:$B,'DA Injection'!S$2)</f>
        <v>0</v>
      </c>
      <c r="T8" s="129">
        <f ca="1">SUMIFS('Production Result'!$G:$G,'Production Result'!$C:$C,'DA Injection'!$G8,'Production Result'!$B:$B,'DA Injection'!S$2)</f>
        <v>0</v>
      </c>
      <c r="U8" s="129">
        <f ca="1">SUMIFS('Production Result'!$F:$F,'Production Result'!$C:$C,'DA Injection'!$G8,'Production Result'!$B:$B,'DA Injection'!U$2)</f>
        <v>0</v>
      </c>
      <c r="V8" s="129">
        <f ca="1">SUMIFS('Production Result'!$G:$G,'Production Result'!$C:$C,'DA Injection'!$G8,'Production Result'!$B:$B,'DA Injection'!U$2)</f>
        <v>0</v>
      </c>
      <c r="W8" s="129">
        <f ca="1">SUMIFS('Production Result'!$F:$F,'Production Result'!$C:$C,'DA Injection'!$G8,'Production Result'!$B:$B,'DA Injection'!W$2)</f>
        <v>0</v>
      </c>
      <c r="X8" s="129">
        <f ca="1">SUMIFS('Production Result'!$G:$G,'Production Result'!$C:$C,'DA Injection'!$G8,'Production Result'!$B:$B,'DA Injection'!W$2)</f>
        <v>0</v>
      </c>
      <c r="Y8" s="129">
        <f ca="1">SUMIFS('Production Result'!$F:$F,'Production Result'!$C:$C,'DA Injection'!$G8,'Production Result'!$B:$B,'DA Injection'!Y$2)</f>
        <v>0</v>
      </c>
      <c r="Z8" s="129">
        <f ca="1">SUMIFS('Production Result'!$G:$G,'Production Result'!$C:$C,'DA Injection'!$G8,'Production Result'!$B:$B,'DA Injection'!Y$2)</f>
        <v>0</v>
      </c>
      <c r="AA8" s="129">
        <f ca="1">SUMIFS('Production Result'!$F:$F,'Production Result'!$C:$C,'DA Injection'!$G8,'Production Result'!$B:$B,'DA Injection'!AA$2)</f>
        <v>0</v>
      </c>
      <c r="AB8" s="129">
        <f ca="1">SUMIFS('Production Result'!$G:$G,'Production Result'!$C:$C,'DA Injection'!$G8,'Production Result'!$B:$B,'DA Injection'!AA$2)</f>
        <v>0</v>
      </c>
      <c r="AC8" s="129">
        <f ca="1">SUMIFS('Production Result'!$F:$F,'Production Result'!$C:$C,'DA Injection'!$G8,'Production Result'!$B:$B,'DA Injection'!AC$2)</f>
        <v>0</v>
      </c>
      <c r="AD8" s="129">
        <f ca="1">SUMIFS('Production Result'!$G:$G,'Production Result'!$C:$C,'DA Injection'!$G8,'Production Result'!$B:$B,'DA Injection'!AC$2)</f>
        <v>0</v>
      </c>
      <c r="AE8" s="129">
        <f ca="1">SUMIFS('Production Result'!$F:$F,'Production Result'!$C:$C,'DA Injection'!$G8,'Production Result'!$B:$B,'DA Injection'!AE$2)</f>
        <v>0</v>
      </c>
      <c r="AF8" s="129">
        <f ca="1">SUMIFS('Production Result'!$G:$G,'Production Result'!$C:$C,'DA Injection'!$G8,'Production Result'!$B:$B,'DA Injection'!AE$2)</f>
        <v>0</v>
      </c>
      <c r="AG8" s="129">
        <f ca="1">SUMIFS('Production Result'!$F:$F,'Production Result'!$C:$C,'DA Injection'!$G8,'Production Result'!$B:$B,'DA Injection'!AG$2)</f>
        <v>0</v>
      </c>
      <c r="AH8" s="129">
        <f ca="1">SUMIFS('Production Result'!$G:$G,'Production Result'!$C:$C,'DA Injection'!$G8,'Production Result'!$B:$B,'DA Injection'!AG$2)</f>
        <v>0</v>
      </c>
      <c r="AI8" s="129">
        <f ca="1">SUMIFS('Production Result'!$F:$F,'Production Result'!$C:$C,'DA Injection'!$G8,'Production Result'!$B:$B,'DA Injection'!AI$2)</f>
        <v>0</v>
      </c>
      <c r="AJ8" s="129">
        <f ca="1">SUMIFS('Production Result'!$G:$G,'Production Result'!$C:$C,'DA Injection'!$G8,'Production Result'!$B:$B,'DA Injection'!AI$2)</f>
        <v>0</v>
      </c>
      <c r="AK8" s="151"/>
      <c r="AL8" s="151"/>
      <c r="AM8" s="151"/>
      <c r="AN8" s="151"/>
      <c r="AO8" s="151"/>
      <c r="AP8" s="151"/>
      <c r="AQ8" s="151"/>
      <c r="AR8" s="151"/>
      <c r="AS8" s="151"/>
      <c r="AT8" s="151"/>
      <c r="AU8" s="151"/>
      <c r="AV8" s="151"/>
      <c r="AW8" s="151"/>
      <c r="AX8" s="151"/>
      <c r="AY8" s="151"/>
      <c r="AZ8" s="151"/>
      <c r="BA8" s="151"/>
      <c r="BB8" s="151"/>
      <c r="BC8" s="151"/>
      <c r="BD8" s="151"/>
      <c r="BE8" s="151"/>
      <c r="BF8" s="151"/>
      <c r="BG8" s="151"/>
      <c r="BH8" s="151"/>
      <c r="BI8" s="151"/>
      <c r="BJ8" s="151"/>
      <c r="BK8" s="151"/>
      <c r="BL8" s="151"/>
      <c r="BM8" s="151"/>
      <c r="BN8" s="151"/>
      <c r="BO8" s="151"/>
      <c r="BP8" s="151"/>
      <c r="BQ8" s="151"/>
      <c r="BR8" s="151"/>
    </row>
    <row r="9" spans="1:70" s="38" customFormat="1" ht="33">
      <c r="A9" s="35"/>
      <c r="B9" s="123"/>
      <c r="C9" s="145">
        <f t="shared" ca="1" si="1"/>
        <v>1</v>
      </c>
      <c r="D9" s="265">
        <f t="shared" ca="1" si="1"/>
        <v>0</v>
      </c>
      <c r="E9" s="145">
        <f t="shared" ref="E9:M9" ca="1" si="8">E8</f>
        <v>1</v>
      </c>
      <c r="F9" s="145">
        <f t="shared" ca="1" si="8"/>
        <v>160</v>
      </c>
      <c r="G9" s="430" t="str">
        <f t="shared" ca="1" si="8"/>
        <v>DJ66-00631B</v>
      </c>
      <c r="H9" s="196">
        <f t="shared" ca="1" si="8"/>
        <v>4584</v>
      </c>
      <c r="I9" s="145">
        <f t="shared" si="8"/>
        <v>0</v>
      </c>
      <c r="J9" s="213">
        <f t="shared" ca="1" si="8"/>
        <v>0.5</v>
      </c>
      <c r="K9" s="146">
        <f t="shared" ca="1" si="8"/>
        <v>3730</v>
      </c>
      <c r="L9" s="146">
        <f t="shared" ca="1" si="8"/>
        <v>39</v>
      </c>
      <c r="M9" s="146">
        <f t="shared" ca="1" si="8"/>
        <v>2</v>
      </c>
      <c r="N9" s="194">
        <f t="shared" ca="1" si="0"/>
        <v>184.61538461538461</v>
      </c>
      <c r="O9" s="137" t="e">
        <f ca="1">O8/O7</f>
        <v>#DIV/0!</v>
      </c>
      <c r="P9" s="136" t="s">
        <v>239</v>
      </c>
      <c r="Q9" s="138" t="str">
        <f t="shared" ref="Q9:AJ9" ca="1" si="9">IFERROR(Q8/Q7,"")</f>
        <v/>
      </c>
      <c r="R9" s="138" t="str">
        <f t="shared" ca="1" si="9"/>
        <v/>
      </c>
      <c r="S9" s="138" t="str">
        <f t="shared" ca="1" si="9"/>
        <v/>
      </c>
      <c r="T9" s="138" t="str">
        <f t="shared" ca="1" si="9"/>
        <v/>
      </c>
      <c r="U9" s="138" t="str">
        <f t="shared" ca="1" si="9"/>
        <v/>
      </c>
      <c r="V9" s="138" t="str">
        <f t="shared" ca="1" si="9"/>
        <v/>
      </c>
      <c r="W9" s="138" t="str">
        <f t="shared" ca="1" si="9"/>
        <v/>
      </c>
      <c r="X9" s="138" t="str">
        <f t="shared" ca="1" si="9"/>
        <v/>
      </c>
      <c r="Y9" s="138" t="str">
        <f t="shared" ca="1" si="9"/>
        <v/>
      </c>
      <c r="Z9" s="138" t="str">
        <f t="shared" ca="1" si="9"/>
        <v/>
      </c>
      <c r="AA9" s="138" t="str">
        <f t="shared" ca="1" si="9"/>
        <v/>
      </c>
      <c r="AB9" s="138" t="str">
        <f t="shared" ca="1" si="9"/>
        <v/>
      </c>
      <c r="AC9" s="138" t="str">
        <f t="shared" ca="1" si="9"/>
        <v/>
      </c>
      <c r="AD9" s="138" t="str">
        <f t="shared" ca="1" si="9"/>
        <v/>
      </c>
      <c r="AE9" s="138" t="str">
        <f t="shared" ca="1" si="9"/>
        <v/>
      </c>
      <c r="AF9" s="138" t="str">
        <f t="shared" ca="1" si="9"/>
        <v/>
      </c>
      <c r="AG9" s="138" t="str">
        <f t="shared" ca="1" si="9"/>
        <v/>
      </c>
      <c r="AH9" s="138" t="str">
        <f t="shared" ca="1" si="9"/>
        <v/>
      </c>
      <c r="AI9" s="138" t="str">
        <f t="shared" ca="1" si="9"/>
        <v/>
      </c>
      <c r="AJ9" s="138" t="str">
        <f t="shared" ca="1" si="9"/>
        <v/>
      </c>
      <c r="AK9" s="151"/>
      <c r="AL9" s="151"/>
      <c r="AM9" s="151"/>
      <c r="AN9" s="151"/>
      <c r="AO9" s="151"/>
      <c r="AP9" s="151"/>
      <c r="AQ9" s="151"/>
      <c r="AR9" s="151"/>
      <c r="AS9" s="151"/>
      <c r="AT9" s="151"/>
      <c r="AU9" s="151"/>
      <c r="AV9" s="151"/>
      <c r="AW9" s="151"/>
      <c r="AX9" s="151"/>
      <c r="AY9" s="151"/>
      <c r="AZ9" s="151"/>
      <c r="BA9" s="151"/>
      <c r="BB9" s="151"/>
      <c r="BC9" s="151"/>
      <c r="BD9" s="151"/>
      <c r="BE9" s="151"/>
      <c r="BF9" s="151"/>
      <c r="BG9" s="151"/>
      <c r="BH9" s="151"/>
      <c r="BI9" s="151"/>
      <c r="BJ9" s="151"/>
      <c r="BK9" s="151"/>
      <c r="BL9" s="151"/>
      <c r="BM9" s="151"/>
      <c r="BN9" s="151"/>
      <c r="BO9" s="151"/>
      <c r="BP9" s="151"/>
      <c r="BQ9" s="151"/>
      <c r="BR9" s="151"/>
    </row>
    <row r="10" spans="1:70" s="115" customFormat="1" ht="33">
      <c r="A10" s="114"/>
      <c r="B10" s="121"/>
      <c r="C10" s="141">
        <f ca="1">IF(P14="Good",COUNTIF(INDIRECT("P1:P"&amp;ROW(P14)),"Good"))</f>
        <v>2</v>
      </c>
      <c r="D10" s="285" t="str">
        <f ca="1">IFERROR(SUM(Q14:AJ14)/SUM(Q13:AJ13),"-")</f>
        <v>-</v>
      </c>
      <c r="E10" s="139">
        <f ca="1">VLOOKUP(G10,'Code List'!B:D,2,0)</f>
        <v>1</v>
      </c>
      <c r="F10" s="139">
        <f ca="1">VLOOKUP(G10,'Code List'!B:D,3,0)</f>
        <v>160</v>
      </c>
      <c r="G10" s="87" t="str">
        <f ca="1">VLOOKUP(C10,'Code List'!A:B,2,0)</f>
        <v>DC61-02646A</v>
      </c>
      <c r="H10" s="195">
        <f ca="1">SUM(Q11:AJ11)-K10</f>
        <v>0</v>
      </c>
      <c r="I10" s="133"/>
      <c r="J10" s="211">
        <f ca="1">VLOOKUP(G10,'Code List'!B:G,6,0)</f>
        <v>0.5</v>
      </c>
      <c r="K10" s="140">
        <f ca="1">SUMIFS(Stock!C:C,Stock!B:B,'DA Injection'!G10)+SUMIFS(Stock!C:C,Stock!B:B,VLOOKUP('DA Injection'!G10,'Code List'!$B:$K,10,0))</f>
        <v>0</v>
      </c>
      <c r="L10" s="140">
        <f ca="1">VLOOKUP(G10,'Code List'!B:F,4,0)</f>
        <v>36</v>
      </c>
      <c r="M10" s="140">
        <f ca="1">VLOOKUP(G10,'Code List'!B:F,5,0)</f>
        <v>4</v>
      </c>
      <c r="N10" s="197">
        <f t="shared" ref="N10:N73" ca="1" si="10">3600/L10*M10</f>
        <v>400</v>
      </c>
      <c r="O10" s="134"/>
      <c r="P10" s="124" t="s">
        <v>231</v>
      </c>
      <c r="Q10" s="125" t="s">
        <v>228</v>
      </c>
      <c r="R10" s="126" t="s">
        <v>229</v>
      </c>
      <c r="S10" s="125" t="s">
        <v>228</v>
      </c>
      <c r="T10" s="126" t="s">
        <v>229</v>
      </c>
      <c r="U10" s="125" t="s">
        <v>228</v>
      </c>
      <c r="V10" s="126" t="s">
        <v>229</v>
      </c>
      <c r="W10" s="125" t="s">
        <v>228</v>
      </c>
      <c r="X10" s="126" t="s">
        <v>229</v>
      </c>
      <c r="Y10" s="125" t="s">
        <v>228</v>
      </c>
      <c r="Z10" s="126" t="s">
        <v>229</v>
      </c>
      <c r="AA10" s="125" t="s">
        <v>228</v>
      </c>
      <c r="AB10" s="126" t="s">
        <v>229</v>
      </c>
      <c r="AC10" s="125" t="s">
        <v>228</v>
      </c>
      <c r="AD10" s="126" t="s">
        <v>229</v>
      </c>
      <c r="AE10" s="125" t="s">
        <v>228</v>
      </c>
      <c r="AF10" s="126" t="s">
        <v>229</v>
      </c>
      <c r="AG10" s="125" t="s">
        <v>228</v>
      </c>
      <c r="AH10" s="126" t="s">
        <v>229</v>
      </c>
      <c r="AI10" s="125" t="s">
        <v>228</v>
      </c>
      <c r="AJ10" s="126" t="s">
        <v>229</v>
      </c>
      <c r="AK10" s="150"/>
      <c r="AL10" s="150"/>
      <c r="AM10" s="150"/>
      <c r="AN10" s="150"/>
      <c r="AO10" s="150"/>
      <c r="AP10" s="150"/>
      <c r="AQ10" s="150"/>
      <c r="AR10" s="150"/>
      <c r="AS10" s="150"/>
      <c r="AT10" s="150"/>
      <c r="AU10" s="150"/>
      <c r="AV10" s="150"/>
      <c r="AW10" s="150"/>
      <c r="AX10" s="150"/>
      <c r="AY10" s="150"/>
      <c r="AZ10" s="150"/>
      <c r="BA10" s="150"/>
      <c r="BB10" s="150"/>
      <c r="BC10" s="150"/>
      <c r="BD10" s="150"/>
      <c r="BE10" s="150"/>
      <c r="BF10" s="150"/>
      <c r="BG10" s="150"/>
      <c r="BH10" s="150"/>
      <c r="BI10" s="150"/>
      <c r="BJ10" s="150"/>
      <c r="BK10" s="150"/>
      <c r="BL10" s="150"/>
      <c r="BM10" s="150"/>
      <c r="BN10" s="150"/>
      <c r="BO10" s="150"/>
      <c r="BP10" s="150"/>
      <c r="BQ10" s="150"/>
      <c r="BR10" s="150"/>
    </row>
    <row r="11" spans="1:70" s="115" customFormat="1" ht="66.95" customHeight="1">
      <c r="A11" s="114"/>
      <c r="B11" s="121"/>
      <c r="C11" s="144">
        <f t="shared" ca="1" si="1"/>
        <v>2</v>
      </c>
      <c r="D11" s="264" t="str">
        <f t="shared" ref="D11:D16" ca="1" si="11">D10</f>
        <v>-</v>
      </c>
      <c r="E11" s="144">
        <f t="shared" ref="E11:M11" ca="1" si="12">E10</f>
        <v>1</v>
      </c>
      <c r="F11" s="144">
        <f t="shared" ca="1" si="12"/>
        <v>160</v>
      </c>
      <c r="G11" s="144" t="str">
        <f t="shared" ca="1" si="12"/>
        <v>DC61-02646A</v>
      </c>
      <c r="H11" s="196">
        <f t="shared" ca="1" si="12"/>
        <v>0</v>
      </c>
      <c r="I11" s="144">
        <f t="shared" si="12"/>
        <v>0</v>
      </c>
      <c r="J11" s="212">
        <f t="shared" ca="1" si="12"/>
        <v>0.5</v>
      </c>
      <c r="K11" s="146">
        <f t="shared" ca="1" si="12"/>
        <v>0</v>
      </c>
      <c r="L11" s="146">
        <f t="shared" ca="1" si="12"/>
        <v>36</v>
      </c>
      <c r="M11" s="146">
        <f t="shared" ca="1" si="12"/>
        <v>4</v>
      </c>
      <c r="N11" s="193">
        <f t="shared" ca="1" si="10"/>
        <v>400</v>
      </c>
      <c r="O11" s="134" t="s">
        <v>238</v>
      </c>
      <c r="P11" s="124"/>
      <c r="Q11" s="463">
        <f ca="1">IF(SUMIFS(INDIRECT("'PSI WM REF'!"&amp;SUBSTITUTE(ADDRESS(1,MATCH(Q$2,INDIRECT("'PSI WM REF'!"&amp;"5:5"),0)),"$1","")&amp;":"&amp;SUBSTITUTE(ADDRESS(1,MATCH(Q$2,INDIRECT("'PSI WM REF'!"&amp;"5:5"),0)),"$1","")),INDIRECT("'PSI WM REF'!"&amp;"C:C"),$G10,INDIRECT("'PSI WM REF'!"&amp;"U:U"),"3.Balance stock (only SEHC)")&gt;0,0,IF(ABS(SUMIFS(INDIRECT("'PSI WM REF'!"&amp;SUBSTITUTE(ADDRESS(1,MATCH(Q$2,INDIRECT("'PSI WM REF'!"&amp;"5:5"),0)),"$1","")&amp;":"&amp;SUBSTITUTE(ADDRESS(1,MATCH(Q$2,INDIRECT("'PSI WM REF'!"&amp;"5:5"),0)),"$1","")),INDIRECT("'PSI WM REF'!"&amp;"C:C"),$G10,INDIRECT("'PSI WM REF'!"&amp;"U:U"),"3.Balance stock (only SEHC)"))&gt;SUMIFS(INDIRECT("'PSI WM REF'!"&amp;SUBSTITUTE(ADDRESS(1,MATCH(Q$2,INDIRECT("'PSI WM REF'!"&amp;"5:5"),0)),"$1","")&amp;":"&amp;SUBSTITUTE(ADDRESS(1,MATCH(Q$2,INDIRECT("'PSI WM REF'!"&amp;"5:5"),0)),"$1","")),INDIRECT("'PSI WM REF'!"&amp;"C:C"),$G10,INDIRECT("'PSI WM REF'!"&amp;"U:U"),"1.Requirements (필요량)"),SUMIFS(INDIRECT("'PSI WM REF'!"&amp;SUBSTITUTE(ADDRESS(1,MATCH(Q$2,INDIRECT("'PSI WM REF'!"&amp;"5:5"),0)),"$1","")&amp;":"&amp;SUBSTITUTE(ADDRESS(1,MATCH(Q$2,INDIRECT("'PSI WM REF'!"&amp;"5:5"),0)),"$1","")),INDIRECT("'PSI WM REF'!"&amp;"C:C"),$G10,INDIRECT("'PSI WM REF'!"&amp;"U:U"),"1.Requirements (필요량)"),ABS(SUMIFS(INDIRECT("'PSI WM REF'!"&amp;SUBSTITUTE(ADDRESS(1,MATCH(Q$2,INDIRECT("'PSI WM REF'!"&amp;"5:5"),0)),"$1","")&amp;":"&amp;SUBSTITUTE(ADDRESS(1,MATCH(Q$2,INDIRECT("'PSI WM REF'!"&amp;"5:5"),0)),"$1","")),INDIRECT("'PSI WM REF'!"&amp;"C:C"),$G10,INDIRECT("'PSI WM REF'!"&amp;"U:U"),"3.Balance stock (only SEHC)"))))+N(" [[[[               Comment: WM REF PSI              ]]]")+IFERROR(SUMIFS(INDIRECT("'PSI VC'!"&amp;SUBSTITUTE(ADDRESS(1,MATCH(Q$2,INDIRECT("'PSI VC'!"&amp;"3:3"),0)),"$1","")&amp;":"&amp;SUBSTITUTE(ADDRESS(1,MATCH(Q$2,INDIRECT("'PSI VC'!"&amp;"3:3"),0)),"$1","")),INDIRECT("'PSI VC'!"&amp;"A:A"),$G10),0)+N("[[[                    Comment: VC PSI                    ]]]")+SUMIFS(INDIRECT("'Assy PSI Shortage'!"&amp;SUBSTITUTE(ADDRESS(1,42+MATCH(Q$2,INDIRECT("'Assy PSI Shortage'!"&amp;"AQ2:BA2"),0)),"$1","")&amp;":"&amp;SUBSTITUTE(ADDRESS(1,42+MATCH(Q$2,INDIRECT("'Assy PSI Shortage'!"&amp;"AQ2:BA2"),0)),"$1","")),'Assy PSI Shortage'!$AP:$AP,'DA Injection'!$G10)+N("[[[                    Comment: Assy PSI                    ]]]")</f>
        <v>0</v>
      </c>
      <c r="R11" s="464"/>
      <c r="S11" s="463">
        <f ca="1">IF(SUMIFS(INDIRECT("'PSI WM REF'!"&amp;SUBSTITUTE(ADDRESS(1,MATCH(S$2,INDIRECT("'PSI WM REF'!"&amp;"5:5"),0)),"$1","")&amp;":"&amp;SUBSTITUTE(ADDRESS(1,MATCH(S$2,INDIRECT("'PSI WM REF'!"&amp;"5:5"),0)),"$1","")),INDIRECT("'PSI WM REF'!"&amp;"C:C"),$G10,INDIRECT("'PSI WM REF'!"&amp;"U:U"),"3.Balance stock (only SEHC)")&gt;0,0,IF(ABS(SUMIFS(INDIRECT("'PSI WM REF'!"&amp;SUBSTITUTE(ADDRESS(1,MATCH(S$2,INDIRECT("'PSI WM REF'!"&amp;"5:5"),0)),"$1","")&amp;":"&amp;SUBSTITUTE(ADDRESS(1,MATCH(S$2,INDIRECT("'PSI WM REF'!"&amp;"5:5"),0)),"$1","")),INDIRECT("'PSI WM REF'!"&amp;"C:C"),$G10,INDIRECT("'PSI WM REF'!"&amp;"U:U"),"3.Balance stock (only SEHC)"))&gt;SUMIFS(INDIRECT("'PSI WM REF'!"&amp;SUBSTITUTE(ADDRESS(1,MATCH(S$2,INDIRECT("'PSI WM REF'!"&amp;"5:5"),0)),"$1","")&amp;":"&amp;SUBSTITUTE(ADDRESS(1,MATCH(S$2,INDIRECT("'PSI WM REF'!"&amp;"5:5"),0)),"$1","")),INDIRECT("'PSI WM REF'!"&amp;"C:C"),$G10,INDIRECT("'PSI WM REF'!"&amp;"U:U"),"1.Requirements (필요량)"),SUMIFS(INDIRECT("'PSI WM REF'!"&amp;SUBSTITUTE(ADDRESS(1,MATCH(S$2,INDIRECT("'PSI WM REF'!"&amp;"5:5"),0)),"$1","")&amp;":"&amp;SUBSTITUTE(ADDRESS(1,MATCH(S$2,INDIRECT("'PSI WM REF'!"&amp;"5:5"),0)),"$1","")),INDIRECT("'PSI WM REF'!"&amp;"C:C"),$G10,INDIRECT("'PSI WM REF'!"&amp;"U:U"),"1.Requirements (필요량)"),ABS(SUMIFS(INDIRECT("'PSI WM REF'!"&amp;SUBSTITUTE(ADDRESS(1,MATCH(S$2,INDIRECT("'PSI WM REF'!"&amp;"5:5"),0)),"$1","")&amp;":"&amp;SUBSTITUTE(ADDRESS(1,MATCH(S$2,INDIRECT("'PSI WM REF'!"&amp;"5:5"),0)),"$1","")),INDIRECT("'PSI WM REF'!"&amp;"C:C"),$G10,INDIRECT("'PSI WM REF'!"&amp;"U:U"),"3.Balance stock (only SEHC)"))))+N(" [[[[               Comment: WM REF PSI              ]]]")+IFERROR(SUMIFS(INDIRECT("'PSI VC'!"&amp;SUBSTITUTE(ADDRESS(1,MATCH(S$2,INDIRECT("'PSI VC'!"&amp;"3:3"),0)),"$1","")&amp;":"&amp;SUBSTITUTE(ADDRESS(1,MATCH(S$2,INDIRECT("'PSI VC'!"&amp;"3:3"),0)),"$1","")),INDIRECT("'PSI VC'!"&amp;"A:A"),$G10),0)+N("[[[                    Comment: VC PSI                    ]]]")+SUMIFS(INDIRECT("'Assy PSI Shortage'!"&amp;SUBSTITUTE(ADDRESS(1,42+MATCH(S$2,INDIRECT("'Assy PSI Shortage'!"&amp;"AQ2:BA2"),0)),"$1","")&amp;":"&amp;SUBSTITUTE(ADDRESS(1,42+MATCH(S$2,INDIRECT("'Assy PSI Shortage'!"&amp;"AQ2:BA2"),0)),"$1","")),'Assy PSI Shortage'!$AP:$AP,'DA Injection'!$G10)+N("[[[                    Comment: Assy PSI                    ]]]")</f>
        <v>0</v>
      </c>
      <c r="T11" s="464"/>
      <c r="U11" s="463">
        <f ca="1">IF(SUMIFS(INDIRECT("'PSI WM REF'!"&amp;SUBSTITUTE(ADDRESS(1,MATCH(U$2,INDIRECT("'PSI WM REF'!"&amp;"5:5"),0)),"$1","")&amp;":"&amp;SUBSTITUTE(ADDRESS(1,MATCH(U$2,INDIRECT("'PSI WM REF'!"&amp;"5:5"),0)),"$1","")),INDIRECT("'PSI WM REF'!"&amp;"C:C"),$G10,INDIRECT("'PSI WM REF'!"&amp;"U:U"),"3.Balance stock (only SEHC)")&gt;0,0,IF(ABS(SUMIFS(INDIRECT("'PSI WM REF'!"&amp;SUBSTITUTE(ADDRESS(1,MATCH(U$2,INDIRECT("'PSI WM REF'!"&amp;"5:5"),0)),"$1","")&amp;":"&amp;SUBSTITUTE(ADDRESS(1,MATCH(U$2,INDIRECT("'PSI WM REF'!"&amp;"5:5"),0)),"$1","")),INDIRECT("'PSI WM REF'!"&amp;"C:C"),$G10,INDIRECT("'PSI WM REF'!"&amp;"U:U"),"3.Balance stock (only SEHC)"))&gt;SUMIFS(INDIRECT("'PSI WM REF'!"&amp;SUBSTITUTE(ADDRESS(1,MATCH(U$2,INDIRECT("'PSI WM REF'!"&amp;"5:5"),0)),"$1","")&amp;":"&amp;SUBSTITUTE(ADDRESS(1,MATCH(U$2,INDIRECT("'PSI WM REF'!"&amp;"5:5"),0)),"$1","")),INDIRECT("'PSI WM REF'!"&amp;"C:C"),$G10,INDIRECT("'PSI WM REF'!"&amp;"U:U"),"1.Requirements (필요량)"),SUMIFS(INDIRECT("'PSI WM REF'!"&amp;SUBSTITUTE(ADDRESS(1,MATCH(U$2,INDIRECT("'PSI WM REF'!"&amp;"5:5"),0)),"$1","")&amp;":"&amp;SUBSTITUTE(ADDRESS(1,MATCH(U$2,INDIRECT("'PSI WM REF'!"&amp;"5:5"),0)),"$1","")),INDIRECT("'PSI WM REF'!"&amp;"C:C"),$G10,INDIRECT("'PSI WM REF'!"&amp;"U:U"),"1.Requirements (필요량)"),ABS(SUMIFS(INDIRECT("'PSI WM REF'!"&amp;SUBSTITUTE(ADDRESS(1,MATCH(U$2,INDIRECT("'PSI WM REF'!"&amp;"5:5"),0)),"$1","")&amp;":"&amp;SUBSTITUTE(ADDRESS(1,MATCH(U$2,INDIRECT("'PSI WM REF'!"&amp;"5:5"),0)),"$1","")),INDIRECT("'PSI WM REF'!"&amp;"C:C"),$G10,INDIRECT("'PSI WM REF'!"&amp;"U:U"),"3.Balance stock (only SEHC)"))))+N(" [[[[               Comment: WM REF PSI              ]]]")+IFERROR(SUMIFS(INDIRECT("'PSI VC'!"&amp;SUBSTITUTE(ADDRESS(1,MATCH(U$2,INDIRECT("'PSI VC'!"&amp;"3:3"),0)),"$1","")&amp;":"&amp;SUBSTITUTE(ADDRESS(1,MATCH(U$2,INDIRECT("'PSI VC'!"&amp;"3:3"),0)),"$1","")),INDIRECT("'PSI VC'!"&amp;"A:A"),$G10),0)+N("[[[                    Comment: VC PSI                    ]]]")+SUMIFS(INDIRECT("'Assy PSI Shortage'!"&amp;SUBSTITUTE(ADDRESS(1,42+MATCH(U$2,INDIRECT("'Assy PSI Shortage'!"&amp;"AQ2:BA2"),0)),"$1","")&amp;":"&amp;SUBSTITUTE(ADDRESS(1,42+MATCH(U$2,INDIRECT("'Assy PSI Shortage'!"&amp;"AQ2:BA2"),0)),"$1","")),'Assy PSI Shortage'!$AP:$AP,'DA Injection'!$G10)+N("[[[                    Comment: Assy PSI                    ]]]")</f>
        <v>0</v>
      </c>
      <c r="V11" s="464"/>
      <c r="W11" s="463">
        <f ca="1">IF(SUMIFS(INDIRECT("'PSI WM REF'!"&amp;SUBSTITUTE(ADDRESS(1,MATCH(W$2,INDIRECT("'PSI WM REF'!"&amp;"5:5"),0)),"$1","")&amp;":"&amp;SUBSTITUTE(ADDRESS(1,MATCH(W$2,INDIRECT("'PSI WM REF'!"&amp;"5:5"),0)),"$1","")),INDIRECT("'PSI WM REF'!"&amp;"C:C"),$G10,INDIRECT("'PSI WM REF'!"&amp;"U:U"),"3.Balance stock (only SEHC)")&gt;0,0,IF(ABS(SUMIFS(INDIRECT("'PSI WM REF'!"&amp;SUBSTITUTE(ADDRESS(1,MATCH(W$2,INDIRECT("'PSI WM REF'!"&amp;"5:5"),0)),"$1","")&amp;":"&amp;SUBSTITUTE(ADDRESS(1,MATCH(W$2,INDIRECT("'PSI WM REF'!"&amp;"5:5"),0)),"$1","")),INDIRECT("'PSI WM REF'!"&amp;"C:C"),$G10,INDIRECT("'PSI WM REF'!"&amp;"U:U"),"3.Balance stock (only SEHC)"))&gt;SUMIFS(INDIRECT("'PSI WM REF'!"&amp;SUBSTITUTE(ADDRESS(1,MATCH(W$2,INDIRECT("'PSI WM REF'!"&amp;"5:5"),0)),"$1","")&amp;":"&amp;SUBSTITUTE(ADDRESS(1,MATCH(W$2,INDIRECT("'PSI WM REF'!"&amp;"5:5"),0)),"$1","")),INDIRECT("'PSI WM REF'!"&amp;"C:C"),$G10,INDIRECT("'PSI WM REF'!"&amp;"U:U"),"1.Requirements (필요량)"),SUMIFS(INDIRECT("'PSI WM REF'!"&amp;SUBSTITUTE(ADDRESS(1,MATCH(W$2,INDIRECT("'PSI WM REF'!"&amp;"5:5"),0)),"$1","")&amp;":"&amp;SUBSTITUTE(ADDRESS(1,MATCH(W$2,INDIRECT("'PSI WM REF'!"&amp;"5:5"),0)),"$1","")),INDIRECT("'PSI WM REF'!"&amp;"C:C"),$G10,INDIRECT("'PSI WM REF'!"&amp;"U:U"),"1.Requirements (필요량)"),ABS(SUMIFS(INDIRECT("'PSI WM REF'!"&amp;SUBSTITUTE(ADDRESS(1,MATCH(W$2,INDIRECT("'PSI WM REF'!"&amp;"5:5"),0)),"$1","")&amp;":"&amp;SUBSTITUTE(ADDRESS(1,MATCH(W$2,INDIRECT("'PSI WM REF'!"&amp;"5:5"),0)),"$1","")),INDIRECT("'PSI WM REF'!"&amp;"C:C"),$G10,INDIRECT("'PSI WM REF'!"&amp;"U:U"),"3.Balance stock (only SEHC)"))))+N(" [[[[               Comment: WM REF PSI              ]]]")+IFERROR(SUMIFS(INDIRECT("'PSI VC'!"&amp;SUBSTITUTE(ADDRESS(1,MATCH(W$2,INDIRECT("'PSI VC'!"&amp;"3:3"),0)),"$1","")&amp;":"&amp;SUBSTITUTE(ADDRESS(1,MATCH(W$2,INDIRECT("'PSI VC'!"&amp;"3:3"),0)),"$1","")),INDIRECT("'PSI VC'!"&amp;"A:A"),$G10),0)+N("[[[                    Comment: VC PSI                    ]]]")+SUMIFS(INDIRECT("'Assy PSI Shortage'!"&amp;SUBSTITUTE(ADDRESS(1,42+MATCH(W$2,INDIRECT("'Assy PSI Shortage'!"&amp;"AQ2:BA2"),0)),"$1","")&amp;":"&amp;SUBSTITUTE(ADDRESS(1,42+MATCH(W$2,INDIRECT("'Assy PSI Shortage'!"&amp;"AQ2:BA2"),0)),"$1","")),'Assy PSI Shortage'!$AP:$AP,'DA Injection'!$G10)+N("[[[                    Comment: Assy PSI                    ]]]")</f>
        <v>0</v>
      </c>
      <c r="X11" s="464"/>
      <c r="Y11" s="463">
        <f ca="1">IF(SUMIFS(INDIRECT("'PSI WM REF'!"&amp;SUBSTITUTE(ADDRESS(1,MATCH(Y$2,INDIRECT("'PSI WM REF'!"&amp;"5:5"),0)),"$1","")&amp;":"&amp;SUBSTITUTE(ADDRESS(1,MATCH(Y$2,INDIRECT("'PSI WM REF'!"&amp;"5:5"),0)),"$1","")),INDIRECT("'PSI WM REF'!"&amp;"C:C"),$G10,INDIRECT("'PSI WM REF'!"&amp;"U:U"),"3.Balance stock (only SEHC)")&gt;0,0,IF(ABS(SUMIFS(INDIRECT("'PSI WM REF'!"&amp;SUBSTITUTE(ADDRESS(1,MATCH(Y$2,INDIRECT("'PSI WM REF'!"&amp;"5:5"),0)),"$1","")&amp;":"&amp;SUBSTITUTE(ADDRESS(1,MATCH(Y$2,INDIRECT("'PSI WM REF'!"&amp;"5:5"),0)),"$1","")),INDIRECT("'PSI WM REF'!"&amp;"C:C"),$G10,INDIRECT("'PSI WM REF'!"&amp;"U:U"),"3.Balance stock (only SEHC)"))&gt;SUMIFS(INDIRECT("'PSI WM REF'!"&amp;SUBSTITUTE(ADDRESS(1,MATCH(Y$2,INDIRECT("'PSI WM REF'!"&amp;"5:5"),0)),"$1","")&amp;":"&amp;SUBSTITUTE(ADDRESS(1,MATCH(Y$2,INDIRECT("'PSI WM REF'!"&amp;"5:5"),0)),"$1","")),INDIRECT("'PSI WM REF'!"&amp;"C:C"),$G10,INDIRECT("'PSI WM REF'!"&amp;"U:U"),"1.Requirements (필요량)"),SUMIFS(INDIRECT("'PSI WM REF'!"&amp;SUBSTITUTE(ADDRESS(1,MATCH(Y$2,INDIRECT("'PSI WM REF'!"&amp;"5:5"),0)),"$1","")&amp;":"&amp;SUBSTITUTE(ADDRESS(1,MATCH(Y$2,INDIRECT("'PSI WM REF'!"&amp;"5:5"),0)),"$1","")),INDIRECT("'PSI WM REF'!"&amp;"C:C"),$G10,INDIRECT("'PSI WM REF'!"&amp;"U:U"),"1.Requirements (필요량)"),ABS(SUMIFS(INDIRECT("'PSI WM REF'!"&amp;SUBSTITUTE(ADDRESS(1,MATCH(Y$2,INDIRECT("'PSI WM REF'!"&amp;"5:5"),0)),"$1","")&amp;":"&amp;SUBSTITUTE(ADDRESS(1,MATCH(Y$2,INDIRECT("'PSI WM REF'!"&amp;"5:5"),0)),"$1","")),INDIRECT("'PSI WM REF'!"&amp;"C:C"),$G10,INDIRECT("'PSI WM REF'!"&amp;"U:U"),"3.Balance stock (only SEHC)"))))+N(" [[[[               Comment: WM REF PSI              ]]]")+IFERROR(SUMIFS(INDIRECT("'PSI VC'!"&amp;SUBSTITUTE(ADDRESS(1,MATCH(Y$2,INDIRECT("'PSI VC'!"&amp;"3:3"),0)),"$1","")&amp;":"&amp;SUBSTITUTE(ADDRESS(1,MATCH(Y$2,INDIRECT("'PSI VC'!"&amp;"3:3"),0)),"$1","")),INDIRECT("'PSI VC'!"&amp;"A:A"),$G10),0)+N("[[[                    Comment: VC PSI                    ]]]")+SUMIFS(INDIRECT("'Assy PSI Shortage'!"&amp;SUBSTITUTE(ADDRESS(1,42+MATCH(Y$2,INDIRECT("'Assy PSI Shortage'!"&amp;"AQ2:BA2"),0)),"$1","")&amp;":"&amp;SUBSTITUTE(ADDRESS(1,42+MATCH(Y$2,INDIRECT("'Assy PSI Shortage'!"&amp;"AQ2:BA2"),0)),"$1","")),'Assy PSI Shortage'!$AP:$AP,'DA Injection'!$G10)+N("[[[                    Comment: Assy PSI                    ]]]")</f>
        <v>0</v>
      </c>
      <c r="Z11" s="464"/>
      <c r="AA11" s="463">
        <f ca="1">IF(SUMIFS(INDIRECT("'PSI WM REF'!"&amp;SUBSTITUTE(ADDRESS(1,MATCH(AA$2,INDIRECT("'PSI WM REF'!"&amp;"5:5"),0)),"$1","")&amp;":"&amp;SUBSTITUTE(ADDRESS(1,MATCH(AA$2,INDIRECT("'PSI WM REF'!"&amp;"5:5"),0)),"$1","")),INDIRECT("'PSI WM REF'!"&amp;"C:C"),$G10,INDIRECT("'PSI WM REF'!"&amp;"U:U"),"3.Balance stock (only SEHC)")&gt;0,0,IF(ABS(SUMIFS(INDIRECT("'PSI WM REF'!"&amp;SUBSTITUTE(ADDRESS(1,MATCH(AA$2,INDIRECT("'PSI WM REF'!"&amp;"5:5"),0)),"$1","")&amp;":"&amp;SUBSTITUTE(ADDRESS(1,MATCH(AA$2,INDIRECT("'PSI WM REF'!"&amp;"5:5"),0)),"$1","")),INDIRECT("'PSI WM REF'!"&amp;"C:C"),$G10,INDIRECT("'PSI WM REF'!"&amp;"U:U"),"3.Balance stock (only SEHC)"))&gt;SUMIFS(INDIRECT("'PSI WM REF'!"&amp;SUBSTITUTE(ADDRESS(1,MATCH(AA$2,INDIRECT("'PSI WM REF'!"&amp;"5:5"),0)),"$1","")&amp;":"&amp;SUBSTITUTE(ADDRESS(1,MATCH(AA$2,INDIRECT("'PSI WM REF'!"&amp;"5:5"),0)),"$1","")),INDIRECT("'PSI WM REF'!"&amp;"C:C"),$G10,INDIRECT("'PSI WM REF'!"&amp;"U:U"),"1.Requirements (필요량)"),SUMIFS(INDIRECT("'PSI WM REF'!"&amp;SUBSTITUTE(ADDRESS(1,MATCH(AA$2,INDIRECT("'PSI WM REF'!"&amp;"5:5"),0)),"$1","")&amp;":"&amp;SUBSTITUTE(ADDRESS(1,MATCH(AA$2,INDIRECT("'PSI WM REF'!"&amp;"5:5"),0)),"$1","")),INDIRECT("'PSI WM REF'!"&amp;"C:C"),$G10,INDIRECT("'PSI WM REF'!"&amp;"U:U"),"1.Requirements (필요량)"),ABS(SUMIFS(INDIRECT("'PSI WM REF'!"&amp;SUBSTITUTE(ADDRESS(1,MATCH(AA$2,INDIRECT("'PSI WM REF'!"&amp;"5:5"),0)),"$1","")&amp;":"&amp;SUBSTITUTE(ADDRESS(1,MATCH(AA$2,INDIRECT("'PSI WM REF'!"&amp;"5:5"),0)),"$1","")),INDIRECT("'PSI WM REF'!"&amp;"C:C"),$G10,INDIRECT("'PSI WM REF'!"&amp;"U:U"),"3.Balance stock (only SEHC)"))))+N(" [[[[               Comment: WM REF PSI              ]]]")+IFERROR(SUMIFS(INDIRECT("'PSI VC'!"&amp;SUBSTITUTE(ADDRESS(1,MATCH(AA$2,INDIRECT("'PSI VC'!"&amp;"3:3"),0)),"$1","")&amp;":"&amp;SUBSTITUTE(ADDRESS(1,MATCH(AA$2,INDIRECT("'PSI VC'!"&amp;"3:3"),0)),"$1","")),INDIRECT("'PSI VC'!"&amp;"A:A"),$G10),0)+N("[[[                    Comment: VC PSI                    ]]]")+SUMIFS(INDIRECT("'Assy PSI Shortage'!"&amp;SUBSTITUTE(ADDRESS(1,42+MATCH(AA$2,INDIRECT("'Assy PSI Shortage'!"&amp;"AQ2:BA2"),0)),"$1","")&amp;":"&amp;SUBSTITUTE(ADDRESS(1,42+MATCH(AA$2,INDIRECT("'Assy PSI Shortage'!"&amp;"AQ2:BA2"),0)),"$1","")),'Assy PSI Shortage'!$AP:$AP,'DA Injection'!$G10)+N("[[[                    Comment: Assy PSI                    ]]]")</f>
        <v>0</v>
      </c>
      <c r="AB11" s="464"/>
      <c r="AC11" s="463">
        <f ca="1">IF(SUMIFS(INDIRECT("'PSI WM REF'!"&amp;SUBSTITUTE(ADDRESS(1,MATCH(AC$2,INDIRECT("'PSI WM REF'!"&amp;"5:5"),0)),"$1","")&amp;":"&amp;SUBSTITUTE(ADDRESS(1,MATCH(AC$2,INDIRECT("'PSI WM REF'!"&amp;"5:5"),0)),"$1","")),INDIRECT("'PSI WM REF'!"&amp;"C:C"),$G10,INDIRECT("'PSI WM REF'!"&amp;"U:U"),"3.Balance stock (only SEHC)")&gt;0,0,IF(ABS(SUMIFS(INDIRECT("'PSI WM REF'!"&amp;SUBSTITUTE(ADDRESS(1,MATCH(AC$2,INDIRECT("'PSI WM REF'!"&amp;"5:5"),0)),"$1","")&amp;":"&amp;SUBSTITUTE(ADDRESS(1,MATCH(AC$2,INDIRECT("'PSI WM REF'!"&amp;"5:5"),0)),"$1","")),INDIRECT("'PSI WM REF'!"&amp;"C:C"),$G10,INDIRECT("'PSI WM REF'!"&amp;"U:U"),"3.Balance stock (only SEHC)"))&gt;SUMIFS(INDIRECT("'PSI WM REF'!"&amp;SUBSTITUTE(ADDRESS(1,MATCH(AC$2,INDIRECT("'PSI WM REF'!"&amp;"5:5"),0)),"$1","")&amp;":"&amp;SUBSTITUTE(ADDRESS(1,MATCH(AC$2,INDIRECT("'PSI WM REF'!"&amp;"5:5"),0)),"$1","")),INDIRECT("'PSI WM REF'!"&amp;"C:C"),$G10,INDIRECT("'PSI WM REF'!"&amp;"U:U"),"1.Requirements (필요량)"),SUMIFS(INDIRECT("'PSI WM REF'!"&amp;SUBSTITUTE(ADDRESS(1,MATCH(AC$2,INDIRECT("'PSI WM REF'!"&amp;"5:5"),0)),"$1","")&amp;":"&amp;SUBSTITUTE(ADDRESS(1,MATCH(AC$2,INDIRECT("'PSI WM REF'!"&amp;"5:5"),0)),"$1","")),INDIRECT("'PSI WM REF'!"&amp;"C:C"),$G10,INDIRECT("'PSI WM REF'!"&amp;"U:U"),"1.Requirements (필요량)"),ABS(SUMIFS(INDIRECT("'PSI WM REF'!"&amp;SUBSTITUTE(ADDRESS(1,MATCH(AC$2,INDIRECT("'PSI WM REF'!"&amp;"5:5"),0)),"$1","")&amp;":"&amp;SUBSTITUTE(ADDRESS(1,MATCH(AC$2,INDIRECT("'PSI WM REF'!"&amp;"5:5"),0)),"$1","")),INDIRECT("'PSI WM REF'!"&amp;"C:C"),$G10,INDIRECT("'PSI WM REF'!"&amp;"U:U"),"3.Balance stock (only SEHC)"))))+N(" [[[[               Comment: WM REF PSI              ]]]")+IFERROR(SUMIFS(INDIRECT("'PSI VC'!"&amp;SUBSTITUTE(ADDRESS(1,MATCH(AC$2,INDIRECT("'PSI VC'!"&amp;"3:3"),0)),"$1","")&amp;":"&amp;SUBSTITUTE(ADDRESS(1,MATCH(AC$2,INDIRECT("'PSI VC'!"&amp;"3:3"),0)),"$1","")),INDIRECT("'PSI VC'!"&amp;"A:A"),$G10),0)+N("[[[                    Comment: VC PSI                    ]]]")+SUMIFS(INDIRECT("'Assy PSI Shortage'!"&amp;SUBSTITUTE(ADDRESS(1,42+MATCH(AC$2,INDIRECT("'Assy PSI Shortage'!"&amp;"AQ2:BA2"),0)),"$1","")&amp;":"&amp;SUBSTITUTE(ADDRESS(1,42+MATCH(AC$2,INDIRECT("'Assy PSI Shortage'!"&amp;"AQ2:BA2"),0)),"$1","")),'Assy PSI Shortage'!$AP:$AP,'DA Injection'!$G10)+N("[[[                    Comment: Assy PSI                    ]]]")</f>
        <v>0</v>
      </c>
      <c r="AD11" s="464"/>
      <c r="AE11" s="463">
        <f ca="1">IF(SUMIFS(INDIRECT("'PSI WM REF'!"&amp;SUBSTITUTE(ADDRESS(1,MATCH(AE$2,INDIRECT("'PSI WM REF'!"&amp;"5:5"),0)),"$1","")&amp;":"&amp;SUBSTITUTE(ADDRESS(1,MATCH(AE$2,INDIRECT("'PSI WM REF'!"&amp;"5:5"),0)),"$1","")),INDIRECT("'PSI WM REF'!"&amp;"C:C"),$G10,INDIRECT("'PSI WM REF'!"&amp;"U:U"),"3.Balance stock (only SEHC)")&gt;0,0,IF(ABS(SUMIFS(INDIRECT("'PSI WM REF'!"&amp;SUBSTITUTE(ADDRESS(1,MATCH(AE$2,INDIRECT("'PSI WM REF'!"&amp;"5:5"),0)),"$1","")&amp;":"&amp;SUBSTITUTE(ADDRESS(1,MATCH(AE$2,INDIRECT("'PSI WM REF'!"&amp;"5:5"),0)),"$1","")),INDIRECT("'PSI WM REF'!"&amp;"C:C"),$G10,INDIRECT("'PSI WM REF'!"&amp;"U:U"),"3.Balance stock (only SEHC)"))&gt;SUMIFS(INDIRECT("'PSI WM REF'!"&amp;SUBSTITUTE(ADDRESS(1,MATCH(AE$2,INDIRECT("'PSI WM REF'!"&amp;"5:5"),0)),"$1","")&amp;":"&amp;SUBSTITUTE(ADDRESS(1,MATCH(AE$2,INDIRECT("'PSI WM REF'!"&amp;"5:5"),0)),"$1","")),INDIRECT("'PSI WM REF'!"&amp;"C:C"),$G10,INDIRECT("'PSI WM REF'!"&amp;"U:U"),"1.Requirements (필요량)"),SUMIFS(INDIRECT("'PSI WM REF'!"&amp;SUBSTITUTE(ADDRESS(1,MATCH(AE$2,INDIRECT("'PSI WM REF'!"&amp;"5:5"),0)),"$1","")&amp;":"&amp;SUBSTITUTE(ADDRESS(1,MATCH(AE$2,INDIRECT("'PSI WM REF'!"&amp;"5:5"),0)),"$1","")),INDIRECT("'PSI WM REF'!"&amp;"C:C"),$G10,INDIRECT("'PSI WM REF'!"&amp;"U:U"),"1.Requirements (필요량)"),ABS(SUMIFS(INDIRECT("'PSI WM REF'!"&amp;SUBSTITUTE(ADDRESS(1,MATCH(AE$2,INDIRECT("'PSI WM REF'!"&amp;"5:5"),0)),"$1","")&amp;":"&amp;SUBSTITUTE(ADDRESS(1,MATCH(AE$2,INDIRECT("'PSI WM REF'!"&amp;"5:5"),0)),"$1","")),INDIRECT("'PSI WM REF'!"&amp;"C:C"),$G10,INDIRECT("'PSI WM REF'!"&amp;"U:U"),"3.Balance stock (only SEHC)"))))+N(" [[[[               Comment: WM REF PSI              ]]]")+IFERROR(SUMIFS(INDIRECT("'PSI VC'!"&amp;SUBSTITUTE(ADDRESS(1,MATCH(AE$2,INDIRECT("'PSI VC'!"&amp;"3:3"),0)),"$1","")&amp;":"&amp;SUBSTITUTE(ADDRESS(1,MATCH(AE$2,INDIRECT("'PSI VC'!"&amp;"3:3"),0)),"$1","")),INDIRECT("'PSI VC'!"&amp;"A:A"),$G10),0)+N("[[[                    Comment: VC PSI                    ]]]")+SUMIFS(INDIRECT("'Assy PSI Shortage'!"&amp;SUBSTITUTE(ADDRESS(1,42+MATCH(AE$2,INDIRECT("'Assy PSI Shortage'!"&amp;"AQ2:BA2"),0)),"$1","")&amp;":"&amp;SUBSTITUTE(ADDRESS(1,42+MATCH(AE$2,INDIRECT("'Assy PSI Shortage'!"&amp;"AQ2:BA2"),0)),"$1","")),'Assy PSI Shortage'!$AP:$AP,'DA Injection'!$G10)+N("[[[                    Comment: Assy PSI                    ]]]")</f>
        <v>0</v>
      </c>
      <c r="AF11" s="464"/>
      <c r="AG11" s="463">
        <f ca="1">IF(SUMIFS(INDIRECT("'PSI WM REF'!"&amp;SUBSTITUTE(ADDRESS(1,MATCH(AG$2,INDIRECT("'PSI WM REF'!"&amp;"5:5"),0)),"$1","")&amp;":"&amp;SUBSTITUTE(ADDRESS(1,MATCH(AG$2,INDIRECT("'PSI WM REF'!"&amp;"5:5"),0)),"$1","")),INDIRECT("'PSI WM REF'!"&amp;"C:C"),$G10,INDIRECT("'PSI WM REF'!"&amp;"U:U"),"3.Balance stock (only SEHC)")&gt;0,0,IF(ABS(SUMIFS(INDIRECT("'PSI WM REF'!"&amp;SUBSTITUTE(ADDRESS(1,MATCH(AG$2,INDIRECT("'PSI WM REF'!"&amp;"5:5"),0)),"$1","")&amp;":"&amp;SUBSTITUTE(ADDRESS(1,MATCH(AG$2,INDIRECT("'PSI WM REF'!"&amp;"5:5"),0)),"$1","")),INDIRECT("'PSI WM REF'!"&amp;"C:C"),$G10,INDIRECT("'PSI WM REF'!"&amp;"U:U"),"3.Balance stock (only SEHC)"))&gt;SUMIFS(INDIRECT("'PSI WM REF'!"&amp;SUBSTITUTE(ADDRESS(1,MATCH(AG$2,INDIRECT("'PSI WM REF'!"&amp;"5:5"),0)),"$1","")&amp;":"&amp;SUBSTITUTE(ADDRESS(1,MATCH(AG$2,INDIRECT("'PSI WM REF'!"&amp;"5:5"),0)),"$1","")),INDIRECT("'PSI WM REF'!"&amp;"C:C"),$G10,INDIRECT("'PSI WM REF'!"&amp;"U:U"),"1.Requirements (필요량)"),SUMIFS(INDIRECT("'PSI WM REF'!"&amp;SUBSTITUTE(ADDRESS(1,MATCH(AG$2,INDIRECT("'PSI WM REF'!"&amp;"5:5"),0)),"$1","")&amp;":"&amp;SUBSTITUTE(ADDRESS(1,MATCH(AG$2,INDIRECT("'PSI WM REF'!"&amp;"5:5"),0)),"$1","")),INDIRECT("'PSI WM REF'!"&amp;"C:C"),$G10,INDIRECT("'PSI WM REF'!"&amp;"U:U"),"1.Requirements (필요량)"),ABS(SUMIFS(INDIRECT("'PSI WM REF'!"&amp;SUBSTITUTE(ADDRESS(1,MATCH(AG$2,INDIRECT("'PSI WM REF'!"&amp;"5:5"),0)),"$1","")&amp;":"&amp;SUBSTITUTE(ADDRESS(1,MATCH(AG$2,INDIRECT("'PSI WM REF'!"&amp;"5:5"),0)),"$1","")),INDIRECT("'PSI WM REF'!"&amp;"C:C"),$G10,INDIRECT("'PSI WM REF'!"&amp;"U:U"),"3.Balance stock (only SEHC)"))))+N(" [[[[               Comment: WM REF PSI              ]]]")+IFERROR(SUMIFS(INDIRECT("'PSI VC'!"&amp;SUBSTITUTE(ADDRESS(1,MATCH(AG$2,INDIRECT("'PSI VC'!"&amp;"3:3"),0)),"$1","")&amp;":"&amp;SUBSTITUTE(ADDRESS(1,MATCH(AG$2,INDIRECT("'PSI VC'!"&amp;"3:3"),0)),"$1","")),INDIRECT("'PSI VC'!"&amp;"A:A"),$G10),0)+N("[[[                    Comment: VC PSI                    ]]]")+SUMIFS(INDIRECT("'Assy PSI Shortage'!"&amp;SUBSTITUTE(ADDRESS(1,42+MATCH(AG$2,INDIRECT("'Assy PSI Shortage'!"&amp;"AQ2:BA2"),0)),"$1","")&amp;":"&amp;SUBSTITUTE(ADDRESS(1,42+MATCH(AG$2,INDIRECT("'Assy PSI Shortage'!"&amp;"AQ2:BA2"),0)),"$1","")),'Assy PSI Shortage'!$AP:$AP,'DA Injection'!$G10)+N("[[[                    Comment: Assy PSI                    ]]]")</f>
        <v>0</v>
      </c>
      <c r="AH11" s="464"/>
      <c r="AI11" s="463">
        <f ca="1">IF(SUMIFS(INDIRECT("'PSI WM REF'!"&amp;SUBSTITUTE(ADDRESS(1,MATCH(AI$2,INDIRECT("'PSI WM REF'!"&amp;"5:5"),0)),"$1","")&amp;":"&amp;SUBSTITUTE(ADDRESS(1,MATCH(AI$2,INDIRECT("'PSI WM REF'!"&amp;"5:5"),0)),"$1","")),INDIRECT("'PSI WM REF'!"&amp;"C:C"),$G10,INDIRECT("'PSI WM REF'!"&amp;"U:U"),"3.Balance stock (only SEHC)")&gt;0,0,IF(ABS(SUMIFS(INDIRECT("'PSI WM REF'!"&amp;SUBSTITUTE(ADDRESS(1,MATCH(AI$2,INDIRECT("'PSI WM REF'!"&amp;"5:5"),0)),"$1","")&amp;":"&amp;SUBSTITUTE(ADDRESS(1,MATCH(AI$2,INDIRECT("'PSI WM REF'!"&amp;"5:5"),0)),"$1","")),INDIRECT("'PSI WM REF'!"&amp;"C:C"),$G10,INDIRECT("'PSI WM REF'!"&amp;"U:U"),"3.Balance stock (only SEHC)"))&gt;SUMIFS(INDIRECT("'PSI WM REF'!"&amp;SUBSTITUTE(ADDRESS(1,MATCH(AI$2,INDIRECT("'PSI WM REF'!"&amp;"5:5"),0)),"$1","")&amp;":"&amp;SUBSTITUTE(ADDRESS(1,MATCH(AI$2,INDIRECT("'PSI WM REF'!"&amp;"5:5"),0)),"$1","")),INDIRECT("'PSI WM REF'!"&amp;"C:C"),$G10,INDIRECT("'PSI WM REF'!"&amp;"U:U"),"1.Requirements (필요량)"),SUMIFS(INDIRECT("'PSI WM REF'!"&amp;SUBSTITUTE(ADDRESS(1,MATCH(AI$2,INDIRECT("'PSI WM REF'!"&amp;"5:5"),0)),"$1","")&amp;":"&amp;SUBSTITUTE(ADDRESS(1,MATCH(AI$2,INDIRECT("'PSI WM REF'!"&amp;"5:5"),0)),"$1","")),INDIRECT("'PSI WM REF'!"&amp;"C:C"),$G10,INDIRECT("'PSI WM REF'!"&amp;"U:U"),"1.Requirements (필요량)"),ABS(SUMIFS(INDIRECT("'PSI WM REF'!"&amp;SUBSTITUTE(ADDRESS(1,MATCH(AI$2,INDIRECT("'PSI WM REF'!"&amp;"5:5"),0)),"$1","")&amp;":"&amp;SUBSTITUTE(ADDRESS(1,MATCH(AI$2,INDIRECT("'PSI WM REF'!"&amp;"5:5"),0)),"$1","")),INDIRECT("'PSI WM REF'!"&amp;"C:C"),$G10,INDIRECT("'PSI WM REF'!"&amp;"U:U"),"3.Balance stock (only SEHC)"))))+N(" [[[[               Comment: WM REF PSI              ]]]")+IFERROR(SUMIFS(INDIRECT("'PSI VC'!"&amp;SUBSTITUTE(ADDRESS(1,MATCH(AI$2,INDIRECT("'PSI VC'!"&amp;"3:3"),0)),"$1","")&amp;":"&amp;SUBSTITUTE(ADDRESS(1,MATCH(AI$2,INDIRECT("'PSI VC'!"&amp;"3:3"),0)),"$1","")),INDIRECT("'PSI VC'!"&amp;"A:A"),$G10),0)+N("[[[                    Comment: VC PSI                    ]]]")+SUMIFS(INDIRECT("'Assy PSI Shortage'!"&amp;SUBSTITUTE(ADDRESS(1,42+MATCH(AI$2,INDIRECT("'Assy PSI Shortage'!"&amp;"AQ2:BA2"),0)),"$1","")&amp;":"&amp;SUBSTITUTE(ADDRESS(1,42+MATCH(AI$2,INDIRECT("'Assy PSI Shortage'!"&amp;"AQ2:BA2"),0)),"$1","")),'Assy PSI Shortage'!$AP:$AP,'DA Injection'!$G10)+N("[[[                    Comment: Assy PSI                    ]]]")</f>
        <v>0</v>
      </c>
      <c r="AJ11" s="464"/>
      <c r="AK11" s="150"/>
      <c r="AL11" s="150"/>
      <c r="AM11" s="150"/>
      <c r="AN11" s="150"/>
      <c r="AO11" s="150"/>
      <c r="AP11" s="150"/>
      <c r="AQ11" s="150"/>
      <c r="AR11" s="150"/>
      <c r="AS11" s="150"/>
      <c r="AT11" s="150"/>
      <c r="AU11" s="150"/>
      <c r="AV11" s="150"/>
      <c r="AW11" s="150"/>
      <c r="AX11" s="150"/>
      <c r="AY11" s="150"/>
      <c r="AZ11" s="150"/>
      <c r="BA11" s="150"/>
      <c r="BB11" s="150"/>
      <c r="BC11" s="150"/>
      <c r="BD11" s="150"/>
      <c r="BE11" s="150"/>
      <c r="BF11" s="150"/>
      <c r="BG11" s="150"/>
      <c r="BH11" s="150"/>
      <c r="BI11" s="150"/>
      <c r="BJ11" s="150"/>
      <c r="BK11" s="150"/>
      <c r="BL11" s="150"/>
      <c r="BM11" s="150"/>
      <c r="BN11" s="150"/>
      <c r="BO11" s="150"/>
      <c r="BP11" s="150"/>
      <c r="BQ11" s="150"/>
      <c r="BR11" s="150"/>
    </row>
    <row r="12" spans="1:70" s="115" customFormat="1" ht="33">
      <c r="A12" s="114"/>
      <c r="B12" s="121"/>
      <c r="C12" s="144">
        <f t="shared" ca="1" si="1"/>
        <v>2</v>
      </c>
      <c r="D12" s="264" t="str">
        <f t="shared" ca="1" si="11"/>
        <v>-</v>
      </c>
      <c r="E12" s="144">
        <f t="shared" ref="E12:M12" ca="1" si="13">E11</f>
        <v>1</v>
      </c>
      <c r="F12" s="144">
        <f t="shared" ca="1" si="13"/>
        <v>160</v>
      </c>
      <c r="G12" s="144" t="str">
        <f t="shared" ca="1" si="13"/>
        <v>DC61-02646A</v>
      </c>
      <c r="H12" s="196">
        <f t="shared" ca="1" si="13"/>
        <v>0</v>
      </c>
      <c r="I12" s="144">
        <f t="shared" si="13"/>
        <v>0</v>
      </c>
      <c r="J12" s="212">
        <f t="shared" ca="1" si="13"/>
        <v>0.5</v>
      </c>
      <c r="K12" s="146">
        <f t="shared" ca="1" si="13"/>
        <v>0</v>
      </c>
      <c r="L12" s="146">
        <f t="shared" ca="1" si="13"/>
        <v>36</v>
      </c>
      <c r="M12" s="146">
        <f t="shared" ca="1" si="13"/>
        <v>4</v>
      </c>
      <c r="N12" s="193">
        <f t="shared" ca="1" si="10"/>
        <v>400</v>
      </c>
      <c r="O12" s="134"/>
      <c r="P12" s="127" t="s">
        <v>240</v>
      </c>
      <c r="Q12" s="208"/>
      <c r="R12" s="208"/>
      <c r="S12" s="208"/>
      <c r="T12" s="208"/>
      <c r="U12" s="208"/>
      <c r="V12" s="208"/>
      <c r="W12" s="208"/>
      <c r="X12" s="208"/>
      <c r="Y12" s="208"/>
      <c r="Z12" s="208"/>
      <c r="AA12" s="208"/>
      <c r="AB12" s="208"/>
      <c r="AC12" s="208"/>
      <c r="AD12" s="208"/>
      <c r="AE12" s="208"/>
      <c r="AF12" s="208"/>
      <c r="AG12" s="208"/>
      <c r="AH12" s="208"/>
      <c r="AI12" s="208"/>
      <c r="AJ12" s="208"/>
      <c r="AK12" s="150"/>
      <c r="AL12" s="150"/>
      <c r="AM12" s="150"/>
      <c r="AN12" s="150"/>
      <c r="AO12" s="150"/>
      <c r="AP12" s="150"/>
      <c r="AQ12" s="150"/>
      <c r="AR12" s="150"/>
      <c r="AS12" s="150"/>
      <c r="AT12" s="150"/>
      <c r="AU12" s="150"/>
      <c r="AV12" s="150"/>
      <c r="AW12" s="150"/>
      <c r="AX12" s="150"/>
      <c r="AY12" s="150"/>
      <c r="AZ12" s="150"/>
      <c r="BA12" s="150"/>
      <c r="BB12" s="150"/>
      <c r="BC12" s="150"/>
      <c r="BD12" s="150"/>
      <c r="BE12" s="150"/>
      <c r="BF12" s="150"/>
      <c r="BG12" s="150"/>
      <c r="BH12" s="150"/>
      <c r="BI12" s="150"/>
      <c r="BJ12" s="150"/>
      <c r="BK12" s="150"/>
      <c r="BL12" s="150"/>
      <c r="BM12" s="150"/>
      <c r="BN12" s="150"/>
      <c r="BO12" s="150"/>
      <c r="BP12" s="150"/>
      <c r="BQ12" s="150"/>
      <c r="BR12" s="150"/>
    </row>
    <row r="13" spans="1:70" s="55" customFormat="1" ht="33">
      <c r="A13" s="54">
        <f ca="1">IF(ISTEXT($G13),COUNTIF($G$6:$G13,"*")," ")</f>
        <v>8</v>
      </c>
      <c r="B13" s="122">
        <v>43524</v>
      </c>
      <c r="C13" s="144">
        <f t="shared" ca="1" si="1"/>
        <v>2</v>
      </c>
      <c r="D13" s="264" t="str">
        <f t="shared" ca="1" si="11"/>
        <v>-</v>
      </c>
      <c r="E13" s="144">
        <f t="shared" ref="E13:M13" ca="1" si="14">E12</f>
        <v>1</v>
      </c>
      <c r="F13" s="144">
        <f t="shared" ca="1" si="14"/>
        <v>160</v>
      </c>
      <c r="G13" s="144" t="str">
        <f t="shared" ca="1" si="14"/>
        <v>DC61-02646A</v>
      </c>
      <c r="H13" s="196">
        <f t="shared" ca="1" si="14"/>
        <v>0</v>
      </c>
      <c r="I13" s="144">
        <f t="shared" si="14"/>
        <v>0</v>
      </c>
      <c r="J13" s="212">
        <f t="shared" ca="1" si="14"/>
        <v>0.5</v>
      </c>
      <c r="K13" s="146">
        <f t="shared" ca="1" si="14"/>
        <v>0</v>
      </c>
      <c r="L13" s="146">
        <f t="shared" ca="1" si="14"/>
        <v>36</v>
      </c>
      <c r="M13" s="146">
        <f t="shared" ca="1" si="14"/>
        <v>4</v>
      </c>
      <c r="N13" s="193">
        <f t="shared" ca="1" si="10"/>
        <v>400</v>
      </c>
      <c r="O13" s="198">
        <f ca="1">SUM(Q13:AJ13)-H10-I10</f>
        <v>0</v>
      </c>
      <c r="P13" s="127" t="s">
        <v>232</v>
      </c>
      <c r="Q13" s="128">
        <f t="shared" ref="Q13:AJ13" ca="1" si="15">Q12*$N10</f>
        <v>0</v>
      </c>
      <c r="R13" s="128">
        <f t="shared" ca="1" si="15"/>
        <v>0</v>
      </c>
      <c r="S13" s="128">
        <f t="shared" ca="1" si="15"/>
        <v>0</v>
      </c>
      <c r="T13" s="128">
        <f t="shared" ca="1" si="15"/>
        <v>0</v>
      </c>
      <c r="U13" s="128">
        <f t="shared" ca="1" si="15"/>
        <v>0</v>
      </c>
      <c r="V13" s="128">
        <f t="shared" ca="1" si="15"/>
        <v>0</v>
      </c>
      <c r="W13" s="128">
        <f t="shared" ca="1" si="15"/>
        <v>0</v>
      </c>
      <c r="X13" s="128">
        <f t="shared" ca="1" si="15"/>
        <v>0</v>
      </c>
      <c r="Y13" s="128">
        <f t="shared" ca="1" si="15"/>
        <v>0</v>
      </c>
      <c r="Z13" s="128">
        <f t="shared" ca="1" si="15"/>
        <v>0</v>
      </c>
      <c r="AA13" s="128">
        <f t="shared" ca="1" si="15"/>
        <v>0</v>
      </c>
      <c r="AB13" s="128">
        <f t="shared" ca="1" si="15"/>
        <v>0</v>
      </c>
      <c r="AC13" s="128">
        <f t="shared" ca="1" si="15"/>
        <v>0</v>
      </c>
      <c r="AD13" s="128">
        <f t="shared" ca="1" si="15"/>
        <v>0</v>
      </c>
      <c r="AE13" s="128">
        <f t="shared" ca="1" si="15"/>
        <v>0</v>
      </c>
      <c r="AF13" s="128">
        <f t="shared" ca="1" si="15"/>
        <v>0</v>
      </c>
      <c r="AG13" s="128">
        <f t="shared" ca="1" si="15"/>
        <v>0</v>
      </c>
      <c r="AH13" s="128">
        <f t="shared" ca="1" si="15"/>
        <v>0</v>
      </c>
      <c r="AI13" s="128">
        <f t="shared" ca="1" si="15"/>
        <v>0</v>
      </c>
      <c r="AJ13" s="128">
        <f t="shared" ca="1" si="15"/>
        <v>0</v>
      </c>
      <c r="AK13" s="151"/>
      <c r="AL13" s="151"/>
      <c r="AM13" s="151"/>
      <c r="AN13" s="151"/>
      <c r="AO13" s="151"/>
      <c r="AP13" s="151"/>
      <c r="AQ13" s="151"/>
      <c r="AR13" s="151"/>
      <c r="AS13" s="151"/>
      <c r="AT13" s="151"/>
      <c r="AU13" s="151"/>
      <c r="AV13" s="151"/>
      <c r="AW13" s="151"/>
      <c r="AX13" s="151"/>
      <c r="AY13" s="151"/>
      <c r="AZ13" s="151"/>
      <c r="BA13" s="151"/>
      <c r="BB13" s="151"/>
      <c r="BC13" s="151"/>
      <c r="BD13" s="151"/>
      <c r="BE13" s="151"/>
      <c r="BF13" s="151"/>
      <c r="BG13" s="151"/>
      <c r="BH13" s="151"/>
      <c r="BI13" s="151"/>
      <c r="BJ13" s="151"/>
      <c r="BK13" s="151"/>
      <c r="BL13" s="151"/>
      <c r="BM13" s="151"/>
      <c r="BN13" s="151"/>
      <c r="BO13" s="151"/>
      <c r="BP13" s="151"/>
      <c r="BQ13" s="151"/>
      <c r="BR13" s="151"/>
    </row>
    <row r="14" spans="1:70" s="38" customFormat="1" ht="33">
      <c r="A14" s="35"/>
      <c r="B14" s="123"/>
      <c r="C14" s="144">
        <f t="shared" ca="1" si="1"/>
        <v>2</v>
      </c>
      <c r="D14" s="264" t="str">
        <f t="shared" ca="1" si="11"/>
        <v>-</v>
      </c>
      <c r="E14" s="144">
        <f t="shared" ref="E14:M14" ca="1" si="16">E13</f>
        <v>1</v>
      </c>
      <c r="F14" s="144">
        <f t="shared" ca="1" si="16"/>
        <v>160</v>
      </c>
      <c r="G14" s="144" t="str">
        <f t="shared" ca="1" si="16"/>
        <v>DC61-02646A</v>
      </c>
      <c r="H14" s="196">
        <f t="shared" ca="1" si="16"/>
        <v>0</v>
      </c>
      <c r="I14" s="144">
        <f t="shared" si="16"/>
        <v>0</v>
      </c>
      <c r="J14" s="212">
        <f t="shared" ca="1" si="16"/>
        <v>0.5</v>
      </c>
      <c r="K14" s="146">
        <f t="shared" ca="1" si="16"/>
        <v>0</v>
      </c>
      <c r="L14" s="146">
        <f t="shared" ca="1" si="16"/>
        <v>36</v>
      </c>
      <c r="M14" s="146">
        <f t="shared" ca="1" si="16"/>
        <v>4</v>
      </c>
      <c r="N14" s="193">
        <f t="shared" ca="1" si="10"/>
        <v>400</v>
      </c>
      <c r="O14" s="135">
        <f ca="1">SUM(Q14:AJ14)</f>
        <v>0</v>
      </c>
      <c r="P14" s="131" t="s">
        <v>233</v>
      </c>
      <c r="Q14" s="129">
        <f ca="1">SUMIFS('Production Result'!$D:$D,'Production Result'!$C:$C,'DA Injection'!$G14,'Production Result'!$B:$B,'DA Injection'!Q$2)</f>
        <v>0</v>
      </c>
      <c r="R14" s="129">
        <f ca="1">SUMIFS('Production Result'!$E:$E,'Production Result'!$C:$C,'DA Injection'!$G14,'Production Result'!$B:$B,'DA Injection'!Q$2)</f>
        <v>0</v>
      </c>
      <c r="S14" s="129">
        <f ca="1">SUMIFS('Production Result'!$D:$D,'Production Result'!$C:$C,'DA Injection'!$G14,'Production Result'!$B:$B,'DA Injection'!S$2)</f>
        <v>0</v>
      </c>
      <c r="T14" s="129">
        <f ca="1">SUMIFS('Production Result'!$E:$E,'Production Result'!$C:$C,'DA Injection'!$G14,'Production Result'!$B:$B,'DA Injection'!S$2)</f>
        <v>0</v>
      </c>
      <c r="U14" s="129">
        <f ca="1">SUMIFS('Production Result'!$D:$D,'Production Result'!$C:$C,'DA Injection'!$G14,'Production Result'!$B:$B,'DA Injection'!U$2)</f>
        <v>0</v>
      </c>
      <c r="V14" s="129">
        <f ca="1">SUMIFS('Production Result'!$E:$E,'Production Result'!$C:$C,'DA Injection'!$G14,'Production Result'!$B:$B,'DA Injection'!U$2)</f>
        <v>0</v>
      </c>
      <c r="W14" s="129">
        <f ca="1">SUMIFS('Production Result'!$D:$D,'Production Result'!$C:$C,'DA Injection'!$G14,'Production Result'!$B:$B,'DA Injection'!W$2)</f>
        <v>0</v>
      </c>
      <c r="X14" s="129">
        <f ca="1">SUMIFS('Production Result'!$E:$E,'Production Result'!$C:$C,'DA Injection'!$G14,'Production Result'!$B:$B,'DA Injection'!W$2)</f>
        <v>0</v>
      </c>
      <c r="Y14" s="129">
        <f ca="1">SUMIFS('Production Result'!$D:$D,'Production Result'!$C:$C,'DA Injection'!$G14,'Production Result'!$B:$B,'DA Injection'!Y$2)</f>
        <v>0</v>
      </c>
      <c r="Z14" s="129">
        <f ca="1">SUMIFS('Production Result'!$E:$E,'Production Result'!$C:$C,'DA Injection'!$G14,'Production Result'!$B:$B,'DA Injection'!Y$2)</f>
        <v>0</v>
      </c>
      <c r="AA14" s="129">
        <f ca="1">SUMIFS('Production Result'!$D:$D,'Production Result'!$C:$C,'DA Injection'!$G14,'Production Result'!$B:$B,'DA Injection'!AA$2)</f>
        <v>0</v>
      </c>
      <c r="AB14" s="129">
        <f ca="1">SUMIFS('Production Result'!$E:$E,'Production Result'!$C:$C,'DA Injection'!$G14,'Production Result'!$B:$B,'DA Injection'!AA$2)</f>
        <v>0</v>
      </c>
      <c r="AC14" s="129">
        <f ca="1">SUMIFS('Production Result'!$D:$D,'Production Result'!$C:$C,'DA Injection'!$G14,'Production Result'!$B:$B,'DA Injection'!AC$2)</f>
        <v>0</v>
      </c>
      <c r="AD14" s="129">
        <f ca="1">SUMIFS('Production Result'!$E:$E,'Production Result'!$C:$C,'DA Injection'!$G14,'Production Result'!$B:$B,'DA Injection'!AC$2)</f>
        <v>0</v>
      </c>
      <c r="AE14" s="129">
        <f ca="1">SUMIFS('Production Result'!$D:$D,'Production Result'!$C:$C,'DA Injection'!$G14,'Production Result'!$B:$B,'DA Injection'!AE$2)</f>
        <v>0</v>
      </c>
      <c r="AF14" s="129">
        <f ca="1">SUMIFS('Production Result'!$E:$E,'Production Result'!$C:$C,'DA Injection'!$G14,'Production Result'!$B:$B,'DA Injection'!AE$2)</f>
        <v>0</v>
      </c>
      <c r="AG14" s="129">
        <f ca="1">SUMIFS('Production Result'!$D:$D,'Production Result'!$C:$C,'DA Injection'!$G14,'Production Result'!$B:$B,'DA Injection'!AG$2)</f>
        <v>0</v>
      </c>
      <c r="AH14" s="129">
        <f ca="1">SUMIFS('Production Result'!$E:$E,'Production Result'!$C:$C,'DA Injection'!$G14,'Production Result'!$B:$B,'DA Injection'!AG$2)</f>
        <v>0</v>
      </c>
      <c r="AI14" s="129">
        <f ca="1">SUMIFS('Production Result'!$D:$D,'Production Result'!$C:$C,'DA Injection'!$G14,'Production Result'!$B:$B,'DA Injection'!AI$2)</f>
        <v>0</v>
      </c>
      <c r="AJ14" s="129">
        <f ca="1">SUMIFS('Production Result'!$E:$E,'Production Result'!$C:$C,'DA Injection'!$G14,'Production Result'!$B:$B,'DA Injection'!AI$2)</f>
        <v>0</v>
      </c>
      <c r="AK14" s="151"/>
      <c r="AL14" s="151"/>
      <c r="AM14" s="151"/>
      <c r="AN14" s="151"/>
      <c r="AO14" s="151"/>
      <c r="AP14" s="151"/>
      <c r="AQ14" s="151"/>
      <c r="AR14" s="151"/>
      <c r="AS14" s="151"/>
      <c r="AT14" s="151"/>
      <c r="AU14" s="151"/>
      <c r="AV14" s="151"/>
      <c r="AW14" s="151"/>
      <c r="AX14" s="151"/>
      <c r="AY14" s="151"/>
      <c r="AZ14" s="151"/>
      <c r="BA14" s="151"/>
      <c r="BB14" s="151"/>
      <c r="BC14" s="151"/>
      <c r="BD14" s="151"/>
      <c r="BE14" s="151"/>
      <c r="BF14" s="151"/>
      <c r="BG14" s="151"/>
      <c r="BH14" s="151"/>
      <c r="BI14" s="151"/>
      <c r="BJ14" s="151"/>
      <c r="BK14" s="151"/>
      <c r="BL14" s="151"/>
      <c r="BM14" s="151"/>
      <c r="BN14" s="151"/>
      <c r="BO14" s="151"/>
      <c r="BP14" s="151"/>
      <c r="BQ14" s="151"/>
      <c r="BR14" s="151"/>
    </row>
    <row r="15" spans="1:70" s="38" customFormat="1" ht="33">
      <c r="A15" s="35"/>
      <c r="B15" s="123"/>
      <c r="C15" s="144">
        <f t="shared" ca="1" si="1"/>
        <v>2</v>
      </c>
      <c r="D15" s="264" t="str">
        <f t="shared" ca="1" si="11"/>
        <v>-</v>
      </c>
      <c r="E15" s="144">
        <f t="shared" ref="E15:M15" ca="1" si="17">E14</f>
        <v>1</v>
      </c>
      <c r="F15" s="144">
        <f t="shared" ca="1" si="17"/>
        <v>160</v>
      </c>
      <c r="G15" s="144" t="str">
        <f t="shared" ca="1" si="17"/>
        <v>DC61-02646A</v>
      </c>
      <c r="H15" s="196">
        <f t="shared" ca="1" si="17"/>
        <v>0</v>
      </c>
      <c r="I15" s="144">
        <f t="shared" si="17"/>
        <v>0</v>
      </c>
      <c r="J15" s="212">
        <f t="shared" ca="1" si="17"/>
        <v>0.5</v>
      </c>
      <c r="K15" s="146">
        <f t="shared" ca="1" si="17"/>
        <v>0</v>
      </c>
      <c r="L15" s="146">
        <f t="shared" ca="1" si="17"/>
        <v>36</v>
      </c>
      <c r="M15" s="146">
        <f t="shared" ca="1" si="17"/>
        <v>4</v>
      </c>
      <c r="N15" s="193">
        <f t="shared" ca="1" si="10"/>
        <v>400</v>
      </c>
      <c r="O15" s="135">
        <f ca="1">SUM(Q15:AJ15)</f>
        <v>0</v>
      </c>
      <c r="P15" s="132" t="s">
        <v>234</v>
      </c>
      <c r="Q15" s="129">
        <f ca="1">SUMIFS('Production Result'!$F:$F,'Production Result'!$C:$C,'DA Injection'!$G15,'Production Result'!$B:$B,'DA Injection'!Q$2)</f>
        <v>0</v>
      </c>
      <c r="R15" s="129">
        <f ca="1">SUMIFS('Production Result'!$G:$G,'Production Result'!$C:$C,'DA Injection'!$G15,'Production Result'!$B:$B,'DA Injection'!Q$2)</f>
        <v>0</v>
      </c>
      <c r="S15" s="129">
        <f ca="1">SUMIFS('Production Result'!$F:$F,'Production Result'!$C:$C,'DA Injection'!$G15,'Production Result'!$B:$B,'DA Injection'!S$2)</f>
        <v>0</v>
      </c>
      <c r="T15" s="129">
        <f ca="1">SUMIFS('Production Result'!$G:$G,'Production Result'!$C:$C,'DA Injection'!$G15,'Production Result'!$B:$B,'DA Injection'!S$2)</f>
        <v>0</v>
      </c>
      <c r="U15" s="129">
        <f ca="1">SUMIFS('Production Result'!$F:$F,'Production Result'!$C:$C,'DA Injection'!$G15,'Production Result'!$B:$B,'DA Injection'!U$2)</f>
        <v>0</v>
      </c>
      <c r="V15" s="129">
        <f ca="1">SUMIFS('Production Result'!$G:$G,'Production Result'!$C:$C,'DA Injection'!$G15,'Production Result'!$B:$B,'DA Injection'!U$2)</f>
        <v>0</v>
      </c>
      <c r="W15" s="129">
        <f ca="1">SUMIFS('Production Result'!$F:$F,'Production Result'!$C:$C,'DA Injection'!$G15,'Production Result'!$B:$B,'DA Injection'!W$2)</f>
        <v>0</v>
      </c>
      <c r="X15" s="129">
        <f ca="1">SUMIFS('Production Result'!$G:$G,'Production Result'!$C:$C,'DA Injection'!$G15,'Production Result'!$B:$B,'DA Injection'!W$2)</f>
        <v>0</v>
      </c>
      <c r="Y15" s="129">
        <f ca="1">SUMIFS('Production Result'!$F:$F,'Production Result'!$C:$C,'DA Injection'!$G15,'Production Result'!$B:$B,'DA Injection'!Y$2)</f>
        <v>0</v>
      </c>
      <c r="Z15" s="129">
        <f ca="1">SUMIFS('Production Result'!$G:$G,'Production Result'!$C:$C,'DA Injection'!$G15,'Production Result'!$B:$B,'DA Injection'!Y$2)</f>
        <v>0</v>
      </c>
      <c r="AA15" s="129">
        <f ca="1">SUMIFS('Production Result'!$F:$F,'Production Result'!$C:$C,'DA Injection'!$G15,'Production Result'!$B:$B,'DA Injection'!AA$2)</f>
        <v>0</v>
      </c>
      <c r="AB15" s="129">
        <f ca="1">SUMIFS('Production Result'!$G:$G,'Production Result'!$C:$C,'DA Injection'!$G15,'Production Result'!$B:$B,'DA Injection'!AA$2)</f>
        <v>0</v>
      </c>
      <c r="AC15" s="129">
        <f ca="1">SUMIFS('Production Result'!$F:$F,'Production Result'!$C:$C,'DA Injection'!$G15,'Production Result'!$B:$B,'DA Injection'!AC$2)</f>
        <v>0</v>
      </c>
      <c r="AD15" s="129">
        <f ca="1">SUMIFS('Production Result'!$G:$G,'Production Result'!$C:$C,'DA Injection'!$G15,'Production Result'!$B:$B,'DA Injection'!AC$2)</f>
        <v>0</v>
      </c>
      <c r="AE15" s="129">
        <f ca="1">SUMIFS('Production Result'!$F:$F,'Production Result'!$C:$C,'DA Injection'!$G15,'Production Result'!$B:$B,'DA Injection'!AE$2)</f>
        <v>0</v>
      </c>
      <c r="AF15" s="129">
        <f ca="1">SUMIFS('Production Result'!$G:$G,'Production Result'!$C:$C,'DA Injection'!$G15,'Production Result'!$B:$B,'DA Injection'!AE$2)</f>
        <v>0</v>
      </c>
      <c r="AG15" s="129">
        <f ca="1">SUMIFS('Production Result'!$F:$F,'Production Result'!$C:$C,'DA Injection'!$G15,'Production Result'!$B:$B,'DA Injection'!AG$2)</f>
        <v>0</v>
      </c>
      <c r="AH15" s="129">
        <f ca="1">SUMIFS('Production Result'!$G:$G,'Production Result'!$C:$C,'DA Injection'!$G15,'Production Result'!$B:$B,'DA Injection'!AG$2)</f>
        <v>0</v>
      </c>
      <c r="AI15" s="129">
        <f ca="1">SUMIFS('Production Result'!$F:$F,'Production Result'!$C:$C,'DA Injection'!$G15,'Production Result'!$B:$B,'DA Injection'!AI$2)</f>
        <v>0</v>
      </c>
      <c r="AJ15" s="129">
        <f ca="1">SUMIFS('Production Result'!$G:$G,'Production Result'!$C:$C,'DA Injection'!$G15,'Production Result'!$B:$B,'DA Injection'!AI$2)</f>
        <v>0</v>
      </c>
      <c r="AK15" s="151"/>
      <c r="AL15" s="151"/>
      <c r="AM15" s="151"/>
      <c r="AN15" s="151"/>
      <c r="AO15" s="151"/>
      <c r="AP15" s="151"/>
      <c r="AQ15" s="151"/>
      <c r="AR15" s="151"/>
      <c r="AS15" s="151"/>
      <c r="AT15" s="151"/>
      <c r="AU15" s="151"/>
      <c r="AV15" s="151"/>
      <c r="AW15" s="151"/>
      <c r="AX15" s="151"/>
      <c r="AY15" s="151"/>
      <c r="AZ15" s="151"/>
      <c r="BA15" s="151"/>
      <c r="BB15" s="151"/>
      <c r="BC15" s="151"/>
      <c r="BD15" s="151"/>
      <c r="BE15" s="151"/>
      <c r="BF15" s="151"/>
      <c r="BG15" s="151"/>
      <c r="BH15" s="151"/>
      <c r="BI15" s="151"/>
      <c r="BJ15" s="151"/>
      <c r="BK15" s="151"/>
      <c r="BL15" s="151"/>
      <c r="BM15" s="151"/>
      <c r="BN15" s="151"/>
      <c r="BO15" s="151"/>
      <c r="BP15" s="151"/>
      <c r="BQ15" s="151"/>
      <c r="BR15" s="151"/>
    </row>
    <row r="16" spans="1:70" s="38" customFormat="1" ht="33">
      <c r="A16" s="35"/>
      <c r="B16" s="123"/>
      <c r="C16" s="145">
        <f t="shared" ca="1" si="1"/>
        <v>2</v>
      </c>
      <c r="D16" s="264" t="str">
        <f t="shared" ca="1" si="11"/>
        <v>-</v>
      </c>
      <c r="E16" s="145">
        <f t="shared" ref="E16:M16" ca="1" si="18">E15</f>
        <v>1</v>
      </c>
      <c r="F16" s="145">
        <f t="shared" ca="1" si="18"/>
        <v>160</v>
      </c>
      <c r="G16" s="145" t="str">
        <f t="shared" ca="1" si="18"/>
        <v>DC61-02646A</v>
      </c>
      <c r="H16" s="196">
        <f t="shared" ca="1" si="18"/>
        <v>0</v>
      </c>
      <c r="I16" s="145">
        <f t="shared" si="18"/>
        <v>0</v>
      </c>
      <c r="J16" s="213">
        <f t="shared" ca="1" si="18"/>
        <v>0.5</v>
      </c>
      <c r="K16" s="146">
        <f t="shared" ca="1" si="18"/>
        <v>0</v>
      </c>
      <c r="L16" s="146">
        <f t="shared" ca="1" si="18"/>
        <v>36</v>
      </c>
      <c r="M16" s="146">
        <f t="shared" ca="1" si="18"/>
        <v>4</v>
      </c>
      <c r="N16" s="194">
        <f t="shared" ca="1" si="10"/>
        <v>400</v>
      </c>
      <c r="O16" s="137" t="e">
        <f ca="1">O15/O14</f>
        <v>#DIV/0!</v>
      </c>
      <c r="P16" s="136" t="s">
        <v>239</v>
      </c>
      <c r="Q16" s="138" t="str">
        <f t="shared" ref="Q16:AJ16" ca="1" si="19">IFERROR(Q15/Q14,"")</f>
        <v/>
      </c>
      <c r="R16" s="138" t="str">
        <f t="shared" ca="1" si="19"/>
        <v/>
      </c>
      <c r="S16" s="138" t="str">
        <f t="shared" ca="1" si="19"/>
        <v/>
      </c>
      <c r="T16" s="138" t="str">
        <f t="shared" ca="1" si="19"/>
        <v/>
      </c>
      <c r="U16" s="138" t="str">
        <f t="shared" ca="1" si="19"/>
        <v/>
      </c>
      <c r="V16" s="138" t="str">
        <f t="shared" ca="1" si="19"/>
        <v/>
      </c>
      <c r="W16" s="138" t="str">
        <f t="shared" ca="1" si="19"/>
        <v/>
      </c>
      <c r="X16" s="138" t="str">
        <f t="shared" ca="1" si="19"/>
        <v/>
      </c>
      <c r="Y16" s="138" t="str">
        <f t="shared" ca="1" si="19"/>
        <v/>
      </c>
      <c r="Z16" s="138" t="str">
        <f t="shared" ca="1" si="19"/>
        <v/>
      </c>
      <c r="AA16" s="138" t="str">
        <f t="shared" ca="1" si="19"/>
        <v/>
      </c>
      <c r="AB16" s="138" t="str">
        <f t="shared" ca="1" si="19"/>
        <v/>
      </c>
      <c r="AC16" s="138" t="str">
        <f t="shared" ca="1" si="19"/>
        <v/>
      </c>
      <c r="AD16" s="138" t="str">
        <f t="shared" ca="1" si="19"/>
        <v/>
      </c>
      <c r="AE16" s="138" t="str">
        <f t="shared" ca="1" si="19"/>
        <v/>
      </c>
      <c r="AF16" s="138" t="str">
        <f t="shared" ca="1" si="19"/>
        <v/>
      </c>
      <c r="AG16" s="138" t="str">
        <f t="shared" ca="1" si="19"/>
        <v/>
      </c>
      <c r="AH16" s="138" t="str">
        <f t="shared" ca="1" si="19"/>
        <v/>
      </c>
      <c r="AI16" s="138" t="str">
        <f t="shared" ca="1" si="19"/>
        <v/>
      </c>
      <c r="AJ16" s="138" t="str">
        <f t="shared" ca="1" si="19"/>
        <v/>
      </c>
      <c r="AK16" s="151"/>
      <c r="AL16" s="151"/>
      <c r="AM16" s="151"/>
      <c r="AN16" s="151"/>
      <c r="AO16" s="151"/>
      <c r="AP16" s="151"/>
      <c r="AQ16" s="151"/>
      <c r="AR16" s="151"/>
      <c r="AS16" s="151"/>
      <c r="AT16" s="151"/>
      <c r="AU16" s="151"/>
      <c r="AV16" s="151"/>
      <c r="AW16" s="151"/>
      <c r="AX16" s="151"/>
      <c r="AY16" s="151"/>
      <c r="AZ16" s="151"/>
      <c r="BA16" s="151"/>
      <c r="BB16" s="151"/>
      <c r="BC16" s="151"/>
      <c r="BD16" s="151"/>
      <c r="BE16" s="151"/>
      <c r="BF16" s="151"/>
      <c r="BG16" s="151"/>
      <c r="BH16" s="151"/>
      <c r="BI16" s="151"/>
      <c r="BJ16" s="151"/>
      <c r="BK16" s="151"/>
      <c r="BL16" s="151"/>
      <c r="BM16" s="151"/>
      <c r="BN16" s="151"/>
      <c r="BO16" s="151"/>
      <c r="BP16" s="151"/>
      <c r="BQ16" s="151"/>
      <c r="BR16" s="151"/>
    </row>
    <row r="17" spans="1:70" s="115" customFormat="1" ht="33">
      <c r="A17" s="114"/>
      <c r="B17" s="121"/>
      <c r="C17" s="141">
        <f ca="1">IF(P21="Good",COUNTIF(INDIRECT("P1:P"&amp;ROW(P21)),"Good"))</f>
        <v>3</v>
      </c>
      <c r="D17" s="285" t="str">
        <f ca="1">IFERROR(SUM(Q21:AJ21)/SUM(Q20:AJ20),"-")</f>
        <v>-</v>
      </c>
      <c r="E17" s="139">
        <f ca="1">VLOOKUP(G17,'Code List'!B:D,2,0)</f>
        <v>2</v>
      </c>
      <c r="F17" s="139">
        <f ca="1">VLOOKUP(G17,'Code List'!B:D,3,0)</f>
        <v>240</v>
      </c>
      <c r="G17" s="87" t="str">
        <f ca="1">VLOOKUP(C17,'Code List'!A:B,2,0)</f>
        <v>DC62-00477C</v>
      </c>
      <c r="H17" s="195">
        <f ca="1">SUM(Q18:AJ18)-K17</f>
        <v>0</v>
      </c>
      <c r="I17" s="133"/>
      <c r="J17" s="211">
        <f ca="1">VLOOKUP(G17,'Code List'!B:G,6,0)</f>
        <v>1</v>
      </c>
      <c r="K17" s="140">
        <f ca="1">SUMIFS(Stock!C:C,Stock!B:B,'DA Injection'!G17)+SUMIFS(Stock!C:C,Stock!B:B,VLOOKUP('DA Injection'!G17,'Code List'!$B:$K,10,0))</f>
        <v>0</v>
      </c>
      <c r="L17" s="140">
        <f ca="1">VLOOKUP(G17,'Code List'!B:F,4,0)</f>
        <v>43</v>
      </c>
      <c r="M17" s="140">
        <f ca="1">VLOOKUP(G17,'Code List'!B:F,5,0)</f>
        <v>2</v>
      </c>
      <c r="N17" s="197">
        <f t="shared" ca="1" si="10"/>
        <v>167.44186046511629</v>
      </c>
      <c r="O17" s="134"/>
      <c r="P17" s="124" t="s">
        <v>231</v>
      </c>
      <c r="Q17" s="125" t="s">
        <v>228</v>
      </c>
      <c r="R17" s="126" t="s">
        <v>229</v>
      </c>
      <c r="S17" s="125" t="s">
        <v>228</v>
      </c>
      <c r="T17" s="126" t="s">
        <v>229</v>
      </c>
      <c r="U17" s="125" t="s">
        <v>228</v>
      </c>
      <c r="V17" s="126" t="s">
        <v>229</v>
      </c>
      <c r="W17" s="125" t="s">
        <v>228</v>
      </c>
      <c r="X17" s="126" t="s">
        <v>229</v>
      </c>
      <c r="Y17" s="125" t="s">
        <v>228</v>
      </c>
      <c r="Z17" s="126" t="s">
        <v>229</v>
      </c>
      <c r="AA17" s="125" t="s">
        <v>228</v>
      </c>
      <c r="AB17" s="126" t="s">
        <v>229</v>
      </c>
      <c r="AC17" s="125" t="s">
        <v>228</v>
      </c>
      <c r="AD17" s="126" t="s">
        <v>229</v>
      </c>
      <c r="AE17" s="125" t="s">
        <v>228</v>
      </c>
      <c r="AF17" s="126" t="s">
        <v>229</v>
      </c>
      <c r="AG17" s="125" t="s">
        <v>228</v>
      </c>
      <c r="AH17" s="126" t="s">
        <v>229</v>
      </c>
      <c r="AI17" s="125" t="s">
        <v>228</v>
      </c>
      <c r="AJ17" s="126" t="s">
        <v>229</v>
      </c>
      <c r="AK17" s="150"/>
      <c r="AL17" s="150"/>
      <c r="AM17" s="150"/>
      <c r="AN17" s="150"/>
      <c r="AO17" s="150"/>
      <c r="AP17" s="150"/>
      <c r="AQ17" s="150"/>
      <c r="AR17" s="150"/>
      <c r="AS17" s="150"/>
      <c r="AT17" s="150"/>
      <c r="AU17" s="150"/>
      <c r="AV17" s="150"/>
      <c r="AW17" s="150"/>
      <c r="AX17" s="150"/>
      <c r="AY17" s="150"/>
      <c r="AZ17" s="150"/>
      <c r="BA17" s="150"/>
      <c r="BB17" s="150"/>
      <c r="BC17" s="150"/>
      <c r="BD17" s="150"/>
      <c r="BE17" s="150"/>
      <c r="BF17" s="150"/>
      <c r="BG17" s="150"/>
      <c r="BH17" s="150"/>
      <c r="BI17" s="150"/>
      <c r="BJ17" s="150"/>
      <c r="BK17" s="150"/>
      <c r="BL17" s="150"/>
      <c r="BM17" s="150"/>
      <c r="BN17" s="150"/>
      <c r="BO17" s="150"/>
      <c r="BP17" s="150"/>
      <c r="BQ17" s="150"/>
      <c r="BR17" s="150"/>
    </row>
    <row r="18" spans="1:70" s="115" customFormat="1" ht="66.95" customHeight="1">
      <c r="A18" s="114"/>
      <c r="B18" s="121"/>
      <c r="C18" s="144">
        <f t="shared" ca="1" si="1"/>
        <v>3</v>
      </c>
      <c r="D18" s="264" t="str">
        <f t="shared" ca="1" si="1"/>
        <v>-</v>
      </c>
      <c r="E18" s="144">
        <f t="shared" ref="E18:M18" ca="1" si="20">E17</f>
        <v>2</v>
      </c>
      <c r="F18" s="144">
        <f t="shared" ca="1" si="20"/>
        <v>240</v>
      </c>
      <c r="G18" s="144" t="str">
        <f t="shared" ca="1" si="20"/>
        <v>DC62-00477C</v>
      </c>
      <c r="H18" s="196">
        <f t="shared" ca="1" si="20"/>
        <v>0</v>
      </c>
      <c r="I18" s="144">
        <f t="shared" si="20"/>
        <v>0</v>
      </c>
      <c r="J18" s="212">
        <f t="shared" ca="1" si="20"/>
        <v>1</v>
      </c>
      <c r="K18" s="146">
        <f t="shared" ca="1" si="20"/>
        <v>0</v>
      </c>
      <c r="L18" s="146">
        <f t="shared" ca="1" si="20"/>
        <v>43</v>
      </c>
      <c r="M18" s="146">
        <f t="shared" ca="1" si="20"/>
        <v>2</v>
      </c>
      <c r="N18" s="193">
        <f t="shared" ca="1" si="10"/>
        <v>167.44186046511629</v>
      </c>
      <c r="O18" s="134" t="s">
        <v>238</v>
      </c>
      <c r="P18" s="124"/>
      <c r="Q18" s="463">
        <f ca="1">IF(SUMIFS(INDIRECT("'PSI WM REF'!"&amp;SUBSTITUTE(ADDRESS(1,MATCH(Q$2,INDIRECT("'PSI WM REF'!"&amp;"5:5"),0)),"$1","")&amp;":"&amp;SUBSTITUTE(ADDRESS(1,MATCH(Q$2,INDIRECT("'PSI WM REF'!"&amp;"5:5"),0)),"$1","")),INDIRECT("'PSI WM REF'!"&amp;"C:C"),$G17,INDIRECT("'PSI WM REF'!"&amp;"U:U"),"3.Balance stock (only SEHC)")&gt;0,0,IF(ABS(SUMIFS(INDIRECT("'PSI WM REF'!"&amp;SUBSTITUTE(ADDRESS(1,MATCH(Q$2,INDIRECT("'PSI WM REF'!"&amp;"5:5"),0)),"$1","")&amp;":"&amp;SUBSTITUTE(ADDRESS(1,MATCH(Q$2,INDIRECT("'PSI WM REF'!"&amp;"5:5"),0)),"$1","")),INDIRECT("'PSI WM REF'!"&amp;"C:C"),$G17,INDIRECT("'PSI WM REF'!"&amp;"U:U"),"3.Balance stock (only SEHC)"))&gt;SUMIFS(INDIRECT("'PSI WM REF'!"&amp;SUBSTITUTE(ADDRESS(1,MATCH(Q$2,INDIRECT("'PSI WM REF'!"&amp;"5:5"),0)),"$1","")&amp;":"&amp;SUBSTITUTE(ADDRESS(1,MATCH(Q$2,INDIRECT("'PSI WM REF'!"&amp;"5:5"),0)),"$1","")),INDIRECT("'PSI WM REF'!"&amp;"C:C"),$G17,INDIRECT("'PSI WM REF'!"&amp;"U:U"),"1.Requirements (필요량)"),SUMIFS(INDIRECT("'PSI WM REF'!"&amp;SUBSTITUTE(ADDRESS(1,MATCH(Q$2,INDIRECT("'PSI WM REF'!"&amp;"5:5"),0)),"$1","")&amp;":"&amp;SUBSTITUTE(ADDRESS(1,MATCH(Q$2,INDIRECT("'PSI WM REF'!"&amp;"5:5"),0)),"$1","")),INDIRECT("'PSI WM REF'!"&amp;"C:C"),$G17,INDIRECT("'PSI WM REF'!"&amp;"U:U"),"1.Requirements (필요량)"),ABS(SUMIFS(INDIRECT("'PSI WM REF'!"&amp;SUBSTITUTE(ADDRESS(1,MATCH(Q$2,INDIRECT("'PSI WM REF'!"&amp;"5:5"),0)),"$1","")&amp;":"&amp;SUBSTITUTE(ADDRESS(1,MATCH(Q$2,INDIRECT("'PSI WM REF'!"&amp;"5:5"),0)),"$1","")),INDIRECT("'PSI WM REF'!"&amp;"C:C"),$G17,INDIRECT("'PSI WM REF'!"&amp;"U:U"),"3.Balance stock (only SEHC)"))))+N(" [[[[               Comment: WM REF PSI              ]]]")+IFERROR(SUMIFS(INDIRECT("'PSI VC'!"&amp;SUBSTITUTE(ADDRESS(1,MATCH(Q$2,INDIRECT("'PSI VC'!"&amp;"3:3"),0)),"$1","")&amp;":"&amp;SUBSTITUTE(ADDRESS(1,MATCH(Q$2,INDIRECT("'PSI VC'!"&amp;"3:3"),0)),"$1","")),INDIRECT("'PSI VC'!"&amp;"A:A"),$G17),0)+N("[[[                    Comment: VC PSI                    ]]]")+SUMIFS(INDIRECT("'Assy PSI Shortage'!"&amp;SUBSTITUTE(ADDRESS(1,42+MATCH(Q$2,INDIRECT("'Assy PSI Shortage'!"&amp;"AQ2:BA2"),0)),"$1","")&amp;":"&amp;SUBSTITUTE(ADDRESS(1,42+MATCH(Q$2,INDIRECT("'Assy PSI Shortage'!"&amp;"AQ2:BA2"),0)),"$1","")),'Assy PSI Shortage'!$AP:$AP,'DA Injection'!$G17)+N("[[[                    Comment: Assy PSI                    ]]]")</f>
        <v>0</v>
      </c>
      <c r="R18" s="464"/>
      <c r="S18" s="463">
        <f ca="1">IF(SUMIFS(INDIRECT("'PSI WM REF'!"&amp;SUBSTITUTE(ADDRESS(1,MATCH(S$2,INDIRECT("'PSI WM REF'!"&amp;"5:5"),0)),"$1","")&amp;":"&amp;SUBSTITUTE(ADDRESS(1,MATCH(S$2,INDIRECT("'PSI WM REF'!"&amp;"5:5"),0)),"$1","")),INDIRECT("'PSI WM REF'!"&amp;"C:C"),$G17,INDIRECT("'PSI WM REF'!"&amp;"U:U"),"3.Balance stock (only SEHC)")&gt;0,0,IF(ABS(SUMIFS(INDIRECT("'PSI WM REF'!"&amp;SUBSTITUTE(ADDRESS(1,MATCH(S$2,INDIRECT("'PSI WM REF'!"&amp;"5:5"),0)),"$1","")&amp;":"&amp;SUBSTITUTE(ADDRESS(1,MATCH(S$2,INDIRECT("'PSI WM REF'!"&amp;"5:5"),0)),"$1","")),INDIRECT("'PSI WM REF'!"&amp;"C:C"),$G17,INDIRECT("'PSI WM REF'!"&amp;"U:U"),"3.Balance stock (only SEHC)"))&gt;SUMIFS(INDIRECT("'PSI WM REF'!"&amp;SUBSTITUTE(ADDRESS(1,MATCH(S$2,INDIRECT("'PSI WM REF'!"&amp;"5:5"),0)),"$1","")&amp;":"&amp;SUBSTITUTE(ADDRESS(1,MATCH(S$2,INDIRECT("'PSI WM REF'!"&amp;"5:5"),0)),"$1","")),INDIRECT("'PSI WM REF'!"&amp;"C:C"),$G17,INDIRECT("'PSI WM REF'!"&amp;"U:U"),"1.Requirements (필요량)"),SUMIFS(INDIRECT("'PSI WM REF'!"&amp;SUBSTITUTE(ADDRESS(1,MATCH(S$2,INDIRECT("'PSI WM REF'!"&amp;"5:5"),0)),"$1","")&amp;":"&amp;SUBSTITUTE(ADDRESS(1,MATCH(S$2,INDIRECT("'PSI WM REF'!"&amp;"5:5"),0)),"$1","")),INDIRECT("'PSI WM REF'!"&amp;"C:C"),$G17,INDIRECT("'PSI WM REF'!"&amp;"U:U"),"1.Requirements (필요량)"),ABS(SUMIFS(INDIRECT("'PSI WM REF'!"&amp;SUBSTITUTE(ADDRESS(1,MATCH(S$2,INDIRECT("'PSI WM REF'!"&amp;"5:5"),0)),"$1","")&amp;":"&amp;SUBSTITUTE(ADDRESS(1,MATCH(S$2,INDIRECT("'PSI WM REF'!"&amp;"5:5"),0)),"$1","")),INDIRECT("'PSI WM REF'!"&amp;"C:C"),$G17,INDIRECT("'PSI WM REF'!"&amp;"U:U"),"3.Balance stock (only SEHC)"))))+N(" [[[[               Comment: WM REF PSI              ]]]")+IFERROR(SUMIFS(INDIRECT("'PSI VC'!"&amp;SUBSTITUTE(ADDRESS(1,MATCH(S$2,INDIRECT("'PSI VC'!"&amp;"3:3"),0)),"$1","")&amp;":"&amp;SUBSTITUTE(ADDRESS(1,MATCH(S$2,INDIRECT("'PSI VC'!"&amp;"3:3"),0)),"$1","")),INDIRECT("'PSI VC'!"&amp;"A:A"),$G17),0)+N("[[[                    Comment: VC PSI                    ]]]")+SUMIFS(INDIRECT("'Assy PSI Shortage'!"&amp;SUBSTITUTE(ADDRESS(1,42+MATCH(S$2,INDIRECT("'Assy PSI Shortage'!"&amp;"AQ2:BA2"),0)),"$1","")&amp;":"&amp;SUBSTITUTE(ADDRESS(1,42+MATCH(S$2,INDIRECT("'Assy PSI Shortage'!"&amp;"AQ2:BA2"),0)),"$1","")),'Assy PSI Shortage'!$AP:$AP,'DA Injection'!$G17)+N("[[[                    Comment: Assy PSI                    ]]]")</f>
        <v>0</v>
      </c>
      <c r="T18" s="464"/>
      <c r="U18" s="463">
        <f ca="1">IF(SUMIFS(INDIRECT("'PSI WM REF'!"&amp;SUBSTITUTE(ADDRESS(1,MATCH(U$2,INDIRECT("'PSI WM REF'!"&amp;"5:5"),0)),"$1","")&amp;":"&amp;SUBSTITUTE(ADDRESS(1,MATCH(U$2,INDIRECT("'PSI WM REF'!"&amp;"5:5"),0)),"$1","")),INDIRECT("'PSI WM REF'!"&amp;"C:C"),$G17,INDIRECT("'PSI WM REF'!"&amp;"U:U"),"3.Balance stock (only SEHC)")&gt;0,0,IF(ABS(SUMIFS(INDIRECT("'PSI WM REF'!"&amp;SUBSTITUTE(ADDRESS(1,MATCH(U$2,INDIRECT("'PSI WM REF'!"&amp;"5:5"),0)),"$1","")&amp;":"&amp;SUBSTITUTE(ADDRESS(1,MATCH(U$2,INDIRECT("'PSI WM REF'!"&amp;"5:5"),0)),"$1","")),INDIRECT("'PSI WM REF'!"&amp;"C:C"),$G17,INDIRECT("'PSI WM REF'!"&amp;"U:U"),"3.Balance stock (only SEHC)"))&gt;SUMIFS(INDIRECT("'PSI WM REF'!"&amp;SUBSTITUTE(ADDRESS(1,MATCH(U$2,INDIRECT("'PSI WM REF'!"&amp;"5:5"),0)),"$1","")&amp;":"&amp;SUBSTITUTE(ADDRESS(1,MATCH(U$2,INDIRECT("'PSI WM REF'!"&amp;"5:5"),0)),"$1","")),INDIRECT("'PSI WM REF'!"&amp;"C:C"),$G17,INDIRECT("'PSI WM REF'!"&amp;"U:U"),"1.Requirements (필요량)"),SUMIFS(INDIRECT("'PSI WM REF'!"&amp;SUBSTITUTE(ADDRESS(1,MATCH(U$2,INDIRECT("'PSI WM REF'!"&amp;"5:5"),0)),"$1","")&amp;":"&amp;SUBSTITUTE(ADDRESS(1,MATCH(U$2,INDIRECT("'PSI WM REF'!"&amp;"5:5"),0)),"$1","")),INDIRECT("'PSI WM REF'!"&amp;"C:C"),$G17,INDIRECT("'PSI WM REF'!"&amp;"U:U"),"1.Requirements (필요량)"),ABS(SUMIFS(INDIRECT("'PSI WM REF'!"&amp;SUBSTITUTE(ADDRESS(1,MATCH(U$2,INDIRECT("'PSI WM REF'!"&amp;"5:5"),0)),"$1","")&amp;":"&amp;SUBSTITUTE(ADDRESS(1,MATCH(U$2,INDIRECT("'PSI WM REF'!"&amp;"5:5"),0)),"$1","")),INDIRECT("'PSI WM REF'!"&amp;"C:C"),$G17,INDIRECT("'PSI WM REF'!"&amp;"U:U"),"3.Balance stock (only SEHC)"))))+N(" [[[[               Comment: WM REF PSI              ]]]")+IFERROR(SUMIFS(INDIRECT("'PSI VC'!"&amp;SUBSTITUTE(ADDRESS(1,MATCH(U$2,INDIRECT("'PSI VC'!"&amp;"3:3"),0)),"$1","")&amp;":"&amp;SUBSTITUTE(ADDRESS(1,MATCH(U$2,INDIRECT("'PSI VC'!"&amp;"3:3"),0)),"$1","")),INDIRECT("'PSI VC'!"&amp;"A:A"),$G17),0)+N("[[[                    Comment: VC PSI                    ]]]")+SUMIFS(INDIRECT("'Assy PSI Shortage'!"&amp;SUBSTITUTE(ADDRESS(1,42+MATCH(U$2,INDIRECT("'Assy PSI Shortage'!"&amp;"AQ2:BA2"),0)),"$1","")&amp;":"&amp;SUBSTITUTE(ADDRESS(1,42+MATCH(U$2,INDIRECT("'Assy PSI Shortage'!"&amp;"AQ2:BA2"),0)),"$1","")),'Assy PSI Shortage'!$AP:$AP,'DA Injection'!$G17)+N("[[[                    Comment: Assy PSI                    ]]]")</f>
        <v>0</v>
      </c>
      <c r="V18" s="464"/>
      <c r="W18" s="463">
        <f ca="1">IF(SUMIFS(INDIRECT("'PSI WM REF'!"&amp;SUBSTITUTE(ADDRESS(1,MATCH(W$2,INDIRECT("'PSI WM REF'!"&amp;"5:5"),0)),"$1","")&amp;":"&amp;SUBSTITUTE(ADDRESS(1,MATCH(W$2,INDIRECT("'PSI WM REF'!"&amp;"5:5"),0)),"$1","")),INDIRECT("'PSI WM REF'!"&amp;"C:C"),$G17,INDIRECT("'PSI WM REF'!"&amp;"U:U"),"3.Balance stock (only SEHC)")&gt;0,0,IF(ABS(SUMIFS(INDIRECT("'PSI WM REF'!"&amp;SUBSTITUTE(ADDRESS(1,MATCH(W$2,INDIRECT("'PSI WM REF'!"&amp;"5:5"),0)),"$1","")&amp;":"&amp;SUBSTITUTE(ADDRESS(1,MATCH(W$2,INDIRECT("'PSI WM REF'!"&amp;"5:5"),0)),"$1","")),INDIRECT("'PSI WM REF'!"&amp;"C:C"),$G17,INDIRECT("'PSI WM REF'!"&amp;"U:U"),"3.Balance stock (only SEHC)"))&gt;SUMIFS(INDIRECT("'PSI WM REF'!"&amp;SUBSTITUTE(ADDRESS(1,MATCH(W$2,INDIRECT("'PSI WM REF'!"&amp;"5:5"),0)),"$1","")&amp;":"&amp;SUBSTITUTE(ADDRESS(1,MATCH(W$2,INDIRECT("'PSI WM REF'!"&amp;"5:5"),0)),"$1","")),INDIRECT("'PSI WM REF'!"&amp;"C:C"),$G17,INDIRECT("'PSI WM REF'!"&amp;"U:U"),"1.Requirements (필요량)"),SUMIFS(INDIRECT("'PSI WM REF'!"&amp;SUBSTITUTE(ADDRESS(1,MATCH(W$2,INDIRECT("'PSI WM REF'!"&amp;"5:5"),0)),"$1","")&amp;":"&amp;SUBSTITUTE(ADDRESS(1,MATCH(W$2,INDIRECT("'PSI WM REF'!"&amp;"5:5"),0)),"$1","")),INDIRECT("'PSI WM REF'!"&amp;"C:C"),$G17,INDIRECT("'PSI WM REF'!"&amp;"U:U"),"1.Requirements (필요량)"),ABS(SUMIFS(INDIRECT("'PSI WM REF'!"&amp;SUBSTITUTE(ADDRESS(1,MATCH(W$2,INDIRECT("'PSI WM REF'!"&amp;"5:5"),0)),"$1","")&amp;":"&amp;SUBSTITUTE(ADDRESS(1,MATCH(W$2,INDIRECT("'PSI WM REF'!"&amp;"5:5"),0)),"$1","")),INDIRECT("'PSI WM REF'!"&amp;"C:C"),$G17,INDIRECT("'PSI WM REF'!"&amp;"U:U"),"3.Balance stock (only SEHC)"))))+N(" [[[[               Comment: WM REF PSI              ]]]")+IFERROR(SUMIFS(INDIRECT("'PSI VC'!"&amp;SUBSTITUTE(ADDRESS(1,MATCH(W$2,INDIRECT("'PSI VC'!"&amp;"3:3"),0)),"$1","")&amp;":"&amp;SUBSTITUTE(ADDRESS(1,MATCH(W$2,INDIRECT("'PSI VC'!"&amp;"3:3"),0)),"$1","")),INDIRECT("'PSI VC'!"&amp;"A:A"),$G17),0)+N("[[[                    Comment: VC PSI                    ]]]")+SUMIFS(INDIRECT("'Assy PSI Shortage'!"&amp;SUBSTITUTE(ADDRESS(1,42+MATCH(W$2,INDIRECT("'Assy PSI Shortage'!"&amp;"AQ2:BA2"),0)),"$1","")&amp;":"&amp;SUBSTITUTE(ADDRESS(1,42+MATCH(W$2,INDIRECT("'Assy PSI Shortage'!"&amp;"AQ2:BA2"),0)),"$1","")),'Assy PSI Shortage'!$AP:$AP,'DA Injection'!$G17)+N("[[[                    Comment: Assy PSI                    ]]]")</f>
        <v>0</v>
      </c>
      <c r="X18" s="464"/>
      <c r="Y18" s="463">
        <f ca="1">IF(SUMIFS(INDIRECT("'PSI WM REF'!"&amp;SUBSTITUTE(ADDRESS(1,MATCH(Y$2,INDIRECT("'PSI WM REF'!"&amp;"5:5"),0)),"$1","")&amp;":"&amp;SUBSTITUTE(ADDRESS(1,MATCH(Y$2,INDIRECT("'PSI WM REF'!"&amp;"5:5"),0)),"$1","")),INDIRECT("'PSI WM REF'!"&amp;"C:C"),$G17,INDIRECT("'PSI WM REF'!"&amp;"U:U"),"3.Balance stock (only SEHC)")&gt;0,0,IF(ABS(SUMIFS(INDIRECT("'PSI WM REF'!"&amp;SUBSTITUTE(ADDRESS(1,MATCH(Y$2,INDIRECT("'PSI WM REF'!"&amp;"5:5"),0)),"$1","")&amp;":"&amp;SUBSTITUTE(ADDRESS(1,MATCH(Y$2,INDIRECT("'PSI WM REF'!"&amp;"5:5"),0)),"$1","")),INDIRECT("'PSI WM REF'!"&amp;"C:C"),$G17,INDIRECT("'PSI WM REF'!"&amp;"U:U"),"3.Balance stock (only SEHC)"))&gt;SUMIFS(INDIRECT("'PSI WM REF'!"&amp;SUBSTITUTE(ADDRESS(1,MATCH(Y$2,INDIRECT("'PSI WM REF'!"&amp;"5:5"),0)),"$1","")&amp;":"&amp;SUBSTITUTE(ADDRESS(1,MATCH(Y$2,INDIRECT("'PSI WM REF'!"&amp;"5:5"),0)),"$1","")),INDIRECT("'PSI WM REF'!"&amp;"C:C"),$G17,INDIRECT("'PSI WM REF'!"&amp;"U:U"),"1.Requirements (필요량)"),SUMIFS(INDIRECT("'PSI WM REF'!"&amp;SUBSTITUTE(ADDRESS(1,MATCH(Y$2,INDIRECT("'PSI WM REF'!"&amp;"5:5"),0)),"$1","")&amp;":"&amp;SUBSTITUTE(ADDRESS(1,MATCH(Y$2,INDIRECT("'PSI WM REF'!"&amp;"5:5"),0)),"$1","")),INDIRECT("'PSI WM REF'!"&amp;"C:C"),$G17,INDIRECT("'PSI WM REF'!"&amp;"U:U"),"1.Requirements (필요량)"),ABS(SUMIFS(INDIRECT("'PSI WM REF'!"&amp;SUBSTITUTE(ADDRESS(1,MATCH(Y$2,INDIRECT("'PSI WM REF'!"&amp;"5:5"),0)),"$1","")&amp;":"&amp;SUBSTITUTE(ADDRESS(1,MATCH(Y$2,INDIRECT("'PSI WM REF'!"&amp;"5:5"),0)),"$1","")),INDIRECT("'PSI WM REF'!"&amp;"C:C"),$G17,INDIRECT("'PSI WM REF'!"&amp;"U:U"),"3.Balance stock (only SEHC)"))))+N(" [[[[               Comment: WM REF PSI              ]]]")+IFERROR(SUMIFS(INDIRECT("'PSI VC'!"&amp;SUBSTITUTE(ADDRESS(1,MATCH(Y$2,INDIRECT("'PSI VC'!"&amp;"3:3"),0)),"$1","")&amp;":"&amp;SUBSTITUTE(ADDRESS(1,MATCH(Y$2,INDIRECT("'PSI VC'!"&amp;"3:3"),0)),"$1","")),INDIRECT("'PSI VC'!"&amp;"A:A"),$G17),0)+N("[[[                    Comment: VC PSI                    ]]]")+SUMIFS(INDIRECT("'Assy PSI Shortage'!"&amp;SUBSTITUTE(ADDRESS(1,42+MATCH(Y$2,INDIRECT("'Assy PSI Shortage'!"&amp;"AQ2:BA2"),0)),"$1","")&amp;":"&amp;SUBSTITUTE(ADDRESS(1,42+MATCH(Y$2,INDIRECT("'Assy PSI Shortage'!"&amp;"AQ2:BA2"),0)),"$1","")),'Assy PSI Shortage'!$AP:$AP,'DA Injection'!$G17)+N("[[[                    Comment: Assy PSI                    ]]]")</f>
        <v>0</v>
      </c>
      <c r="Z18" s="464"/>
      <c r="AA18" s="463">
        <f ca="1">IF(SUMIFS(INDIRECT("'PSI WM REF'!"&amp;SUBSTITUTE(ADDRESS(1,MATCH(AA$2,INDIRECT("'PSI WM REF'!"&amp;"5:5"),0)),"$1","")&amp;":"&amp;SUBSTITUTE(ADDRESS(1,MATCH(AA$2,INDIRECT("'PSI WM REF'!"&amp;"5:5"),0)),"$1","")),INDIRECT("'PSI WM REF'!"&amp;"C:C"),$G17,INDIRECT("'PSI WM REF'!"&amp;"U:U"),"3.Balance stock (only SEHC)")&gt;0,0,IF(ABS(SUMIFS(INDIRECT("'PSI WM REF'!"&amp;SUBSTITUTE(ADDRESS(1,MATCH(AA$2,INDIRECT("'PSI WM REF'!"&amp;"5:5"),0)),"$1","")&amp;":"&amp;SUBSTITUTE(ADDRESS(1,MATCH(AA$2,INDIRECT("'PSI WM REF'!"&amp;"5:5"),0)),"$1","")),INDIRECT("'PSI WM REF'!"&amp;"C:C"),$G17,INDIRECT("'PSI WM REF'!"&amp;"U:U"),"3.Balance stock (only SEHC)"))&gt;SUMIFS(INDIRECT("'PSI WM REF'!"&amp;SUBSTITUTE(ADDRESS(1,MATCH(AA$2,INDIRECT("'PSI WM REF'!"&amp;"5:5"),0)),"$1","")&amp;":"&amp;SUBSTITUTE(ADDRESS(1,MATCH(AA$2,INDIRECT("'PSI WM REF'!"&amp;"5:5"),0)),"$1","")),INDIRECT("'PSI WM REF'!"&amp;"C:C"),$G17,INDIRECT("'PSI WM REF'!"&amp;"U:U"),"1.Requirements (필요량)"),SUMIFS(INDIRECT("'PSI WM REF'!"&amp;SUBSTITUTE(ADDRESS(1,MATCH(AA$2,INDIRECT("'PSI WM REF'!"&amp;"5:5"),0)),"$1","")&amp;":"&amp;SUBSTITUTE(ADDRESS(1,MATCH(AA$2,INDIRECT("'PSI WM REF'!"&amp;"5:5"),0)),"$1","")),INDIRECT("'PSI WM REF'!"&amp;"C:C"),$G17,INDIRECT("'PSI WM REF'!"&amp;"U:U"),"1.Requirements (필요량)"),ABS(SUMIFS(INDIRECT("'PSI WM REF'!"&amp;SUBSTITUTE(ADDRESS(1,MATCH(AA$2,INDIRECT("'PSI WM REF'!"&amp;"5:5"),0)),"$1","")&amp;":"&amp;SUBSTITUTE(ADDRESS(1,MATCH(AA$2,INDIRECT("'PSI WM REF'!"&amp;"5:5"),0)),"$1","")),INDIRECT("'PSI WM REF'!"&amp;"C:C"),$G17,INDIRECT("'PSI WM REF'!"&amp;"U:U"),"3.Balance stock (only SEHC)"))))+N(" [[[[               Comment: WM REF PSI              ]]]")+IFERROR(SUMIFS(INDIRECT("'PSI VC'!"&amp;SUBSTITUTE(ADDRESS(1,MATCH(AA$2,INDIRECT("'PSI VC'!"&amp;"3:3"),0)),"$1","")&amp;":"&amp;SUBSTITUTE(ADDRESS(1,MATCH(AA$2,INDIRECT("'PSI VC'!"&amp;"3:3"),0)),"$1","")),INDIRECT("'PSI VC'!"&amp;"A:A"),$G17),0)+N("[[[                    Comment: VC PSI                    ]]]")+SUMIFS(INDIRECT("'Assy PSI Shortage'!"&amp;SUBSTITUTE(ADDRESS(1,42+MATCH(AA$2,INDIRECT("'Assy PSI Shortage'!"&amp;"AQ2:BA2"),0)),"$1","")&amp;":"&amp;SUBSTITUTE(ADDRESS(1,42+MATCH(AA$2,INDIRECT("'Assy PSI Shortage'!"&amp;"AQ2:BA2"),0)),"$1","")),'Assy PSI Shortage'!$AP:$AP,'DA Injection'!$G17)+N("[[[                    Comment: Assy PSI                    ]]]")</f>
        <v>0</v>
      </c>
      <c r="AB18" s="464"/>
      <c r="AC18" s="463">
        <f ca="1">IF(SUMIFS(INDIRECT("'PSI WM REF'!"&amp;SUBSTITUTE(ADDRESS(1,MATCH(AC$2,INDIRECT("'PSI WM REF'!"&amp;"5:5"),0)),"$1","")&amp;":"&amp;SUBSTITUTE(ADDRESS(1,MATCH(AC$2,INDIRECT("'PSI WM REF'!"&amp;"5:5"),0)),"$1","")),INDIRECT("'PSI WM REF'!"&amp;"C:C"),$G17,INDIRECT("'PSI WM REF'!"&amp;"U:U"),"3.Balance stock (only SEHC)")&gt;0,0,IF(ABS(SUMIFS(INDIRECT("'PSI WM REF'!"&amp;SUBSTITUTE(ADDRESS(1,MATCH(AC$2,INDIRECT("'PSI WM REF'!"&amp;"5:5"),0)),"$1","")&amp;":"&amp;SUBSTITUTE(ADDRESS(1,MATCH(AC$2,INDIRECT("'PSI WM REF'!"&amp;"5:5"),0)),"$1","")),INDIRECT("'PSI WM REF'!"&amp;"C:C"),$G17,INDIRECT("'PSI WM REF'!"&amp;"U:U"),"3.Balance stock (only SEHC)"))&gt;SUMIFS(INDIRECT("'PSI WM REF'!"&amp;SUBSTITUTE(ADDRESS(1,MATCH(AC$2,INDIRECT("'PSI WM REF'!"&amp;"5:5"),0)),"$1","")&amp;":"&amp;SUBSTITUTE(ADDRESS(1,MATCH(AC$2,INDIRECT("'PSI WM REF'!"&amp;"5:5"),0)),"$1","")),INDIRECT("'PSI WM REF'!"&amp;"C:C"),$G17,INDIRECT("'PSI WM REF'!"&amp;"U:U"),"1.Requirements (필요량)"),SUMIFS(INDIRECT("'PSI WM REF'!"&amp;SUBSTITUTE(ADDRESS(1,MATCH(AC$2,INDIRECT("'PSI WM REF'!"&amp;"5:5"),0)),"$1","")&amp;":"&amp;SUBSTITUTE(ADDRESS(1,MATCH(AC$2,INDIRECT("'PSI WM REF'!"&amp;"5:5"),0)),"$1","")),INDIRECT("'PSI WM REF'!"&amp;"C:C"),$G17,INDIRECT("'PSI WM REF'!"&amp;"U:U"),"1.Requirements (필요량)"),ABS(SUMIFS(INDIRECT("'PSI WM REF'!"&amp;SUBSTITUTE(ADDRESS(1,MATCH(AC$2,INDIRECT("'PSI WM REF'!"&amp;"5:5"),0)),"$1","")&amp;":"&amp;SUBSTITUTE(ADDRESS(1,MATCH(AC$2,INDIRECT("'PSI WM REF'!"&amp;"5:5"),0)),"$1","")),INDIRECT("'PSI WM REF'!"&amp;"C:C"),$G17,INDIRECT("'PSI WM REF'!"&amp;"U:U"),"3.Balance stock (only SEHC)"))))+N(" [[[[               Comment: WM REF PSI              ]]]")+IFERROR(SUMIFS(INDIRECT("'PSI VC'!"&amp;SUBSTITUTE(ADDRESS(1,MATCH(AC$2,INDIRECT("'PSI VC'!"&amp;"3:3"),0)),"$1","")&amp;":"&amp;SUBSTITUTE(ADDRESS(1,MATCH(AC$2,INDIRECT("'PSI VC'!"&amp;"3:3"),0)),"$1","")),INDIRECT("'PSI VC'!"&amp;"A:A"),$G17),0)+N("[[[                    Comment: VC PSI                    ]]]")+SUMIFS(INDIRECT("'Assy PSI Shortage'!"&amp;SUBSTITUTE(ADDRESS(1,42+MATCH(AC$2,INDIRECT("'Assy PSI Shortage'!"&amp;"AQ2:BA2"),0)),"$1","")&amp;":"&amp;SUBSTITUTE(ADDRESS(1,42+MATCH(AC$2,INDIRECT("'Assy PSI Shortage'!"&amp;"AQ2:BA2"),0)),"$1","")),'Assy PSI Shortage'!$AP:$AP,'DA Injection'!$G17)+N("[[[                    Comment: Assy PSI                    ]]]")</f>
        <v>0</v>
      </c>
      <c r="AD18" s="464"/>
      <c r="AE18" s="463">
        <f ca="1">IF(SUMIFS(INDIRECT("'PSI WM REF'!"&amp;SUBSTITUTE(ADDRESS(1,MATCH(AE$2,INDIRECT("'PSI WM REF'!"&amp;"5:5"),0)),"$1","")&amp;":"&amp;SUBSTITUTE(ADDRESS(1,MATCH(AE$2,INDIRECT("'PSI WM REF'!"&amp;"5:5"),0)),"$1","")),INDIRECT("'PSI WM REF'!"&amp;"C:C"),$G17,INDIRECT("'PSI WM REF'!"&amp;"U:U"),"3.Balance stock (only SEHC)")&gt;0,0,IF(ABS(SUMIFS(INDIRECT("'PSI WM REF'!"&amp;SUBSTITUTE(ADDRESS(1,MATCH(AE$2,INDIRECT("'PSI WM REF'!"&amp;"5:5"),0)),"$1","")&amp;":"&amp;SUBSTITUTE(ADDRESS(1,MATCH(AE$2,INDIRECT("'PSI WM REF'!"&amp;"5:5"),0)),"$1","")),INDIRECT("'PSI WM REF'!"&amp;"C:C"),$G17,INDIRECT("'PSI WM REF'!"&amp;"U:U"),"3.Balance stock (only SEHC)"))&gt;SUMIFS(INDIRECT("'PSI WM REF'!"&amp;SUBSTITUTE(ADDRESS(1,MATCH(AE$2,INDIRECT("'PSI WM REF'!"&amp;"5:5"),0)),"$1","")&amp;":"&amp;SUBSTITUTE(ADDRESS(1,MATCH(AE$2,INDIRECT("'PSI WM REF'!"&amp;"5:5"),0)),"$1","")),INDIRECT("'PSI WM REF'!"&amp;"C:C"),$G17,INDIRECT("'PSI WM REF'!"&amp;"U:U"),"1.Requirements (필요량)"),SUMIFS(INDIRECT("'PSI WM REF'!"&amp;SUBSTITUTE(ADDRESS(1,MATCH(AE$2,INDIRECT("'PSI WM REF'!"&amp;"5:5"),0)),"$1","")&amp;":"&amp;SUBSTITUTE(ADDRESS(1,MATCH(AE$2,INDIRECT("'PSI WM REF'!"&amp;"5:5"),0)),"$1","")),INDIRECT("'PSI WM REF'!"&amp;"C:C"),$G17,INDIRECT("'PSI WM REF'!"&amp;"U:U"),"1.Requirements (필요량)"),ABS(SUMIFS(INDIRECT("'PSI WM REF'!"&amp;SUBSTITUTE(ADDRESS(1,MATCH(AE$2,INDIRECT("'PSI WM REF'!"&amp;"5:5"),0)),"$1","")&amp;":"&amp;SUBSTITUTE(ADDRESS(1,MATCH(AE$2,INDIRECT("'PSI WM REF'!"&amp;"5:5"),0)),"$1","")),INDIRECT("'PSI WM REF'!"&amp;"C:C"),$G17,INDIRECT("'PSI WM REF'!"&amp;"U:U"),"3.Balance stock (only SEHC)"))))+N(" [[[[               Comment: WM REF PSI              ]]]")+IFERROR(SUMIFS(INDIRECT("'PSI VC'!"&amp;SUBSTITUTE(ADDRESS(1,MATCH(AE$2,INDIRECT("'PSI VC'!"&amp;"3:3"),0)),"$1","")&amp;":"&amp;SUBSTITUTE(ADDRESS(1,MATCH(AE$2,INDIRECT("'PSI VC'!"&amp;"3:3"),0)),"$1","")),INDIRECT("'PSI VC'!"&amp;"A:A"),$G17),0)+N("[[[                    Comment: VC PSI                    ]]]")+SUMIFS(INDIRECT("'Assy PSI Shortage'!"&amp;SUBSTITUTE(ADDRESS(1,42+MATCH(AE$2,INDIRECT("'Assy PSI Shortage'!"&amp;"AQ2:BA2"),0)),"$1","")&amp;":"&amp;SUBSTITUTE(ADDRESS(1,42+MATCH(AE$2,INDIRECT("'Assy PSI Shortage'!"&amp;"AQ2:BA2"),0)),"$1","")),'Assy PSI Shortage'!$AP:$AP,'DA Injection'!$G17)+N("[[[                    Comment: Assy PSI                    ]]]")</f>
        <v>0</v>
      </c>
      <c r="AF18" s="464"/>
      <c r="AG18" s="463">
        <f ca="1">IF(SUMIFS(INDIRECT("'PSI WM REF'!"&amp;SUBSTITUTE(ADDRESS(1,MATCH(AG$2,INDIRECT("'PSI WM REF'!"&amp;"5:5"),0)),"$1","")&amp;":"&amp;SUBSTITUTE(ADDRESS(1,MATCH(AG$2,INDIRECT("'PSI WM REF'!"&amp;"5:5"),0)),"$1","")),INDIRECT("'PSI WM REF'!"&amp;"C:C"),$G17,INDIRECT("'PSI WM REF'!"&amp;"U:U"),"3.Balance stock (only SEHC)")&gt;0,0,IF(ABS(SUMIFS(INDIRECT("'PSI WM REF'!"&amp;SUBSTITUTE(ADDRESS(1,MATCH(AG$2,INDIRECT("'PSI WM REF'!"&amp;"5:5"),0)),"$1","")&amp;":"&amp;SUBSTITUTE(ADDRESS(1,MATCH(AG$2,INDIRECT("'PSI WM REF'!"&amp;"5:5"),0)),"$1","")),INDIRECT("'PSI WM REF'!"&amp;"C:C"),$G17,INDIRECT("'PSI WM REF'!"&amp;"U:U"),"3.Balance stock (only SEHC)"))&gt;SUMIFS(INDIRECT("'PSI WM REF'!"&amp;SUBSTITUTE(ADDRESS(1,MATCH(AG$2,INDIRECT("'PSI WM REF'!"&amp;"5:5"),0)),"$1","")&amp;":"&amp;SUBSTITUTE(ADDRESS(1,MATCH(AG$2,INDIRECT("'PSI WM REF'!"&amp;"5:5"),0)),"$1","")),INDIRECT("'PSI WM REF'!"&amp;"C:C"),$G17,INDIRECT("'PSI WM REF'!"&amp;"U:U"),"1.Requirements (필요량)"),SUMIFS(INDIRECT("'PSI WM REF'!"&amp;SUBSTITUTE(ADDRESS(1,MATCH(AG$2,INDIRECT("'PSI WM REF'!"&amp;"5:5"),0)),"$1","")&amp;":"&amp;SUBSTITUTE(ADDRESS(1,MATCH(AG$2,INDIRECT("'PSI WM REF'!"&amp;"5:5"),0)),"$1","")),INDIRECT("'PSI WM REF'!"&amp;"C:C"),$G17,INDIRECT("'PSI WM REF'!"&amp;"U:U"),"1.Requirements (필요량)"),ABS(SUMIFS(INDIRECT("'PSI WM REF'!"&amp;SUBSTITUTE(ADDRESS(1,MATCH(AG$2,INDIRECT("'PSI WM REF'!"&amp;"5:5"),0)),"$1","")&amp;":"&amp;SUBSTITUTE(ADDRESS(1,MATCH(AG$2,INDIRECT("'PSI WM REF'!"&amp;"5:5"),0)),"$1","")),INDIRECT("'PSI WM REF'!"&amp;"C:C"),$G17,INDIRECT("'PSI WM REF'!"&amp;"U:U"),"3.Balance stock (only SEHC)"))))+N(" [[[[               Comment: WM REF PSI              ]]]")+IFERROR(SUMIFS(INDIRECT("'PSI VC'!"&amp;SUBSTITUTE(ADDRESS(1,MATCH(AG$2,INDIRECT("'PSI VC'!"&amp;"3:3"),0)),"$1","")&amp;":"&amp;SUBSTITUTE(ADDRESS(1,MATCH(AG$2,INDIRECT("'PSI VC'!"&amp;"3:3"),0)),"$1","")),INDIRECT("'PSI VC'!"&amp;"A:A"),$G17),0)+N("[[[                    Comment: VC PSI                    ]]]")+SUMIFS(INDIRECT("'Assy PSI Shortage'!"&amp;SUBSTITUTE(ADDRESS(1,42+MATCH(AG$2,INDIRECT("'Assy PSI Shortage'!"&amp;"AQ2:BA2"),0)),"$1","")&amp;":"&amp;SUBSTITUTE(ADDRESS(1,42+MATCH(AG$2,INDIRECT("'Assy PSI Shortage'!"&amp;"AQ2:BA2"),0)),"$1","")),'Assy PSI Shortage'!$AP:$AP,'DA Injection'!$G17)+N("[[[                    Comment: Assy PSI                    ]]]")</f>
        <v>0</v>
      </c>
      <c r="AH18" s="464"/>
      <c r="AI18" s="463">
        <f ca="1">IF(SUMIFS(INDIRECT("'PSI WM REF'!"&amp;SUBSTITUTE(ADDRESS(1,MATCH(AI$2,INDIRECT("'PSI WM REF'!"&amp;"5:5"),0)),"$1","")&amp;":"&amp;SUBSTITUTE(ADDRESS(1,MATCH(AI$2,INDIRECT("'PSI WM REF'!"&amp;"5:5"),0)),"$1","")),INDIRECT("'PSI WM REF'!"&amp;"C:C"),$G17,INDIRECT("'PSI WM REF'!"&amp;"U:U"),"3.Balance stock (only SEHC)")&gt;0,0,IF(ABS(SUMIFS(INDIRECT("'PSI WM REF'!"&amp;SUBSTITUTE(ADDRESS(1,MATCH(AI$2,INDIRECT("'PSI WM REF'!"&amp;"5:5"),0)),"$1","")&amp;":"&amp;SUBSTITUTE(ADDRESS(1,MATCH(AI$2,INDIRECT("'PSI WM REF'!"&amp;"5:5"),0)),"$1","")),INDIRECT("'PSI WM REF'!"&amp;"C:C"),$G17,INDIRECT("'PSI WM REF'!"&amp;"U:U"),"3.Balance stock (only SEHC)"))&gt;SUMIFS(INDIRECT("'PSI WM REF'!"&amp;SUBSTITUTE(ADDRESS(1,MATCH(AI$2,INDIRECT("'PSI WM REF'!"&amp;"5:5"),0)),"$1","")&amp;":"&amp;SUBSTITUTE(ADDRESS(1,MATCH(AI$2,INDIRECT("'PSI WM REF'!"&amp;"5:5"),0)),"$1","")),INDIRECT("'PSI WM REF'!"&amp;"C:C"),$G17,INDIRECT("'PSI WM REF'!"&amp;"U:U"),"1.Requirements (필요량)"),SUMIFS(INDIRECT("'PSI WM REF'!"&amp;SUBSTITUTE(ADDRESS(1,MATCH(AI$2,INDIRECT("'PSI WM REF'!"&amp;"5:5"),0)),"$1","")&amp;":"&amp;SUBSTITUTE(ADDRESS(1,MATCH(AI$2,INDIRECT("'PSI WM REF'!"&amp;"5:5"),0)),"$1","")),INDIRECT("'PSI WM REF'!"&amp;"C:C"),$G17,INDIRECT("'PSI WM REF'!"&amp;"U:U"),"1.Requirements (필요량)"),ABS(SUMIFS(INDIRECT("'PSI WM REF'!"&amp;SUBSTITUTE(ADDRESS(1,MATCH(AI$2,INDIRECT("'PSI WM REF'!"&amp;"5:5"),0)),"$1","")&amp;":"&amp;SUBSTITUTE(ADDRESS(1,MATCH(AI$2,INDIRECT("'PSI WM REF'!"&amp;"5:5"),0)),"$1","")),INDIRECT("'PSI WM REF'!"&amp;"C:C"),$G17,INDIRECT("'PSI WM REF'!"&amp;"U:U"),"3.Balance stock (only SEHC)"))))+N(" [[[[               Comment: WM REF PSI              ]]]")+IFERROR(SUMIFS(INDIRECT("'PSI VC'!"&amp;SUBSTITUTE(ADDRESS(1,MATCH(AI$2,INDIRECT("'PSI VC'!"&amp;"3:3"),0)),"$1","")&amp;":"&amp;SUBSTITUTE(ADDRESS(1,MATCH(AI$2,INDIRECT("'PSI VC'!"&amp;"3:3"),0)),"$1","")),INDIRECT("'PSI VC'!"&amp;"A:A"),$G17),0)+N("[[[                    Comment: VC PSI                    ]]]")+SUMIFS(INDIRECT("'Assy PSI Shortage'!"&amp;SUBSTITUTE(ADDRESS(1,42+MATCH(AI$2,INDIRECT("'Assy PSI Shortage'!"&amp;"AQ2:BA2"),0)),"$1","")&amp;":"&amp;SUBSTITUTE(ADDRESS(1,42+MATCH(AI$2,INDIRECT("'Assy PSI Shortage'!"&amp;"AQ2:BA2"),0)),"$1","")),'Assy PSI Shortage'!$AP:$AP,'DA Injection'!$G17)+N("[[[                    Comment: Assy PSI                    ]]]")</f>
        <v>0</v>
      </c>
      <c r="AJ18" s="464"/>
      <c r="AK18" s="150"/>
      <c r="AL18" s="150"/>
      <c r="AM18" s="150"/>
      <c r="AN18" s="150"/>
      <c r="AO18" s="150"/>
      <c r="AP18" s="150"/>
      <c r="AQ18" s="150"/>
      <c r="AR18" s="150"/>
      <c r="AS18" s="150"/>
      <c r="AT18" s="150"/>
      <c r="AU18" s="150"/>
      <c r="AV18" s="150"/>
      <c r="AW18" s="150"/>
      <c r="AX18" s="150"/>
      <c r="AY18" s="150"/>
      <c r="AZ18" s="150"/>
      <c r="BA18" s="150"/>
      <c r="BB18" s="150"/>
      <c r="BC18" s="150"/>
      <c r="BD18" s="150"/>
      <c r="BE18" s="150"/>
      <c r="BF18" s="150"/>
      <c r="BG18" s="150"/>
      <c r="BH18" s="150"/>
      <c r="BI18" s="150"/>
      <c r="BJ18" s="150"/>
      <c r="BK18" s="150"/>
      <c r="BL18" s="150"/>
      <c r="BM18" s="150"/>
      <c r="BN18" s="150"/>
      <c r="BO18" s="150"/>
      <c r="BP18" s="150"/>
      <c r="BQ18" s="150"/>
      <c r="BR18" s="150"/>
    </row>
    <row r="19" spans="1:70" s="115" customFormat="1" ht="33">
      <c r="A19" s="114"/>
      <c r="B19" s="121"/>
      <c r="C19" s="144">
        <f t="shared" ca="1" si="1"/>
        <v>3</v>
      </c>
      <c r="D19" s="264" t="str">
        <f t="shared" ca="1" si="1"/>
        <v>-</v>
      </c>
      <c r="E19" s="144">
        <f t="shared" ref="E19:M19" ca="1" si="21">E18</f>
        <v>2</v>
      </c>
      <c r="F19" s="144">
        <f t="shared" ca="1" si="21"/>
        <v>240</v>
      </c>
      <c r="G19" s="144" t="str">
        <f t="shared" ca="1" si="21"/>
        <v>DC62-00477C</v>
      </c>
      <c r="H19" s="196">
        <f t="shared" ca="1" si="21"/>
        <v>0</v>
      </c>
      <c r="I19" s="144">
        <f t="shared" si="21"/>
        <v>0</v>
      </c>
      <c r="J19" s="212">
        <f t="shared" ca="1" si="21"/>
        <v>1</v>
      </c>
      <c r="K19" s="146">
        <f t="shared" ca="1" si="21"/>
        <v>0</v>
      </c>
      <c r="L19" s="146">
        <f t="shared" ca="1" si="21"/>
        <v>43</v>
      </c>
      <c r="M19" s="146">
        <f t="shared" ca="1" si="21"/>
        <v>2</v>
      </c>
      <c r="N19" s="193">
        <f t="shared" ca="1" si="10"/>
        <v>167.44186046511629</v>
      </c>
      <c r="O19" s="134"/>
      <c r="P19" s="127" t="s">
        <v>240</v>
      </c>
      <c r="Q19" s="208"/>
      <c r="R19" s="208"/>
      <c r="S19" s="208"/>
      <c r="T19" s="208"/>
      <c r="U19" s="208"/>
      <c r="V19" s="208"/>
      <c r="W19" s="208"/>
      <c r="X19" s="208"/>
      <c r="Y19" s="208"/>
      <c r="Z19" s="208"/>
      <c r="AA19" s="208"/>
      <c r="AB19" s="208"/>
      <c r="AC19" s="208"/>
      <c r="AD19" s="208"/>
      <c r="AE19" s="208"/>
      <c r="AF19" s="208"/>
      <c r="AG19" s="208"/>
      <c r="AH19" s="208"/>
      <c r="AI19" s="208"/>
      <c r="AJ19" s="208"/>
      <c r="AK19" s="150"/>
      <c r="AL19" s="150"/>
      <c r="AM19" s="150"/>
      <c r="AN19" s="150"/>
      <c r="AO19" s="150"/>
      <c r="AP19" s="150"/>
      <c r="AQ19" s="150"/>
      <c r="AR19" s="150"/>
      <c r="AS19" s="150"/>
      <c r="AT19" s="150"/>
      <c r="AU19" s="150"/>
      <c r="AV19" s="150"/>
      <c r="AW19" s="150"/>
      <c r="AX19" s="150"/>
      <c r="AY19" s="150"/>
      <c r="AZ19" s="150"/>
      <c r="BA19" s="150"/>
      <c r="BB19" s="150"/>
      <c r="BC19" s="150"/>
      <c r="BD19" s="150"/>
      <c r="BE19" s="150"/>
      <c r="BF19" s="150"/>
      <c r="BG19" s="150"/>
      <c r="BH19" s="150"/>
      <c r="BI19" s="150"/>
      <c r="BJ19" s="150"/>
      <c r="BK19" s="150"/>
      <c r="BL19" s="150"/>
      <c r="BM19" s="150"/>
      <c r="BN19" s="150"/>
      <c r="BO19" s="150"/>
      <c r="BP19" s="150"/>
      <c r="BQ19" s="150"/>
      <c r="BR19" s="150"/>
    </row>
    <row r="20" spans="1:70" s="55" customFormat="1" ht="33">
      <c r="A20" s="54">
        <f ca="1">IF(ISTEXT($G20),COUNTIF($G$6:$G20,"*")," ")</f>
        <v>15</v>
      </c>
      <c r="B20" s="122">
        <v>43524</v>
      </c>
      <c r="C20" s="144">
        <f t="shared" ca="1" si="1"/>
        <v>3</v>
      </c>
      <c r="D20" s="264" t="str">
        <f t="shared" ca="1" si="1"/>
        <v>-</v>
      </c>
      <c r="E20" s="144">
        <f t="shared" ref="E20:M20" ca="1" si="22">E19</f>
        <v>2</v>
      </c>
      <c r="F20" s="144">
        <f t="shared" ca="1" si="22"/>
        <v>240</v>
      </c>
      <c r="G20" s="144" t="str">
        <f t="shared" ca="1" si="22"/>
        <v>DC62-00477C</v>
      </c>
      <c r="H20" s="196">
        <f t="shared" ca="1" si="22"/>
        <v>0</v>
      </c>
      <c r="I20" s="144">
        <f t="shared" si="22"/>
        <v>0</v>
      </c>
      <c r="J20" s="212">
        <f t="shared" ca="1" si="22"/>
        <v>1</v>
      </c>
      <c r="K20" s="146">
        <f t="shared" ca="1" si="22"/>
        <v>0</v>
      </c>
      <c r="L20" s="146">
        <f t="shared" ca="1" si="22"/>
        <v>43</v>
      </c>
      <c r="M20" s="146">
        <f t="shared" ca="1" si="22"/>
        <v>2</v>
      </c>
      <c r="N20" s="193">
        <f t="shared" ca="1" si="10"/>
        <v>167.44186046511629</v>
      </c>
      <c r="O20" s="198">
        <f ca="1">SUM(Q20:AJ20)-H17-I17</f>
        <v>0</v>
      </c>
      <c r="P20" s="127" t="s">
        <v>232</v>
      </c>
      <c r="Q20" s="128">
        <f t="shared" ref="Q20:AJ20" ca="1" si="23">Q19*$N17</f>
        <v>0</v>
      </c>
      <c r="R20" s="128">
        <f t="shared" ca="1" si="23"/>
        <v>0</v>
      </c>
      <c r="S20" s="128">
        <f t="shared" ca="1" si="23"/>
        <v>0</v>
      </c>
      <c r="T20" s="128">
        <f t="shared" ca="1" si="23"/>
        <v>0</v>
      </c>
      <c r="U20" s="128">
        <f t="shared" ca="1" si="23"/>
        <v>0</v>
      </c>
      <c r="V20" s="128">
        <f t="shared" ca="1" si="23"/>
        <v>0</v>
      </c>
      <c r="W20" s="128">
        <f t="shared" ca="1" si="23"/>
        <v>0</v>
      </c>
      <c r="X20" s="128">
        <f t="shared" ca="1" si="23"/>
        <v>0</v>
      </c>
      <c r="Y20" s="128">
        <f t="shared" ca="1" si="23"/>
        <v>0</v>
      </c>
      <c r="Z20" s="128">
        <f t="shared" ca="1" si="23"/>
        <v>0</v>
      </c>
      <c r="AA20" s="128">
        <f t="shared" ca="1" si="23"/>
        <v>0</v>
      </c>
      <c r="AB20" s="128">
        <f t="shared" ca="1" si="23"/>
        <v>0</v>
      </c>
      <c r="AC20" s="128">
        <f t="shared" ca="1" si="23"/>
        <v>0</v>
      </c>
      <c r="AD20" s="128">
        <f t="shared" ca="1" si="23"/>
        <v>0</v>
      </c>
      <c r="AE20" s="128">
        <f t="shared" ca="1" si="23"/>
        <v>0</v>
      </c>
      <c r="AF20" s="128">
        <f t="shared" ca="1" si="23"/>
        <v>0</v>
      </c>
      <c r="AG20" s="128">
        <f t="shared" ca="1" si="23"/>
        <v>0</v>
      </c>
      <c r="AH20" s="128">
        <f t="shared" ca="1" si="23"/>
        <v>0</v>
      </c>
      <c r="AI20" s="128">
        <f t="shared" ca="1" si="23"/>
        <v>0</v>
      </c>
      <c r="AJ20" s="128">
        <f t="shared" ca="1" si="23"/>
        <v>0</v>
      </c>
      <c r="AK20" s="151"/>
      <c r="AL20" s="151"/>
      <c r="AM20" s="151"/>
      <c r="AN20" s="151"/>
      <c r="AO20" s="151"/>
      <c r="AP20" s="151"/>
      <c r="AQ20" s="151"/>
      <c r="AR20" s="151"/>
      <c r="AS20" s="151"/>
      <c r="AT20" s="151"/>
      <c r="AU20" s="151"/>
      <c r="AV20" s="151"/>
      <c r="AW20" s="151"/>
      <c r="AX20" s="151"/>
      <c r="AY20" s="151"/>
      <c r="AZ20" s="151"/>
      <c r="BA20" s="151"/>
      <c r="BB20" s="151"/>
      <c r="BC20" s="151"/>
      <c r="BD20" s="151"/>
      <c r="BE20" s="151"/>
      <c r="BF20" s="151"/>
      <c r="BG20" s="151"/>
      <c r="BH20" s="151"/>
      <c r="BI20" s="151"/>
      <c r="BJ20" s="151"/>
      <c r="BK20" s="151"/>
      <c r="BL20" s="151"/>
      <c r="BM20" s="151"/>
      <c r="BN20" s="151"/>
      <c r="BO20" s="151"/>
      <c r="BP20" s="151"/>
      <c r="BQ20" s="151"/>
      <c r="BR20" s="151"/>
    </row>
    <row r="21" spans="1:70" s="38" customFormat="1" ht="33">
      <c r="A21" s="35"/>
      <c r="B21" s="123"/>
      <c r="C21" s="144">
        <f t="shared" ca="1" si="1"/>
        <v>3</v>
      </c>
      <c r="D21" s="264" t="str">
        <f t="shared" ca="1" si="1"/>
        <v>-</v>
      </c>
      <c r="E21" s="144">
        <f t="shared" ref="E21:M21" ca="1" si="24">E20</f>
        <v>2</v>
      </c>
      <c r="F21" s="144">
        <f t="shared" ca="1" si="24"/>
        <v>240</v>
      </c>
      <c r="G21" s="144" t="str">
        <f t="shared" ca="1" si="24"/>
        <v>DC62-00477C</v>
      </c>
      <c r="H21" s="196">
        <f t="shared" ca="1" si="24"/>
        <v>0</v>
      </c>
      <c r="I21" s="144">
        <f t="shared" si="24"/>
        <v>0</v>
      </c>
      <c r="J21" s="212">
        <f t="shared" ca="1" si="24"/>
        <v>1</v>
      </c>
      <c r="K21" s="146">
        <f t="shared" ca="1" si="24"/>
        <v>0</v>
      </c>
      <c r="L21" s="146">
        <f t="shared" ca="1" si="24"/>
        <v>43</v>
      </c>
      <c r="M21" s="146">
        <f t="shared" ca="1" si="24"/>
        <v>2</v>
      </c>
      <c r="N21" s="193">
        <f t="shared" ca="1" si="10"/>
        <v>167.44186046511629</v>
      </c>
      <c r="O21" s="135">
        <f ca="1">SUM(Q21:AJ21)</f>
        <v>0</v>
      </c>
      <c r="P21" s="131" t="s">
        <v>233</v>
      </c>
      <c r="Q21" s="129">
        <f ca="1">SUMIFS('Production Result'!$D:$D,'Production Result'!$C:$C,'DA Injection'!$G21,'Production Result'!$B:$B,'DA Injection'!Q$2)</f>
        <v>0</v>
      </c>
      <c r="R21" s="129">
        <f ca="1">SUMIFS('Production Result'!$E:$E,'Production Result'!$C:$C,'DA Injection'!$G21,'Production Result'!$B:$B,'DA Injection'!Q$2)</f>
        <v>0</v>
      </c>
      <c r="S21" s="129">
        <f ca="1">SUMIFS('Production Result'!$D:$D,'Production Result'!$C:$C,'DA Injection'!$G21,'Production Result'!$B:$B,'DA Injection'!S$2)</f>
        <v>0</v>
      </c>
      <c r="T21" s="129">
        <f ca="1">SUMIFS('Production Result'!$E:$E,'Production Result'!$C:$C,'DA Injection'!$G21,'Production Result'!$B:$B,'DA Injection'!S$2)</f>
        <v>0</v>
      </c>
      <c r="U21" s="129">
        <f ca="1">SUMIFS('Production Result'!$D:$D,'Production Result'!$C:$C,'DA Injection'!$G21,'Production Result'!$B:$B,'DA Injection'!U$2)</f>
        <v>0</v>
      </c>
      <c r="V21" s="129">
        <f ca="1">SUMIFS('Production Result'!$E:$E,'Production Result'!$C:$C,'DA Injection'!$G21,'Production Result'!$B:$B,'DA Injection'!U$2)</f>
        <v>0</v>
      </c>
      <c r="W21" s="129">
        <f ca="1">SUMIFS('Production Result'!$D:$D,'Production Result'!$C:$C,'DA Injection'!$G21,'Production Result'!$B:$B,'DA Injection'!W$2)</f>
        <v>0</v>
      </c>
      <c r="X21" s="129">
        <f ca="1">SUMIFS('Production Result'!$E:$E,'Production Result'!$C:$C,'DA Injection'!$G21,'Production Result'!$B:$B,'DA Injection'!W$2)</f>
        <v>0</v>
      </c>
      <c r="Y21" s="129">
        <f ca="1">SUMIFS('Production Result'!$D:$D,'Production Result'!$C:$C,'DA Injection'!$G21,'Production Result'!$B:$B,'DA Injection'!Y$2)</f>
        <v>0</v>
      </c>
      <c r="Z21" s="129">
        <f ca="1">SUMIFS('Production Result'!$E:$E,'Production Result'!$C:$C,'DA Injection'!$G21,'Production Result'!$B:$B,'DA Injection'!Y$2)</f>
        <v>0</v>
      </c>
      <c r="AA21" s="129">
        <f ca="1">SUMIFS('Production Result'!$D:$D,'Production Result'!$C:$C,'DA Injection'!$G21,'Production Result'!$B:$B,'DA Injection'!AA$2)</f>
        <v>0</v>
      </c>
      <c r="AB21" s="129">
        <f ca="1">SUMIFS('Production Result'!$E:$E,'Production Result'!$C:$C,'DA Injection'!$G21,'Production Result'!$B:$B,'DA Injection'!AA$2)</f>
        <v>0</v>
      </c>
      <c r="AC21" s="129">
        <f ca="1">SUMIFS('Production Result'!$D:$D,'Production Result'!$C:$C,'DA Injection'!$G21,'Production Result'!$B:$B,'DA Injection'!AC$2)</f>
        <v>0</v>
      </c>
      <c r="AD21" s="129">
        <f ca="1">SUMIFS('Production Result'!$E:$E,'Production Result'!$C:$C,'DA Injection'!$G21,'Production Result'!$B:$B,'DA Injection'!AC$2)</f>
        <v>0</v>
      </c>
      <c r="AE21" s="129">
        <f ca="1">SUMIFS('Production Result'!$D:$D,'Production Result'!$C:$C,'DA Injection'!$G21,'Production Result'!$B:$B,'DA Injection'!AE$2)</f>
        <v>0</v>
      </c>
      <c r="AF21" s="129">
        <f ca="1">SUMIFS('Production Result'!$E:$E,'Production Result'!$C:$C,'DA Injection'!$G21,'Production Result'!$B:$B,'DA Injection'!AE$2)</f>
        <v>0</v>
      </c>
      <c r="AG21" s="129">
        <f ca="1">SUMIFS('Production Result'!$D:$D,'Production Result'!$C:$C,'DA Injection'!$G21,'Production Result'!$B:$B,'DA Injection'!AG$2)</f>
        <v>0</v>
      </c>
      <c r="AH21" s="129">
        <f ca="1">SUMIFS('Production Result'!$E:$E,'Production Result'!$C:$C,'DA Injection'!$G21,'Production Result'!$B:$B,'DA Injection'!AG$2)</f>
        <v>0</v>
      </c>
      <c r="AI21" s="129">
        <f ca="1">SUMIFS('Production Result'!$D:$D,'Production Result'!$C:$C,'DA Injection'!$G21,'Production Result'!$B:$B,'DA Injection'!AI$2)</f>
        <v>0</v>
      </c>
      <c r="AJ21" s="129">
        <f ca="1">SUMIFS('Production Result'!$E:$E,'Production Result'!$C:$C,'DA Injection'!$G21,'Production Result'!$B:$B,'DA Injection'!AI$2)</f>
        <v>0</v>
      </c>
      <c r="AK21" s="151"/>
      <c r="AL21" s="151"/>
      <c r="AM21" s="151"/>
      <c r="AN21" s="151"/>
      <c r="AO21" s="151"/>
      <c r="AP21" s="151"/>
      <c r="AQ21" s="151"/>
      <c r="AR21" s="151"/>
      <c r="AS21" s="151"/>
      <c r="AT21" s="151"/>
      <c r="AU21" s="151"/>
      <c r="AV21" s="151"/>
      <c r="AW21" s="151"/>
      <c r="AX21" s="151"/>
      <c r="AY21" s="151"/>
      <c r="AZ21" s="151"/>
      <c r="BA21" s="151"/>
      <c r="BB21" s="151"/>
      <c r="BC21" s="151"/>
      <c r="BD21" s="151"/>
      <c r="BE21" s="151"/>
      <c r="BF21" s="151"/>
      <c r="BG21" s="151"/>
      <c r="BH21" s="151"/>
      <c r="BI21" s="151"/>
      <c r="BJ21" s="151"/>
      <c r="BK21" s="151"/>
      <c r="BL21" s="151"/>
      <c r="BM21" s="151"/>
      <c r="BN21" s="151"/>
      <c r="BO21" s="151"/>
      <c r="BP21" s="151"/>
      <c r="BQ21" s="151"/>
      <c r="BR21" s="151"/>
    </row>
    <row r="22" spans="1:70" s="38" customFormat="1" ht="33">
      <c r="A22" s="35"/>
      <c r="B22" s="123"/>
      <c r="C22" s="144">
        <f t="shared" ca="1" si="1"/>
        <v>3</v>
      </c>
      <c r="D22" s="264" t="str">
        <f t="shared" ca="1" si="1"/>
        <v>-</v>
      </c>
      <c r="E22" s="144">
        <f t="shared" ref="E22:M22" ca="1" si="25">E21</f>
        <v>2</v>
      </c>
      <c r="F22" s="144">
        <f t="shared" ca="1" si="25"/>
        <v>240</v>
      </c>
      <c r="G22" s="144" t="str">
        <f t="shared" ca="1" si="25"/>
        <v>DC62-00477C</v>
      </c>
      <c r="H22" s="196">
        <f t="shared" ca="1" si="25"/>
        <v>0</v>
      </c>
      <c r="I22" s="144">
        <f t="shared" si="25"/>
        <v>0</v>
      </c>
      <c r="J22" s="212">
        <f t="shared" ca="1" si="25"/>
        <v>1</v>
      </c>
      <c r="K22" s="146">
        <f t="shared" ca="1" si="25"/>
        <v>0</v>
      </c>
      <c r="L22" s="146">
        <f t="shared" ca="1" si="25"/>
        <v>43</v>
      </c>
      <c r="M22" s="146">
        <f t="shared" ca="1" si="25"/>
        <v>2</v>
      </c>
      <c r="N22" s="193">
        <f t="shared" ca="1" si="10"/>
        <v>167.44186046511629</v>
      </c>
      <c r="O22" s="135">
        <f ca="1">SUM(Q22:AJ22)</f>
        <v>0</v>
      </c>
      <c r="P22" s="132" t="s">
        <v>234</v>
      </c>
      <c r="Q22" s="129">
        <f ca="1">SUMIFS('Production Result'!$F:$F,'Production Result'!$C:$C,'DA Injection'!$G22,'Production Result'!$B:$B,'DA Injection'!Q$2)</f>
        <v>0</v>
      </c>
      <c r="R22" s="129">
        <f ca="1">SUMIFS('Production Result'!$G:$G,'Production Result'!$C:$C,'DA Injection'!$G22,'Production Result'!$B:$B,'DA Injection'!Q$2)</f>
        <v>0</v>
      </c>
      <c r="S22" s="129">
        <f ca="1">SUMIFS('Production Result'!$F:$F,'Production Result'!$C:$C,'DA Injection'!$G22,'Production Result'!$B:$B,'DA Injection'!S$2)</f>
        <v>0</v>
      </c>
      <c r="T22" s="129">
        <f ca="1">SUMIFS('Production Result'!$G:$G,'Production Result'!$C:$C,'DA Injection'!$G22,'Production Result'!$B:$B,'DA Injection'!S$2)</f>
        <v>0</v>
      </c>
      <c r="U22" s="129">
        <f ca="1">SUMIFS('Production Result'!$F:$F,'Production Result'!$C:$C,'DA Injection'!$G22,'Production Result'!$B:$B,'DA Injection'!U$2)</f>
        <v>0</v>
      </c>
      <c r="V22" s="129">
        <f ca="1">SUMIFS('Production Result'!$G:$G,'Production Result'!$C:$C,'DA Injection'!$G22,'Production Result'!$B:$B,'DA Injection'!U$2)</f>
        <v>0</v>
      </c>
      <c r="W22" s="129">
        <f ca="1">SUMIFS('Production Result'!$F:$F,'Production Result'!$C:$C,'DA Injection'!$G22,'Production Result'!$B:$B,'DA Injection'!W$2)</f>
        <v>0</v>
      </c>
      <c r="X22" s="129">
        <f ca="1">SUMIFS('Production Result'!$G:$G,'Production Result'!$C:$C,'DA Injection'!$G22,'Production Result'!$B:$B,'DA Injection'!W$2)</f>
        <v>0</v>
      </c>
      <c r="Y22" s="129">
        <f ca="1">SUMIFS('Production Result'!$F:$F,'Production Result'!$C:$C,'DA Injection'!$G22,'Production Result'!$B:$B,'DA Injection'!Y$2)</f>
        <v>0</v>
      </c>
      <c r="Z22" s="129">
        <f ca="1">SUMIFS('Production Result'!$G:$G,'Production Result'!$C:$C,'DA Injection'!$G22,'Production Result'!$B:$B,'DA Injection'!Y$2)</f>
        <v>0</v>
      </c>
      <c r="AA22" s="129">
        <f ca="1">SUMIFS('Production Result'!$F:$F,'Production Result'!$C:$C,'DA Injection'!$G22,'Production Result'!$B:$B,'DA Injection'!AA$2)</f>
        <v>0</v>
      </c>
      <c r="AB22" s="129">
        <f ca="1">SUMIFS('Production Result'!$G:$G,'Production Result'!$C:$C,'DA Injection'!$G22,'Production Result'!$B:$B,'DA Injection'!AA$2)</f>
        <v>0</v>
      </c>
      <c r="AC22" s="129">
        <f ca="1">SUMIFS('Production Result'!$F:$F,'Production Result'!$C:$C,'DA Injection'!$G22,'Production Result'!$B:$B,'DA Injection'!AC$2)</f>
        <v>0</v>
      </c>
      <c r="AD22" s="129">
        <f ca="1">SUMIFS('Production Result'!$G:$G,'Production Result'!$C:$C,'DA Injection'!$G22,'Production Result'!$B:$B,'DA Injection'!AC$2)</f>
        <v>0</v>
      </c>
      <c r="AE22" s="129">
        <f ca="1">SUMIFS('Production Result'!$F:$F,'Production Result'!$C:$C,'DA Injection'!$G22,'Production Result'!$B:$B,'DA Injection'!AE$2)</f>
        <v>0</v>
      </c>
      <c r="AF22" s="129">
        <f ca="1">SUMIFS('Production Result'!$G:$G,'Production Result'!$C:$C,'DA Injection'!$G22,'Production Result'!$B:$B,'DA Injection'!AE$2)</f>
        <v>0</v>
      </c>
      <c r="AG22" s="129">
        <f ca="1">SUMIFS('Production Result'!$F:$F,'Production Result'!$C:$C,'DA Injection'!$G22,'Production Result'!$B:$B,'DA Injection'!AG$2)</f>
        <v>0</v>
      </c>
      <c r="AH22" s="129">
        <f ca="1">SUMIFS('Production Result'!$G:$G,'Production Result'!$C:$C,'DA Injection'!$G22,'Production Result'!$B:$B,'DA Injection'!AG$2)</f>
        <v>0</v>
      </c>
      <c r="AI22" s="129">
        <f ca="1">SUMIFS('Production Result'!$F:$F,'Production Result'!$C:$C,'DA Injection'!$G22,'Production Result'!$B:$B,'DA Injection'!AI$2)</f>
        <v>0</v>
      </c>
      <c r="AJ22" s="129">
        <f ca="1">SUMIFS('Production Result'!$G:$G,'Production Result'!$C:$C,'DA Injection'!$G22,'Production Result'!$B:$B,'DA Injection'!AI$2)</f>
        <v>0</v>
      </c>
      <c r="AK22" s="151"/>
      <c r="AL22" s="151"/>
      <c r="AM22" s="151"/>
      <c r="AN22" s="151"/>
      <c r="AO22" s="151"/>
      <c r="AP22" s="151"/>
      <c r="AQ22" s="151"/>
      <c r="AR22" s="151"/>
      <c r="AS22" s="151"/>
      <c r="AT22" s="151"/>
      <c r="AU22" s="151"/>
      <c r="AV22" s="151"/>
      <c r="AW22" s="151"/>
      <c r="AX22" s="151"/>
      <c r="AY22" s="151"/>
      <c r="AZ22" s="151"/>
      <c r="BA22" s="151"/>
      <c r="BB22" s="151"/>
      <c r="BC22" s="151"/>
      <c r="BD22" s="151"/>
      <c r="BE22" s="151"/>
      <c r="BF22" s="151"/>
      <c r="BG22" s="151"/>
      <c r="BH22" s="151"/>
      <c r="BI22" s="151"/>
      <c r="BJ22" s="151"/>
      <c r="BK22" s="151"/>
      <c r="BL22" s="151"/>
      <c r="BM22" s="151"/>
      <c r="BN22" s="151"/>
      <c r="BO22" s="151"/>
      <c r="BP22" s="151"/>
      <c r="BQ22" s="151"/>
      <c r="BR22" s="151"/>
    </row>
    <row r="23" spans="1:70" s="38" customFormat="1" ht="33">
      <c r="A23" s="35"/>
      <c r="B23" s="123"/>
      <c r="C23" s="145">
        <f t="shared" ca="1" si="1"/>
        <v>3</v>
      </c>
      <c r="D23" s="264" t="str">
        <f t="shared" ca="1" si="1"/>
        <v>-</v>
      </c>
      <c r="E23" s="145">
        <f t="shared" ref="E23:M23" ca="1" si="26">E22</f>
        <v>2</v>
      </c>
      <c r="F23" s="145">
        <f t="shared" ca="1" si="26"/>
        <v>240</v>
      </c>
      <c r="G23" s="145" t="str">
        <f t="shared" ca="1" si="26"/>
        <v>DC62-00477C</v>
      </c>
      <c r="H23" s="196">
        <f t="shared" ca="1" si="26"/>
        <v>0</v>
      </c>
      <c r="I23" s="145">
        <f t="shared" si="26"/>
        <v>0</v>
      </c>
      <c r="J23" s="213">
        <f t="shared" ca="1" si="26"/>
        <v>1</v>
      </c>
      <c r="K23" s="146">
        <f t="shared" ca="1" si="26"/>
        <v>0</v>
      </c>
      <c r="L23" s="146">
        <f t="shared" ca="1" si="26"/>
        <v>43</v>
      </c>
      <c r="M23" s="146">
        <f t="shared" ca="1" si="26"/>
        <v>2</v>
      </c>
      <c r="N23" s="194">
        <f t="shared" ca="1" si="10"/>
        <v>167.44186046511629</v>
      </c>
      <c r="O23" s="137" t="e">
        <f ca="1">O22/O21</f>
        <v>#DIV/0!</v>
      </c>
      <c r="P23" s="136" t="s">
        <v>239</v>
      </c>
      <c r="Q23" s="138" t="str">
        <f t="shared" ref="Q23:AJ23" ca="1" si="27">IFERROR(Q22/Q21,"")</f>
        <v/>
      </c>
      <c r="R23" s="138" t="str">
        <f t="shared" ca="1" si="27"/>
        <v/>
      </c>
      <c r="S23" s="138" t="str">
        <f t="shared" ca="1" si="27"/>
        <v/>
      </c>
      <c r="T23" s="138" t="str">
        <f t="shared" ca="1" si="27"/>
        <v/>
      </c>
      <c r="U23" s="138" t="str">
        <f t="shared" ca="1" si="27"/>
        <v/>
      </c>
      <c r="V23" s="138" t="str">
        <f t="shared" ca="1" si="27"/>
        <v/>
      </c>
      <c r="W23" s="138" t="str">
        <f t="shared" ca="1" si="27"/>
        <v/>
      </c>
      <c r="X23" s="138" t="str">
        <f t="shared" ca="1" si="27"/>
        <v/>
      </c>
      <c r="Y23" s="138" t="str">
        <f t="shared" ca="1" si="27"/>
        <v/>
      </c>
      <c r="Z23" s="138" t="str">
        <f t="shared" ca="1" si="27"/>
        <v/>
      </c>
      <c r="AA23" s="138" t="str">
        <f t="shared" ca="1" si="27"/>
        <v/>
      </c>
      <c r="AB23" s="138" t="str">
        <f t="shared" ca="1" si="27"/>
        <v/>
      </c>
      <c r="AC23" s="138" t="str">
        <f t="shared" ca="1" si="27"/>
        <v/>
      </c>
      <c r="AD23" s="138" t="str">
        <f t="shared" ca="1" si="27"/>
        <v/>
      </c>
      <c r="AE23" s="138" t="str">
        <f t="shared" ca="1" si="27"/>
        <v/>
      </c>
      <c r="AF23" s="138" t="str">
        <f t="shared" ca="1" si="27"/>
        <v/>
      </c>
      <c r="AG23" s="138" t="str">
        <f t="shared" ca="1" si="27"/>
        <v/>
      </c>
      <c r="AH23" s="138" t="str">
        <f t="shared" ca="1" si="27"/>
        <v/>
      </c>
      <c r="AI23" s="138" t="str">
        <f t="shared" ca="1" si="27"/>
        <v/>
      </c>
      <c r="AJ23" s="138" t="str">
        <f t="shared" ca="1" si="27"/>
        <v/>
      </c>
      <c r="AK23" s="151"/>
      <c r="AL23" s="151"/>
      <c r="AM23" s="151"/>
      <c r="AN23" s="151"/>
      <c r="AO23" s="151"/>
      <c r="AP23" s="151"/>
      <c r="AQ23" s="151"/>
      <c r="AR23" s="151"/>
      <c r="AS23" s="151"/>
      <c r="AT23" s="151"/>
      <c r="AU23" s="151"/>
      <c r="AV23" s="151"/>
      <c r="AW23" s="151"/>
      <c r="AX23" s="151"/>
      <c r="AY23" s="151"/>
      <c r="AZ23" s="151"/>
      <c r="BA23" s="151"/>
      <c r="BB23" s="151"/>
      <c r="BC23" s="151"/>
      <c r="BD23" s="151"/>
      <c r="BE23" s="151"/>
      <c r="BF23" s="151"/>
      <c r="BG23" s="151"/>
      <c r="BH23" s="151"/>
      <c r="BI23" s="151"/>
      <c r="BJ23" s="151"/>
      <c r="BK23" s="151"/>
      <c r="BL23" s="151"/>
      <c r="BM23" s="151"/>
      <c r="BN23" s="151"/>
      <c r="BO23" s="151"/>
      <c r="BP23" s="151"/>
      <c r="BQ23" s="151"/>
      <c r="BR23" s="151"/>
    </row>
    <row r="24" spans="1:70" s="115" customFormat="1" ht="33">
      <c r="A24" s="114"/>
      <c r="B24" s="121"/>
      <c r="C24" s="141">
        <f ca="1">IF(P28="Good",COUNTIF(INDIRECT("P1:P"&amp;ROW(P28)),"Good"))</f>
        <v>4</v>
      </c>
      <c r="D24" s="285">
        <f ca="1">IFERROR(SUM(Q28:AJ28)/SUM(Q27:AJ27),"-")</f>
        <v>0</v>
      </c>
      <c r="E24" s="139">
        <f ca="1">VLOOKUP(G24,'Code List'!B:D,2,0)</f>
        <v>2</v>
      </c>
      <c r="F24" s="139">
        <f ca="1">VLOOKUP(G24,'Code List'!B:D,3,0)</f>
        <v>240</v>
      </c>
      <c r="G24" s="433" t="str">
        <f ca="1">VLOOKUP(C24,'Code List'!A:B,2,0)</f>
        <v>DJ62-00331A</v>
      </c>
      <c r="H24" s="195">
        <f ca="1">SUM(Q25:AJ25)-K24</f>
        <v>5231</v>
      </c>
      <c r="I24" s="133"/>
      <c r="J24" s="211">
        <f ca="1">VLOOKUP(G24,'Code List'!B:G,6,0)</f>
        <v>0.5</v>
      </c>
      <c r="K24" s="140">
        <f ca="1">SUMIFS(Stock!C:C,Stock!B:B,'DA Injection'!G24)+SUMIFS(Stock!C:C,Stock!B:B,VLOOKUP('DA Injection'!G24,'Code List'!$B:$K,10,0))</f>
        <v>0</v>
      </c>
      <c r="L24" s="140">
        <f ca="1">VLOOKUP(G24,'Code List'!B:F,4,0)</f>
        <v>35.1</v>
      </c>
      <c r="M24" s="140">
        <f ca="1">VLOOKUP(G24,'Code List'!B:F,5,0)</f>
        <v>2</v>
      </c>
      <c r="N24" s="197">
        <f t="shared" ca="1" si="10"/>
        <v>205.12820512820511</v>
      </c>
      <c r="O24" s="134"/>
      <c r="P24" s="124" t="s">
        <v>231</v>
      </c>
      <c r="Q24" s="125" t="s">
        <v>228</v>
      </c>
      <c r="R24" s="126" t="s">
        <v>229</v>
      </c>
      <c r="S24" s="125" t="s">
        <v>228</v>
      </c>
      <c r="T24" s="126" t="s">
        <v>229</v>
      </c>
      <c r="U24" s="125" t="s">
        <v>228</v>
      </c>
      <c r="V24" s="126" t="s">
        <v>229</v>
      </c>
      <c r="W24" s="125" t="s">
        <v>228</v>
      </c>
      <c r="X24" s="126" t="s">
        <v>229</v>
      </c>
      <c r="Y24" s="125" t="s">
        <v>228</v>
      </c>
      <c r="Z24" s="126" t="s">
        <v>229</v>
      </c>
      <c r="AA24" s="125" t="s">
        <v>228</v>
      </c>
      <c r="AB24" s="126" t="s">
        <v>229</v>
      </c>
      <c r="AC24" s="125" t="s">
        <v>228</v>
      </c>
      <c r="AD24" s="126" t="s">
        <v>229</v>
      </c>
      <c r="AE24" s="125" t="s">
        <v>228</v>
      </c>
      <c r="AF24" s="126" t="s">
        <v>229</v>
      </c>
      <c r="AG24" s="125" t="s">
        <v>228</v>
      </c>
      <c r="AH24" s="126" t="s">
        <v>229</v>
      </c>
      <c r="AI24" s="125" t="s">
        <v>228</v>
      </c>
      <c r="AJ24" s="126" t="s">
        <v>229</v>
      </c>
      <c r="AK24" s="150"/>
      <c r="AL24" s="150"/>
      <c r="AM24" s="150"/>
      <c r="AN24" s="150"/>
      <c r="AO24" s="150"/>
      <c r="AP24" s="150"/>
      <c r="AQ24" s="150"/>
      <c r="AR24" s="150"/>
      <c r="AS24" s="150"/>
      <c r="AT24" s="150"/>
      <c r="AU24" s="150"/>
      <c r="AV24" s="150"/>
      <c r="AW24" s="150"/>
      <c r="AX24" s="150"/>
      <c r="AY24" s="150"/>
      <c r="AZ24" s="150"/>
      <c r="BA24" s="150"/>
      <c r="BB24" s="150"/>
      <c r="BC24" s="150"/>
      <c r="BD24" s="150"/>
      <c r="BE24" s="150"/>
      <c r="BF24" s="150"/>
      <c r="BG24" s="150"/>
      <c r="BH24" s="150"/>
      <c r="BI24" s="150"/>
      <c r="BJ24" s="150"/>
      <c r="BK24" s="150"/>
      <c r="BL24" s="150"/>
      <c r="BM24" s="150"/>
      <c r="BN24" s="150"/>
      <c r="BO24" s="150"/>
      <c r="BP24" s="150"/>
      <c r="BQ24" s="150"/>
      <c r="BR24" s="150"/>
    </row>
    <row r="25" spans="1:70" s="115" customFormat="1" ht="66.95" customHeight="1">
      <c r="A25" s="114"/>
      <c r="B25" s="121"/>
      <c r="C25" s="144">
        <f t="shared" ca="1" si="1"/>
        <v>4</v>
      </c>
      <c r="D25" s="264">
        <f t="shared" ca="1" si="1"/>
        <v>0</v>
      </c>
      <c r="E25" s="144">
        <f t="shared" ref="E25:M25" ca="1" si="28">E24</f>
        <v>2</v>
      </c>
      <c r="F25" s="144">
        <f t="shared" ca="1" si="28"/>
        <v>240</v>
      </c>
      <c r="G25" s="434" t="str">
        <f t="shared" ca="1" si="28"/>
        <v>DJ62-00331A</v>
      </c>
      <c r="H25" s="196">
        <f t="shared" ca="1" si="28"/>
        <v>5231</v>
      </c>
      <c r="I25" s="144">
        <f t="shared" si="28"/>
        <v>0</v>
      </c>
      <c r="J25" s="212">
        <f t="shared" ca="1" si="28"/>
        <v>0.5</v>
      </c>
      <c r="K25" s="146">
        <f t="shared" ca="1" si="28"/>
        <v>0</v>
      </c>
      <c r="L25" s="146">
        <f t="shared" ca="1" si="28"/>
        <v>35.1</v>
      </c>
      <c r="M25" s="146">
        <f t="shared" ca="1" si="28"/>
        <v>2</v>
      </c>
      <c r="N25" s="193">
        <f t="shared" ca="1" si="10"/>
        <v>205.12820512820511</v>
      </c>
      <c r="O25" s="134" t="s">
        <v>238</v>
      </c>
      <c r="P25" s="124"/>
      <c r="Q25" s="463">
        <f ca="1">IF(SUMIFS(INDIRECT("'PSI WM REF'!"&amp;SUBSTITUTE(ADDRESS(1,MATCH(Q$2,INDIRECT("'PSI WM REF'!"&amp;"5:5"),0)),"$1","")&amp;":"&amp;SUBSTITUTE(ADDRESS(1,MATCH(Q$2,INDIRECT("'PSI WM REF'!"&amp;"5:5"),0)),"$1","")),INDIRECT("'PSI WM REF'!"&amp;"C:C"),$G24,INDIRECT("'PSI WM REF'!"&amp;"U:U"),"3.Balance stock (only SEHC)")&gt;0,0,IF(ABS(SUMIFS(INDIRECT("'PSI WM REF'!"&amp;SUBSTITUTE(ADDRESS(1,MATCH(Q$2,INDIRECT("'PSI WM REF'!"&amp;"5:5"),0)),"$1","")&amp;":"&amp;SUBSTITUTE(ADDRESS(1,MATCH(Q$2,INDIRECT("'PSI WM REF'!"&amp;"5:5"),0)),"$1","")),INDIRECT("'PSI WM REF'!"&amp;"C:C"),$G24,INDIRECT("'PSI WM REF'!"&amp;"U:U"),"3.Balance stock (only SEHC)"))&gt;SUMIFS(INDIRECT("'PSI WM REF'!"&amp;SUBSTITUTE(ADDRESS(1,MATCH(Q$2,INDIRECT("'PSI WM REF'!"&amp;"5:5"),0)),"$1","")&amp;":"&amp;SUBSTITUTE(ADDRESS(1,MATCH(Q$2,INDIRECT("'PSI WM REF'!"&amp;"5:5"),0)),"$1","")),INDIRECT("'PSI WM REF'!"&amp;"C:C"),$G24,INDIRECT("'PSI WM REF'!"&amp;"U:U"),"1.Requirements (필요량)"),SUMIFS(INDIRECT("'PSI WM REF'!"&amp;SUBSTITUTE(ADDRESS(1,MATCH(Q$2,INDIRECT("'PSI WM REF'!"&amp;"5:5"),0)),"$1","")&amp;":"&amp;SUBSTITUTE(ADDRESS(1,MATCH(Q$2,INDIRECT("'PSI WM REF'!"&amp;"5:5"),0)),"$1","")),INDIRECT("'PSI WM REF'!"&amp;"C:C"),$G24,INDIRECT("'PSI WM REF'!"&amp;"U:U"),"1.Requirements (필요량)"),ABS(SUMIFS(INDIRECT("'PSI WM REF'!"&amp;SUBSTITUTE(ADDRESS(1,MATCH(Q$2,INDIRECT("'PSI WM REF'!"&amp;"5:5"),0)),"$1","")&amp;":"&amp;SUBSTITUTE(ADDRESS(1,MATCH(Q$2,INDIRECT("'PSI WM REF'!"&amp;"5:5"),0)),"$1","")),INDIRECT("'PSI WM REF'!"&amp;"C:C"),$G24,INDIRECT("'PSI WM REF'!"&amp;"U:U"),"3.Balance stock (only SEHC)"))))+N(" [[[[               Comment: WM REF PSI              ]]]")+IFERROR(SUMIFS(INDIRECT("'PSI VC'!"&amp;SUBSTITUTE(ADDRESS(1,MATCH(Q$2,INDIRECT("'PSI VC'!"&amp;"3:3"),0)),"$1","")&amp;":"&amp;SUBSTITUTE(ADDRESS(1,MATCH(Q$2,INDIRECT("'PSI VC'!"&amp;"3:3"),0)),"$1","")),INDIRECT("'PSI VC'!"&amp;"A:A"),$G24),0)+N("[[[                    Comment: VC PSI                    ]]]")+SUMIFS(INDIRECT("'Assy PSI Shortage'!"&amp;SUBSTITUTE(ADDRESS(1,42+MATCH(Q$2,INDIRECT("'Assy PSI Shortage'!"&amp;"AQ2:BA2"),0)),"$1","")&amp;":"&amp;SUBSTITUTE(ADDRESS(1,42+MATCH(Q$2,INDIRECT("'Assy PSI Shortage'!"&amp;"AQ2:BA2"),0)),"$1","")),'Assy PSI Shortage'!$AP:$AP,'DA Injection'!$G24)+N("[[[                    Comment: Assy PSI                    ]]]")</f>
        <v>1612</v>
      </c>
      <c r="R25" s="464"/>
      <c r="S25" s="463">
        <f ca="1">IF(SUMIFS(INDIRECT("'PSI WM REF'!"&amp;SUBSTITUTE(ADDRESS(1,MATCH(S$2,INDIRECT("'PSI WM REF'!"&amp;"5:5"),0)),"$1","")&amp;":"&amp;SUBSTITUTE(ADDRESS(1,MATCH(S$2,INDIRECT("'PSI WM REF'!"&amp;"5:5"),0)),"$1","")),INDIRECT("'PSI WM REF'!"&amp;"C:C"),$G24,INDIRECT("'PSI WM REF'!"&amp;"U:U"),"3.Balance stock (only SEHC)")&gt;0,0,IF(ABS(SUMIFS(INDIRECT("'PSI WM REF'!"&amp;SUBSTITUTE(ADDRESS(1,MATCH(S$2,INDIRECT("'PSI WM REF'!"&amp;"5:5"),0)),"$1","")&amp;":"&amp;SUBSTITUTE(ADDRESS(1,MATCH(S$2,INDIRECT("'PSI WM REF'!"&amp;"5:5"),0)),"$1","")),INDIRECT("'PSI WM REF'!"&amp;"C:C"),$G24,INDIRECT("'PSI WM REF'!"&amp;"U:U"),"3.Balance stock (only SEHC)"))&gt;SUMIFS(INDIRECT("'PSI WM REF'!"&amp;SUBSTITUTE(ADDRESS(1,MATCH(S$2,INDIRECT("'PSI WM REF'!"&amp;"5:5"),0)),"$1","")&amp;":"&amp;SUBSTITUTE(ADDRESS(1,MATCH(S$2,INDIRECT("'PSI WM REF'!"&amp;"5:5"),0)),"$1","")),INDIRECT("'PSI WM REF'!"&amp;"C:C"),$G24,INDIRECT("'PSI WM REF'!"&amp;"U:U"),"1.Requirements (필요량)"),SUMIFS(INDIRECT("'PSI WM REF'!"&amp;SUBSTITUTE(ADDRESS(1,MATCH(S$2,INDIRECT("'PSI WM REF'!"&amp;"5:5"),0)),"$1","")&amp;":"&amp;SUBSTITUTE(ADDRESS(1,MATCH(S$2,INDIRECT("'PSI WM REF'!"&amp;"5:5"),0)),"$1","")),INDIRECT("'PSI WM REF'!"&amp;"C:C"),$G24,INDIRECT("'PSI WM REF'!"&amp;"U:U"),"1.Requirements (필요량)"),ABS(SUMIFS(INDIRECT("'PSI WM REF'!"&amp;SUBSTITUTE(ADDRESS(1,MATCH(S$2,INDIRECT("'PSI WM REF'!"&amp;"5:5"),0)),"$1","")&amp;":"&amp;SUBSTITUTE(ADDRESS(1,MATCH(S$2,INDIRECT("'PSI WM REF'!"&amp;"5:5"),0)),"$1","")),INDIRECT("'PSI WM REF'!"&amp;"C:C"),$G24,INDIRECT("'PSI WM REF'!"&amp;"U:U"),"3.Balance stock (only SEHC)"))))+N(" [[[[               Comment: WM REF PSI              ]]]")+IFERROR(SUMIFS(INDIRECT("'PSI VC'!"&amp;SUBSTITUTE(ADDRESS(1,MATCH(S$2,INDIRECT("'PSI VC'!"&amp;"3:3"),0)),"$1","")&amp;":"&amp;SUBSTITUTE(ADDRESS(1,MATCH(S$2,INDIRECT("'PSI VC'!"&amp;"3:3"),0)),"$1","")),INDIRECT("'PSI VC'!"&amp;"A:A"),$G24),0)+N("[[[                    Comment: VC PSI                    ]]]")+SUMIFS(INDIRECT("'Assy PSI Shortage'!"&amp;SUBSTITUTE(ADDRESS(1,42+MATCH(S$2,INDIRECT("'Assy PSI Shortage'!"&amp;"AQ2:BA2"),0)),"$1","")&amp;":"&amp;SUBSTITUTE(ADDRESS(1,42+MATCH(S$2,INDIRECT("'Assy PSI Shortage'!"&amp;"AQ2:BA2"),0)),"$1","")),'Assy PSI Shortage'!$AP:$AP,'DA Injection'!$G24)+N("[[[                    Comment: Assy PSI                    ]]]")</f>
        <v>0</v>
      </c>
      <c r="T25" s="464"/>
      <c r="U25" s="463">
        <f ca="1">IF(SUMIFS(INDIRECT("'PSI WM REF'!"&amp;SUBSTITUTE(ADDRESS(1,MATCH(U$2,INDIRECT("'PSI WM REF'!"&amp;"5:5"),0)),"$1","")&amp;":"&amp;SUBSTITUTE(ADDRESS(1,MATCH(U$2,INDIRECT("'PSI WM REF'!"&amp;"5:5"),0)),"$1","")),INDIRECT("'PSI WM REF'!"&amp;"C:C"),$G24,INDIRECT("'PSI WM REF'!"&amp;"U:U"),"3.Balance stock (only SEHC)")&gt;0,0,IF(ABS(SUMIFS(INDIRECT("'PSI WM REF'!"&amp;SUBSTITUTE(ADDRESS(1,MATCH(U$2,INDIRECT("'PSI WM REF'!"&amp;"5:5"),0)),"$1","")&amp;":"&amp;SUBSTITUTE(ADDRESS(1,MATCH(U$2,INDIRECT("'PSI WM REF'!"&amp;"5:5"),0)),"$1","")),INDIRECT("'PSI WM REF'!"&amp;"C:C"),$G24,INDIRECT("'PSI WM REF'!"&amp;"U:U"),"3.Balance stock (only SEHC)"))&gt;SUMIFS(INDIRECT("'PSI WM REF'!"&amp;SUBSTITUTE(ADDRESS(1,MATCH(U$2,INDIRECT("'PSI WM REF'!"&amp;"5:5"),0)),"$1","")&amp;":"&amp;SUBSTITUTE(ADDRESS(1,MATCH(U$2,INDIRECT("'PSI WM REF'!"&amp;"5:5"),0)),"$1","")),INDIRECT("'PSI WM REF'!"&amp;"C:C"),$G24,INDIRECT("'PSI WM REF'!"&amp;"U:U"),"1.Requirements (필요량)"),SUMIFS(INDIRECT("'PSI WM REF'!"&amp;SUBSTITUTE(ADDRESS(1,MATCH(U$2,INDIRECT("'PSI WM REF'!"&amp;"5:5"),0)),"$1","")&amp;":"&amp;SUBSTITUTE(ADDRESS(1,MATCH(U$2,INDIRECT("'PSI WM REF'!"&amp;"5:5"),0)),"$1","")),INDIRECT("'PSI WM REF'!"&amp;"C:C"),$G24,INDIRECT("'PSI WM REF'!"&amp;"U:U"),"1.Requirements (필요량)"),ABS(SUMIFS(INDIRECT("'PSI WM REF'!"&amp;SUBSTITUTE(ADDRESS(1,MATCH(U$2,INDIRECT("'PSI WM REF'!"&amp;"5:5"),0)),"$1","")&amp;":"&amp;SUBSTITUTE(ADDRESS(1,MATCH(U$2,INDIRECT("'PSI WM REF'!"&amp;"5:5"),0)),"$1","")),INDIRECT("'PSI WM REF'!"&amp;"C:C"),$G24,INDIRECT("'PSI WM REF'!"&amp;"U:U"),"3.Balance stock (only SEHC)"))))+N(" [[[[               Comment: WM REF PSI              ]]]")+IFERROR(SUMIFS(INDIRECT("'PSI VC'!"&amp;SUBSTITUTE(ADDRESS(1,MATCH(U$2,INDIRECT("'PSI VC'!"&amp;"3:3"),0)),"$1","")&amp;":"&amp;SUBSTITUTE(ADDRESS(1,MATCH(U$2,INDIRECT("'PSI VC'!"&amp;"3:3"),0)),"$1","")),INDIRECT("'PSI VC'!"&amp;"A:A"),$G24),0)+N("[[[                    Comment: VC PSI                    ]]]")+SUMIFS(INDIRECT("'Assy PSI Shortage'!"&amp;SUBSTITUTE(ADDRESS(1,42+MATCH(U$2,INDIRECT("'Assy PSI Shortage'!"&amp;"AQ2:BA2"),0)),"$1","")&amp;":"&amp;SUBSTITUTE(ADDRESS(1,42+MATCH(U$2,INDIRECT("'Assy PSI Shortage'!"&amp;"AQ2:BA2"),0)),"$1","")),'Assy PSI Shortage'!$AP:$AP,'DA Injection'!$G24)+N("[[[                    Comment: Assy PSI                    ]]]")</f>
        <v>0</v>
      </c>
      <c r="V25" s="464"/>
      <c r="W25" s="463">
        <f ca="1">IF(SUMIFS(INDIRECT("'PSI WM REF'!"&amp;SUBSTITUTE(ADDRESS(1,MATCH(W$2,INDIRECT("'PSI WM REF'!"&amp;"5:5"),0)),"$1","")&amp;":"&amp;SUBSTITUTE(ADDRESS(1,MATCH(W$2,INDIRECT("'PSI WM REF'!"&amp;"5:5"),0)),"$1","")),INDIRECT("'PSI WM REF'!"&amp;"C:C"),$G24,INDIRECT("'PSI WM REF'!"&amp;"U:U"),"3.Balance stock (only SEHC)")&gt;0,0,IF(ABS(SUMIFS(INDIRECT("'PSI WM REF'!"&amp;SUBSTITUTE(ADDRESS(1,MATCH(W$2,INDIRECT("'PSI WM REF'!"&amp;"5:5"),0)),"$1","")&amp;":"&amp;SUBSTITUTE(ADDRESS(1,MATCH(W$2,INDIRECT("'PSI WM REF'!"&amp;"5:5"),0)),"$1","")),INDIRECT("'PSI WM REF'!"&amp;"C:C"),$G24,INDIRECT("'PSI WM REF'!"&amp;"U:U"),"3.Balance stock (only SEHC)"))&gt;SUMIFS(INDIRECT("'PSI WM REF'!"&amp;SUBSTITUTE(ADDRESS(1,MATCH(W$2,INDIRECT("'PSI WM REF'!"&amp;"5:5"),0)),"$1","")&amp;":"&amp;SUBSTITUTE(ADDRESS(1,MATCH(W$2,INDIRECT("'PSI WM REF'!"&amp;"5:5"),0)),"$1","")),INDIRECT("'PSI WM REF'!"&amp;"C:C"),$G24,INDIRECT("'PSI WM REF'!"&amp;"U:U"),"1.Requirements (필요량)"),SUMIFS(INDIRECT("'PSI WM REF'!"&amp;SUBSTITUTE(ADDRESS(1,MATCH(W$2,INDIRECT("'PSI WM REF'!"&amp;"5:5"),0)),"$1","")&amp;":"&amp;SUBSTITUTE(ADDRESS(1,MATCH(W$2,INDIRECT("'PSI WM REF'!"&amp;"5:5"),0)),"$1","")),INDIRECT("'PSI WM REF'!"&amp;"C:C"),$G24,INDIRECT("'PSI WM REF'!"&amp;"U:U"),"1.Requirements (필요량)"),ABS(SUMIFS(INDIRECT("'PSI WM REF'!"&amp;SUBSTITUTE(ADDRESS(1,MATCH(W$2,INDIRECT("'PSI WM REF'!"&amp;"5:5"),0)),"$1","")&amp;":"&amp;SUBSTITUTE(ADDRESS(1,MATCH(W$2,INDIRECT("'PSI WM REF'!"&amp;"5:5"),0)),"$1","")),INDIRECT("'PSI WM REF'!"&amp;"C:C"),$G24,INDIRECT("'PSI WM REF'!"&amp;"U:U"),"3.Balance stock (only SEHC)"))))+N(" [[[[               Comment: WM REF PSI              ]]]")+IFERROR(SUMIFS(INDIRECT("'PSI VC'!"&amp;SUBSTITUTE(ADDRESS(1,MATCH(W$2,INDIRECT("'PSI VC'!"&amp;"3:3"),0)),"$1","")&amp;":"&amp;SUBSTITUTE(ADDRESS(1,MATCH(W$2,INDIRECT("'PSI VC'!"&amp;"3:3"),0)),"$1","")),INDIRECT("'PSI VC'!"&amp;"A:A"),$G24),0)+N("[[[                    Comment: VC PSI                    ]]]")+SUMIFS(INDIRECT("'Assy PSI Shortage'!"&amp;SUBSTITUTE(ADDRESS(1,42+MATCH(W$2,INDIRECT("'Assy PSI Shortage'!"&amp;"AQ2:BA2"),0)),"$1","")&amp;":"&amp;SUBSTITUTE(ADDRESS(1,42+MATCH(W$2,INDIRECT("'Assy PSI Shortage'!"&amp;"AQ2:BA2"),0)),"$1","")),'Assy PSI Shortage'!$AP:$AP,'DA Injection'!$G24)+N("[[[                    Comment: Assy PSI                    ]]]")</f>
        <v>0</v>
      </c>
      <c r="X25" s="464"/>
      <c r="Y25" s="463">
        <f ca="1">IF(SUMIFS(INDIRECT("'PSI WM REF'!"&amp;SUBSTITUTE(ADDRESS(1,MATCH(Y$2,INDIRECT("'PSI WM REF'!"&amp;"5:5"),0)),"$1","")&amp;":"&amp;SUBSTITUTE(ADDRESS(1,MATCH(Y$2,INDIRECT("'PSI WM REF'!"&amp;"5:5"),0)),"$1","")),INDIRECT("'PSI WM REF'!"&amp;"C:C"),$G24,INDIRECT("'PSI WM REF'!"&amp;"U:U"),"3.Balance stock (only SEHC)")&gt;0,0,IF(ABS(SUMIFS(INDIRECT("'PSI WM REF'!"&amp;SUBSTITUTE(ADDRESS(1,MATCH(Y$2,INDIRECT("'PSI WM REF'!"&amp;"5:5"),0)),"$1","")&amp;":"&amp;SUBSTITUTE(ADDRESS(1,MATCH(Y$2,INDIRECT("'PSI WM REF'!"&amp;"5:5"),0)),"$1","")),INDIRECT("'PSI WM REF'!"&amp;"C:C"),$G24,INDIRECT("'PSI WM REF'!"&amp;"U:U"),"3.Balance stock (only SEHC)"))&gt;SUMIFS(INDIRECT("'PSI WM REF'!"&amp;SUBSTITUTE(ADDRESS(1,MATCH(Y$2,INDIRECT("'PSI WM REF'!"&amp;"5:5"),0)),"$1","")&amp;":"&amp;SUBSTITUTE(ADDRESS(1,MATCH(Y$2,INDIRECT("'PSI WM REF'!"&amp;"5:5"),0)),"$1","")),INDIRECT("'PSI WM REF'!"&amp;"C:C"),$G24,INDIRECT("'PSI WM REF'!"&amp;"U:U"),"1.Requirements (필요량)"),SUMIFS(INDIRECT("'PSI WM REF'!"&amp;SUBSTITUTE(ADDRESS(1,MATCH(Y$2,INDIRECT("'PSI WM REF'!"&amp;"5:5"),0)),"$1","")&amp;":"&amp;SUBSTITUTE(ADDRESS(1,MATCH(Y$2,INDIRECT("'PSI WM REF'!"&amp;"5:5"),0)),"$1","")),INDIRECT("'PSI WM REF'!"&amp;"C:C"),$G24,INDIRECT("'PSI WM REF'!"&amp;"U:U"),"1.Requirements (필요량)"),ABS(SUMIFS(INDIRECT("'PSI WM REF'!"&amp;SUBSTITUTE(ADDRESS(1,MATCH(Y$2,INDIRECT("'PSI WM REF'!"&amp;"5:5"),0)),"$1","")&amp;":"&amp;SUBSTITUTE(ADDRESS(1,MATCH(Y$2,INDIRECT("'PSI WM REF'!"&amp;"5:5"),0)),"$1","")),INDIRECT("'PSI WM REF'!"&amp;"C:C"),$G24,INDIRECT("'PSI WM REF'!"&amp;"U:U"),"3.Balance stock (only SEHC)"))))+N(" [[[[               Comment: WM REF PSI              ]]]")+IFERROR(SUMIFS(INDIRECT("'PSI VC'!"&amp;SUBSTITUTE(ADDRESS(1,MATCH(Y$2,INDIRECT("'PSI VC'!"&amp;"3:3"),0)),"$1","")&amp;":"&amp;SUBSTITUTE(ADDRESS(1,MATCH(Y$2,INDIRECT("'PSI VC'!"&amp;"3:3"),0)),"$1","")),INDIRECT("'PSI VC'!"&amp;"A:A"),$G24),0)+N("[[[                    Comment: VC PSI                    ]]]")+SUMIFS(INDIRECT("'Assy PSI Shortage'!"&amp;SUBSTITUTE(ADDRESS(1,42+MATCH(Y$2,INDIRECT("'Assy PSI Shortage'!"&amp;"AQ2:BA2"),0)),"$1","")&amp;":"&amp;SUBSTITUTE(ADDRESS(1,42+MATCH(Y$2,INDIRECT("'Assy PSI Shortage'!"&amp;"AQ2:BA2"),0)),"$1","")),'Assy PSI Shortage'!$AP:$AP,'DA Injection'!$G24)+N("[[[                    Comment: Assy PSI                    ]]]")</f>
        <v>0</v>
      </c>
      <c r="Z25" s="464"/>
      <c r="AA25" s="463">
        <f ca="1">IF(SUMIFS(INDIRECT("'PSI WM REF'!"&amp;SUBSTITUTE(ADDRESS(1,MATCH(AA$2,INDIRECT("'PSI WM REF'!"&amp;"5:5"),0)),"$1","")&amp;":"&amp;SUBSTITUTE(ADDRESS(1,MATCH(AA$2,INDIRECT("'PSI WM REF'!"&amp;"5:5"),0)),"$1","")),INDIRECT("'PSI WM REF'!"&amp;"C:C"),$G24,INDIRECT("'PSI WM REF'!"&amp;"U:U"),"3.Balance stock (only SEHC)")&gt;0,0,IF(ABS(SUMIFS(INDIRECT("'PSI WM REF'!"&amp;SUBSTITUTE(ADDRESS(1,MATCH(AA$2,INDIRECT("'PSI WM REF'!"&amp;"5:5"),0)),"$1","")&amp;":"&amp;SUBSTITUTE(ADDRESS(1,MATCH(AA$2,INDIRECT("'PSI WM REF'!"&amp;"5:5"),0)),"$1","")),INDIRECT("'PSI WM REF'!"&amp;"C:C"),$G24,INDIRECT("'PSI WM REF'!"&amp;"U:U"),"3.Balance stock (only SEHC)"))&gt;SUMIFS(INDIRECT("'PSI WM REF'!"&amp;SUBSTITUTE(ADDRESS(1,MATCH(AA$2,INDIRECT("'PSI WM REF'!"&amp;"5:5"),0)),"$1","")&amp;":"&amp;SUBSTITUTE(ADDRESS(1,MATCH(AA$2,INDIRECT("'PSI WM REF'!"&amp;"5:5"),0)),"$1","")),INDIRECT("'PSI WM REF'!"&amp;"C:C"),$G24,INDIRECT("'PSI WM REF'!"&amp;"U:U"),"1.Requirements (필요량)"),SUMIFS(INDIRECT("'PSI WM REF'!"&amp;SUBSTITUTE(ADDRESS(1,MATCH(AA$2,INDIRECT("'PSI WM REF'!"&amp;"5:5"),0)),"$1","")&amp;":"&amp;SUBSTITUTE(ADDRESS(1,MATCH(AA$2,INDIRECT("'PSI WM REF'!"&amp;"5:5"),0)),"$1","")),INDIRECT("'PSI WM REF'!"&amp;"C:C"),$G24,INDIRECT("'PSI WM REF'!"&amp;"U:U"),"1.Requirements (필요량)"),ABS(SUMIFS(INDIRECT("'PSI WM REF'!"&amp;SUBSTITUTE(ADDRESS(1,MATCH(AA$2,INDIRECT("'PSI WM REF'!"&amp;"5:5"),0)),"$1","")&amp;":"&amp;SUBSTITUTE(ADDRESS(1,MATCH(AA$2,INDIRECT("'PSI WM REF'!"&amp;"5:5"),0)),"$1","")),INDIRECT("'PSI WM REF'!"&amp;"C:C"),$G24,INDIRECT("'PSI WM REF'!"&amp;"U:U"),"3.Balance stock (only SEHC)"))))+N(" [[[[               Comment: WM REF PSI              ]]]")+IFERROR(SUMIFS(INDIRECT("'PSI VC'!"&amp;SUBSTITUTE(ADDRESS(1,MATCH(AA$2,INDIRECT("'PSI VC'!"&amp;"3:3"),0)),"$1","")&amp;":"&amp;SUBSTITUTE(ADDRESS(1,MATCH(AA$2,INDIRECT("'PSI VC'!"&amp;"3:3"),0)),"$1","")),INDIRECT("'PSI VC'!"&amp;"A:A"),$G24),0)+N("[[[                    Comment: VC PSI                    ]]]")+SUMIFS(INDIRECT("'Assy PSI Shortage'!"&amp;SUBSTITUTE(ADDRESS(1,42+MATCH(AA$2,INDIRECT("'Assy PSI Shortage'!"&amp;"AQ2:BA2"),0)),"$1","")&amp;":"&amp;SUBSTITUTE(ADDRESS(1,42+MATCH(AA$2,INDIRECT("'Assy PSI Shortage'!"&amp;"AQ2:BA2"),0)),"$1","")),'Assy PSI Shortage'!$AP:$AP,'DA Injection'!$G24)+N("[[[                    Comment: Assy PSI                    ]]]")</f>
        <v>0</v>
      </c>
      <c r="AB25" s="464"/>
      <c r="AC25" s="463">
        <f ca="1">IF(SUMIFS(INDIRECT("'PSI WM REF'!"&amp;SUBSTITUTE(ADDRESS(1,MATCH(AC$2,INDIRECT("'PSI WM REF'!"&amp;"5:5"),0)),"$1","")&amp;":"&amp;SUBSTITUTE(ADDRESS(1,MATCH(AC$2,INDIRECT("'PSI WM REF'!"&amp;"5:5"),0)),"$1","")),INDIRECT("'PSI WM REF'!"&amp;"C:C"),$G24,INDIRECT("'PSI WM REF'!"&amp;"U:U"),"3.Balance stock (only SEHC)")&gt;0,0,IF(ABS(SUMIFS(INDIRECT("'PSI WM REF'!"&amp;SUBSTITUTE(ADDRESS(1,MATCH(AC$2,INDIRECT("'PSI WM REF'!"&amp;"5:5"),0)),"$1","")&amp;":"&amp;SUBSTITUTE(ADDRESS(1,MATCH(AC$2,INDIRECT("'PSI WM REF'!"&amp;"5:5"),0)),"$1","")),INDIRECT("'PSI WM REF'!"&amp;"C:C"),$G24,INDIRECT("'PSI WM REF'!"&amp;"U:U"),"3.Balance stock (only SEHC)"))&gt;SUMIFS(INDIRECT("'PSI WM REF'!"&amp;SUBSTITUTE(ADDRESS(1,MATCH(AC$2,INDIRECT("'PSI WM REF'!"&amp;"5:5"),0)),"$1","")&amp;":"&amp;SUBSTITUTE(ADDRESS(1,MATCH(AC$2,INDIRECT("'PSI WM REF'!"&amp;"5:5"),0)),"$1","")),INDIRECT("'PSI WM REF'!"&amp;"C:C"),$G24,INDIRECT("'PSI WM REF'!"&amp;"U:U"),"1.Requirements (필요량)"),SUMIFS(INDIRECT("'PSI WM REF'!"&amp;SUBSTITUTE(ADDRESS(1,MATCH(AC$2,INDIRECT("'PSI WM REF'!"&amp;"5:5"),0)),"$1","")&amp;":"&amp;SUBSTITUTE(ADDRESS(1,MATCH(AC$2,INDIRECT("'PSI WM REF'!"&amp;"5:5"),0)),"$1","")),INDIRECT("'PSI WM REF'!"&amp;"C:C"),$G24,INDIRECT("'PSI WM REF'!"&amp;"U:U"),"1.Requirements (필요량)"),ABS(SUMIFS(INDIRECT("'PSI WM REF'!"&amp;SUBSTITUTE(ADDRESS(1,MATCH(AC$2,INDIRECT("'PSI WM REF'!"&amp;"5:5"),0)),"$1","")&amp;":"&amp;SUBSTITUTE(ADDRESS(1,MATCH(AC$2,INDIRECT("'PSI WM REF'!"&amp;"5:5"),0)),"$1","")),INDIRECT("'PSI WM REF'!"&amp;"C:C"),$G24,INDIRECT("'PSI WM REF'!"&amp;"U:U"),"3.Balance stock (only SEHC)"))))+N(" [[[[               Comment: WM REF PSI              ]]]")+IFERROR(SUMIFS(INDIRECT("'PSI VC'!"&amp;SUBSTITUTE(ADDRESS(1,MATCH(AC$2,INDIRECT("'PSI VC'!"&amp;"3:3"),0)),"$1","")&amp;":"&amp;SUBSTITUTE(ADDRESS(1,MATCH(AC$2,INDIRECT("'PSI VC'!"&amp;"3:3"),0)),"$1","")),INDIRECT("'PSI VC'!"&amp;"A:A"),$G24),0)+N("[[[                    Comment: VC PSI                    ]]]")+SUMIFS(INDIRECT("'Assy PSI Shortage'!"&amp;SUBSTITUTE(ADDRESS(1,42+MATCH(AC$2,INDIRECT("'Assy PSI Shortage'!"&amp;"AQ2:BA2"),0)),"$1","")&amp;":"&amp;SUBSTITUTE(ADDRESS(1,42+MATCH(AC$2,INDIRECT("'Assy PSI Shortage'!"&amp;"AQ2:BA2"),0)),"$1","")),'Assy PSI Shortage'!$AP:$AP,'DA Injection'!$G24)+N("[[[                    Comment: Assy PSI                    ]]]")</f>
        <v>1359</v>
      </c>
      <c r="AD25" s="464"/>
      <c r="AE25" s="463">
        <f ca="1">IF(SUMIFS(INDIRECT("'PSI WM REF'!"&amp;SUBSTITUTE(ADDRESS(1,MATCH(AE$2,INDIRECT("'PSI WM REF'!"&amp;"5:5"),0)),"$1","")&amp;":"&amp;SUBSTITUTE(ADDRESS(1,MATCH(AE$2,INDIRECT("'PSI WM REF'!"&amp;"5:5"),0)),"$1","")),INDIRECT("'PSI WM REF'!"&amp;"C:C"),$G24,INDIRECT("'PSI WM REF'!"&amp;"U:U"),"3.Balance stock (only SEHC)")&gt;0,0,IF(ABS(SUMIFS(INDIRECT("'PSI WM REF'!"&amp;SUBSTITUTE(ADDRESS(1,MATCH(AE$2,INDIRECT("'PSI WM REF'!"&amp;"5:5"),0)),"$1","")&amp;":"&amp;SUBSTITUTE(ADDRESS(1,MATCH(AE$2,INDIRECT("'PSI WM REF'!"&amp;"5:5"),0)),"$1","")),INDIRECT("'PSI WM REF'!"&amp;"C:C"),$G24,INDIRECT("'PSI WM REF'!"&amp;"U:U"),"3.Balance stock (only SEHC)"))&gt;SUMIFS(INDIRECT("'PSI WM REF'!"&amp;SUBSTITUTE(ADDRESS(1,MATCH(AE$2,INDIRECT("'PSI WM REF'!"&amp;"5:5"),0)),"$1","")&amp;":"&amp;SUBSTITUTE(ADDRESS(1,MATCH(AE$2,INDIRECT("'PSI WM REF'!"&amp;"5:5"),0)),"$1","")),INDIRECT("'PSI WM REF'!"&amp;"C:C"),$G24,INDIRECT("'PSI WM REF'!"&amp;"U:U"),"1.Requirements (필요량)"),SUMIFS(INDIRECT("'PSI WM REF'!"&amp;SUBSTITUTE(ADDRESS(1,MATCH(AE$2,INDIRECT("'PSI WM REF'!"&amp;"5:5"),0)),"$1","")&amp;":"&amp;SUBSTITUTE(ADDRESS(1,MATCH(AE$2,INDIRECT("'PSI WM REF'!"&amp;"5:5"),0)),"$1","")),INDIRECT("'PSI WM REF'!"&amp;"C:C"),$G24,INDIRECT("'PSI WM REF'!"&amp;"U:U"),"1.Requirements (필요량)"),ABS(SUMIFS(INDIRECT("'PSI WM REF'!"&amp;SUBSTITUTE(ADDRESS(1,MATCH(AE$2,INDIRECT("'PSI WM REF'!"&amp;"5:5"),0)),"$1","")&amp;":"&amp;SUBSTITUTE(ADDRESS(1,MATCH(AE$2,INDIRECT("'PSI WM REF'!"&amp;"5:5"),0)),"$1","")),INDIRECT("'PSI WM REF'!"&amp;"C:C"),$G24,INDIRECT("'PSI WM REF'!"&amp;"U:U"),"3.Balance stock (only SEHC)"))))+N(" [[[[               Comment: WM REF PSI              ]]]")+IFERROR(SUMIFS(INDIRECT("'PSI VC'!"&amp;SUBSTITUTE(ADDRESS(1,MATCH(AE$2,INDIRECT("'PSI VC'!"&amp;"3:3"),0)),"$1","")&amp;":"&amp;SUBSTITUTE(ADDRESS(1,MATCH(AE$2,INDIRECT("'PSI VC'!"&amp;"3:3"),0)),"$1","")),INDIRECT("'PSI VC'!"&amp;"A:A"),$G24),0)+N("[[[                    Comment: VC PSI                    ]]]")+SUMIFS(INDIRECT("'Assy PSI Shortage'!"&amp;SUBSTITUTE(ADDRESS(1,42+MATCH(AE$2,INDIRECT("'Assy PSI Shortage'!"&amp;"AQ2:BA2"),0)),"$1","")&amp;":"&amp;SUBSTITUTE(ADDRESS(1,42+MATCH(AE$2,INDIRECT("'Assy PSI Shortage'!"&amp;"AQ2:BA2"),0)),"$1","")),'Assy PSI Shortage'!$AP:$AP,'DA Injection'!$G24)+N("[[[                    Comment: Assy PSI                    ]]]")</f>
        <v>2260</v>
      </c>
      <c r="AF25" s="464"/>
      <c r="AG25" s="463">
        <f ca="1">IF(SUMIFS(INDIRECT("'PSI WM REF'!"&amp;SUBSTITUTE(ADDRESS(1,MATCH(AG$2,INDIRECT("'PSI WM REF'!"&amp;"5:5"),0)),"$1","")&amp;":"&amp;SUBSTITUTE(ADDRESS(1,MATCH(AG$2,INDIRECT("'PSI WM REF'!"&amp;"5:5"),0)),"$1","")),INDIRECT("'PSI WM REF'!"&amp;"C:C"),$G24,INDIRECT("'PSI WM REF'!"&amp;"U:U"),"3.Balance stock (only SEHC)")&gt;0,0,IF(ABS(SUMIFS(INDIRECT("'PSI WM REF'!"&amp;SUBSTITUTE(ADDRESS(1,MATCH(AG$2,INDIRECT("'PSI WM REF'!"&amp;"5:5"),0)),"$1","")&amp;":"&amp;SUBSTITUTE(ADDRESS(1,MATCH(AG$2,INDIRECT("'PSI WM REF'!"&amp;"5:5"),0)),"$1","")),INDIRECT("'PSI WM REF'!"&amp;"C:C"),$G24,INDIRECT("'PSI WM REF'!"&amp;"U:U"),"3.Balance stock (only SEHC)"))&gt;SUMIFS(INDIRECT("'PSI WM REF'!"&amp;SUBSTITUTE(ADDRESS(1,MATCH(AG$2,INDIRECT("'PSI WM REF'!"&amp;"5:5"),0)),"$1","")&amp;":"&amp;SUBSTITUTE(ADDRESS(1,MATCH(AG$2,INDIRECT("'PSI WM REF'!"&amp;"5:5"),0)),"$1","")),INDIRECT("'PSI WM REF'!"&amp;"C:C"),$G24,INDIRECT("'PSI WM REF'!"&amp;"U:U"),"1.Requirements (필요량)"),SUMIFS(INDIRECT("'PSI WM REF'!"&amp;SUBSTITUTE(ADDRESS(1,MATCH(AG$2,INDIRECT("'PSI WM REF'!"&amp;"5:5"),0)),"$1","")&amp;":"&amp;SUBSTITUTE(ADDRESS(1,MATCH(AG$2,INDIRECT("'PSI WM REF'!"&amp;"5:5"),0)),"$1","")),INDIRECT("'PSI WM REF'!"&amp;"C:C"),$G24,INDIRECT("'PSI WM REF'!"&amp;"U:U"),"1.Requirements (필요량)"),ABS(SUMIFS(INDIRECT("'PSI WM REF'!"&amp;SUBSTITUTE(ADDRESS(1,MATCH(AG$2,INDIRECT("'PSI WM REF'!"&amp;"5:5"),0)),"$1","")&amp;":"&amp;SUBSTITUTE(ADDRESS(1,MATCH(AG$2,INDIRECT("'PSI WM REF'!"&amp;"5:5"),0)),"$1","")),INDIRECT("'PSI WM REF'!"&amp;"C:C"),$G24,INDIRECT("'PSI WM REF'!"&amp;"U:U"),"3.Balance stock (only SEHC)"))))+N(" [[[[               Comment: WM REF PSI              ]]]")+IFERROR(SUMIFS(INDIRECT("'PSI VC'!"&amp;SUBSTITUTE(ADDRESS(1,MATCH(AG$2,INDIRECT("'PSI VC'!"&amp;"3:3"),0)),"$1","")&amp;":"&amp;SUBSTITUTE(ADDRESS(1,MATCH(AG$2,INDIRECT("'PSI VC'!"&amp;"3:3"),0)),"$1","")),INDIRECT("'PSI VC'!"&amp;"A:A"),$G24),0)+N("[[[                    Comment: VC PSI                    ]]]")+SUMIFS(INDIRECT("'Assy PSI Shortage'!"&amp;SUBSTITUTE(ADDRESS(1,42+MATCH(AG$2,INDIRECT("'Assy PSI Shortage'!"&amp;"AQ2:BA2"),0)),"$1","")&amp;":"&amp;SUBSTITUTE(ADDRESS(1,42+MATCH(AG$2,INDIRECT("'Assy PSI Shortage'!"&amp;"AQ2:BA2"),0)),"$1","")),'Assy PSI Shortage'!$AP:$AP,'DA Injection'!$G24)+N("[[[                    Comment: Assy PSI                    ]]]")</f>
        <v>0</v>
      </c>
      <c r="AH25" s="464"/>
      <c r="AI25" s="463">
        <f ca="1">IF(SUMIFS(INDIRECT("'PSI WM REF'!"&amp;SUBSTITUTE(ADDRESS(1,MATCH(AI$2,INDIRECT("'PSI WM REF'!"&amp;"5:5"),0)),"$1","")&amp;":"&amp;SUBSTITUTE(ADDRESS(1,MATCH(AI$2,INDIRECT("'PSI WM REF'!"&amp;"5:5"),0)),"$1","")),INDIRECT("'PSI WM REF'!"&amp;"C:C"),$G24,INDIRECT("'PSI WM REF'!"&amp;"U:U"),"3.Balance stock (only SEHC)")&gt;0,0,IF(ABS(SUMIFS(INDIRECT("'PSI WM REF'!"&amp;SUBSTITUTE(ADDRESS(1,MATCH(AI$2,INDIRECT("'PSI WM REF'!"&amp;"5:5"),0)),"$1","")&amp;":"&amp;SUBSTITUTE(ADDRESS(1,MATCH(AI$2,INDIRECT("'PSI WM REF'!"&amp;"5:5"),0)),"$1","")),INDIRECT("'PSI WM REF'!"&amp;"C:C"),$G24,INDIRECT("'PSI WM REF'!"&amp;"U:U"),"3.Balance stock (only SEHC)"))&gt;SUMIFS(INDIRECT("'PSI WM REF'!"&amp;SUBSTITUTE(ADDRESS(1,MATCH(AI$2,INDIRECT("'PSI WM REF'!"&amp;"5:5"),0)),"$1","")&amp;":"&amp;SUBSTITUTE(ADDRESS(1,MATCH(AI$2,INDIRECT("'PSI WM REF'!"&amp;"5:5"),0)),"$1","")),INDIRECT("'PSI WM REF'!"&amp;"C:C"),$G24,INDIRECT("'PSI WM REF'!"&amp;"U:U"),"1.Requirements (필요량)"),SUMIFS(INDIRECT("'PSI WM REF'!"&amp;SUBSTITUTE(ADDRESS(1,MATCH(AI$2,INDIRECT("'PSI WM REF'!"&amp;"5:5"),0)),"$1","")&amp;":"&amp;SUBSTITUTE(ADDRESS(1,MATCH(AI$2,INDIRECT("'PSI WM REF'!"&amp;"5:5"),0)),"$1","")),INDIRECT("'PSI WM REF'!"&amp;"C:C"),$G24,INDIRECT("'PSI WM REF'!"&amp;"U:U"),"1.Requirements (필요량)"),ABS(SUMIFS(INDIRECT("'PSI WM REF'!"&amp;SUBSTITUTE(ADDRESS(1,MATCH(AI$2,INDIRECT("'PSI WM REF'!"&amp;"5:5"),0)),"$1","")&amp;":"&amp;SUBSTITUTE(ADDRESS(1,MATCH(AI$2,INDIRECT("'PSI WM REF'!"&amp;"5:5"),0)),"$1","")),INDIRECT("'PSI WM REF'!"&amp;"C:C"),$G24,INDIRECT("'PSI WM REF'!"&amp;"U:U"),"3.Balance stock (only SEHC)"))))+N(" [[[[               Comment: WM REF PSI              ]]]")+IFERROR(SUMIFS(INDIRECT("'PSI VC'!"&amp;SUBSTITUTE(ADDRESS(1,MATCH(AI$2,INDIRECT("'PSI VC'!"&amp;"3:3"),0)),"$1","")&amp;":"&amp;SUBSTITUTE(ADDRESS(1,MATCH(AI$2,INDIRECT("'PSI VC'!"&amp;"3:3"),0)),"$1","")),INDIRECT("'PSI VC'!"&amp;"A:A"),$G24),0)+N("[[[                    Comment: VC PSI                    ]]]")+SUMIFS(INDIRECT("'Assy PSI Shortage'!"&amp;SUBSTITUTE(ADDRESS(1,42+MATCH(AI$2,INDIRECT("'Assy PSI Shortage'!"&amp;"AQ2:BA2"),0)),"$1","")&amp;":"&amp;SUBSTITUTE(ADDRESS(1,42+MATCH(AI$2,INDIRECT("'Assy PSI Shortage'!"&amp;"AQ2:BA2"),0)),"$1","")),'Assy PSI Shortage'!$AP:$AP,'DA Injection'!$G24)+N("[[[                    Comment: Assy PSI                    ]]]")</f>
        <v>0</v>
      </c>
      <c r="AJ25" s="464"/>
      <c r="AK25" s="150"/>
      <c r="AL25" s="150"/>
      <c r="AM25" s="150"/>
      <c r="AN25" s="150"/>
      <c r="AO25" s="150"/>
      <c r="AP25" s="150"/>
      <c r="AQ25" s="150"/>
      <c r="AR25" s="150"/>
      <c r="AS25" s="150"/>
      <c r="AT25" s="150"/>
      <c r="AU25" s="150"/>
      <c r="AV25" s="150"/>
      <c r="AW25" s="150"/>
      <c r="AX25" s="150"/>
      <c r="AY25" s="150"/>
      <c r="AZ25" s="150"/>
      <c r="BA25" s="150"/>
      <c r="BB25" s="150"/>
      <c r="BC25" s="150"/>
      <c r="BD25" s="150"/>
      <c r="BE25" s="150"/>
      <c r="BF25" s="150"/>
      <c r="BG25" s="150"/>
      <c r="BH25" s="150"/>
      <c r="BI25" s="150"/>
      <c r="BJ25" s="150"/>
      <c r="BK25" s="150"/>
      <c r="BL25" s="150"/>
      <c r="BM25" s="150"/>
      <c r="BN25" s="150"/>
      <c r="BO25" s="150"/>
      <c r="BP25" s="150"/>
      <c r="BQ25" s="150"/>
      <c r="BR25" s="150"/>
    </row>
    <row r="26" spans="1:70" s="115" customFormat="1" ht="33">
      <c r="A26" s="114"/>
      <c r="B26" s="121"/>
      <c r="C26" s="144">
        <f t="shared" ca="1" si="1"/>
        <v>4</v>
      </c>
      <c r="D26" s="264">
        <f t="shared" ca="1" si="1"/>
        <v>0</v>
      </c>
      <c r="E26" s="144">
        <f t="shared" ref="E26:M26" ca="1" si="29">E25</f>
        <v>2</v>
      </c>
      <c r="F26" s="144">
        <f t="shared" ca="1" si="29"/>
        <v>240</v>
      </c>
      <c r="G26" s="434" t="str">
        <f t="shared" ca="1" si="29"/>
        <v>DJ62-00331A</v>
      </c>
      <c r="H26" s="196">
        <f t="shared" ca="1" si="29"/>
        <v>5231</v>
      </c>
      <c r="I26" s="144">
        <f t="shared" si="29"/>
        <v>0</v>
      </c>
      <c r="J26" s="212">
        <f t="shared" ca="1" si="29"/>
        <v>0.5</v>
      </c>
      <c r="K26" s="146">
        <f t="shared" ca="1" si="29"/>
        <v>0</v>
      </c>
      <c r="L26" s="146">
        <f t="shared" ca="1" si="29"/>
        <v>35.1</v>
      </c>
      <c r="M26" s="146">
        <f t="shared" ca="1" si="29"/>
        <v>2</v>
      </c>
      <c r="N26" s="193">
        <f t="shared" ca="1" si="10"/>
        <v>205.12820512820511</v>
      </c>
      <c r="O26" s="134"/>
      <c r="P26" s="127" t="s">
        <v>240</v>
      </c>
      <c r="Q26" s="208"/>
      <c r="R26" s="208"/>
      <c r="S26" s="208"/>
      <c r="T26" s="208"/>
      <c r="U26" s="208"/>
      <c r="V26" s="208"/>
      <c r="W26" s="208">
        <v>11</v>
      </c>
      <c r="X26" s="208">
        <v>11</v>
      </c>
      <c r="Y26" s="208">
        <v>11</v>
      </c>
      <c r="Z26" s="208"/>
      <c r="AA26" s="208"/>
      <c r="AB26" s="208"/>
      <c r="AC26" s="208"/>
      <c r="AD26" s="208"/>
      <c r="AE26" s="208"/>
      <c r="AF26" s="208"/>
      <c r="AG26" s="208"/>
      <c r="AH26" s="208"/>
      <c r="AI26" s="208"/>
      <c r="AJ26" s="208"/>
      <c r="AK26" s="150"/>
      <c r="AL26" s="150"/>
      <c r="AM26" s="150"/>
      <c r="AN26" s="150"/>
      <c r="AO26" s="150"/>
      <c r="AP26" s="150"/>
      <c r="AQ26" s="150"/>
      <c r="AR26" s="150"/>
      <c r="AS26" s="150"/>
      <c r="AT26" s="150"/>
      <c r="AU26" s="150"/>
      <c r="AV26" s="150"/>
      <c r="AW26" s="150"/>
      <c r="AX26" s="150"/>
      <c r="AY26" s="150"/>
      <c r="AZ26" s="150"/>
      <c r="BA26" s="150"/>
      <c r="BB26" s="150"/>
      <c r="BC26" s="150"/>
      <c r="BD26" s="150"/>
      <c r="BE26" s="150"/>
      <c r="BF26" s="150"/>
      <c r="BG26" s="150"/>
      <c r="BH26" s="150"/>
      <c r="BI26" s="150"/>
      <c r="BJ26" s="150"/>
      <c r="BK26" s="150"/>
      <c r="BL26" s="150"/>
      <c r="BM26" s="150"/>
      <c r="BN26" s="150"/>
      <c r="BO26" s="150"/>
      <c r="BP26" s="150"/>
      <c r="BQ26" s="150"/>
      <c r="BR26" s="150"/>
    </row>
    <row r="27" spans="1:70" s="55" customFormat="1" ht="33">
      <c r="A27" s="54">
        <f ca="1">IF(ISTEXT($G27),COUNTIF($G$6:$G27,"*")," ")</f>
        <v>22</v>
      </c>
      <c r="B27" s="122">
        <v>43524</v>
      </c>
      <c r="C27" s="144">
        <f t="shared" ca="1" si="1"/>
        <v>4</v>
      </c>
      <c r="D27" s="264">
        <f t="shared" ca="1" si="1"/>
        <v>0</v>
      </c>
      <c r="E27" s="144">
        <f t="shared" ref="E27:M27" ca="1" si="30">E26</f>
        <v>2</v>
      </c>
      <c r="F27" s="144">
        <f t="shared" ca="1" si="30"/>
        <v>240</v>
      </c>
      <c r="G27" s="434" t="str">
        <f t="shared" ca="1" si="30"/>
        <v>DJ62-00331A</v>
      </c>
      <c r="H27" s="196">
        <f t="shared" ca="1" si="30"/>
        <v>5231</v>
      </c>
      <c r="I27" s="144">
        <f t="shared" si="30"/>
        <v>0</v>
      </c>
      <c r="J27" s="212">
        <f t="shared" ca="1" si="30"/>
        <v>0.5</v>
      </c>
      <c r="K27" s="146">
        <f t="shared" ca="1" si="30"/>
        <v>0</v>
      </c>
      <c r="L27" s="146">
        <f t="shared" ca="1" si="30"/>
        <v>35.1</v>
      </c>
      <c r="M27" s="146">
        <f t="shared" ca="1" si="30"/>
        <v>2</v>
      </c>
      <c r="N27" s="193">
        <f t="shared" ca="1" si="10"/>
        <v>205.12820512820511</v>
      </c>
      <c r="O27" s="198">
        <f ca="1">SUM(Q27:AJ27)-H24-I24</f>
        <v>1538.2307692307695</v>
      </c>
      <c r="P27" s="127" t="s">
        <v>232</v>
      </c>
      <c r="Q27" s="128">
        <f t="shared" ref="Q27:AJ27" ca="1" si="31">Q26*$N24</f>
        <v>0</v>
      </c>
      <c r="R27" s="128">
        <f t="shared" ca="1" si="31"/>
        <v>0</v>
      </c>
      <c r="S27" s="128">
        <f t="shared" ca="1" si="31"/>
        <v>0</v>
      </c>
      <c r="T27" s="128">
        <f t="shared" ca="1" si="31"/>
        <v>0</v>
      </c>
      <c r="U27" s="128">
        <f t="shared" ca="1" si="31"/>
        <v>0</v>
      </c>
      <c r="V27" s="128">
        <f t="shared" ca="1" si="31"/>
        <v>0</v>
      </c>
      <c r="W27" s="128">
        <f t="shared" ca="1" si="31"/>
        <v>2256.4102564102564</v>
      </c>
      <c r="X27" s="128">
        <f t="shared" ca="1" si="31"/>
        <v>2256.4102564102564</v>
      </c>
      <c r="Y27" s="128">
        <f t="shared" ca="1" si="31"/>
        <v>2256.4102564102564</v>
      </c>
      <c r="Z27" s="128">
        <f t="shared" ca="1" si="31"/>
        <v>0</v>
      </c>
      <c r="AA27" s="128">
        <f t="shared" ca="1" si="31"/>
        <v>0</v>
      </c>
      <c r="AB27" s="128">
        <f t="shared" ca="1" si="31"/>
        <v>0</v>
      </c>
      <c r="AC27" s="128">
        <f t="shared" ca="1" si="31"/>
        <v>0</v>
      </c>
      <c r="AD27" s="128">
        <f t="shared" ca="1" si="31"/>
        <v>0</v>
      </c>
      <c r="AE27" s="128">
        <f t="shared" ca="1" si="31"/>
        <v>0</v>
      </c>
      <c r="AF27" s="128">
        <f t="shared" ca="1" si="31"/>
        <v>0</v>
      </c>
      <c r="AG27" s="128">
        <f t="shared" ca="1" si="31"/>
        <v>0</v>
      </c>
      <c r="AH27" s="128">
        <f t="shared" ca="1" si="31"/>
        <v>0</v>
      </c>
      <c r="AI27" s="128">
        <f t="shared" ca="1" si="31"/>
        <v>0</v>
      </c>
      <c r="AJ27" s="128">
        <f t="shared" ca="1" si="31"/>
        <v>0</v>
      </c>
      <c r="AK27" s="151"/>
      <c r="AL27" s="151"/>
      <c r="AM27" s="151"/>
      <c r="AN27" s="151"/>
      <c r="AO27" s="151"/>
      <c r="AP27" s="151"/>
      <c r="AQ27" s="151"/>
      <c r="AR27" s="151"/>
      <c r="AS27" s="151"/>
      <c r="AT27" s="151"/>
      <c r="AU27" s="151"/>
      <c r="AV27" s="151"/>
      <c r="AW27" s="151"/>
      <c r="AX27" s="151"/>
      <c r="AY27" s="151"/>
      <c r="AZ27" s="151"/>
      <c r="BA27" s="151"/>
      <c r="BB27" s="151"/>
      <c r="BC27" s="151"/>
      <c r="BD27" s="151"/>
      <c r="BE27" s="151"/>
      <c r="BF27" s="151"/>
      <c r="BG27" s="151"/>
      <c r="BH27" s="151"/>
      <c r="BI27" s="151"/>
      <c r="BJ27" s="151"/>
      <c r="BK27" s="151"/>
      <c r="BL27" s="151"/>
      <c r="BM27" s="151"/>
      <c r="BN27" s="151"/>
      <c r="BO27" s="151"/>
      <c r="BP27" s="151"/>
      <c r="BQ27" s="151"/>
      <c r="BR27" s="151"/>
    </row>
    <row r="28" spans="1:70" s="38" customFormat="1" ht="33">
      <c r="A28" s="35"/>
      <c r="B28" s="123"/>
      <c r="C28" s="144">
        <f t="shared" ca="1" si="1"/>
        <v>4</v>
      </c>
      <c r="D28" s="264">
        <f t="shared" ca="1" si="1"/>
        <v>0</v>
      </c>
      <c r="E28" s="144">
        <f t="shared" ref="E28:M28" ca="1" si="32">E27</f>
        <v>2</v>
      </c>
      <c r="F28" s="144">
        <f t="shared" ca="1" si="32"/>
        <v>240</v>
      </c>
      <c r="G28" s="434" t="str">
        <f t="shared" ca="1" si="32"/>
        <v>DJ62-00331A</v>
      </c>
      <c r="H28" s="196">
        <f t="shared" ca="1" si="32"/>
        <v>5231</v>
      </c>
      <c r="I28" s="144">
        <f t="shared" si="32"/>
        <v>0</v>
      </c>
      <c r="J28" s="212">
        <f t="shared" ca="1" si="32"/>
        <v>0.5</v>
      </c>
      <c r="K28" s="146">
        <f t="shared" ca="1" si="32"/>
        <v>0</v>
      </c>
      <c r="L28" s="146">
        <f t="shared" ca="1" si="32"/>
        <v>35.1</v>
      </c>
      <c r="M28" s="146">
        <f t="shared" ca="1" si="32"/>
        <v>2</v>
      </c>
      <c r="N28" s="193">
        <f t="shared" ca="1" si="10"/>
        <v>205.12820512820511</v>
      </c>
      <c r="O28" s="135">
        <f ca="1">SUM(Q28:AJ28)</f>
        <v>0</v>
      </c>
      <c r="P28" s="131" t="s">
        <v>233</v>
      </c>
      <c r="Q28" s="129">
        <f ca="1">SUMIFS('Production Result'!$D:$D,'Production Result'!$C:$C,'DA Injection'!$G28,'Production Result'!$B:$B,'DA Injection'!Q$2)</f>
        <v>0</v>
      </c>
      <c r="R28" s="129">
        <f ca="1">SUMIFS('Production Result'!$E:$E,'Production Result'!$C:$C,'DA Injection'!$G28,'Production Result'!$B:$B,'DA Injection'!Q$2)</f>
        <v>0</v>
      </c>
      <c r="S28" s="129">
        <f ca="1">SUMIFS('Production Result'!$D:$D,'Production Result'!$C:$C,'DA Injection'!$G28,'Production Result'!$B:$B,'DA Injection'!S$2)</f>
        <v>0</v>
      </c>
      <c r="T28" s="129">
        <f ca="1">SUMIFS('Production Result'!$E:$E,'Production Result'!$C:$C,'DA Injection'!$G28,'Production Result'!$B:$B,'DA Injection'!S$2)</f>
        <v>0</v>
      </c>
      <c r="U28" s="129">
        <f ca="1">SUMIFS('Production Result'!$D:$D,'Production Result'!$C:$C,'DA Injection'!$G28,'Production Result'!$B:$B,'DA Injection'!U$2)</f>
        <v>0</v>
      </c>
      <c r="V28" s="129">
        <f ca="1">SUMIFS('Production Result'!$E:$E,'Production Result'!$C:$C,'DA Injection'!$G28,'Production Result'!$B:$B,'DA Injection'!U$2)</f>
        <v>0</v>
      </c>
      <c r="W28" s="129">
        <f ca="1">SUMIFS('Production Result'!$D:$D,'Production Result'!$C:$C,'DA Injection'!$G28,'Production Result'!$B:$B,'DA Injection'!W$2)</f>
        <v>0</v>
      </c>
      <c r="X28" s="129">
        <f ca="1">SUMIFS('Production Result'!$E:$E,'Production Result'!$C:$C,'DA Injection'!$G28,'Production Result'!$B:$B,'DA Injection'!W$2)</f>
        <v>0</v>
      </c>
      <c r="Y28" s="129">
        <f ca="1">SUMIFS('Production Result'!$D:$D,'Production Result'!$C:$C,'DA Injection'!$G28,'Production Result'!$B:$B,'DA Injection'!Y$2)</f>
        <v>0</v>
      </c>
      <c r="Z28" s="129">
        <f ca="1">SUMIFS('Production Result'!$E:$E,'Production Result'!$C:$C,'DA Injection'!$G28,'Production Result'!$B:$B,'DA Injection'!Y$2)</f>
        <v>0</v>
      </c>
      <c r="AA28" s="129">
        <f ca="1">SUMIFS('Production Result'!$D:$D,'Production Result'!$C:$C,'DA Injection'!$G28,'Production Result'!$B:$B,'DA Injection'!AA$2)</f>
        <v>0</v>
      </c>
      <c r="AB28" s="129">
        <f ca="1">SUMIFS('Production Result'!$E:$E,'Production Result'!$C:$C,'DA Injection'!$G28,'Production Result'!$B:$B,'DA Injection'!AA$2)</f>
        <v>0</v>
      </c>
      <c r="AC28" s="129">
        <f ca="1">SUMIFS('Production Result'!$D:$D,'Production Result'!$C:$C,'DA Injection'!$G28,'Production Result'!$B:$B,'DA Injection'!AC$2)</f>
        <v>0</v>
      </c>
      <c r="AD28" s="129">
        <f ca="1">SUMIFS('Production Result'!$E:$E,'Production Result'!$C:$C,'DA Injection'!$G28,'Production Result'!$B:$B,'DA Injection'!AC$2)</f>
        <v>0</v>
      </c>
      <c r="AE28" s="129">
        <f ca="1">SUMIFS('Production Result'!$D:$D,'Production Result'!$C:$C,'DA Injection'!$G28,'Production Result'!$B:$B,'DA Injection'!AE$2)</f>
        <v>0</v>
      </c>
      <c r="AF28" s="129">
        <f ca="1">SUMIFS('Production Result'!$E:$E,'Production Result'!$C:$C,'DA Injection'!$G28,'Production Result'!$B:$B,'DA Injection'!AE$2)</f>
        <v>0</v>
      </c>
      <c r="AG28" s="129">
        <f ca="1">SUMIFS('Production Result'!$D:$D,'Production Result'!$C:$C,'DA Injection'!$G28,'Production Result'!$B:$B,'DA Injection'!AG$2)</f>
        <v>0</v>
      </c>
      <c r="AH28" s="129">
        <f ca="1">SUMIFS('Production Result'!$E:$E,'Production Result'!$C:$C,'DA Injection'!$G28,'Production Result'!$B:$B,'DA Injection'!AG$2)</f>
        <v>0</v>
      </c>
      <c r="AI28" s="129">
        <f ca="1">SUMIFS('Production Result'!$D:$D,'Production Result'!$C:$C,'DA Injection'!$G28,'Production Result'!$B:$B,'DA Injection'!AI$2)</f>
        <v>0</v>
      </c>
      <c r="AJ28" s="129">
        <f ca="1">SUMIFS('Production Result'!$E:$E,'Production Result'!$C:$C,'DA Injection'!$G28,'Production Result'!$B:$B,'DA Injection'!AI$2)</f>
        <v>0</v>
      </c>
      <c r="AK28" s="151"/>
      <c r="AL28" s="151"/>
      <c r="AM28" s="151"/>
      <c r="AN28" s="151"/>
      <c r="AO28" s="151"/>
      <c r="AP28" s="151"/>
      <c r="AQ28" s="151"/>
      <c r="AR28" s="151"/>
      <c r="AS28" s="151"/>
      <c r="AT28" s="151"/>
      <c r="AU28" s="151"/>
      <c r="AV28" s="151"/>
      <c r="AW28" s="151"/>
      <c r="AX28" s="151"/>
      <c r="AY28" s="151"/>
      <c r="AZ28" s="151"/>
      <c r="BA28" s="151"/>
      <c r="BB28" s="151"/>
      <c r="BC28" s="151"/>
      <c r="BD28" s="151"/>
      <c r="BE28" s="151"/>
      <c r="BF28" s="151"/>
      <c r="BG28" s="151"/>
      <c r="BH28" s="151"/>
      <c r="BI28" s="151"/>
      <c r="BJ28" s="151"/>
      <c r="BK28" s="151"/>
      <c r="BL28" s="151"/>
      <c r="BM28" s="151"/>
      <c r="BN28" s="151"/>
      <c r="BO28" s="151"/>
      <c r="BP28" s="151"/>
      <c r="BQ28" s="151"/>
      <c r="BR28" s="151"/>
    </row>
    <row r="29" spans="1:70" s="38" customFormat="1" ht="33">
      <c r="A29" s="35"/>
      <c r="B29" s="123"/>
      <c r="C29" s="144">
        <f t="shared" ca="1" si="1"/>
        <v>4</v>
      </c>
      <c r="D29" s="264">
        <f t="shared" ca="1" si="1"/>
        <v>0</v>
      </c>
      <c r="E29" s="144">
        <f t="shared" ref="E29:M29" ca="1" si="33">E28</f>
        <v>2</v>
      </c>
      <c r="F29" s="144">
        <f t="shared" ca="1" si="33"/>
        <v>240</v>
      </c>
      <c r="G29" s="434" t="str">
        <f t="shared" ca="1" si="33"/>
        <v>DJ62-00331A</v>
      </c>
      <c r="H29" s="196">
        <f t="shared" ca="1" si="33"/>
        <v>5231</v>
      </c>
      <c r="I29" s="144">
        <f t="shared" si="33"/>
        <v>0</v>
      </c>
      <c r="J29" s="212">
        <f t="shared" ca="1" si="33"/>
        <v>0.5</v>
      </c>
      <c r="K29" s="146">
        <f t="shared" ca="1" si="33"/>
        <v>0</v>
      </c>
      <c r="L29" s="146">
        <f t="shared" ca="1" si="33"/>
        <v>35.1</v>
      </c>
      <c r="M29" s="146">
        <f t="shared" ca="1" si="33"/>
        <v>2</v>
      </c>
      <c r="N29" s="193">
        <f t="shared" ca="1" si="10"/>
        <v>205.12820512820511</v>
      </c>
      <c r="O29" s="135">
        <f ca="1">SUM(Q29:AJ29)</f>
        <v>0</v>
      </c>
      <c r="P29" s="132" t="s">
        <v>234</v>
      </c>
      <c r="Q29" s="129">
        <f ca="1">SUMIFS('Production Result'!$F:$F,'Production Result'!$C:$C,'DA Injection'!$G29,'Production Result'!$B:$B,'DA Injection'!Q$2)</f>
        <v>0</v>
      </c>
      <c r="R29" s="129">
        <f ca="1">SUMIFS('Production Result'!$G:$G,'Production Result'!$C:$C,'DA Injection'!$G29,'Production Result'!$B:$B,'DA Injection'!Q$2)</f>
        <v>0</v>
      </c>
      <c r="S29" s="129">
        <f ca="1">SUMIFS('Production Result'!$F:$F,'Production Result'!$C:$C,'DA Injection'!$G29,'Production Result'!$B:$B,'DA Injection'!S$2)</f>
        <v>0</v>
      </c>
      <c r="T29" s="129">
        <f ca="1">SUMIFS('Production Result'!$G:$G,'Production Result'!$C:$C,'DA Injection'!$G29,'Production Result'!$B:$B,'DA Injection'!S$2)</f>
        <v>0</v>
      </c>
      <c r="U29" s="129">
        <f ca="1">SUMIFS('Production Result'!$F:$F,'Production Result'!$C:$C,'DA Injection'!$G29,'Production Result'!$B:$B,'DA Injection'!U$2)</f>
        <v>0</v>
      </c>
      <c r="V29" s="129">
        <f ca="1">SUMIFS('Production Result'!$G:$G,'Production Result'!$C:$C,'DA Injection'!$G29,'Production Result'!$B:$B,'DA Injection'!U$2)</f>
        <v>0</v>
      </c>
      <c r="W29" s="129">
        <f ca="1">SUMIFS('Production Result'!$F:$F,'Production Result'!$C:$C,'DA Injection'!$G29,'Production Result'!$B:$B,'DA Injection'!W$2)</f>
        <v>0</v>
      </c>
      <c r="X29" s="129">
        <f ca="1">SUMIFS('Production Result'!$G:$G,'Production Result'!$C:$C,'DA Injection'!$G29,'Production Result'!$B:$B,'DA Injection'!W$2)</f>
        <v>0</v>
      </c>
      <c r="Y29" s="129">
        <f ca="1">SUMIFS('Production Result'!$F:$F,'Production Result'!$C:$C,'DA Injection'!$G29,'Production Result'!$B:$B,'DA Injection'!Y$2)</f>
        <v>0</v>
      </c>
      <c r="Z29" s="129">
        <f ca="1">SUMIFS('Production Result'!$G:$G,'Production Result'!$C:$C,'DA Injection'!$G29,'Production Result'!$B:$B,'DA Injection'!Y$2)</f>
        <v>0</v>
      </c>
      <c r="AA29" s="129">
        <f ca="1">SUMIFS('Production Result'!$F:$F,'Production Result'!$C:$C,'DA Injection'!$G29,'Production Result'!$B:$B,'DA Injection'!AA$2)</f>
        <v>0</v>
      </c>
      <c r="AB29" s="129">
        <f ca="1">SUMIFS('Production Result'!$G:$G,'Production Result'!$C:$C,'DA Injection'!$G29,'Production Result'!$B:$B,'DA Injection'!AA$2)</f>
        <v>0</v>
      </c>
      <c r="AC29" s="129">
        <f ca="1">SUMIFS('Production Result'!$F:$F,'Production Result'!$C:$C,'DA Injection'!$G29,'Production Result'!$B:$B,'DA Injection'!AC$2)</f>
        <v>0</v>
      </c>
      <c r="AD29" s="129">
        <f ca="1">SUMIFS('Production Result'!$G:$G,'Production Result'!$C:$C,'DA Injection'!$G29,'Production Result'!$B:$B,'DA Injection'!AC$2)</f>
        <v>0</v>
      </c>
      <c r="AE29" s="129">
        <f ca="1">SUMIFS('Production Result'!$F:$F,'Production Result'!$C:$C,'DA Injection'!$G29,'Production Result'!$B:$B,'DA Injection'!AE$2)</f>
        <v>0</v>
      </c>
      <c r="AF29" s="129">
        <f ca="1">SUMIFS('Production Result'!$G:$G,'Production Result'!$C:$C,'DA Injection'!$G29,'Production Result'!$B:$B,'DA Injection'!AE$2)</f>
        <v>0</v>
      </c>
      <c r="AG29" s="129">
        <f ca="1">SUMIFS('Production Result'!$F:$F,'Production Result'!$C:$C,'DA Injection'!$G29,'Production Result'!$B:$B,'DA Injection'!AG$2)</f>
        <v>0</v>
      </c>
      <c r="AH29" s="129">
        <f ca="1">SUMIFS('Production Result'!$G:$G,'Production Result'!$C:$C,'DA Injection'!$G29,'Production Result'!$B:$B,'DA Injection'!AG$2)</f>
        <v>0</v>
      </c>
      <c r="AI29" s="129">
        <f ca="1">SUMIFS('Production Result'!$F:$F,'Production Result'!$C:$C,'DA Injection'!$G29,'Production Result'!$B:$B,'DA Injection'!AI$2)</f>
        <v>0</v>
      </c>
      <c r="AJ29" s="129">
        <f ca="1">SUMIFS('Production Result'!$G:$G,'Production Result'!$C:$C,'DA Injection'!$G29,'Production Result'!$B:$B,'DA Injection'!AI$2)</f>
        <v>0</v>
      </c>
      <c r="AK29" s="151"/>
      <c r="AL29" s="151"/>
      <c r="AM29" s="151"/>
      <c r="AN29" s="151"/>
      <c r="AO29" s="151"/>
      <c r="AP29" s="151"/>
      <c r="AQ29" s="151"/>
      <c r="AR29" s="151"/>
      <c r="AS29" s="151"/>
      <c r="AT29" s="151"/>
      <c r="AU29" s="151"/>
      <c r="AV29" s="151"/>
      <c r="AW29" s="151"/>
      <c r="AX29" s="151"/>
      <c r="AY29" s="151"/>
      <c r="AZ29" s="151"/>
      <c r="BA29" s="151"/>
      <c r="BB29" s="151"/>
      <c r="BC29" s="151"/>
      <c r="BD29" s="151"/>
      <c r="BE29" s="151"/>
      <c r="BF29" s="151"/>
      <c r="BG29" s="151"/>
      <c r="BH29" s="151"/>
      <c r="BI29" s="151"/>
      <c r="BJ29" s="151"/>
      <c r="BK29" s="151"/>
      <c r="BL29" s="151"/>
      <c r="BM29" s="151"/>
      <c r="BN29" s="151"/>
      <c r="BO29" s="151"/>
      <c r="BP29" s="151"/>
      <c r="BQ29" s="151"/>
      <c r="BR29" s="151"/>
    </row>
    <row r="30" spans="1:70" s="38" customFormat="1" ht="33">
      <c r="A30" s="35"/>
      <c r="B30" s="123"/>
      <c r="C30" s="145">
        <f t="shared" ca="1" si="1"/>
        <v>4</v>
      </c>
      <c r="D30" s="264">
        <f t="shared" ca="1" si="1"/>
        <v>0</v>
      </c>
      <c r="E30" s="145">
        <f t="shared" ref="E30:M30" ca="1" si="34">E29</f>
        <v>2</v>
      </c>
      <c r="F30" s="145">
        <f t="shared" ca="1" si="34"/>
        <v>240</v>
      </c>
      <c r="G30" s="435" t="str">
        <f t="shared" ca="1" si="34"/>
        <v>DJ62-00331A</v>
      </c>
      <c r="H30" s="196">
        <f t="shared" ca="1" si="34"/>
        <v>5231</v>
      </c>
      <c r="I30" s="145">
        <f t="shared" si="34"/>
        <v>0</v>
      </c>
      <c r="J30" s="213">
        <f t="shared" ca="1" si="34"/>
        <v>0.5</v>
      </c>
      <c r="K30" s="146">
        <f t="shared" ca="1" si="34"/>
        <v>0</v>
      </c>
      <c r="L30" s="146">
        <f t="shared" ca="1" si="34"/>
        <v>35.1</v>
      </c>
      <c r="M30" s="146">
        <f t="shared" ca="1" si="34"/>
        <v>2</v>
      </c>
      <c r="N30" s="194">
        <f t="shared" ca="1" si="10"/>
        <v>205.12820512820511</v>
      </c>
      <c r="O30" s="137" t="e">
        <f ca="1">O29/O28</f>
        <v>#DIV/0!</v>
      </c>
      <c r="P30" s="136" t="s">
        <v>239</v>
      </c>
      <c r="Q30" s="138" t="str">
        <f t="shared" ref="Q30:AJ30" ca="1" si="35">IFERROR(Q29/Q28,"")</f>
        <v/>
      </c>
      <c r="R30" s="138" t="str">
        <f t="shared" ca="1" si="35"/>
        <v/>
      </c>
      <c r="S30" s="138" t="str">
        <f t="shared" ca="1" si="35"/>
        <v/>
      </c>
      <c r="T30" s="138" t="str">
        <f t="shared" ca="1" si="35"/>
        <v/>
      </c>
      <c r="U30" s="138" t="str">
        <f t="shared" ca="1" si="35"/>
        <v/>
      </c>
      <c r="V30" s="138" t="str">
        <f t="shared" ca="1" si="35"/>
        <v/>
      </c>
      <c r="W30" s="138" t="str">
        <f t="shared" ca="1" si="35"/>
        <v/>
      </c>
      <c r="X30" s="138" t="str">
        <f t="shared" ca="1" si="35"/>
        <v/>
      </c>
      <c r="Y30" s="138" t="str">
        <f t="shared" ca="1" si="35"/>
        <v/>
      </c>
      <c r="Z30" s="138" t="str">
        <f t="shared" ca="1" si="35"/>
        <v/>
      </c>
      <c r="AA30" s="138" t="str">
        <f t="shared" ca="1" si="35"/>
        <v/>
      </c>
      <c r="AB30" s="138" t="str">
        <f t="shared" ca="1" si="35"/>
        <v/>
      </c>
      <c r="AC30" s="138" t="str">
        <f t="shared" ca="1" si="35"/>
        <v/>
      </c>
      <c r="AD30" s="138" t="str">
        <f t="shared" ca="1" si="35"/>
        <v/>
      </c>
      <c r="AE30" s="138" t="str">
        <f t="shared" ca="1" si="35"/>
        <v/>
      </c>
      <c r="AF30" s="138" t="str">
        <f t="shared" ca="1" si="35"/>
        <v/>
      </c>
      <c r="AG30" s="138" t="str">
        <f t="shared" ca="1" si="35"/>
        <v/>
      </c>
      <c r="AH30" s="138" t="str">
        <f t="shared" ca="1" si="35"/>
        <v/>
      </c>
      <c r="AI30" s="138" t="str">
        <f t="shared" ca="1" si="35"/>
        <v/>
      </c>
      <c r="AJ30" s="138" t="str">
        <f t="shared" ca="1" si="35"/>
        <v/>
      </c>
      <c r="AK30" s="151"/>
      <c r="AL30" s="151"/>
      <c r="AM30" s="151"/>
      <c r="AN30" s="151"/>
      <c r="AO30" s="151"/>
      <c r="AP30" s="151"/>
      <c r="AQ30" s="151"/>
      <c r="AR30" s="151"/>
      <c r="AS30" s="151"/>
      <c r="AT30" s="151"/>
      <c r="AU30" s="151"/>
      <c r="AV30" s="151"/>
      <c r="AW30" s="151"/>
      <c r="AX30" s="151"/>
      <c r="AY30" s="151"/>
      <c r="AZ30" s="151"/>
      <c r="BA30" s="151"/>
      <c r="BB30" s="151"/>
      <c r="BC30" s="151"/>
      <c r="BD30" s="151"/>
      <c r="BE30" s="151"/>
      <c r="BF30" s="151"/>
      <c r="BG30" s="151"/>
      <c r="BH30" s="151"/>
      <c r="BI30" s="151"/>
      <c r="BJ30" s="151"/>
      <c r="BK30" s="151"/>
      <c r="BL30" s="151"/>
      <c r="BM30" s="151"/>
      <c r="BN30" s="151"/>
      <c r="BO30" s="151"/>
      <c r="BP30" s="151"/>
      <c r="BQ30" s="151"/>
      <c r="BR30" s="151"/>
    </row>
    <row r="31" spans="1:70" s="115" customFormat="1" ht="33">
      <c r="A31" s="114"/>
      <c r="B31" s="121"/>
      <c r="C31" s="141">
        <f ca="1">IF(P35="Good",COUNTIF(INDIRECT("P1:P"&amp;ROW(P35)),"Good"))</f>
        <v>5</v>
      </c>
      <c r="D31" s="285">
        <f ca="1">IFERROR(SUM(Q35:AJ35)/SUM(Q34:AJ34),"-")</f>
        <v>0.64015151515151514</v>
      </c>
      <c r="E31" s="139">
        <f ca="1">VLOOKUP(G31,'Code List'!B:D,2,0)</f>
        <v>34</v>
      </c>
      <c r="F31" s="139">
        <f ca="1">VLOOKUP(G31,'Code List'!B:D,3,0)</f>
        <v>240</v>
      </c>
      <c r="G31" s="87" t="str">
        <f ca="1">VLOOKUP(C31,'Code List'!A:B,2,0)</f>
        <v>DA63-09042A</v>
      </c>
      <c r="H31" s="195">
        <f ca="1">SUM(Q32:AJ32)-K31</f>
        <v>3433</v>
      </c>
      <c r="I31" s="133"/>
      <c r="J31" s="211">
        <f ca="1">VLOOKUP(G31,'Code List'!B:G,6,0)</f>
        <v>0</v>
      </c>
      <c r="K31" s="140">
        <f ca="1">SUMIFS(Stock!C:C,Stock!B:B,'DA Injection'!G31)+SUMIFS(Stock!C:C,Stock!B:B,VLOOKUP('DA Injection'!G31,'Code List'!$B:$K,10,0))</f>
        <v>2375</v>
      </c>
      <c r="L31" s="140">
        <f ca="1">VLOOKUP(G31,'Code List'!B:F,4,0)</f>
        <v>39</v>
      </c>
      <c r="M31" s="140">
        <f ca="1">VLOOKUP(G31,'Code List'!B:F,5,0)</f>
        <v>2</v>
      </c>
      <c r="N31" s="197">
        <f t="shared" ca="1" si="10"/>
        <v>184.61538461538461</v>
      </c>
      <c r="O31" s="134"/>
      <c r="P31" s="124" t="s">
        <v>231</v>
      </c>
      <c r="Q31" s="125" t="s">
        <v>228</v>
      </c>
      <c r="R31" s="126" t="s">
        <v>229</v>
      </c>
      <c r="S31" s="125" t="s">
        <v>228</v>
      </c>
      <c r="T31" s="126" t="s">
        <v>229</v>
      </c>
      <c r="U31" s="125" t="s">
        <v>228</v>
      </c>
      <c r="V31" s="126" t="s">
        <v>229</v>
      </c>
      <c r="W31" s="125" t="s">
        <v>228</v>
      </c>
      <c r="X31" s="126" t="s">
        <v>229</v>
      </c>
      <c r="Y31" s="125" t="s">
        <v>228</v>
      </c>
      <c r="Z31" s="126" t="s">
        <v>229</v>
      </c>
      <c r="AA31" s="125" t="s">
        <v>228</v>
      </c>
      <c r="AB31" s="126" t="s">
        <v>229</v>
      </c>
      <c r="AC31" s="125" t="s">
        <v>228</v>
      </c>
      <c r="AD31" s="126" t="s">
        <v>229</v>
      </c>
      <c r="AE31" s="125" t="s">
        <v>228</v>
      </c>
      <c r="AF31" s="126" t="s">
        <v>229</v>
      </c>
      <c r="AG31" s="125" t="s">
        <v>228</v>
      </c>
      <c r="AH31" s="126" t="s">
        <v>229</v>
      </c>
      <c r="AI31" s="125" t="s">
        <v>228</v>
      </c>
      <c r="AJ31" s="126" t="s">
        <v>229</v>
      </c>
      <c r="AK31" s="150"/>
      <c r="AL31" s="150"/>
      <c r="AM31" s="150"/>
      <c r="AN31" s="150"/>
      <c r="AO31" s="150"/>
      <c r="AP31" s="150"/>
      <c r="AQ31" s="150"/>
      <c r="AR31" s="150"/>
      <c r="AS31" s="150"/>
      <c r="AT31" s="150"/>
      <c r="AU31" s="150"/>
      <c r="AV31" s="150"/>
      <c r="AW31" s="150"/>
      <c r="AX31" s="150"/>
      <c r="AY31" s="150"/>
      <c r="AZ31" s="150"/>
      <c r="BA31" s="150"/>
      <c r="BB31" s="150"/>
      <c r="BC31" s="150"/>
      <c r="BD31" s="150"/>
      <c r="BE31" s="150"/>
      <c r="BF31" s="150"/>
      <c r="BG31" s="150"/>
      <c r="BH31" s="150"/>
      <c r="BI31" s="150"/>
      <c r="BJ31" s="150"/>
      <c r="BK31" s="150"/>
      <c r="BL31" s="150"/>
      <c r="BM31" s="150"/>
      <c r="BN31" s="150"/>
      <c r="BO31" s="150"/>
      <c r="BP31" s="150"/>
      <c r="BQ31" s="150"/>
      <c r="BR31" s="150"/>
    </row>
    <row r="32" spans="1:70" s="115" customFormat="1" ht="66.95" customHeight="1">
      <c r="A32" s="114"/>
      <c r="B32" s="121"/>
      <c r="C32" s="144">
        <f t="shared" ca="1" si="1"/>
        <v>5</v>
      </c>
      <c r="D32" s="264">
        <f t="shared" ref="D32:M39" ca="1" si="36">D31</f>
        <v>0.64015151515151514</v>
      </c>
      <c r="E32" s="144">
        <f t="shared" ref="E32:M32" ca="1" si="37">E31</f>
        <v>34</v>
      </c>
      <c r="F32" s="144">
        <f t="shared" ca="1" si="37"/>
        <v>240</v>
      </c>
      <c r="G32" s="144" t="str">
        <f t="shared" ca="1" si="37"/>
        <v>DA63-09042A</v>
      </c>
      <c r="H32" s="196">
        <f t="shared" ca="1" si="37"/>
        <v>3433</v>
      </c>
      <c r="I32" s="144">
        <f t="shared" si="37"/>
        <v>0</v>
      </c>
      <c r="J32" s="212">
        <f t="shared" ca="1" si="37"/>
        <v>0</v>
      </c>
      <c r="K32" s="146">
        <f t="shared" ca="1" si="37"/>
        <v>2375</v>
      </c>
      <c r="L32" s="146">
        <f t="shared" ca="1" si="37"/>
        <v>39</v>
      </c>
      <c r="M32" s="146">
        <f t="shared" ca="1" si="37"/>
        <v>2</v>
      </c>
      <c r="N32" s="193">
        <f t="shared" ca="1" si="10"/>
        <v>184.61538461538461</v>
      </c>
      <c r="O32" s="134" t="s">
        <v>238</v>
      </c>
      <c r="P32" s="124"/>
      <c r="Q32" s="463">
        <f ca="1">IF(SUMIFS(INDIRECT("'PSI WM REF'!"&amp;SUBSTITUTE(ADDRESS(1,MATCH(Q$2,INDIRECT("'PSI WM REF'!"&amp;"5:5"),0)),"$1","")&amp;":"&amp;SUBSTITUTE(ADDRESS(1,MATCH(Q$2,INDIRECT("'PSI WM REF'!"&amp;"5:5"),0)),"$1","")),INDIRECT("'PSI WM REF'!"&amp;"C:C"),$G31,INDIRECT("'PSI WM REF'!"&amp;"U:U"),"3.Balance stock (only SEHC)")&gt;0,0,IF(ABS(SUMIFS(INDIRECT("'PSI WM REF'!"&amp;SUBSTITUTE(ADDRESS(1,MATCH(Q$2,INDIRECT("'PSI WM REF'!"&amp;"5:5"),0)),"$1","")&amp;":"&amp;SUBSTITUTE(ADDRESS(1,MATCH(Q$2,INDIRECT("'PSI WM REF'!"&amp;"5:5"),0)),"$1","")),INDIRECT("'PSI WM REF'!"&amp;"C:C"),$G31,INDIRECT("'PSI WM REF'!"&amp;"U:U"),"3.Balance stock (only SEHC)"))&gt;SUMIFS(INDIRECT("'PSI WM REF'!"&amp;SUBSTITUTE(ADDRESS(1,MATCH(Q$2,INDIRECT("'PSI WM REF'!"&amp;"5:5"),0)),"$1","")&amp;":"&amp;SUBSTITUTE(ADDRESS(1,MATCH(Q$2,INDIRECT("'PSI WM REF'!"&amp;"5:5"),0)),"$1","")),INDIRECT("'PSI WM REF'!"&amp;"C:C"),$G31,INDIRECT("'PSI WM REF'!"&amp;"U:U"),"1.Requirements (필요량)"),SUMIFS(INDIRECT("'PSI WM REF'!"&amp;SUBSTITUTE(ADDRESS(1,MATCH(Q$2,INDIRECT("'PSI WM REF'!"&amp;"5:5"),0)),"$1","")&amp;":"&amp;SUBSTITUTE(ADDRESS(1,MATCH(Q$2,INDIRECT("'PSI WM REF'!"&amp;"5:5"),0)),"$1","")),INDIRECT("'PSI WM REF'!"&amp;"C:C"),$G31,INDIRECT("'PSI WM REF'!"&amp;"U:U"),"1.Requirements (필요량)"),ABS(SUMIFS(INDIRECT("'PSI WM REF'!"&amp;SUBSTITUTE(ADDRESS(1,MATCH(Q$2,INDIRECT("'PSI WM REF'!"&amp;"5:5"),0)),"$1","")&amp;":"&amp;SUBSTITUTE(ADDRESS(1,MATCH(Q$2,INDIRECT("'PSI WM REF'!"&amp;"5:5"),0)),"$1","")),INDIRECT("'PSI WM REF'!"&amp;"C:C"),$G31,INDIRECT("'PSI WM REF'!"&amp;"U:U"),"3.Balance stock (only SEHC)"))))+N(" [[[[               Comment: WM REF PSI              ]]]")+IFERROR(SUMIFS(INDIRECT("'PSI VC'!"&amp;SUBSTITUTE(ADDRESS(1,MATCH(Q$2,INDIRECT("'PSI VC'!"&amp;"3:3"),0)),"$1","")&amp;":"&amp;SUBSTITUTE(ADDRESS(1,MATCH(Q$2,INDIRECT("'PSI VC'!"&amp;"3:3"),0)),"$1","")),INDIRECT("'PSI VC'!"&amp;"A:A"),$G31),0)+N("[[[                    Comment: VC PSI                    ]]]")+SUMIFS(INDIRECT("'Assy PSI Shortage'!"&amp;SUBSTITUTE(ADDRESS(1,42+MATCH(Q$2,INDIRECT("'Assy PSI Shortage'!"&amp;"AQ2:BA2"),0)),"$1","")&amp;":"&amp;SUBSTITUTE(ADDRESS(1,42+MATCH(Q$2,INDIRECT("'Assy PSI Shortage'!"&amp;"AQ2:BA2"),0)),"$1","")),'Assy PSI Shortage'!$AP:$AP,'DA Injection'!$G31)+N("[[[                    Comment: Assy PSI                    ]]]")</f>
        <v>1929</v>
      </c>
      <c r="R32" s="464"/>
      <c r="S32" s="463">
        <f ca="1">IF(SUMIFS(INDIRECT("'PSI WM REF'!"&amp;SUBSTITUTE(ADDRESS(1,MATCH(S$2,INDIRECT("'PSI WM REF'!"&amp;"5:5"),0)),"$1","")&amp;":"&amp;SUBSTITUTE(ADDRESS(1,MATCH(S$2,INDIRECT("'PSI WM REF'!"&amp;"5:5"),0)),"$1","")),INDIRECT("'PSI WM REF'!"&amp;"C:C"),$G31,INDIRECT("'PSI WM REF'!"&amp;"U:U"),"3.Balance stock (only SEHC)")&gt;0,0,IF(ABS(SUMIFS(INDIRECT("'PSI WM REF'!"&amp;SUBSTITUTE(ADDRESS(1,MATCH(S$2,INDIRECT("'PSI WM REF'!"&amp;"5:5"),0)),"$1","")&amp;":"&amp;SUBSTITUTE(ADDRESS(1,MATCH(S$2,INDIRECT("'PSI WM REF'!"&amp;"5:5"),0)),"$1","")),INDIRECT("'PSI WM REF'!"&amp;"C:C"),$G31,INDIRECT("'PSI WM REF'!"&amp;"U:U"),"3.Balance stock (only SEHC)"))&gt;SUMIFS(INDIRECT("'PSI WM REF'!"&amp;SUBSTITUTE(ADDRESS(1,MATCH(S$2,INDIRECT("'PSI WM REF'!"&amp;"5:5"),0)),"$1","")&amp;":"&amp;SUBSTITUTE(ADDRESS(1,MATCH(S$2,INDIRECT("'PSI WM REF'!"&amp;"5:5"),0)),"$1","")),INDIRECT("'PSI WM REF'!"&amp;"C:C"),$G31,INDIRECT("'PSI WM REF'!"&amp;"U:U"),"1.Requirements (필요량)"),SUMIFS(INDIRECT("'PSI WM REF'!"&amp;SUBSTITUTE(ADDRESS(1,MATCH(S$2,INDIRECT("'PSI WM REF'!"&amp;"5:5"),0)),"$1","")&amp;":"&amp;SUBSTITUTE(ADDRESS(1,MATCH(S$2,INDIRECT("'PSI WM REF'!"&amp;"5:5"),0)),"$1","")),INDIRECT("'PSI WM REF'!"&amp;"C:C"),$G31,INDIRECT("'PSI WM REF'!"&amp;"U:U"),"1.Requirements (필요량)"),ABS(SUMIFS(INDIRECT("'PSI WM REF'!"&amp;SUBSTITUTE(ADDRESS(1,MATCH(S$2,INDIRECT("'PSI WM REF'!"&amp;"5:5"),0)),"$1","")&amp;":"&amp;SUBSTITUTE(ADDRESS(1,MATCH(S$2,INDIRECT("'PSI WM REF'!"&amp;"5:5"),0)),"$1","")),INDIRECT("'PSI WM REF'!"&amp;"C:C"),$G31,INDIRECT("'PSI WM REF'!"&amp;"U:U"),"3.Balance stock (only SEHC)"))))+N(" [[[[               Comment: WM REF PSI              ]]]")+IFERROR(SUMIFS(INDIRECT("'PSI VC'!"&amp;SUBSTITUTE(ADDRESS(1,MATCH(S$2,INDIRECT("'PSI VC'!"&amp;"3:3"),0)),"$1","")&amp;":"&amp;SUBSTITUTE(ADDRESS(1,MATCH(S$2,INDIRECT("'PSI VC'!"&amp;"3:3"),0)),"$1","")),INDIRECT("'PSI VC'!"&amp;"A:A"),$G31),0)+N("[[[                    Comment: VC PSI                    ]]]")+SUMIFS(INDIRECT("'Assy PSI Shortage'!"&amp;SUBSTITUTE(ADDRESS(1,42+MATCH(S$2,INDIRECT("'Assy PSI Shortage'!"&amp;"AQ2:BA2"),0)),"$1","")&amp;":"&amp;SUBSTITUTE(ADDRESS(1,42+MATCH(S$2,INDIRECT("'Assy PSI Shortage'!"&amp;"AQ2:BA2"),0)),"$1","")),'Assy PSI Shortage'!$AP:$AP,'DA Injection'!$G31)+N("[[[                    Comment: Assy PSI                    ]]]")</f>
        <v>0</v>
      </c>
      <c r="T32" s="464"/>
      <c r="U32" s="463">
        <f ca="1">IF(SUMIFS(INDIRECT("'PSI WM REF'!"&amp;SUBSTITUTE(ADDRESS(1,MATCH(U$2,INDIRECT("'PSI WM REF'!"&amp;"5:5"),0)),"$1","")&amp;":"&amp;SUBSTITUTE(ADDRESS(1,MATCH(U$2,INDIRECT("'PSI WM REF'!"&amp;"5:5"),0)),"$1","")),INDIRECT("'PSI WM REF'!"&amp;"C:C"),$G31,INDIRECT("'PSI WM REF'!"&amp;"U:U"),"3.Balance stock (only SEHC)")&gt;0,0,IF(ABS(SUMIFS(INDIRECT("'PSI WM REF'!"&amp;SUBSTITUTE(ADDRESS(1,MATCH(U$2,INDIRECT("'PSI WM REF'!"&amp;"5:5"),0)),"$1","")&amp;":"&amp;SUBSTITUTE(ADDRESS(1,MATCH(U$2,INDIRECT("'PSI WM REF'!"&amp;"5:5"),0)),"$1","")),INDIRECT("'PSI WM REF'!"&amp;"C:C"),$G31,INDIRECT("'PSI WM REF'!"&amp;"U:U"),"3.Balance stock (only SEHC)"))&gt;SUMIFS(INDIRECT("'PSI WM REF'!"&amp;SUBSTITUTE(ADDRESS(1,MATCH(U$2,INDIRECT("'PSI WM REF'!"&amp;"5:5"),0)),"$1","")&amp;":"&amp;SUBSTITUTE(ADDRESS(1,MATCH(U$2,INDIRECT("'PSI WM REF'!"&amp;"5:5"),0)),"$1","")),INDIRECT("'PSI WM REF'!"&amp;"C:C"),$G31,INDIRECT("'PSI WM REF'!"&amp;"U:U"),"1.Requirements (필요량)"),SUMIFS(INDIRECT("'PSI WM REF'!"&amp;SUBSTITUTE(ADDRESS(1,MATCH(U$2,INDIRECT("'PSI WM REF'!"&amp;"5:5"),0)),"$1","")&amp;":"&amp;SUBSTITUTE(ADDRESS(1,MATCH(U$2,INDIRECT("'PSI WM REF'!"&amp;"5:5"),0)),"$1","")),INDIRECT("'PSI WM REF'!"&amp;"C:C"),$G31,INDIRECT("'PSI WM REF'!"&amp;"U:U"),"1.Requirements (필요량)"),ABS(SUMIFS(INDIRECT("'PSI WM REF'!"&amp;SUBSTITUTE(ADDRESS(1,MATCH(U$2,INDIRECT("'PSI WM REF'!"&amp;"5:5"),0)),"$1","")&amp;":"&amp;SUBSTITUTE(ADDRESS(1,MATCH(U$2,INDIRECT("'PSI WM REF'!"&amp;"5:5"),0)),"$1","")),INDIRECT("'PSI WM REF'!"&amp;"C:C"),$G31,INDIRECT("'PSI WM REF'!"&amp;"U:U"),"3.Balance stock (only SEHC)"))))+N(" [[[[               Comment: WM REF PSI              ]]]")+IFERROR(SUMIFS(INDIRECT("'PSI VC'!"&amp;SUBSTITUTE(ADDRESS(1,MATCH(U$2,INDIRECT("'PSI VC'!"&amp;"3:3"),0)),"$1","")&amp;":"&amp;SUBSTITUTE(ADDRESS(1,MATCH(U$2,INDIRECT("'PSI VC'!"&amp;"3:3"),0)),"$1","")),INDIRECT("'PSI VC'!"&amp;"A:A"),$G31),0)+N("[[[                    Comment: VC PSI                    ]]]")+SUMIFS(INDIRECT("'Assy PSI Shortage'!"&amp;SUBSTITUTE(ADDRESS(1,42+MATCH(U$2,INDIRECT("'Assy PSI Shortage'!"&amp;"AQ2:BA2"),0)),"$1","")&amp;":"&amp;SUBSTITUTE(ADDRESS(1,42+MATCH(U$2,INDIRECT("'Assy PSI Shortage'!"&amp;"AQ2:BA2"),0)),"$1","")),'Assy PSI Shortage'!$AP:$AP,'DA Injection'!$G31)+N("[[[                    Comment: Assy PSI                    ]]]")</f>
        <v>0</v>
      </c>
      <c r="V32" s="464"/>
      <c r="W32" s="463">
        <f ca="1">IF(SUMIFS(INDIRECT("'PSI WM REF'!"&amp;SUBSTITUTE(ADDRESS(1,MATCH(W$2,INDIRECT("'PSI WM REF'!"&amp;"5:5"),0)),"$1","")&amp;":"&amp;SUBSTITUTE(ADDRESS(1,MATCH(W$2,INDIRECT("'PSI WM REF'!"&amp;"5:5"),0)),"$1","")),INDIRECT("'PSI WM REF'!"&amp;"C:C"),$G31,INDIRECT("'PSI WM REF'!"&amp;"U:U"),"3.Balance stock (only SEHC)")&gt;0,0,IF(ABS(SUMIFS(INDIRECT("'PSI WM REF'!"&amp;SUBSTITUTE(ADDRESS(1,MATCH(W$2,INDIRECT("'PSI WM REF'!"&amp;"5:5"),0)),"$1","")&amp;":"&amp;SUBSTITUTE(ADDRESS(1,MATCH(W$2,INDIRECT("'PSI WM REF'!"&amp;"5:5"),0)),"$1","")),INDIRECT("'PSI WM REF'!"&amp;"C:C"),$G31,INDIRECT("'PSI WM REF'!"&amp;"U:U"),"3.Balance stock (only SEHC)"))&gt;SUMIFS(INDIRECT("'PSI WM REF'!"&amp;SUBSTITUTE(ADDRESS(1,MATCH(W$2,INDIRECT("'PSI WM REF'!"&amp;"5:5"),0)),"$1","")&amp;":"&amp;SUBSTITUTE(ADDRESS(1,MATCH(W$2,INDIRECT("'PSI WM REF'!"&amp;"5:5"),0)),"$1","")),INDIRECT("'PSI WM REF'!"&amp;"C:C"),$G31,INDIRECT("'PSI WM REF'!"&amp;"U:U"),"1.Requirements (필요량)"),SUMIFS(INDIRECT("'PSI WM REF'!"&amp;SUBSTITUTE(ADDRESS(1,MATCH(W$2,INDIRECT("'PSI WM REF'!"&amp;"5:5"),0)),"$1","")&amp;":"&amp;SUBSTITUTE(ADDRESS(1,MATCH(W$2,INDIRECT("'PSI WM REF'!"&amp;"5:5"),0)),"$1","")),INDIRECT("'PSI WM REF'!"&amp;"C:C"),$G31,INDIRECT("'PSI WM REF'!"&amp;"U:U"),"1.Requirements (필요량)"),ABS(SUMIFS(INDIRECT("'PSI WM REF'!"&amp;SUBSTITUTE(ADDRESS(1,MATCH(W$2,INDIRECT("'PSI WM REF'!"&amp;"5:5"),0)),"$1","")&amp;":"&amp;SUBSTITUTE(ADDRESS(1,MATCH(W$2,INDIRECT("'PSI WM REF'!"&amp;"5:5"),0)),"$1","")),INDIRECT("'PSI WM REF'!"&amp;"C:C"),$G31,INDIRECT("'PSI WM REF'!"&amp;"U:U"),"3.Balance stock (only SEHC)"))))+N(" [[[[               Comment: WM REF PSI              ]]]")+IFERROR(SUMIFS(INDIRECT("'PSI VC'!"&amp;SUBSTITUTE(ADDRESS(1,MATCH(W$2,INDIRECT("'PSI VC'!"&amp;"3:3"),0)),"$1","")&amp;":"&amp;SUBSTITUTE(ADDRESS(1,MATCH(W$2,INDIRECT("'PSI VC'!"&amp;"3:3"),0)),"$1","")),INDIRECT("'PSI VC'!"&amp;"A:A"),$G31),0)+N("[[[                    Comment: VC PSI                    ]]]")+SUMIFS(INDIRECT("'Assy PSI Shortage'!"&amp;SUBSTITUTE(ADDRESS(1,42+MATCH(W$2,INDIRECT("'Assy PSI Shortage'!"&amp;"AQ2:BA2"),0)),"$1","")&amp;":"&amp;SUBSTITUTE(ADDRESS(1,42+MATCH(W$2,INDIRECT("'Assy PSI Shortage'!"&amp;"AQ2:BA2"),0)),"$1","")),'Assy PSI Shortage'!$AP:$AP,'DA Injection'!$G31)+N("[[[                    Comment: Assy PSI                    ]]]")</f>
        <v>0</v>
      </c>
      <c r="X32" s="464"/>
      <c r="Y32" s="463">
        <f ca="1">IF(SUMIFS(INDIRECT("'PSI WM REF'!"&amp;SUBSTITUTE(ADDRESS(1,MATCH(Y$2,INDIRECT("'PSI WM REF'!"&amp;"5:5"),0)),"$1","")&amp;":"&amp;SUBSTITUTE(ADDRESS(1,MATCH(Y$2,INDIRECT("'PSI WM REF'!"&amp;"5:5"),0)),"$1","")),INDIRECT("'PSI WM REF'!"&amp;"C:C"),$G31,INDIRECT("'PSI WM REF'!"&amp;"U:U"),"3.Balance stock (only SEHC)")&gt;0,0,IF(ABS(SUMIFS(INDIRECT("'PSI WM REF'!"&amp;SUBSTITUTE(ADDRESS(1,MATCH(Y$2,INDIRECT("'PSI WM REF'!"&amp;"5:5"),0)),"$1","")&amp;":"&amp;SUBSTITUTE(ADDRESS(1,MATCH(Y$2,INDIRECT("'PSI WM REF'!"&amp;"5:5"),0)),"$1","")),INDIRECT("'PSI WM REF'!"&amp;"C:C"),$G31,INDIRECT("'PSI WM REF'!"&amp;"U:U"),"3.Balance stock (only SEHC)"))&gt;SUMIFS(INDIRECT("'PSI WM REF'!"&amp;SUBSTITUTE(ADDRESS(1,MATCH(Y$2,INDIRECT("'PSI WM REF'!"&amp;"5:5"),0)),"$1","")&amp;":"&amp;SUBSTITUTE(ADDRESS(1,MATCH(Y$2,INDIRECT("'PSI WM REF'!"&amp;"5:5"),0)),"$1","")),INDIRECT("'PSI WM REF'!"&amp;"C:C"),$G31,INDIRECT("'PSI WM REF'!"&amp;"U:U"),"1.Requirements (필요량)"),SUMIFS(INDIRECT("'PSI WM REF'!"&amp;SUBSTITUTE(ADDRESS(1,MATCH(Y$2,INDIRECT("'PSI WM REF'!"&amp;"5:5"),0)),"$1","")&amp;":"&amp;SUBSTITUTE(ADDRESS(1,MATCH(Y$2,INDIRECT("'PSI WM REF'!"&amp;"5:5"),0)),"$1","")),INDIRECT("'PSI WM REF'!"&amp;"C:C"),$G31,INDIRECT("'PSI WM REF'!"&amp;"U:U"),"1.Requirements (필요량)"),ABS(SUMIFS(INDIRECT("'PSI WM REF'!"&amp;SUBSTITUTE(ADDRESS(1,MATCH(Y$2,INDIRECT("'PSI WM REF'!"&amp;"5:5"),0)),"$1","")&amp;":"&amp;SUBSTITUTE(ADDRESS(1,MATCH(Y$2,INDIRECT("'PSI WM REF'!"&amp;"5:5"),0)),"$1","")),INDIRECT("'PSI WM REF'!"&amp;"C:C"),$G31,INDIRECT("'PSI WM REF'!"&amp;"U:U"),"3.Balance stock (only SEHC)"))))+N(" [[[[               Comment: WM REF PSI              ]]]")+IFERROR(SUMIFS(INDIRECT("'PSI VC'!"&amp;SUBSTITUTE(ADDRESS(1,MATCH(Y$2,INDIRECT("'PSI VC'!"&amp;"3:3"),0)),"$1","")&amp;":"&amp;SUBSTITUTE(ADDRESS(1,MATCH(Y$2,INDIRECT("'PSI VC'!"&amp;"3:3"),0)),"$1","")),INDIRECT("'PSI VC'!"&amp;"A:A"),$G31),0)+N("[[[                    Comment: VC PSI                    ]]]")+SUMIFS(INDIRECT("'Assy PSI Shortage'!"&amp;SUBSTITUTE(ADDRESS(1,42+MATCH(Y$2,INDIRECT("'Assy PSI Shortage'!"&amp;"AQ2:BA2"),0)),"$1","")&amp;":"&amp;SUBSTITUTE(ADDRESS(1,42+MATCH(Y$2,INDIRECT("'Assy PSI Shortage'!"&amp;"AQ2:BA2"),0)),"$1","")),'Assy PSI Shortage'!$AP:$AP,'DA Injection'!$G31)+N("[[[                    Comment: Assy PSI                    ]]]")</f>
        <v>0</v>
      </c>
      <c r="Z32" s="464"/>
      <c r="AA32" s="463">
        <f ca="1">IF(SUMIFS(INDIRECT("'PSI WM REF'!"&amp;SUBSTITUTE(ADDRESS(1,MATCH(AA$2,INDIRECT("'PSI WM REF'!"&amp;"5:5"),0)),"$1","")&amp;":"&amp;SUBSTITUTE(ADDRESS(1,MATCH(AA$2,INDIRECT("'PSI WM REF'!"&amp;"5:5"),0)),"$1","")),INDIRECT("'PSI WM REF'!"&amp;"C:C"),$G31,INDIRECT("'PSI WM REF'!"&amp;"U:U"),"3.Balance stock (only SEHC)")&gt;0,0,IF(ABS(SUMIFS(INDIRECT("'PSI WM REF'!"&amp;SUBSTITUTE(ADDRESS(1,MATCH(AA$2,INDIRECT("'PSI WM REF'!"&amp;"5:5"),0)),"$1","")&amp;":"&amp;SUBSTITUTE(ADDRESS(1,MATCH(AA$2,INDIRECT("'PSI WM REF'!"&amp;"5:5"),0)),"$1","")),INDIRECT("'PSI WM REF'!"&amp;"C:C"),$G31,INDIRECT("'PSI WM REF'!"&amp;"U:U"),"3.Balance stock (only SEHC)"))&gt;SUMIFS(INDIRECT("'PSI WM REF'!"&amp;SUBSTITUTE(ADDRESS(1,MATCH(AA$2,INDIRECT("'PSI WM REF'!"&amp;"5:5"),0)),"$1","")&amp;":"&amp;SUBSTITUTE(ADDRESS(1,MATCH(AA$2,INDIRECT("'PSI WM REF'!"&amp;"5:5"),0)),"$1","")),INDIRECT("'PSI WM REF'!"&amp;"C:C"),$G31,INDIRECT("'PSI WM REF'!"&amp;"U:U"),"1.Requirements (필요량)"),SUMIFS(INDIRECT("'PSI WM REF'!"&amp;SUBSTITUTE(ADDRESS(1,MATCH(AA$2,INDIRECT("'PSI WM REF'!"&amp;"5:5"),0)),"$1","")&amp;":"&amp;SUBSTITUTE(ADDRESS(1,MATCH(AA$2,INDIRECT("'PSI WM REF'!"&amp;"5:5"),0)),"$1","")),INDIRECT("'PSI WM REF'!"&amp;"C:C"),$G31,INDIRECT("'PSI WM REF'!"&amp;"U:U"),"1.Requirements (필요량)"),ABS(SUMIFS(INDIRECT("'PSI WM REF'!"&amp;SUBSTITUTE(ADDRESS(1,MATCH(AA$2,INDIRECT("'PSI WM REF'!"&amp;"5:5"),0)),"$1","")&amp;":"&amp;SUBSTITUTE(ADDRESS(1,MATCH(AA$2,INDIRECT("'PSI WM REF'!"&amp;"5:5"),0)),"$1","")),INDIRECT("'PSI WM REF'!"&amp;"C:C"),$G31,INDIRECT("'PSI WM REF'!"&amp;"U:U"),"3.Balance stock (only SEHC)"))))+N(" [[[[               Comment: WM REF PSI              ]]]")+IFERROR(SUMIFS(INDIRECT("'PSI VC'!"&amp;SUBSTITUTE(ADDRESS(1,MATCH(AA$2,INDIRECT("'PSI VC'!"&amp;"3:3"),0)),"$1","")&amp;":"&amp;SUBSTITUTE(ADDRESS(1,MATCH(AA$2,INDIRECT("'PSI VC'!"&amp;"3:3"),0)),"$1","")),INDIRECT("'PSI VC'!"&amp;"A:A"),$G31),0)+N("[[[                    Comment: VC PSI                    ]]]")+SUMIFS(INDIRECT("'Assy PSI Shortage'!"&amp;SUBSTITUTE(ADDRESS(1,42+MATCH(AA$2,INDIRECT("'Assy PSI Shortage'!"&amp;"AQ2:BA2"),0)),"$1","")&amp;":"&amp;SUBSTITUTE(ADDRESS(1,42+MATCH(AA$2,INDIRECT("'Assy PSI Shortage'!"&amp;"AQ2:BA2"),0)),"$1","")),'Assy PSI Shortage'!$AP:$AP,'DA Injection'!$G31)+N("[[[                    Comment: Assy PSI                    ]]]")</f>
        <v>1683</v>
      </c>
      <c r="AB32" s="464"/>
      <c r="AC32" s="463">
        <f ca="1">IF(SUMIFS(INDIRECT("'PSI WM REF'!"&amp;SUBSTITUTE(ADDRESS(1,MATCH(AC$2,INDIRECT("'PSI WM REF'!"&amp;"5:5"),0)),"$1","")&amp;":"&amp;SUBSTITUTE(ADDRESS(1,MATCH(AC$2,INDIRECT("'PSI WM REF'!"&amp;"5:5"),0)),"$1","")),INDIRECT("'PSI WM REF'!"&amp;"C:C"),$G31,INDIRECT("'PSI WM REF'!"&amp;"U:U"),"3.Balance stock (only SEHC)")&gt;0,0,IF(ABS(SUMIFS(INDIRECT("'PSI WM REF'!"&amp;SUBSTITUTE(ADDRESS(1,MATCH(AC$2,INDIRECT("'PSI WM REF'!"&amp;"5:5"),0)),"$1","")&amp;":"&amp;SUBSTITUTE(ADDRESS(1,MATCH(AC$2,INDIRECT("'PSI WM REF'!"&amp;"5:5"),0)),"$1","")),INDIRECT("'PSI WM REF'!"&amp;"C:C"),$G31,INDIRECT("'PSI WM REF'!"&amp;"U:U"),"3.Balance stock (only SEHC)"))&gt;SUMIFS(INDIRECT("'PSI WM REF'!"&amp;SUBSTITUTE(ADDRESS(1,MATCH(AC$2,INDIRECT("'PSI WM REF'!"&amp;"5:5"),0)),"$1","")&amp;":"&amp;SUBSTITUTE(ADDRESS(1,MATCH(AC$2,INDIRECT("'PSI WM REF'!"&amp;"5:5"),0)),"$1","")),INDIRECT("'PSI WM REF'!"&amp;"C:C"),$G31,INDIRECT("'PSI WM REF'!"&amp;"U:U"),"1.Requirements (필요량)"),SUMIFS(INDIRECT("'PSI WM REF'!"&amp;SUBSTITUTE(ADDRESS(1,MATCH(AC$2,INDIRECT("'PSI WM REF'!"&amp;"5:5"),0)),"$1","")&amp;":"&amp;SUBSTITUTE(ADDRESS(1,MATCH(AC$2,INDIRECT("'PSI WM REF'!"&amp;"5:5"),0)),"$1","")),INDIRECT("'PSI WM REF'!"&amp;"C:C"),$G31,INDIRECT("'PSI WM REF'!"&amp;"U:U"),"1.Requirements (필요량)"),ABS(SUMIFS(INDIRECT("'PSI WM REF'!"&amp;SUBSTITUTE(ADDRESS(1,MATCH(AC$2,INDIRECT("'PSI WM REF'!"&amp;"5:5"),0)),"$1","")&amp;":"&amp;SUBSTITUTE(ADDRESS(1,MATCH(AC$2,INDIRECT("'PSI WM REF'!"&amp;"5:5"),0)),"$1","")),INDIRECT("'PSI WM REF'!"&amp;"C:C"),$G31,INDIRECT("'PSI WM REF'!"&amp;"U:U"),"3.Balance stock (only SEHC)"))))+N(" [[[[               Comment: WM REF PSI              ]]]")+IFERROR(SUMIFS(INDIRECT("'PSI VC'!"&amp;SUBSTITUTE(ADDRESS(1,MATCH(AC$2,INDIRECT("'PSI VC'!"&amp;"3:3"),0)),"$1","")&amp;":"&amp;SUBSTITUTE(ADDRESS(1,MATCH(AC$2,INDIRECT("'PSI VC'!"&amp;"3:3"),0)),"$1","")),INDIRECT("'PSI VC'!"&amp;"A:A"),$G31),0)+N("[[[                    Comment: VC PSI                    ]]]")+SUMIFS(INDIRECT("'Assy PSI Shortage'!"&amp;SUBSTITUTE(ADDRESS(1,42+MATCH(AC$2,INDIRECT("'Assy PSI Shortage'!"&amp;"AQ2:BA2"),0)),"$1","")&amp;":"&amp;SUBSTITUTE(ADDRESS(1,42+MATCH(AC$2,INDIRECT("'Assy PSI Shortage'!"&amp;"AQ2:BA2"),0)),"$1","")),'Assy PSI Shortage'!$AP:$AP,'DA Injection'!$G31)+N("[[[                    Comment: Assy PSI                    ]]]")</f>
        <v>412</v>
      </c>
      <c r="AD32" s="464"/>
      <c r="AE32" s="463">
        <f ca="1">IF(SUMIFS(INDIRECT("'PSI WM REF'!"&amp;SUBSTITUTE(ADDRESS(1,MATCH(AE$2,INDIRECT("'PSI WM REF'!"&amp;"5:5"),0)),"$1","")&amp;":"&amp;SUBSTITUTE(ADDRESS(1,MATCH(AE$2,INDIRECT("'PSI WM REF'!"&amp;"5:5"),0)),"$1","")),INDIRECT("'PSI WM REF'!"&amp;"C:C"),$G31,INDIRECT("'PSI WM REF'!"&amp;"U:U"),"3.Balance stock (only SEHC)")&gt;0,0,IF(ABS(SUMIFS(INDIRECT("'PSI WM REF'!"&amp;SUBSTITUTE(ADDRESS(1,MATCH(AE$2,INDIRECT("'PSI WM REF'!"&amp;"5:5"),0)),"$1","")&amp;":"&amp;SUBSTITUTE(ADDRESS(1,MATCH(AE$2,INDIRECT("'PSI WM REF'!"&amp;"5:5"),0)),"$1","")),INDIRECT("'PSI WM REF'!"&amp;"C:C"),$G31,INDIRECT("'PSI WM REF'!"&amp;"U:U"),"3.Balance stock (only SEHC)"))&gt;SUMIFS(INDIRECT("'PSI WM REF'!"&amp;SUBSTITUTE(ADDRESS(1,MATCH(AE$2,INDIRECT("'PSI WM REF'!"&amp;"5:5"),0)),"$1","")&amp;":"&amp;SUBSTITUTE(ADDRESS(1,MATCH(AE$2,INDIRECT("'PSI WM REF'!"&amp;"5:5"),0)),"$1","")),INDIRECT("'PSI WM REF'!"&amp;"C:C"),$G31,INDIRECT("'PSI WM REF'!"&amp;"U:U"),"1.Requirements (필요량)"),SUMIFS(INDIRECT("'PSI WM REF'!"&amp;SUBSTITUTE(ADDRESS(1,MATCH(AE$2,INDIRECT("'PSI WM REF'!"&amp;"5:5"),0)),"$1","")&amp;":"&amp;SUBSTITUTE(ADDRESS(1,MATCH(AE$2,INDIRECT("'PSI WM REF'!"&amp;"5:5"),0)),"$1","")),INDIRECT("'PSI WM REF'!"&amp;"C:C"),$G31,INDIRECT("'PSI WM REF'!"&amp;"U:U"),"1.Requirements (필요량)"),ABS(SUMIFS(INDIRECT("'PSI WM REF'!"&amp;SUBSTITUTE(ADDRESS(1,MATCH(AE$2,INDIRECT("'PSI WM REF'!"&amp;"5:5"),0)),"$1","")&amp;":"&amp;SUBSTITUTE(ADDRESS(1,MATCH(AE$2,INDIRECT("'PSI WM REF'!"&amp;"5:5"),0)),"$1","")),INDIRECT("'PSI WM REF'!"&amp;"C:C"),$G31,INDIRECT("'PSI WM REF'!"&amp;"U:U"),"3.Balance stock (only SEHC)"))))+N(" [[[[               Comment: WM REF PSI              ]]]")+IFERROR(SUMIFS(INDIRECT("'PSI VC'!"&amp;SUBSTITUTE(ADDRESS(1,MATCH(AE$2,INDIRECT("'PSI VC'!"&amp;"3:3"),0)),"$1","")&amp;":"&amp;SUBSTITUTE(ADDRESS(1,MATCH(AE$2,INDIRECT("'PSI VC'!"&amp;"3:3"),0)),"$1","")),INDIRECT("'PSI VC'!"&amp;"A:A"),$G31),0)+N("[[[                    Comment: VC PSI                    ]]]")+SUMIFS(INDIRECT("'Assy PSI Shortage'!"&amp;SUBSTITUTE(ADDRESS(1,42+MATCH(AE$2,INDIRECT("'Assy PSI Shortage'!"&amp;"AQ2:BA2"),0)),"$1","")&amp;":"&amp;SUBSTITUTE(ADDRESS(1,42+MATCH(AE$2,INDIRECT("'Assy PSI Shortage'!"&amp;"AQ2:BA2"),0)),"$1","")),'Assy PSI Shortage'!$AP:$AP,'DA Injection'!$G31)+N("[[[                    Comment: Assy PSI                    ]]]")</f>
        <v>1520</v>
      </c>
      <c r="AF32" s="464"/>
      <c r="AG32" s="463">
        <f ca="1">IF(SUMIFS(INDIRECT("'PSI WM REF'!"&amp;SUBSTITUTE(ADDRESS(1,MATCH(AG$2,INDIRECT("'PSI WM REF'!"&amp;"5:5"),0)),"$1","")&amp;":"&amp;SUBSTITUTE(ADDRESS(1,MATCH(AG$2,INDIRECT("'PSI WM REF'!"&amp;"5:5"),0)),"$1","")),INDIRECT("'PSI WM REF'!"&amp;"C:C"),$G31,INDIRECT("'PSI WM REF'!"&amp;"U:U"),"3.Balance stock (only SEHC)")&gt;0,0,IF(ABS(SUMIFS(INDIRECT("'PSI WM REF'!"&amp;SUBSTITUTE(ADDRESS(1,MATCH(AG$2,INDIRECT("'PSI WM REF'!"&amp;"5:5"),0)),"$1","")&amp;":"&amp;SUBSTITUTE(ADDRESS(1,MATCH(AG$2,INDIRECT("'PSI WM REF'!"&amp;"5:5"),0)),"$1","")),INDIRECT("'PSI WM REF'!"&amp;"C:C"),$G31,INDIRECT("'PSI WM REF'!"&amp;"U:U"),"3.Balance stock (only SEHC)"))&gt;SUMIFS(INDIRECT("'PSI WM REF'!"&amp;SUBSTITUTE(ADDRESS(1,MATCH(AG$2,INDIRECT("'PSI WM REF'!"&amp;"5:5"),0)),"$1","")&amp;":"&amp;SUBSTITUTE(ADDRESS(1,MATCH(AG$2,INDIRECT("'PSI WM REF'!"&amp;"5:5"),0)),"$1","")),INDIRECT("'PSI WM REF'!"&amp;"C:C"),$G31,INDIRECT("'PSI WM REF'!"&amp;"U:U"),"1.Requirements (필요량)"),SUMIFS(INDIRECT("'PSI WM REF'!"&amp;SUBSTITUTE(ADDRESS(1,MATCH(AG$2,INDIRECT("'PSI WM REF'!"&amp;"5:5"),0)),"$1","")&amp;":"&amp;SUBSTITUTE(ADDRESS(1,MATCH(AG$2,INDIRECT("'PSI WM REF'!"&amp;"5:5"),0)),"$1","")),INDIRECT("'PSI WM REF'!"&amp;"C:C"),$G31,INDIRECT("'PSI WM REF'!"&amp;"U:U"),"1.Requirements (필요량)"),ABS(SUMIFS(INDIRECT("'PSI WM REF'!"&amp;SUBSTITUTE(ADDRESS(1,MATCH(AG$2,INDIRECT("'PSI WM REF'!"&amp;"5:5"),0)),"$1","")&amp;":"&amp;SUBSTITUTE(ADDRESS(1,MATCH(AG$2,INDIRECT("'PSI WM REF'!"&amp;"5:5"),0)),"$1","")),INDIRECT("'PSI WM REF'!"&amp;"C:C"),$G31,INDIRECT("'PSI WM REF'!"&amp;"U:U"),"3.Balance stock (only SEHC)"))))+N(" [[[[               Comment: WM REF PSI              ]]]")+IFERROR(SUMIFS(INDIRECT("'PSI VC'!"&amp;SUBSTITUTE(ADDRESS(1,MATCH(AG$2,INDIRECT("'PSI VC'!"&amp;"3:3"),0)),"$1","")&amp;":"&amp;SUBSTITUTE(ADDRESS(1,MATCH(AG$2,INDIRECT("'PSI VC'!"&amp;"3:3"),0)),"$1","")),INDIRECT("'PSI VC'!"&amp;"A:A"),$G31),0)+N("[[[                    Comment: VC PSI                    ]]]")+SUMIFS(INDIRECT("'Assy PSI Shortage'!"&amp;SUBSTITUTE(ADDRESS(1,42+MATCH(AG$2,INDIRECT("'Assy PSI Shortage'!"&amp;"AQ2:BA2"),0)),"$1","")&amp;":"&amp;SUBSTITUTE(ADDRESS(1,42+MATCH(AG$2,INDIRECT("'Assy PSI Shortage'!"&amp;"AQ2:BA2"),0)),"$1","")),'Assy PSI Shortage'!$AP:$AP,'DA Injection'!$G31)+N("[[[                    Comment: Assy PSI                    ]]]")</f>
        <v>264</v>
      </c>
      <c r="AH32" s="464"/>
      <c r="AI32" s="463">
        <f ca="1">IF(SUMIFS(INDIRECT("'PSI WM REF'!"&amp;SUBSTITUTE(ADDRESS(1,MATCH(AI$2,INDIRECT("'PSI WM REF'!"&amp;"5:5"),0)),"$1","")&amp;":"&amp;SUBSTITUTE(ADDRESS(1,MATCH(AI$2,INDIRECT("'PSI WM REF'!"&amp;"5:5"),0)),"$1","")),INDIRECT("'PSI WM REF'!"&amp;"C:C"),$G31,INDIRECT("'PSI WM REF'!"&amp;"U:U"),"3.Balance stock (only SEHC)")&gt;0,0,IF(ABS(SUMIFS(INDIRECT("'PSI WM REF'!"&amp;SUBSTITUTE(ADDRESS(1,MATCH(AI$2,INDIRECT("'PSI WM REF'!"&amp;"5:5"),0)),"$1","")&amp;":"&amp;SUBSTITUTE(ADDRESS(1,MATCH(AI$2,INDIRECT("'PSI WM REF'!"&amp;"5:5"),0)),"$1","")),INDIRECT("'PSI WM REF'!"&amp;"C:C"),$G31,INDIRECT("'PSI WM REF'!"&amp;"U:U"),"3.Balance stock (only SEHC)"))&gt;SUMIFS(INDIRECT("'PSI WM REF'!"&amp;SUBSTITUTE(ADDRESS(1,MATCH(AI$2,INDIRECT("'PSI WM REF'!"&amp;"5:5"),0)),"$1","")&amp;":"&amp;SUBSTITUTE(ADDRESS(1,MATCH(AI$2,INDIRECT("'PSI WM REF'!"&amp;"5:5"),0)),"$1","")),INDIRECT("'PSI WM REF'!"&amp;"C:C"),$G31,INDIRECT("'PSI WM REF'!"&amp;"U:U"),"1.Requirements (필요량)"),SUMIFS(INDIRECT("'PSI WM REF'!"&amp;SUBSTITUTE(ADDRESS(1,MATCH(AI$2,INDIRECT("'PSI WM REF'!"&amp;"5:5"),0)),"$1","")&amp;":"&amp;SUBSTITUTE(ADDRESS(1,MATCH(AI$2,INDIRECT("'PSI WM REF'!"&amp;"5:5"),0)),"$1","")),INDIRECT("'PSI WM REF'!"&amp;"C:C"),$G31,INDIRECT("'PSI WM REF'!"&amp;"U:U"),"1.Requirements (필요량)"),ABS(SUMIFS(INDIRECT("'PSI WM REF'!"&amp;SUBSTITUTE(ADDRESS(1,MATCH(AI$2,INDIRECT("'PSI WM REF'!"&amp;"5:5"),0)),"$1","")&amp;":"&amp;SUBSTITUTE(ADDRESS(1,MATCH(AI$2,INDIRECT("'PSI WM REF'!"&amp;"5:5"),0)),"$1","")),INDIRECT("'PSI WM REF'!"&amp;"C:C"),$G31,INDIRECT("'PSI WM REF'!"&amp;"U:U"),"3.Balance stock (only SEHC)"))))+N(" [[[[               Comment: WM REF PSI              ]]]")+IFERROR(SUMIFS(INDIRECT("'PSI VC'!"&amp;SUBSTITUTE(ADDRESS(1,MATCH(AI$2,INDIRECT("'PSI VC'!"&amp;"3:3"),0)),"$1","")&amp;":"&amp;SUBSTITUTE(ADDRESS(1,MATCH(AI$2,INDIRECT("'PSI VC'!"&amp;"3:3"),0)),"$1","")),INDIRECT("'PSI VC'!"&amp;"A:A"),$G31),0)+N("[[[                    Comment: VC PSI                    ]]]")+SUMIFS(INDIRECT("'Assy PSI Shortage'!"&amp;SUBSTITUTE(ADDRESS(1,42+MATCH(AI$2,INDIRECT("'Assy PSI Shortage'!"&amp;"AQ2:BA2"),0)),"$1","")&amp;":"&amp;SUBSTITUTE(ADDRESS(1,42+MATCH(AI$2,INDIRECT("'Assy PSI Shortage'!"&amp;"AQ2:BA2"),0)),"$1","")),'Assy PSI Shortage'!$AP:$AP,'DA Injection'!$G31)+N("[[[                    Comment: Assy PSI                    ]]]")</f>
        <v>0</v>
      </c>
      <c r="AJ32" s="464"/>
      <c r="AK32" s="150"/>
      <c r="AL32" s="150"/>
      <c r="AM32" s="150"/>
      <c r="AN32" s="150"/>
      <c r="AO32" s="150"/>
      <c r="AP32" s="150"/>
      <c r="AQ32" s="150"/>
      <c r="AR32" s="150"/>
      <c r="AS32" s="150"/>
      <c r="AT32" s="150"/>
      <c r="AU32" s="150"/>
      <c r="AV32" s="150"/>
      <c r="AW32" s="150"/>
      <c r="AX32" s="150"/>
      <c r="AY32" s="150"/>
      <c r="AZ32" s="150"/>
      <c r="BA32" s="150"/>
      <c r="BB32" s="150"/>
      <c r="BC32" s="150"/>
      <c r="BD32" s="150"/>
      <c r="BE32" s="150"/>
      <c r="BF32" s="150"/>
      <c r="BG32" s="150"/>
      <c r="BH32" s="150"/>
      <c r="BI32" s="150"/>
      <c r="BJ32" s="150"/>
      <c r="BK32" s="150"/>
      <c r="BL32" s="150"/>
      <c r="BM32" s="150"/>
      <c r="BN32" s="150"/>
      <c r="BO32" s="150"/>
      <c r="BP32" s="150"/>
      <c r="BQ32" s="150"/>
      <c r="BR32" s="150"/>
    </row>
    <row r="33" spans="1:70" s="115" customFormat="1" ht="33">
      <c r="A33" s="114"/>
      <c r="B33" s="121"/>
      <c r="C33" s="144">
        <f t="shared" ca="1" si="1"/>
        <v>5</v>
      </c>
      <c r="D33" s="264">
        <f t="shared" ca="1" si="36"/>
        <v>0.64015151515151514</v>
      </c>
      <c r="E33" s="144">
        <f t="shared" ref="E33:M33" ca="1" si="38">E32</f>
        <v>34</v>
      </c>
      <c r="F33" s="144">
        <f t="shared" ca="1" si="38"/>
        <v>240</v>
      </c>
      <c r="G33" s="144" t="str">
        <f t="shared" ca="1" si="38"/>
        <v>DA63-09042A</v>
      </c>
      <c r="H33" s="196">
        <f t="shared" ca="1" si="38"/>
        <v>3433</v>
      </c>
      <c r="I33" s="144">
        <f t="shared" si="38"/>
        <v>0</v>
      </c>
      <c r="J33" s="212">
        <f t="shared" ca="1" si="38"/>
        <v>0</v>
      </c>
      <c r="K33" s="146">
        <f t="shared" ca="1" si="38"/>
        <v>2375</v>
      </c>
      <c r="L33" s="146">
        <f t="shared" ca="1" si="38"/>
        <v>39</v>
      </c>
      <c r="M33" s="146">
        <f t="shared" ca="1" si="38"/>
        <v>2</v>
      </c>
      <c r="N33" s="193">
        <f t="shared" ca="1" si="10"/>
        <v>184.61538461538461</v>
      </c>
      <c r="O33" s="134"/>
      <c r="P33" s="127" t="s">
        <v>240</v>
      </c>
      <c r="Q33" s="208"/>
      <c r="R33" s="208"/>
      <c r="S33" s="208"/>
      <c r="T33" s="208"/>
      <c r="U33" s="208"/>
      <c r="V33" s="208"/>
      <c r="W33" s="208">
        <v>11</v>
      </c>
      <c r="X33" s="208">
        <v>11</v>
      </c>
      <c r="Y33" s="208"/>
      <c r="Z33" s="208"/>
      <c r="AA33" s="208"/>
      <c r="AB33" s="208"/>
      <c r="AC33" s="208"/>
      <c r="AD33" s="208"/>
      <c r="AE33" s="208"/>
      <c r="AF33" s="208"/>
      <c r="AG33" s="208"/>
      <c r="AH33" s="208"/>
      <c r="AI33" s="208"/>
      <c r="AJ33" s="208"/>
      <c r="AK33" s="150"/>
      <c r="AL33" s="150"/>
      <c r="AM33" s="150"/>
      <c r="AN33" s="150"/>
      <c r="AO33" s="150"/>
      <c r="AP33" s="150"/>
      <c r="AQ33" s="150"/>
      <c r="AR33" s="150"/>
      <c r="AS33" s="150"/>
      <c r="AT33" s="150"/>
      <c r="AU33" s="150"/>
      <c r="AV33" s="150"/>
      <c r="AW33" s="150"/>
      <c r="AX33" s="150"/>
      <c r="AY33" s="150"/>
      <c r="AZ33" s="150"/>
      <c r="BA33" s="150"/>
      <c r="BB33" s="150"/>
      <c r="BC33" s="150"/>
      <c r="BD33" s="150"/>
      <c r="BE33" s="150"/>
      <c r="BF33" s="150"/>
      <c r="BG33" s="150"/>
      <c r="BH33" s="150"/>
      <c r="BI33" s="150"/>
      <c r="BJ33" s="150"/>
      <c r="BK33" s="150"/>
      <c r="BL33" s="150"/>
      <c r="BM33" s="150"/>
      <c r="BN33" s="150"/>
      <c r="BO33" s="150"/>
      <c r="BP33" s="150"/>
      <c r="BQ33" s="150"/>
      <c r="BR33" s="150"/>
    </row>
    <row r="34" spans="1:70" s="55" customFormat="1" ht="33">
      <c r="A34" s="54">
        <f ca="1">IF(ISTEXT($G34),COUNTIF($G$6:$G34,"*")," ")</f>
        <v>29</v>
      </c>
      <c r="B34" s="122">
        <v>43524</v>
      </c>
      <c r="C34" s="144">
        <f t="shared" ca="1" si="1"/>
        <v>5</v>
      </c>
      <c r="D34" s="264">
        <f t="shared" ca="1" si="36"/>
        <v>0.64015151515151514</v>
      </c>
      <c r="E34" s="144">
        <f t="shared" ref="E34:M34" ca="1" si="39">E33</f>
        <v>34</v>
      </c>
      <c r="F34" s="144">
        <f t="shared" ca="1" si="39"/>
        <v>240</v>
      </c>
      <c r="G34" s="144" t="str">
        <f t="shared" ca="1" si="39"/>
        <v>DA63-09042A</v>
      </c>
      <c r="H34" s="196">
        <f t="shared" ca="1" si="39"/>
        <v>3433</v>
      </c>
      <c r="I34" s="144">
        <f t="shared" si="39"/>
        <v>0</v>
      </c>
      <c r="J34" s="212">
        <f t="shared" ca="1" si="39"/>
        <v>0</v>
      </c>
      <c r="K34" s="146">
        <f t="shared" ca="1" si="39"/>
        <v>2375</v>
      </c>
      <c r="L34" s="146">
        <f t="shared" ca="1" si="39"/>
        <v>39</v>
      </c>
      <c r="M34" s="146">
        <f t="shared" ca="1" si="39"/>
        <v>2</v>
      </c>
      <c r="N34" s="193">
        <f t="shared" ca="1" si="10"/>
        <v>184.61538461538461</v>
      </c>
      <c r="O34" s="198">
        <f ca="1">SUM(Q34:AJ34)-H31-I31</f>
        <v>628.53846153846143</v>
      </c>
      <c r="P34" s="127" t="s">
        <v>232</v>
      </c>
      <c r="Q34" s="128">
        <f t="shared" ref="Q34:AJ34" ca="1" si="40">Q33*$N31</f>
        <v>0</v>
      </c>
      <c r="R34" s="128">
        <f t="shared" ca="1" si="40"/>
        <v>0</v>
      </c>
      <c r="S34" s="128">
        <f t="shared" ca="1" si="40"/>
        <v>0</v>
      </c>
      <c r="T34" s="128">
        <f t="shared" ca="1" si="40"/>
        <v>0</v>
      </c>
      <c r="U34" s="128">
        <f t="shared" ca="1" si="40"/>
        <v>0</v>
      </c>
      <c r="V34" s="128">
        <f t="shared" ca="1" si="40"/>
        <v>0</v>
      </c>
      <c r="W34" s="128">
        <f t="shared" ca="1" si="40"/>
        <v>2030.7692307692307</v>
      </c>
      <c r="X34" s="128">
        <f t="shared" ca="1" si="40"/>
        <v>2030.7692307692307</v>
      </c>
      <c r="Y34" s="128">
        <f t="shared" ca="1" si="40"/>
        <v>0</v>
      </c>
      <c r="Z34" s="128">
        <f t="shared" ca="1" si="40"/>
        <v>0</v>
      </c>
      <c r="AA34" s="128">
        <f t="shared" ca="1" si="40"/>
        <v>0</v>
      </c>
      <c r="AB34" s="128">
        <f t="shared" ca="1" si="40"/>
        <v>0</v>
      </c>
      <c r="AC34" s="128">
        <f t="shared" ca="1" si="40"/>
        <v>0</v>
      </c>
      <c r="AD34" s="128">
        <f t="shared" ca="1" si="40"/>
        <v>0</v>
      </c>
      <c r="AE34" s="128">
        <f t="shared" ca="1" si="40"/>
        <v>0</v>
      </c>
      <c r="AF34" s="128">
        <f t="shared" ca="1" si="40"/>
        <v>0</v>
      </c>
      <c r="AG34" s="128">
        <f t="shared" ca="1" si="40"/>
        <v>0</v>
      </c>
      <c r="AH34" s="128">
        <f t="shared" ca="1" si="40"/>
        <v>0</v>
      </c>
      <c r="AI34" s="128">
        <f t="shared" ca="1" si="40"/>
        <v>0</v>
      </c>
      <c r="AJ34" s="128">
        <f t="shared" ca="1" si="40"/>
        <v>0</v>
      </c>
      <c r="AK34" s="151"/>
      <c r="AL34" s="151"/>
      <c r="AM34" s="151"/>
      <c r="AN34" s="151"/>
      <c r="AO34" s="151"/>
      <c r="AP34" s="151"/>
      <c r="AQ34" s="151"/>
      <c r="AR34" s="151"/>
      <c r="AS34" s="151"/>
      <c r="AT34" s="151"/>
      <c r="AU34" s="151"/>
      <c r="AV34" s="151"/>
      <c r="AW34" s="151"/>
      <c r="AX34" s="151"/>
      <c r="AY34" s="151"/>
      <c r="AZ34" s="151"/>
      <c r="BA34" s="151"/>
      <c r="BB34" s="151"/>
      <c r="BC34" s="151"/>
      <c r="BD34" s="151"/>
      <c r="BE34" s="151"/>
      <c r="BF34" s="151"/>
      <c r="BG34" s="151"/>
      <c r="BH34" s="151"/>
      <c r="BI34" s="151"/>
      <c r="BJ34" s="151"/>
      <c r="BK34" s="151"/>
      <c r="BL34" s="151"/>
      <c r="BM34" s="151"/>
      <c r="BN34" s="151"/>
      <c r="BO34" s="151"/>
      <c r="BP34" s="151"/>
      <c r="BQ34" s="151"/>
      <c r="BR34" s="151"/>
    </row>
    <row r="35" spans="1:70" s="38" customFormat="1" ht="33">
      <c r="A35" s="35"/>
      <c r="B35" s="123"/>
      <c r="C35" s="144">
        <f t="shared" ca="1" si="1"/>
        <v>5</v>
      </c>
      <c r="D35" s="264">
        <f t="shared" ca="1" si="36"/>
        <v>0.64015151515151514</v>
      </c>
      <c r="E35" s="144">
        <f t="shared" ref="E35:M35" ca="1" si="41">E34</f>
        <v>34</v>
      </c>
      <c r="F35" s="144">
        <f t="shared" ca="1" si="41"/>
        <v>240</v>
      </c>
      <c r="G35" s="144" t="str">
        <f t="shared" ca="1" si="41"/>
        <v>DA63-09042A</v>
      </c>
      <c r="H35" s="196">
        <f t="shared" ca="1" si="41"/>
        <v>3433</v>
      </c>
      <c r="I35" s="144">
        <f t="shared" si="41"/>
        <v>0</v>
      </c>
      <c r="J35" s="212">
        <f t="shared" ca="1" si="41"/>
        <v>0</v>
      </c>
      <c r="K35" s="146">
        <f t="shared" ca="1" si="41"/>
        <v>2375</v>
      </c>
      <c r="L35" s="146">
        <f t="shared" ca="1" si="41"/>
        <v>39</v>
      </c>
      <c r="M35" s="146">
        <f t="shared" ca="1" si="41"/>
        <v>2</v>
      </c>
      <c r="N35" s="193">
        <f t="shared" ca="1" si="10"/>
        <v>184.61538461538461</v>
      </c>
      <c r="O35" s="135">
        <f ca="1">SUM(Q35:AJ35)</f>
        <v>2600</v>
      </c>
      <c r="P35" s="131" t="s">
        <v>233</v>
      </c>
      <c r="Q35" s="129">
        <f ca="1">SUMIFS('Production Result'!$D:$D,'Production Result'!$C:$C,'DA Injection'!$G35,'Production Result'!$B:$B,'DA Injection'!Q$2)</f>
        <v>0</v>
      </c>
      <c r="R35" s="129">
        <f ca="1">SUMIFS('Production Result'!$E:$E,'Production Result'!$C:$C,'DA Injection'!$G35,'Production Result'!$B:$B,'DA Injection'!Q$2)</f>
        <v>1700</v>
      </c>
      <c r="S35" s="129">
        <f ca="1">SUMIFS('Production Result'!$D:$D,'Production Result'!$C:$C,'DA Injection'!$G35,'Production Result'!$B:$B,'DA Injection'!S$2)</f>
        <v>900</v>
      </c>
      <c r="T35" s="129">
        <f ca="1">SUMIFS('Production Result'!$E:$E,'Production Result'!$C:$C,'DA Injection'!$G35,'Production Result'!$B:$B,'DA Injection'!S$2)</f>
        <v>0</v>
      </c>
      <c r="U35" s="129">
        <f ca="1">SUMIFS('Production Result'!$D:$D,'Production Result'!$C:$C,'DA Injection'!$G35,'Production Result'!$B:$B,'DA Injection'!U$2)</f>
        <v>0</v>
      </c>
      <c r="V35" s="129">
        <f ca="1">SUMIFS('Production Result'!$E:$E,'Production Result'!$C:$C,'DA Injection'!$G35,'Production Result'!$B:$B,'DA Injection'!U$2)</f>
        <v>0</v>
      </c>
      <c r="W35" s="129">
        <f ca="1">SUMIFS('Production Result'!$D:$D,'Production Result'!$C:$C,'DA Injection'!$G35,'Production Result'!$B:$B,'DA Injection'!W$2)</f>
        <v>0</v>
      </c>
      <c r="X35" s="129">
        <f ca="1">SUMIFS('Production Result'!$E:$E,'Production Result'!$C:$C,'DA Injection'!$G35,'Production Result'!$B:$B,'DA Injection'!W$2)</f>
        <v>0</v>
      </c>
      <c r="Y35" s="129">
        <f ca="1">SUMIFS('Production Result'!$D:$D,'Production Result'!$C:$C,'DA Injection'!$G35,'Production Result'!$B:$B,'DA Injection'!Y$2)</f>
        <v>0</v>
      </c>
      <c r="Z35" s="129">
        <f ca="1">SUMIFS('Production Result'!$E:$E,'Production Result'!$C:$C,'DA Injection'!$G35,'Production Result'!$B:$B,'DA Injection'!Y$2)</f>
        <v>0</v>
      </c>
      <c r="AA35" s="129">
        <f ca="1">SUMIFS('Production Result'!$D:$D,'Production Result'!$C:$C,'DA Injection'!$G35,'Production Result'!$B:$B,'DA Injection'!AA$2)</f>
        <v>0</v>
      </c>
      <c r="AB35" s="129">
        <f ca="1">SUMIFS('Production Result'!$E:$E,'Production Result'!$C:$C,'DA Injection'!$G35,'Production Result'!$B:$B,'DA Injection'!AA$2)</f>
        <v>0</v>
      </c>
      <c r="AC35" s="129">
        <f ca="1">SUMIFS('Production Result'!$D:$D,'Production Result'!$C:$C,'DA Injection'!$G35,'Production Result'!$B:$B,'DA Injection'!AC$2)</f>
        <v>0</v>
      </c>
      <c r="AD35" s="129">
        <f ca="1">SUMIFS('Production Result'!$E:$E,'Production Result'!$C:$C,'DA Injection'!$G35,'Production Result'!$B:$B,'DA Injection'!AC$2)</f>
        <v>0</v>
      </c>
      <c r="AE35" s="129">
        <f ca="1">SUMIFS('Production Result'!$D:$D,'Production Result'!$C:$C,'DA Injection'!$G35,'Production Result'!$B:$B,'DA Injection'!AE$2)</f>
        <v>0</v>
      </c>
      <c r="AF35" s="129">
        <f ca="1">SUMIFS('Production Result'!$E:$E,'Production Result'!$C:$C,'DA Injection'!$G35,'Production Result'!$B:$B,'DA Injection'!AE$2)</f>
        <v>0</v>
      </c>
      <c r="AG35" s="129">
        <f ca="1">SUMIFS('Production Result'!$D:$D,'Production Result'!$C:$C,'DA Injection'!$G35,'Production Result'!$B:$B,'DA Injection'!AG$2)</f>
        <v>0</v>
      </c>
      <c r="AH35" s="129">
        <f ca="1">SUMIFS('Production Result'!$E:$E,'Production Result'!$C:$C,'DA Injection'!$G35,'Production Result'!$B:$B,'DA Injection'!AG$2)</f>
        <v>0</v>
      </c>
      <c r="AI35" s="129">
        <f ca="1">SUMIFS('Production Result'!$D:$D,'Production Result'!$C:$C,'DA Injection'!$G35,'Production Result'!$B:$B,'DA Injection'!AI$2)</f>
        <v>0</v>
      </c>
      <c r="AJ35" s="129">
        <f ca="1">SUMIFS('Production Result'!$E:$E,'Production Result'!$C:$C,'DA Injection'!$G35,'Production Result'!$B:$B,'DA Injection'!AI$2)</f>
        <v>0</v>
      </c>
      <c r="AK35" s="151"/>
      <c r="AL35" s="151"/>
      <c r="AM35" s="151"/>
      <c r="AN35" s="151"/>
      <c r="AO35" s="151"/>
      <c r="AP35" s="151"/>
      <c r="AQ35" s="151"/>
      <c r="AR35" s="151"/>
      <c r="AS35" s="151"/>
      <c r="AT35" s="151"/>
      <c r="AU35" s="151"/>
      <c r="AV35" s="151"/>
      <c r="AW35" s="151"/>
      <c r="AX35" s="151"/>
      <c r="AY35" s="151"/>
      <c r="AZ35" s="151"/>
      <c r="BA35" s="151"/>
      <c r="BB35" s="151"/>
      <c r="BC35" s="151"/>
      <c r="BD35" s="151"/>
      <c r="BE35" s="151"/>
      <c r="BF35" s="151"/>
      <c r="BG35" s="151"/>
      <c r="BH35" s="151"/>
      <c r="BI35" s="151"/>
      <c r="BJ35" s="151"/>
      <c r="BK35" s="151"/>
      <c r="BL35" s="151"/>
      <c r="BM35" s="151"/>
      <c r="BN35" s="151"/>
      <c r="BO35" s="151"/>
      <c r="BP35" s="151"/>
      <c r="BQ35" s="151"/>
      <c r="BR35" s="151"/>
    </row>
    <row r="36" spans="1:70" s="38" customFormat="1" ht="33">
      <c r="A36" s="35"/>
      <c r="B36" s="123"/>
      <c r="C36" s="144">
        <f t="shared" ca="1" si="1"/>
        <v>5</v>
      </c>
      <c r="D36" s="264">
        <f t="shared" ca="1" si="36"/>
        <v>0.64015151515151514</v>
      </c>
      <c r="E36" s="144">
        <f t="shared" ref="E36:M36" ca="1" si="42">E35</f>
        <v>34</v>
      </c>
      <c r="F36" s="144">
        <f t="shared" ca="1" si="42"/>
        <v>240</v>
      </c>
      <c r="G36" s="144" t="str">
        <f t="shared" ca="1" si="42"/>
        <v>DA63-09042A</v>
      </c>
      <c r="H36" s="196">
        <f t="shared" ca="1" si="42"/>
        <v>3433</v>
      </c>
      <c r="I36" s="144">
        <f t="shared" si="42"/>
        <v>0</v>
      </c>
      <c r="J36" s="212">
        <f t="shared" ca="1" si="42"/>
        <v>0</v>
      </c>
      <c r="K36" s="146">
        <f t="shared" ca="1" si="42"/>
        <v>2375</v>
      </c>
      <c r="L36" s="146">
        <f t="shared" ca="1" si="42"/>
        <v>39</v>
      </c>
      <c r="M36" s="146">
        <f t="shared" ca="1" si="42"/>
        <v>2</v>
      </c>
      <c r="N36" s="193">
        <f t="shared" ca="1" si="10"/>
        <v>184.61538461538461</v>
      </c>
      <c r="O36" s="135">
        <f ca="1">SUM(Q36:AJ36)</f>
        <v>140</v>
      </c>
      <c r="P36" s="132" t="s">
        <v>234</v>
      </c>
      <c r="Q36" s="129">
        <f ca="1">SUMIFS('Production Result'!$F:$F,'Production Result'!$C:$C,'DA Injection'!$G36,'Production Result'!$B:$B,'DA Injection'!Q$2)</f>
        <v>0</v>
      </c>
      <c r="R36" s="129">
        <f ca="1">SUMIFS('Production Result'!$G:$G,'Production Result'!$C:$C,'DA Injection'!$G36,'Production Result'!$B:$B,'DA Injection'!Q$2)</f>
        <v>140</v>
      </c>
      <c r="S36" s="129">
        <f ca="1">SUMIFS('Production Result'!$F:$F,'Production Result'!$C:$C,'DA Injection'!$G36,'Production Result'!$B:$B,'DA Injection'!S$2)</f>
        <v>0</v>
      </c>
      <c r="T36" s="129">
        <f ca="1">SUMIFS('Production Result'!$G:$G,'Production Result'!$C:$C,'DA Injection'!$G36,'Production Result'!$B:$B,'DA Injection'!S$2)</f>
        <v>0</v>
      </c>
      <c r="U36" s="129">
        <f ca="1">SUMIFS('Production Result'!$F:$F,'Production Result'!$C:$C,'DA Injection'!$G36,'Production Result'!$B:$B,'DA Injection'!U$2)</f>
        <v>0</v>
      </c>
      <c r="V36" s="129">
        <f ca="1">SUMIFS('Production Result'!$G:$G,'Production Result'!$C:$C,'DA Injection'!$G36,'Production Result'!$B:$B,'DA Injection'!U$2)</f>
        <v>0</v>
      </c>
      <c r="W36" s="129">
        <f ca="1">SUMIFS('Production Result'!$F:$F,'Production Result'!$C:$C,'DA Injection'!$G36,'Production Result'!$B:$B,'DA Injection'!W$2)</f>
        <v>0</v>
      </c>
      <c r="X36" s="129">
        <f ca="1">SUMIFS('Production Result'!$G:$G,'Production Result'!$C:$C,'DA Injection'!$G36,'Production Result'!$B:$B,'DA Injection'!W$2)</f>
        <v>0</v>
      </c>
      <c r="Y36" s="129">
        <f ca="1">SUMIFS('Production Result'!$F:$F,'Production Result'!$C:$C,'DA Injection'!$G36,'Production Result'!$B:$B,'DA Injection'!Y$2)</f>
        <v>0</v>
      </c>
      <c r="Z36" s="129">
        <f ca="1">SUMIFS('Production Result'!$G:$G,'Production Result'!$C:$C,'DA Injection'!$G36,'Production Result'!$B:$B,'DA Injection'!Y$2)</f>
        <v>0</v>
      </c>
      <c r="AA36" s="129">
        <f ca="1">SUMIFS('Production Result'!$F:$F,'Production Result'!$C:$C,'DA Injection'!$G36,'Production Result'!$B:$B,'DA Injection'!AA$2)</f>
        <v>0</v>
      </c>
      <c r="AB36" s="129">
        <f ca="1">SUMIFS('Production Result'!$G:$G,'Production Result'!$C:$C,'DA Injection'!$G36,'Production Result'!$B:$B,'DA Injection'!AA$2)</f>
        <v>0</v>
      </c>
      <c r="AC36" s="129">
        <f ca="1">SUMIFS('Production Result'!$F:$F,'Production Result'!$C:$C,'DA Injection'!$G36,'Production Result'!$B:$B,'DA Injection'!AC$2)</f>
        <v>0</v>
      </c>
      <c r="AD36" s="129">
        <f ca="1">SUMIFS('Production Result'!$G:$G,'Production Result'!$C:$C,'DA Injection'!$G36,'Production Result'!$B:$B,'DA Injection'!AC$2)</f>
        <v>0</v>
      </c>
      <c r="AE36" s="129">
        <f ca="1">SUMIFS('Production Result'!$F:$F,'Production Result'!$C:$C,'DA Injection'!$G36,'Production Result'!$B:$B,'DA Injection'!AE$2)</f>
        <v>0</v>
      </c>
      <c r="AF36" s="129">
        <f ca="1">SUMIFS('Production Result'!$G:$G,'Production Result'!$C:$C,'DA Injection'!$G36,'Production Result'!$B:$B,'DA Injection'!AE$2)</f>
        <v>0</v>
      </c>
      <c r="AG36" s="129">
        <f ca="1">SUMIFS('Production Result'!$F:$F,'Production Result'!$C:$C,'DA Injection'!$G36,'Production Result'!$B:$B,'DA Injection'!AG$2)</f>
        <v>0</v>
      </c>
      <c r="AH36" s="129">
        <f ca="1">SUMIFS('Production Result'!$G:$G,'Production Result'!$C:$C,'DA Injection'!$G36,'Production Result'!$B:$B,'DA Injection'!AG$2)</f>
        <v>0</v>
      </c>
      <c r="AI36" s="129">
        <f ca="1">SUMIFS('Production Result'!$F:$F,'Production Result'!$C:$C,'DA Injection'!$G36,'Production Result'!$B:$B,'DA Injection'!AI$2)</f>
        <v>0</v>
      </c>
      <c r="AJ36" s="129">
        <f ca="1">SUMIFS('Production Result'!$G:$G,'Production Result'!$C:$C,'DA Injection'!$G36,'Production Result'!$B:$B,'DA Injection'!AI$2)</f>
        <v>0</v>
      </c>
      <c r="AK36" s="151"/>
      <c r="AL36" s="151"/>
      <c r="AM36" s="151"/>
      <c r="AN36" s="151"/>
      <c r="AO36" s="151"/>
      <c r="AP36" s="151"/>
      <c r="AQ36" s="151"/>
      <c r="AR36" s="151"/>
      <c r="AS36" s="151"/>
      <c r="AT36" s="151"/>
      <c r="AU36" s="151"/>
      <c r="AV36" s="151"/>
      <c r="AW36" s="151"/>
      <c r="AX36" s="151"/>
      <c r="AY36" s="151"/>
      <c r="AZ36" s="151"/>
      <c r="BA36" s="151"/>
      <c r="BB36" s="151"/>
      <c r="BC36" s="151"/>
      <c r="BD36" s="151"/>
      <c r="BE36" s="151"/>
      <c r="BF36" s="151"/>
      <c r="BG36" s="151"/>
      <c r="BH36" s="151"/>
      <c r="BI36" s="151"/>
      <c r="BJ36" s="151"/>
      <c r="BK36" s="151"/>
      <c r="BL36" s="151"/>
      <c r="BM36" s="151"/>
      <c r="BN36" s="151"/>
      <c r="BO36" s="151"/>
      <c r="BP36" s="151"/>
      <c r="BQ36" s="151"/>
      <c r="BR36" s="151"/>
    </row>
    <row r="37" spans="1:70" s="38" customFormat="1" ht="33">
      <c r="A37" s="35"/>
      <c r="B37" s="123"/>
      <c r="C37" s="145">
        <f t="shared" ca="1" si="1"/>
        <v>5</v>
      </c>
      <c r="D37" s="264">
        <f t="shared" ca="1" si="36"/>
        <v>0.64015151515151514</v>
      </c>
      <c r="E37" s="145">
        <f t="shared" ref="E37:M37" ca="1" si="43">E36</f>
        <v>34</v>
      </c>
      <c r="F37" s="145">
        <f t="shared" ca="1" si="43"/>
        <v>240</v>
      </c>
      <c r="G37" s="145" t="str">
        <f t="shared" ca="1" si="43"/>
        <v>DA63-09042A</v>
      </c>
      <c r="H37" s="196">
        <f t="shared" ca="1" si="43"/>
        <v>3433</v>
      </c>
      <c r="I37" s="145">
        <f t="shared" si="43"/>
        <v>0</v>
      </c>
      <c r="J37" s="213">
        <f t="shared" ca="1" si="43"/>
        <v>0</v>
      </c>
      <c r="K37" s="146">
        <f t="shared" ca="1" si="43"/>
        <v>2375</v>
      </c>
      <c r="L37" s="146">
        <f t="shared" ca="1" si="43"/>
        <v>39</v>
      </c>
      <c r="M37" s="146">
        <f t="shared" ca="1" si="43"/>
        <v>2</v>
      </c>
      <c r="N37" s="194">
        <f t="shared" ca="1" si="10"/>
        <v>184.61538461538461</v>
      </c>
      <c r="O37" s="137">
        <f ca="1">O36/O35</f>
        <v>5.3846153846153849E-2</v>
      </c>
      <c r="P37" s="136" t="s">
        <v>239</v>
      </c>
      <c r="Q37" s="138" t="str">
        <f t="shared" ref="Q37:AJ37" ca="1" si="44">IFERROR(Q36/Q35,"")</f>
        <v/>
      </c>
      <c r="R37" s="138">
        <f t="shared" ca="1" si="44"/>
        <v>8.2352941176470587E-2</v>
      </c>
      <c r="S37" s="138">
        <f t="shared" ca="1" si="44"/>
        <v>0</v>
      </c>
      <c r="T37" s="138" t="str">
        <f t="shared" ca="1" si="44"/>
        <v/>
      </c>
      <c r="U37" s="138" t="str">
        <f t="shared" ca="1" si="44"/>
        <v/>
      </c>
      <c r="V37" s="138" t="str">
        <f t="shared" ca="1" si="44"/>
        <v/>
      </c>
      <c r="W37" s="138" t="str">
        <f t="shared" ca="1" si="44"/>
        <v/>
      </c>
      <c r="X37" s="138" t="str">
        <f t="shared" ca="1" si="44"/>
        <v/>
      </c>
      <c r="Y37" s="138" t="str">
        <f t="shared" ca="1" si="44"/>
        <v/>
      </c>
      <c r="Z37" s="138" t="str">
        <f t="shared" ca="1" si="44"/>
        <v/>
      </c>
      <c r="AA37" s="138" t="str">
        <f t="shared" ca="1" si="44"/>
        <v/>
      </c>
      <c r="AB37" s="138" t="str">
        <f t="shared" ca="1" si="44"/>
        <v/>
      </c>
      <c r="AC37" s="138" t="str">
        <f t="shared" ca="1" si="44"/>
        <v/>
      </c>
      <c r="AD37" s="138" t="str">
        <f t="shared" ca="1" si="44"/>
        <v/>
      </c>
      <c r="AE37" s="138" t="str">
        <f t="shared" ca="1" si="44"/>
        <v/>
      </c>
      <c r="AF37" s="138" t="str">
        <f t="shared" ca="1" si="44"/>
        <v/>
      </c>
      <c r="AG37" s="138" t="str">
        <f t="shared" ca="1" si="44"/>
        <v/>
      </c>
      <c r="AH37" s="138" t="str">
        <f t="shared" ca="1" si="44"/>
        <v/>
      </c>
      <c r="AI37" s="138" t="str">
        <f t="shared" ca="1" si="44"/>
        <v/>
      </c>
      <c r="AJ37" s="138" t="str">
        <f t="shared" ca="1" si="44"/>
        <v/>
      </c>
      <c r="AK37" s="151"/>
      <c r="AL37" s="151"/>
      <c r="AM37" s="151"/>
      <c r="AN37" s="151"/>
      <c r="AO37" s="151"/>
      <c r="AP37" s="151"/>
      <c r="AQ37" s="151"/>
      <c r="AR37" s="151"/>
      <c r="AS37" s="151"/>
      <c r="AT37" s="151"/>
      <c r="AU37" s="151"/>
      <c r="AV37" s="151"/>
      <c r="AW37" s="151"/>
      <c r="AX37" s="151"/>
      <c r="AY37" s="151"/>
      <c r="AZ37" s="151"/>
      <c r="BA37" s="151"/>
      <c r="BB37" s="151"/>
      <c r="BC37" s="151"/>
      <c r="BD37" s="151"/>
      <c r="BE37" s="151"/>
      <c r="BF37" s="151"/>
      <c r="BG37" s="151"/>
      <c r="BH37" s="151"/>
      <c r="BI37" s="151"/>
      <c r="BJ37" s="151"/>
      <c r="BK37" s="151"/>
      <c r="BL37" s="151"/>
      <c r="BM37" s="151"/>
      <c r="BN37" s="151"/>
      <c r="BO37" s="151"/>
      <c r="BP37" s="151"/>
      <c r="BQ37" s="151"/>
      <c r="BR37" s="151"/>
    </row>
    <row r="38" spans="1:70" s="115" customFormat="1" ht="33">
      <c r="A38" s="114"/>
      <c r="B38" s="121"/>
      <c r="C38" s="141">
        <f ca="1">IF(P42="Good",COUNTIF(INDIRECT("P1:P"&amp;ROW(P42)),"Good"))</f>
        <v>6</v>
      </c>
      <c r="D38" s="285">
        <f ca="1">IFERROR(SUM(Q42:AJ42)/SUM(Q41:AJ41),"-")</f>
        <v>0.68611111111111112</v>
      </c>
      <c r="E38" s="139">
        <f ca="1">VLOOKUP(G38,'Code List'!B:D,2,0)</f>
        <v>34</v>
      </c>
      <c r="F38" s="139">
        <f ca="1">VLOOKUP(G38,'Code List'!B:D,3,0)</f>
        <v>240</v>
      </c>
      <c r="G38" s="87" t="str">
        <f ca="1">VLOOKUP(C38,'Code List'!A:B,2,0)</f>
        <v>DA63-09044A</v>
      </c>
      <c r="H38" s="195">
        <f ca="1">SUM(Q39:AJ39)-K38</f>
        <v>3180</v>
      </c>
      <c r="I38" s="133"/>
      <c r="J38" s="211">
        <f ca="1">VLOOKUP(G38,'Code List'!B:G,6,0)</f>
        <v>0.5</v>
      </c>
      <c r="K38" s="140">
        <f ca="1">SUMIFS(Stock!C:C,Stock!B:B,'DA Injection'!G38)+SUMIFS(Stock!C:C,Stock!B:B,VLOOKUP('DA Injection'!G38,'Code List'!$B:$K,10,0))</f>
        <v>2628</v>
      </c>
      <c r="L38" s="140">
        <f ca="1">VLOOKUP(G38,'Code List'!B:F,4,0)</f>
        <v>39</v>
      </c>
      <c r="M38" s="140">
        <f ca="1">VLOOKUP(G38,'Code List'!B:F,5,0)</f>
        <v>2</v>
      </c>
      <c r="N38" s="197">
        <f t="shared" ca="1" si="10"/>
        <v>184.61538461538461</v>
      </c>
      <c r="O38" s="134"/>
      <c r="P38" s="124" t="s">
        <v>231</v>
      </c>
      <c r="Q38" s="125" t="s">
        <v>228</v>
      </c>
      <c r="R38" s="126" t="s">
        <v>229</v>
      </c>
      <c r="S38" s="125" t="s">
        <v>228</v>
      </c>
      <c r="T38" s="126" t="s">
        <v>229</v>
      </c>
      <c r="U38" s="125" t="s">
        <v>228</v>
      </c>
      <c r="V38" s="126" t="s">
        <v>229</v>
      </c>
      <c r="W38" s="125" t="s">
        <v>228</v>
      </c>
      <c r="X38" s="126" t="s">
        <v>229</v>
      </c>
      <c r="Y38" s="125" t="s">
        <v>228</v>
      </c>
      <c r="Z38" s="126" t="s">
        <v>229</v>
      </c>
      <c r="AA38" s="125" t="s">
        <v>228</v>
      </c>
      <c r="AB38" s="126" t="s">
        <v>229</v>
      </c>
      <c r="AC38" s="125" t="s">
        <v>228</v>
      </c>
      <c r="AD38" s="126" t="s">
        <v>229</v>
      </c>
      <c r="AE38" s="125" t="s">
        <v>228</v>
      </c>
      <c r="AF38" s="126" t="s">
        <v>229</v>
      </c>
      <c r="AG38" s="125" t="s">
        <v>228</v>
      </c>
      <c r="AH38" s="126" t="s">
        <v>229</v>
      </c>
      <c r="AI38" s="125" t="s">
        <v>228</v>
      </c>
      <c r="AJ38" s="126" t="s">
        <v>229</v>
      </c>
      <c r="AK38" s="150"/>
      <c r="AL38" s="150"/>
      <c r="AM38" s="150"/>
      <c r="AN38" s="150"/>
      <c r="AO38" s="150"/>
      <c r="AP38" s="150"/>
      <c r="AQ38" s="150"/>
      <c r="AR38" s="150"/>
      <c r="AS38" s="150"/>
      <c r="AT38" s="150"/>
      <c r="AU38" s="150"/>
      <c r="AV38" s="150"/>
      <c r="AW38" s="150"/>
      <c r="AX38" s="150"/>
      <c r="AY38" s="150"/>
      <c r="AZ38" s="150"/>
      <c r="BA38" s="150"/>
      <c r="BB38" s="150"/>
      <c r="BC38" s="150"/>
      <c r="BD38" s="150"/>
      <c r="BE38" s="150"/>
      <c r="BF38" s="150"/>
      <c r="BG38" s="150"/>
      <c r="BH38" s="150"/>
      <c r="BI38" s="150"/>
      <c r="BJ38" s="150"/>
      <c r="BK38" s="150"/>
      <c r="BL38" s="150"/>
      <c r="BM38" s="150"/>
      <c r="BN38" s="150"/>
      <c r="BO38" s="150"/>
      <c r="BP38" s="150"/>
      <c r="BQ38" s="150"/>
      <c r="BR38" s="150"/>
    </row>
    <row r="39" spans="1:70" s="115" customFormat="1" ht="66.95" customHeight="1">
      <c r="A39" s="114"/>
      <c r="B39" s="121"/>
      <c r="C39" s="144">
        <f t="shared" ca="1" si="1"/>
        <v>6</v>
      </c>
      <c r="D39" s="264">
        <f t="shared" ca="1" si="36"/>
        <v>0.68611111111111112</v>
      </c>
      <c r="E39" s="144">
        <f t="shared" ca="1" si="36"/>
        <v>34</v>
      </c>
      <c r="F39" s="144">
        <f t="shared" ca="1" si="36"/>
        <v>240</v>
      </c>
      <c r="G39" s="144" t="str">
        <f t="shared" ca="1" si="36"/>
        <v>DA63-09044A</v>
      </c>
      <c r="H39" s="196">
        <f t="shared" ca="1" si="36"/>
        <v>3180</v>
      </c>
      <c r="I39" s="144">
        <f t="shared" si="36"/>
        <v>0</v>
      </c>
      <c r="J39" s="212">
        <f t="shared" ca="1" si="36"/>
        <v>0.5</v>
      </c>
      <c r="K39" s="146">
        <f t="shared" ca="1" si="36"/>
        <v>2628</v>
      </c>
      <c r="L39" s="146">
        <f t="shared" ca="1" si="36"/>
        <v>39</v>
      </c>
      <c r="M39" s="146">
        <f t="shared" ca="1" si="36"/>
        <v>2</v>
      </c>
      <c r="N39" s="193">
        <f t="shared" ref="N39" ca="1" si="45">3600/L39*M39</f>
        <v>184.61538461538461</v>
      </c>
      <c r="O39" s="134" t="s">
        <v>238</v>
      </c>
      <c r="P39" s="124"/>
      <c r="Q39" s="463">
        <f ca="1">IF(SUMIFS(INDIRECT("'PSI WM REF'!"&amp;SUBSTITUTE(ADDRESS(1,MATCH(Q$2,INDIRECT("'PSI WM REF'!"&amp;"5:5"),0)),"$1","")&amp;":"&amp;SUBSTITUTE(ADDRESS(1,MATCH(Q$2,INDIRECT("'PSI WM REF'!"&amp;"5:5"),0)),"$1","")),INDIRECT("'PSI WM REF'!"&amp;"C:C"),$G38,INDIRECT("'PSI WM REF'!"&amp;"U:U"),"3.Balance stock (only SEHC)")&gt;0,0,IF(ABS(SUMIFS(INDIRECT("'PSI WM REF'!"&amp;SUBSTITUTE(ADDRESS(1,MATCH(Q$2,INDIRECT("'PSI WM REF'!"&amp;"5:5"),0)),"$1","")&amp;":"&amp;SUBSTITUTE(ADDRESS(1,MATCH(Q$2,INDIRECT("'PSI WM REF'!"&amp;"5:5"),0)),"$1","")),INDIRECT("'PSI WM REF'!"&amp;"C:C"),$G38,INDIRECT("'PSI WM REF'!"&amp;"U:U"),"3.Balance stock (only SEHC)"))&gt;SUMIFS(INDIRECT("'PSI WM REF'!"&amp;SUBSTITUTE(ADDRESS(1,MATCH(Q$2,INDIRECT("'PSI WM REF'!"&amp;"5:5"),0)),"$1","")&amp;":"&amp;SUBSTITUTE(ADDRESS(1,MATCH(Q$2,INDIRECT("'PSI WM REF'!"&amp;"5:5"),0)),"$1","")),INDIRECT("'PSI WM REF'!"&amp;"C:C"),$G38,INDIRECT("'PSI WM REF'!"&amp;"U:U"),"1.Requirements (필요량)"),SUMIFS(INDIRECT("'PSI WM REF'!"&amp;SUBSTITUTE(ADDRESS(1,MATCH(Q$2,INDIRECT("'PSI WM REF'!"&amp;"5:5"),0)),"$1","")&amp;":"&amp;SUBSTITUTE(ADDRESS(1,MATCH(Q$2,INDIRECT("'PSI WM REF'!"&amp;"5:5"),0)),"$1","")),INDIRECT("'PSI WM REF'!"&amp;"C:C"),$G38,INDIRECT("'PSI WM REF'!"&amp;"U:U"),"1.Requirements (필요량)"),ABS(SUMIFS(INDIRECT("'PSI WM REF'!"&amp;SUBSTITUTE(ADDRESS(1,MATCH(Q$2,INDIRECT("'PSI WM REF'!"&amp;"5:5"),0)),"$1","")&amp;":"&amp;SUBSTITUTE(ADDRESS(1,MATCH(Q$2,INDIRECT("'PSI WM REF'!"&amp;"5:5"),0)),"$1","")),INDIRECT("'PSI WM REF'!"&amp;"C:C"),$G38,INDIRECT("'PSI WM REF'!"&amp;"U:U"),"3.Balance stock (only SEHC)"))))+N(" [[[[               Comment: WM REF PSI              ]]]")+IFERROR(SUMIFS(INDIRECT("'PSI VC'!"&amp;SUBSTITUTE(ADDRESS(1,MATCH(Q$2,INDIRECT("'PSI VC'!"&amp;"3:3"),0)),"$1","")&amp;":"&amp;SUBSTITUTE(ADDRESS(1,MATCH(Q$2,INDIRECT("'PSI VC'!"&amp;"3:3"),0)),"$1","")),INDIRECT("'PSI VC'!"&amp;"A:A"),$G38),0)+N("[[[                    Comment: VC PSI                    ]]]")+SUMIFS(INDIRECT("'Assy PSI Shortage'!"&amp;SUBSTITUTE(ADDRESS(1,42+MATCH(Q$2,INDIRECT("'Assy PSI Shortage'!"&amp;"AQ2:BA2"),0)),"$1","")&amp;":"&amp;SUBSTITUTE(ADDRESS(1,42+MATCH(Q$2,INDIRECT("'Assy PSI Shortage'!"&amp;"AQ2:BA2"),0)),"$1","")),'Assy PSI Shortage'!$AP:$AP,'DA Injection'!$G38)+N("[[[                    Comment: Assy PSI                    ]]]")</f>
        <v>1929</v>
      </c>
      <c r="R39" s="464"/>
      <c r="S39" s="463">
        <f ca="1">IF(SUMIFS(INDIRECT("'PSI WM REF'!"&amp;SUBSTITUTE(ADDRESS(1,MATCH(S$2,INDIRECT("'PSI WM REF'!"&amp;"5:5"),0)),"$1","")&amp;":"&amp;SUBSTITUTE(ADDRESS(1,MATCH(S$2,INDIRECT("'PSI WM REF'!"&amp;"5:5"),0)),"$1","")),INDIRECT("'PSI WM REF'!"&amp;"C:C"),$G38,INDIRECT("'PSI WM REF'!"&amp;"U:U"),"3.Balance stock (only SEHC)")&gt;0,0,IF(ABS(SUMIFS(INDIRECT("'PSI WM REF'!"&amp;SUBSTITUTE(ADDRESS(1,MATCH(S$2,INDIRECT("'PSI WM REF'!"&amp;"5:5"),0)),"$1","")&amp;":"&amp;SUBSTITUTE(ADDRESS(1,MATCH(S$2,INDIRECT("'PSI WM REF'!"&amp;"5:5"),0)),"$1","")),INDIRECT("'PSI WM REF'!"&amp;"C:C"),$G38,INDIRECT("'PSI WM REF'!"&amp;"U:U"),"3.Balance stock (only SEHC)"))&gt;SUMIFS(INDIRECT("'PSI WM REF'!"&amp;SUBSTITUTE(ADDRESS(1,MATCH(S$2,INDIRECT("'PSI WM REF'!"&amp;"5:5"),0)),"$1","")&amp;":"&amp;SUBSTITUTE(ADDRESS(1,MATCH(S$2,INDIRECT("'PSI WM REF'!"&amp;"5:5"),0)),"$1","")),INDIRECT("'PSI WM REF'!"&amp;"C:C"),$G38,INDIRECT("'PSI WM REF'!"&amp;"U:U"),"1.Requirements (필요량)"),SUMIFS(INDIRECT("'PSI WM REF'!"&amp;SUBSTITUTE(ADDRESS(1,MATCH(S$2,INDIRECT("'PSI WM REF'!"&amp;"5:5"),0)),"$1","")&amp;":"&amp;SUBSTITUTE(ADDRESS(1,MATCH(S$2,INDIRECT("'PSI WM REF'!"&amp;"5:5"),0)),"$1","")),INDIRECT("'PSI WM REF'!"&amp;"C:C"),$G38,INDIRECT("'PSI WM REF'!"&amp;"U:U"),"1.Requirements (필요량)"),ABS(SUMIFS(INDIRECT("'PSI WM REF'!"&amp;SUBSTITUTE(ADDRESS(1,MATCH(S$2,INDIRECT("'PSI WM REF'!"&amp;"5:5"),0)),"$1","")&amp;":"&amp;SUBSTITUTE(ADDRESS(1,MATCH(S$2,INDIRECT("'PSI WM REF'!"&amp;"5:5"),0)),"$1","")),INDIRECT("'PSI WM REF'!"&amp;"C:C"),$G38,INDIRECT("'PSI WM REF'!"&amp;"U:U"),"3.Balance stock (only SEHC)"))))+N(" [[[[               Comment: WM REF PSI              ]]]")+IFERROR(SUMIFS(INDIRECT("'PSI VC'!"&amp;SUBSTITUTE(ADDRESS(1,MATCH(S$2,INDIRECT("'PSI VC'!"&amp;"3:3"),0)),"$1","")&amp;":"&amp;SUBSTITUTE(ADDRESS(1,MATCH(S$2,INDIRECT("'PSI VC'!"&amp;"3:3"),0)),"$1","")),INDIRECT("'PSI VC'!"&amp;"A:A"),$G38),0)+N("[[[                    Comment: VC PSI                    ]]]")+SUMIFS(INDIRECT("'Assy PSI Shortage'!"&amp;SUBSTITUTE(ADDRESS(1,42+MATCH(S$2,INDIRECT("'Assy PSI Shortage'!"&amp;"AQ2:BA2"),0)),"$1","")&amp;":"&amp;SUBSTITUTE(ADDRESS(1,42+MATCH(S$2,INDIRECT("'Assy PSI Shortage'!"&amp;"AQ2:BA2"),0)),"$1","")),'Assy PSI Shortage'!$AP:$AP,'DA Injection'!$G38)+N("[[[                    Comment: Assy PSI                    ]]]")</f>
        <v>0</v>
      </c>
      <c r="T39" s="464"/>
      <c r="U39" s="463">
        <f ca="1">IF(SUMIFS(INDIRECT("'PSI WM REF'!"&amp;SUBSTITUTE(ADDRESS(1,MATCH(U$2,INDIRECT("'PSI WM REF'!"&amp;"5:5"),0)),"$1","")&amp;":"&amp;SUBSTITUTE(ADDRESS(1,MATCH(U$2,INDIRECT("'PSI WM REF'!"&amp;"5:5"),0)),"$1","")),INDIRECT("'PSI WM REF'!"&amp;"C:C"),$G38,INDIRECT("'PSI WM REF'!"&amp;"U:U"),"3.Balance stock (only SEHC)")&gt;0,0,IF(ABS(SUMIFS(INDIRECT("'PSI WM REF'!"&amp;SUBSTITUTE(ADDRESS(1,MATCH(U$2,INDIRECT("'PSI WM REF'!"&amp;"5:5"),0)),"$1","")&amp;":"&amp;SUBSTITUTE(ADDRESS(1,MATCH(U$2,INDIRECT("'PSI WM REF'!"&amp;"5:5"),0)),"$1","")),INDIRECT("'PSI WM REF'!"&amp;"C:C"),$G38,INDIRECT("'PSI WM REF'!"&amp;"U:U"),"3.Balance stock (only SEHC)"))&gt;SUMIFS(INDIRECT("'PSI WM REF'!"&amp;SUBSTITUTE(ADDRESS(1,MATCH(U$2,INDIRECT("'PSI WM REF'!"&amp;"5:5"),0)),"$1","")&amp;":"&amp;SUBSTITUTE(ADDRESS(1,MATCH(U$2,INDIRECT("'PSI WM REF'!"&amp;"5:5"),0)),"$1","")),INDIRECT("'PSI WM REF'!"&amp;"C:C"),$G38,INDIRECT("'PSI WM REF'!"&amp;"U:U"),"1.Requirements (필요량)"),SUMIFS(INDIRECT("'PSI WM REF'!"&amp;SUBSTITUTE(ADDRESS(1,MATCH(U$2,INDIRECT("'PSI WM REF'!"&amp;"5:5"),0)),"$1","")&amp;":"&amp;SUBSTITUTE(ADDRESS(1,MATCH(U$2,INDIRECT("'PSI WM REF'!"&amp;"5:5"),0)),"$1","")),INDIRECT("'PSI WM REF'!"&amp;"C:C"),$G38,INDIRECT("'PSI WM REF'!"&amp;"U:U"),"1.Requirements (필요량)"),ABS(SUMIFS(INDIRECT("'PSI WM REF'!"&amp;SUBSTITUTE(ADDRESS(1,MATCH(U$2,INDIRECT("'PSI WM REF'!"&amp;"5:5"),0)),"$1","")&amp;":"&amp;SUBSTITUTE(ADDRESS(1,MATCH(U$2,INDIRECT("'PSI WM REF'!"&amp;"5:5"),0)),"$1","")),INDIRECT("'PSI WM REF'!"&amp;"C:C"),$G38,INDIRECT("'PSI WM REF'!"&amp;"U:U"),"3.Balance stock (only SEHC)"))))+N(" [[[[               Comment: WM REF PSI              ]]]")+IFERROR(SUMIFS(INDIRECT("'PSI VC'!"&amp;SUBSTITUTE(ADDRESS(1,MATCH(U$2,INDIRECT("'PSI VC'!"&amp;"3:3"),0)),"$1","")&amp;":"&amp;SUBSTITUTE(ADDRESS(1,MATCH(U$2,INDIRECT("'PSI VC'!"&amp;"3:3"),0)),"$1","")),INDIRECT("'PSI VC'!"&amp;"A:A"),$G38),0)+N("[[[                    Comment: VC PSI                    ]]]")+SUMIFS(INDIRECT("'Assy PSI Shortage'!"&amp;SUBSTITUTE(ADDRESS(1,42+MATCH(U$2,INDIRECT("'Assy PSI Shortage'!"&amp;"AQ2:BA2"),0)),"$1","")&amp;":"&amp;SUBSTITUTE(ADDRESS(1,42+MATCH(U$2,INDIRECT("'Assy PSI Shortage'!"&amp;"AQ2:BA2"),0)),"$1","")),'Assy PSI Shortage'!$AP:$AP,'DA Injection'!$G38)+N("[[[                    Comment: Assy PSI                    ]]]")</f>
        <v>0</v>
      </c>
      <c r="V39" s="464"/>
      <c r="W39" s="463">
        <f ca="1">IF(SUMIFS(INDIRECT("'PSI WM REF'!"&amp;SUBSTITUTE(ADDRESS(1,MATCH(W$2,INDIRECT("'PSI WM REF'!"&amp;"5:5"),0)),"$1","")&amp;":"&amp;SUBSTITUTE(ADDRESS(1,MATCH(W$2,INDIRECT("'PSI WM REF'!"&amp;"5:5"),0)),"$1","")),INDIRECT("'PSI WM REF'!"&amp;"C:C"),$G38,INDIRECT("'PSI WM REF'!"&amp;"U:U"),"3.Balance stock (only SEHC)")&gt;0,0,IF(ABS(SUMIFS(INDIRECT("'PSI WM REF'!"&amp;SUBSTITUTE(ADDRESS(1,MATCH(W$2,INDIRECT("'PSI WM REF'!"&amp;"5:5"),0)),"$1","")&amp;":"&amp;SUBSTITUTE(ADDRESS(1,MATCH(W$2,INDIRECT("'PSI WM REF'!"&amp;"5:5"),0)),"$1","")),INDIRECT("'PSI WM REF'!"&amp;"C:C"),$G38,INDIRECT("'PSI WM REF'!"&amp;"U:U"),"3.Balance stock (only SEHC)"))&gt;SUMIFS(INDIRECT("'PSI WM REF'!"&amp;SUBSTITUTE(ADDRESS(1,MATCH(W$2,INDIRECT("'PSI WM REF'!"&amp;"5:5"),0)),"$1","")&amp;":"&amp;SUBSTITUTE(ADDRESS(1,MATCH(W$2,INDIRECT("'PSI WM REF'!"&amp;"5:5"),0)),"$1","")),INDIRECT("'PSI WM REF'!"&amp;"C:C"),$G38,INDIRECT("'PSI WM REF'!"&amp;"U:U"),"1.Requirements (필요량)"),SUMIFS(INDIRECT("'PSI WM REF'!"&amp;SUBSTITUTE(ADDRESS(1,MATCH(W$2,INDIRECT("'PSI WM REF'!"&amp;"5:5"),0)),"$1","")&amp;":"&amp;SUBSTITUTE(ADDRESS(1,MATCH(W$2,INDIRECT("'PSI WM REF'!"&amp;"5:5"),0)),"$1","")),INDIRECT("'PSI WM REF'!"&amp;"C:C"),$G38,INDIRECT("'PSI WM REF'!"&amp;"U:U"),"1.Requirements (필요량)"),ABS(SUMIFS(INDIRECT("'PSI WM REF'!"&amp;SUBSTITUTE(ADDRESS(1,MATCH(W$2,INDIRECT("'PSI WM REF'!"&amp;"5:5"),0)),"$1","")&amp;":"&amp;SUBSTITUTE(ADDRESS(1,MATCH(W$2,INDIRECT("'PSI WM REF'!"&amp;"5:5"),0)),"$1","")),INDIRECT("'PSI WM REF'!"&amp;"C:C"),$G38,INDIRECT("'PSI WM REF'!"&amp;"U:U"),"3.Balance stock (only SEHC)"))))+N(" [[[[               Comment: WM REF PSI              ]]]")+IFERROR(SUMIFS(INDIRECT("'PSI VC'!"&amp;SUBSTITUTE(ADDRESS(1,MATCH(W$2,INDIRECT("'PSI VC'!"&amp;"3:3"),0)),"$1","")&amp;":"&amp;SUBSTITUTE(ADDRESS(1,MATCH(W$2,INDIRECT("'PSI VC'!"&amp;"3:3"),0)),"$1","")),INDIRECT("'PSI VC'!"&amp;"A:A"),$G38),0)+N("[[[                    Comment: VC PSI                    ]]]")+SUMIFS(INDIRECT("'Assy PSI Shortage'!"&amp;SUBSTITUTE(ADDRESS(1,42+MATCH(W$2,INDIRECT("'Assy PSI Shortage'!"&amp;"AQ2:BA2"),0)),"$1","")&amp;":"&amp;SUBSTITUTE(ADDRESS(1,42+MATCH(W$2,INDIRECT("'Assy PSI Shortage'!"&amp;"AQ2:BA2"),0)),"$1","")),'Assy PSI Shortage'!$AP:$AP,'DA Injection'!$G38)+N("[[[                    Comment: Assy PSI                    ]]]")</f>
        <v>0</v>
      </c>
      <c r="X39" s="464"/>
      <c r="Y39" s="463">
        <f ca="1">IF(SUMIFS(INDIRECT("'PSI WM REF'!"&amp;SUBSTITUTE(ADDRESS(1,MATCH(Y$2,INDIRECT("'PSI WM REF'!"&amp;"5:5"),0)),"$1","")&amp;":"&amp;SUBSTITUTE(ADDRESS(1,MATCH(Y$2,INDIRECT("'PSI WM REF'!"&amp;"5:5"),0)),"$1","")),INDIRECT("'PSI WM REF'!"&amp;"C:C"),$G38,INDIRECT("'PSI WM REF'!"&amp;"U:U"),"3.Balance stock (only SEHC)")&gt;0,0,IF(ABS(SUMIFS(INDIRECT("'PSI WM REF'!"&amp;SUBSTITUTE(ADDRESS(1,MATCH(Y$2,INDIRECT("'PSI WM REF'!"&amp;"5:5"),0)),"$1","")&amp;":"&amp;SUBSTITUTE(ADDRESS(1,MATCH(Y$2,INDIRECT("'PSI WM REF'!"&amp;"5:5"),0)),"$1","")),INDIRECT("'PSI WM REF'!"&amp;"C:C"),$G38,INDIRECT("'PSI WM REF'!"&amp;"U:U"),"3.Balance stock (only SEHC)"))&gt;SUMIFS(INDIRECT("'PSI WM REF'!"&amp;SUBSTITUTE(ADDRESS(1,MATCH(Y$2,INDIRECT("'PSI WM REF'!"&amp;"5:5"),0)),"$1","")&amp;":"&amp;SUBSTITUTE(ADDRESS(1,MATCH(Y$2,INDIRECT("'PSI WM REF'!"&amp;"5:5"),0)),"$1","")),INDIRECT("'PSI WM REF'!"&amp;"C:C"),$G38,INDIRECT("'PSI WM REF'!"&amp;"U:U"),"1.Requirements (필요량)"),SUMIFS(INDIRECT("'PSI WM REF'!"&amp;SUBSTITUTE(ADDRESS(1,MATCH(Y$2,INDIRECT("'PSI WM REF'!"&amp;"5:5"),0)),"$1","")&amp;":"&amp;SUBSTITUTE(ADDRESS(1,MATCH(Y$2,INDIRECT("'PSI WM REF'!"&amp;"5:5"),0)),"$1","")),INDIRECT("'PSI WM REF'!"&amp;"C:C"),$G38,INDIRECT("'PSI WM REF'!"&amp;"U:U"),"1.Requirements (필요량)"),ABS(SUMIFS(INDIRECT("'PSI WM REF'!"&amp;SUBSTITUTE(ADDRESS(1,MATCH(Y$2,INDIRECT("'PSI WM REF'!"&amp;"5:5"),0)),"$1","")&amp;":"&amp;SUBSTITUTE(ADDRESS(1,MATCH(Y$2,INDIRECT("'PSI WM REF'!"&amp;"5:5"),0)),"$1","")),INDIRECT("'PSI WM REF'!"&amp;"C:C"),$G38,INDIRECT("'PSI WM REF'!"&amp;"U:U"),"3.Balance stock (only SEHC)"))))+N(" [[[[               Comment: WM REF PSI              ]]]")+IFERROR(SUMIFS(INDIRECT("'PSI VC'!"&amp;SUBSTITUTE(ADDRESS(1,MATCH(Y$2,INDIRECT("'PSI VC'!"&amp;"3:3"),0)),"$1","")&amp;":"&amp;SUBSTITUTE(ADDRESS(1,MATCH(Y$2,INDIRECT("'PSI VC'!"&amp;"3:3"),0)),"$1","")),INDIRECT("'PSI VC'!"&amp;"A:A"),$G38),0)+N("[[[                    Comment: VC PSI                    ]]]")+SUMIFS(INDIRECT("'Assy PSI Shortage'!"&amp;SUBSTITUTE(ADDRESS(1,42+MATCH(Y$2,INDIRECT("'Assy PSI Shortage'!"&amp;"AQ2:BA2"),0)),"$1","")&amp;":"&amp;SUBSTITUTE(ADDRESS(1,42+MATCH(Y$2,INDIRECT("'Assy PSI Shortage'!"&amp;"AQ2:BA2"),0)),"$1","")),'Assy PSI Shortage'!$AP:$AP,'DA Injection'!$G38)+N("[[[                    Comment: Assy PSI                    ]]]")</f>
        <v>0</v>
      </c>
      <c r="Z39" s="464"/>
      <c r="AA39" s="463">
        <f ca="1">IF(SUMIFS(INDIRECT("'PSI WM REF'!"&amp;SUBSTITUTE(ADDRESS(1,MATCH(AA$2,INDIRECT("'PSI WM REF'!"&amp;"5:5"),0)),"$1","")&amp;":"&amp;SUBSTITUTE(ADDRESS(1,MATCH(AA$2,INDIRECT("'PSI WM REF'!"&amp;"5:5"),0)),"$1","")),INDIRECT("'PSI WM REF'!"&amp;"C:C"),$G38,INDIRECT("'PSI WM REF'!"&amp;"U:U"),"3.Balance stock (only SEHC)")&gt;0,0,IF(ABS(SUMIFS(INDIRECT("'PSI WM REF'!"&amp;SUBSTITUTE(ADDRESS(1,MATCH(AA$2,INDIRECT("'PSI WM REF'!"&amp;"5:5"),0)),"$1","")&amp;":"&amp;SUBSTITUTE(ADDRESS(1,MATCH(AA$2,INDIRECT("'PSI WM REF'!"&amp;"5:5"),0)),"$1","")),INDIRECT("'PSI WM REF'!"&amp;"C:C"),$G38,INDIRECT("'PSI WM REF'!"&amp;"U:U"),"3.Balance stock (only SEHC)"))&gt;SUMIFS(INDIRECT("'PSI WM REF'!"&amp;SUBSTITUTE(ADDRESS(1,MATCH(AA$2,INDIRECT("'PSI WM REF'!"&amp;"5:5"),0)),"$1","")&amp;":"&amp;SUBSTITUTE(ADDRESS(1,MATCH(AA$2,INDIRECT("'PSI WM REF'!"&amp;"5:5"),0)),"$1","")),INDIRECT("'PSI WM REF'!"&amp;"C:C"),$G38,INDIRECT("'PSI WM REF'!"&amp;"U:U"),"1.Requirements (필요량)"),SUMIFS(INDIRECT("'PSI WM REF'!"&amp;SUBSTITUTE(ADDRESS(1,MATCH(AA$2,INDIRECT("'PSI WM REF'!"&amp;"5:5"),0)),"$1","")&amp;":"&amp;SUBSTITUTE(ADDRESS(1,MATCH(AA$2,INDIRECT("'PSI WM REF'!"&amp;"5:5"),0)),"$1","")),INDIRECT("'PSI WM REF'!"&amp;"C:C"),$G38,INDIRECT("'PSI WM REF'!"&amp;"U:U"),"1.Requirements (필요량)"),ABS(SUMIFS(INDIRECT("'PSI WM REF'!"&amp;SUBSTITUTE(ADDRESS(1,MATCH(AA$2,INDIRECT("'PSI WM REF'!"&amp;"5:5"),0)),"$1","")&amp;":"&amp;SUBSTITUTE(ADDRESS(1,MATCH(AA$2,INDIRECT("'PSI WM REF'!"&amp;"5:5"),0)),"$1","")),INDIRECT("'PSI WM REF'!"&amp;"C:C"),$G38,INDIRECT("'PSI WM REF'!"&amp;"U:U"),"3.Balance stock (only SEHC)"))))+N(" [[[[               Comment: WM REF PSI              ]]]")+IFERROR(SUMIFS(INDIRECT("'PSI VC'!"&amp;SUBSTITUTE(ADDRESS(1,MATCH(AA$2,INDIRECT("'PSI VC'!"&amp;"3:3"),0)),"$1","")&amp;":"&amp;SUBSTITUTE(ADDRESS(1,MATCH(AA$2,INDIRECT("'PSI VC'!"&amp;"3:3"),0)),"$1","")),INDIRECT("'PSI VC'!"&amp;"A:A"),$G38),0)+N("[[[                    Comment: VC PSI                    ]]]")+SUMIFS(INDIRECT("'Assy PSI Shortage'!"&amp;SUBSTITUTE(ADDRESS(1,42+MATCH(AA$2,INDIRECT("'Assy PSI Shortage'!"&amp;"AQ2:BA2"),0)),"$1","")&amp;":"&amp;SUBSTITUTE(ADDRESS(1,42+MATCH(AA$2,INDIRECT("'Assy PSI Shortage'!"&amp;"AQ2:BA2"),0)),"$1","")),'Assy PSI Shortage'!$AP:$AP,'DA Injection'!$G38)+N("[[[                    Comment: Assy PSI                    ]]]")</f>
        <v>1683</v>
      </c>
      <c r="AB39" s="464"/>
      <c r="AC39" s="463">
        <f ca="1">IF(SUMIFS(INDIRECT("'PSI WM REF'!"&amp;SUBSTITUTE(ADDRESS(1,MATCH(AC$2,INDIRECT("'PSI WM REF'!"&amp;"5:5"),0)),"$1","")&amp;":"&amp;SUBSTITUTE(ADDRESS(1,MATCH(AC$2,INDIRECT("'PSI WM REF'!"&amp;"5:5"),0)),"$1","")),INDIRECT("'PSI WM REF'!"&amp;"C:C"),$G38,INDIRECT("'PSI WM REF'!"&amp;"U:U"),"3.Balance stock (only SEHC)")&gt;0,0,IF(ABS(SUMIFS(INDIRECT("'PSI WM REF'!"&amp;SUBSTITUTE(ADDRESS(1,MATCH(AC$2,INDIRECT("'PSI WM REF'!"&amp;"5:5"),0)),"$1","")&amp;":"&amp;SUBSTITUTE(ADDRESS(1,MATCH(AC$2,INDIRECT("'PSI WM REF'!"&amp;"5:5"),0)),"$1","")),INDIRECT("'PSI WM REF'!"&amp;"C:C"),$G38,INDIRECT("'PSI WM REF'!"&amp;"U:U"),"3.Balance stock (only SEHC)"))&gt;SUMIFS(INDIRECT("'PSI WM REF'!"&amp;SUBSTITUTE(ADDRESS(1,MATCH(AC$2,INDIRECT("'PSI WM REF'!"&amp;"5:5"),0)),"$1","")&amp;":"&amp;SUBSTITUTE(ADDRESS(1,MATCH(AC$2,INDIRECT("'PSI WM REF'!"&amp;"5:5"),0)),"$1","")),INDIRECT("'PSI WM REF'!"&amp;"C:C"),$G38,INDIRECT("'PSI WM REF'!"&amp;"U:U"),"1.Requirements (필요량)"),SUMIFS(INDIRECT("'PSI WM REF'!"&amp;SUBSTITUTE(ADDRESS(1,MATCH(AC$2,INDIRECT("'PSI WM REF'!"&amp;"5:5"),0)),"$1","")&amp;":"&amp;SUBSTITUTE(ADDRESS(1,MATCH(AC$2,INDIRECT("'PSI WM REF'!"&amp;"5:5"),0)),"$1","")),INDIRECT("'PSI WM REF'!"&amp;"C:C"),$G38,INDIRECT("'PSI WM REF'!"&amp;"U:U"),"1.Requirements (필요량)"),ABS(SUMIFS(INDIRECT("'PSI WM REF'!"&amp;SUBSTITUTE(ADDRESS(1,MATCH(AC$2,INDIRECT("'PSI WM REF'!"&amp;"5:5"),0)),"$1","")&amp;":"&amp;SUBSTITUTE(ADDRESS(1,MATCH(AC$2,INDIRECT("'PSI WM REF'!"&amp;"5:5"),0)),"$1","")),INDIRECT("'PSI WM REF'!"&amp;"C:C"),$G38,INDIRECT("'PSI WM REF'!"&amp;"U:U"),"3.Balance stock (only SEHC)"))))+N(" [[[[               Comment: WM REF PSI              ]]]")+IFERROR(SUMIFS(INDIRECT("'PSI VC'!"&amp;SUBSTITUTE(ADDRESS(1,MATCH(AC$2,INDIRECT("'PSI VC'!"&amp;"3:3"),0)),"$1","")&amp;":"&amp;SUBSTITUTE(ADDRESS(1,MATCH(AC$2,INDIRECT("'PSI VC'!"&amp;"3:3"),0)),"$1","")),INDIRECT("'PSI VC'!"&amp;"A:A"),$G38),0)+N("[[[                    Comment: VC PSI                    ]]]")+SUMIFS(INDIRECT("'Assy PSI Shortage'!"&amp;SUBSTITUTE(ADDRESS(1,42+MATCH(AC$2,INDIRECT("'Assy PSI Shortage'!"&amp;"AQ2:BA2"),0)),"$1","")&amp;":"&amp;SUBSTITUTE(ADDRESS(1,42+MATCH(AC$2,INDIRECT("'Assy PSI Shortage'!"&amp;"AQ2:BA2"),0)),"$1","")),'Assy PSI Shortage'!$AP:$AP,'DA Injection'!$G38)+N("[[[                    Comment: Assy PSI                    ]]]")</f>
        <v>412</v>
      </c>
      <c r="AD39" s="464"/>
      <c r="AE39" s="463">
        <f ca="1">IF(SUMIFS(INDIRECT("'PSI WM REF'!"&amp;SUBSTITUTE(ADDRESS(1,MATCH(AE$2,INDIRECT("'PSI WM REF'!"&amp;"5:5"),0)),"$1","")&amp;":"&amp;SUBSTITUTE(ADDRESS(1,MATCH(AE$2,INDIRECT("'PSI WM REF'!"&amp;"5:5"),0)),"$1","")),INDIRECT("'PSI WM REF'!"&amp;"C:C"),$G38,INDIRECT("'PSI WM REF'!"&amp;"U:U"),"3.Balance stock (only SEHC)")&gt;0,0,IF(ABS(SUMIFS(INDIRECT("'PSI WM REF'!"&amp;SUBSTITUTE(ADDRESS(1,MATCH(AE$2,INDIRECT("'PSI WM REF'!"&amp;"5:5"),0)),"$1","")&amp;":"&amp;SUBSTITUTE(ADDRESS(1,MATCH(AE$2,INDIRECT("'PSI WM REF'!"&amp;"5:5"),0)),"$1","")),INDIRECT("'PSI WM REF'!"&amp;"C:C"),$G38,INDIRECT("'PSI WM REF'!"&amp;"U:U"),"3.Balance stock (only SEHC)"))&gt;SUMIFS(INDIRECT("'PSI WM REF'!"&amp;SUBSTITUTE(ADDRESS(1,MATCH(AE$2,INDIRECT("'PSI WM REF'!"&amp;"5:5"),0)),"$1","")&amp;":"&amp;SUBSTITUTE(ADDRESS(1,MATCH(AE$2,INDIRECT("'PSI WM REF'!"&amp;"5:5"),0)),"$1","")),INDIRECT("'PSI WM REF'!"&amp;"C:C"),$G38,INDIRECT("'PSI WM REF'!"&amp;"U:U"),"1.Requirements (필요량)"),SUMIFS(INDIRECT("'PSI WM REF'!"&amp;SUBSTITUTE(ADDRESS(1,MATCH(AE$2,INDIRECT("'PSI WM REF'!"&amp;"5:5"),0)),"$1","")&amp;":"&amp;SUBSTITUTE(ADDRESS(1,MATCH(AE$2,INDIRECT("'PSI WM REF'!"&amp;"5:5"),0)),"$1","")),INDIRECT("'PSI WM REF'!"&amp;"C:C"),$G38,INDIRECT("'PSI WM REF'!"&amp;"U:U"),"1.Requirements (필요량)"),ABS(SUMIFS(INDIRECT("'PSI WM REF'!"&amp;SUBSTITUTE(ADDRESS(1,MATCH(AE$2,INDIRECT("'PSI WM REF'!"&amp;"5:5"),0)),"$1","")&amp;":"&amp;SUBSTITUTE(ADDRESS(1,MATCH(AE$2,INDIRECT("'PSI WM REF'!"&amp;"5:5"),0)),"$1","")),INDIRECT("'PSI WM REF'!"&amp;"C:C"),$G38,INDIRECT("'PSI WM REF'!"&amp;"U:U"),"3.Balance stock (only SEHC)"))))+N(" [[[[               Comment: WM REF PSI              ]]]")+IFERROR(SUMIFS(INDIRECT("'PSI VC'!"&amp;SUBSTITUTE(ADDRESS(1,MATCH(AE$2,INDIRECT("'PSI VC'!"&amp;"3:3"),0)),"$1","")&amp;":"&amp;SUBSTITUTE(ADDRESS(1,MATCH(AE$2,INDIRECT("'PSI VC'!"&amp;"3:3"),0)),"$1","")),INDIRECT("'PSI VC'!"&amp;"A:A"),$G38),0)+N("[[[                    Comment: VC PSI                    ]]]")+SUMIFS(INDIRECT("'Assy PSI Shortage'!"&amp;SUBSTITUTE(ADDRESS(1,42+MATCH(AE$2,INDIRECT("'Assy PSI Shortage'!"&amp;"AQ2:BA2"),0)),"$1","")&amp;":"&amp;SUBSTITUTE(ADDRESS(1,42+MATCH(AE$2,INDIRECT("'Assy PSI Shortage'!"&amp;"AQ2:BA2"),0)),"$1","")),'Assy PSI Shortage'!$AP:$AP,'DA Injection'!$G38)+N("[[[                    Comment: Assy PSI                    ]]]")</f>
        <v>1520</v>
      </c>
      <c r="AF39" s="464"/>
      <c r="AG39" s="463">
        <f ca="1">IF(SUMIFS(INDIRECT("'PSI WM REF'!"&amp;SUBSTITUTE(ADDRESS(1,MATCH(AG$2,INDIRECT("'PSI WM REF'!"&amp;"5:5"),0)),"$1","")&amp;":"&amp;SUBSTITUTE(ADDRESS(1,MATCH(AG$2,INDIRECT("'PSI WM REF'!"&amp;"5:5"),0)),"$1","")),INDIRECT("'PSI WM REF'!"&amp;"C:C"),$G38,INDIRECT("'PSI WM REF'!"&amp;"U:U"),"3.Balance stock (only SEHC)")&gt;0,0,IF(ABS(SUMIFS(INDIRECT("'PSI WM REF'!"&amp;SUBSTITUTE(ADDRESS(1,MATCH(AG$2,INDIRECT("'PSI WM REF'!"&amp;"5:5"),0)),"$1","")&amp;":"&amp;SUBSTITUTE(ADDRESS(1,MATCH(AG$2,INDIRECT("'PSI WM REF'!"&amp;"5:5"),0)),"$1","")),INDIRECT("'PSI WM REF'!"&amp;"C:C"),$G38,INDIRECT("'PSI WM REF'!"&amp;"U:U"),"3.Balance stock (only SEHC)"))&gt;SUMIFS(INDIRECT("'PSI WM REF'!"&amp;SUBSTITUTE(ADDRESS(1,MATCH(AG$2,INDIRECT("'PSI WM REF'!"&amp;"5:5"),0)),"$1","")&amp;":"&amp;SUBSTITUTE(ADDRESS(1,MATCH(AG$2,INDIRECT("'PSI WM REF'!"&amp;"5:5"),0)),"$1","")),INDIRECT("'PSI WM REF'!"&amp;"C:C"),$G38,INDIRECT("'PSI WM REF'!"&amp;"U:U"),"1.Requirements (필요량)"),SUMIFS(INDIRECT("'PSI WM REF'!"&amp;SUBSTITUTE(ADDRESS(1,MATCH(AG$2,INDIRECT("'PSI WM REF'!"&amp;"5:5"),0)),"$1","")&amp;":"&amp;SUBSTITUTE(ADDRESS(1,MATCH(AG$2,INDIRECT("'PSI WM REF'!"&amp;"5:5"),0)),"$1","")),INDIRECT("'PSI WM REF'!"&amp;"C:C"),$G38,INDIRECT("'PSI WM REF'!"&amp;"U:U"),"1.Requirements (필요량)"),ABS(SUMIFS(INDIRECT("'PSI WM REF'!"&amp;SUBSTITUTE(ADDRESS(1,MATCH(AG$2,INDIRECT("'PSI WM REF'!"&amp;"5:5"),0)),"$1","")&amp;":"&amp;SUBSTITUTE(ADDRESS(1,MATCH(AG$2,INDIRECT("'PSI WM REF'!"&amp;"5:5"),0)),"$1","")),INDIRECT("'PSI WM REF'!"&amp;"C:C"),$G38,INDIRECT("'PSI WM REF'!"&amp;"U:U"),"3.Balance stock (only SEHC)"))))+N(" [[[[               Comment: WM REF PSI              ]]]")+IFERROR(SUMIFS(INDIRECT("'PSI VC'!"&amp;SUBSTITUTE(ADDRESS(1,MATCH(AG$2,INDIRECT("'PSI VC'!"&amp;"3:3"),0)),"$1","")&amp;":"&amp;SUBSTITUTE(ADDRESS(1,MATCH(AG$2,INDIRECT("'PSI VC'!"&amp;"3:3"),0)),"$1","")),INDIRECT("'PSI VC'!"&amp;"A:A"),$G38),0)+N("[[[                    Comment: VC PSI                    ]]]")+SUMIFS(INDIRECT("'Assy PSI Shortage'!"&amp;SUBSTITUTE(ADDRESS(1,42+MATCH(AG$2,INDIRECT("'Assy PSI Shortage'!"&amp;"AQ2:BA2"),0)),"$1","")&amp;":"&amp;SUBSTITUTE(ADDRESS(1,42+MATCH(AG$2,INDIRECT("'Assy PSI Shortage'!"&amp;"AQ2:BA2"),0)),"$1","")),'Assy PSI Shortage'!$AP:$AP,'DA Injection'!$G38)+N("[[[                    Comment: Assy PSI                    ]]]")</f>
        <v>264</v>
      </c>
      <c r="AH39" s="464"/>
      <c r="AI39" s="463">
        <f ca="1">IF(SUMIFS(INDIRECT("'PSI WM REF'!"&amp;SUBSTITUTE(ADDRESS(1,MATCH(AI$2,INDIRECT("'PSI WM REF'!"&amp;"5:5"),0)),"$1","")&amp;":"&amp;SUBSTITUTE(ADDRESS(1,MATCH(AI$2,INDIRECT("'PSI WM REF'!"&amp;"5:5"),0)),"$1","")),INDIRECT("'PSI WM REF'!"&amp;"C:C"),$G38,INDIRECT("'PSI WM REF'!"&amp;"U:U"),"3.Balance stock (only SEHC)")&gt;0,0,IF(ABS(SUMIFS(INDIRECT("'PSI WM REF'!"&amp;SUBSTITUTE(ADDRESS(1,MATCH(AI$2,INDIRECT("'PSI WM REF'!"&amp;"5:5"),0)),"$1","")&amp;":"&amp;SUBSTITUTE(ADDRESS(1,MATCH(AI$2,INDIRECT("'PSI WM REF'!"&amp;"5:5"),0)),"$1","")),INDIRECT("'PSI WM REF'!"&amp;"C:C"),$G38,INDIRECT("'PSI WM REF'!"&amp;"U:U"),"3.Balance stock (only SEHC)"))&gt;SUMIFS(INDIRECT("'PSI WM REF'!"&amp;SUBSTITUTE(ADDRESS(1,MATCH(AI$2,INDIRECT("'PSI WM REF'!"&amp;"5:5"),0)),"$1","")&amp;":"&amp;SUBSTITUTE(ADDRESS(1,MATCH(AI$2,INDIRECT("'PSI WM REF'!"&amp;"5:5"),0)),"$1","")),INDIRECT("'PSI WM REF'!"&amp;"C:C"),$G38,INDIRECT("'PSI WM REF'!"&amp;"U:U"),"1.Requirements (필요량)"),SUMIFS(INDIRECT("'PSI WM REF'!"&amp;SUBSTITUTE(ADDRESS(1,MATCH(AI$2,INDIRECT("'PSI WM REF'!"&amp;"5:5"),0)),"$1","")&amp;":"&amp;SUBSTITUTE(ADDRESS(1,MATCH(AI$2,INDIRECT("'PSI WM REF'!"&amp;"5:5"),0)),"$1","")),INDIRECT("'PSI WM REF'!"&amp;"C:C"),$G38,INDIRECT("'PSI WM REF'!"&amp;"U:U"),"1.Requirements (필요량)"),ABS(SUMIFS(INDIRECT("'PSI WM REF'!"&amp;SUBSTITUTE(ADDRESS(1,MATCH(AI$2,INDIRECT("'PSI WM REF'!"&amp;"5:5"),0)),"$1","")&amp;":"&amp;SUBSTITUTE(ADDRESS(1,MATCH(AI$2,INDIRECT("'PSI WM REF'!"&amp;"5:5"),0)),"$1","")),INDIRECT("'PSI WM REF'!"&amp;"C:C"),$G38,INDIRECT("'PSI WM REF'!"&amp;"U:U"),"3.Balance stock (only SEHC)"))))+N(" [[[[               Comment: WM REF PSI              ]]]")+IFERROR(SUMIFS(INDIRECT("'PSI VC'!"&amp;SUBSTITUTE(ADDRESS(1,MATCH(AI$2,INDIRECT("'PSI VC'!"&amp;"3:3"),0)),"$1","")&amp;":"&amp;SUBSTITUTE(ADDRESS(1,MATCH(AI$2,INDIRECT("'PSI VC'!"&amp;"3:3"),0)),"$1","")),INDIRECT("'PSI VC'!"&amp;"A:A"),$G38),0)+N("[[[                    Comment: VC PSI                    ]]]")+SUMIFS(INDIRECT("'Assy PSI Shortage'!"&amp;SUBSTITUTE(ADDRESS(1,42+MATCH(AI$2,INDIRECT("'Assy PSI Shortage'!"&amp;"AQ2:BA2"),0)),"$1","")&amp;":"&amp;SUBSTITUTE(ADDRESS(1,42+MATCH(AI$2,INDIRECT("'Assy PSI Shortage'!"&amp;"AQ2:BA2"),0)),"$1","")),'Assy PSI Shortage'!$AP:$AP,'DA Injection'!$G38)+N("[[[                    Comment: Assy PSI                    ]]]")</f>
        <v>0</v>
      </c>
      <c r="AJ39" s="464"/>
      <c r="AK39" s="150"/>
      <c r="AL39" s="150"/>
      <c r="AM39" s="150"/>
      <c r="AN39" s="150"/>
      <c r="AO39" s="150"/>
      <c r="AP39" s="150"/>
      <c r="AQ39" s="150"/>
      <c r="AR39" s="150"/>
      <c r="AS39" s="150"/>
      <c r="AT39" s="150"/>
      <c r="AU39" s="150"/>
      <c r="AV39" s="150"/>
      <c r="AW39" s="150"/>
      <c r="AX39" s="150"/>
      <c r="AY39" s="150"/>
      <c r="AZ39" s="150"/>
      <c r="BA39" s="150"/>
      <c r="BB39" s="150"/>
      <c r="BC39" s="150"/>
      <c r="BD39" s="150"/>
      <c r="BE39" s="150"/>
      <c r="BF39" s="150"/>
      <c r="BG39" s="150"/>
      <c r="BH39" s="150"/>
      <c r="BI39" s="150"/>
      <c r="BJ39" s="150"/>
      <c r="BK39" s="150"/>
      <c r="BL39" s="150"/>
      <c r="BM39" s="150"/>
      <c r="BN39" s="150"/>
      <c r="BO39" s="150"/>
      <c r="BP39" s="150"/>
      <c r="BQ39" s="150"/>
      <c r="BR39" s="150"/>
    </row>
    <row r="40" spans="1:70" s="115" customFormat="1" ht="33">
      <c r="A40" s="114"/>
      <c r="B40" s="121"/>
      <c r="C40" s="144">
        <f t="shared" ca="1" si="1"/>
        <v>6</v>
      </c>
      <c r="D40" s="264">
        <f t="shared" ca="1" si="1"/>
        <v>0.68611111111111112</v>
      </c>
      <c r="E40" s="144">
        <f t="shared" ref="E40:M40" ca="1" si="46">E39</f>
        <v>34</v>
      </c>
      <c r="F40" s="144">
        <f t="shared" ca="1" si="46"/>
        <v>240</v>
      </c>
      <c r="G40" s="144" t="str">
        <f t="shared" ca="1" si="46"/>
        <v>DA63-09044A</v>
      </c>
      <c r="H40" s="196">
        <f t="shared" ca="1" si="46"/>
        <v>3180</v>
      </c>
      <c r="I40" s="144">
        <f t="shared" si="46"/>
        <v>0</v>
      </c>
      <c r="J40" s="212">
        <f t="shared" ca="1" si="46"/>
        <v>0.5</v>
      </c>
      <c r="K40" s="146">
        <f t="shared" ca="1" si="46"/>
        <v>2628</v>
      </c>
      <c r="L40" s="146">
        <f t="shared" ca="1" si="46"/>
        <v>39</v>
      </c>
      <c r="M40" s="146">
        <f t="shared" ca="1" si="46"/>
        <v>2</v>
      </c>
      <c r="N40" s="193">
        <f t="shared" ca="1" si="10"/>
        <v>184.61538461538461</v>
      </c>
      <c r="O40" s="134"/>
      <c r="P40" s="127" t="s">
        <v>240</v>
      </c>
      <c r="Q40" s="208"/>
      <c r="R40" s="208"/>
      <c r="S40" s="208"/>
      <c r="T40" s="208"/>
      <c r="U40" s="208"/>
      <c r="V40" s="208"/>
      <c r="W40" s="208">
        <v>11</v>
      </c>
      <c r="X40" s="208">
        <v>10</v>
      </c>
      <c r="Y40" s="208"/>
      <c r="Z40" s="208"/>
      <c r="AA40" s="208"/>
      <c r="AB40" s="208"/>
      <c r="AC40" s="208"/>
      <c r="AD40" s="208"/>
      <c r="AE40" s="208"/>
      <c r="AF40" s="208"/>
      <c r="AG40" s="208"/>
      <c r="AH40" s="208"/>
      <c r="AI40" s="208"/>
      <c r="AJ40" s="208"/>
      <c r="AK40" s="150"/>
      <c r="AL40" s="150"/>
      <c r="AM40" s="150"/>
      <c r="AN40" s="150"/>
      <c r="AO40" s="150"/>
      <c r="AP40" s="150"/>
      <c r="AQ40" s="150"/>
      <c r="AR40" s="150"/>
      <c r="AS40" s="150"/>
      <c r="AT40" s="150"/>
      <c r="AU40" s="150"/>
      <c r="AV40" s="150"/>
      <c r="AW40" s="150"/>
      <c r="AX40" s="150"/>
      <c r="AY40" s="150"/>
      <c r="AZ40" s="150"/>
      <c r="BA40" s="150"/>
      <c r="BB40" s="150"/>
      <c r="BC40" s="150"/>
      <c r="BD40" s="150"/>
      <c r="BE40" s="150"/>
      <c r="BF40" s="150"/>
      <c r="BG40" s="150"/>
      <c r="BH40" s="150"/>
      <c r="BI40" s="150"/>
      <c r="BJ40" s="150"/>
      <c r="BK40" s="150"/>
      <c r="BL40" s="150"/>
      <c r="BM40" s="150"/>
      <c r="BN40" s="150"/>
      <c r="BO40" s="150"/>
      <c r="BP40" s="150"/>
      <c r="BQ40" s="150"/>
      <c r="BR40" s="150"/>
    </row>
    <row r="41" spans="1:70" s="55" customFormat="1" ht="33">
      <c r="A41" s="54">
        <f ca="1">IF(ISTEXT($G41),COUNTIF($G$6:$G41,"*")," ")</f>
        <v>36</v>
      </c>
      <c r="B41" s="122">
        <v>43524</v>
      </c>
      <c r="C41" s="144">
        <f t="shared" ca="1" si="1"/>
        <v>6</v>
      </c>
      <c r="D41" s="264">
        <f t="shared" ca="1" si="1"/>
        <v>0.68611111111111112</v>
      </c>
      <c r="E41" s="144">
        <f t="shared" ref="E41:M41" ca="1" si="47">E40</f>
        <v>34</v>
      </c>
      <c r="F41" s="144">
        <f t="shared" ca="1" si="47"/>
        <v>240</v>
      </c>
      <c r="G41" s="144" t="str">
        <f t="shared" ca="1" si="47"/>
        <v>DA63-09044A</v>
      </c>
      <c r="H41" s="196">
        <f t="shared" ca="1" si="47"/>
        <v>3180</v>
      </c>
      <c r="I41" s="144">
        <f t="shared" si="47"/>
        <v>0</v>
      </c>
      <c r="J41" s="212">
        <f t="shared" ca="1" si="47"/>
        <v>0.5</v>
      </c>
      <c r="K41" s="146">
        <f t="shared" ca="1" si="47"/>
        <v>2628</v>
      </c>
      <c r="L41" s="146">
        <f t="shared" ca="1" si="47"/>
        <v>39</v>
      </c>
      <c r="M41" s="146">
        <f t="shared" ca="1" si="47"/>
        <v>2</v>
      </c>
      <c r="N41" s="193">
        <f t="shared" ca="1" si="10"/>
        <v>184.61538461538461</v>
      </c>
      <c r="O41" s="198">
        <f ca="1">SUM(Q41:AJ41)-H38-I38</f>
        <v>696.92307692307713</v>
      </c>
      <c r="P41" s="127" t="s">
        <v>232</v>
      </c>
      <c r="Q41" s="128">
        <f t="shared" ref="Q41:AJ41" ca="1" si="48">Q40*$N38</f>
        <v>0</v>
      </c>
      <c r="R41" s="128">
        <f t="shared" ca="1" si="48"/>
        <v>0</v>
      </c>
      <c r="S41" s="128">
        <f t="shared" ca="1" si="48"/>
        <v>0</v>
      </c>
      <c r="T41" s="128">
        <f t="shared" ca="1" si="48"/>
        <v>0</v>
      </c>
      <c r="U41" s="128">
        <f t="shared" ca="1" si="48"/>
        <v>0</v>
      </c>
      <c r="V41" s="128">
        <f t="shared" ca="1" si="48"/>
        <v>0</v>
      </c>
      <c r="W41" s="128">
        <f t="shared" ca="1" si="48"/>
        <v>2030.7692307692307</v>
      </c>
      <c r="X41" s="128">
        <f t="shared" ca="1" si="48"/>
        <v>1846.1538461538462</v>
      </c>
      <c r="Y41" s="128">
        <f t="shared" ca="1" si="48"/>
        <v>0</v>
      </c>
      <c r="Z41" s="128">
        <f t="shared" ca="1" si="48"/>
        <v>0</v>
      </c>
      <c r="AA41" s="128">
        <f t="shared" ca="1" si="48"/>
        <v>0</v>
      </c>
      <c r="AB41" s="128">
        <f t="shared" ca="1" si="48"/>
        <v>0</v>
      </c>
      <c r="AC41" s="128">
        <f t="shared" ca="1" si="48"/>
        <v>0</v>
      </c>
      <c r="AD41" s="128">
        <f t="shared" ca="1" si="48"/>
        <v>0</v>
      </c>
      <c r="AE41" s="128">
        <f t="shared" ca="1" si="48"/>
        <v>0</v>
      </c>
      <c r="AF41" s="128">
        <f t="shared" ca="1" si="48"/>
        <v>0</v>
      </c>
      <c r="AG41" s="128">
        <f t="shared" ca="1" si="48"/>
        <v>0</v>
      </c>
      <c r="AH41" s="128">
        <f t="shared" ca="1" si="48"/>
        <v>0</v>
      </c>
      <c r="AI41" s="128">
        <f t="shared" ca="1" si="48"/>
        <v>0</v>
      </c>
      <c r="AJ41" s="128">
        <f t="shared" ca="1" si="48"/>
        <v>0</v>
      </c>
      <c r="AK41" s="151"/>
      <c r="AL41" s="151"/>
      <c r="AM41" s="151"/>
      <c r="AN41" s="151"/>
      <c r="AO41" s="151"/>
      <c r="AP41" s="151"/>
      <c r="AQ41" s="151"/>
      <c r="AR41" s="151"/>
      <c r="AS41" s="151"/>
      <c r="AT41" s="151"/>
      <c r="AU41" s="151"/>
      <c r="AV41" s="151"/>
      <c r="AW41" s="151"/>
      <c r="AX41" s="151"/>
      <c r="AY41" s="151"/>
      <c r="AZ41" s="151"/>
      <c r="BA41" s="151"/>
      <c r="BB41" s="151"/>
      <c r="BC41" s="151"/>
      <c r="BD41" s="151"/>
      <c r="BE41" s="151"/>
      <c r="BF41" s="151"/>
      <c r="BG41" s="151"/>
      <c r="BH41" s="151"/>
      <c r="BI41" s="151"/>
      <c r="BJ41" s="151"/>
      <c r="BK41" s="151"/>
      <c r="BL41" s="151"/>
      <c r="BM41" s="151"/>
      <c r="BN41" s="151"/>
      <c r="BO41" s="151"/>
      <c r="BP41" s="151"/>
      <c r="BQ41" s="151"/>
      <c r="BR41" s="151"/>
    </row>
    <row r="42" spans="1:70" s="38" customFormat="1" ht="33">
      <c r="A42" s="35"/>
      <c r="B42" s="123"/>
      <c r="C42" s="144">
        <f t="shared" ca="1" si="1"/>
        <v>6</v>
      </c>
      <c r="D42" s="264">
        <f t="shared" ca="1" si="1"/>
        <v>0.68611111111111112</v>
      </c>
      <c r="E42" s="144">
        <f t="shared" ref="E42:M42" ca="1" si="49">E41</f>
        <v>34</v>
      </c>
      <c r="F42" s="144">
        <f t="shared" ca="1" si="49"/>
        <v>240</v>
      </c>
      <c r="G42" s="144" t="str">
        <f t="shared" ca="1" si="49"/>
        <v>DA63-09044A</v>
      </c>
      <c r="H42" s="196">
        <f t="shared" ca="1" si="49"/>
        <v>3180</v>
      </c>
      <c r="I42" s="144">
        <f t="shared" si="49"/>
        <v>0</v>
      </c>
      <c r="J42" s="212">
        <f t="shared" ca="1" si="49"/>
        <v>0.5</v>
      </c>
      <c r="K42" s="146">
        <f t="shared" ca="1" si="49"/>
        <v>2628</v>
      </c>
      <c r="L42" s="146">
        <f t="shared" ca="1" si="49"/>
        <v>39</v>
      </c>
      <c r="M42" s="146">
        <f t="shared" ca="1" si="49"/>
        <v>2</v>
      </c>
      <c r="N42" s="193">
        <f t="shared" ca="1" si="10"/>
        <v>184.61538461538461</v>
      </c>
      <c r="O42" s="135">
        <f ca="1">SUM(Q42:AJ42)</f>
        <v>2660</v>
      </c>
      <c r="P42" s="131" t="s">
        <v>233</v>
      </c>
      <c r="Q42" s="129">
        <f ca="1">SUMIFS('Production Result'!$D:$D,'Production Result'!$C:$C,'DA Injection'!$G42,'Production Result'!$B:$B,'DA Injection'!Q$2)</f>
        <v>0</v>
      </c>
      <c r="R42" s="129">
        <f ca="1">SUMIFS('Production Result'!$E:$E,'Production Result'!$C:$C,'DA Injection'!$G42,'Production Result'!$B:$B,'DA Injection'!Q$2)</f>
        <v>1760</v>
      </c>
      <c r="S42" s="129">
        <f ca="1">SUMIFS('Production Result'!$D:$D,'Production Result'!$C:$C,'DA Injection'!$G42,'Production Result'!$B:$B,'DA Injection'!S$2)</f>
        <v>900</v>
      </c>
      <c r="T42" s="129">
        <f ca="1">SUMIFS('Production Result'!$E:$E,'Production Result'!$C:$C,'DA Injection'!$G42,'Production Result'!$B:$B,'DA Injection'!S$2)</f>
        <v>0</v>
      </c>
      <c r="U42" s="129">
        <f ca="1">SUMIFS('Production Result'!$D:$D,'Production Result'!$C:$C,'DA Injection'!$G42,'Production Result'!$B:$B,'DA Injection'!U$2)</f>
        <v>0</v>
      </c>
      <c r="V42" s="129">
        <f ca="1">SUMIFS('Production Result'!$E:$E,'Production Result'!$C:$C,'DA Injection'!$G42,'Production Result'!$B:$B,'DA Injection'!U$2)</f>
        <v>0</v>
      </c>
      <c r="W42" s="129">
        <f ca="1">SUMIFS('Production Result'!$D:$D,'Production Result'!$C:$C,'DA Injection'!$G42,'Production Result'!$B:$B,'DA Injection'!W$2)</f>
        <v>0</v>
      </c>
      <c r="X42" s="129">
        <f ca="1">SUMIFS('Production Result'!$E:$E,'Production Result'!$C:$C,'DA Injection'!$G42,'Production Result'!$B:$B,'DA Injection'!W$2)</f>
        <v>0</v>
      </c>
      <c r="Y42" s="129">
        <f ca="1">SUMIFS('Production Result'!$D:$D,'Production Result'!$C:$C,'DA Injection'!$G42,'Production Result'!$B:$B,'DA Injection'!Y$2)</f>
        <v>0</v>
      </c>
      <c r="Z42" s="129">
        <f ca="1">SUMIFS('Production Result'!$E:$E,'Production Result'!$C:$C,'DA Injection'!$G42,'Production Result'!$B:$B,'DA Injection'!Y$2)</f>
        <v>0</v>
      </c>
      <c r="AA42" s="129">
        <f ca="1">SUMIFS('Production Result'!$D:$D,'Production Result'!$C:$C,'DA Injection'!$G42,'Production Result'!$B:$B,'DA Injection'!AA$2)</f>
        <v>0</v>
      </c>
      <c r="AB42" s="129">
        <f ca="1">SUMIFS('Production Result'!$E:$E,'Production Result'!$C:$C,'DA Injection'!$G42,'Production Result'!$B:$B,'DA Injection'!AA$2)</f>
        <v>0</v>
      </c>
      <c r="AC42" s="129">
        <f ca="1">SUMIFS('Production Result'!$D:$D,'Production Result'!$C:$C,'DA Injection'!$G42,'Production Result'!$B:$B,'DA Injection'!AC$2)</f>
        <v>0</v>
      </c>
      <c r="AD42" s="129">
        <f ca="1">SUMIFS('Production Result'!$E:$E,'Production Result'!$C:$C,'DA Injection'!$G42,'Production Result'!$B:$B,'DA Injection'!AC$2)</f>
        <v>0</v>
      </c>
      <c r="AE42" s="129">
        <f ca="1">SUMIFS('Production Result'!$D:$D,'Production Result'!$C:$C,'DA Injection'!$G42,'Production Result'!$B:$B,'DA Injection'!AE$2)</f>
        <v>0</v>
      </c>
      <c r="AF42" s="129">
        <f ca="1">SUMIFS('Production Result'!$E:$E,'Production Result'!$C:$C,'DA Injection'!$G42,'Production Result'!$B:$B,'DA Injection'!AE$2)</f>
        <v>0</v>
      </c>
      <c r="AG42" s="129">
        <f ca="1">SUMIFS('Production Result'!$D:$D,'Production Result'!$C:$C,'DA Injection'!$G42,'Production Result'!$B:$B,'DA Injection'!AG$2)</f>
        <v>0</v>
      </c>
      <c r="AH42" s="129">
        <f ca="1">SUMIFS('Production Result'!$E:$E,'Production Result'!$C:$C,'DA Injection'!$G42,'Production Result'!$B:$B,'DA Injection'!AG$2)</f>
        <v>0</v>
      </c>
      <c r="AI42" s="129">
        <f ca="1">SUMIFS('Production Result'!$D:$D,'Production Result'!$C:$C,'DA Injection'!$G42,'Production Result'!$B:$B,'DA Injection'!AI$2)</f>
        <v>0</v>
      </c>
      <c r="AJ42" s="129">
        <f ca="1">SUMIFS('Production Result'!$E:$E,'Production Result'!$C:$C,'DA Injection'!$G42,'Production Result'!$B:$B,'DA Injection'!AI$2)</f>
        <v>0</v>
      </c>
      <c r="AK42" s="151"/>
      <c r="AL42" s="151"/>
      <c r="AM42" s="151"/>
      <c r="AN42" s="151"/>
      <c r="AO42" s="151"/>
      <c r="AP42" s="151"/>
      <c r="AQ42" s="151"/>
      <c r="AR42" s="151"/>
      <c r="AS42" s="151"/>
      <c r="AT42" s="151"/>
      <c r="AU42" s="151"/>
      <c r="AV42" s="151"/>
      <c r="AW42" s="151"/>
      <c r="AX42" s="151"/>
      <c r="AY42" s="151"/>
      <c r="AZ42" s="151"/>
      <c r="BA42" s="151"/>
      <c r="BB42" s="151"/>
      <c r="BC42" s="151"/>
      <c r="BD42" s="151"/>
      <c r="BE42" s="151"/>
      <c r="BF42" s="151"/>
      <c r="BG42" s="151"/>
      <c r="BH42" s="151"/>
      <c r="BI42" s="151"/>
      <c r="BJ42" s="151"/>
      <c r="BK42" s="151"/>
      <c r="BL42" s="151"/>
      <c r="BM42" s="151"/>
      <c r="BN42" s="151"/>
      <c r="BO42" s="151"/>
      <c r="BP42" s="151"/>
      <c r="BQ42" s="151"/>
      <c r="BR42" s="151"/>
    </row>
    <row r="43" spans="1:70" s="38" customFormat="1" ht="33">
      <c r="A43" s="35"/>
      <c r="B43" s="123"/>
      <c r="C43" s="144">
        <f t="shared" ca="1" si="1"/>
        <v>6</v>
      </c>
      <c r="D43" s="264">
        <f t="shared" ca="1" si="1"/>
        <v>0.68611111111111112</v>
      </c>
      <c r="E43" s="144">
        <f t="shared" ref="E43:M43" ca="1" si="50">E42</f>
        <v>34</v>
      </c>
      <c r="F43" s="144">
        <f t="shared" ca="1" si="50"/>
        <v>240</v>
      </c>
      <c r="G43" s="144" t="str">
        <f t="shared" ca="1" si="50"/>
        <v>DA63-09044A</v>
      </c>
      <c r="H43" s="196">
        <f t="shared" ca="1" si="50"/>
        <v>3180</v>
      </c>
      <c r="I43" s="144">
        <f t="shared" si="50"/>
        <v>0</v>
      </c>
      <c r="J43" s="212">
        <f t="shared" ca="1" si="50"/>
        <v>0.5</v>
      </c>
      <c r="K43" s="146">
        <f t="shared" ca="1" si="50"/>
        <v>2628</v>
      </c>
      <c r="L43" s="146">
        <f t="shared" ca="1" si="50"/>
        <v>39</v>
      </c>
      <c r="M43" s="146">
        <f t="shared" ca="1" si="50"/>
        <v>2</v>
      </c>
      <c r="N43" s="193">
        <f t="shared" ca="1" si="10"/>
        <v>184.61538461538461</v>
      </c>
      <c r="O43" s="135">
        <f ca="1">SUM(Q43:AJ43)</f>
        <v>140</v>
      </c>
      <c r="P43" s="132" t="s">
        <v>234</v>
      </c>
      <c r="Q43" s="129">
        <f ca="1">SUMIFS('Production Result'!$F:$F,'Production Result'!$C:$C,'DA Injection'!$G43,'Production Result'!$B:$B,'DA Injection'!Q$2)</f>
        <v>0</v>
      </c>
      <c r="R43" s="129">
        <f ca="1">SUMIFS('Production Result'!$G:$G,'Production Result'!$C:$C,'DA Injection'!$G43,'Production Result'!$B:$B,'DA Injection'!Q$2)</f>
        <v>140</v>
      </c>
      <c r="S43" s="129">
        <f ca="1">SUMIFS('Production Result'!$F:$F,'Production Result'!$C:$C,'DA Injection'!$G43,'Production Result'!$B:$B,'DA Injection'!S$2)</f>
        <v>0</v>
      </c>
      <c r="T43" s="129">
        <f ca="1">SUMIFS('Production Result'!$G:$G,'Production Result'!$C:$C,'DA Injection'!$G43,'Production Result'!$B:$B,'DA Injection'!S$2)</f>
        <v>0</v>
      </c>
      <c r="U43" s="129">
        <f ca="1">SUMIFS('Production Result'!$F:$F,'Production Result'!$C:$C,'DA Injection'!$G43,'Production Result'!$B:$B,'DA Injection'!U$2)</f>
        <v>0</v>
      </c>
      <c r="V43" s="129">
        <f ca="1">SUMIFS('Production Result'!$G:$G,'Production Result'!$C:$C,'DA Injection'!$G43,'Production Result'!$B:$B,'DA Injection'!U$2)</f>
        <v>0</v>
      </c>
      <c r="W43" s="129">
        <f ca="1">SUMIFS('Production Result'!$F:$F,'Production Result'!$C:$C,'DA Injection'!$G43,'Production Result'!$B:$B,'DA Injection'!W$2)</f>
        <v>0</v>
      </c>
      <c r="X43" s="129">
        <f ca="1">SUMIFS('Production Result'!$G:$G,'Production Result'!$C:$C,'DA Injection'!$G43,'Production Result'!$B:$B,'DA Injection'!W$2)</f>
        <v>0</v>
      </c>
      <c r="Y43" s="129">
        <f ca="1">SUMIFS('Production Result'!$F:$F,'Production Result'!$C:$C,'DA Injection'!$G43,'Production Result'!$B:$B,'DA Injection'!Y$2)</f>
        <v>0</v>
      </c>
      <c r="Z43" s="129">
        <f ca="1">SUMIFS('Production Result'!$G:$G,'Production Result'!$C:$C,'DA Injection'!$G43,'Production Result'!$B:$B,'DA Injection'!Y$2)</f>
        <v>0</v>
      </c>
      <c r="AA43" s="129">
        <f ca="1">SUMIFS('Production Result'!$F:$F,'Production Result'!$C:$C,'DA Injection'!$G43,'Production Result'!$B:$B,'DA Injection'!AA$2)</f>
        <v>0</v>
      </c>
      <c r="AB43" s="129">
        <f ca="1">SUMIFS('Production Result'!$G:$G,'Production Result'!$C:$C,'DA Injection'!$G43,'Production Result'!$B:$B,'DA Injection'!AA$2)</f>
        <v>0</v>
      </c>
      <c r="AC43" s="129">
        <f ca="1">SUMIFS('Production Result'!$F:$F,'Production Result'!$C:$C,'DA Injection'!$G43,'Production Result'!$B:$B,'DA Injection'!AC$2)</f>
        <v>0</v>
      </c>
      <c r="AD43" s="129">
        <f ca="1">SUMIFS('Production Result'!$G:$G,'Production Result'!$C:$C,'DA Injection'!$G43,'Production Result'!$B:$B,'DA Injection'!AC$2)</f>
        <v>0</v>
      </c>
      <c r="AE43" s="129">
        <f ca="1">SUMIFS('Production Result'!$F:$F,'Production Result'!$C:$C,'DA Injection'!$G43,'Production Result'!$B:$B,'DA Injection'!AE$2)</f>
        <v>0</v>
      </c>
      <c r="AF43" s="129">
        <f ca="1">SUMIFS('Production Result'!$G:$G,'Production Result'!$C:$C,'DA Injection'!$G43,'Production Result'!$B:$B,'DA Injection'!AE$2)</f>
        <v>0</v>
      </c>
      <c r="AG43" s="129">
        <f ca="1">SUMIFS('Production Result'!$F:$F,'Production Result'!$C:$C,'DA Injection'!$G43,'Production Result'!$B:$B,'DA Injection'!AG$2)</f>
        <v>0</v>
      </c>
      <c r="AH43" s="129">
        <f ca="1">SUMIFS('Production Result'!$G:$G,'Production Result'!$C:$C,'DA Injection'!$G43,'Production Result'!$B:$B,'DA Injection'!AG$2)</f>
        <v>0</v>
      </c>
      <c r="AI43" s="129">
        <f ca="1">SUMIFS('Production Result'!$F:$F,'Production Result'!$C:$C,'DA Injection'!$G43,'Production Result'!$B:$B,'DA Injection'!AI$2)</f>
        <v>0</v>
      </c>
      <c r="AJ43" s="129">
        <f ca="1">SUMIFS('Production Result'!$G:$G,'Production Result'!$C:$C,'DA Injection'!$G43,'Production Result'!$B:$B,'DA Injection'!AI$2)</f>
        <v>0</v>
      </c>
      <c r="AK43" s="151"/>
      <c r="AL43" s="151"/>
      <c r="AM43" s="151"/>
      <c r="AN43" s="151"/>
      <c r="AO43" s="151"/>
      <c r="AP43" s="151"/>
      <c r="AQ43" s="151"/>
      <c r="AR43" s="151"/>
      <c r="AS43" s="151"/>
      <c r="AT43" s="151"/>
      <c r="AU43" s="151"/>
      <c r="AV43" s="151"/>
      <c r="AW43" s="151"/>
      <c r="AX43" s="151"/>
      <c r="AY43" s="151"/>
      <c r="AZ43" s="151"/>
      <c r="BA43" s="151"/>
      <c r="BB43" s="151"/>
      <c r="BC43" s="151"/>
      <c r="BD43" s="151"/>
      <c r="BE43" s="151"/>
      <c r="BF43" s="151"/>
      <c r="BG43" s="151"/>
      <c r="BH43" s="151"/>
      <c r="BI43" s="151"/>
      <c r="BJ43" s="151"/>
      <c r="BK43" s="151"/>
      <c r="BL43" s="151"/>
      <c r="BM43" s="151"/>
      <c r="BN43" s="151"/>
      <c r="BO43" s="151"/>
      <c r="BP43" s="151"/>
      <c r="BQ43" s="151"/>
      <c r="BR43" s="151"/>
    </row>
    <row r="44" spans="1:70" s="38" customFormat="1" ht="33">
      <c r="A44" s="35"/>
      <c r="B44" s="123"/>
      <c r="C44" s="145">
        <f t="shared" ca="1" si="1"/>
        <v>6</v>
      </c>
      <c r="D44" s="264">
        <f t="shared" ca="1" si="1"/>
        <v>0.68611111111111112</v>
      </c>
      <c r="E44" s="145">
        <f t="shared" ref="E44:M44" ca="1" si="51">E43</f>
        <v>34</v>
      </c>
      <c r="F44" s="145">
        <f t="shared" ca="1" si="51"/>
        <v>240</v>
      </c>
      <c r="G44" s="145" t="str">
        <f t="shared" ca="1" si="51"/>
        <v>DA63-09044A</v>
      </c>
      <c r="H44" s="196">
        <f t="shared" ca="1" si="51"/>
        <v>3180</v>
      </c>
      <c r="I44" s="145">
        <f t="shared" si="51"/>
        <v>0</v>
      </c>
      <c r="J44" s="213">
        <f t="shared" ca="1" si="51"/>
        <v>0.5</v>
      </c>
      <c r="K44" s="146">
        <f t="shared" ca="1" si="51"/>
        <v>2628</v>
      </c>
      <c r="L44" s="146">
        <f t="shared" ca="1" si="51"/>
        <v>39</v>
      </c>
      <c r="M44" s="146">
        <f t="shared" ca="1" si="51"/>
        <v>2</v>
      </c>
      <c r="N44" s="194">
        <f t="shared" ca="1" si="10"/>
        <v>184.61538461538461</v>
      </c>
      <c r="O44" s="137">
        <f ca="1">O43/O42</f>
        <v>5.2631578947368418E-2</v>
      </c>
      <c r="P44" s="136" t="s">
        <v>239</v>
      </c>
      <c r="Q44" s="138" t="str">
        <f t="shared" ref="Q44:AJ44" ca="1" si="52">IFERROR(Q43/Q42,"")</f>
        <v/>
      </c>
      <c r="R44" s="138">
        <f t="shared" ca="1" si="52"/>
        <v>7.9545454545454544E-2</v>
      </c>
      <c r="S44" s="138">
        <f t="shared" ca="1" si="52"/>
        <v>0</v>
      </c>
      <c r="T44" s="138" t="str">
        <f t="shared" ca="1" si="52"/>
        <v/>
      </c>
      <c r="U44" s="138" t="str">
        <f t="shared" ca="1" si="52"/>
        <v/>
      </c>
      <c r="V44" s="138" t="str">
        <f t="shared" ca="1" si="52"/>
        <v/>
      </c>
      <c r="W44" s="138" t="str">
        <f t="shared" ca="1" si="52"/>
        <v/>
      </c>
      <c r="X44" s="138" t="str">
        <f t="shared" ca="1" si="52"/>
        <v/>
      </c>
      <c r="Y44" s="138" t="str">
        <f t="shared" ca="1" si="52"/>
        <v/>
      </c>
      <c r="Z44" s="138" t="str">
        <f t="shared" ca="1" si="52"/>
        <v/>
      </c>
      <c r="AA44" s="138" t="str">
        <f t="shared" ca="1" si="52"/>
        <v/>
      </c>
      <c r="AB44" s="138" t="str">
        <f t="shared" ca="1" si="52"/>
        <v/>
      </c>
      <c r="AC44" s="138" t="str">
        <f t="shared" ca="1" si="52"/>
        <v/>
      </c>
      <c r="AD44" s="138" t="str">
        <f t="shared" ca="1" si="52"/>
        <v/>
      </c>
      <c r="AE44" s="138" t="str">
        <f t="shared" ca="1" si="52"/>
        <v/>
      </c>
      <c r="AF44" s="138" t="str">
        <f t="shared" ca="1" si="52"/>
        <v/>
      </c>
      <c r="AG44" s="138" t="str">
        <f t="shared" ca="1" si="52"/>
        <v/>
      </c>
      <c r="AH44" s="138" t="str">
        <f t="shared" ca="1" si="52"/>
        <v/>
      </c>
      <c r="AI44" s="138" t="str">
        <f t="shared" ca="1" si="52"/>
        <v/>
      </c>
      <c r="AJ44" s="138" t="str">
        <f t="shared" ca="1" si="52"/>
        <v/>
      </c>
      <c r="AK44" s="151"/>
      <c r="AL44" s="151"/>
      <c r="AM44" s="151"/>
      <c r="AN44" s="151"/>
      <c r="AO44" s="151"/>
      <c r="AP44" s="151"/>
      <c r="AQ44" s="151"/>
      <c r="AR44" s="151"/>
      <c r="AS44" s="151"/>
      <c r="AT44" s="151"/>
      <c r="AU44" s="151"/>
      <c r="AV44" s="151"/>
      <c r="AW44" s="151"/>
      <c r="AX44" s="151"/>
      <c r="AY44" s="151"/>
      <c r="AZ44" s="151"/>
      <c r="BA44" s="151"/>
      <c r="BB44" s="151"/>
      <c r="BC44" s="151"/>
      <c r="BD44" s="151"/>
      <c r="BE44" s="151"/>
      <c r="BF44" s="151"/>
      <c r="BG44" s="151"/>
      <c r="BH44" s="151"/>
      <c r="BI44" s="151"/>
      <c r="BJ44" s="151"/>
      <c r="BK44" s="151"/>
      <c r="BL44" s="151"/>
      <c r="BM44" s="151"/>
      <c r="BN44" s="151"/>
      <c r="BO44" s="151"/>
      <c r="BP44" s="151"/>
      <c r="BQ44" s="151"/>
      <c r="BR44" s="151"/>
    </row>
    <row r="45" spans="1:70" s="115" customFormat="1" ht="33">
      <c r="A45" s="114"/>
      <c r="B45" s="121"/>
      <c r="C45" s="141">
        <f ca="1">IF(P49="Good",COUNTIF(INDIRECT("P1:P"&amp;ROW(P49)),"Good"))</f>
        <v>7</v>
      </c>
      <c r="D45" s="285" t="str">
        <f ca="1">IFERROR(SUM(Q49:AJ49)/SUM(Q48:AJ48),"-")</f>
        <v>-</v>
      </c>
      <c r="E45" s="139">
        <f ca="1">VLOOKUP(G45,'Code List'!B:D,2,0)</f>
        <v>3</v>
      </c>
      <c r="F45" s="139">
        <f ca="1">VLOOKUP(G45,'Code List'!B:D,3,0)</f>
        <v>240</v>
      </c>
      <c r="G45" s="87" t="str">
        <f ca="1">VLOOKUP(C45,'Code List'!A:B,2,0)</f>
        <v>DA63-08639A</v>
      </c>
      <c r="H45" s="195">
        <f ca="1">SUM(Q46:AJ46)-K45</f>
        <v>-225</v>
      </c>
      <c r="I45" s="133"/>
      <c r="J45" s="211">
        <f ca="1">VLOOKUP(G45,'Code List'!B:G,6,0)</f>
        <v>0.25</v>
      </c>
      <c r="K45" s="140">
        <f ca="1">SUMIFS(Stock!C:C,Stock!B:B,'DA Injection'!G45)+SUMIFS(Stock!C:C,Stock!B:B,VLOOKUP('DA Injection'!G45,'Code List'!$B:$K,10,0))</f>
        <v>1876</v>
      </c>
      <c r="L45" s="140">
        <f ca="1">VLOOKUP(G45,'Code List'!B:F,4,0)</f>
        <v>35</v>
      </c>
      <c r="M45" s="140">
        <f ca="1">VLOOKUP(G45,'Code List'!B:F,5,0)</f>
        <v>1</v>
      </c>
      <c r="N45" s="197">
        <f t="shared" ca="1" si="10"/>
        <v>102.85714285714286</v>
      </c>
      <c r="O45" s="134"/>
      <c r="P45" s="124" t="s">
        <v>231</v>
      </c>
      <c r="Q45" s="125" t="s">
        <v>228</v>
      </c>
      <c r="R45" s="126" t="s">
        <v>229</v>
      </c>
      <c r="S45" s="125" t="s">
        <v>228</v>
      </c>
      <c r="T45" s="126" t="s">
        <v>229</v>
      </c>
      <c r="U45" s="125" t="s">
        <v>228</v>
      </c>
      <c r="V45" s="126" t="s">
        <v>229</v>
      </c>
      <c r="W45" s="125" t="s">
        <v>228</v>
      </c>
      <c r="X45" s="126" t="s">
        <v>229</v>
      </c>
      <c r="Y45" s="125" t="s">
        <v>228</v>
      </c>
      <c r="Z45" s="126" t="s">
        <v>229</v>
      </c>
      <c r="AA45" s="125" t="s">
        <v>228</v>
      </c>
      <c r="AB45" s="126" t="s">
        <v>229</v>
      </c>
      <c r="AC45" s="125" t="s">
        <v>228</v>
      </c>
      <c r="AD45" s="126" t="s">
        <v>229</v>
      </c>
      <c r="AE45" s="125" t="s">
        <v>228</v>
      </c>
      <c r="AF45" s="126" t="s">
        <v>229</v>
      </c>
      <c r="AG45" s="125" t="s">
        <v>228</v>
      </c>
      <c r="AH45" s="126" t="s">
        <v>229</v>
      </c>
      <c r="AI45" s="125" t="s">
        <v>228</v>
      </c>
      <c r="AJ45" s="126" t="s">
        <v>229</v>
      </c>
      <c r="AK45" s="150"/>
      <c r="AL45" s="150"/>
      <c r="AM45" s="150"/>
      <c r="AN45" s="150"/>
      <c r="AO45" s="150"/>
      <c r="AP45" s="150"/>
      <c r="AQ45" s="150"/>
      <c r="AR45" s="150"/>
      <c r="AS45" s="150"/>
      <c r="AT45" s="150"/>
      <c r="AU45" s="150"/>
      <c r="AV45" s="150"/>
      <c r="AW45" s="150"/>
      <c r="AX45" s="150"/>
      <c r="AY45" s="150"/>
      <c r="AZ45" s="150"/>
      <c r="BA45" s="150"/>
      <c r="BB45" s="150"/>
      <c r="BC45" s="150"/>
      <c r="BD45" s="150"/>
      <c r="BE45" s="150"/>
      <c r="BF45" s="150"/>
      <c r="BG45" s="150"/>
      <c r="BH45" s="150"/>
      <c r="BI45" s="150"/>
      <c r="BJ45" s="150"/>
      <c r="BK45" s="150"/>
      <c r="BL45" s="150"/>
      <c r="BM45" s="150"/>
      <c r="BN45" s="150"/>
      <c r="BO45" s="150"/>
      <c r="BP45" s="150"/>
      <c r="BQ45" s="150"/>
      <c r="BR45" s="150"/>
    </row>
    <row r="46" spans="1:70" s="115" customFormat="1" ht="66.95" customHeight="1">
      <c r="A46" s="114"/>
      <c r="B46" s="121"/>
      <c r="C46" s="144">
        <f t="shared" ca="1" si="1"/>
        <v>7</v>
      </c>
      <c r="D46" s="264" t="str">
        <f t="shared" ca="1" si="1"/>
        <v>-</v>
      </c>
      <c r="E46" s="144">
        <f t="shared" ca="1" si="1"/>
        <v>3</v>
      </c>
      <c r="F46" s="144">
        <f t="shared" ca="1" si="1"/>
        <v>240</v>
      </c>
      <c r="G46" s="144" t="str">
        <f t="shared" ca="1" si="1"/>
        <v>DA63-08639A</v>
      </c>
      <c r="H46" s="196">
        <f t="shared" ca="1" si="1"/>
        <v>-225</v>
      </c>
      <c r="I46" s="144">
        <f t="shared" si="1"/>
        <v>0</v>
      </c>
      <c r="J46" s="212">
        <f t="shared" ca="1" si="1"/>
        <v>0.25</v>
      </c>
      <c r="K46" s="146">
        <f t="shared" ca="1" si="1"/>
        <v>1876</v>
      </c>
      <c r="L46" s="146">
        <f t="shared" ca="1" si="1"/>
        <v>35</v>
      </c>
      <c r="M46" s="146">
        <f t="shared" ca="1" si="1"/>
        <v>1</v>
      </c>
      <c r="N46" s="193">
        <f t="shared" ref="N46" ca="1" si="53">3600/L46*M46</f>
        <v>102.85714285714286</v>
      </c>
      <c r="O46" s="134" t="s">
        <v>238</v>
      </c>
      <c r="P46" s="124"/>
      <c r="Q46" s="463">
        <f ca="1">IF(SUMIFS(INDIRECT("'PSI WM REF'!"&amp;SUBSTITUTE(ADDRESS(1,MATCH(Q$2,INDIRECT("'PSI WM REF'!"&amp;"5:5"),0)),"$1","")&amp;":"&amp;SUBSTITUTE(ADDRESS(1,MATCH(Q$2,INDIRECT("'PSI WM REF'!"&amp;"5:5"),0)),"$1","")),INDIRECT("'PSI WM REF'!"&amp;"C:C"),$G45,INDIRECT("'PSI WM REF'!"&amp;"U:U"),"3.Balance stock (only SEHC)")&gt;0,0,IF(ABS(SUMIFS(INDIRECT("'PSI WM REF'!"&amp;SUBSTITUTE(ADDRESS(1,MATCH(Q$2,INDIRECT("'PSI WM REF'!"&amp;"5:5"),0)),"$1","")&amp;":"&amp;SUBSTITUTE(ADDRESS(1,MATCH(Q$2,INDIRECT("'PSI WM REF'!"&amp;"5:5"),0)),"$1","")),INDIRECT("'PSI WM REF'!"&amp;"C:C"),$G45,INDIRECT("'PSI WM REF'!"&amp;"U:U"),"3.Balance stock (only SEHC)"))&gt;SUMIFS(INDIRECT("'PSI WM REF'!"&amp;SUBSTITUTE(ADDRESS(1,MATCH(Q$2,INDIRECT("'PSI WM REF'!"&amp;"5:5"),0)),"$1","")&amp;":"&amp;SUBSTITUTE(ADDRESS(1,MATCH(Q$2,INDIRECT("'PSI WM REF'!"&amp;"5:5"),0)),"$1","")),INDIRECT("'PSI WM REF'!"&amp;"C:C"),$G45,INDIRECT("'PSI WM REF'!"&amp;"U:U"),"1.Requirements (필요량)"),SUMIFS(INDIRECT("'PSI WM REF'!"&amp;SUBSTITUTE(ADDRESS(1,MATCH(Q$2,INDIRECT("'PSI WM REF'!"&amp;"5:5"),0)),"$1","")&amp;":"&amp;SUBSTITUTE(ADDRESS(1,MATCH(Q$2,INDIRECT("'PSI WM REF'!"&amp;"5:5"),0)),"$1","")),INDIRECT("'PSI WM REF'!"&amp;"C:C"),$G45,INDIRECT("'PSI WM REF'!"&amp;"U:U"),"1.Requirements (필요량)"),ABS(SUMIFS(INDIRECT("'PSI WM REF'!"&amp;SUBSTITUTE(ADDRESS(1,MATCH(Q$2,INDIRECT("'PSI WM REF'!"&amp;"5:5"),0)),"$1","")&amp;":"&amp;SUBSTITUTE(ADDRESS(1,MATCH(Q$2,INDIRECT("'PSI WM REF'!"&amp;"5:5"),0)),"$1","")),INDIRECT("'PSI WM REF'!"&amp;"C:C"),$G45,INDIRECT("'PSI WM REF'!"&amp;"U:U"),"3.Balance stock (only SEHC)"))))+N(" [[[[               Comment: WM REF PSI              ]]]")+IFERROR(SUMIFS(INDIRECT("'PSI VC'!"&amp;SUBSTITUTE(ADDRESS(1,MATCH(Q$2,INDIRECT("'PSI VC'!"&amp;"3:3"),0)),"$1","")&amp;":"&amp;SUBSTITUTE(ADDRESS(1,MATCH(Q$2,INDIRECT("'PSI VC'!"&amp;"3:3"),0)),"$1","")),INDIRECT("'PSI VC'!"&amp;"A:A"),$G45),0)+N("[[[                    Comment: VC PSI                    ]]]")+SUMIFS(INDIRECT("'Assy PSI Shortage'!"&amp;SUBSTITUTE(ADDRESS(1,42+MATCH(Q$2,INDIRECT("'Assy PSI Shortage'!"&amp;"AQ2:BA2"),0)),"$1","")&amp;":"&amp;SUBSTITUTE(ADDRESS(1,42+MATCH(Q$2,INDIRECT("'Assy PSI Shortage'!"&amp;"AQ2:BA2"),0)),"$1","")),'Assy PSI Shortage'!$AP:$AP,'DA Injection'!$G45)+N("[[[                    Comment: Assy PSI                    ]]]")</f>
        <v>0</v>
      </c>
      <c r="R46" s="464"/>
      <c r="S46" s="463">
        <f ca="1">IF(SUMIFS(INDIRECT("'PSI WM REF'!"&amp;SUBSTITUTE(ADDRESS(1,MATCH(S$2,INDIRECT("'PSI WM REF'!"&amp;"5:5"),0)),"$1","")&amp;":"&amp;SUBSTITUTE(ADDRESS(1,MATCH(S$2,INDIRECT("'PSI WM REF'!"&amp;"5:5"),0)),"$1","")),INDIRECT("'PSI WM REF'!"&amp;"C:C"),$G45,INDIRECT("'PSI WM REF'!"&amp;"U:U"),"3.Balance stock (only SEHC)")&gt;0,0,IF(ABS(SUMIFS(INDIRECT("'PSI WM REF'!"&amp;SUBSTITUTE(ADDRESS(1,MATCH(S$2,INDIRECT("'PSI WM REF'!"&amp;"5:5"),0)),"$1","")&amp;":"&amp;SUBSTITUTE(ADDRESS(1,MATCH(S$2,INDIRECT("'PSI WM REF'!"&amp;"5:5"),0)),"$1","")),INDIRECT("'PSI WM REF'!"&amp;"C:C"),$G45,INDIRECT("'PSI WM REF'!"&amp;"U:U"),"3.Balance stock (only SEHC)"))&gt;SUMIFS(INDIRECT("'PSI WM REF'!"&amp;SUBSTITUTE(ADDRESS(1,MATCH(S$2,INDIRECT("'PSI WM REF'!"&amp;"5:5"),0)),"$1","")&amp;":"&amp;SUBSTITUTE(ADDRESS(1,MATCH(S$2,INDIRECT("'PSI WM REF'!"&amp;"5:5"),0)),"$1","")),INDIRECT("'PSI WM REF'!"&amp;"C:C"),$G45,INDIRECT("'PSI WM REF'!"&amp;"U:U"),"1.Requirements (필요량)"),SUMIFS(INDIRECT("'PSI WM REF'!"&amp;SUBSTITUTE(ADDRESS(1,MATCH(S$2,INDIRECT("'PSI WM REF'!"&amp;"5:5"),0)),"$1","")&amp;":"&amp;SUBSTITUTE(ADDRESS(1,MATCH(S$2,INDIRECT("'PSI WM REF'!"&amp;"5:5"),0)),"$1","")),INDIRECT("'PSI WM REF'!"&amp;"C:C"),$G45,INDIRECT("'PSI WM REF'!"&amp;"U:U"),"1.Requirements (필요량)"),ABS(SUMIFS(INDIRECT("'PSI WM REF'!"&amp;SUBSTITUTE(ADDRESS(1,MATCH(S$2,INDIRECT("'PSI WM REF'!"&amp;"5:5"),0)),"$1","")&amp;":"&amp;SUBSTITUTE(ADDRESS(1,MATCH(S$2,INDIRECT("'PSI WM REF'!"&amp;"5:5"),0)),"$1","")),INDIRECT("'PSI WM REF'!"&amp;"C:C"),$G45,INDIRECT("'PSI WM REF'!"&amp;"U:U"),"3.Balance stock (only SEHC)"))))+N(" [[[[               Comment: WM REF PSI              ]]]")+IFERROR(SUMIFS(INDIRECT("'PSI VC'!"&amp;SUBSTITUTE(ADDRESS(1,MATCH(S$2,INDIRECT("'PSI VC'!"&amp;"3:3"),0)),"$1","")&amp;":"&amp;SUBSTITUTE(ADDRESS(1,MATCH(S$2,INDIRECT("'PSI VC'!"&amp;"3:3"),0)),"$1","")),INDIRECT("'PSI VC'!"&amp;"A:A"),$G45),0)+N("[[[                    Comment: VC PSI                    ]]]")+SUMIFS(INDIRECT("'Assy PSI Shortage'!"&amp;SUBSTITUTE(ADDRESS(1,42+MATCH(S$2,INDIRECT("'Assy PSI Shortage'!"&amp;"AQ2:BA2"),0)),"$1","")&amp;":"&amp;SUBSTITUTE(ADDRESS(1,42+MATCH(S$2,INDIRECT("'Assy PSI Shortage'!"&amp;"AQ2:BA2"),0)),"$1","")),'Assy PSI Shortage'!$AP:$AP,'DA Injection'!$G45)+N("[[[                    Comment: Assy PSI                    ]]]")</f>
        <v>0</v>
      </c>
      <c r="T46" s="464"/>
      <c r="U46" s="463">
        <f ca="1">IF(SUMIFS(INDIRECT("'PSI WM REF'!"&amp;SUBSTITUTE(ADDRESS(1,MATCH(U$2,INDIRECT("'PSI WM REF'!"&amp;"5:5"),0)),"$1","")&amp;":"&amp;SUBSTITUTE(ADDRESS(1,MATCH(U$2,INDIRECT("'PSI WM REF'!"&amp;"5:5"),0)),"$1","")),INDIRECT("'PSI WM REF'!"&amp;"C:C"),$G45,INDIRECT("'PSI WM REF'!"&amp;"U:U"),"3.Balance stock (only SEHC)")&gt;0,0,IF(ABS(SUMIFS(INDIRECT("'PSI WM REF'!"&amp;SUBSTITUTE(ADDRESS(1,MATCH(U$2,INDIRECT("'PSI WM REF'!"&amp;"5:5"),0)),"$1","")&amp;":"&amp;SUBSTITUTE(ADDRESS(1,MATCH(U$2,INDIRECT("'PSI WM REF'!"&amp;"5:5"),0)),"$1","")),INDIRECT("'PSI WM REF'!"&amp;"C:C"),$G45,INDIRECT("'PSI WM REF'!"&amp;"U:U"),"3.Balance stock (only SEHC)"))&gt;SUMIFS(INDIRECT("'PSI WM REF'!"&amp;SUBSTITUTE(ADDRESS(1,MATCH(U$2,INDIRECT("'PSI WM REF'!"&amp;"5:5"),0)),"$1","")&amp;":"&amp;SUBSTITUTE(ADDRESS(1,MATCH(U$2,INDIRECT("'PSI WM REF'!"&amp;"5:5"),0)),"$1","")),INDIRECT("'PSI WM REF'!"&amp;"C:C"),$G45,INDIRECT("'PSI WM REF'!"&amp;"U:U"),"1.Requirements (필요량)"),SUMIFS(INDIRECT("'PSI WM REF'!"&amp;SUBSTITUTE(ADDRESS(1,MATCH(U$2,INDIRECT("'PSI WM REF'!"&amp;"5:5"),0)),"$1","")&amp;":"&amp;SUBSTITUTE(ADDRESS(1,MATCH(U$2,INDIRECT("'PSI WM REF'!"&amp;"5:5"),0)),"$1","")),INDIRECT("'PSI WM REF'!"&amp;"C:C"),$G45,INDIRECT("'PSI WM REF'!"&amp;"U:U"),"1.Requirements (필요량)"),ABS(SUMIFS(INDIRECT("'PSI WM REF'!"&amp;SUBSTITUTE(ADDRESS(1,MATCH(U$2,INDIRECT("'PSI WM REF'!"&amp;"5:5"),0)),"$1","")&amp;":"&amp;SUBSTITUTE(ADDRESS(1,MATCH(U$2,INDIRECT("'PSI WM REF'!"&amp;"5:5"),0)),"$1","")),INDIRECT("'PSI WM REF'!"&amp;"C:C"),$G45,INDIRECT("'PSI WM REF'!"&amp;"U:U"),"3.Balance stock (only SEHC)"))))+N(" [[[[               Comment: WM REF PSI              ]]]")+IFERROR(SUMIFS(INDIRECT("'PSI VC'!"&amp;SUBSTITUTE(ADDRESS(1,MATCH(U$2,INDIRECT("'PSI VC'!"&amp;"3:3"),0)),"$1","")&amp;":"&amp;SUBSTITUTE(ADDRESS(1,MATCH(U$2,INDIRECT("'PSI VC'!"&amp;"3:3"),0)),"$1","")),INDIRECT("'PSI VC'!"&amp;"A:A"),$G45),0)+N("[[[                    Comment: VC PSI                    ]]]")+SUMIFS(INDIRECT("'Assy PSI Shortage'!"&amp;SUBSTITUTE(ADDRESS(1,42+MATCH(U$2,INDIRECT("'Assy PSI Shortage'!"&amp;"AQ2:BA2"),0)),"$1","")&amp;":"&amp;SUBSTITUTE(ADDRESS(1,42+MATCH(U$2,INDIRECT("'Assy PSI Shortage'!"&amp;"AQ2:BA2"),0)),"$1","")),'Assy PSI Shortage'!$AP:$AP,'DA Injection'!$G45)+N("[[[                    Comment: Assy PSI                    ]]]")</f>
        <v>0</v>
      </c>
      <c r="V46" s="464"/>
      <c r="W46" s="463">
        <f ca="1">IF(SUMIFS(INDIRECT("'PSI WM REF'!"&amp;SUBSTITUTE(ADDRESS(1,MATCH(W$2,INDIRECT("'PSI WM REF'!"&amp;"5:5"),0)),"$1","")&amp;":"&amp;SUBSTITUTE(ADDRESS(1,MATCH(W$2,INDIRECT("'PSI WM REF'!"&amp;"5:5"),0)),"$1","")),INDIRECT("'PSI WM REF'!"&amp;"C:C"),$G45,INDIRECT("'PSI WM REF'!"&amp;"U:U"),"3.Balance stock (only SEHC)")&gt;0,0,IF(ABS(SUMIFS(INDIRECT("'PSI WM REF'!"&amp;SUBSTITUTE(ADDRESS(1,MATCH(W$2,INDIRECT("'PSI WM REF'!"&amp;"5:5"),0)),"$1","")&amp;":"&amp;SUBSTITUTE(ADDRESS(1,MATCH(W$2,INDIRECT("'PSI WM REF'!"&amp;"5:5"),0)),"$1","")),INDIRECT("'PSI WM REF'!"&amp;"C:C"),$G45,INDIRECT("'PSI WM REF'!"&amp;"U:U"),"3.Balance stock (only SEHC)"))&gt;SUMIFS(INDIRECT("'PSI WM REF'!"&amp;SUBSTITUTE(ADDRESS(1,MATCH(W$2,INDIRECT("'PSI WM REF'!"&amp;"5:5"),0)),"$1","")&amp;":"&amp;SUBSTITUTE(ADDRESS(1,MATCH(W$2,INDIRECT("'PSI WM REF'!"&amp;"5:5"),0)),"$1","")),INDIRECT("'PSI WM REF'!"&amp;"C:C"),$G45,INDIRECT("'PSI WM REF'!"&amp;"U:U"),"1.Requirements (필요량)"),SUMIFS(INDIRECT("'PSI WM REF'!"&amp;SUBSTITUTE(ADDRESS(1,MATCH(W$2,INDIRECT("'PSI WM REF'!"&amp;"5:5"),0)),"$1","")&amp;":"&amp;SUBSTITUTE(ADDRESS(1,MATCH(W$2,INDIRECT("'PSI WM REF'!"&amp;"5:5"),0)),"$1","")),INDIRECT("'PSI WM REF'!"&amp;"C:C"),$G45,INDIRECT("'PSI WM REF'!"&amp;"U:U"),"1.Requirements (필요량)"),ABS(SUMIFS(INDIRECT("'PSI WM REF'!"&amp;SUBSTITUTE(ADDRESS(1,MATCH(W$2,INDIRECT("'PSI WM REF'!"&amp;"5:5"),0)),"$1","")&amp;":"&amp;SUBSTITUTE(ADDRESS(1,MATCH(W$2,INDIRECT("'PSI WM REF'!"&amp;"5:5"),0)),"$1","")),INDIRECT("'PSI WM REF'!"&amp;"C:C"),$G45,INDIRECT("'PSI WM REF'!"&amp;"U:U"),"3.Balance stock (only SEHC)"))))+N(" [[[[               Comment: WM REF PSI              ]]]")+IFERROR(SUMIFS(INDIRECT("'PSI VC'!"&amp;SUBSTITUTE(ADDRESS(1,MATCH(W$2,INDIRECT("'PSI VC'!"&amp;"3:3"),0)),"$1","")&amp;":"&amp;SUBSTITUTE(ADDRESS(1,MATCH(W$2,INDIRECT("'PSI VC'!"&amp;"3:3"),0)),"$1","")),INDIRECT("'PSI VC'!"&amp;"A:A"),$G45),0)+N("[[[                    Comment: VC PSI                    ]]]")+SUMIFS(INDIRECT("'Assy PSI Shortage'!"&amp;SUBSTITUTE(ADDRESS(1,42+MATCH(W$2,INDIRECT("'Assy PSI Shortage'!"&amp;"AQ2:BA2"),0)),"$1","")&amp;":"&amp;SUBSTITUTE(ADDRESS(1,42+MATCH(W$2,INDIRECT("'Assy PSI Shortage'!"&amp;"AQ2:BA2"),0)),"$1","")),'Assy PSI Shortage'!$AP:$AP,'DA Injection'!$G45)+N("[[[                    Comment: Assy PSI                    ]]]")</f>
        <v>857</v>
      </c>
      <c r="X46" s="464"/>
      <c r="Y46" s="463">
        <f ca="1">IF(SUMIFS(INDIRECT("'PSI WM REF'!"&amp;SUBSTITUTE(ADDRESS(1,MATCH(Y$2,INDIRECT("'PSI WM REF'!"&amp;"5:5"),0)),"$1","")&amp;":"&amp;SUBSTITUTE(ADDRESS(1,MATCH(Y$2,INDIRECT("'PSI WM REF'!"&amp;"5:5"),0)),"$1","")),INDIRECT("'PSI WM REF'!"&amp;"C:C"),$G45,INDIRECT("'PSI WM REF'!"&amp;"U:U"),"3.Balance stock (only SEHC)")&gt;0,0,IF(ABS(SUMIFS(INDIRECT("'PSI WM REF'!"&amp;SUBSTITUTE(ADDRESS(1,MATCH(Y$2,INDIRECT("'PSI WM REF'!"&amp;"5:5"),0)),"$1","")&amp;":"&amp;SUBSTITUTE(ADDRESS(1,MATCH(Y$2,INDIRECT("'PSI WM REF'!"&amp;"5:5"),0)),"$1","")),INDIRECT("'PSI WM REF'!"&amp;"C:C"),$G45,INDIRECT("'PSI WM REF'!"&amp;"U:U"),"3.Balance stock (only SEHC)"))&gt;SUMIFS(INDIRECT("'PSI WM REF'!"&amp;SUBSTITUTE(ADDRESS(1,MATCH(Y$2,INDIRECT("'PSI WM REF'!"&amp;"5:5"),0)),"$1","")&amp;":"&amp;SUBSTITUTE(ADDRESS(1,MATCH(Y$2,INDIRECT("'PSI WM REF'!"&amp;"5:5"),0)),"$1","")),INDIRECT("'PSI WM REF'!"&amp;"C:C"),$G45,INDIRECT("'PSI WM REF'!"&amp;"U:U"),"1.Requirements (필요량)"),SUMIFS(INDIRECT("'PSI WM REF'!"&amp;SUBSTITUTE(ADDRESS(1,MATCH(Y$2,INDIRECT("'PSI WM REF'!"&amp;"5:5"),0)),"$1","")&amp;":"&amp;SUBSTITUTE(ADDRESS(1,MATCH(Y$2,INDIRECT("'PSI WM REF'!"&amp;"5:5"),0)),"$1","")),INDIRECT("'PSI WM REF'!"&amp;"C:C"),$G45,INDIRECT("'PSI WM REF'!"&amp;"U:U"),"1.Requirements (필요량)"),ABS(SUMIFS(INDIRECT("'PSI WM REF'!"&amp;SUBSTITUTE(ADDRESS(1,MATCH(Y$2,INDIRECT("'PSI WM REF'!"&amp;"5:5"),0)),"$1","")&amp;":"&amp;SUBSTITUTE(ADDRESS(1,MATCH(Y$2,INDIRECT("'PSI WM REF'!"&amp;"5:5"),0)),"$1","")),INDIRECT("'PSI WM REF'!"&amp;"C:C"),$G45,INDIRECT("'PSI WM REF'!"&amp;"U:U"),"3.Balance stock (only SEHC)"))))+N(" [[[[               Comment: WM REF PSI              ]]]")+IFERROR(SUMIFS(INDIRECT("'PSI VC'!"&amp;SUBSTITUTE(ADDRESS(1,MATCH(Y$2,INDIRECT("'PSI VC'!"&amp;"3:3"),0)),"$1","")&amp;":"&amp;SUBSTITUTE(ADDRESS(1,MATCH(Y$2,INDIRECT("'PSI VC'!"&amp;"3:3"),0)),"$1","")),INDIRECT("'PSI VC'!"&amp;"A:A"),$G45),0)+N("[[[                    Comment: VC PSI                    ]]]")+SUMIFS(INDIRECT("'Assy PSI Shortage'!"&amp;SUBSTITUTE(ADDRESS(1,42+MATCH(Y$2,INDIRECT("'Assy PSI Shortage'!"&amp;"AQ2:BA2"),0)),"$1","")&amp;":"&amp;SUBSTITUTE(ADDRESS(1,42+MATCH(Y$2,INDIRECT("'Assy PSI Shortage'!"&amp;"AQ2:BA2"),0)),"$1","")),'Assy PSI Shortage'!$AP:$AP,'DA Injection'!$G45)+N("[[[                    Comment: Assy PSI                    ]]]")</f>
        <v>794</v>
      </c>
      <c r="Z46" s="464"/>
      <c r="AA46" s="463">
        <f ca="1">IF(SUMIFS(INDIRECT("'PSI WM REF'!"&amp;SUBSTITUTE(ADDRESS(1,MATCH(AA$2,INDIRECT("'PSI WM REF'!"&amp;"5:5"),0)),"$1","")&amp;":"&amp;SUBSTITUTE(ADDRESS(1,MATCH(AA$2,INDIRECT("'PSI WM REF'!"&amp;"5:5"),0)),"$1","")),INDIRECT("'PSI WM REF'!"&amp;"C:C"),$G45,INDIRECT("'PSI WM REF'!"&amp;"U:U"),"3.Balance stock (only SEHC)")&gt;0,0,IF(ABS(SUMIFS(INDIRECT("'PSI WM REF'!"&amp;SUBSTITUTE(ADDRESS(1,MATCH(AA$2,INDIRECT("'PSI WM REF'!"&amp;"5:5"),0)),"$1","")&amp;":"&amp;SUBSTITUTE(ADDRESS(1,MATCH(AA$2,INDIRECT("'PSI WM REF'!"&amp;"5:5"),0)),"$1","")),INDIRECT("'PSI WM REF'!"&amp;"C:C"),$G45,INDIRECT("'PSI WM REF'!"&amp;"U:U"),"3.Balance stock (only SEHC)"))&gt;SUMIFS(INDIRECT("'PSI WM REF'!"&amp;SUBSTITUTE(ADDRESS(1,MATCH(AA$2,INDIRECT("'PSI WM REF'!"&amp;"5:5"),0)),"$1","")&amp;":"&amp;SUBSTITUTE(ADDRESS(1,MATCH(AA$2,INDIRECT("'PSI WM REF'!"&amp;"5:5"),0)),"$1","")),INDIRECT("'PSI WM REF'!"&amp;"C:C"),$G45,INDIRECT("'PSI WM REF'!"&amp;"U:U"),"1.Requirements (필요량)"),SUMIFS(INDIRECT("'PSI WM REF'!"&amp;SUBSTITUTE(ADDRESS(1,MATCH(AA$2,INDIRECT("'PSI WM REF'!"&amp;"5:5"),0)),"$1","")&amp;":"&amp;SUBSTITUTE(ADDRESS(1,MATCH(AA$2,INDIRECT("'PSI WM REF'!"&amp;"5:5"),0)),"$1","")),INDIRECT("'PSI WM REF'!"&amp;"C:C"),$G45,INDIRECT("'PSI WM REF'!"&amp;"U:U"),"1.Requirements (필요량)"),ABS(SUMIFS(INDIRECT("'PSI WM REF'!"&amp;SUBSTITUTE(ADDRESS(1,MATCH(AA$2,INDIRECT("'PSI WM REF'!"&amp;"5:5"),0)),"$1","")&amp;":"&amp;SUBSTITUTE(ADDRESS(1,MATCH(AA$2,INDIRECT("'PSI WM REF'!"&amp;"5:5"),0)),"$1","")),INDIRECT("'PSI WM REF'!"&amp;"C:C"),$G45,INDIRECT("'PSI WM REF'!"&amp;"U:U"),"3.Balance stock (only SEHC)"))))+N(" [[[[               Comment: WM REF PSI              ]]]")+IFERROR(SUMIFS(INDIRECT("'PSI VC'!"&amp;SUBSTITUTE(ADDRESS(1,MATCH(AA$2,INDIRECT("'PSI VC'!"&amp;"3:3"),0)),"$1","")&amp;":"&amp;SUBSTITUTE(ADDRESS(1,MATCH(AA$2,INDIRECT("'PSI VC'!"&amp;"3:3"),0)),"$1","")),INDIRECT("'PSI VC'!"&amp;"A:A"),$G45),0)+N("[[[                    Comment: VC PSI                    ]]]")+SUMIFS(INDIRECT("'Assy PSI Shortage'!"&amp;SUBSTITUTE(ADDRESS(1,42+MATCH(AA$2,INDIRECT("'Assy PSI Shortage'!"&amp;"AQ2:BA2"),0)),"$1","")&amp;":"&amp;SUBSTITUTE(ADDRESS(1,42+MATCH(AA$2,INDIRECT("'Assy PSI Shortage'!"&amp;"AQ2:BA2"),0)),"$1","")),'Assy PSI Shortage'!$AP:$AP,'DA Injection'!$G45)+N("[[[                    Comment: Assy PSI                    ]]]")</f>
        <v>0</v>
      </c>
      <c r="AB46" s="464"/>
      <c r="AC46" s="463">
        <f ca="1">IF(SUMIFS(INDIRECT("'PSI WM REF'!"&amp;SUBSTITUTE(ADDRESS(1,MATCH(AC$2,INDIRECT("'PSI WM REF'!"&amp;"5:5"),0)),"$1","")&amp;":"&amp;SUBSTITUTE(ADDRESS(1,MATCH(AC$2,INDIRECT("'PSI WM REF'!"&amp;"5:5"),0)),"$1","")),INDIRECT("'PSI WM REF'!"&amp;"C:C"),$G45,INDIRECT("'PSI WM REF'!"&amp;"U:U"),"3.Balance stock (only SEHC)")&gt;0,0,IF(ABS(SUMIFS(INDIRECT("'PSI WM REF'!"&amp;SUBSTITUTE(ADDRESS(1,MATCH(AC$2,INDIRECT("'PSI WM REF'!"&amp;"5:5"),0)),"$1","")&amp;":"&amp;SUBSTITUTE(ADDRESS(1,MATCH(AC$2,INDIRECT("'PSI WM REF'!"&amp;"5:5"),0)),"$1","")),INDIRECT("'PSI WM REF'!"&amp;"C:C"),$G45,INDIRECT("'PSI WM REF'!"&amp;"U:U"),"3.Balance stock (only SEHC)"))&gt;SUMIFS(INDIRECT("'PSI WM REF'!"&amp;SUBSTITUTE(ADDRESS(1,MATCH(AC$2,INDIRECT("'PSI WM REF'!"&amp;"5:5"),0)),"$1","")&amp;":"&amp;SUBSTITUTE(ADDRESS(1,MATCH(AC$2,INDIRECT("'PSI WM REF'!"&amp;"5:5"),0)),"$1","")),INDIRECT("'PSI WM REF'!"&amp;"C:C"),$G45,INDIRECT("'PSI WM REF'!"&amp;"U:U"),"1.Requirements (필요량)"),SUMIFS(INDIRECT("'PSI WM REF'!"&amp;SUBSTITUTE(ADDRESS(1,MATCH(AC$2,INDIRECT("'PSI WM REF'!"&amp;"5:5"),0)),"$1","")&amp;":"&amp;SUBSTITUTE(ADDRESS(1,MATCH(AC$2,INDIRECT("'PSI WM REF'!"&amp;"5:5"),0)),"$1","")),INDIRECT("'PSI WM REF'!"&amp;"C:C"),$G45,INDIRECT("'PSI WM REF'!"&amp;"U:U"),"1.Requirements (필요량)"),ABS(SUMIFS(INDIRECT("'PSI WM REF'!"&amp;SUBSTITUTE(ADDRESS(1,MATCH(AC$2,INDIRECT("'PSI WM REF'!"&amp;"5:5"),0)),"$1","")&amp;":"&amp;SUBSTITUTE(ADDRESS(1,MATCH(AC$2,INDIRECT("'PSI WM REF'!"&amp;"5:5"),0)),"$1","")),INDIRECT("'PSI WM REF'!"&amp;"C:C"),$G45,INDIRECT("'PSI WM REF'!"&amp;"U:U"),"3.Balance stock (only SEHC)"))))+N(" [[[[               Comment: WM REF PSI              ]]]")+IFERROR(SUMIFS(INDIRECT("'PSI VC'!"&amp;SUBSTITUTE(ADDRESS(1,MATCH(AC$2,INDIRECT("'PSI VC'!"&amp;"3:3"),0)),"$1","")&amp;":"&amp;SUBSTITUTE(ADDRESS(1,MATCH(AC$2,INDIRECT("'PSI VC'!"&amp;"3:3"),0)),"$1","")),INDIRECT("'PSI VC'!"&amp;"A:A"),$G45),0)+N("[[[                    Comment: VC PSI                    ]]]")+SUMIFS(INDIRECT("'Assy PSI Shortage'!"&amp;SUBSTITUTE(ADDRESS(1,42+MATCH(AC$2,INDIRECT("'Assy PSI Shortage'!"&amp;"AQ2:BA2"),0)),"$1","")&amp;":"&amp;SUBSTITUTE(ADDRESS(1,42+MATCH(AC$2,INDIRECT("'Assy PSI Shortage'!"&amp;"AQ2:BA2"),0)),"$1","")),'Assy PSI Shortage'!$AP:$AP,'DA Injection'!$G45)+N("[[[                    Comment: Assy PSI                    ]]]")</f>
        <v>0</v>
      </c>
      <c r="AD46" s="464"/>
      <c r="AE46" s="463">
        <f ca="1">IF(SUMIFS(INDIRECT("'PSI WM REF'!"&amp;SUBSTITUTE(ADDRESS(1,MATCH(AE$2,INDIRECT("'PSI WM REF'!"&amp;"5:5"),0)),"$1","")&amp;":"&amp;SUBSTITUTE(ADDRESS(1,MATCH(AE$2,INDIRECT("'PSI WM REF'!"&amp;"5:5"),0)),"$1","")),INDIRECT("'PSI WM REF'!"&amp;"C:C"),$G45,INDIRECT("'PSI WM REF'!"&amp;"U:U"),"3.Balance stock (only SEHC)")&gt;0,0,IF(ABS(SUMIFS(INDIRECT("'PSI WM REF'!"&amp;SUBSTITUTE(ADDRESS(1,MATCH(AE$2,INDIRECT("'PSI WM REF'!"&amp;"5:5"),0)),"$1","")&amp;":"&amp;SUBSTITUTE(ADDRESS(1,MATCH(AE$2,INDIRECT("'PSI WM REF'!"&amp;"5:5"),0)),"$1","")),INDIRECT("'PSI WM REF'!"&amp;"C:C"),$G45,INDIRECT("'PSI WM REF'!"&amp;"U:U"),"3.Balance stock (only SEHC)"))&gt;SUMIFS(INDIRECT("'PSI WM REF'!"&amp;SUBSTITUTE(ADDRESS(1,MATCH(AE$2,INDIRECT("'PSI WM REF'!"&amp;"5:5"),0)),"$1","")&amp;":"&amp;SUBSTITUTE(ADDRESS(1,MATCH(AE$2,INDIRECT("'PSI WM REF'!"&amp;"5:5"),0)),"$1","")),INDIRECT("'PSI WM REF'!"&amp;"C:C"),$G45,INDIRECT("'PSI WM REF'!"&amp;"U:U"),"1.Requirements (필요량)"),SUMIFS(INDIRECT("'PSI WM REF'!"&amp;SUBSTITUTE(ADDRESS(1,MATCH(AE$2,INDIRECT("'PSI WM REF'!"&amp;"5:5"),0)),"$1","")&amp;":"&amp;SUBSTITUTE(ADDRESS(1,MATCH(AE$2,INDIRECT("'PSI WM REF'!"&amp;"5:5"),0)),"$1","")),INDIRECT("'PSI WM REF'!"&amp;"C:C"),$G45,INDIRECT("'PSI WM REF'!"&amp;"U:U"),"1.Requirements (필요량)"),ABS(SUMIFS(INDIRECT("'PSI WM REF'!"&amp;SUBSTITUTE(ADDRESS(1,MATCH(AE$2,INDIRECT("'PSI WM REF'!"&amp;"5:5"),0)),"$1","")&amp;":"&amp;SUBSTITUTE(ADDRESS(1,MATCH(AE$2,INDIRECT("'PSI WM REF'!"&amp;"5:5"),0)),"$1","")),INDIRECT("'PSI WM REF'!"&amp;"C:C"),$G45,INDIRECT("'PSI WM REF'!"&amp;"U:U"),"3.Balance stock (only SEHC)"))))+N(" [[[[               Comment: WM REF PSI              ]]]")+IFERROR(SUMIFS(INDIRECT("'PSI VC'!"&amp;SUBSTITUTE(ADDRESS(1,MATCH(AE$2,INDIRECT("'PSI VC'!"&amp;"3:3"),0)),"$1","")&amp;":"&amp;SUBSTITUTE(ADDRESS(1,MATCH(AE$2,INDIRECT("'PSI VC'!"&amp;"3:3"),0)),"$1","")),INDIRECT("'PSI VC'!"&amp;"A:A"),$G45),0)+N("[[[                    Comment: VC PSI                    ]]]")+SUMIFS(INDIRECT("'Assy PSI Shortage'!"&amp;SUBSTITUTE(ADDRESS(1,42+MATCH(AE$2,INDIRECT("'Assy PSI Shortage'!"&amp;"AQ2:BA2"),0)),"$1","")&amp;":"&amp;SUBSTITUTE(ADDRESS(1,42+MATCH(AE$2,INDIRECT("'Assy PSI Shortage'!"&amp;"AQ2:BA2"),0)),"$1","")),'Assy PSI Shortage'!$AP:$AP,'DA Injection'!$G45)+N("[[[                    Comment: Assy PSI                    ]]]")</f>
        <v>0</v>
      </c>
      <c r="AF46" s="464"/>
      <c r="AG46" s="463">
        <f ca="1">IF(SUMIFS(INDIRECT("'PSI WM REF'!"&amp;SUBSTITUTE(ADDRESS(1,MATCH(AG$2,INDIRECT("'PSI WM REF'!"&amp;"5:5"),0)),"$1","")&amp;":"&amp;SUBSTITUTE(ADDRESS(1,MATCH(AG$2,INDIRECT("'PSI WM REF'!"&amp;"5:5"),0)),"$1","")),INDIRECT("'PSI WM REF'!"&amp;"C:C"),$G45,INDIRECT("'PSI WM REF'!"&amp;"U:U"),"3.Balance stock (only SEHC)")&gt;0,0,IF(ABS(SUMIFS(INDIRECT("'PSI WM REF'!"&amp;SUBSTITUTE(ADDRESS(1,MATCH(AG$2,INDIRECT("'PSI WM REF'!"&amp;"5:5"),0)),"$1","")&amp;":"&amp;SUBSTITUTE(ADDRESS(1,MATCH(AG$2,INDIRECT("'PSI WM REF'!"&amp;"5:5"),0)),"$1","")),INDIRECT("'PSI WM REF'!"&amp;"C:C"),$G45,INDIRECT("'PSI WM REF'!"&amp;"U:U"),"3.Balance stock (only SEHC)"))&gt;SUMIFS(INDIRECT("'PSI WM REF'!"&amp;SUBSTITUTE(ADDRESS(1,MATCH(AG$2,INDIRECT("'PSI WM REF'!"&amp;"5:5"),0)),"$1","")&amp;":"&amp;SUBSTITUTE(ADDRESS(1,MATCH(AG$2,INDIRECT("'PSI WM REF'!"&amp;"5:5"),0)),"$1","")),INDIRECT("'PSI WM REF'!"&amp;"C:C"),$G45,INDIRECT("'PSI WM REF'!"&amp;"U:U"),"1.Requirements (필요량)"),SUMIFS(INDIRECT("'PSI WM REF'!"&amp;SUBSTITUTE(ADDRESS(1,MATCH(AG$2,INDIRECT("'PSI WM REF'!"&amp;"5:5"),0)),"$1","")&amp;":"&amp;SUBSTITUTE(ADDRESS(1,MATCH(AG$2,INDIRECT("'PSI WM REF'!"&amp;"5:5"),0)),"$1","")),INDIRECT("'PSI WM REF'!"&amp;"C:C"),$G45,INDIRECT("'PSI WM REF'!"&amp;"U:U"),"1.Requirements (필요량)"),ABS(SUMIFS(INDIRECT("'PSI WM REF'!"&amp;SUBSTITUTE(ADDRESS(1,MATCH(AG$2,INDIRECT("'PSI WM REF'!"&amp;"5:5"),0)),"$1","")&amp;":"&amp;SUBSTITUTE(ADDRESS(1,MATCH(AG$2,INDIRECT("'PSI WM REF'!"&amp;"5:5"),0)),"$1","")),INDIRECT("'PSI WM REF'!"&amp;"C:C"),$G45,INDIRECT("'PSI WM REF'!"&amp;"U:U"),"3.Balance stock (only SEHC)"))))+N(" [[[[               Comment: WM REF PSI              ]]]")+IFERROR(SUMIFS(INDIRECT("'PSI VC'!"&amp;SUBSTITUTE(ADDRESS(1,MATCH(AG$2,INDIRECT("'PSI VC'!"&amp;"3:3"),0)),"$1","")&amp;":"&amp;SUBSTITUTE(ADDRESS(1,MATCH(AG$2,INDIRECT("'PSI VC'!"&amp;"3:3"),0)),"$1","")),INDIRECT("'PSI VC'!"&amp;"A:A"),$G45),0)+N("[[[                    Comment: VC PSI                    ]]]")+SUMIFS(INDIRECT("'Assy PSI Shortage'!"&amp;SUBSTITUTE(ADDRESS(1,42+MATCH(AG$2,INDIRECT("'Assy PSI Shortage'!"&amp;"AQ2:BA2"),0)),"$1","")&amp;":"&amp;SUBSTITUTE(ADDRESS(1,42+MATCH(AG$2,INDIRECT("'Assy PSI Shortage'!"&amp;"AQ2:BA2"),0)),"$1","")),'Assy PSI Shortage'!$AP:$AP,'DA Injection'!$G45)+N("[[[                    Comment: Assy PSI                    ]]]")</f>
        <v>0</v>
      </c>
      <c r="AH46" s="464"/>
      <c r="AI46" s="463">
        <f ca="1">IF(SUMIFS(INDIRECT("'PSI WM REF'!"&amp;SUBSTITUTE(ADDRESS(1,MATCH(AI$2,INDIRECT("'PSI WM REF'!"&amp;"5:5"),0)),"$1","")&amp;":"&amp;SUBSTITUTE(ADDRESS(1,MATCH(AI$2,INDIRECT("'PSI WM REF'!"&amp;"5:5"),0)),"$1","")),INDIRECT("'PSI WM REF'!"&amp;"C:C"),$G45,INDIRECT("'PSI WM REF'!"&amp;"U:U"),"3.Balance stock (only SEHC)")&gt;0,0,IF(ABS(SUMIFS(INDIRECT("'PSI WM REF'!"&amp;SUBSTITUTE(ADDRESS(1,MATCH(AI$2,INDIRECT("'PSI WM REF'!"&amp;"5:5"),0)),"$1","")&amp;":"&amp;SUBSTITUTE(ADDRESS(1,MATCH(AI$2,INDIRECT("'PSI WM REF'!"&amp;"5:5"),0)),"$1","")),INDIRECT("'PSI WM REF'!"&amp;"C:C"),$G45,INDIRECT("'PSI WM REF'!"&amp;"U:U"),"3.Balance stock (only SEHC)"))&gt;SUMIFS(INDIRECT("'PSI WM REF'!"&amp;SUBSTITUTE(ADDRESS(1,MATCH(AI$2,INDIRECT("'PSI WM REF'!"&amp;"5:5"),0)),"$1","")&amp;":"&amp;SUBSTITUTE(ADDRESS(1,MATCH(AI$2,INDIRECT("'PSI WM REF'!"&amp;"5:5"),0)),"$1","")),INDIRECT("'PSI WM REF'!"&amp;"C:C"),$G45,INDIRECT("'PSI WM REF'!"&amp;"U:U"),"1.Requirements (필요량)"),SUMIFS(INDIRECT("'PSI WM REF'!"&amp;SUBSTITUTE(ADDRESS(1,MATCH(AI$2,INDIRECT("'PSI WM REF'!"&amp;"5:5"),0)),"$1","")&amp;":"&amp;SUBSTITUTE(ADDRESS(1,MATCH(AI$2,INDIRECT("'PSI WM REF'!"&amp;"5:5"),0)),"$1","")),INDIRECT("'PSI WM REF'!"&amp;"C:C"),$G45,INDIRECT("'PSI WM REF'!"&amp;"U:U"),"1.Requirements (필요량)"),ABS(SUMIFS(INDIRECT("'PSI WM REF'!"&amp;SUBSTITUTE(ADDRESS(1,MATCH(AI$2,INDIRECT("'PSI WM REF'!"&amp;"5:5"),0)),"$1","")&amp;":"&amp;SUBSTITUTE(ADDRESS(1,MATCH(AI$2,INDIRECT("'PSI WM REF'!"&amp;"5:5"),0)),"$1","")),INDIRECT("'PSI WM REF'!"&amp;"C:C"),$G45,INDIRECT("'PSI WM REF'!"&amp;"U:U"),"3.Balance stock (only SEHC)"))))+N(" [[[[               Comment: WM REF PSI              ]]]")+IFERROR(SUMIFS(INDIRECT("'PSI VC'!"&amp;SUBSTITUTE(ADDRESS(1,MATCH(AI$2,INDIRECT("'PSI VC'!"&amp;"3:3"),0)),"$1","")&amp;":"&amp;SUBSTITUTE(ADDRESS(1,MATCH(AI$2,INDIRECT("'PSI VC'!"&amp;"3:3"),0)),"$1","")),INDIRECT("'PSI VC'!"&amp;"A:A"),$G45),0)+N("[[[                    Comment: VC PSI                    ]]]")+SUMIFS(INDIRECT("'Assy PSI Shortage'!"&amp;SUBSTITUTE(ADDRESS(1,42+MATCH(AI$2,INDIRECT("'Assy PSI Shortage'!"&amp;"AQ2:BA2"),0)),"$1","")&amp;":"&amp;SUBSTITUTE(ADDRESS(1,42+MATCH(AI$2,INDIRECT("'Assy PSI Shortage'!"&amp;"AQ2:BA2"),0)),"$1","")),'Assy PSI Shortage'!$AP:$AP,'DA Injection'!$G45)+N("[[[                    Comment: Assy PSI                    ]]]")</f>
        <v>0</v>
      </c>
      <c r="AJ46" s="464"/>
      <c r="AK46" s="150"/>
      <c r="AL46" s="150"/>
      <c r="AM46" s="150"/>
      <c r="AN46" s="150"/>
      <c r="AO46" s="150"/>
      <c r="AP46" s="150"/>
      <c r="AQ46" s="150"/>
      <c r="AR46" s="150"/>
      <c r="AS46" s="150"/>
      <c r="AT46" s="150"/>
      <c r="AU46" s="150"/>
      <c r="AV46" s="150"/>
      <c r="AW46" s="150"/>
      <c r="AX46" s="150"/>
      <c r="AY46" s="150"/>
      <c r="AZ46" s="150"/>
      <c r="BA46" s="150"/>
      <c r="BB46" s="150"/>
      <c r="BC46" s="150"/>
      <c r="BD46" s="150"/>
      <c r="BE46" s="150"/>
      <c r="BF46" s="150"/>
      <c r="BG46" s="150"/>
      <c r="BH46" s="150"/>
      <c r="BI46" s="150"/>
      <c r="BJ46" s="150"/>
      <c r="BK46" s="150"/>
      <c r="BL46" s="150"/>
      <c r="BM46" s="150"/>
      <c r="BN46" s="150"/>
      <c r="BO46" s="150"/>
      <c r="BP46" s="150"/>
      <c r="BQ46" s="150"/>
      <c r="BR46" s="150"/>
    </row>
    <row r="47" spans="1:70" s="115" customFormat="1" ht="33">
      <c r="A47" s="114"/>
      <c r="B47" s="121"/>
      <c r="C47" s="144">
        <f t="shared" ca="1" si="1"/>
        <v>7</v>
      </c>
      <c r="D47" s="264" t="str">
        <f t="shared" ca="1" si="1"/>
        <v>-</v>
      </c>
      <c r="E47" s="144">
        <f t="shared" ref="E47:M47" ca="1" si="54">E46</f>
        <v>3</v>
      </c>
      <c r="F47" s="144">
        <f t="shared" ca="1" si="54"/>
        <v>240</v>
      </c>
      <c r="G47" s="144" t="str">
        <f t="shared" ca="1" si="54"/>
        <v>DA63-08639A</v>
      </c>
      <c r="H47" s="196">
        <f t="shared" ca="1" si="54"/>
        <v>-225</v>
      </c>
      <c r="I47" s="144">
        <f t="shared" si="54"/>
        <v>0</v>
      </c>
      <c r="J47" s="212">
        <f t="shared" ca="1" si="54"/>
        <v>0.25</v>
      </c>
      <c r="K47" s="146">
        <f t="shared" ca="1" si="54"/>
        <v>1876</v>
      </c>
      <c r="L47" s="146">
        <f t="shared" ca="1" si="54"/>
        <v>35</v>
      </c>
      <c r="M47" s="146">
        <f t="shared" ca="1" si="54"/>
        <v>1</v>
      </c>
      <c r="N47" s="193">
        <f t="shared" ca="1" si="10"/>
        <v>102.85714285714286</v>
      </c>
      <c r="O47" s="134"/>
      <c r="P47" s="127" t="s">
        <v>240</v>
      </c>
      <c r="Q47" s="208"/>
      <c r="R47" s="208"/>
      <c r="S47" s="208"/>
      <c r="T47" s="208"/>
      <c r="U47" s="208"/>
      <c r="V47" s="208"/>
      <c r="W47" s="208"/>
      <c r="X47" s="208"/>
      <c r="Y47" s="208"/>
      <c r="Z47" s="208"/>
      <c r="AA47" s="208"/>
      <c r="AB47" s="208"/>
      <c r="AC47" s="208"/>
      <c r="AD47" s="208"/>
      <c r="AE47" s="208"/>
      <c r="AF47" s="208"/>
      <c r="AG47" s="208"/>
      <c r="AH47" s="208"/>
      <c r="AI47" s="208"/>
      <c r="AJ47" s="208"/>
      <c r="AK47" s="150"/>
      <c r="AL47" s="150"/>
      <c r="AM47" s="150"/>
      <c r="AN47" s="150"/>
      <c r="AO47" s="150"/>
      <c r="AP47" s="150"/>
      <c r="AQ47" s="150"/>
      <c r="AR47" s="150"/>
      <c r="AS47" s="150"/>
      <c r="AT47" s="150"/>
      <c r="AU47" s="150"/>
      <c r="AV47" s="150"/>
      <c r="AW47" s="150"/>
      <c r="AX47" s="150"/>
      <c r="AY47" s="150"/>
      <c r="AZ47" s="150"/>
      <c r="BA47" s="150"/>
      <c r="BB47" s="150"/>
      <c r="BC47" s="150"/>
      <c r="BD47" s="150"/>
      <c r="BE47" s="150"/>
      <c r="BF47" s="150"/>
      <c r="BG47" s="150"/>
      <c r="BH47" s="150"/>
      <c r="BI47" s="150"/>
      <c r="BJ47" s="150"/>
      <c r="BK47" s="150"/>
      <c r="BL47" s="150"/>
      <c r="BM47" s="150"/>
      <c r="BN47" s="150"/>
      <c r="BO47" s="150"/>
      <c r="BP47" s="150"/>
      <c r="BQ47" s="150"/>
      <c r="BR47" s="150"/>
    </row>
    <row r="48" spans="1:70" s="55" customFormat="1" ht="33">
      <c r="A48" s="54">
        <f ca="1">IF(ISTEXT($G48),COUNTIF($G$6:$G48,"*")," ")</f>
        <v>43</v>
      </c>
      <c r="B48" s="122">
        <v>43524</v>
      </c>
      <c r="C48" s="144">
        <f t="shared" ca="1" si="1"/>
        <v>7</v>
      </c>
      <c r="D48" s="264" t="str">
        <f t="shared" ca="1" si="1"/>
        <v>-</v>
      </c>
      <c r="E48" s="144">
        <f t="shared" ref="E48:M48" ca="1" si="55">E47</f>
        <v>3</v>
      </c>
      <c r="F48" s="144">
        <f t="shared" ca="1" si="55"/>
        <v>240</v>
      </c>
      <c r="G48" s="144" t="str">
        <f t="shared" ca="1" si="55"/>
        <v>DA63-08639A</v>
      </c>
      <c r="H48" s="196">
        <f t="shared" ca="1" si="55"/>
        <v>-225</v>
      </c>
      <c r="I48" s="144">
        <f t="shared" si="55"/>
        <v>0</v>
      </c>
      <c r="J48" s="212">
        <f t="shared" ca="1" si="55"/>
        <v>0.25</v>
      </c>
      <c r="K48" s="146">
        <f t="shared" ca="1" si="55"/>
        <v>1876</v>
      </c>
      <c r="L48" s="146">
        <f t="shared" ca="1" si="55"/>
        <v>35</v>
      </c>
      <c r="M48" s="146">
        <f t="shared" ca="1" si="55"/>
        <v>1</v>
      </c>
      <c r="N48" s="193">
        <f t="shared" ca="1" si="10"/>
        <v>102.85714285714286</v>
      </c>
      <c r="O48" s="198">
        <f ca="1">SUM(Q48:AJ48)-H45-I45</f>
        <v>225</v>
      </c>
      <c r="P48" s="127" t="s">
        <v>232</v>
      </c>
      <c r="Q48" s="128">
        <f t="shared" ref="Q48:AJ48" ca="1" si="56">Q47*$N45</f>
        <v>0</v>
      </c>
      <c r="R48" s="128">
        <f t="shared" ca="1" si="56"/>
        <v>0</v>
      </c>
      <c r="S48" s="128">
        <f t="shared" ca="1" si="56"/>
        <v>0</v>
      </c>
      <c r="T48" s="128">
        <f t="shared" ca="1" si="56"/>
        <v>0</v>
      </c>
      <c r="U48" s="128">
        <f t="shared" ca="1" si="56"/>
        <v>0</v>
      </c>
      <c r="V48" s="128">
        <f t="shared" ca="1" si="56"/>
        <v>0</v>
      </c>
      <c r="W48" s="128">
        <f t="shared" ca="1" si="56"/>
        <v>0</v>
      </c>
      <c r="X48" s="128">
        <f t="shared" ca="1" si="56"/>
        <v>0</v>
      </c>
      <c r="Y48" s="128">
        <f t="shared" ca="1" si="56"/>
        <v>0</v>
      </c>
      <c r="Z48" s="128">
        <f t="shared" ca="1" si="56"/>
        <v>0</v>
      </c>
      <c r="AA48" s="128">
        <f t="shared" ca="1" si="56"/>
        <v>0</v>
      </c>
      <c r="AB48" s="128">
        <f t="shared" ca="1" si="56"/>
        <v>0</v>
      </c>
      <c r="AC48" s="128">
        <f t="shared" ca="1" si="56"/>
        <v>0</v>
      </c>
      <c r="AD48" s="128">
        <f t="shared" ca="1" si="56"/>
        <v>0</v>
      </c>
      <c r="AE48" s="128">
        <f t="shared" ca="1" si="56"/>
        <v>0</v>
      </c>
      <c r="AF48" s="128">
        <f t="shared" ca="1" si="56"/>
        <v>0</v>
      </c>
      <c r="AG48" s="128">
        <f t="shared" ca="1" si="56"/>
        <v>0</v>
      </c>
      <c r="AH48" s="128">
        <f t="shared" ca="1" si="56"/>
        <v>0</v>
      </c>
      <c r="AI48" s="128">
        <f t="shared" ca="1" si="56"/>
        <v>0</v>
      </c>
      <c r="AJ48" s="128">
        <f t="shared" ca="1" si="56"/>
        <v>0</v>
      </c>
      <c r="AK48" s="151"/>
      <c r="AL48" s="151"/>
      <c r="AM48" s="151"/>
      <c r="AN48" s="151"/>
      <c r="AO48" s="151"/>
      <c r="AP48" s="151"/>
      <c r="AQ48" s="151"/>
      <c r="AR48" s="151"/>
      <c r="AS48" s="151"/>
      <c r="AT48" s="151"/>
      <c r="AU48" s="151"/>
      <c r="AV48" s="151"/>
      <c r="AW48" s="151"/>
      <c r="AX48" s="151"/>
      <c r="AY48" s="151"/>
      <c r="AZ48" s="151"/>
      <c r="BA48" s="151"/>
      <c r="BB48" s="151"/>
      <c r="BC48" s="151"/>
      <c r="BD48" s="151"/>
      <c r="BE48" s="151"/>
      <c r="BF48" s="151"/>
      <c r="BG48" s="151"/>
      <c r="BH48" s="151"/>
      <c r="BI48" s="151"/>
      <c r="BJ48" s="151"/>
      <c r="BK48" s="151"/>
      <c r="BL48" s="151"/>
      <c r="BM48" s="151"/>
      <c r="BN48" s="151"/>
      <c r="BO48" s="151"/>
      <c r="BP48" s="151"/>
      <c r="BQ48" s="151"/>
      <c r="BR48" s="151"/>
    </row>
    <row r="49" spans="1:70" s="38" customFormat="1" ht="33">
      <c r="A49" s="35"/>
      <c r="B49" s="123"/>
      <c r="C49" s="144">
        <f t="shared" ca="1" si="1"/>
        <v>7</v>
      </c>
      <c r="D49" s="264" t="str">
        <f t="shared" ca="1" si="1"/>
        <v>-</v>
      </c>
      <c r="E49" s="144">
        <f t="shared" ref="E49:M49" ca="1" si="57">E48</f>
        <v>3</v>
      </c>
      <c r="F49" s="144">
        <f t="shared" ca="1" si="57"/>
        <v>240</v>
      </c>
      <c r="G49" s="144" t="str">
        <f t="shared" ca="1" si="57"/>
        <v>DA63-08639A</v>
      </c>
      <c r="H49" s="196">
        <f t="shared" ca="1" si="57"/>
        <v>-225</v>
      </c>
      <c r="I49" s="144">
        <f t="shared" si="57"/>
        <v>0</v>
      </c>
      <c r="J49" s="212">
        <f t="shared" ca="1" si="57"/>
        <v>0.25</v>
      </c>
      <c r="K49" s="146">
        <f t="shared" ca="1" si="57"/>
        <v>1876</v>
      </c>
      <c r="L49" s="146">
        <f t="shared" ca="1" si="57"/>
        <v>35</v>
      </c>
      <c r="M49" s="146">
        <f t="shared" ca="1" si="57"/>
        <v>1</v>
      </c>
      <c r="N49" s="193">
        <f t="shared" ca="1" si="10"/>
        <v>102.85714285714286</v>
      </c>
      <c r="O49" s="135">
        <f ca="1">SUM(Q49:AJ49)</f>
        <v>0</v>
      </c>
      <c r="P49" s="131" t="s">
        <v>233</v>
      </c>
      <c r="Q49" s="129">
        <f ca="1">SUMIFS('Production Result'!$D:$D,'Production Result'!$C:$C,'DA Injection'!$G49,'Production Result'!$B:$B,'DA Injection'!Q$2)</f>
        <v>0</v>
      </c>
      <c r="R49" s="129">
        <f ca="1">SUMIFS('Production Result'!$E:$E,'Production Result'!$C:$C,'DA Injection'!$G49,'Production Result'!$B:$B,'DA Injection'!Q$2)</f>
        <v>0</v>
      </c>
      <c r="S49" s="129">
        <f ca="1">SUMIFS('Production Result'!$D:$D,'Production Result'!$C:$C,'DA Injection'!$G49,'Production Result'!$B:$B,'DA Injection'!S$2)</f>
        <v>0</v>
      </c>
      <c r="T49" s="129">
        <f ca="1">SUMIFS('Production Result'!$E:$E,'Production Result'!$C:$C,'DA Injection'!$G49,'Production Result'!$B:$B,'DA Injection'!S$2)</f>
        <v>0</v>
      </c>
      <c r="U49" s="129">
        <f ca="1">SUMIFS('Production Result'!$D:$D,'Production Result'!$C:$C,'DA Injection'!$G49,'Production Result'!$B:$B,'DA Injection'!U$2)</f>
        <v>0</v>
      </c>
      <c r="V49" s="129">
        <f ca="1">SUMIFS('Production Result'!$E:$E,'Production Result'!$C:$C,'DA Injection'!$G49,'Production Result'!$B:$B,'DA Injection'!U$2)</f>
        <v>0</v>
      </c>
      <c r="W49" s="129">
        <f ca="1">SUMIFS('Production Result'!$D:$D,'Production Result'!$C:$C,'DA Injection'!$G49,'Production Result'!$B:$B,'DA Injection'!W$2)</f>
        <v>0</v>
      </c>
      <c r="X49" s="129">
        <f ca="1">SUMIFS('Production Result'!$E:$E,'Production Result'!$C:$C,'DA Injection'!$G49,'Production Result'!$B:$B,'DA Injection'!W$2)</f>
        <v>0</v>
      </c>
      <c r="Y49" s="129">
        <f ca="1">SUMIFS('Production Result'!$D:$D,'Production Result'!$C:$C,'DA Injection'!$G49,'Production Result'!$B:$B,'DA Injection'!Y$2)</f>
        <v>0</v>
      </c>
      <c r="Z49" s="129">
        <f ca="1">SUMIFS('Production Result'!$E:$E,'Production Result'!$C:$C,'DA Injection'!$G49,'Production Result'!$B:$B,'DA Injection'!Y$2)</f>
        <v>0</v>
      </c>
      <c r="AA49" s="129">
        <f ca="1">SUMIFS('Production Result'!$D:$D,'Production Result'!$C:$C,'DA Injection'!$G49,'Production Result'!$B:$B,'DA Injection'!AA$2)</f>
        <v>0</v>
      </c>
      <c r="AB49" s="129">
        <f ca="1">SUMIFS('Production Result'!$E:$E,'Production Result'!$C:$C,'DA Injection'!$G49,'Production Result'!$B:$B,'DA Injection'!AA$2)</f>
        <v>0</v>
      </c>
      <c r="AC49" s="129">
        <f ca="1">SUMIFS('Production Result'!$D:$D,'Production Result'!$C:$C,'DA Injection'!$G49,'Production Result'!$B:$B,'DA Injection'!AC$2)</f>
        <v>0</v>
      </c>
      <c r="AD49" s="129">
        <f ca="1">SUMIFS('Production Result'!$E:$E,'Production Result'!$C:$C,'DA Injection'!$G49,'Production Result'!$B:$B,'DA Injection'!AC$2)</f>
        <v>0</v>
      </c>
      <c r="AE49" s="129">
        <f ca="1">SUMIFS('Production Result'!$D:$D,'Production Result'!$C:$C,'DA Injection'!$G49,'Production Result'!$B:$B,'DA Injection'!AE$2)</f>
        <v>0</v>
      </c>
      <c r="AF49" s="129">
        <f ca="1">SUMIFS('Production Result'!$E:$E,'Production Result'!$C:$C,'DA Injection'!$G49,'Production Result'!$B:$B,'DA Injection'!AE$2)</f>
        <v>0</v>
      </c>
      <c r="AG49" s="129">
        <f ca="1">SUMIFS('Production Result'!$D:$D,'Production Result'!$C:$C,'DA Injection'!$G49,'Production Result'!$B:$B,'DA Injection'!AG$2)</f>
        <v>0</v>
      </c>
      <c r="AH49" s="129">
        <f ca="1">SUMIFS('Production Result'!$E:$E,'Production Result'!$C:$C,'DA Injection'!$G49,'Production Result'!$B:$B,'DA Injection'!AG$2)</f>
        <v>0</v>
      </c>
      <c r="AI49" s="129">
        <f ca="1">SUMIFS('Production Result'!$D:$D,'Production Result'!$C:$C,'DA Injection'!$G49,'Production Result'!$B:$B,'DA Injection'!AI$2)</f>
        <v>0</v>
      </c>
      <c r="AJ49" s="129">
        <f ca="1">SUMIFS('Production Result'!$E:$E,'Production Result'!$C:$C,'DA Injection'!$G49,'Production Result'!$B:$B,'DA Injection'!AI$2)</f>
        <v>0</v>
      </c>
      <c r="AK49" s="151"/>
      <c r="AL49" s="151"/>
      <c r="AM49" s="151"/>
      <c r="AN49" s="151"/>
      <c r="AO49" s="151"/>
      <c r="AP49" s="151"/>
      <c r="AQ49" s="151"/>
      <c r="AR49" s="151"/>
      <c r="AS49" s="151"/>
      <c r="AT49" s="151"/>
      <c r="AU49" s="151"/>
      <c r="AV49" s="151"/>
      <c r="AW49" s="151"/>
      <c r="AX49" s="151"/>
      <c r="AY49" s="151"/>
      <c r="AZ49" s="151"/>
      <c r="BA49" s="151"/>
      <c r="BB49" s="151"/>
      <c r="BC49" s="151"/>
      <c r="BD49" s="151"/>
      <c r="BE49" s="151"/>
      <c r="BF49" s="151"/>
      <c r="BG49" s="151"/>
      <c r="BH49" s="151"/>
      <c r="BI49" s="151"/>
      <c r="BJ49" s="151"/>
      <c r="BK49" s="151"/>
      <c r="BL49" s="151"/>
      <c r="BM49" s="151"/>
      <c r="BN49" s="151"/>
      <c r="BO49" s="151"/>
      <c r="BP49" s="151"/>
      <c r="BQ49" s="151"/>
      <c r="BR49" s="151"/>
    </row>
    <row r="50" spans="1:70" s="38" customFormat="1" ht="33">
      <c r="A50" s="35"/>
      <c r="B50" s="123"/>
      <c r="C50" s="144">
        <f t="shared" ca="1" si="1"/>
        <v>7</v>
      </c>
      <c r="D50" s="264" t="str">
        <f t="shared" ca="1" si="1"/>
        <v>-</v>
      </c>
      <c r="E50" s="144">
        <f t="shared" ref="E50:M50" ca="1" si="58">E49</f>
        <v>3</v>
      </c>
      <c r="F50" s="144">
        <f t="shared" ca="1" si="58"/>
        <v>240</v>
      </c>
      <c r="G50" s="144" t="str">
        <f t="shared" ca="1" si="58"/>
        <v>DA63-08639A</v>
      </c>
      <c r="H50" s="196">
        <f t="shared" ca="1" si="58"/>
        <v>-225</v>
      </c>
      <c r="I50" s="144">
        <f t="shared" si="58"/>
        <v>0</v>
      </c>
      <c r="J50" s="212">
        <f t="shared" ca="1" si="58"/>
        <v>0.25</v>
      </c>
      <c r="K50" s="146">
        <f t="shared" ca="1" si="58"/>
        <v>1876</v>
      </c>
      <c r="L50" s="146">
        <f t="shared" ca="1" si="58"/>
        <v>35</v>
      </c>
      <c r="M50" s="146">
        <f t="shared" ca="1" si="58"/>
        <v>1</v>
      </c>
      <c r="N50" s="193">
        <f t="shared" ca="1" si="10"/>
        <v>102.85714285714286</v>
      </c>
      <c r="O50" s="135">
        <f ca="1">SUM(Q50:AJ50)</f>
        <v>0</v>
      </c>
      <c r="P50" s="132" t="s">
        <v>234</v>
      </c>
      <c r="Q50" s="129">
        <f ca="1">SUMIFS('Production Result'!$F:$F,'Production Result'!$C:$C,'DA Injection'!$G50,'Production Result'!$B:$B,'DA Injection'!Q$2)</f>
        <v>0</v>
      </c>
      <c r="R50" s="129">
        <f ca="1">SUMIFS('Production Result'!$G:$G,'Production Result'!$C:$C,'DA Injection'!$G50,'Production Result'!$B:$B,'DA Injection'!Q$2)</f>
        <v>0</v>
      </c>
      <c r="S50" s="129">
        <f ca="1">SUMIFS('Production Result'!$F:$F,'Production Result'!$C:$C,'DA Injection'!$G50,'Production Result'!$B:$B,'DA Injection'!S$2)</f>
        <v>0</v>
      </c>
      <c r="T50" s="129">
        <f ca="1">SUMIFS('Production Result'!$G:$G,'Production Result'!$C:$C,'DA Injection'!$G50,'Production Result'!$B:$B,'DA Injection'!S$2)</f>
        <v>0</v>
      </c>
      <c r="U50" s="129">
        <f ca="1">SUMIFS('Production Result'!$F:$F,'Production Result'!$C:$C,'DA Injection'!$G50,'Production Result'!$B:$B,'DA Injection'!U$2)</f>
        <v>0</v>
      </c>
      <c r="V50" s="129">
        <f ca="1">SUMIFS('Production Result'!$G:$G,'Production Result'!$C:$C,'DA Injection'!$G50,'Production Result'!$B:$B,'DA Injection'!U$2)</f>
        <v>0</v>
      </c>
      <c r="W50" s="129">
        <f ca="1">SUMIFS('Production Result'!$F:$F,'Production Result'!$C:$C,'DA Injection'!$G50,'Production Result'!$B:$B,'DA Injection'!W$2)</f>
        <v>0</v>
      </c>
      <c r="X50" s="129">
        <f ca="1">SUMIFS('Production Result'!$G:$G,'Production Result'!$C:$C,'DA Injection'!$G50,'Production Result'!$B:$B,'DA Injection'!W$2)</f>
        <v>0</v>
      </c>
      <c r="Y50" s="129">
        <f ca="1">SUMIFS('Production Result'!$F:$F,'Production Result'!$C:$C,'DA Injection'!$G50,'Production Result'!$B:$B,'DA Injection'!Y$2)</f>
        <v>0</v>
      </c>
      <c r="Z50" s="129">
        <f ca="1">SUMIFS('Production Result'!$G:$G,'Production Result'!$C:$C,'DA Injection'!$G50,'Production Result'!$B:$B,'DA Injection'!Y$2)</f>
        <v>0</v>
      </c>
      <c r="AA50" s="129">
        <f ca="1">SUMIFS('Production Result'!$F:$F,'Production Result'!$C:$C,'DA Injection'!$G50,'Production Result'!$B:$B,'DA Injection'!AA$2)</f>
        <v>0</v>
      </c>
      <c r="AB50" s="129">
        <f ca="1">SUMIFS('Production Result'!$G:$G,'Production Result'!$C:$C,'DA Injection'!$G50,'Production Result'!$B:$B,'DA Injection'!AA$2)</f>
        <v>0</v>
      </c>
      <c r="AC50" s="129">
        <f ca="1">SUMIFS('Production Result'!$F:$F,'Production Result'!$C:$C,'DA Injection'!$G50,'Production Result'!$B:$B,'DA Injection'!AC$2)</f>
        <v>0</v>
      </c>
      <c r="AD50" s="129">
        <f ca="1">SUMIFS('Production Result'!$G:$G,'Production Result'!$C:$C,'DA Injection'!$G50,'Production Result'!$B:$B,'DA Injection'!AC$2)</f>
        <v>0</v>
      </c>
      <c r="AE50" s="129">
        <f ca="1">SUMIFS('Production Result'!$F:$F,'Production Result'!$C:$C,'DA Injection'!$G50,'Production Result'!$B:$B,'DA Injection'!AE$2)</f>
        <v>0</v>
      </c>
      <c r="AF50" s="129">
        <f ca="1">SUMIFS('Production Result'!$G:$G,'Production Result'!$C:$C,'DA Injection'!$G50,'Production Result'!$B:$B,'DA Injection'!AE$2)</f>
        <v>0</v>
      </c>
      <c r="AG50" s="129">
        <f ca="1">SUMIFS('Production Result'!$F:$F,'Production Result'!$C:$C,'DA Injection'!$G50,'Production Result'!$B:$B,'DA Injection'!AG$2)</f>
        <v>0</v>
      </c>
      <c r="AH50" s="129">
        <f ca="1">SUMIFS('Production Result'!$G:$G,'Production Result'!$C:$C,'DA Injection'!$G50,'Production Result'!$B:$B,'DA Injection'!AG$2)</f>
        <v>0</v>
      </c>
      <c r="AI50" s="129">
        <f ca="1">SUMIFS('Production Result'!$F:$F,'Production Result'!$C:$C,'DA Injection'!$G50,'Production Result'!$B:$B,'DA Injection'!AI$2)</f>
        <v>0</v>
      </c>
      <c r="AJ50" s="129">
        <f ca="1">SUMIFS('Production Result'!$G:$G,'Production Result'!$C:$C,'DA Injection'!$G50,'Production Result'!$B:$B,'DA Injection'!AI$2)</f>
        <v>0</v>
      </c>
      <c r="AK50" s="151"/>
      <c r="AL50" s="151"/>
      <c r="AM50" s="151"/>
      <c r="AN50" s="151"/>
      <c r="AO50" s="151"/>
      <c r="AP50" s="151"/>
      <c r="AQ50" s="151"/>
      <c r="AR50" s="151"/>
      <c r="AS50" s="151"/>
      <c r="AT50" s="151"/>
      <c r="AU50" s="151"/>
      <c r="AV50" s="151"/>
      <c r="AW50" s="151"/>
      <c r="AX50" s="151"/>
      <c r="AY50" s="151"/>
      <c r="AZ50" s="151"/>
      <c r="BA50" s="151"/>
      <c r="BB50" s="151"/>
      <c r="BC50" s="151"/>
      <c r="BD50" s="151"/>
      <c r="BE50" s="151"/>
      <c r="BF50" s="151"/>
      <c r="BG50" s="151"/>
      <c r="BH50" s="151"/>
      <c r="BI50" s="151"/>
      <c r="BJ50" s="151"/>
      <c r="BK50" s="151"/>
      <c r="BL50" s="151"/>
      <c r="BM50" s="151"/>
      <c r="BN50" s="151"/>
      <c r="BO50" s="151"/>
      <c r="BP50" s="151"/>
      <c r="BQ50" s="151"/>
      <c r="BR50" s="151"/>
    </row>
    <row r="51" spans="1:70" s="38" customFormat="1" ht="33">
      <c r="A51" s="35"/>
      <c r="B51" s="123"/>
      <c r="C51" s="145">
        <f t="shared" ca="1" si="1"/>
        <v>7</v>
      </c>
      <c r="D51" s="264" t="str">
        <f t="shared" ca="1" si="1"/>
        <v>-</v>
      </c>
      <c r="E51" s="145">
        <f t="shared" ref="E51:M51" ca="1" si="59">E50</f>
        <v>3</v>
      </c>
      <c r="F51" s="145">
        <f t="shared" ca="1" si="59"/>
        <v>240</v>
      </c>
      <c r="G51" s="145" t="str">
        <f t="shared" ca="1" si="59"/>
        <v>DA63-08639A</v>
      </c>
      <c r="H51" s="196">
        <f t="shared" ca="1" si="59"/>
        <v>-225</v>
      </c>
      <c r="I51" s="145">
        <f t="shared" si="59"/>
        <v>0</v>
      </c>
      <c r="J51" s="213">
        <f t="shared" ca="1" si="59"/>
        <v>0.25</v>
      </c>
      <c r="K51" s="146">
        <f t="shared" ca="1" si="59"/>
        <v>1876</v>
      </c>
      <c r="L51" s="146">
        <f t="shared" ca="1" si="59"/>
        <v>35</v>
      </c>
      <c r="M51" s="146">
        <f t="shared" ca="1" si="59"/>
        <v>1</v>
      </c>
      <c r="N51" s="194">
        <f t="shared" ca="1" si="10"/>
        <v>102.85714285714286</v>
      </c>
      <c r="O51" s="137" t="e">
        <f ca="1">O50/O49</f>
        <v>#DIV/0!</v>
      </c>
      <c r="P51" s="136" t="s">
        <v>239</v>
      </c>
      <c r="Q51" s="138" t="str">
        <f t="shared" ref="Q51:AJ51" ca="1" si="60">IFERROR(Q50/Q49,"")</f>
        <v/>
      </c>
      <c r="R51" s="138" t="str">
        <f t="shared" ca="1" si="60"/>
        <v/>
      </c>
      <c r="S51" s="138" t="str">
        <f t="shared" ca="1" si="60"/>
        <v/>
      </c>
      <c r="T51" s="138" t="str">
        <f t="shared" ca="1" si="60"/>
        <v/>
      </c>
      <c r="U51" s="138" t="str">
        <f t="shared" ca="1" si="60"/>
        <v/>
      </c>
      <c r="V51" s="138" t="str">
        <f t="shared" ca="1" si="60"/>
        <v/>
      </c>
      <c r="W51" s="138" t="str">
        <f t="shared" ca="1" si="60"/>
        <v/>
      </c>
      <c r="X51" s="138" t="str">
        <f t="shared" ca="1" si="60"/>
        <v/>
      </c>
      <c r="Y51" s="138" t="str">
        <f t="shared" ca="1" si="60"/>
        <v/>
      </c>
      <c r="Z51" s="138" t="str">
        <f t="shared" ca="1" si="60"/>
        <v/>
      </c>
      <c r="AA51" s="138" t="str">
        <f t="shared" ca="1" si="60"/>
        <v/>
      </c>
      <c r="AB51" s="138" t="str">
        <f t="shared" ca="1" si="60"/>
        <v/>
      </c>
      <c r="AC51" s="138" t="str">
        <f t="shared" ca="1" si="60"/>
        <v/>
      </c>
      <c r="AD51" s="138" t="str">
        <f t="shared" ca="1" si="60"/>
        <v/>
      </c>
      <c r="AE51" s="138" t="str">
        <f t="shared" ca="1" si="60"/>
        <v/>
      </c>
      <c r="AF51" s="138" t="str">
        <f t="shared" ca="1" si="60"/>
        <v/>
      </c>
      <c r="AG51" s="138" t="str">
        <f t="shared" ca="1" si="60"/>
        <v/>
      </c>
      <c r="AH51" s="138" t="str">
        <f t="shared" ca="1" si="60"/>
        <v/>
      </c>
      <c r="AI51" s="138" t="str">
        <f t="shared" ca="1" si="60"/>
        <v/>
      </c>
      <c r="AJ51" s="138" t="str">
        <f t="shared" ca="1" si="60"/>
        <v/>
      </c>
      <c r="AK51" s="151"/>
      <c r="AL51" s="151"/>
      <c r="AM51" s="151"/>
      <c r="AN51" s="151"/>
      <c r="AO51" s="151"/>
      <c r="AP51" s="151"/>
      <c r="AQ51" s="151"/>
      <c r="AR51" s="151"/>
      <c r="AS51" s="151"/>
      <c r="AT51" s="151"/>
      <c r="AU51" s="151"/>
      <c r="AV51" s="151"/>
      <c r="AW51" s="151"/>
      <c r="AX51" s="151"/>
      <c r="AY51" s="151"/>
      <c r="AZ51" s="151"/>
      <c r="BA51" s="151"/>
      <c r="BB51" s="151"/>
      <c r="BC51" s="151"/>
      <c r="BD51" s="151"/>
      <c r="BE51" s="151"/>
      <c r="BF51" s="151"/>
      <c r="BG51" s="151"/>
      <c r="BH51" s="151"/>
      <c r="BI51" s="151"/>
      <c r="BJ51" s="151"/>
      <c r="BK51" s="151"/>
      <c r="BL51" s="151"/>
      <c r="BM51" s="151"/>
      <c r="BN51" s="151"/>
      <c r="BO51" s="151"/>
      <c r="BP51" s="151"/>
      <c r="BQ51" s="151"/>
      <c r="BR51" s="151"/>
    </row>
    <row r="52" spans="1:70" s="115" customFormat="1" ht="33">
      <c r="A52" s="114"/>
      <c r="B52" s="121"/>
      <c r="C52" s="141">
        <f ca="1">IF(P56="Good",COUNTIF(INDIRECT("P1:P"&amp;ROW(P56)),"Good"))</f>
        <v>8</v>
      </c>
      <c r="D52" s="285" t="str">
        <f ca="1">IFERROR(SUM(Q56:AJ56)/SUM(Q55:AJ55),"-")</f>
        <v>-</v>
      </c>
      <c r="E52" s="139">
        <f ca="1">VLOOKUP(G52,'Code List'!B:D,2,0)</f>
        <v>3</v>
      </c>
      <c r="F52" s="139">
        <f ca="1">VLOOKUP(G52,'Code List'!B:D,3,0)</f>
        <v>240</v>
      </c>
      <c r="G52" s="87" t="str">
        <f ca="1">VLOOKUP(C52,'Code List'!A:B,2,0)</f>
        <v>DA63-08637A</v>
      </c>
      <c r="H52" s="195">
        <f ca="1">SUM(Q53:AJ53)-K52</f>
        <v>-46</v>
      </c>
      <c r="I52" s="133"/>
      <c r="J52" s="211">
        <f ca="1">VLOOKUP(G52,'Code List'!B:G,6,0)</f>
        <v>0.25</v>
      </c>
      <c r="K52" s="140">
        <f ca="1">SUMIFS(Stock!C:C,Stock!B:B,'DA Injection'!G52)+SUMIFS(Stock!C:C,Stock!B:B,VLOOKUP('DA Injection'!G52,'Code List'!$B:$K,10,0))</f>
        <v>1697</v>
      </c>
      <c r="L52" s="140">
        <f ca="1">VLOOKUP(G52,'Code List'!B:F,4,0)</f>
        <v>35</v>
      </c>
      <c r="M52" s="140">
        <f ca="1">VLOOKUP(G52,'Code List'!B:F,5,0)</f>
        <v>1</v>
      </c>
      <c r="N52" s="197">
        <f t="shared" ca="1" si="10"/>
        <v>102.85714285714286</v>
      </c>
      <c r="O52" s="134"/>
      <c r="P52" s="124" t="s">
        <v>231</v>
      </c>
      <c r="Q52" s="125" t="s">
        <v>228</v>
      </c>
      <c r="R52" s="126" t="s">
        <v>229</v>
      </c>
      <c r="S52" s="125" t="s">
        <v>228</v>
      </c>
      <c r="T52" s="126" t="s">
        <v>229</v>
      </c>
      <c r="U52" s="125" t="s">
        <v>228</v>
      </c>
      <c r="V52" s="126" t="s">
        <v>229</v>
      </c>
      <c r="W52" s="125" t="s">
        <v>228</v>
      </c>
      <c r="X52" s="126" t="s">
        <v>229</v>
      </c>
      <c r="Y52" s="125" t="s">
        <v>228</v>
      </c>
      <c r="Z52" s="126" t="s">
        <v>229</v>
      </c>
      <c r="AA52" s="125" t="s">
        <v>228</v>
      </c>
      <c r="AB52" s="126" t="s">
        <v>229</v>
      </c>
      <c r="AC52" s="125" t="s">
        <v>228</v>
      </c>
      <c r="AD52" s="126" t="s">
        <v>229</v>
      </c>
      <c r="AE52" s="125" t="s">
        <v>228</v>
      </c>
      <c r="AF52" s="126" t="s">
        <v>229</v>
      </c>
      <c r="AG52" s="125" t="s">
        <v>228</v>
      </c>
      <c r="AH52" s="126" t="s">
        <v>229</v>
      </c>
      <c r="AI52" s="125" t="s">
        <v>228</v>
      </c>
      <c r="AJ52" s="126" t="s">
        <v>229</v>
      </c>
      <c r="AK52" s="150"/>
      <c r="AL52" s="150"/>
      <c r="AM52" s="150"/>
      <c r="AN52" s="150"/>
      <c r="AO52" s="150"/>
      <c r="AP52" s="150"/>
      <c r="AQ52" s="150"/>
      <c r="AR52" s="150"/>
      <c r="AS52" s="150"/>
      <c r="AT52" s="150"/>
      <c r="AU52" s="150"/>
      <c r="AV52" s="150"/>
      <c r="AW52" s="150"/>
      <c r="AX52" s="150"/>
      <c r="AY52" s="150"/>
      <c r="AZ52" s="150"/>
      <c r="BA52" s="150"/>
      <c r="BB52" s="150"/>
      <c r="BC52" s="150"/>
      <c r="BD52" s="150"/>
      <c r="BE52" s="150"/>
      <c r="BF52" s="150"/>
      <c r="BG52" s="150"/>
      <c r="BH52" s="150"/>
      <c r="BI52" s="150"/>
      <c r="BJ52" s="150"/>
      <c r="BK52" s="150"/>
      <c r="BL52" s="150"/>
      <c r="BM52" s="150"/>
      <c r="BN52" s="150"/>
      <c r="BO52" s="150"/>
      <c r="BP52" s="150"/>
      <c r="BQ52" s="150"/>
      <c r="BR52" s="150"/>
    </row>
    <row r="53" spans="1:70" s="115" customFormat="1" ht="66.95" customHeight="1">
      <c r="A53" s="114"/>
      <c r="B53" s="121"/>
      <c r="C53" s="144">
        <f t="shared" ca="1" si="1"/>
        <v>8</v>
      </c>
      <c r="D53" s="264" t="str">
        <f t="shared" ca="1" si="1"/>
        <v>-</v>
      </c>
      <c r="E53" s="144">
        <f t="shared" ca="1" si="1"/>
        <v>3</v>
      </c>
      <c r="F53" s="144">
        <f t="shared" ca="1" si="1"/>
        <v>240</v>
      </c>
      <c r="G53" s="144" t="str">
        <f t="shared" ca="1" si="1"/>
        <v>DA63-08637A</v>
      </c>
      <c r="H53" s="196">
        <f t="shared" ca="1" si="1"/>
        <v>-46</v>
      </c>
      <c r="I53" s="144">
        <f t="shared" si="1"/>
        <v>0</v>
      </c>
      <c r="J53" s="212">
        <f t="shared" ca="1" si="1"/>
        <v>0.25</v>
      </c>
      <c r="K53" s="146">
        <f t="shared" ca="1" si="1"/>
        <v>1697</v>
      </c>
      <c r="L53" s="146">
        <f t="shared" ca="1" si="1"/>
        <v>35</v>
      </c>
      <c r="M53" s="146">
        <f t="shared" ca="1" si="1"/>
        <v>1</v>
      </c>
      <c r="N53" s="193">
        <f t="shared" ref="N53" ca="1" si="61">3600/L53*M53</f>
        <v>102.85714285714286</v>
      </c>
      <c r="O53" s="134" t="s">
        <v>238</v>
      </c>
      <c r="P53" s="124"/>
      <c r="Q53" s="463">
        <f ca="1">IF(SUMIFS(INDIRECT("'PSI WM REF'!"&amp;SUBSTITUTE(ADDRESS(1,MATCH(Q$2,INDIRECT("'PSI WM REF'!"&amp;"5:5"),0)),"$1","")&amp;":"&amp;SUBSTITUTE(ADDRESS(1,MATCH(Q$2,INDIRECT("'PSI WM REF'!"&amp;"5:5"),0)),"$1","")),INDIRECT("'PSI WM REF'!"&amp;"C:C"),$G52,INDIRECT("'PSI WM REF'!"&amp;"U:U"),"3.Balance stock (only SEHC)")&gt;0,0,IF(ABS(SUMIFS(INDIRECT("'PSI WM REF'!"&amp;SUBSTITUTE(ADDRESS(1,MATCH(Q$2,INDIRECT("'PSI WM REF'!"&amp;"5:5"),0)),"$1","")&amp;":"&amp;SUBSTITUTE(ADDRESS(1,MATCH(Q$2,INDIRECT("'PSI WM REF'!"&amp;"5:5"),0)),"$1","")),INDIRECT("'PSI WM REF'!"&amp;"C:C"),$G52,INDIRECT("'PSI WM REF'!"&amp;"U:U"),"3.Balance stock (only SEHC)"))&gt;SUMIFS(INDIRECT("'PSI WM REF'!"&amp;SUBSTITUTE(ADDRESS(1,MATCH(Q$2,INDIRECT("'PSI WM REF'!"&amp;"5:5"),0)),"$1","")&amp;":"&amp;SUBSTITUTE(ADDRESS(1,MATCH(Q$2,INDIRECT("'PSI WM REF'!"&amp;"5:5"),0)),"$1","")),INDIRECT("'PSI WM REF'!"&amp;"C:C"),$G52,INDIRECT("'PSI WM REF'!"&amp;"U:U"),"1.Requirements (필요량)"),SUMIFS(INDIRECT("'PSI WM REF'!"&amp;SUBSTITUTE(ADDRESS(1,MATCH(Q$2,INDIRECT("'PSI WM REF'!"&amp;"5:5"),0)),"$1","")&amp;":"&amp;SUBSTITUTE(ADDRESS(1,MATCH(Q$2,INDIRECT("'PSI WM REF'!"&amp;"5:5"),0)),"$1","")),INDIRECT("'PSI WM REF'!"&amp;"C:C"),$G52,INDIRECT("'PSI WM REF'!"&amp;"U:U"),"1.Requirements (필요량)"),ABS(SUMIFS(INDIRECT("'PSI WM REF'!"&amp;SUBSTITUTE(ADDRESS(1,MATCH(Q$2,INDIRECT("'PSI WM REF'!"&amp;"5:5"),0)),"$1","")&amp;":"&amp;SUBSTITUTE(ADDRESS(1,MATCH(Q$2,INDIRECT("'PSI WM REF'!"&amp;"5:5"),0)),"$1","")),INDIRECT("'PSI WM REF'!"&amp;"C:C"),$G52,INDIRECT("'PSI WM REF'!"&amp;"U:U"),"3.Balance stock (only SEHC)"))))+N(" [[[[               Comment: WM REF PSI              ]]]")+IFERROR(SUMIFS(INDIRECT("'PSI VC'!"&amp;SUBSTITUTE(ADDRESS(1,MATCH(Q$2,INDIRECT("'PSI VC'!"&amp;"3:3"),0)),"$1","")&amp;":"&amp;SUBSTITUTE(ADDRESS(1,MATCH(Q$2,INDIRECT("'PSI VC'!"&amp;"3:3"),0)),"$1","")),INDIRECT("'PSI VC'!"&amp;"A:A"),$G52),0)+N("[[[                    Comment: VC PSI                    ]]]")+SUMIFS(INDIRECT("'Assy PSI Shortage'!"&amp;SUBSTITUTE(ADDRESS(1,42+MATCH(Q$2,INDIRECT("'Assy PSI Shortage'!"&amp;"AQ2:BA2"),0)),"$1","")&amp;":"&amp;SUBSTITUTE(ADDRESS(1,42+MATCH(Q$2,INDIRECT("'Assy PSI Shortage'!"&amp;"AQ2:BA2"),0)),"$1","")),'Assy PSI Shortage'!$AP:$AP,'DA Injection'!$G52)+N("[[[                    Comment: Assy PSI                    ]]]")</f>
        <v>0</v>
      </c>
      <c r="R53" s="464"/>
      <c r="S53" s="463">
        <f ca="1">IF(SUMIFS(INDIRECT("'PSI WM REF'!"&amp;SUBSTITUTE(ADDRESS(1,MATCH(S$2,INDIRECT("'PSI WM REF'!"&amp;"5:5"),0)),"$1","")&amp;":"&amp;SUBSTITUTE(ADDRESS(1,MATCH(S$2,INDIRECT("'PSI WM REF'!"&amp;"5:5"),0)),"$1","")),INDIRECT("'PSI WM REF'!"&amp;"C:C"),$G52,INDIRECT("'PSI WM REF'!"&amp;"U:U"),"3.Balance stock (only SEHC)")&gt;0,0,IF(ABS(SUMIFS(INDIRECT("'PSI WM REF'!"&amp;SUBSTITUTE(ADDRESS(1,MATCH(S$2,INDIRECT("'PSI WM REF'!"&amp;"5:5"),0)),"$1","")&amp;":"&amp;SUBSTITUTE(ADDRESS(1,MATCH(S$2,INDIRECT("'PSI WM REF'!"&amp;"5:5"),0)),"$1","")),INDIRECT("'PSI WM REF'!"&amp;"C:C"),$G52,INDIRECT("'PSI WM REF'!"&amp;"U:U"),"3.Balance stock (only SEHC)"))&gt;SUMIFS(INDIRECT("'PSI WM REF'!"&amp;SUBSTITUTE(ADDRESS(1,MATCH(S$2,INDIRECT("'PSI WM REF'!"&amp;"5:5"),0)),"$1","")&amp;":"&amp;SUBSTITUTE(ADDRESS(1,MATCH(S$2,INDIRECT("'PSI WM REF'!"&amp;"5:5"),0)),"$1","")),INDIRECT("'PSI WM REF'!"&amp;"C:C"),$G52,INDIRECT("'PSI WM REF'!"&amp;"U:U"),"1.Requirements (필요량)"),SUMIFS(INDIRECT("'PSI WM REF'!"&amp;SUBSTITUTE(ADDRESS(1,MATCH(S$2,INDIRECT("'PSI WM REF'!"&amp;"5:5"),0)),"$1","")&amp;":"&amp;SUBSTITUTE(ADDRESS(1,MATCH(S$2,INDIRECT("'PSI WM REF'!"&amp;"5:5"),0)),"$1","")),INDIRECT("'PSI WM REF'!"&amp;"C:C"),$G52,INDIRECT("'PSI WM REF'!"&amp;"U:U"),"1.Requirements (필요량)"),ABS(SUMIFS(INDIRECT("'PSI WM REF'!"&amp;SUBSTITUTE(ADDRESS(1,MATCH(S$2,INDIRECT("'PSI WM REF'!"&amp;"5:5"),0)),"$1","")&amp;":"&amp;SUBSTITUTE(ADDRESS(1,MATCH(S$2,INDIRECT("'PSI WM REF'!"&amp;"5:5"),0)),"$1","")),INDIRECT("'PSI WM REF'!"&amp;"C:C"),$G52,INDIRECT("'PSI WM REF'!"&amp;"U:U"),"3.Balance stock (only SEHC)"))))+N(" [[[[               Comment: WM REF PSI              ]]]")+IFERROR(SUMIFS(INDIRECT("'PSI VC'!"&amp;SUBSTITUTE(ADDRESS(1,MATCH(S$2,INDIRECT("'PSI VC'!"&amp;"3:3"),0)),"$1","")&amp;":"&amp;SUBSTITUTE(ADDRESS(1,MATCH(S$2,INDIRECT("'PSI VC'!"&amp;"3:3"),0)),"$1","")),INDIRECT("'PSI VC'!"&amp;"A:A"),$G52),0)+N("[[[                    Comment: VC PSI                    ]]]")+SUMIFS(INDIRECT("'Assy PSI Shortage'!"&amp;SUBSTITUTE(ADDRESS(1,42+MATCH(S$2,INDIRECT("'Assy PSI Shortage'!"&amp;"AQ2:BA2"),0)),"$1","")&amp;":"&amp;SUBSTITUTE(ADDRESS(1,42+MATCH(S$2,INDIRECT("'Assy PSI Shortage'!"&amp;"AQ2:BA2"),0)),"$1","")),'Assy PSI Shortage'!$AP:$AP,'DA Injection'!$G52)+N("[[[                    Comment: Assy PSI                    ]]]")</f>
        <v>0</v>
      </c>
      <c r="T53" s="464"/>
      <c r="U53" s="463">
        <f ca="1">IF(SUMIFS(INDIRECT("'PSI WM REF'!"&amp;SUBSTITUTE(ADDRESS(1,MATCH(U$2,INDIRECT("'PSI WM REF'!"&amp;"5:5"),0)),"$1","")&amp;":"&amp;SUBSTITUTE(ADDRESS(1,MATCH(U$2,INDIRECT("'PSI WM REF'!"&amp;"5:5"),0)),"$1","")),INDIRECT("'PSI WM REF'!"&amp;"C:C"),$G52,INDIRECT("'PSI WM REF'!"&amp;"U:U"),"3.Balance stock (only SEHC)")&gt;0,0,IF(ABS(SUMIFS(INDIRECT("'PSI WM REF'!"&amp;SUBSTITUTE(ADDRESS(1,MATCH(U$2,INDIRECT("'PSI WM REF'!"&amp;"5:5"),0)),"$1","")&amp;":"&amp;SUBSTITUTE(ADDRESS(1,MATCH(U$2,INDIRECT("'PSI WM REF'!"&amp;"5:5"),0)),"$1","")),INDIRECT("'PSI WM REF'!"&amp;"C:C"),$G52,INDIRECT("'PSI WM REF'!"&amp;"U:U"),"3.Balance stock (only SEHC)"))&gt;SUMIFS(INDIRECT("'PSI WM REF'!"&amp;SUBSTITUTE(ADDRESS(1,MATCH(U$2,INDIRECT("'PSI WM REF'!"&amp;"5:5"),0)),"$1","")&amp;":"&amp;SUBSTITUTE(ADDRESS(1,MATCH(U$2,INDIRECT("'PSI WM REF'!"&amp;"5:5"),0)),"$1","")),INDIRECT("'PSI WM REF'!"&amp;"C:C"),$G52,INDIRECT("'PSI WM REF'!"&amp;"U:U"),"1.Requirements (필요량)"),SUMIFS(INDIRECT("'PSI WM REF'!"&amp;SUBSTITUTE(ADDRESS(1,MATCH(U$2,INDIRECT("'PSI WM REF'!"&amp;"5:5"),0)),"$1","")&amp;":"&amp;SUBSTITUTE(ADDRESS(1,MATCH(U$2,INDIRECT("'PSI WM REF'!"&amp;"5:5"),0)),"$1","")),INDIRECT("'PSI WM REF'!"&amp;"C:C"),$G52,INDIRECT("'PSI WM REF'!"&amp;"U:U"),"1.Requirements (필요량)"),ABS(SUMIFS(INDIRECT("'PSI WM REF'!"&amp;SUBSTITUTE(ADDRESS(1,MATCH(U$2,INDIRECT("'PSI WM REF'!"&amp;"5:5"),0)),"$1","")&amp;":"&amp;SUBSTITUTE(ADDRESS(1,MATCH(U$2,INDIRECT("'PSI WM REF'!"&amp;"5:5"),0)),"$1","")),INDIRECT("'PSI WM REF'!"&amp;"C:C"),$G52,INDIRECT("'PSI WM REF'!"&amp;"U:U"),"3.Balance stock (only SEHC)"))))+N(" [[[[               Comment: WM REF PSI              ]]]")+IFERROR(SUMIFS(INDIRECT("'PSI VC'!"&amp;SUBSTITUTE(ADDRESS(1,MATCH(U$2,INDIRECT("'PSI VC'!"&amp;"3:3"),0)),"$1","")&amp;":"&amp;SUBSTITUTE(ADDRESS(1,MATCH(U$2,INDIRECT("'PSI VC'!"&amp;"3:3"),0)),"$1","")),INDIRECT("'PSI VC'!"&amp;"A:A"),$G52),0)+N("[[[                    Comment: VC PSI                    ]]]")+SUMIFS(INDIRECT("'Assy PSI Shortage'!"&amp;SUBSTITUTE(ADDRESS(1,42+MATCH(U$2,INDIRECT("'Assy PSI Shortage'!"&amp;"AQ2:BA2"),0)),"$1","")&amp;":"&amp;SUBSTITUTE(ADDRESS(1,42+MATCH(U$2,INDIRECT("'Assy PSI Shortage'!"&amp;"AQ2:BA2"),0)),"$1","")),'Assy PSI Shortage'!$AP:$AP,'DA Injection'!$G52)+N("[[[                    Comment: Assy PSI                    ]]]")</f>
        <v>0</v>
      </c>
      <c r="V53" s="464"/>
      <c r="W53" s="463">
        <f ca="1">IF(SUMIFS(INDIRECT("'PSI WM REF'!"&amp;SUBSTITUTE(ADDRESS(1,MATCH(W$2,INDIRECT("'PSI WM REF'!"&amp;"5:5"),0)),"$1","")&amp;":"&amp;SUBSTITUTE(ADDRESS(1,MATCH(W$2,INDIRECT("'PSI WM REF'!"&amp;"5:5"),0)),"$1","")),INDIRECT("'PSI WM REF'!"&amp;"C:C"),$G52,INDIRECT("'PSI WM REF'!"&amp;"U:U"),"3.Balance stock (only SEHC)")&gt;0,0,IF(ABS(SUMIFS(INDIRECT("'PSI WM REF'!"&amp;SUBSTITUTE(ADDRESS(1,MATCH(W$2,INDIRECT("'PSI WM REF'!"&amp;"5:5"),0)),"$1","")&amp;":"&amp;SUBSTITUTE(ADDRESS(1,MATCH(W$2,INDIRECT("'PSI WM REF'!"&amp;"5:5"),0)),"$1","")),INDIRECT("'PSI WM REF'!"&amp;"C:C"),$G52,INDIRECT("'PSI WM REF'!"&amp;"U:U"),"3.Balance stock (only SEHC)"))&gt;SUMIFS(INDIRECT("'PSI WM REF'!"&amp;SUBSTITUTE(ADDRESS(1,MATCH(W$2,INDIRECT("'PSI WM REF'!"&amp;"5:5"),0)),"$1","")&amp;":"&amp;SUBSTITUTE(ADDRESS(1,MATCH(W$2,INDIRECT("'PSI WM REF'!"&amp;"5:5"),0)),"$1","")),INDIRECT("'PSI WM REF'!"&amp;"C:C"),$G52,INDIRECT("'PSI WM REF'!"&amp;"U:U"),"1.Requirements (필요량)"),SUMIFS(INDIRECT("'PSI WM REF'!"&amp;SUBSTITUTE(ADDRESS(1,MATCH(W$2,INDIRECT("'PSI WM REF'!"&amp;"5:5"),0)),"$1","")&amp;":"&amp;SUBSTITUTE(ADDRESS(1,MATCH(W$2,INDIRECT("'PSI WM REF'!"&amp;"5:5"),0)),"$1","")),INDIRECT("'PSI WM REF'!"&amp;"C:C"),$G52,INDIRECT("'PSI WM REF'!"&amp;"U:U"),"1.Requirements (필요량)"),ABS(SUMIFS(INDIRECT("'PSI WM REF'!"&amp;SUBSTITUTE(ADDRESS(1,MATCH(W$2,INDIRECT("'PSI WM REF'!"&amp;"5:5"),0)),"$1","")&amp;":"&amp;SUBSTITUTE(ADDRESS(1,MATCH(W$2,INDIRECT("'PSI WM REF'!"&amp;"5:5"),0)),"$1","")),INDIRECT("'PSI WM REF'!"&amp;"C:C"),$G52,INDIRECT("'PSI WM REF'!"&amp;"U:U"),"3.Balance stock (only SEHC)"))))+N(" [[[[               Comment: WM REF PSI              ]]]")+IFERROR(SUMIFS(INDIRECT("'PSI VC'!"&amp;SUBSTITUTE(ADDRESS(1,MATCH(W$2,INDIRECT("'PSI VC'!"&amp;"3:3"),0)),"$1","")&amp;":"&amp;SUBSTITUTE(ADDRESS(1,MATCH(W$2,INDIRECT("'PSI VC'!"&amp;"3:3"),0)),"$1","")),INDIRECT("'PSI VC'!"&amp;"A:A"),$G52),0)+N("[[[                    Comment: VC PSI                    ]]]")+SUMIFS(INDIRECT("'Assy PSI Shortage'!"&amp;SUBSTITUTE(ADDRESS(1,42+MATCH(W$2,INDIRECT("'Assy PSI Shortage'!"&amp;"AQ2:BA2"),0)),"$1","")&amp;":"&amp;SUBSTITUTE(ADDRESS(1,42+MATCH(W$2,INDIRECT("'Assy PSI Shortage'!"&amp;"AQ2:BA2"),0)),"$1","")),'Assy PSI Shortage'!$AP:$AP,'DA Injection'!$G52)+N("[[[                    Comment: Assy PSI                    ]]]")</f>
        <v>857</v>
      </c>
      <c r="X53" s="464"/>
      <c r="Y53" s="463">
        <f ca="1">IF(SUMIFS(INDIRECT("'PSI WM REF'!"&amp;SUBSTITUTE(ADDRESS(1,MATCH(Y$2,INDIRECT("'PSI WM REF'!"&amp;"5:5"),0)),"$1","")&amp;":"&amp;SUBSTITUTE(ADDRESS(1,MATCH(Y$2,INDIRECT("'PSI WM REF'!"&amp;"5:5"),0)),"$1","")),INDIRECT("'PSI WM REF'!"&amp;"C:C"),$G52,INDIRECT("'PSI WM REF'!"&amp;"U:U"),"3.Balance stock (only SEHC)")&gt;0,0,IF(ABS(SUMIFS(INDIRECT("'PSI WM REF'!"&amp;SUBSTITUTE(ADDRESS(1,MATCH(Y$2,INDIRECT("'PSI WM REF'!"&amp;"5:5"),0)),"$1","")&amp;":"&amp;SUBSTITUTE(ADDRESS(1,MATCH(Y$2,INDIRECT("'PSI WM REF'!"&amp;"5:5"),0)),"$1","")),INDIRECT("'PSI WM REF'!"&amp;"C:C"),$G52,INDIRECT("'PSI WM REF'!"&amp;"U:U"),"3.Balance stock (only SEHC)"))&gt;SUMIFS(INDIRECT("'PSI WM REF'!"&amp;SUBSTITUTE(ADDRESS(1,MATCH(Y$2,INDIRECT("'PSI WM REF'!"&amp;"5:5"),0)),"$1","")&amp;":"&amp;SUBSTITUTE(ADDRESS(1,MATCH(Y$2,INDIRECT("'PSI WM REF'!"&amp;"5:5"),0)),"$1","")),INDIRECT("'PSI WM REF'!"&amp;"C:C"),$G52,INDIRECT("'PSI WM REF'!"&amp;"U:U"),"1.Requirements (필요량)"),SUMIFS(INDIRECT("'PSI WM REF'!"&amp;SUBSTITUTE(ADDRESS(1,MATCH(Y$2,INDIRECT("'PSI WM REF'!"&amp;"5:5"),0)),"$1","")&amp;":"&amp;SUBSTITUTE(ADDRESS(1,MATCH(Y$2,INDIRECT("'PSI WM REF'!"&amp;"5:5"),0)),"$1","")),INDIRECT("'PSI WM REF'!"&amp;"C:C"),$G52,INDIRECT("'PSI WM REF'!"&amp;"U:U"),"1.Requirements (필요량)"),ABS(SUMIFS(INDIRECT("'PSI WM REF'!"&amp;SUBSTITUTE(ADDRESS(1,MATCH(Y$2,INDIRECT("'PSI WM REF'!"&amp;"5:5"),0)),"$1","")&amp;":"&amp;SUBSTITUTE(ADDRESS(1,MATCH(Y$2,INDIRECT("'PSI WM REF'!"&amp;"5:5"),0)),"$1","")),INDIRECT("'PSI WM REF'!"&amp;"C:C"),$G52,INDIRECT("'PSI WM REF'!"&amp;"U:U"),"3.Balance stock (only SEHC)"))))+N(" [[[[               Comment: WM REF PSI              ]]]")+IFERROR(SUMIFS(INDIRECT("'PSI VC'!"&amp;SUBSTITUTE(ADDRESS(1,MATCH(Y$2,INDIRECT("'PSI VC'!"&amp;"3:3"),0)),"$1","")&amp;":"&amp;SUBSTITUTE(ADDRESS(1,MATCH(Y$2,INDIRECT("'PSI VC'!"&amp;"3:3"),0)),"$1","")),INDIRECT("'PSI VC'!"&amp;"A:A"),$G52),0)+N("[[[                    Comment: VC PSI                    ]]]")+SUMIFS(INDIRECT("'Assy PSI Shortage'!"&amp;SUBSTITUTE(ADDRESS(1,42+MATCH(Y$2,INDIRECT("'Assy PSI Shortage'!"&amp;"AQ2:BA2"),0)),"$1","")&amp;":"&amp;SUBSTITUTE(ADDRESS(1,42+MATCH(Y$2,INDIRECT("'Assy PSI Shortage'!"&amp;"AQ2:BA2"),0)),"$1","")),'Assy PSI Shortage'!$AP:$AP,'DA Injection'!$G52)+N("[[[                    Comment: Assy PSI                    ]]]")</f>
        <v>794</v>
      </c>
      <c r="Z53" s="464"/>
      <c r="AA53" s="463">
        <f ca="1">IF(SUMIFS(INDIRECT("'PSI WM REF'!"&amp;SUBSTITUTE(ADDRESS(1,MATCH(AA$2,INDIRECT("'PSI WM REF'!"&amp;"5:5"),0)),"$1","")&amp;":"&amp;SUBSTITUTE(ADDRESS(1,MATCH(AA$2,INDIRECT("'PSI WM REF'!"&amp;"5:5"),0)),"$1","")),INDIRECT("'PSI WM REF'!"&amp;"C:C"),$G52,INDIRECT("'PSI WM REF'!"&amp;"U:U"),"3.Balance stock (only SEHC)")&gt;0,0,IF(ABS(SUMIFS(INDIRECT("'PSI WM REF'!"&amp;SUBSTITUTE(ADDRESS(1,MATCH(AA$2,INDIRECT("'PSI WM REF'!"&amp;"5:5"),0)),"$1","")&amp;":"&amp;SUBSTITUTE(ADDRESS(1,MATCH(AA$2,INDIRECT("'PSI WM REF'!"&amp;"5:5"),0)),"$1","")),INDIRECT("'PSI WM REF'!"&amp;"C:C"),$G52,INDIRECT("'PSI WM REF'!"&amp;"U:U"),"3.Balance stock (only SEHC)"))&gt;SUMIFS(INDIRECT("'PSI WM REF'!"&amp;SUBSTITUTE(ADDRESS(1,MATCH(AA$2,INDIRECT("'PSI WM REF'!"&amp;"5:5"),0)),"$1","")&amp;":"&amp;SUBSTITUTE(ADDRESS(1,MATCH(AA$2,INDIRECT("'PSI WM REF'!"&amp;"5:5"),0)),"$1","")),INDIRECT("'PSI WM REF'!"&amp;"C:C"),$G52,INDIRECT("'PSI WM REF'!"&amp;"U:U"),"1.Requirements (필요량)"),SUMIFS(INDIRECT("'PSI WM REF'!"&amp;SUBSTITUTE(ADDRESS(1,MATCH(AA$2,INDIRECT("'PSI WM REF'!"&amp;"5:5"),0)),"$1","")&amp;":"&amp;SUBSTITUTE(ADDRESS(1,MATCH(AA$2,INDIRECT("'PSI WM REF'!"&amp;"5:5"),0)),"$1","")),INDIRECT("'PSI WM REF'!"&amp;"C:C"),$G52,INDIRECT("'PSI WM REF'!"&amp;"U:U"),"1.Requirements (필요량)"),ABS(SUMIFS(INDIRECT("'PSI WM REF'!"&amp;SUBSTITUTE(ADDRESS(1,MATCH(AA$2,INDIRECT("'PSI WM REF'!"&amp;"5:5"),0)),"$1","")&amp;":"&amp;SUBSTITUTE(ADDRESS(1,MATCH(AA$2,INDIRECT("'PSI WM REF'!"&amp;"5:5"),0)),"$1","")),INDIRECT("'PSI WM REF'!"&amp;"C:C"),$G52,INDIRECT("'PSI WM REF'!"&amp;"U:U"),"3.Balance stock (only SEHC)"))))+N(" [[[[               Comment: WM REF PSI              ]]]")+IFERROR(SUMIFS(INDIRECT("'PSI VC'!"&amp;SUBSTITUTE(ADDRESS(1,MATCH(AA$2,INDIRECT("'PSI VC'!"&amp;"3:3"),0)),"$1","")&amp;":"&amp;SUBSTITUTE(ADDRESS(1,MATCH(AA$2,INDIRECT("'PSI VC'!"&amp;"3:3"),0)),"$1","")),INDIRECT("'PSI VC'!"&amp;"A:A"),$G52),0)+N("[[[                    Comment: VC PSI                    ]]]")+SUMIFS(INDIRECT("'Assy PSI Shortage'!"&amp;SUBSTITUTE(ADDRESS(1,42+MATCH(AA$2,INDIRECT("'Assy PSI Shortage'!"&amp;"AQ2:BA2"),0)),"$1","")&amp;":"&amp;SUBSTITUTE(ADDRESS(1,42+MATCH(AA$2,INDIRECT("'Assy PSI Shortage'!"&amp;"AQ2:BA2"),0)),"$1","")),'Assy PSI Shortage'!$AP:$AP,'DA Injection'!$G52)+N("[[[                    Comment: Assy PSI                    ]]]")</f>
        <v>0</v>
      </c>
      <c r="AB53" s="464"/>
      <c r="AC53" s="463">
        <f ca="1">IF(SUMIFS(INDIRECT("'PSI WM REF'!"&amp;SUBSTITUTE(ADDRESS(1,MATCH(AC$2,INDIRECT("'PSI WM REF'!"&amp;"5:5"),0)),"$1","")&amp;":"&amp;SUBSTITUTE(ADDRESS(1,MATCH(AC$2,INDIRECT("'PSI WM REF'!"&amp;"5:5"),0)),"$1","")),INDIRECT("'PSI WM REF'!"&amp;"C:C"),$G52,INDIRECT("'PSI WM REF'!"&amp;"U:U"),"3.Balance stock (only SEHC)")&gt;0,0,IF(ABS(SUMIFS(INDIRECT("'PSI WM REF'!"&amp;SUBSTITUTE(ADDRESS(1,MATCH(AC$2,INDIRECT("'PSI WM REF'!"&amp;"5:5"),0)),"$1","")&amp;":"&amp;SUBSTITUTE(ADDRESS(1,MATCH(AC$2,INDIRECT("'PSI WM REF'!"&amp;"5:5"),0)),"$1","")),INDIRECT("'PSI WM REF'!"&amp;"C:C"),$G52,INDIRECT("'PSI WM REF'!"&amp;"U:U"),"3.Balance stock (only SEHC)"))&gt;SUMIFS(INDIRECT("'PSI WM REF'!"&amp;SUBSTITUTE(ADDRESS(1,MATCH(AC$2,INDIRECT("'PSI WM REF'!"&amp;"5:5"),0)),"$1","")&amp;":"&amp;SUBSTITUTE(ADDRESS(1,MATCH(AC$2,INDIRECT("'PSI WM REF'!"&amp;"5:5"),0)),"$1","")),INDIRECT("'PSI WM REF'!"&amp;"C:C"),$G52,INDIRECT("'PSI WM REF'!"&amp;"U:U"),"1.Requirements (필요량)"),SUMIFS(INDIRECT("'PSI WM REF'!"&amp;SUBSTITUTE(ADDRESS(1,MATCH(AC$2,INDIRECT("'PSI WM REF'!"&amp;"5:5"),0)),"$1","")&amp;":"&amp;SUBSTITUTE(ADDRESS(1,MATCH(AC$2,INDIRECT("'PSI WM REF'!"&amp;"5:5"),0)),"$1","")),INDIRECT("'PSI WM REF'!"&amp;"C:C"),$G52,INDIRECT("'PSI WM REF'!"&amp;"U:U"),"1.Requirements (필요량)"),ABS(SUMIFS(INDIRECT("'PSI WM REF'!"&amp;SUBSTITUTE(ADDRESS(1,MATCH(AC$2,INDIRECT("'PSI WM REF'!"&amp;"5:5"),0)),"$1","")&amp;":"&amp;SUBSTITUTE(ADDRESS(1,MATCH(AC$2,INDIRECT("'PSI WM REF'!"&amp;"5:5"),0)),"$1","")),INDIRECT("'PSI WM REF'!"&amp;"C:C"),$G52,INDIRECT("'PSI WM REF'!"&amp;"U:U"),"3.Balance stock (only SEHC)"))))+N(" [[[[               Comment: WM REF PSI              ]]]")+IFERROR(SUMIFS(INDIRECT("'PSI VC'!"&amp;SUBSTITUTE(ADDRESS(1,MATCH(AC$2,INDIRECT("'PSI VC'!"&amp;"3:3"),0)),"$1","")&amp;":"&amp;SUBSTITUTE(ADDRESS(1,MATCH(AC$2,INDIRECT("'PSI VC'!"&amp;"3:3"),0)),"$1","")),INDIRECT("'PSI VC'!"&amp;"A:A"),$G52),0)+N("[[[                    Comment: VC PSI                    ]]]")+SUMIFS(INDIRECT("'Assy PSI Shortage'!"&amp;SUBSTITUTE(ADDRESS(1,42+MATCH(AC$2,INDIRECT("'Assy PSI Shortage'!"&amp;"AQ2:BA2"),0)),"$1","")&amp;":"&amp;SUBSTITUTE(ADDRESS(1,42+MATCH(AC$2,INDIRECT("'Assy PSI Shortage'!"&amp;"AQ2:BA2"),0)),"$1","")),'Assy PSI Shortage'!$AP:$AP,'DA Injection'!$G52)+N("[[[                    Comment: Assy PSI                    ]]]")</f>
        <v>0</v>
      </c>
      <c r="AD53" s="464"/>
      <c r="AE53" s="463">
        <f ca="1">IF(SUMIFS(INDIRECT("'PSI WM REF'!"&amp;SUBSTITUTE(ADDRESS(1,MATCH(AE$2,INDIRECT("'PSI WM REF'!"&amp;"5:5"),0)),"$1","")&amp;":"&amp;SUBSTITUTE(ADDRESS(1,MATCH(AE$2,INDIRECT("'PSI WM REF'!"&amp;"5:5"),0)),"$1","")),INDIRECT("'PSI WM REF'!"&amp;"C:C"),$G52,INDIRECT("'PSI WM REF'!"&amp;"U:U"),"3.Balance stock (only SEHC)")&gt;0,0,IF(ABS(SUMIFS(INDIRECT("'PSI WM REF'!"&amp;SUBSTITUTE(ADDRESS(1,MATCH(AE$2,INDIRECT("'PSI WM REF'!"&amp;"5:5"),0)),"$1","")&amp;":"&amp;SUBSTITUTE(ADDRESS(1,MATCH(AE$2,INDIRECT("'PSI WM REF'!"&amp;"5:5"),0)),"$1","")),INDIRECT("'PSI WM REF'!"&amp;"C:C"),$G52,INDIRECT("'PSI WM REF'!"&amp;"U:U"),"3.Balance stock (only SEHC)"))&gt;SUMIFS(INDIRECT("'PSI WM REF'!"&amp;SUBSTITUTE(ADDRESS(1,MATCH(AE$2,INDIRECT("'PSI WM REF'!"&amp;"5:5"),0)),"$1","")&amp;":"&amp;SUBSTITUTE(ADDRESS(1,MATCH(AE$2,INDIRECT("'PSI WM REF'!"&amp;"5:5"),0)),"$1","")),INDIRECT("'PSI WM REF'!"&amp;"C:C"),$G52,INDIRECT("'PSI WM REF'!"&amp;"U:U"),"1.Requirements (필요량)"),SUMIFS(INDIRECT("'PSI WM REF'!"&amp;SUBSTITUTE(ADDRESS(1,MATCH(AE$2,INDIRECT("'PSI WM REF'!"&amp;"5:5"),0)),"$1","")&amp;":"&amp;SUBSTITUTE(ADDRESS(1,MATCH(AE$2,INDIRECT("'PSI WM REF'!"&amp;"5:5"),0)),"$1","")),INDIRECT("'PSI WM REF'!"&amp;"C:C"),$G52,INDIRECT("'PSI WM REF'!"&amp;"U:U"),"1.Requirements (필요량)"),ABS(SUMIFS(INDIRECT("'PSI WM REF'!"&amp;SUBSTITUTE(ADDRESS(1,MATCH(AE$2,INDIRECT("'PSI WM REF'!"&amp;"5:5"),0)),"$1","")&amp;":"&amp;SUBSTITUTE(ADDRESS(1,MATCH(AE$2,INDIRECT("'PSI WM REF'!"&amp;"5:5"),0)),"$1","")),INDIRECT("'PSI WM REF'!"&amp;"C:C"),$G52,INDIRECT("'PSI WM REF'!"&amp;"U:U"),"3.Balance stock (only SEHC)"))))+N(" [[[[               Comment: WM REF PSI              ]]]")+IFERROR(SUMIFS(INDIRECT("'PSI VC'!"&amp;SUBSTITUTE(ADDRESS(1,MATCH(AE$2,INDIRECT("'PSI VC'!"&amp;"3:3"),0)),"$1","")&amp;":"&amp;SUBSTITUTE(ADDRESS(1,MATCH(AE$2,INDIRECT("'PSI VC'!"&amp;"3:3"),0)),"$1","")),INDIRECT("'PSI VC'!"&amp;"A:A"),$G52),0)+N("[[[                    Comment: VC PSI                    ]]]")+SUMIFS(INDIRECT("'Assy PSI Shortage'!"&amp;SUBSTITUTE(ADDRESS(1,42+MATCH(AE$2,INDIRECT("'Assy PSI Shortage'!"&amp;"AQ2:BA2"),0)),"$1","")&amp;":"&amp;SUBSTITUTE(ADDRESS(1,42+MATCH(AE$2,INDIRECT("'Assy PSI Shortage'!"&amp;"AQ2:BA2"),0)),"$1","")),'Assy PSI Shortage'!$AP:$AP,'DA Injection'!$G52)+N("[[[                    Comment: Assy PSI                    ]]]")</f>
        <v>0</v>
      </c>
      <c r="AF53" s="464"/>
      <c r="AG53" s="463">
        <f ca="1">IF(SUMIFS(INDIRECT("'PSI WM REF'!"&amp;SUBSTITUTE(ADDRESS(1,MATCH(AG$2,INDIRECT("'PSI WM REF'!"&amp;"5:5"),0)),"$1","")&amp;":"&amp;SUBSTITUTE(ADDRESS(1,MATCH(AG$2,INDIRECT("'PSI WM REF'!"&amp;"5:5"),0)),"$1","")),INDIRECT("'PSI WM REF'!"&amp;"C:C"),$G52,INDIRECT("'PSI WM REF'!"&amp;"U:U"),"3.Balance stock (only SEHC)")&gt;0,0,IF(ABS(SUMIFS(INDIRECT("'PSI WM REF'!"&amp;SUBSTITUTE(ADDRESS(1,MATCH(AG$2,INDIRECT("'PSI WM REF'!"&amp;"5:5"),0)),"$1","")&amp;":"&amp;SUBSTITUTE(ADDRESS(1,MATCH(AG$2,INDIRECT("'PSI WM REF'!"&amp;"5:5"),0)),"$1","")),INDIRECT("'PSI WM REF'!"&amp;"C:C"),$G52,INDIRECT("'PSI WM REF'!"&amp;"U:U"),"3.Balance stock (only SEHC)"))&gt;SUMIFS(INDIRECT("'PSI WM REF'!"&amp;SUBSTITUTE(ADDRESS(1,MATCH(AG$2,INDIRECT("'PSI WM REF'!"&amp;"5:5"),0)),"$1","")&amp;":"&amp;SUBSTITUTE(ADDRESS(1,MATCH(AG$2,INDIRECT("'PSI WM REF'!"&amp;"5:5"),0)),"$1","")),INDIRECT("'PSI WM REF'!"&amp;"C:C"),$G52,INDIRECT("'PSI WM REF'!"&amp;"U:U"),"1.Requirements (필요량)"),SUMIFS(INDIRECT("'PSI WM REF'!"&amp;SUBSTITUTE(ADDRESS(1,MATCH(AG$2,INDIRECT("'PSI WM REF'!"&amp;"5:5"),0)),"$1","")&amp;":"&amp;SUBSTITUTE(ADDRESS(1,MATCH(AG$2,INDIRECT("'PSI WM REF'!"&amp;"5:5"),0)),"$1","")),INDIRECT("'PSI WM REF'!"&amp;"C:C"),$G52,INDIRECT("'PSI WM REF'!"&amp;"U:U"),"1.Requirements (필요량)"),ABS(SUMIFS(INDIRECT("'PSI WM REF'!"&amp;SUBSTITUTE(ADDRESS(1,MATCH(AG$2,INDIRECT("'PSI WM REF'!"&amp;"5:5"),0)),"$1","")&amp;":"&amp;SUBSTITUTE(ADDRESS(1,MATCH(AG$2,INDIRECT("'PSI WM REF'!"&amp;"5:5"),0)),"$1","")),INDIRECT("'PSI WM REF'!"&amp;"C:C"),$G52,INDIRECT("'PSI WM REF'!"&amp;"U:U"),"3.Balance stock (only SEHC)"))))+N(" [[[[               Comment: WM REF PSI              ]]]")+IFERROR(SUMIFS(INDIRECT("'PSI VC'!"&amp;SUBSTITUTE(ADDRESS(1,MATCH(AG$2,INDIRECT("'PSI VC'!"&amp;"3:3"),0)),"$1","")&amp;":"&amp;SUBSTITUTE(ADDRESS(1,MATCH(AG$2,INDIRECT("'PSI VC'!"&amp;"3:3"),0)),"$1","")),INDIRECT("'PSI VC'!"&amp;"A:A"),$G52),0)+N("[[[                    Comment: VC PSI                    ]]]")+SUMIFS(INDIRECT("'Assy PSI Shortage'!"&amp;SUBSTITUTE(ADDRESS(1,42+MATCH(AG$2,INDIRECT("'Assy PSI Shortage'!"&amp;"AQ2:BA2"),0)),"$1","")&amp;":"&amp;SUBSTITUTE(ADDRESS(1,42+MATCH(AG$2,INDIRECT("'Assy PSI Shortage'!"&amp;"AQ2:BA2"),0)),"$1","")),'Assy PSI Shortage'!$AP:$AP,'DA Injection'!$G52)+N("[[[                    Comment: Assy PSI                    ]]]")</f>
        <v>0</v>
      </c>
      <c r="AH53" s="464"/>
      <c r="AI53" s="463">
        <f ca="1">IF(SUMIFS(INDIRECT("'PSI WM REF'!"&amp;SUBSTITUTE(ADDRESS(1,MATCH(AI$2,INDIRECT("'PSI WM REF'!"&amp;"5:5"),0)),"$1","")&amp;":"&amp;SUBSTITUTE(ADDRESS(1,MATCH(AI$2,INDIRECT("'PSI WM REF'!"&amp;"5:5"),0)),"$1","")),INDIRECT("'PSI WM REF'!"&amp;"C:C"),$G52,INDIRECT("'PSI WM REF'!"&amp;"U:U"),"3.Balance stock (only SEHC)")&gt;0,0,IF(ABS(SUMIFS(INDIRECT("'PSI WM REF'!"&amp;SUBSTITUTE(ADDRESS(1,MATCH(AI$2,INDIRECT("'PSI WM REF'!"&amp;"5:5"),0)),"$1","")&amp;":"&amp;SUBSTITUTE(ADDRESS(1,MATCH(AI$2,INDIRECT("'PSI WM REF'!"&amp;"5:5"),0)),"$1","")),INDIRECT("'PSI WM REF'!"&amp;"C:C"),$G52,INDIRECT("'PSI WM REF'!"&amp;"U:U"),"3.Balance stock (only SEHC)"))&gt;SUMIFS(INDIRECT("'PSI WM REF'!"&amp;SUBSTITUTE(ADDRESS(1,MATCH(AI$2,INDIRECT("'PSI WM REF'!"&amp;"5:5"),0)),"$1","")&amp;":"&amp;SUBSTITUTE(ADDRESS(1,MATCH(AI$2,INDIRECT("'PSI WM REF'!"&amp;"5:5"),0)),"$1","")),INDIRECT("'PSI WM REF'!"&amp;"C:C"),$G52,INDIRECT("'PSI WM REF'!"&amp;"U:U"),"1.Requirements (필요량)"),SUMIFS(INDIRECT("'PSI WM REF'!"&amp;SUBSTITUTE(ADDRESS(1,MATCH(AI$2,INDIRECT("'PSI WM REF'!"&amp;"5:5"),0)),"$1","")&amp;":"&amp;SUBSTITUTE(ADDRESS(1,MATCH(AI$2,INDIRECT("'PSI WM REF'!"&amp;"5:5"),0)),"$1","")),INDIRECT("'PSI WM REF'!"&amp;"C:C"),$G52,INDIRECT("'PSI WM REF'!"&amp;"U:U"),"1.Requirements (필요량)"),ABS(SUMIFS(INDIRECT("'PSI WM REF'!"&amp;SUBSTITUTE(ADDRESS(1,MATCH(AI$2,INDIRECT("'PSI WM REF'!"&amp;"5:5"),0)),"$1","")&amp;":"&amp;SUBSTITUTE(ADDRESS(1,MATCH(AI$2,INDIRECT("'PSI WM REF'!"&amp;"5:5"),0)),"$1","")),INDIRECT("'PSI WM REF'!"&amp;"C:C"),$G52,INDIRECT("'PSI WM REF'!"&amp;"U:U"),"3.Balance stock (only SEHC)"))))+N(" [[[[               Comment: WM REF PSI              ]]]")+IFERROR(SUMIFS(INDIRECT("'PSI VC'!"&amp;SUBSTITUTE(ADDRESS(1,MATCH(AI$2,INDIRECT("'PSI VC'!"&amp;"3:3"),0)),"$1","")&amp;":"&amp;SUBSTITUTE(ADDRESS(1,MATCH(AI$2,INDIRECT("'PSI VC'!"&amp;"3:3"),0)),"$1","")),INDIRECT("'PSI VC'!"&amp;"A:A"),$G52),0)+N("[[[                    Comment: VC PSI                    ]]]")+SUMIFS(INDIRECT("'Assy PSI Shortage'!"&amp;SUBSTITUTE(ADDRESS(1,42+MATCH(AI$2,INDIRECT("'Assy PSI Shortage'!"&amp;"AQ2:BA2"),0)),"$1","")&amp;":"&amp;SUBSTITUTE(ADDRESS(1,42+MATCH(AI$2,INDIRECT("'Assy PSI Shortage'!"&amp;"AQ2:BA2"),0)),"$1","")),'Assy PSI Shortage'!$AP:$AP,'DA Injection'!$G52)+N("[[[                    Comment: Assy PSI                    ]]]")</f>
        <v>0</v>
      </c>
      <c r="AJ53" s="464"/>
      <c r="AK53" s="150"/>
      <c r="AL53" s="150"/>
      <c r="AM53" s="150"/>
      <c r="AN53" s="150"/>
      <c r="AO53" s="150"/>
      <c r="AP53" s="150"/>
      <c r="AQ53" s="150"/>
      <c r="AR53" s="150"/>
      <c r="AS53" s="150"/>
      <c r="AT53" s="150"/>
      <c r="AU53" s="150"/>
      <c r="AV53" s="150"/>
      <c r="AW53" s="150"/>
      <c r="AX53" s="150"/>
      <c r="AY53" s="150"/>
      <c r="AZ53" s="150"/>
      <c r="BA53" s="150"/>
      <c r="BB53" s="150"/>
      <c r="BC53" s="150"/>
      <c r="BD53" s="150"/>
      <c r="BE53" s="150"/>
      <c r="BF53" s="150"/>
      <c r="BG53" s="150"/>
      <c r="BH53" s="150"/>
      <c r="BI53" s="150"/>
      <c r="BJ53" s="150"/>
      <c r="BK53" s="150"/>
      <c r="BL53" s="150"/>
      <c r="BM53" s="150"/>
      <c r="BN53" s="150"/>
      <c r="BO53" s="150"/>
      <c r="BP53" s="150"/>
      <c r="BQ53" s="150"/>
      <c r="BR53" s="150"/>
    </row>
    <row r="54" spans="1:70" s="115" customFormat="1" ht="33">
      <c r="A54" s="114"/>
      <c r="B54" s="121"/>
      <c r="C54" s="144">
        <f t="shared" ca="1" si="1"/>
        <v>8</v>
      </c>
      <c r="D54" s="264" t="str">
        <f t="shared" ref="D54:D58" ca="1" si="62">D53</f>
        <v>-</v>
      </c>
      <c r="E54" s="144">
        <f t="shared" ref="E54:M54" ca="1" si="63">E53</f>
        <v>3</v>
      </c>
      <c r="F54" s="144">
        <f t="shared" ca="1" si="63"/>
        <v>240</v>
      </c>
      <c r="G54" s="144" t="str">
        <f t="shared" ca="1" si="63"/>
        <v>DA63-08637A</v>
      </c>
      <c r="H54" s="196">
        <f t="shared" ca="1" si="63"/>
        <v>-46</v>
      </c>
      <c r="I54" s="144">
        <f t="shared" si="63"/>
        <v>0</v>
      </c>
      <c r="J54" s="212">
        <f t="shared" ca="1" si="63"/>
        <v>0.25</v>
      </c>
      <c r="K54" s="146">
        <f t="shared" ca="1" si="63"/>
        <v>1697</v>
      </c>
      <c r="L54" s="146">
        <f t="shared" ca="1" si="63"/>
        <v>35</v>
      </c>
      <c r="M54" s="146">
        <f t="shared" ca="1" si="63"/>
        <v>1</v>
      </c>
      <c r="N54" s="193">
        <f t="shared" ca="1" si="10"/>
        <v>102.85714285714286</v>
      </c>
      <c r="O54" s="134"/>
      <c r="P54" s="127" t="s">
        <v>240</v>
      </c>
      <c r="Q54" s="208"/>
      <c r="R54" s="208"/>
      <c r="S54" s="208"/>
      <c r="T54" s="208"/>
      <c r="U54" s="208"/>
      <c r="V54" s="208"/>
      <c r="W54" s="208"/>
      <c r="X54" s="208"/>
      <c r="Y54" s="208"/>
      <c r="Z54" s="208"/>
      <c r="AA54" s="208"/>
      <c r="AB54" s="208"/>
      <c r="AC54" s="208"/>
      <c r="AD54" s="208"/>
      <c r="AE54" s="208"/>
      <c r="AF54" s="208"/>
      <c r="AG54" s="208"/>
      <c r="AH54" s="208"/>
      <c r="AI54" s="208"/>
      <c r="AJ54" s="208"/>
      <c r="AK54" s="150"/>
      <c r="AL54" s="150"/>
      <c r="AM54" s="150"/>
      <c r="AN54" s="150"/>
      <c r="AO54" s="150"/>
      <c r="AP54" s="150"/>
      <c r="AQ54" s="150"/>
      <c r="AR54" s="150"/>
      <c r="AS54" s="150"/>
      <c r="AT54" s="150"/>
      <c r="AU54" s="150"/>
      <c r="AV54" s="150"/>
      <c r="AW54" s="150"/>
      <c r="AX54" s="150"/>
      <c r="AY54" s="150"/>
      <c r="AZ54" s="150"/>
      <c r="BA54" s="150"/>
      <c r="BB54" s="150"/>
      <c r="BC54" s="150"/>
      <c r="BD54" s="150"/>
      <c r="BE54" s="150"/>
      <c r="BF54" s="150"/>
      <c r="BG54" s="150"/>
      <c r="BH54" s="150"/>
      <c r="BI54" s="150"/>
      <c r="BJ54" s="150"/>
      <c r="BK54" s="150"/>
      <c r="BL54" s="150"/>
      <c r="BM54" s="150"/>
      <c r="BN54" s="150"/>
      <c r="BO54" s="150"/>
      <c r="BP54" s="150"/>
      <c r="BQ54" s="150"/>
      <c r="BR54" s="150"/>
    </row>
    <row r="55" spans="1:70" s="55" customFormat="1" ht="33">
      <c r="A55" s="54">
        <f ca="1">IF(ISTEXT($G55),COUNTIF($G$6:$G55,"*")," ")</f>
        <v>50</v>
      </c>
      <c r="B55" s="122">
        <v>43524</v>
      </c>
      <c r="C55" s="144">
        <f t="shared" ca="1" si="1"/>
        <v>8</v>
      </c>
      <c r="D55" s="264" t="str">
        <f t="shared" ca="1" si="62"/>
        <v>-</v>
      </c>
      <c r="E55" s="144">
        <f t="shared" ref="E55:M55" ca="1" si="64">E54</f>
        <v>3</v>
      </c>
      <c r="F55" s="144">
        <f t="shared" ca="1" si="64"/>
        <v>240</v>
      </c>
      <c r="G55" s="144" t="str">
        <f t="shared" ca="1" si="64"/>
        <v>DA63-08637A</v>
      </c>
      <c r="H55" s="196">
        <f t="shared" ca="1" si="64"/>
        <v>-46</v>
      </c>
      <c r="I55" s="144">
        <f t="shared" si="64"/>
        <v>0</v>
      </c>
      <c r="J55" s="212">
        <f t="shared" ca="1" si="64"/>
        <v>0.25</v>
      </c>
      <c r="K55" s="146">
        <f t="shared" ca="1" si="64"/>
        <v>1697</v>
      </c>
      <c r="L55" s="146">
        <f t="shared" ca="1" si="64"/>
        <v>35</v>
      </c>
      <c r="M55" s="146">
        <f t="shared" ca="1" si="64"/>
        <v>1</v>
      </c>
      <c r="N55" s="193">
        <f t="shared" ca="1" si="10"/>
        <v>102.85714285714286</v>
      </c>
      <c r="O55" s="198">
        <f ca="1">SUM(Q55:AJ55)-H52-I52</f>
        <v>46</v>
      </c>
      <c r="P55" s="127" t="s">
        <v>232</v>
      </c>
      <c r="Q55" s="128">
        <f t="shared" ref="Q55:AJ55" ca="1" si="65">Q54*$N52</f>
        <v>0</v>
      </c>
      <c r="R55" s="128">
        <f t="shared" ca="1" si="65"/>
        <v>0</v>
      </c>
      <c r="S55" s="128">
        <f t="shared" ca="1" si="65"/>
        <v>0</v>
      </c>
      <c r="T55" s="128">
        <f t="shared" ca="1" si="65"/>
        <v>0</v>
      </c>
      <c r="U55" s="128">
        <f t="shared" ca="1" si="65"/>
        <v>0</v>
      </c>
      <c r="V55" s="128">
        <f t="shared" ca="1" si="65"/>
        <v>0</v>
      </c>
      <c r="W55" s="128">
        <f t="shared" ca="1" si="65"/>
        <v>0</v>
      </c>
      <c r="X55" s="128">
        <f t="shared" ca="1" si="65"/>
        <v>0</v>
      </c>
      <c r="Y55" s="128">
        <f t="shared" ca="1" si="65"/>
        <v>0</v>
      </c>
      <c r="Z55" s="128">
        <f t="shared" ca="1" si="65"/>
        <v>0</v>
      </c>
      <c r="AA55" s="128">
        <f t="shared" ca="1" si="65"/>
        <v>0</v>
      </c>
      <c r="AB55" s="128">
        <f t="shared" ca="1" si="65"/>
        <v>0</v>
      </c>
      <c r="AC55" s="128">
        <f t="shared" ca="1" si="65"/>
        <v>0</v>
      </c>
      <c r="AD55" s="128">
        <f t="shared" ca="1" si="65"/>
        <v>0</v>
      </c>
      <c r="AE55" s="128">
        <f t="shared" ca="1" si="65"/>
        <v>0</v>
      </c>
      <c r="AF55" s="128">
        <f t="shared" ca="1" si="65"/>
        <v>0</v>
      </c>
      <c r="AG55" s="128">
        <f t="shared" ca="1" si="65"/>
        <v>0</v>
      </c>
      <c r="AH55" s="128">
        <f t="shared" ca="1" si="65"/>
        <v>0</v>
      </c>
      <c r="AI55" s="128">
        <f t="shared" ca="1" si="65"/>
        <v>0</v>
      </c>
      <c r="AJ55" s="128">
        <f t="shared" ca="1" si="65"/>
        <v>0</v>
      </c>
      <c r="AK55" s="151"/>
      <c r="AL55" s="151"/>
      <c r="AM55" s="151"/>
      <c r="AN55" s="151"/>
      <c r="AO55" s="151"/>
      <c r="AP55" s="151"/>
      <c r="AQ55" s="151"/>
      <c r="AR55" s="151"/>
      <c r="AS55" s="151"/>
      <c r="AT55" s="151"/>
      <c r="AU55" s="151"/>
      <c r="AV55" s="151"/>
      <c r="AW55" s="151"/>
      <c r="AX55" s="151"/>
      <c r="AY55" s="151"/>
      <c r="AZ55" s="151"/>
      <c r="BA55" s="151"/>
      <c r="BB55" s="151"/>
      <c r="BC55" s="151"/>
      <c r="BD55" s="151"/>
      <c r="BE55" s="151"/>
      <c r="BF55" s="151"/>
      <c r="BG55" s="151"/>
      <c r="BH55" s="151"/>
      <c r="BI55" s="151"/>
      <c r="BJ55" s="151"/>
      <c r="BK55" s="151"/>
      <c r="BL55" s="151"/>
      <c r="BM55" s="151"/>
      <c r="BN55" s="151"/>
      <c r="BO55" s="151"/>
      <c r="BP55" s="151"/>
      <c r="BQ55" s="151"/>
      <c r="BR55" s="151"/>
    </row>
    <row r="56" spans="1:70" s="38" customFormat="1" ht="33">
      <c r="A56" s="35"/>
      <c r="B56" s="123"/>
      <c r="C56" s="144">
        <f t="shared" ca="1" si="1"/>
        <v>8</v>
      </c>
      <c r="D56" s="264" t="str">
        <f t="shared" ca="1" si="62"/>
        <v>-</v>
      </c>
      <c r="E56" s="144">
        <f t="shared" ref="E56:M56" ca="1" si="66">E55</f>
        <v>3</v>
      </c>
      <c r="F56" s="144">
        <f t="shared" ca="1" si="66"/>
        <v>240</v>
      </c>
      <c r="G56" s="144" t="str">
        <f t="shared" ca="1" si="66"/>
        <v>DA63-08637A</v>
      </c>
      <c r="H56" s="196">
        <f t="shared" ca="1" si="66"/>
        <v>-46</v>
      </c>
      <c r="I56" s="144">
        <f t="shared" si="66"/>
        <v>0</v>
      </c>
      <c r="J56" s="212">
        <f t="shared" ca="1" si="66"/>
        <v>0.25</v>
      </c>
      <c r="K56" s="146">
        <f t="shared" ca="1" si="66"/>
        <v>1697</v>
      </c>
      <c r="L56" s="146">
        <f t="shared" ca="1" si="66"/>
        <v>35</v>
      </c>
      <c r="M56" s="146">
        <f t="shared" ca="1" si="66"/>
        <v>1</v>
      </c>
      <c r="N56" s="193">
        <f t="shared" ca="1" si="10"/>
        <v>102.85714285714286</v>
      </c>
      <c r="O56" s="135">
        <f ca="1">SUM(Q56:AJ56)</f>
        <v>0</v>
      </c>
      <c r="P56" s="131" t="s">
        <v>233</v>
      </c>
      <c r="Q56" s="129">
        <f ca="1">SUMIFS('Production Result'!$D:$D,'Production Result'!$C:$C,'DA Injection'!$G56,'Production Result'!$B:$B,'DA Injection'!Q$2)</f>
        <v>0</v>
      </c>
      <c r="R56" s="129">
        <f ca="1">SUMIFS('Production Result'!$E:$E,'Production Result'!$C:$C,'DA Injection'!$G56,'Production Result'!$B:$B,'DA Injection'!Q$2)</f>
        <v>0</v>
      </c>
      <c r="S56" s="129">
        <f ca="1">SUMIFS('Production Result'!$D:$D,'Production Result'!$C:$C,'DA Injection'!$G56,'Production Result'!$B:$B,'DA Injection'!S$2)</f>
        <v>0</v>
      </c>
      <c r="T56" s="129">
        <f ca="1">SUMIFS('Production Result'!$E:$E,'Production Result'!$C:$C,'DA Injection'!$G56,'Production Result'!$B:$B,'DA Injection'!S$2)</f>
        <v>0</v>
      </c>
      <c r="U56" s="129">
        <f ca="1">SUMIFS('Production Result'!$D:$D,'Production Result'!$C:$C,'DA Injection'!$G56,'Production Result'!$B:$B,'DA Injection'!U$2)</f>
        <v>0</v>
      </c>
      <c r="V56" s="129">
        <f ca="1">SUMIFS('Production Result'!$E:$E,'Production Result'!$C:$C,'DA Injection'!$G56,'Production Result'!$B:$B,'DA Injection'!U$2)</f>
        <v>0</v>
      </c>
      <c r="W56" s="129">
        <f ca="1">SUMIFS('Production Result'!$D:$D,'Production Result'!$C:$C,'DA Injection'!$G56,'Production Result'!$B:$B,'DA Injection'!W$2)</f>
        <v>0</v>
      </c>
      <c r="X56" s="129">
        <f ca="1">SUMIFS('Production Result'!$E:$E,'Production Result'!$C:$C,'DA Injection'!$G56,'Production Result'!$B:$B,'DA Injection'!W$2)</f>
        <v>0</v>
      </c>
      <c r="Y56" s="129">
        <f ca="1">SUMIFS('Production Result'!$D:$D,'Production Result'!$C:$C,'DA Injection'!$G56,'Production Result'!$B:$B,'DA Injection'!Y$2)</f>
        <v>0</v>
      </c>
      <c r="Z56" s="129">
        <f ca="1">SUMIFS('Production Result'!$E:$E,'Production Result'!$C:$C,'DA Injection'!$G56,'Production Result'!$B:$B,'DA Injection'!Y$2)</f>
        <v>0</v>
      </c>
      <c r="AA56" s="129">
        <f ca="1">SUMIFS('Production Result'!$D:$D,'Production Result'!$C:$C,'DA Injection'!$G56,'Production Result'!$B:$B,'DA Injection'!AA$2)</f>
        <v>0</v>
      </c>
      <c r="AB56" s="129">
        <f ca="1">SUMIFS('Production Result'!$E:$E,'Production Result'!$C:$C,'DA Injection'!$G56,'Production Result'!$B:$B,'DA Injection'!AA$2)</f>
        <v>0</v>
      </c>
      <c r="AC56" s="129">
        <f ca="1">SUMIFS('Production Result'!$D:$D,'Production Result'!$C:$C,'DA Injection'!$G56,'Production Result'!$B:$B,'DA Injection'!AC$2)</f>
        <v>0</v>
      </c>
      <c r="AD56" s="129">
        <f ca="1">SUMIFS('Production Result'!$E:$E,'Production Result'!$C:$C,'DA Injection'!$G56,'Production Result'!$B:$B,'DA Injection'!AC$2)</f>
        <v>0</v>
      </c>
      <c r="AE56" s="129">
        <f ca="1">SUMIFS('Production Result'!$D:$D,'Production Result'!$C:$C,'DA Injection'!$G56,'Production Result'!$B:$B,'DA Injection'!AE$2)</f>
        <v>0</v>
      </c>
      <c r="AF56" s="129">
        <f ca="1">SUMIFS('Production Result'!$E:$E,'Production Result'!$C:$C,'DA Injection'!$G56,'Production Result'!$B:$B,'DA Injection'!AE$2)</f>
        <v>0</v>
      </c>
      <c r="AG56" s="129">
        <f ca="1">SUMIFS('Production Result'!$D:$D,'Production Result'!$C:$C,'DA Injection'!$G56,'Production Result'!$B:$B,'DA Injection'!AG$2)</f>
        <v>0</v>
      </c>
      <c r="AH56" s="129">
        <f ca="1">SUMIFS('Production Result'!$E:$E,'Production Result'!$C:$C,'DA Injection'!$G56,'Production Result'!$B:$B,'DA Injection'!AG$2)</f>
        <v>0</v>
      </c>
      <c r="AI56" s="129">
        <f ca="1">SUMIFS('Production Result'!$D:$D,'Production Result'!$C:$C,'DA Injection'!$G56,'Production Result'!$B:$B,'DA Injection'!AI$2)</f>
        <v>0</v>
      </c>
      <c r="AJ56" s="129">
        <f ca="1">SUMIFS('Production Result'!$E:$E,'Production Result'!$C:$C,'DA Injection'!$G56,'Production Result'!$B:$B,'DA Injection'!AI$2)</f>
        <v>0</v>
      </c>
      <c r="AK56" s="151"/>
      <c r="AL56" s="151"/>
      <c r="AM56" s="151"/>
      <c r="AN56" s="151"/>
      <c r="AO56" s="151"/>
      <c r="AP56" s="151"/>
      <c r="AQ56" s="151"/>
      <c r="AR56" s="151"/>
      <c r="AS56" s="151"/>
      <c r="AT56" s="151"/>
      <c r="AU56" s="151"/>
      <c r="AV56" s="151"/>
      <c r="AW56" s="151"/>
      <c r="AX56" s="151"/>
      <c r="AY56" s="151"/>
      <c r="AZ56" s="151"/>
      <c r="BA56" s="151"/>
      <c r="BB56" s="151"/>
      <c r="BC56" s="151"/>
      <c r="BD56" s="151"/>
      <c r="BE56" s="151"/>
      <c r="BF56" s="151"/>
      <c r="BG56" s="151"/>
      <c r="BH56" s="151"/>
      <c r="BI56" s="151"/>
      <c r="BJ56" s="151"/>
      <c r="BK56" s="151"/>
      <c r="BL56" s="151"/>
      <c r="BM56" s="151"/>
      <c r="BN56" s="151"/>
      <c r="BO56" s="151"/>
      <c r="BP56" s="151"/>
      <c r="BQ56" s="151"/>
      <c r="BR56" s="151"/>
    </row>
    <row r="57" spans="1:70" s="38" customFormat="1" ht="33">
      <c r="A57" s="35"/>
      <c r="B57" s="123"/>
      <c r="C57" s="144">
        <f t="shared" ca="1" si="1"/>
        <v>8</v>
      </c>
      <c r="D57" s="264" t="str">
        <f t="shared" ca="1" si="62"/>
        <v>-</v>
      </c>
      <c r="E57" s="144">
        <f t="shared" ref="E57:M57" ca="1" si="67">E56</f>
        <v>3</v>
      </c>
      <c r="F57" s="144">
        <f t="shared" ca="1" si="67"/>
        <v>240</v>
      </c>
      <c r="G57" s="144" t="str">
        <f t="shared" ca="1" si="67"/>
        <v>DA63-08637A</v>
      </c>
      <c r="H57" s="196">
        <f t="shared" ca="1" si="67"/>
        <v>-46</v>
      </c>
      <c r="I57" s="144">
        <f t="shared" si="67"/>
        <v>0</v>
      </c>
      <c r="J57" s="212">
        <f t="shared" ca="1" si="67"/>
        <v>0.25</v>
      </c>
      <c r="K57" s="146">
        <f t="shared" ca="1" si="67"/>
        <v>1697</v>
      </c>
      <c r="L57" s="146">
        <f t="shared" ca="1" si="67"/>
        <v>35</v>
      </c>
      <c r="M57" s="146">
        <f t="shared" ca="1" si="67"/>
        <v>1</v>
      </c>
      <c r="N57" s="193">
        <f t="shared" ca="1" si="10"/>
        <v>102.85714285714286</v>
      </c>
      <c r="O57" s="135">
        <f ca="1">SUM(Q57:AJ57)</f>
        <v>0</v>
      </c>
      <c r="P57" s="132" t="s">
        <v>234</v>
      </c>
      <c r="Q57" s="129">
        <f ca="1">SUMIFS('Production Result'!$F:$F,'Production Result'!$C:$C,'DA Injection'!$G57,'Production Result'!$B:$B,'DA Injection'!Q$2)</f>
        <v>0</v>
      </c>
      <c r="R57" s="129">
        <f ca="1">SUMIFS('Production Result'!$G:$G,'Production Result'!$C:$C,'DA Injection'!$G57,'Production Result'!$B:$B,'DA Injection'!Q$2)</f>
        <v>0</v>
      </c>
      <c r="S57" s="129">
        <f ca="1">SUMIFS('Production Result'!$F:$F,'Production Result'!$C:$C,'DA Injection'!$G57,'Production Result'!$B:$B,'DA Injection'!S$2)</f>
        <v>0</v>
      </c>
      <c r="T57" s="129">
        <f ca="1">SUMIFS('Production Result'!$G:$G,'Production Result'!$C:$C,'DA Injection'!$G57,'Production Result'!$B:$B,'DA Injection'!S$2)</f>
        <v>0</v>
      </c>
      <c r="U57" s="129">
        <f ca="1">SUMIFS('Production Result'!$F:$F,'Production Result'!$C:$C,'DA Injection'!$G57,'Production Result'!$B:$B,'DA Injection'!U$2)</f>
        <v>0</v>
      </c>
      <c r="V57" s="129">
        <f ca="1">SUMIFS('Production Result'!$G:$G,'Production Result'!$C:$C,'DA Injection'!$G57,'Production Result'!$B:$B,'DA Injection'!U$2)</f>
        <v>0</v>
      </c>
      <c r="W57" s="129">
        <f ca="1">SUMIFS('Production Result'!$F:$F,'Production Result'!$C:$C,'DA Injection'!$G57,'Production Result'!$B:$B,'DA Injection'!W$2)</f>
        <v>0</v>
      </c>
      <c r="X57" s="129">
        <f ca="1">SUMIFS('Production Result'!$G:$G,'Production Result'!$C:$C,'DA Injection'!$G57,'Production Result'!$B:$B,'DA Injection'!W$2)</f>
        <v>0</v>
      </c>
      <c r="Y57" s="129">
        <f ca="1">SUMIFS('Production Result'!$F:$F,'Production Result'!$C:$C,'DA Injection'!$G57,'Production Result'!$B:$B,'DA Injection'!Y$2)</f>
        <v>0</v>
      </c>
      <c r="Z57" s="129">
        <f ca="1">SUMIFS('Production Result'!$G:$G,'Production Result'!$C:$C,'DA Injection'!$G57,'Production Result'!$B:$B,'DA Injection'!Y$2)</f>
        <v>0</v>
      </c>
      <c r="AA57" s="129">
        <f ca="1">SUMIFS('Production Result'!$F:$F,'Production Result'!$C:$C,'DA Injection'!$G57,'Production Result'!$B:$B,'DA Injection'!AA$2)</f>
        <v>0</v>
      </c>
      <c r="AB57" s="129">
        <f ca="1">SUMIFS('Production Result'!$G:$G,'Production Result'!$C:$C,'DA Injection'!$G57,'Production Result'!$B:$B,'DA Injection'!AA$2)</f>
        <v>0</v>
      </c>
      <c r="AC57" s="129">
        <f ca="1">SUMIFS('Production Result'!$F:$F,'Production Result'!$C:$C,'DA Injection'!$G57,'Production Result'!$B:$B,'DA Injection'!AC$2)</f>
        <v>0</v>
      </c>
      <c r="AD57" s="129">
        <f ca="1">SUMIFS('Production Result'!$G:$G,'Production Result'!$C:$C,'DA Injection'!$G57,'Production Result'!$B:$B,'DA Injection'!AC$2)</f>
        <v>0</v>
      </c>
      <c r="AE57" s="129">
        <f ca="1">SUMIFS('Production Result'!$F:$F,'Production Result'!$C:$C,'DA Injection'!$G57,'Production Result'!$B:$B,'DA Injection'!AE$2)</f>
        <v>0</v>
      </c>
      <c r="AF57" s="129">
        <f ca="1">SUMIFS('Production Result'!$G:$G,'Production Result'!$C:$C,'DA Injection'!$G57,'Production Result'!$B:$B,'DA Injection'!AE$2)</f>
        <v>0</v>
      </c>
      <c r="AG57" s="129">
        <f ca="1">SUMIFS('Production Result'!$F:$F,'Production Result'!$C:$C,'DA Injection'!$G57,'Production Result'!$B:$B,'DA Injection'!AG$2)</f>
        <v>0</v>
      </c>
      <c r="AH57" s="129">
        <f ca="1">SUMIFS('Production Result'!$G:$G,'Production Result'!$C:$C,'DA Injection'!$G57,'Production Result'!$B:$B,'DA Injection'!AG$2)</f>
        <v>0</v>
      </c>
      <c r="AI57" s="129">
        <f ca="1">SUMIFS('Production Result'!$F:$F,'Production Result'!$C:$C,'DA Injection'!$G57,'Production Result'!$B:$B,'DA Injection'!AI$2)</f>
        <v>0</v>
      </c>
      <c r="AJ57" s="129">
        <f ca="1">SUMIFS('Production Result'!$G:$G,'Production Result'!$C:$C,'DA Injection'!$G57,'Production Result'!$B:$B,'DA Injection'!AI$2)</f>
        <v>0</v>
      </c>
      <c r="AK57" s="151"/>
      <c r="AL57" s="151"/>
      <c r="AM57" s="151"/>
      <c r="AN57" s="151"/>
      <c r="AO57" s="151"/>
      <c r="AP57" s="151"/>
      <c r="AQ57" s="151"/>
      <c r="AR57" s="151"/>
      <c r="AS57" s="151"/>
      <c r="AT57" s="151"/>
      <c r="AU57" s="151"/>
      <c r="AV57" s="151"/>
      <c r="AW57" s="151"/>
      <c r="AX57" s="151"/>
      <c r="AY57" s="151"/>
      <c r="AZ57" s="151"/>
      <c r="BA57" s="151"/>
      <c r="BB57" s="151"/>
      <c r="BC57" s="151"/>
      <c r="BD57" s="151"/>
      <c r="BE57" s="151"/>
      <c r="BF57" s="151"/>
      <c r="BG57" s="151"/>
      <c r="BH57" s="151"/>
      <c r="BI57" s="151"/>
      <c r="BJ57" s="151"/>
      <c r="BK57" s="151"/>
      <c r="BL57" s="151"/>
      <c r="BM57" s="151"/>
      <c r="BN57" s="151"/>
      <c r="BO57" s="151"/>
      <c r="BP57" s="151"/>
      <c r="BQ57" s="151"/>
      <c r="BR57" s="151"/>
    </row>
    <row r="58" spans="1:70" s="38" customFormat="1" ht="33">
      <c r="A58" s="35"/>
      <c r="B58" s="123"/>
      <c r="C58" s="145">
        <f t="shared" ca="1" si="1"/>
        <v>8</v>
      </c>
      <c r="D58" s="264" t="str">
        <f t="shared" ca="1" si="62"/>
        <v>-</v>
      </c>
      <c r="E58" s="145">
        <f t="shared" ref="E58:M58" ca="1" si="68">E57</f>
        <v>3</v>
      </c>
      <c r="F58" s="145">
        <f t="shared" ca="1" si="68"/>
        <v>240</v>
      </c>
      <c r="G58" s="145" t="str">
        <f t="shared" ca="1" si="68"/>
        <v>DA63-08637A</v>
      </c>
      <c r="H58" s="196">
        <f t="shared" ca="1" si="68"/>
        <v>-46</v>
      </c>
      <c r="I58" s="145">
        <f t="shared" si="68"/>
        <v>0</v>
      </c>
      <c r="J58" s="213">
        <f t="shared" ca="1" si="68"/>
        <v>0.25</v>
      </c>
      <c r="K58" s="146">
        <f t="shared" ca="1" si="68"/>
        <v>1697</v>
      </c>
      <c r="L58" s="146">
        <f t="shared" ca="1" si="68"/>
        <v>35</v>
      </c>
      <c r="M58" s="146">
        <f t="shared" ca="1" si="68"/>
        <v>1</v>
      </c>
      <c r="N58" s="194">
        <f t="shared" ca="1" si="10"/>
        <v>102.85714285714286</v>
      </c>
      <c r="O58" s="137" t="e">
        <f ca="1">O57/O56</f>
        <v>#DIV/0!</v>
      </c>
      <c r="P58" s="136" t="s">
        <v>239</v>
      </c>
      <c r="Q58" s="138" t="str">
        <f t="shared" ref="Q58:AJ58" ca="1" si="69">IFERROR(Q57/Q56,"")</f>
        <v/>
      </c>
      <c r="R58" s="138" t="str">
        <f t="shared" ca="1" si="69"/>
        <v/>
      </c>
      <c r="S58" s="138" t="str">
        <f t="shared" ca="1" si="69"/>
        <v/>
      </c>
      <c r="T58" s="138" t="str">
        <f t="shared" ca="1" si="69"/>
        <v/>
      </c>
      <c r="U58" s="138" t="str">
        <f t="shared" ca="1" si="69"/>
        <v/>
      </c>
      <c r="V58" s="138" t="str">
        <f t="shared" ca="1" si="69"/>
        <v/>
      </c>
      <c r="W58" s="138" t="str">
        <f t="shared" ca="1" si="69"/>
        <v/>
      </c>
      <c r="X58" s="138" t="str">
        <f t="shared" ca="1" si="69"/>
        <v/>
      </c>
      <c r="Y58" s="138" t="str">
        <f t="shared" ca="1" si="69"/>
        <v/>
      </c>
      <c r="Z58" s="138" t="str">
        <f t="shared" ca="1" si="69"/>
        <v/>
      </c>
      <c r="AA58" s="138" t="str">
        <f t="shared" ca="1" si="69"/>
        <v/>
      </c>
      <c r="AB58" s="138" t="str">
        <f t="shared" ca="1" si="69"/>
        <v/>
      </c>
      <c r="AC58" s="138" t="str">
        <f t="shared" ca="1" si="69"/>
        <v/>
      </c>
      <c r="AD58" s="138" t="str">
        <f t="shared" ca="1" si="69"/>
        <v/>
      </c>
      <c r="AE58" s="138" t="str">
        <f t="shared" ca="1" si="69"/>
        <v/>
      </c>
      <c r="AF58" s="138" t="str">
        <f t="shared" ca="1" si="69"/>
        <v/>
      </c>
      <c r="AG58" s="138" t="str">
        <f t="shared" ca="1" si="69"/>
        <v/>
      </c>
      <c r="AH58" s="138" t="str">
        <f t="shared" ca="1" si="69"/>
        <v/>
      </c>
      <c r="AI58" s="138" t="str">
        <f t="shared" ca="1" si="69"/>
        <v/>
      </c>
      <c r="AJ58" s="138" t="str">
        <f t="shared" ca="1" si="69"/>
        <v/>
      </c>
      <c r="AK58" s="151"/>
      <c r="AL58" s="151"/>
      <c r="AM58" s="151"/>
      <c r="AN58" s="151"/>
      <c r="AO58" s="151"/>
      <c r="AP58" s="151"/>
      <c r="AQ58" s="151"/>
      <c r="AR58" s="151"/>
      <c r="AS58" s="151"/>
      <c r="AT58" s="151"/>
      <c r="AU58" s="151"/>
      <c r="AV58" s="151"/>
      <c r="AW58" s="151"/>
      <c r="AX58" s="151"/>
      <c r="AY58" s="151"/>
      <c r="AZ58" s="151"/>
      <c r="BA58" s="151"/>
      <c r="BB58" s="151"/>
      <c r="BC58" s="151"/>
      <c r="BD58" s="151"/>
      <c r="BE58" s="151"/>
      <c r="BF58" s="151"/>
      <c r="BG58" s="151"/>
      <c r="BH58" s="151"/>
      <c r="BI58" s="151"/>
      <c r="BJ58" s="151"/>
      <c r="BK58" s="151"/>
      <c r="BL58" s="151"/>
      <c r="BM58" s="151"/>
      <c r="BN58" s="151"/>
      <c r="BO58" s="151"/>
      <c r="BP58" s="151"/>
      <c r="BQ58" s="151"/>
      <c r="BR58" s="151"/>
    </row>
    <row r="59" spans="1:70" s="115" customFormat="1" ht="33">
      <c r="A59" s="114"/>
      <c r="B59" s="121"/>
      <c r="C59" s="141">
        <f ca="1">IF(P63="Good",COUNTIF(INDIRECT("P1:P"&amp;ROW(P63)),"Good"))</f>
        <v>9</v>
      </c>
      <c r="D59" s="285" t="str">
        <f ca="1">IFERROR(SUM(Q63:AJ63)/SUM(Q62:AJ62),"-")</f>
        <v>-</v>
      </c>
      <c r="E59" s="139">
        <f ca="1">VLOOKUP(G59,'Code List'!B:D,2,0)</f>
        <v>3</v>
      </c>
      <c r="F59" s="139">
        <f ca="1">VLOOKUP(G59,'Code List'!B:D,3,0)</f>
        <v>240</v>
      </c>
      <c r="G59" s="87" t="str">
        <f ca="1">VLOOKUP(C59,'Code List'!A:B,2,0)</f>
        <v>DA66-01185A</v>
      </c>
      <c r="H59" s="195">
        <f ca="1">SUM(Q60:AJ60)-K59</f>
        <v>-1521</v>
      </c>
      <c r="I59" s="133"/>
      <c r="J59" s="211">
        <f ca="1">VLOOKUP(G59,'Code List'!B:G,6,0)</f>
        <v>0.5</v>
      </c>
      <c r="K59" s="140">
        <f ca="1">SUMIFS(Stock!C:C,Stock!B:B,'DA Injection'!G59)+SUMIFS(Stock!C:C,Stock!B:B,VLOOKUP('DA Injection'!G59,'Code List'!$B:$K,10,0))</f>
        <v>1521</v>
      </c>
      <c r="L59" s="140">
        <f ca="1">VLOOKUP(G59,'Code List'!B:F,4,0)</f>
        <v>35</v>
      </c>
      <c r="M59" s="140">
        <f ca="1">VLOOKUP(G59,'Code List'!B:F,5,0)</f>
        <v>4</v>
      </c>
      <c r="N59" s="197">
        <f t="shared" ca="1" si="10"/>
        <v>411.42857142857144</v>
      </c>
      <c r="O59" s="134"/>
      <c r="P59" s="124" t="s">
        <v>231</v>
      </c>
      <c r="Q59" s="125" t="s">
        <v>228</v>
      </c>
      <c r="R59" s="126" t="s">
        <v>229</v>
      </c>
      <c r="S59" s="125" t="s">
        <v>228</v>
      </c>
      <c r="T59" s="126" t="s">
        <v>229</v>
      </c>
      <c r="U59" s="125" t="s">
        <v>228</v>
      </c>
      <c r="V59" s="126" t="s">
        <v>229</v>
      </c>
      <c r="W59" s="125" t="s">
        <v>228</v>
      </c>
      <c r="X59" s="126" t="s">
        <v>229</v>
      </c>
      <c r="Y59" s="125" t="s">
        <v>228</v>
      </c>
      <c r="Z59" s="126" t="s">
        <v>229</v>
      </c>
      <c r="AA59" s="125" t="s">
        <v>228</v>
      </c>
      <c r="AB59" s="126" t="s">
        <v>229</v>
      </c>
      <c r="AC59" s="125" t="s">
        <v>228</v>
      </c>
      <c r="AD59" s="126" t="s">
        <v>229</v>
      </c>
      <c r="AE59" s="125" t="s">
        <v>228</v>
      </c>
      <c r="AF59" s="126" t="s">
        <v>229</v>
      </c>
      <c r="AG59" s="125" t="s">
        <v>228</v>
      </c>
      <c r="AH59" s="126" t="s">
        <v>229</v>
      </c>
      <c r="AI59" s="125" t="s">
        <v>228</v>
      </c>
      <c r="AJ59" s="126" t="s">
        <v>229</v>
      </c>
      <c r="AK59" s="150"/>
      <c r="AL59" s="150"/>
      <c r="AM59" s="150"/>
      <c r="AN59" s="150"/>
      <c r="AO59" s="150"/>
      <c r="AP59" s="150"/>
      <c r="AQ59" s="150"/>
      <c r="AR59" s="150"/>
      <c r="AS59" s="150"/>
      <c r="AT59" s="150"/>
      <c r="AU59" s="150"/>
      <c r="AV59" s="150"/>
      <c r="AW59" s="150"/>
      <c r="AX59" s="150"/>
      <c r="AY59" s="150"/>
      <c r="AZ59" s="150"/>
      <c r="BA59" s="150"/>
      <c r="BB59" s="150"/>
      <c r="BC59" s="150"/>
      <c r="BD59" s="150"/>
      <c r="BE59" s="150"/>
      <c r="BF59" s="150"/>
      <c r="BG59" s="150"/>
      <c r="BH59" s="150"/>
      <c r="BI59" s="150"/>
      <c r="BJ59" s="150"/>
      <c r="BK59" s="150"/>
      <c r="BL59" s="150"/>
      <c r="BM59" s="150"/>
      <c r="BN59" s="150"/>
      <c r="BO59" s="150"/>
      <c r="BP59" s="150"/>
      <c r="BQ59" s="150"/>
      <c r="BR59" s="150"/>
    </row>
    <row r="60" spans="1:70" s="115" customFormat="1" ht="66.95" customHeight="1">
      <c r="A60" s="114"/>
      <c r="B60" s="121"/>
      <c r="C60" s="144">
        <f t="shared" ca="1" si="1"/>
        <v>9</v>
      </c>
      <c r="D60" s="264" t="str">
        <f t="shared" ca="1" si="1"/>
        <v>-</v>
      </c>
      <c r="E60" s="144">
        <f t="shared" ca="1" si="1"/>
        <v>3</v>
      </c>
      <c r="F60" s="144">
        <f t="shared" ca="1" si="1"/>
        <v>240</v>
      </c>
      <c r="G60" s="144" t="str">
        <f t="shared" ca="1" si="1"/>
        <v>DA66-01185A</v>
      </c>
      <c r="H60" s="196">
        <f t="shared" ca="1" si="1"/>
        <v>-1521</v>
      </c>
      <c r="I60" s="144">
        <f t="shared" si="1"/>
        <v>0</v>
      </c>
      <c r="J60" s="212">
        <f t="shared" ca="1" si="1"/>
        <v>0.5</v>
      </c>
      <c r="K60" s="146">
        <f t="shared" ca="1" si="1"/>
        <v>1521</v>
      </c>
      <c r="L60" s="146">
        <f t="shared" ca="1" si="1"/>
        <v>35</v>
      </c>
      <c r="M60" s="146">
        <f t="shared" ca="1" si="1"/>
        <v>4</v>
      </c>
      <c r="N60" s="193">
        <f t="shared" ref="N60" ca="1" si="70">3600/L60*M60</f>
        <v>411.42857142857144</v>
      </c>
      <c r="O60" s="134" t="s">
        <v>238</v>
      </c>
      <c r="P60" s="124"/>
      <c r="Q60" s="463">
        <f ca="1">IF(SUMIFS(INDIRECT("'PSI WM REF'!"&amp;SUBSTITUTE(ADDRESS(1,MATCH(Q$2,INDIRECT("'PSI WM REF'!"&amp;"5:5"),0)),"$1","")&amp;":"&amp;SUBSTITUTE(ADDRESS(1,MATCH(Q$2,INDIRECT("'PSI WM REF'!"&amp;"5:5"),0)),"$1","")),INDIRECT("'PSI WM REF'!"&amp;"C:C"),$G59,INDIRECT("'PSI WM REF'!"&amp;"U:U"),"3.Balance stock (only SEHC)")&gt;0,0,IF(ABS(SUMIFS(INDIRECT("'PSI WM REF'!"&amp;SUBSTITUTE(ADDRESS(1,MATCH(Q$2,INDIRECT("'PSI WM REF'!"&amp;"5:5"),0)),"$1","")&amp;":"&amp;SUBSTITUTE(ADDRESS(1,MATCH(Q$2,INDIRECT("'PSI WM REF'!"&amp;"5:5"),0)),"$1","")),INDIRECT("'PSI WM REF'!"&amp;"C:C"),$G59,INDIRECT("'PSI WM REF'!"&amp;"U:U"),"3.Balance stock (only SEHC)"))&gt;SUMIFS(INDIRECT("'PSI WM REF'!"&amp;SUBSTITUTE(ADDRESS(1,MATCH(Q$2,INDIRECT("'PSI WM REF'!"&amp;"5:5"),0)),"$1","")&amp;":"&amp;SUBSTITUTE(ADDRESS(1,MATCH(Q$2,INDIRECT("'PSI WM REF'!"&amp;"5:5"),0)),"$1","")),INDIRECT("'PSI WM REF'!"&amp;"C:C"),$G59,INDIRECT("'PSI WM REF'!"&amp;"U:U"),"1.Requirements (필요량)"),SUMIFS(INDIRECT("'PSI WM REF'!"&amp;SUBSTITUTE(ADDRESS(1,MATCH(Q$2,INDIRECT("'PSI WM REF'!"&amp;"5:5"),0)),"$1","")&amp;":"&amp;SUBSTITUTE(ADDRESS(1,MATCH(Q$2,INDIRECT("'PSI WM REF'!"&amp;"5:5"),0)),"$1","")),INDIRECT("'PSI WM REF'!"&amp;"C:C"),$G59,INDIRECT("'PSI WM REF'!"&amp;"U:U"),"1.Requirements (필요량)"),ABS(SUMIFS(INDIRECT("'PSI WM REF'!"&amp;SUBSTITUTE(ADDRESS(1,MATCH(Q$2,INDIRECT("'PSI WM REF'!"&amp;"5:5"),0)),"$1","")&amp;":"&amp;SUBSTITUTE(ADDRESS(1,MATCH(Q$2,INDIRECT("'PSI WM REF'!"&amp;"5:5"),0)),"$1","")),INDIRECT("'PSI WM REF'!"&amp;"C:C"),$G59,INDIRECT("'PSI WM REF'!"&amp;"U:U"),"3.Balance stock (only SEHC)"))))+N(" [[[[               Comment: WM REF PSI              ]]]")+IFERROR(SUMIFS(INDIRECT("'PSI VC'!"&amp;SUBSTITUTE(ADDRESS(1,MATCH(Q$2,INDIRECT("'PSI VC'!"&amp;"3:3"),0)),"$1","")&amp;":"&amp;SUBSTITUTE(ADDRESS(1,MATCH(Q$2,INDIRECT("'PSI VC'!"&amp;"3:3"),0)),"$1","")),INDIRECT("'PSI VC'!"&amp;"A:A"),$G59),0)+N("[[[                    Comment: VC PSI                    ]]]")+SUMIFS(INDIRECT("'Assy PSI Shortage'!"&amp;SUBSTITUTE(ADDRESS(1,42+MATCH(Q$2,INDIRECT("'Assy PSI Shortage'!"&amp;"AQ2:BA2"),0)),"$1","")&amp;":"&amp;SUBSTITUTE(ADDRESS(1,42+MATCH(Q$2,INDIRECT("'Assy PSI Shortage'!"&amp;"AQ2:BA2"),0)),"$1","")),'Assy PSI Shortage'!$AP:$AP,'DA Injection'!$G59)+N("[[[                    Comment: Assy PSI                    ]]]")</f>
        <v>0</v>
      </c>
      <c r="R60" s="464"/>
      <c r="S60" s="463">
        <f ca="1">IF(SUMIFS(INDIRECT("'PSI WM REF'!"&amp;SUBSTITUTE(ADDRESS(1,MATCH(S$2,INDIRECT("'PSI WM REF'!"&amp;"5:5"),0)),"$1","")&amp;":"&amp;SUBSTITUTE(ADDRESS(1,MATCH(S$2,INDIRECT("'PSI WM REF'!"&amp;"5:5"),0)),"$1","")),INDIRECT("'PSI WM REF'!"&amp;"C:C"),$G59,INDIRECT("'PSI WM REF'!"&amp;"U:U"),"3.Balance stock (only SEHC)")&gt;0,0,IF(ABS(SUMIFS(INDIRECT("'PSI WM REF'!"&amp;SUBSTITUTE(ADDRESS(1,MATCH(S$2,INDIRECT("'PSI WM REF'!"&amp;"5:5"),0)),"$1","")&amp;":"&amp;SUBSTITUTE(ADDRESS(1,MATCH(S$2,INDIRECT("'PSI WM REF'!"&amp;"5:5"),0)),"$1","")),INDIRECT("'PSI WM REF'!"&amp;"C:C"),$G59,INDIRECT("'PSI WM REF'!"&amp;"U:U"),"3.Balance stock (only SEHC)"))&gt;SUMIFS(INDIRECT("'PSI WM REF'!"&amp;SUBSTITUTE(ADDRESS(1,MATCH(S$2,INDIRECT("'PSI WM REF'!"&amp;"5:5"),0)),"$1","")&amp;":"&amp;SUBSTITUTE(ADDRESS(1,MATCH(S$2,INDIRECT("'PSI WM REF'!"&amp;"5:5"),0)),"$1","")),INDIRECT("'PSI WM REF'!"&amp;"C:C"),$G59,INDIRECT("'PSI WM REF'!"&amp;"U:U"),"1.Requirements (필요량)"),SUMIFS(INDIRECT("'PSI WM REF'!"&amp;SUBSTITUTE(ADDRESS(1,MATCH(S$2,INDIRECT("'PSI WM REF'!"&amp;"5:5"),0)),"$1","")&amp;":"&amp;SUBSTITUTE(ADDRESS(1,MATCH(S$2,INDIRECT("'PSI WM REF'!"&amp;"5:5"),0)),"$1","")),INDIRECT("'PSI WM REF'!"&amp;"C:C"),$G59,INDIRECT("'PSI WM REF'!"&amp;"U:U"),"1.Requirements (필요량)"),ABS(SUMIFS(INDIRECT("'PSI WM REF'!"&amp;SUBSTITUTE(ADDRESS(1,MATCH(S$2,INDIRECT("'PSI WM REF'!"&amp;"5:5"),0)),"$1","")&amp;":"&amp;SUBSTITUTE(ADDRESS(1,MATCH(S$2,INDIRECT("'PSI WM REF'!"&amp;"5:5"),0)),"$1","")),INDIRECT("'PSI WM REF'!"&amp;"C:C"),$G59,INDIRECT("'PSI WM REF'!"&amp;"U:U"),"3.Balance stock (only SEHC)"))))+N(" [[[[               Comment: WM REF PSI              ]]]")+IFERROR(SUMIFS(INDIRECT("'PSI VC'!"&amp;SUBSTITUTE(ADDRESS(1,MATCH(S$2,INDIRECT("'PSI VC'!"&amp;"3:3"),0)),"$1","")&amp;":"&amp;SUBSTITUTE(ADDRESS(1,MATCH(S$2,INDIRECT("'PSI VC'!"&amp;"3:3"),0)),"$1","")),INDIRECT("'PSI VC'!"&amp;"A:A"),$G59),0)+N("[[[                    Comment: VC PSI                    ]]]")+SUMIFS(INDIRECT("'Assy PSI Shortage'!"&amp;SUBSTITUTE(ADDRESS(1,42+MATCH(S$2,INDIRECT("'Assy PSI Shortage'!"&amp;"AQ2:BA2"),0)),"$1","")&amp;":"&amp;SUBSTITUTE(ADDRESS(1,42+MATCH(S$2,INDIRECT("'Assy PSI Shortage'!"&amp;"AQ2:BA2"),0)),"$1","")),'Assy PSI Shortage'!$AP:$AP,'DA Injection'!$G59)+N("[[[                    Comment: Assy PSI                    ]]]")</f>
        <v>0</v>
      </c>
      <c r="T60" s="464"/>
      <c r="U60" s="463">
        <f ca="1">IF(SUMIFS(INDIRECT("'PSI WM REF'!"&amp;SUBSTITUTE(ADDRESS(1,MATCH(U$2,INDIRECT("'PSI WM REF'!"&amp;"5:5"),0)),"$1","")&amp;":"&amp;SUBSTITUTE(ADDRESS(1,MATCH(U$2,INDIRECT("'PSI WM REF'!"&amp;"5:5"),0)),"$1","")),INDIRECT("'PSI WM REF'!"&amp;"C:C"),$G59,INDIRECT("'PSI WM REF'!"&amp;"U:U"),"3.Balance stock (only SEHC)")&gt;0,0,IF(ABS(SUMIFS(INDIRECT("'PSI WM REF'!"&amp;SUBSTITUTE(ADDRESS(1,MATCH(U$2,INDIRECT("'PSI WM REF'!"&amp;"5:5"),0)),"$1","")&amp;":"&amp;SUBSTITUTE(ADDRESS(1,MATCH(U$2,INDIRECT("'PSI WM REF'!"&amp;"5:5"),0)),"$1","")),INDIRECT("'PSI WM REF'!"&amp;"C:C"),$G59,INDIRECT("'PSI WM REF'!"&amp;"U:U"),"3.Balance stock (only SEHC)"))&gt;SUMIFS(INDIRECT("'PSI WM REF'!"&amp;SUBSTITUTE(ADDRESS(1,MATCH(U$2,INDIRECT("'PSI WM REF'!"&amp;"5:5"),0)),"$1","")&amp;":"&amp;SUBSTITUTE(ADDRESS(1,MATCH(U$2,INDIRECT("'PSI WM REF'!"&amp;"5:5"),0)),"$1","")),INDIRECT("'PSI WM REF'!"&amp;"C:C"),$G59,INDIRECT("'PSI WM REF'!"&amp;"U:U"),"1.Requirements (필요량)"),SUMIFS(INDIRECT("'PSI WM REF'!"&amp;SUBSTITUTE(ADDRESS(1,MATCH(U$2,INDIRECT("'PSI WM REF'!"&amp;"5:5"),0)),"$1","")&amp;":"&amp;SUBSTITUTE(ADDRESS(1,MATCH(U$2,INDIRECT("'PSI WM REF'!"&amp;"5:5"),0)),"$1","")),INDIRECT("'PSI WM REF'!"&amp;"C:C"),$G59,INDIRECT("'PSI WM REF'!"&amp;"U:U"),"1.Requirements (필요량)"),ABS(SUMIFS(INDIRECT("'PSI WM REF'!"&amp;SUBSTITUTE(ADDRESS(1,MATCH(U$2,INDIRECT("'PSI WM REF'!"&amp;"5:5"),0)),"$1","")&amp;":"&amp;SUBSTITUTE(ADDRESS(1,MATCH(U$2,INDIRECT("'PSI WM REF'!"&amp;"5:5"),0)),"$1","")),INDIRECT("'PSI WM REF'!"&amp;"C:C"),$G59,INDIRECT("'PSI WM REF'!"&amp;"U:U"),"3.Balance stock (only SEHC)"))))+N(" [[[[               Comment: WM REF PSI              ]]]")+IFERROR(SUMIFS(INDIRECT("'PSI VC'!"&amp;SUBSTITUTE(ADDRESS(1,MATCH(U$2,INDIRECT("'PSI VC'!"&amp;"3:3"),0)),"$1","")&amp;":"&amp;SUBSTITUTE(ADDRESS(1,MATCH(U$2,INDIRECT("'PSI VC'!"&amp;"3:3"),0)),"$1","")),INDIRECT("'PSI VC'!"&amp;"A:A"),$G59),0)+N("[[[                    Comment: VC PSI                    ]]]")+SUMIFS(INDIRECT("'Assy PSI Shortage'!"&amp;SUBSTITUTE(ADDRESS(1,42+MATCH(U$2,INDIRECT("'Assy PSI Shortage'!"&amp;"AQ2:BA2"),0)),"$1","")&amp;":"&amp;SUBSTITUTE(ADDRESS(1,42+MATCH(U$2,INDIRECT("'Assy PSI Shortage'!"&amp;"AQ2:BA2"),0)),"$1","")),'Assy PSI Shortage'!$AP:$AP,'DA Injection'!$G59)+N("[[[                    Comment: Assy PSI                    ]]]")</f>
        <v>0</v>
      </c>
      <c r="V60" s="464"/>
      <c r="W60" s="463">
        <f ca="1">IF(SUMIFS(INDIRECT("'PSI WM REF'!"&amp;SUBSTITUTE(ADDRESS(1,MATCH(W$2,INDIRECT("'PSI WM REF'!"&amp;"5:5"),0)),"$1","")&amp;":"&amp;SUBSTITUTE(ADDRESS(1,MATCH(W$2,INDIRECT("'PSI WM REF'!"&amp;"5:5"),0)),"$1","")),INDIRECT("'PSI WM REF'!"&amp;"C:C"),$G59,INDIRECT("'PSI WM REF'!"&amp;"U:U"),"3.Balance stock (only SEHC)")&gt;0,0,IF(ABS(SUMIFS(INDIRECT("'PSI WM REF'!"&amp;SUBSTITUTE(ADDRESS(1,MATCH(W$2,INDIRECT("'PSI WM REF'!"&amp;"5:5"),0)),"$1","")&amp;":"&amp;SUBSTITUTE(ADDRESS(1,MATCH(W$2,INDIRECT("'PSI WM REF'!"&amp;"5:5"),0)),"$1","")),INDIRECT("'PSI WM REF'!"&amp;"C:C"),$G59,INDIRECT("'PSI WM REF'!"&amp;"U:U"),"3.Balance stock (only SEHC)"))&gt;SUMIFS(INDIRECT("'PSI WM REF'!"&amp;SUBSTITUTE(ADDRESS(1,MATCH(W$2,INDIRECT("'PSI WM REF'!"&amp;"5:5"),0)),"$1","")&amp;":"&amp;SUBSTITUTE(ADDRESS(1,MATCH(W$2,INDIRECT("'PSI WM REF'!"&amp;"5:5"),0)),"$1","")),INDIRECT("'PSI WM REF'!"&amp;"C:C"),$G59,INDIRECT("'PSI WM REF'!"&amp;"U:U"),"1.Requirements (필요량)"),SUMIFS(INDIRECT("'PSI WM REF'!"&amp;SUBSTITUTE(ADDRESS(1,MATCH(W$2,INDIRECT("'PSI WM REF'!"&amp;"5:5"),0)),"$1","")&amp;":"&amp;SUBSTITUTE(ADDRESS(1,MATCH(W$2,INDIRECT("'PSI WM REF'!"&amp;"5:5"),0)),"$1","")),INDIRECT("'PSI WM REF'!"&amp;"C:C"),$G59,INDIRECT("'PSI WM REF'!"&amp;"U:U"),"1.Requirements (필요량)"),ABS(SUMIFS(INDIRECT("'PSI WM REF'!"&amp;SUBSTITUTE(ADDRESS(1,MATCH(W$2,INDIRECT("'PSI WM REF'!"&amp;"5:5"),0)),"$1","")&amp;":"&amp;SUBSTITUTE(ADDRESS(1,MATCH(W$2,INDIRECT("'PSI WM REF'!"&amp;"5:5"),0)),"$1","")),INDIRECT("'PSI WM REF'!"&amp;"C:C"),$G59,INDIRECT("'PSI WM REF'!"&amp;"U:U"),"3.Balance stock (only SEHC)"))))+N(" [[[[               Comment: WM REF PSI              ]]]")+IFERROR(SUMIFS(INDIRECT("'PSI VC'!"&amp;SUBSTITUTE(ADDRESS(1,MATCH(W$2,INDIRECT("'PSI VC'!"&amp;"3:3"),0)),"$1","")&amp;":"&amp;SUBSTITUTE(ADDRESS(1,MATCH(W$2,INDIRECT("'PSI VC'!"&amp;"3:3"),0)),"$1","")),INDIRECT("'PSI VC'!"&amp;"A:A"),$G59),0)+N("[[[                    Comment: VC PSI                    ]]]")+SUMIFS(INDIRECT("'Assy PSI Shortage'!"&amp;SUBSTITUTE(ADDRESS(1,42+MATCH(W$2,INDIRECT("'Assy PSI Shortage'!"&amp;"AQ2:BA2"),0)),"$1","")&amp;":"&amp;SUBSTITUTE(ADDRESS(1,42+MATCH(W$2,INDIRECT("'Assy PSI Shortage'!"&amp;"AQ2:BA2"),0)),"$1","")),'Assy PSI Shortage'!$AP:$AP,'DA Injection'!$G59)+N("[[[                    Comment: Assy PSI                    ]]]")</f>
        <v>0</v>
      </c>
      <c r="X60" s="464"/>
      <c r="Y60" s="463">
        <f ca="1">IF(SUMIFS(INDIRECT("'PSI WM REF'!"&amp;SUBSTITUTE(ADDRESS(1,MATCH(Y$2,INDIRECT("'PSI WM REF'!"&amp;"5:5"),0)),"$1","")&amp;":"&amp;SUBSTITUTE(ADDRESS(1,MATCH(Y$2,INDIRECT("'PSI WM REF'!"&amp;"5:5"),0)),"$1","")),INDIRECT("'PSI WM REF'!"&amp;"C:C"),$G59,INDIRECT("'PSI WM REF'!"&amp;"U:U"),"3.Balance stock (only SEHC)")&gt;0,0,IF(ABS(SUMIFS(INDIRECT("'PSI WM REF'!"&amp;SUBSTITUTE(ADDRESS(1,MATCH(Y$2,INDIRECT("'PSI WM REF'!"&amp;"5:5"),0)),"$1","")&amp;":"&amp;SUBSTITUTE(ADDRESS(1,MATCH(Y$2,INDIRECT("'PSI WM REF'!"&amp;"5:5"),0)),"$1","")),INDIRECT("'PSI WM REF'!"&amp;"C:C"),$G59,INDIRECT("'PSI WM REF'!"&amp;"U:U"),"3.Balance stock (only SEHC)"))&gt;SUMIFS(INDIRECT("'PSI WM REF'!"&amp;SUBSTITUTE(ADDRESS(1,MATCH(Y$2,INDIRECT("'PSI WM REF'!"&amp;"5:5"),0)),"$1","")&amp;":"&amp;SUBSTITUTE(ADDRESS(1,MATCH(Y$2,INDIRECT("'PSI WM REF'!"&amp;"5:5"),0)),"$1","")),INDIRECT("'PSI WM REF'!"&amp;"C:C"),$G59,INDIRECT("'PSI WM REF'!"&amp;"U:U"),"1.Requirements (필요량)"),SUMIFS(INDIRECT("'PSI WM REF'!"&amp;SUBSTITUTE(ADDRESS(1,MATCH(Y$2,INDIRECT("'PSI WM REF'!"&amp;"5:5"),0)),"$1","")&amp;":"&amp;SUBSTITUTE(ADDRESS(1,MATCH(Y$2,INDIRECT("'PSI WM REF'!"&amp;"5:5"),0)),"$1","")),INDIRECT("'PSI WM REF'!"&amp;"C:C"),$G59,INDIRECT("'PSI WM REF'!"&amp;"U:U"),"1.Requirements (필요량)"),ABS(SUMIFS(INDIRECT("'PSI WM REF'!"&amp;SUBSTITUTE(ADDRESS(1,MATCH(Y$2,INDIRECT("'PSI WM REF'!"&amp;"5:5"),0)),"$1","")&amp;":"&amp;SUBSTITUTE(ADDRESS(1,MATCH(Y$2,INDIRECT("'PSI WM REF'!"&amp;"5:5"),0)),"$1","")),INDIRECT("'PSI WM REF'!"&amp;"C:C"),$G59,INDIRECT("'PSI WM REF'!"&amp;"U:U"),"3.Balance stock (only SEHC)"))))+N(" [[[[               Comment: WM REF PSI              ]]]")+IFERROR(SUMIFS(INDIRECT("'PSI VC'!"&amp;SUBSTITUTE(ADDRESS(1,MATCH(Y$2,INDIRECT("'PSI VC'!"&amp;"3:3"),0)),"$1","")&amp;":"&amp;SUBSTITUTE(ADDRESS(1,MATCH(Y$2,INDIRECT("'PSI VC'!"&amp;"3:3"),0)),"$1","")),INDIRECT("'PSI VC'!"&amp;"A:A"),$G59),0)+N("[[[                    Comment: VC PSI                    ]]]")+SUMIFS(INDIRECT("'Assy PSI Shortage'!"&amp;SUBSTITUTE(ADDRESS(1,42+MATCH(Y$2,INDIRECT("'Assy PSI Shortage'!"&amp;"AQ2:BA2"),0)),"$1","")&amp;":"&amp;SUBSTITUTE(ADDRESS(1,42+MATCH(Y$2,INDIRECT("'Assy PSI Shortage'!"&amp;"AQ2:BA2"),0)),"$1","")),'Assy PSI Shortage'!$AP:$AP,'DA Injection'!$G59)+N("[[[                    Comment: Assy PSI                    ]]]")</f>
        <v>0</v>
      </c>
      <c r="Z60" s="464"/>
      <c r="AA60" s="463">
        <f ca="1">IF(SUMIFS(INDIRECT("'PSI WM REF'!"&amp;SUBSTITUTE(ADDRESS(1,MATCH(AA$2,INDIRECT("'PSI WM REF'!"&amp;"5:5"),0)),"$1","")&amp;":"&amp;SUBSTITUTE(ADDRESS(1,MATCH(AA$2,INDIRECT("'PSI WM REF'!"&amp;"5:5"),0)),"$1","")),INDIRECT("'PSI WM REF'!"&amp;"C:C"),$G59,INDIRECT("'PSI WM REF'!"&amp;"U:U"),"3.Balance stock (only SEHC)")&gt;0,0,IF(ABS(SUMIFS(INDIRECT("'PSI WM REF'!"&amp;SUBSTITUTE(ADDRESS(1,MATCH(AA$2,INDIRECT("'PSI WM REF'!"&amp;"5:5"),0)),"$1","")&amp;":"&amp;SUBSTITUTE(ADDRESS(1,MATCH(AA$2,INDIRECT("'PSI WM REF'!"&amp;"5:5"),0)),"$1","")),INDIRECT("'PSI WM REF'!"&amp;"C:C"),$G59,INDIRECT("'PSI WM REF'!"&amp;"U:U"),"3.Balance stock (only SEHC)"))&gt;SUMIFS(INDIRECT("'PSI WM REF'!"&amp;SUBSTITUTE(ADDRESS(1,MATCH(AA$2,INDIRECT("'PSI WM REF'!"&amp;"5:5"),0)),"$1","")&amp;":"&amp;SUBSTITUTE(ADDRESS(1,MATCH(AA$2,INDIRECT("'PSI WM REF'!"&amp;"5:5"),0)),"$1","")),INDIRECT("'PSI WM REF'!"&amp;"C:C"),$G59,INDIRECT("'PSI WM REF'!"&amp;"U:U"),"1.Requirements (필요량)"),SUMIFS(INDIRECT("'PSI WM REF'!"&amp;SUBSTITUTE(ADDRESS(1,MATCH(AA$2,INDIRECT("'PSI WM REF'!"&amp;"5:5"),0)),"$1","")&amp;":"&amp;SUBSTITUTE(ADDRESS(1,MATCH(AA$2,INDIRECT("'PSI WM REF'!"&amp;"5:5"),0)),"$1","")),INDIRECT("'PSI WM REF'!"&amp;"C:C"),$G59,INDIRECT("'PSI WM REF'!"&amp;"U:U"),"1.Requirements (필요량)"),ABS(SUMIFS(INDIRECT("'PSI WM REF'!"&amp;SUBSTITUTE(ADDRESS(1,MATCH(AA$2,INDIRECT("'PSI WM REF'!"&amp;"5:5"),0)),"$1","")&amp;":"&amp;SUBSTITUTE(ADDRESS(1,MATCH(AA$2,INDIRECT("'PSI WM REF'!"&amp;"5:5"),0)),"$1","")),INDIRECT("'PSI WM REF'!"&amp;"C:C"),$G59,INDIRECT("'PSI WM REF'!"&amp;"U:U"),"3.Balance stock (only SEHC)"))))+N(" [[[[               Comment: WM REF PSI              ]]]")+IFERROR(SUMIFS(INDIRECT("'PSI VC'!"&amp;SUBSTITUTE(ADDRESS(1,MATCH(AA$2,INDIRECT("'PSI VC'!"&amp;"3:3"),0)),"$1","")&amp;":"&amp;SUBSTITUTE(ADDRESS(1,MATCH(AA$2,INDIRECT("'PSI VC'!"&amp;"3:3"),0)),"$1","")),INDIRECT("'PSI VC'!"&amp;"A:A"),$G59),0)+N("[[[                    Comment: VC PSI                    ]]]")+SUMIFS(INDIRECT("'Assy PSI Shortage'!"&amp;SUBSTITUTE(ADDRESS(1,42+MATCH(AA$2,INDIRECT("'Assy PSI Shortage'!"&amp;"AQ2:BA2"),0)),"$1","")&amp;":"&amp;SUBSTITUTE(ADDRESS(1,42+MATCH(AA$2,INDIRECT("'Assy PSI Shortage'!"&amp;"AQ2:BA2"),0)),"$1","")),'Assy PSI Shortage'!$AP:$AP,'DA Injection'!$G59)+N("[[[                    Comment: Assy PSI                    ]]]")</f>
        <v>0</v>
      </c>
      <c r="AB60" s="464"/>
      <c r="AC60" s="463">
        <f ca="1">IF(SUMIFS(INDIRECT("'PSI WM REF'!"&amp;SUBSTITUTE(ADDRESS(1,MATCH(AC$2,INDIRECT("'PSI WM REF'!"&amp;"5:5"),0)),"$1","")&amp;":"&amp;SUBSTITUTE(ADDRESS(1,MATCH(AC$2,INDIRECT("'PSI WM REF'!"&amp;"5:5"),0)),"$1","")),INDIRECT("'PSI WM REF'!"&amp;"C:C"),$G59,INDIRECT("'PSI WM REF'!"&amp;"U:U"),"3.Balance stock (only SEHC)")&gt;0,0,IF(ABS(SUMIFS(INDIRECT("'PSI WM REF'!"&amp;SUBSTITUTE(ADDRESS(1,MATCH(AC$2,INDIRECT("'PSI WM REF'!"&amp;"5:5"),0)),"$1","")&amp;":"&amp;SUBSTITUTE(ADDRESS(1,MATCH(AC$2,INDIRECT("'PSI WM REF'!"&amp;"5:5"),0)),"$1","")),INDIRECT("'PSI WM REF'!"&amp;"C:C"),$G59,INDIRECT("'PSI WM REF'!"&amp;"U:U"),"3.Balance stock (only SEHC)"))&gt;SUMIFS(INDIRECT("'PSI WM REF'!"&amp;SUBSTITUTE(ADDRESS(1,MATCH(AC$2,INDIRECT("'PSI WM REF'!"&amp;"5:5"),0)),"$1","")&amp;":"&amp;SUBSTITUTE(ADDRESS(1,MATCH(AC$2,INDIRECT("'PSI WM REF'!"&amp;"5:5"),0)),"$1","")),INDIRECT("'PSI WM REF'!"&amp;"C:C"),$G59,INDIRECT("'PSI WM REF'!"&amp;"U:U"),"1.Requirements (필요량)"),SUMIFS(INDIRECT("'PSI WM REF'!"&amp;SUBSTITUTE(ADDRESS(1,MATCH(AC$2,INDIRECT("'PSI WM REF'!"&amp;"5:5"),0)),"$1","")&amp;":"&amp;SUBSTITUTE(ADDRESS(1,MATCH(AC$2,INDIRECT("'PSI WM REF'!"&amp;"5:5"),0)),"$1","")),INDIRECT("'PSI WM REF'!"&amp;"C:C"),$G59,INDIRECT("'PSI WM REF'!"&amp;"U:U"),"1.Requirements (필요량)"),ABS(SUMIFS(INDIRECT("'PSI WM REF'!"&amp;SUBSTITUTE(ADDRESS(1,MATCH(AC$2,INDIRECT("'PSI WM REF'!"&amp;"5:5"),0)),"$1","")&amp;":"&amp;SUBSTITUTE(ADDRESS(1,MATCH(AC$2,INDIRECT("'PSI WM REF'!"&amp;"5:5"),0)),"$1","")),INDIRECT("'PSI WM REF'!"&amp;"C:C"),$G59,INDIRECT("'PSI WM REF'!"&amp;"U:U"),"3.Balance stock (only SEHC)"))))+N(" [[[[               Comment: WM REF PSI              ]]]")+IFERROR(SUMIFS(INDIRECT("'PSI VC'!"&amp;SUBSTITUTE(ADDRESS(1,MATCH(AC$2,INDIRECT("'PSI VC'!"&amp;"3:3"),0)),"$1","")&amp;":"&amp;SUBSTITUTE(ADDRESS(1,MATCH(AC$2,INDIRECT("'PSI VC'!"&amp;"3:3"),0)),"$1","")),INDIRECT("'PSI VC'!"&amp;"A:A"),$G59),0)+N("[[[                    Comment: VC PSI                    ]]]")+SUMIFS(INDIRECT("'Assy PSI Shortage'!"&amp;SUBSTITUTE(ADDRESS(1,42+MATCH(AC$2,INDIRECT("'Assy PSI Shortage'!"&amp;"AQ2:BA2"),0)),"$1","")&amp;":"&amp;SUBSTITUTE(ADDRESS(1,42+MATCH(AC$2,INDIRECT("'Assy PSI Shortage'!"&amp;"AQ2:BA2"),0)),"$1","")),'Assy PSI Shortage'!$AP:$AP,'DA Injection'!$G59)+N("[[[                    Comment: Assy PSI                    ]]]")</f>
        <v>0</v>
      </c>
      <c r="AD60" s="464"/>
      <c r="AE60" s="463">
        <f ca="1">IF(SUMIFS(INDIRECT("'PSI WM REF'!"&amp;SUBSTITUTE(ADDRESS(1,MATCH(AE$2,INDIRECT("'PSI WM REF'!"&amp;"5:5"),0)),"$1","")&amp;":"&amp;SUBSTITUTE(ADDRESS(1,MATCH(AE$2,INDIRECT("'PSI WM REF'!"&amp;"5:5"),0)),"$1","")),INDIRECT("'PSI WM REF'!"&amp;"C:C"),$G59,INDIRECT("'PSI WM REF'!"&amp;"U:U"),"3.Balance stock (only SEHC)")&gt;0,0,IF(ABS(SUMIFS(INDIRECT("'PSI WM REF'!"&amp;SUBSTITUTE(ADDRESS(1,MATCH(AE$2,INDIRECT("'PSI WM REF'!"&amp;"5:5"),0)),"$1","")&amp;":"&amp;SUBSTITUTE(ADDRESS(1,MATCH(AE$2,INDIRECT("'PSI WM REF'!"&amp;"5:5"),0)),"$1","")),INDIRECT("'PSI WM REF'!"&amp;"C:C"),$G59,INDIRECT("'PSI WM REF'!"&amp;"U:U"),"3.Balance stock (only SEHC)"))&gt;SUMIFS(INDIRECT("'PSI WM REF'!"&amp;SUBSTITUTE(ADDRESS(1,MATCH(AE$2,INDIRECT("'PSI WM REF'!"&amp;"5:5"),0)),"$1","")&amp;":"&amp;SUBSTITUTE(ADDRESS(1,MATCH(AE$2,INDIRECT("'PSI WM REF'!"&amp;"5:5"),0)),"$1","")),INDIRECT("'PSI WM REF'!"&amp;"C:C"),$G59,INDIRECT("'PSI WM REF'!"&amp;"U:U"),"1.Requirements (필요량)"),SUMIFS(INDIRECT("'PSI WM REF'!"&amp;SUBSTITUTE(ADDRESS(1,MATCH(AE$2,INDIRECT("'PSI WM REF'!"&amp;"5:5"),0)),"$1","")&amp;":"&amp;SUBSTITUTE(ADDRESS(1,MATCH(AE$2,INDIRECT("'PSI WM REF'!"&amp;"5:5"),0)),"$1","")),INDIRECT("'PSI WM REF'!"&amp;"C:C"),$G59,INDIRECT("'PSI WM REF'!"&amp;"U:U"),"1.Requirements (필요량)"),ABS(SUMIFS(INDIRECT("'PSI WM REF'!"&amp;SUBSTITUTE(ADDRESS(1,MATCH(AE$2,INDIRECT("'PSI WM REF'!"&amp;"5:5"),0)),"$1","")&amp;":"&amp;SUBSTITUTE(ADDRESS(1,MATCH(AE$2,INDIRECT("'PSI WM REF'!"&amp;"5:5"),0)),"$1","")),INDIRECT("'PSI WM REF'!"&amp;"C:C"),$G59,INDIRECT("'PSI WM REF'!"&amp;"U:U"),"3.Balance stock (only SEHC)"))))+N(" [[[[               Comment: WM REF PSI              ]]]")+IFERROR(SUMIFS(INDIRECT("'PSI VC'!"&amp;SUBSTITUTE(ADDRESS(1,MATCH(AE$2,INDIRECT("'PSI VC'!"&amp;"3:3"),0)),"$1","")&amp;":"&amp;SUBSTITUTE(ADDRESS(1,MATCH(AE$2,INDIRECT("'PSI VC'!"&amp;"3:3"),0)),"$1","")),INDIRECT("'PSI VC'!"&amp;"A:A"),$G59),0)+N("[[[                    Comment: VC PSI                    ]]]")+SUMIFS(INDIRECT("'Assy PSI Shortage'!"&amp;SUBSTITUTE(ADDRESS(1,42+MATCH(AE$2,INDIRECT("'Assy PSI Shortage'!"&amp;"AQ2:BA2"),0)),"$1","")&amp;":"&amp;SUBSTITUTE(ADDRESS(1,42+MATCH(AE$2,INDIRECT("'Assy PSI Shortage'!"&amp;"AQ2:BA2"),0)),"$1","")),'Assy PSI Shortage'!$AP:$AP,'DA Injection'!$G59)+N("[[[                    Comment: Assy PSI                    ]]]")</f>
        <v>0</v>
      </c>
      <c r="AF60" s="464"/>
      <c r="AG60" s="463">
        <f ca="1">IF(SUMIFS(INDIRECT("'PSI WM REF'!"&amp;SUBSTITUTE(ADDRESS(1,MATCH(AG$2,INDIRECT("'PSI WM REF'!"&amp;"5:5"),0)),"$1","")&amp;":"&amp;SUBSTITUTE(ADDRESS(1,MATCH(AG$2,INDIRECT("'PSI WM REF'!"&amp;"5:5"),0)),"$1","")),INDIRECT("'PSI WM REF'!"&amp;"C:C"),$G59,INDIRECT("'PSI WM REF'!"&amp;"U:U"),"3.Balance stock (only SEHC)")&gt;0,0,IF(ABS(SUMIFS(INDIRECT("'PSI WM REF'!"&amp;SUBSTITUTE(ADDRESS(1,MATCH(AG$2,INDIRECT("'PSI WM REF'!"&amp;"5:5"),0)),"$1","")&amp;":"&amp;SUBSTITUTE(ADDRESS(1,MATCH(AG$2,INDIRECT("'PSI WM REF'!"&amp;"5:5"),0)),"$1","")),INDIRECT("'PSI WM REF'!"&amp;"C:C"),$G59,INDIRECT("'PSI WM REF'!"&amp;"U:U"),"3.Balance stock (only SEHC)"))&gt;SUMIFS(INDIRECT("'PSI WM REF'!"&amp;SUBSTITUTE(ADDRESS(1,MATCH(AG$2,INDIRECT("'PSI WM REF'!"&amp;"5:5"),0)),"$1","")&amp;":"&amp;SUBSTITUTE(ADDRESS(1,MATCH(AG$2,INDIRECT("'PSI WM REF'!"&amp;"5:5"),0)),"$1","")),INDIRECT("'PSI WM REF'!"&amp;"C:C"),$G59,INDIRECT("'PSI WM REF'!"&amp;"U:U"),"1.Requirements (필요량)"),SUMIFS(INDIRECT("'PSI WM REF'!"&amp;SUBSTITUTE(ADDRESS(1,MATCH(AG$2,INDIRECT("'PSI WM REF'!"&amp;"5:5"),0)),"$1","")&amp;":"&amp;SUBSTITUTE(ADDRESS(1,MATCH(AG$2,INDIRECT("'PSI WM REF'!"&amp;"5:5"),0)),"$1","")),INDIRECT("'PSI WM REF'!"&amp;"C:C"),$G59,INDIRECT("'PSI WM REF'!"&amp;"U:U"),"1.Requirements (필요량)"),ABS(SUMIFS(INDIRECT("'PSI WM REF'!"&amp;SUBSTITUTE(ADDRESS(1,MATCH(AG$2,INDIRECT("'PSI WM REF'!"&amp;"5:5"),0)),"$1","")&amp;":"&amp;SUBSTITUTE(ADDRESS(1,MATCH(AG$2,INDIRECT("'PSI WM REF'!"&amp;"5:5"),0)),"$1","")),INDIRECT("'PSI WM REF'!"&amp;"C:C"),$G59,INDIRECT("'PSI WM REF'!"&amp;"U:U"),"3.Balance stock (only SEHC)"))))+N(" [[[[               Comment: WM REF PSI              ]]]")+IFERROR(SUMIFS(INDIRECT("'PSI VC'!"&amp;SUBSTITUTE(ADDRESS(1,MATCH(AG$2,INDIRECT("'PSI VC'!"&amp;"3:3"),0)),"$1","")&amp;":"&amp;SUBSTITUTE(ADDRESS(1,MATCH(AG$2,INDIRECT("'PSI VC'!"&amp;"3:3"),0)),"$1","")),INDIRECT("'PSI VC'!"&amp;"A:A"),$G59),0)+N("[[[                    Comment: VC PSI                    ]]]")+SUMIFS(INDIRECT("'Assy PSI Shortage'!"&amp;SUBSTITUTE(ADDRESS(1,42+MATCH(AG$2,INDIRECT("'Assy PSI Shortage'!"&amp;"AQ2:BA2"),0)),"$1","")&amp;":"&amp;SUBSTITUTE(ADDRESS(1,42+MATCH(AG$2,INDIRECT("'Assy PSI Shortage'!"&amp;"AQ2:BA2"),0)),"$1","")),'Assy PSI Shortage'!$AP:$AP,'DA Injection'!$G59)+N("[[[                    Comment: Assy PSI                    ]]]")</f>
        <v>0</v>
      </c>
      <c r="AH60" s="464"/>
      <c r="AI60" s="463">
        <f ca="1">IF(SUMIFS(INDIRECT("'PSI WM REF'!"&amp;SUBSTITUTE(ADDRESS(1,MATCH(AI$2,INDIRECT("'PSI WM REF'!"&amp;"5:5"),0)),"$1","")&amp;":"&amp;SUBSTITUTE(ADDRESS(1,MATCH(AI$2,INDIRECT("'PSI WM REF'!"&amp;"5:5"),0)),"$1","")),INDIRECT("'PSI WM REF'!"&amp;"C:C"),$G59,INDIRECT("'PSI WM REF'!"&amp;"U:U"),"3.Balance stock (only SEHC)")&gt;0,0,IF(ABS(SUMIFS(INDIRECT("'PSI WM REF'!"&amp;SUBSTITUTE(ADDRESS(1,MATCH(AI$2,INDIRECT("'PSI WM REF'!"&amp;"5:5"),0)),"$1","")&amp;":"&amp;SUBSTITUTE(ADDRESS(1,MATCH(AI$2,INDIRECT("'PSI WM REF'!"&amp;"5:5"),0)),"$1","")),INDIRECT("'PSI WM REF'!"&amp;"C:C"),$G59,INDIRECT("'PSI WM REF'!"&amp;"U:U"),"3.Balance stock (only SEHC)"))&gt;SUMIFS(INDIRECT("'PSI WM REF'!"&amp;SUBSTITUTE(ADDRESS(1,MATCH(AI$2,INDIRECT("'PSI WM REF'!"&amp;"5:5"),0)),"$1","")&amp;":"&amp;SUBSTITUTE(ADDRESS(1,MATCH(AI$2,INDIRECT("'PSI WM REF'!"&amp;"5:5"),0)),"$1","")),INDIRECT("'PSI WM REF'!"&amp;"C:C"),$G59,INDIRECT("'PSI WM REF'!"&amp;"U:U"),"1.Requirements (필요량)"),SUMIFS(INDIRECT("'PSI WM REF'!"&amp;SUBSTITUTE(ADDRESS(1,MATCH(AI$2,INDIRECT("'PSI WM REF'!"&amp;"5:5"),0)),"$1","")&amp;":"&amp;SUBSTITUTE(ADDRESS(1,MATCH(AI$2,INDIRECT("'PSI WM REF'!"&amp;"5:5"),0)),"$1","")),INDIRECT("'PSI WM REF'!"&amp;"C:C"),$G59,INDIRECT("'PSI WM REF'!"&amp;"U:U"),"1.Requirements (필요량)"),ABS(SUMIFS(INDIRECT("'PSI WM REF'!"&amp;SUBSTITUTE(ADDRESS(1,MATCH(AI$2,INDIRECT("'PSI WM REF'!"&amp;"5:5"),0)),"$1","")&amp;":"&amp;SUBSTITUTE(ADDRESS(1,MATCH(AI$2,INDIRECT("'PSI WM REF'!"&amp;"5:5"),0)),"$1","")),INDIRECT("'PSI WM REF'!"&amp;"C:C"),$G59,INDIRECT("'PSI WM REF'!"&amp;"U:U"),"3.Balance stock (only SEHC)"))))+N(" [[[[               Comment: WM REF PSI              ]]]")+IFERROR(SUMIFS(INDIRECT("'PSI VC'!"&amp;SUBSTITUTE(ADDRESS(1,MATCH(AI$2,INDIRECT("'PSI VC'!"&amp;"3:3"),0)),"$1","")&amp;":"&amp;SUBSTITUTE(ADDRESS(1,MATCH(AI$2,INDIRECT("'PSI VC'!"&amp;"3:3"),0)),"$1","")),INDIRECT("'PSI VC'!"&amp;"A:A"),$G59),0)+N("[[[                    Comment: VC PSI                    ]]]")+SUMIFS(INDIRECT("'Assy PSI Shortage'!"&amp;SUBSTITUTE(ADDRESS(1,42+MATCH(AI$2,INDIRECT("'Assy PSI Shortage'!"&amp;"AQ2:BA2"),0)),"$1","")&amp;":"&amp;SUBSTITUTE(ADDRESS(1,42+MATCH(AI$2,INDIRECT("'Assy PSI Shortage'!"&amp;"AQ2:BA2"),0)),"$1","")),'Assy PSI Shortage'!$AP:$AP,'DA Injection'!$G59)+N("[[[                    Comment: Assy PSI                    ]]]")</f>
        <v>0</v>
      </c>
      <c r="AJ60" s="464"/>
      <c r="AK60" s="150"/>
      <c r="AL60" s="150"/>
      <c r="AM60" s="150"/>
      <c r="AN60" s="150"/>
      <c r="AO60" s="150"/>
      <c r="AP60" s="150"/>
      <c r="AQ60" s="150"/>
      <c r="AR60" s="150"/>
      <c r="AS60" s="150"/>
      <c r="AT60" s="150"/>
      <c r="AU60" s="150"/>
      <c r="AV60" s="150"/>
      <c r="AW60" s="150"/>
      <c r="AX60" s="150"/>
      <c r="AY60" s="150"/>
      <c r="AZ60" s="150"/>
      <c r="BA60" s="150"/>
      <c r="BB60" s="150"/>
      <c r="BC60" s="150"/>
      <c r="BD60" s="150"/>
      <c r="BE60" s="150"/>
      <c r="BF60" s="150"/>
      <c r="BG60" s="150"/>
      <c r="BH60" s="150"/>
      <c r="BI60" s="150"/>
      <c r="BJ60" s="150"/>
      <c r="BK60" s="150"/>
      <c r="BL60" s="150"/>
      <c r="BM60" s="150"/>
      <c r="BN60" s="150"/>
      <c r="BO60" s="150"/>
      <c r="BP60" s="150"/>
      <c r="BQ60" s="150"/>
      <c r="BR60" s="150"/>
    </row>
    <row r="61" spans="1:70" s="115" customFormat="1" ht="33">
      <c r="A61" s="114"/>
      <c r="B61" s="121"/>
      <c r="C61" s="144">
        <f t="shared" ca="1" si="1"/>
        <v>9</v>
      </c>
      <c r="D61" s="264" t="str">
        <f t="shared" ref="D61:D65" ca="1" si="71">D60</f>
        <v>-</v>
      </c>
      <c r="E61" s="144">
        <f t="shared" ref="E61:M61" ca="1" si="72">E60</f>
        <v>3</v>
      </c>
      <c r="F61" s="144">
        <f t="shared" ca="1" si="72"/>
        <v>240</v>
      </c>
      <c r="G61" s="144" t="str">
        <f t="shared" ca="1" si="72"/>
        <v>DA66-01185A</v>
      </c>
      <c r="H61" s="196">
        <f t="shared" ca="1" si="72"/>
        <v>-1521</v>
      </c>
      <c r="I61" s="144">
        <f t="shared" si="72"/>
        <v>0</v>
      </c>
      <c r="J61" s="212">
        <f t="shared" ca="1" si="72"/>
        <v>0.5</v>
      </c>
      <c r="K61" s="146">
        <f t="shared" ca="1" si="72"/>
        <v>1521</v>
      </c>
      <c r="L61" s="146">
        <f t="shared" ca="1" si="72"/>
        <v>35</v>
      </c>
      <c r="M61" s="146">
        <f t="shared" ca="1" si="72"/>
        <v>4</v>
      </c>
      <c r="N61" s="193">
        <f t="shared" ca="1" si="10"/>
        <v>411.42857142857144</v>
      </c>
      <c r="O61" s="134"/>
      <c r="P61" s="127" t="s">
        <v>240</v>
      </c>
      <c r="Q61" s="208"/>
      <c r="R61" s="208"/>
      <c r="S61" s="208"/>
      <c r="T61" s="208"/>
      <c r="U61" s="208"/>
      <c r="V61" s="208"/>
      <c r="W61" s="208"/>
      <c r="X61" s="208"/>
      <c r="Y61" s="208"/>
      <c r="Z61" s="208"/>
      <c r="AA61" s="208"/>
      <c r="AB61" s="208"/>
      <c r="AC61" s="208"/>
      <c r="AD61" s="208"/>
      <c r="AE61" s="208"/>
      <c r="AF61" s="208"/>
      <c r="AG61" s="208"/>
      <c r="AH61" s="208"/>
      <c r="AI61" s="208"/>
      <c r="AJ61" s="208"/>
      <c r="AK61" s="150"/>
      <c r="AL61" s="150"/>
      <c r="AM61" s="150"/>
      <c r="AN61" s="150"/>
      <c r="AO61" s="150"/>
      <c r="AP61" s="150"/>
      <c r="AQ61" s="150"/>
      <c r="AR61" s="150"/>
      <c r="AS61" s="150"/>
      <c r="AT61" s="150"/>
      <c r="AU61" s="150"/>
      <c r="AV61" s="150"/>
      <c r="AW61" s="150"/>
      <c r="AX61" s="150"/>
      <c r="AY61" s="150"/>
      <c r="AZ61" s="150"/>
      <c r="BA61" s="150"/>
      <c r="BB61" s="150"/>
      <c r="BC61" s="150"/>
      <c r="BD61" s="150"/>
      <c r="BE61" s="150"/>
      <c r="BF61" s="150"/>
      <c r="BG61" s="150"/>
      <c r="BH61" s="150"/>
      <c r="BI61" s="150"/>
      <c r="BJ61" s="150"/>
      <c r="BK61" s="150"/>
      <c r="BL61" s="150"/>
      <c r="BM61" s="150"/>
      <c r="BN61" s="150"/>
      <c r="BO61" s="150"/>
      <c r="BP61" s="150"/>
      <c r="BQ61" s="150"/>
      <c r="BR61" s="150"/>
    </row>
    <row r="62" spans="1:70" s="55" customFormat="1" ht="33">
      <c r="A62" s="54">
        <f ca="1">IF(ISTEXT($G62),COUNTIF($G$6:$G62,"*")," ")</f>
        <v>57</v>
      </c>
      <c r="B62" s="122">
        <v>43524</v>
      </c>
      <c r="C62" s="144">
        <f t="shared" ca="1" si="1"/>
        <v>9</v>
      </c>
      <c r="D62" s="264" t="str">
        <f t="shared" ca="1" si="71"/>
        <v>-</v>
      </c>
      <c r="E62" s="144">
        <f t="shared" ref="E62:M62" ca="1" si="73">E61</f>
        <v>3</v>
      </c>
      <c r="F62" s="144">
        <f t="shared" ca="1" si="73"/>
        <v>240</v>
      </c>
      <c r="G62" s="144" t="str">
        <f t="shared" ca="1" si="73"/>
        <v>DA66-01185A</v>
      </c>
      <c r="H62" s="196">
        <f t="shared" ca="1" si="73"/>
        <v>-1521</v>
      </c>
      <c r="I62" s="144">
        <f t="shared" si="73"/>
        <v>0</v>
      </c>
      <c r="J62" s="212">
        <f t="shared" ca="1" si="73"/>
        <v>0.5</v>
      </c>
      <c r="K62" s="146">
        <f t="shared" ca="1" si="73"/>
        <v>1521</v>
      </c>
      <c r="L62" s="146">
        <f t="shared" ca="1" si="73"/>
        <v>35</v>
      </c>
      <c r="M62" s="146">
        <f t="shared" ca="1" si="73"/>
        <v>4</v>
      </c>
      <c r="N62" s="193">
        <f t="shared" ca="1" si="10"/>
        <v>411.42857142857144</v>
      </c>
      <c r="O62" s="198">
        <f ca="1">SUM(Q62:AJ62)-H59-I59</f>
        <v>1521</v>
      </c>
      <c r="P62" s="127" t="s">
        <v>232</v>
      </c>
      <c r="Q62" s="128">
        <f t="shared" ref="Q62:AJ62" ca="1" si="74">Q61*$N59</f>
        <v>0</v>
      </c>
      <c r="R62" s="128">
        <f t="shared" ca="1" si="74"/>
        <v>0</v>
      </c>
      <c r="S62" s="128">
        <f t="shared" ca="1" si="74"/>
        <v>0</v>
      </c>
      <c r="T62" s="128">
        <f t="shared" ca="1" si="74"/>
        <v>0</v>
      </c>
      <c r="U62" s="128">
        <f t="shared" ca="1" si="74"/>
        <v>0</v>
      </c>
      <c r="V62" s="128">
        <f t="shared" ca="1" si="74"/>
        <v>0</v>
      </c>
      <c r="W62" s="128">
        <f t="shared" ca="1" si="74"/>
        <v>0</v>
      </c>
      <c r="X62" s="128">
        <f t="shared" ca="1" si="74"/>
        <v>0</v>
      </c>
      <c r="Y62" s="128">
        <f t="shared" ca="1" si="74"/>
        <v>0</v>
      </c>
      <c r="Z62" s="128">
        <f t="shared" ca="1" si="74"/>
        <v>0</v>
      </c>
      <c r="AA62" s="128">
        <f t="shared" ca="1" si="74"/>
        <v>0</v>
      </c>
      <c r="AB62" s="128">
        <f t="shared" ca="1" si="74"/>
        <v>0</v>
      </c>
      <c r="AC62" s="128">
        <f t="shared" ca="1" si="74"/>
        <v>0</v>
      </c>
      <c r="AD62" s="128">
        <f t="shared" ca="1" si="74"/>
        <v>0</v>
      </c>
      <c r="AE62" s="128">
        <f t="shared" ca="1" si="74"/>
        <v>0</v>
      </c>
      <c r="AF62" s="128">
        <f t="shared" ca="1" si="74"/>
        <v>0</v>
      </c>
      <c r="AG62" s="128">
        <f t="shared" ca="1" si="74"/>
        <v>0</v>
      </c>
      <c r="AH62" s="128">
        <f t="shared" ca="1" si="74"/>
        <v>0</v>
      </c>
      <c r="AI62" s="128">
        <f t="shared" ca="1" si="74"/>
        <v>0</v>
      </c>
      <c r="AJ62" s="128">
        <f t="shared" ca="1" si="74"/>
        <v>0</v>
      </c>
      <c r="AK62" s="151"/>
      <c r="AL62" s="151"/>
      <c r="AM62" s="151"/>
      <c r="AN62" s="151"/>
      <c r="AO62" s="151"/>
      <c r="AP62" s="151"/>
      <c r="AQ62" s="151"/>
      <c r="AR62" s="151"/>
      <c r="AS62" s="151"/>
      <c r="AT62" s="151"/>
      <c r="AU62" s="151"/>
      <c r="AV62" s="151"/>
      <c r="AW62" s="151"/>
      <c r="AX62" s="151"/>
      <c r="AY62" s="151"/>
      <c r="AZ62" s="151"/>
      <c r="BA62" s="151"/>
      <c r="BB62" s="151"/>
      <c r="BC62" s="151"/>
      <c r="BD62" s="151"/>
      <c r="BE62" s="151"/>
      <c r="BF62" s="151"/>
      <c r="BG62" s="151"/>
      <c r="BH62" s="151"/>
      <c r="BI62" s="151"/>
      <c r="BJ62" s="151"/>
      <c r="BK62" s="151"/>
      <c r="BL62" s="151"/>
      <c r="BM62" s="151"/>
      <c r="BN62" s="151"/>
      <c r="BO62" s="151"/>
      <c r="BP62" s="151"/>
      <c r="BQ62" s="151"/>
      <c r="BR62" s="151"/>
    </row>
    <row r="63" spans="1:70" s="38" customFormat="1" ht="33">
      <c r="A63" s="35"/>
      <c r="B63" s="123"/>
      <c r="C63" s="144">
        <f t="shared" ca="1" si="1"/>
        <v>9</v>
      </c>
      <c r="D63" s="264" t="str">
        <f t="shared" ca="1" si="71"/>
        <v>-</v>
      </c>
      <c r="E63" s="144">
        <f t="shared" ref="E63:M63" ca="1" si="75">E62</f>
        <v>3</v>
      </c>
      <c r="F63" s="144">
        <f t="shared" ca="1" si="75"/>
        <v>240</v>
      </c>
      <c r="G63" s="144" t="str">
        <f t="shared" ca="1" si="75"/>
        <v>DA66-01185A</v>
      </c>
      <c r="H63" s="196">
        <f t="shared" ca="1" si="75"/>
        <v>-1521</v>
      </c>
      <c r="I63" s="144">
        <f t="shared" si="75"/>
        <v>0</v>
      </c>
      <c r="J63" s="212">
        <f t="shared" ca="1" si="75"/>
        <v>0.5</v>
      </c>
      <c r="K63" s="146">
        <f t="shared" ca="1" si="75"/>
        <v>1521</v>
      </c>
      <c r="L63" s="146">
        <f t="shared" ca="1" si="75"/>
        <v>35</v>
      </c>
      <c r="M63" s="146">
        <f t="shared" ca="1" si="75"/>
        <v>4</v>
      </c>
      <c r="N63" s="193">
        <f t="shared" ca="1" si="10"/>
        <v>411.42857142857144</v>
      </c>
      <c r="O63" s="135">
        <f ca="1">SUM(Q63:AJ63)</f>
        <v>0</v>
      </c>
      <c r="P63" s="131" t="s">
        <v>233</v>
      </c>
      <c r="Q63" s="129">
        <f ca="1">SUMIFS('Production Result'!$D:$D,'Production Result'!$C:$C,'DA Injection'!$G63,'Production Result'!$B:$B,'DA Injection'!Q$2)</f>
        <v>0</v>
      </c>
      <c r="R63" s="129">
        <f ca="1">SUMIFS('Production Result'!$E:$E,'Production Result'!$C:$C,'DA Injection'!$G63,'Production Result'!$B:$B,'DA Injection'!Q$2)</f>
        <v>0</v>
      </c>
      <c r="S63" s="129">
        <f ca="1">SUMIFS('Production Result'!$D:$D,'Production Result'!$C:$C,'DA Injection'!$G63,'Production Result'!$B:$B,'DA Injection'!S$2)</f>
        <v>0</v>
      </c>
      <c r="T63" s="129">
        <f ca="1">SUMIFS('Production Result'!$E:$E,'Production Result'!$C:$C,'DA Injection'!$G63,'Production Result'!$B:$B,'DA Injection'!S$2)</f>
        <v>0</v>
      </c>
      <c r="U63" s="129">
        <f ca="1">SUMIFS('Production Result'!$D:$D,'Production Result'!$C:$C,'DA Injection'!$G63,'Production Result'!$B:$B,'DA Injection'!U$2)</f>
        <v>0</v>
      </c>
      <c r="V63" s="129">
        <f ca="1">SUMIFS('Production Result'!$E:$E,'Production Result'!$C:$C,'DA Injection'!$G63,'Production Result'!$B:$B,'DA Injection'!U$2)</f>
        <v>0</v>
      </c>
      <c r="W63" s="129">
        <f ca="1">SUMIFS('Production Result'!$D:$D,'Production Result'!$C:$C,'DA Injection'!$G63,'Production Result'!$B:$B,'DA Injection'!W$2)</f>
        <v>0</v>
      </c>
      <c r="X63" s="129">
        <f ca="1">SUMIFS('Production Result'!$E:$E,'Production Result'!$C:$C,'DA Injection'!$G63,'Production Result'!$B:$B,'DA Injection'!W$2)</f>
        <v>0</v>
      </c>
      <c r="Y63" s="129">
        <f ca="1">SUMIFS('Production Result'!$D:$D,'Production Result'!$C:$C,'DA Injection'!$G63,'Production Result'!$B:$B,'DA Injection'!Y$2)</f>
        <v>0</v>
      </c>
      <c r="Z63" s="129">
        <f ca="1">SUMIFS('Production Result'!$E:$E,'Production Result'!$C:$C,'DA Injection'!$G63,'Production Result'!$B:$B,'DA Injection'!Y$2)</f>
        <v>0</v>
      </c>
      <c r="AA63" s="129">
        <f ca="1">SUMIFS('Production Result'!$D:$D,'Production Result'!$C:$C,'DA Injection'!$G63,'Production Result'!$B:$B,'DA Injection'!AA$2)</f>
        <v>0</v>
      </c>
      <c r="AB63" s="129">
        <f ca="1">SUMIFS('Production Result'!$E:$E,'Production Result'!$C:$C,'DA Injection'!$G63,'Production Result'!$B:$B,'DA Injection'!AA$2)</f>
        <v>0</v>
      </c>
      <c r="AC63" s="129">
        <f ca="1">SUMIFS('Production Result'!$D:$D,'Production Result'!$C:$C,'DA Injection'!$G63,'Production Result'!$B:$B,'DA Injection'!AC$2)</f>
        <v>0</v>
      </c>
      <c r="AD63" s="129">
        <f ca="1">SUMIFS('Production Result'!$E:$E,'Production Result'!$C:$C,'DA Injection'!$G63,'Production Result'!$B:$B,'DA Injection'!AC$2)</f>
        <v>0</v>
      </c>
      <c r="AE63" s="129">
        <f ca="1">SUMIFS('Production Result'!$D:$D,'Production Result'!$C:$C,'DA Injection'!$G63,'Production Result'!$B:$B,'DA Injection'!AE$2)</f>
        <v>0</v>
      </c>
      <c r="AF63" s="129">
        <f ca="1">SUMIFS('Production Result'!$E:$E,'Production Result'!$C:$C,'DA Injection'!$G63,'Production Result'!$B:$B,'DA Injection'!AE$2)</f>
        <v>0</v>
      </c>
      <c r="AG63" s="129">
        <f ca="1">SUMIFS('Production Result'!$D:$D,'Production Result'!$C:$C,'DA Injection'!$G63,'Production Result'!$B:$B,'DA Injection'!AG$2)</f>
        <v>0</v>
      </c>
      <c r="AH63" s="129">
        <f ca="1">SUMIFS('Production Result'!$E:$E,'Production Result'!$C:$C,'DA Injection'!$G63,'Production Result'!$B:$B,'DA Injection'!AG$2)</f>
        <v>0</v>
      </c>
      <c r="AI63" s="129">
        <f ca="1">SUMIFS('Production Result'!$D:$D,'Production Result'!$C:$C,'DA Injection'!$G63,'Production Result'!$B:$B,'DA Injection'!AI$2)</f>
        <v>0</v>
      </c>
      <c r="AJ63" s="129">
        <f ca="1">SUMIFS('Production Result'!$E:$E,'Production Result'!$C:$C,'DA Injection'!$G63,'Production Result'!$B:$B,'DA Injection'!AI$2)</f>
        <v>0</v>
      </c>
      <c r="AK63" s="151"/>
      <c r="AL63" s="151"/>
      <c r="AM63" s="151"/>
      <c r="AN63" s="151"/>
      <c r="AO63" s="151"/>
      <c r="AP63" s="151"/>
      <c r="AQ63" s="151"/>
      <c r="AR63" s="151"/>
      <c r="AS63" s="151"/>
      <c r="AT63" s="151"/>
      <c r="AU63" s="151"/>
      <c r="AV63" s="151"/>
      <c r="AW63" s="151"/>
      <c r="AX63" s="151"/>
      <c r="AY63" s="151"/>
      <c r="AZ63" s="151"/>
      <c r="BA63" s="151"/>
      <c r="BB63" s="151"/>
      <c r="BC63" s="151"/>
      <c r="BD63" s="151"/>
      <c r="BE63" s="151"/>
      <c r="BF63" s="151"/>
      <c r="BG63" s="151"/>
      <c r="BH63" s="151"/>
      <c r="BI63" s="151"/>
      <c r="BJ63" s="151"/>
      <c r="BK63" s="151"/>
      <c r="BL63" s="151"/>
      <c r="BM63" s="151"/>
      <c r="BN63" s="151"/>
      <c r="BO63" s="151"/>
      <c r="BP63" s="151"/>
      <c r="BQ63" s="151"/>
      <c r="BR63" s="151"/>
    </row>
    <row r="64" spans="1:70" s="38" customFormat="1" ht="33">
      <c r="A64" s="35"/>
      <c r="B64" s="123"/>
      <c r="C64" s="144">
        <f t="shared" ca="1" si="1"/>
        <v>9</v>
      </c>
      <c r="D64" s="264" t="str">
        <f t="shared" ca="1" si="71"/>
        <v>-</v>
      </c>
      <c r="E64" s="144">
        <f t="shared" ref="E64:M64" ca="1" si="76">E63</f>
        <v>3</v>
      </c>
      <c r="F64" s="144">
        <f t="shared" ca="1" si="76"/>
        <v>240</v>
      </c>
      <c r="G64" s="144" t="str">
        <f t="shared" ca="1" si="76"/>
        <v>DA66-01185A</v>
      </c>
      <c r="H64" s="196">
        <f t="shared" ca="1" si="76"/>
        <v>-1521</v>
      </c>
      <c r="I64" s="144">
        <f t="shared" si="76"/>
        <v>0</v>
      </c>
      <c r="J64" s="212">
        <f t="shared" ca="1" si="76"/>
        <v>0.5</v>
      </c>
      <c r="K64" s="146">
        <f t="shared" ca="1" si="76"/>
        <v>1521</v>
      </c>
      <c r="L64" s="146">
        <f t="shared" ca="1" si="76"/>
        <v>35</v>
      </c>
      <c r="M64" s="146">
        <f t="shared" ca="1" si="76"/>
        <v>4</v>
      </c>
      <c r="N64" s="193">
        <f t="shared" ca="1" si="10"/>
        <v>411.42857142857144</v>
      </c>
      <c r="O64" s="135">
        <f ca="1">SUM(Q64:AJ64)</f>
        <v>0</v>
      </c>
      <c r="P64" s="132" t="s">
        <v>234</v>
      </c>
      <c r="Q64" s="129">
        <f ca="1">SUMIFS('Production Result'!$F:$F,'Production Result'!$C:$C,'DA Injection'!$G64,'Production Result'!$B:$B,'DA Injection'!Q$2)</f>
        <v>0</v>
      </c>
      <c r="R64" s="129">
        <f ca="1">SUMIFS('Production Result'!$G:$G,'Production Result'!$C:$C,'DA Injection'!$G64,'Production Result'!$B:$B,'DA Injection'!Q$2)</f>
        <v>0</v>
      </c>
      <c r="S64" s="129">
        <f ca="1">SUMIFS('Production Result'!$F:$F,'Production Result'!$C:$C,'DA Injection'!$G64,'Production Result'!$B:$B,'DA Injection'!S$2)</f>
        <v>0</v>
      </c>
      <c r="T64" s="129">
        <f ca="1">SUMIFS('Production Result'!$G:$G,'Production Result'!$C:$C,'DA Injection'!$G64,'Production Result'!$B:$B,'DA Injection'!S$2)</f>
        <v>0</v>
      </c>
      <c r="U64" s="129">
        <f ca="1">SUMIFS('Production Result'!$F:$F,'Production Result'!$C:$C,'DA Injection'!$G64,'Production Result'!$B:$B,'DA Injection'!U$2)</f>
        <v>0</v>
      </c>
      <c r="V64" s="129">
        <f ca="1">SUMIFS('Production Result'!$G:$G,'Production Result'!$C:$C,'DA Injection'!$G64,'Production Result'!$B:$B,'DA Injection'!U$2)</f>
        <v>0</v>
      </c>
      <c r="W64" s="129">
        <f ca="1">SUMIFS('Production Result'!$F:$F,'Production Result'!$C:$C,'DA Injection'!$G64,'Production Result'!$B:$B,'DA Injection'!W$2)</f>
        <v>0</v>
      </c>
      <c r="X64" s="129">
        <f ca="1">SUMIFS('Production Result'!$G:$G,'Production Result'!$C:$C,'DA Injection'!$G64,'Production Result'!$B:$B,'DA Injection'!W$2)</f>
        <v>0</v>
      </c>
      <c r="Y64" s="129">
        <f ca="1">SUMIFS('Production Result'!$F:$F,'Production Result'!$C:$C,'DA Injection'!$G64,'Production Result'!$B:$B,'DA Injection'!Y$2)</f>
        <v>0</v>
      </c>
      <c r="Z64" s="129">
        <f ca="1">SUMIFS('Production Result'!$G:$G,'Production Result'!$C:$C,'DA Injection'!$G64,'Production Result'!$B:$B,'DA Injection'!Y$2)</f>
        <v>0</v>
      </c>
      <c r="AA64" s="129">
        <f ca="1">SUMIFS('Production Result'!$F:$F,'Production Result'!$C:$C,'DA Injection'!$G64,'Production Result'!$B:$B,'DA Injection'!AA$2)</f>
        <v>0</v>
      </c>
      <c r="AB64" s="129">
        <f ca="1">SUMIFS('Production Result'!$G:$G,'Production Result'!$C:$C,'DA Injection'!$G64,'Production Result'!$B:$B,'DA Injection'!AA$2)</f>
        <v>0</v>
      </c>
      <c r="AC64" s="129">
        <f ca="1">SUMIFS('Production Result'!$F:$F,'Production Result'!$C:$C,'DA Injection'!$G64,'Production Result'!$B:$B,'DA Injection'!AC$2)</f>
        <v>0</v>
      </c>
      <c r="AD64" s="129">
        <f ca="1">SUMIFS('Production Result'!$G:$G,'Production Result'!$C:$C,'DA Injection'!$G64,'Production Result'!$B:$B,'DA Injection'!AC$2)</f>
        <v>0</v>
      </c>
      <c r="AE64" s="129">
        <f ca="1">SUMIFS('Production Result'!$F:$F,'Production Result'!$C:$C,'DA Injection'!$G64,'Production Result'!$B:$B,'DA Injection'!AE$2)</f>
        <v>0</v>
      </c>
      <c r="AF64" s="129">
        <f ca="1">SUMIFS('Production Result'!$G:$G,'Production Result'!$C:$C,'DA Injection'!$G64,'Production Result'!$B:$B,'DA Injection'!AE$2)</f>
        <v>0</v>
      </c>
      <c r="AG64" s="129">
        <f ca="1">SUMIFS('Production Result'!$F:$F,'Production Result'!$C:$C,'DA Injection'!$G64,'Production Result'!$B:$B,'DA Injection'!AG$2)</f>
        <v>0</v>
      </c>
      <c r="AH64" s="129">
        <f ca="1">SUMIFS('Production Result'!$G:$G,'Production Result'!$C:$C,'DA Injection'!$G64,'Production Result'!$B:$B,'DA Injection'!AG$2)</f>
        <v>0</v>
      </c>
      <c r="AI64" s="129">
        <f ca="1">SUMIFS('Production Result'!$F:$F,'Production Result'!$C:$C,'DA Injection'!$G64,'Production Result'!$B:$B,'DA Injection'!AI$2)</f>
        <v>0</v>
      </c>
      <c r="AJ64" s="129">
        <f ca="1">SUMIFS('Production Result'!$G:$G,'Production Result'!$C:$C,'DA Injection'!$G64,'Production Result'!$B:$B,'DA Injection'!AI$2)</f>
        <v>0</v>
      </c>
      <c r="AK64" s="151"/>
      <c r="AL64" s="151"/>
      <c r="AM64" s="151"/>
      <c r="AN64" s="151"/>
      <c r="AO64" s="151"/>
      <c r="AP64" s="151"/>
      <c r="AQ64" s="151"/>
      <c r="AR64" s="151"/>
      <c r="AS64" s="151"/>
      <c r="AT64" s="151"/>
      <c r="AU64" s="151"/>
      <c r="AV64" s="151"/>
      <c r="AW64" s="151"/>
      <c r="AX64" s="151"/>
      <c r="AY64" s="151"/>
      <c r="AZ64" s="151"/>
      <c r="BA64" s="151"/>
      <c r="BB64" s="151"/>
      <c r="BC64" s="151"/>
      <c r="BD64" s="151"/>
      <c r="BE64" s="151"/>
      <c r="BF64" s="151"/>
      <c r="BG64" s="151"/>
      <c r="BH64" s="151"/>
      <c r="BI64" s="151"/>
      <c r="BJ64" s="151"/>
      <c r="BK64" s="151"/>
      <c r="BL64" s="151"/>
      <c r="BM64" s="151"/>
      <c r="BN64" s="151"/>
      <c r="BO64" s="151"/>
      <c r="BP64" s="151"/>
      <c r="BQ64" s="151"/>
      <c r="BR64" s="151"/>
    </row>
    <row r="65" spans="1:70" s="38" customFormat="1" ht="33">
      <c r="A65" s="35"/>
      <c r="B65" s="123"/>
      <c r="C65" s="145">
        <f t="shared" ca="1" si="1"/>
        <v>9</v>
      </c>
      <c r="D65" s="264" t="str">
        <f t="shared" ca="1" si="71"/>
        <v>-</v>
      </c>
      <c r="E65" s="145">
        <f t="shared" ref="E65:M65" ca="1" si="77">E64</f>
        <v>3</v>
      </c>
      <c r="F65" s="145">
        <f t="shared" ca="1" si="77"/>
        <v>240</v>
      </c>
      <c r="G65" s="145" t="str">
        <f t="shared" ca="1" si="77"/>
        <v>DA66-01185A</v>
      </c>
      <c r="H65" s="196">
        <f t="shared" ca="1" si="77"/>
        <v>-1521</v>
      </c>
      <c r="I65" s="145">
        <f t="shared" si="77"/>
        <v>0</v>
      </c>
      <c r="J65" s="213">
        <f t="shared" ca="1" si="77"/>
        <v>0.5</v>
      </c>
      <c r="K65" s="146">
        <f t="shared" ca="1" si="77"/>
        <v>1521</v>
      </c>
      <c r="L65" s="146">
        <f t="shared" ca="1" si="77"/>
        <v>35</v>
      </c>
      <c r="M65" s="146">
        <f t="shared" ca="1" si="77"/>
        <v>4</v>
      </c>
      <c r="N65" s="194">
        <f t="shared" ca="1" si="10"/>
        <v>411.42857142857144</v>
      </c>
      <c r="O65" s="137" t="e">
        <f ca="1">O64/O63</f>
        <v>#DIV/0!</v>
      </c>
      <c r="P65" s="136" t="s">
        <v>239</v>
      </c>
      <c r="Q65" s="138" t="str">
        <f t="shared" ref="Q65:AJ65" ca="1" si="78">IFERROR(Q64/Q63,"")</f>
        <v/>
      </c>
      <c r="R65" s="138" t="str">
        <f t="shared" ca="1" si="78"/>
        <v/>
      </c>
      <c r="S65" s="138" t="str">
        <f t="shared" ca="1" si="78"/>
        <v/>
      </c>
      <c r="T65" s="138" t="str">
        <f t="shared" ca="1" si="78"/>
        <v/>
      </c>
      <c r="U65" s="138" t="str">
        <f t="shared" ca="1" si="78"/>
        <v/>
      </c>
      <c r="V65" s="138" t="str">
        <f t="shared" ca="1" si="78"/>
        <v/>
      </c>
      <c r="W65" s="138" t="str">
        <f t="shared" ca="1" si="78"/>
        <v/>
      </c>
      <c r="X65" s="138" t="str">
        <f t="shared" ca="1" si="78"/>
        <v/>
      </c>
      <c r="Y65" s="138" t="str">
        <f t="shared" ca="1" si="78"/>
        <v/>
      </c>
      <c r="Z65" s="138" t="str">
        <f t="shared" ca="1" si="78"/>
        <v/>
      </c>
      <c r="AA65" s="138" t="str">
        <f t="shared" ca="1" si="78"/>
        <v/>
      </c>
      <c r="AB65" s="138" t="str">
        <f t="shared" ca="1" si="78"/>
        <v/>
      </c>
      <c r="AC65" s="138" t="str">
        <f t="shared" ca="1" si="78"/>
        <v/>
      </c>
      <c r="AD65" s="138" t="str">
        <f t="shared" ca="1" si="78"/>
        <v/>
      </c>
      <c r="AE65" s="138" t="str">
        <f t="shared" ca="1" si="78"/>
        <v/>
      </c>
      <c r="AF65" s="138" t="str">
        <f t="shared" ca="1" si="78"/>
        <v/>
      </c>
      <c r="AG65" s="138" t="str">
        <f t="shared" ca="1" si="78"/>
        <v/>
      </c>
      <c r="AH65" s="138" t="str">
        <f t="shared" ca="1" si="78"/>
        <v/>
      </c>
      <c r="AI65" s="138" t="str">
        <f t="shared" ca="1" si="78"/>
        <v/>
      </c>
      <c r="AJ65" s="138" t="str">
        <f t="shared" ca="1" si="78"/>
        <v/>
      </c>
      <c r="AK65" s="151"/>
      <c r="AL65" s="151"/>
      <c r="AM65" s="151"/>
      <c r="AN65" s="151"/>
      <c r="AO65" s="151"/>
      <c r="AP65" s="151"/>
      <c r="AQ65" s="151"/>
      <c r="AR65" s="151"/>
      <c r="AS65" s="151"/>
      <c r="AT65" s="151"/>
      <c r="AU65" s="151"/>
      <c r="AV65" s="151"/>
      <c r="AW65" s="151"/>
      <c r="AX65" s="151"/>
      <c r="AY65" s="151"/>
      <c r="AZ65" s="151"/>
      <c r="BA65" s="151"/>
      <c r="BB65" s="151"/>
      <c r="BC65" s="151"/>
      <c r="BD65" s="151"/>
      <c r="BE65" s="151"/>
      <c r="BF65" s="151"/>
      <c r="BG65" s="151"/>
      <c r="BH65" s="151"/>
      <c r="BI65" s="151"/>
      <c r="BJ65" s="151"/>
      <c r="BK65" s="151"/>
      <c r="BL65" s="151"/>
      <c r="BM65" s="151"/>
      <c r="BN65" s="151"/>
      <c r="BO65" s="151"/>
      <c r="BP65" s="151"/>
      <c r="BQ65" s="151"/>
      <c r="BR65" s="151"/>
    </row>
    <row r="66" spans="1:70" s="115" customFormat="1" ht="33">
      <c r="A66" s="114"/>
      <c r="B66" s="121"/>
      <c r="C66" s="141">
        <f ca="1">IF(P70="Good",COUNTIF(INDIRECT("P1:P"&amp;ROW(P70)),"Good"))</f>
        <v>10</v>
      </c>
      <c r="D66" s="285" t="str">
        <f ca="1">IFERROR(SUM(Q70:AJ70)/SUM(Q69:AJ69),"-")</f>
        <v>-</v>
      </c>
      <c r="E66" s="139">
        <f ca="1">VLOOKUP(G66,'Code List'!B:D,2,0)</f>
        <v>3</v>
      </c>
      <c r="F66" s="139">
        <f ca="1">VLOOKUP(G66,'Code List'!B:D,3,0)</f>
        <v>240</v>
      </c>
      <c r="G66" s="87" t="str">
        <f ca="1">VLOOKUP(C66,'Code List'!A:B,2,0)</f>
        <v>DA66-01186A</v>
      </c>
      <c r="H66" s="195">
        <f ca="1">SUM(Q67:AJ67)-K66</f>
        <v>-1000</v>
      </c>
      <c r="I66" s="133"/>
      <c r="J66" s="211">
        <f ca="1">VLOOKUP(G66,'Code List'!B:G,6,0)</f>
        <v>0.5</v>
      </c>
      <c r="K66" s="140">
        <f ca="1">SUMIFS(Stock!C:C,Stock!B:B,'DA Injection'!G66)+SUMIFS(Stock!C:C,Stock!B:B,VLOOKUP('DA Injection'!G66,'Code List'!$B:$K,10,0))</f>
        <v>1000</v>
      </c>
      <c r="L66" s="140">
        <f ca="1">VLOOKUP(G66,'Code List'!B:F,4,0)</f>
        <v>39</v>
      </c>
      <c r="M66" s="140">
        <f ca="1">VLOOKUP(G66,'Code List'!B:F,5,0)</f>
        <v>4</v>
      </c>
      <c r="N66" s="197">
        <f t="shared" ca="1" si="10"/>
        <v>369.23076923076923</v>
      </c>
      <c r="O66" s="134"/>
      <c r="P66" s="124" t="s">
        <v>231</v>
      </c>
      <c r="Q66" s="125" t="s">
        <v>228</v>
      </c>
      <c r="R66" s="126" t="s">
        <v>229</v>
      </c>
      <c r="S66" s="125" t="s">
        <v>228</v>
      </c>
      <c r="T66" s="126" t="s">
        <v>229</v>
      </c>
      <c r="U66" s="125" t="s">
        <v>228</v>
      </c>
      <c r="V66" s="126" t="s">
        <v>229</v>
      </c>
      <c r="W66" s="125" t="s">
        <v>228</v>
      </c>
      <c r="X66" s="126" t="s">
        <v>229</v>
      </c>
      <c r="Y66" s="125" t="s">
        <v>228</v>
      </c>
      <c r="Z66" s="126" t="s">
        <v>229</v>
      </c>
      <c r="AA66" s="125" t="s">
        <v>228</v>
      </c>
      <c r="AB66" s="126" t="s">
        <v>229</v>
      </c>
      <c r="AC66" s="125" t="s">
        <v>228</v>
      </c>
      <c r="AD66" s="126" t="s">
        <v>229</v>
      </c>
      <c r="AE66" s="125" t="s">
        <v>228</v>
      </c>
      <c r="AF66" s="126" t="s">
        <v>229</v>
      </c>
      <c r="AG66" s="125" t="s">
        <v>228</v>
      </c>
      <c r="AH66" s="126" t="s">
        <v>229</v>
      </c>
      <c r="AI66" s="125" t="s">
        <v>228</v>
      </c>
      <c r="AJ66" s="126" t="s">
        <v>229</v>
      </c>
      <c r="AK66" s="150"/>
      <c r="AL66" s="150"/>
      <c r="AM66" s="150"/>
      <c r="AN66" s="150"/>
      <c r="AO66" s="150"/>
      <c r="AP66" s="150"/>
      <c r="AQ66" s="150"/>
      <c r="AR66" s="150"/>
      <c r="AS66" s="150"/>
      <c r="AT66" s="150"/>
      <c r="AU66" s="150"/>
      <c r="AV66" s="150"/>
      <c r="AW66" s="150"/>
      <c r="AX66" s="150"/>
      <c r="AY66" s="150"/>
      <c r="AZ66" s="150"/>
      <c r="BA66" s="150"/>
      <c r="BB66" s="150"/>
      <c r="BC66" s="150"/>
      <c r="BD66" s="150"/>
      <c r="BE66" s="150"/>
      <c r="BF66" s="150"/>
      <c r="BG66" s="150"/>
      <c r="BH66" s="150"/>
      <c r="BI66" s="150"/>
      <c r="BJ66" s="150"/>
      <c r="BK66" s="150"/>
      <c r="BL66" s="150"/>
      <c r="BM66" s="150"/>
      <c r="BN66" s="150"/>
      <c r="BO66" s="150"/>
      <c r="BP66" s="150"/>
      <c r="BQ66" s="150"/>
      <c r="BR66" s="150"/>
    </row>
    <row r="67" spans="1:70" s="115" customFormat="1" ht="66.95" customHeight="1">
      <c r="A67" s="114"/>
      <c r="B67" s="121"/>
      <c r="C67" s="144">
        <f t="shared" ca="1" si="1"/>
        <v>10</v>
      </c>
      <c r="D67" s="264" t="str">
        <f t="shared" ca="1" si="1"/>
        <v>-</v>
      </c>
      <c r="E67" s="144">
        <f t="shared" ca="1" si="1"/>
        <v>3</v>
      </c>
      <c r="F67" s="144">
        <f t="shared" ca="1" si="1"/>
        <v>240</v>
      </c>
      <c r="G67" s="144" t="str">
        <f t="shared" ca="1" si="1"/>
        <v>DA66-01186A</v>
      </c>
      <c r="H67" s="196">
        <f t="shared" ca="1" si="1"/>
        <v>-1000</v>
      </c>
      <c r="I67" s="144">
        <f t="shared" si="1"/>
        <v>0</v>
      </c>
      <c r="J67" s="212">
        <f t="shared" ca="1" si="1"/>
        <v>0.5</v>
      </c>
      <c r="K67" s="146">
        <f t="shared" ca="1" si="1"/>
        <v>1000</v>
      </c>
      <c r="L67" s="146">
        <f t="shared" ca="1" si="1"/>
        <v>39</v>
      </c>
      <c r="M67" s="146">
        <f t="shared" ca="1" si="1"/>
        <v>4</v>
      </c>
      <c r="N67" s="193">
        <f t="shared" ref="N67" ca="1" si="79">3600/L67*M67</f>
        <v>369.23076923076923</v>
      </c>
      <c r="O67" s="134" t="s">
        <v>238</v>
      </c>
      <c r="P67" s="124"/>
      <c r="Q67" s="463">
        <f ca="1">IF(SUMIFS(INDIRECT("'PSI WM REF'!"&amp;SUBSTITUTE(ADDRESS(1,MATCH(Q$2,INDIRECT("'PSI WM REF'!"&amp;"5:5"),0)),"$1","")&amp;":"&amp;SUBSTITUTE(ADDRESS(1,MATCH(Q$2,INDIRECT("'PSI WM REF'!"&amp;"5:5"),0)),"$1","")),INDIRECT("'PSI WM REF'!"&amp;"C:C"),$G66,INDIRECT("'PSI WM REF'!"&amp;"U:U"),"3.Balance stock (only SEHC)")&gt;0,0,IF(ABS(SUMIFS(INDIRECT("'PSI WM REF'!"&amp;SUBSTITUTE(ADDRESS(1,MATCH(Q$2,INDIRECT("'PSI WM REF'!"&amp;"5:5"),0)),"$1","")&amp;":"&amp;SUBSTITUTE(ADDRESS(1,MATCH(Q$2,INDIRECT("'PSI WM REF'!"&amp;"5:5"),0)),"$1","")),INDIRECT("'PSI WM REF'!"&amp;"C:C"),$G66,INDIRECT("'PSI WM REF'!"&amp;"U:U"),"3.Balance stock (only SEHC)"))&gt;SUMIFS(INDIRECT("'PSI WM REF'!"&amp;SUBSTITUTE(ADDRESS(1,MATCH(Q$2,INDIRECT("'PSI WM REF'!"&amp;"5:5"),0)),"$1","")&amp;":"&amp;SUBSTITUTE(ADDRESS(1,MATCH(Q$2,INDIRECT("'PSI WM REF'!"&amp;"5:5"),0)),"$1","")),INDIRECT("'PSI WM REF'!"&amp;"C:C"),$G66,INDIRECT("'PSI WM REF'!"&amp;"U:U"),"1.Requirements (필요량)"),SUMIFS(INDIRECT("'PSI WM REF'!"&amp;SUBSTITUTE(ADDRESS(1,MATCH(Q$2,INDIRECT("'PSI WM REF'!"&amp;"5:5"),0)),"$1","")&amp;":"&amp;SUBSTITUTE(ADDRESS(1,MATCH(Q$2,INDIRECT("'PSI WM REF'!"&amp;"5:5"),0)),"$1","")),INDIRECT("'PSI WM REF'!"&amp;"C:C"),$G66,INDIRECT("'PSI WM REF'!"&amp;"U:U"),"1.Requirements (필요량)"),ABS(SUMIFS(INDIRECT("'PSI WM REF'!"&amp;SUBSTITUTE(ADDRESS(1,MATCH(Q$2,INDIRECT("'PSI WM REF'!"&amp;"5:5"),0)),"$1","")&amp;":"&amp;SUBSTITUTE(ADDRESS(1,MATCH(Q$2,INDIRECT("'PSI WM REF'!"&amp;"5:5"),0)),"$1","")),INDIRECT("'PSI WM REF'!"&amp;"C:C"),$G66,INDIRECT("'PSI WM REF'!"&amp;"U:U"),"3.Balance stock (only SEHC)"))))+N(" [[[[               Comment: WM REF PSI              ]]]")+IFERROR(SUMIFS(INDIRECT("'PSI VC'!"&amp;SUBSTITUTE(ADDRESS(1,MATCH(Q$2,INDIRECT("'PSI VC'!"&amp;"3:3"),0)),"$1","")&amp;":"&amp;SUBSTITUTE(ADDRESS(1,MATCH(Q$2,INDIRECT("'PSI VC'!"&amp;"3:3"),0)),"$1","")),INDIRECT("'PSI VC'!"&amp;"A:A"),$G66),0)+N("[[[                    Comment: VC PSI                    ]]]")+SUMIFS(INDIRECT("'Assy PSI Shortage'!"&amp;SUBSTITUTE(ADDRESS(1,42+MATCH(Q$2,INDIRECT("'Assy PSI Shortage'!"&amp;"AQ2:BA2"),0)),"$1","")&amp;":"&amp;SUBSTITUTE(ADDRESS(1,42+MATCH(Q$2,INDIRECT("'Assy PSI Shortage'!"&amp;"AQ2:BA2"),0)),"$1","")),'Assy PSI Shortage'!$AP:$AP,'DA Injection'!$G66)+N("[[[                    Comment: Assy PSI                    ]]]")</f>
        <v>0</v>
      </c>
      <c r="R67" s="464"/>
      <c r="S67" s="463">
        <f ca="1">IF(SUMIFS(INDIRECT("'PSI WM REF'!"&amp;SUBSTITUTE(ADDRESS(1,MATCH(S$2,INDIRECT("'PSI WM REF'!"&amp;"5:5"),0)),"$1","")&amp;":"&amp;SUBSTITUTE(ADDRESS(1,MATCH(S$2,INDIRECT("'PSI WM REF'!"&amp;"5:5"),0)),"$1","")),INDIRECT("'PSI WM REF'!"&amp;"C:C"),$G66,INDIRECT("'PSI WM REF'!"&amp;"U:U"),"3.Balance stock (only SEHC)")&gt;0,0,IF(ABS(SUMIFS(INDIRECT("'PSI WM REF'!"&amp;SUBSTITUTE(ADDRESS(1,MATCH(S$2,INDIRECT("'PSI WM REF'!"&amp;"5:5"),0)),"$1","")&amp;":"&amp;SUBSTITUTE(ADDRESS(1,MATCH(S$2,INDIRECT("'PSI WM REF'!"&amp;"5:5"),0)),"$1","")),INDIRECT("'PSI WM REF'!"&amp;"C:C"),$G66,INDIRECT("'PSI WM REF'!"&amp;"U:U"),"3.Balance stock (only SEHC)"))&gt;SUMIFS(INDIRECT("'PSI WM REF'!"&amp;SUBSTITUTE(ADDRESS(1,MATCH(S$2,INDIRECT("'PSI WM REF'!"&amp;"5:5"),0)),"$1","")&amp;":"&amp;SUBSTITUTE(ADDRESS(1,MATCH(S$2,INDIRECT("'PSI WM REF'!"&amp;"5:5"),0)),"$1","")),INDIRECT("'PSI WM REF'!"&amp;"C:C"),$G66,INDIRECT("'PSI WM REF'!"&amp;"U:U"),"1.Requirements (필요량)"),SUMIFS(INDIRECT("'PSI WM REF'!"&amp;SUBSTITUTE(ADDRESS(1,MATCH(S$2,INDIRECT("'PSI WM REF'!"&amp;"5:5"),0)),"$1","")&amp;":"&amp;SUBSTITUTE(ADDRESS(1,MATCH(S$2,INDIRECT("'PSI WM REF'!"&amp;"5:5"),0)),"$1","")),INDIRECT("'PSI WM REF'!"&amp;"C:C"),$G66,INDIRECT("'PSI WM REF'!"&amp;"U:U"),"1.Requirements (필요량)"),ABS(SUMIFS(INDIRECT("'PSI WM REF'!"&amp;SUBSTITUTE(ADDRESS(1,MATCH(S$2,INDIRECT("'PSI WM REF'!"&amp;"5:5"),0)),"$1","")&amp;":"&amp;SUBSTITUTE(ADDRESS(1,MATCH(S$2,INDIRECT("'PSI WM REF'!"&amp;"5:5"),0)),"$1","")),INDIRECT("'PSI WM REF'!"&amp;"C:C"),$G66,INDIRECT("'PSI WM REF'!"&amp;"U:U"),"3.Balance stock (only SEHC)"))))+N(" [[[[               Comment: WM REF PSI              ]]]")+IFERROR(SUMIFS(INDIRECT("'PSI VC'!"&amp;SUBSTITUTE(ADDRESS(1,MATCH(S$2,INDIRECT("'PSI VC'!"&amp;"3:3"),0)),"$1","")&amp;":"&amp;SUBSTITUTE(ADDRESS(1,MATCH(S$2,INDIRECT("'PSI VC'!"&amp;"3:3"),0)),"$1","")),INDIRECT("'PSI VC'!"&amp;"A:A"),$G66),0)+N("[[[                    Comment: VC PSI                    ]]]")+SUMIFS(INDIRECT("'Assy PSI Shortage'!"&amp;SUBSTITUTE(ADDRESS(1,42+MATCH(S$2,INDIRECT("'Assy PSI Shortage'!"&amp;"AQ2:BA2"),0)),"$1","")&amp;":"&amp;SUBSTITUTE(ADDRESS(1,42+MATCH(S$2,INDIRECT("'Assy PSI Shortage'!"&amp;"AQ2:BA2"),0)),"$1","")),'Assy PSI Shortage'!$AP:$AP,'DA Injection'!$G66)+N("[[[                    Comment: Assy PSI                    ]]]")</f>
        <v>0</v>
      </c>
      <c r="T67" s="464"/>
      <c r="U67" s="463">
        <f ca="1">IF(SUMIFS(INDIRECT("'PSI WM REF'!"&amp;SUBSTITUTE(ADDRESS(1,MATCH(U$2,INDIRECT("'PSI WM REF'!"&amp;"5:5"),0)),"$1","")&amp;":"&amp;SUBSTITUTE(ADDRESS(1,MATCH(U$2,INDIRECT("'PSI WM REF'!"&amp;"5:5"),0)),"$1","")),INDIRECT("'PSI WM REF'!"&amp;"C:C"),$G66,INDIRECT("'PSI WM REF'!"&amp;"U:U"),"3.Balance stock (only SEHC)")&gt;0,0,IF(ABS(SUMIFS(INDIRECT("'PSI WM REF'!"&amp;SUBSTITUTE(ADDRESS(1,MATCH(U$2,INDIRECT("'PSI WM REF'!"&amp;"5:5"),0)),"$1","")&amp;":"&amp;SUBSTITUTE(ADDRESS(1,MATCH(U$2,INDIRECT("'PSI WM REF'!"&amp;"5:5"),0)),"$1","")),INDIRECT("'PSI WM REF'!"&amp;"C:C"),$G66,INDIRECT("'PSI WM REF'!"&amp;"U:U"),"3.Balance stock (only SEHC)"))&gt;SUMIFS(INDIRECT("'PSI WM REF'!"&amp;SUBSTITUTE(ADDRESS(1,MATCH(U$2,INDIRECT("'PSI WM REF'!"&amp;"5:5"),0)),"$1","")&amp;":"&amp;SUBSTITUTE(ADDRESS(1,MATCH(U$2,INDIRECT("'PSI WM REF'!"&amp;"5:5"),0)),"$1","")),INDIRECT("'PSI WM REF'!"&amp;"C:C"),$G66,INDIRECT("'PSI WM REF'!"&amp;"U:U"),"1.Requirements (필요량)"),SUMIFS(INDIRECT("'PSI WM REF'!"&amp;SUBSTITUTE(ADDRESS(1,MATCH(U$2,INDIRECT("'PSI WM REF'!"&amp;"5:5"),0)),"$1","")&amp;":"&amp;SUBSTITUTE(ADDRESS(1,MATCH(U$2,INDIRECT("'PSI WM REF'!"&amp;"5:5"),0)),"$1","")),INDIRECT("'PSI WM REF'!"&amp;"C:C"),$G66,INDIRECT("'PSI WM REF'!"&amp;"U:U"),"1.Requirements (필요량)"),ABS(SUMIFS(INDIRECT("'PSI WM REF'!"&amp;SUBSTITUTE(ADDRESS(1,MATCH(U$2,INDIRECT("'PSI WM REF'!"&amp;"5:5"),0)),"$1","")&amp;":"&amp;SUBSTITUTE(ADDRESS(1,MATCH(U$2,INDIRECT("'PSI WM REF'!"&amp;"5:5"),0)),"$1","")),INDIRECT("'PSI WM REF'!"&amp;"C:C"),$G66,INDIRECT("'PSI WM REF'!"&amp;"U:U"),"3.Balance stock (only SEHC)"))))+N(" [[[[               Comment: WM REF PSI              ]]]")+IFERROR(SUMIFS(INDIRECT("'PSI VC'!"&amp;SUBSTITUTE(ADDRESS(1,MATCH(U$2,INDIRECT("'PSI VC'!"&amp;"3:3"),0)),"$1","")&amp;":"&amp;SUBSTITUTE(ADDRESS(1,MATCH(U$2,INDIRECT("'PSI VC'!"&amp;"3:3"),0)),"$1","")),INDIRECT("'PSI VC'!"&amp;"A:A"),$G66),0)+N("[[[                    Comment: VC PSI                    ]]]")+SUMIFS(INDIRECT("'Assy PSI Shortage'!"&amp;SUBSTITUTE(ADDRESS(1,42+MATCH(U$2,INDIRECT("'Assy PSI Shortage'!"&amp;"AQ2:BA2"),0)),"$1","")&amp;":"&amp;SUBSTITUTE(ADDRESS(1,42+MATCH(U$2,INDIRECT("'Assy PSI Shortage'!"&amp;"AQ2:BA2"),0)),"$1","")),'Assy PSI Shortage'!$AP:$AP,'DA Injection'!$G66)+N("[[[                    Comment: Assy PSI                    ]]]")</f>
        <v>0</v>
      </c>
      <c r="V67" s="464"/>
      <c r="W67" s="463">
        <f ca="1">IF(SUMIFS(INDIRECT("'PSI WM REF'!"&amp;SUBSTITUTE(ADDRESS(1,MATCH(W$2,INDIRECT("'PSI WM REF'!"&amp;"5:5"),0)),"$1","")&amp;":"&amp;SUBSTITUTE(ADDRESS(1,MATCH(W$2,INDIRECT("'PSI WM REF'!"&amp;"5:5"),0)),"$1","")),INDIRECT("'PSI WM REF'!"&amp;"C:C"),$G66,INDIRECT("'PSI WM REF'!"&amp;"U:U"),"3.Balance stock (only SEHC)")&gt;0,0,IF(ABS(SUMIFS(INDIRECT("'PSI WM REF'!"&amp;SUBSTITUTE(ADDRESS(1,MATCH(W$2,INDIRECT("'PSI WM REF'!"&amp;"5:5"),0)),"$1","")&amp;":"&amp;SUBSTITUTE(ADDRESS(1,MATCH(W$2,INDIRECT("'PSI WM REF'!"&amp;"5:5"),0)),"$1","")),INDIRECT("'PSI WM REF'!"&amp;"C:C"),$G66,INDIRECT("'PSI WM REF'!"&amp;"U:U"),"3.Balance stock (only SEHC)"))&gt;SUMIFS(INDIRECT("'PSI WM REF'!"&amp;SUBSTITUTE(ADDRESS(1,MATCH(W$2,INDIRECT("'PSI WM REF'!"&amp;"5:5"),0)),"$1","")&amp;":"&amp;SUBSTITUTE(ADDRESS(1,MATCH(W$2,INDIRECT("'PSI WM REF'!"&amp;"5:5"),0)),"$1","")),INDIRECT("'PSI WM REF'!"&amp;"C:C"),$G66,INDIRECT("'PSI WM REF'!"&amp;"U:U"),"1.Requirements (필요량)"),SUMIFS(INDIRECT("'PSI WM REF'!"&amp;SUBSTITUTE(ADDRESS(1,MATCH(W$2,INDIRECT("'PSI WM REF'!"&amp;"5:5"),0)),"$1","")&amp;":"&amp;SUBSTITUTE(ADDRESS(1,MATCH(W$2,INDIRECT("'PSI WM REF'!"&amp;"5:5"),0)),"$1","")),INDIRECT("'PSI WM REF'!"&amp;"C:C"),$G66,INDIRECT("'PSI WM REF'!"&amp;"U:U"),"1.Requirements (필요량)"),ABS(SUMIFS(INDIRECT("'PSI WM REF'!"&amp;SUBSTITUTE(ADDRESS(1,MATCH(W$2,INDIRECT("'PSI WM REF'!"&amp;"5:5"),0)),"$1","")&amp;":"&amp;SUBSTITUTE(ADDRESS(1,MATCH(W$2,INDIRECT("'PSI WM REF'!"&amp;"5:5"),0)),"$1","")),INDIRECT("'PSI WM REF'!"&amp;"C:C"),$G66,INDIRECT("'PSI WM REF'!"&amp;"U:U"),"3.Balance stock (only SEHC)"))))+N(" [[[[               Comment: WM REF PSI              ]]]")+IFERROR(SUMIFS(INDIRECT("'PSI VC'!"&amp;SUBSTITUTE(ADDRESS(1,MATCH(W$2,INDIRECT("'PSI VC'!"&amp;"3:3"),0)),"$1","")&amp;":"&amp;SUBSTITUTE(ADDRESS(1,MATCH(W$2,INDIRECT("'PSI VC'!"&amp;"3:3"),0)),"$1","")),INDIRECT("'PSI VC'!"&amp;"A:A"),$G66),0)+N("[[[                    Comment: VC PSI                    ]]]")+SUMIFS(INDIRECT("'Assy PSI Shortage'!"&amp;SUBSTITUTE(ADDRESS(1,42+MATCH(W$2,INDIRECT("'Assy PSI Shortage'!"&amp;"AQ2:BA2"),0)),"$1","")&amp;":"&amp;SUBSTITUTE(ADDRESS(1,42+MATCH(W$2,INDIRECT("'Assy PSI Shortage'!"&amp;"AQ2:BA2"),0)),"$1","")),'Assy PSI Shortage'!$AP:$AP,'DA Injection'!$G66)+N("[[[                    Comment: Assy PSI                    ]]]")</f>
        <v>0</v>
      </c>
      <c r="X67" s="464"/>
      <c r="Y67" s="463">
        <f ca="1">IF(SUMIFS(INDIRECT("'PSI WM REF'!"&amp;SUBSTITUTE(ADDRESS(1,MATCH(Y$2,INDIRECT("'PSI WM REF'!"&amp;"5:5"),0)),"$1","")&amp;":"&amp;SUBSTITUTE(ADDRESS(1,MATCH(Y$2,INDIRECT("'PSI WM REF'!"&amp;"5:5"),0)),"$1","")),INDIRECT("'PSI WM REF'!"&amp;"C:C"),$G66,INDIRECT("'PSI WM REF'!"&amp;"U:U"),"3.Balance stock (only SEHC)")&gt;0,0,IF(ABS(SUMIFS(INDIRECT("'PSI WM REF'!"&amp;SUBSTITUTE(ADDRESS(1,MATCH(Y$2,INDIRECT("'PSI WM REF'!"&amp;"5:5"),0)),"$1","")&amp;":"&amp;SUBSTITUTE(ADDRESS(1,MATCH(Y$2,INDIRECT("'PSI WM REF'!"&amp;"5:5"),0)),"$1","")),INDIRECT("'PSI WM REF'!"&amp;"C:C"),$G66,INDIRECT("'PSI WM REF'!"&amp;"U:U"),"3.Balance stock (only SEHC)"))&gt;SUMIFS(INDIRECT("'PSI WM REF'!"&amp;SUBSTITUTE(ADDRESS(1,MATCH(Y$2,INDIRECT("'PSI WM REF'!"&amp;"5:5"),0)),"$1","")&amp;":"&amp;SUBSTITUTE(ADDRESS(1,MATCH(Y$2,INDIRECT("'PSI WM REF'!"&amp;"5:5"),0)),"$1","")),INDIRECT("'PSI WM REF'!"&amp;"C:C"),$G66,INDIRECT("'PSI WM REF'!"&amp;"U:U"),"1.Requirements (필요량)"),SUMIFS(INDIRECT("'PSI WM REF'!"&amp;SUBSTITUTE(ADDRESS(1,MATCH(Y$2,INDIRECT("'PSI WM REF'!"&amp;"5:5"),0)),"$1","")&amp;":"&amp;SUBSTITUTE(ADDRESS(1,MATCH(Y$2,INDIRECT("'PSI WM REF'!"&amp;"5:5"),0)),"$1","")),INDIRECT("'PSI WM REF'!"&amp;"C:C"),$G66,INDIRECT("'PSI WM REF'!"&amp;"U:U"),"1.Requirements (필요량)"),ABS(SUMIFS(INDIRECT("'PSI WM REF'!"&amp;SUBSTITUTE(ADDRESS(1,MATCH(Y$2,INDIRECT("'PSI WM REF'!"&amp;"5:5"),0)),"$1","")&amp;":"&amp;SUBSTITUTE(ADDRESS(1,MATCH(Y$2,INDIRECT("'PSI WM REF'!"&amp;"5:5"),0)),"$1","")),INDIRECT("'PSI WM REF'!"&amp;"C:C"),$G66,INDIRECT("'PSI WM REF'!"&amp;"U:U"),"3.Balance stock (only SEHC)"))))+N(" [[[[               Comment: WM REF PSI              ]]]")+IFERROR(SUMIFS(INDIRECT("'PSI VC'!"&amp;SUBSTITUTE(ADDRESS(1,MATCH(Y$2,INDIRECT("'PSI VC'!"&amp;"3:3"),0)),"$1","")&amp;":"&amp;SUBSTITUTE(ADDRESS(1,MATCH(Y$2,INDIRECT("'PSI VC'!"&amp;"3:3"),0)),"$1","")),INDIRECT("'PSI VC'!"&amp;"A:A"),$G66),0)+N("[[[                    Comment: VC PSI                    ]]]")+SUMIFS(INDIRECT("'Assy PSI Shortage'!"&amp;SUBSTITUTE(ADDRESS(1,42+MATCH(Y$2,INDIRECT("'Assy PSI Shortage'!"&amp;"AQ2:BA2"),0)),"$1","")&amp;":"&amp;SUBSTITUTE(ADDRESS(1,42+MATCH(Y$2,INDIRECT("'Assy PSI Shortage'!"&amp;"AQ2:BA2"),0)),"$1","")),'Assy PSI Shortage'!$AP:$AP,'DA Injection'!$G66)+N("[[[                    Comment: Assy PSI                    ]]]")</f>
        <v>0</v>
      </c>
      <c r="Z67" s="464"/>
      <c r="AA67" s="463">
        <f ca="1">IF(SUMIFS(INDIRECT("'PSI WM REF'!"&amp;SUBSTITUTE(ADDRESS(1,MATCH(AA$2,INDIRECT("'PSI WM REF'!"&amp;"5:5"),0)),"$1","")&amp;":"&amp;SUBSTITUTE(ADDRESS(1,MATCH(AA$2,INDIRECT("'PSI WM REF'!"&amp;"5:5"),0)),"$1","")),INDIRECT("'PSI WM REF'!"&amp;"C:C"),$G66,INDIRECT("'PSI WM REF'!"&amp;"U:U"),"3.Balance stock (only SEHC)")&gt;0,0,IF(ABS(SUMIFS(INDIRECT("'PSI WM REF'!"&amp;SUBSTITUTE(ADDRESS(1,MATCH(AA$2,INDIRECT("'PSI WM REF'!"&amp;"5:5"),0)),"$1","")&amp;":"&amp;SUBSTITUTE(ADDRESS(1,MATCH(AA$2,INDIRECT("'PSI WM REF'!"&amp;"5:5"),0)),"$1","")),INDIRECT("'PSI WM REF'!"&amp;"C:C"),$G66,INDIRECT("'PSI WM REF'!"&amp;"U:U"),"3.Balance stock (only SEHC)"))&gt;SUMIFS(INDIRECT("'PSI WM REF'!"&amp;SUBSTITUTE(ADDRESS(1,MATCH(AA$2,INDIRECT("'PSI WM REF'!"&amp;"5:5"),0)),"$1","")&amp;":"&amp;SUBSTITUTE(ADDRESS(1,MATCH(AA$2,INDIRECT("'PSI WM REF'!"&amp;"5:5"),0)),"$1","")),INDIRECT("'PSI WM REF'!"&amp;"C:C"),$G66,INDIRECT("'PSI WM REF'!"&amp;"U:U"),"1.Requirements (필요량)"),SUMIFS(INDIRECT("'PSI WM REF'!"&amp;SUBSTITUTE(ADDRESS(1,MATCH(AA$2,INDIRECT("'PSI WM REF'!"&amp;"5:5"),0)),"$1","")&amp;":"&amp;SUBSTITUTE(ADDRESS(1,MATCH(AA$2,INDIRECT("'PSI WM REF'!"&amp;"5:5"),0)),"$1","")),INDIRECT("'PSI WM REF'!"&amp;"C:C"),$G66,INDIRECT("'PSI WM REF'!"&amp;"U:U"),"1.Requirements (필요량)"),ABS(SUMIFS(INDIRECT("'PSI WM REF'!"&amp;SUBSTITUTE(ADDRESS(1,MATCH(AA$2,INDIRECT("'PSI WM REF'!"&amp;"5:5"),0)),"$1","")&amp;":"&amp;SUBSTITUTE(ADDRESS(1,MATCH(AA$2,INDIRECT("'PSI WM REF'!"&amp;"5:5"),0)),"$1","")),INDIRECT("'PSI WM REF'!"&amp;"C:C"),$G66,INDIRECT("'PSI WM REF'!"&amp;"U:U"),"3.Balance stock (only SEHC)"))))+N(" [[[[               Comment: WM REF PSI              ]]]")+IFERROR(SUMIFS(INDIRECT("'PSI VC'!"&amp;SUBSTITUTE(ADDRESS(1,MATCH(AA$2,INDIRECT("'PSI VC'!"&amp;"3:3"),0)),"$1","")&amp;":"&amp;SUBSTITUTE(ADDRESS(1,MATCH(AA$2,INDIRECT("'PSI VC'!"&amp;"3:3"),0)),"$1","")),INDIRECT("'PSI VC'!"&amp;"A:A"),$G66),0)+N("[[[                    Comment: VC PSI                    ]]]")+SUMIFS(INDIRECT("'Assy PSI Shortage'!"&amp;SUBSTITUTE(ADDRESS(1,42+MATCH(AA$2,INDIRECT("'Assy PSI Shortage'!"&amp;"AQ2:BA2"),0)),"$1","")&amp;":"&amp;SUBSTITUTE(ADDRESS(1,42+MATCH(AA$2,INDIRECT("'Assy PSI Shortage'!"&amp;"AQ2:BA2"),0)),"$1","")),'Assy PSI Shortage'!$AP:$AP,'DA Injection'!$G66)+N("[[[                    Comment: Assy PSI                    ]]]")</f>
        <v>0</v>
      </c>
      <c r="AB67" s="464"/>
      <c r="AC67" s="463">
        <f ca="1">IF(SUMIFS(INDIRECT("'PSI WM REF'!"&amp;SUBSTITUTE(ADDRESS(1,MATCH(AC$2,INDIRECT("'PSI WM REF'!"&amp;"5:5"),0)),"$1","")&amp;":"&amp;SUBSTITUTE(ADDRESS(1,MATCH(AC$2,INDIRECT("'PSI WM REF'!"&amp;"5:5"),0)),"$1","")),INDIRECT("'PSI WM REF'!"&amp;"C:C"),$G66,INDIRECT("'PSI WM REF'!"&amp;"U:U"),"3.Balance stock (only SEHC)")&gt;0,0,IF(ABS(SUMIFS(INDIRECT("'PSI WM REF'!"&amp;SUBSTITUTE(ADDRESS(1,MATCH(AC$2,INDIRECT("'PSI WM REF'!"&amp;"5:5"),0)),"$1","")&amp;":"&amp;SUBSTITUTE(ADDRESS(1,MATCH(AC$2,INDIRECT("'PSI WM REF'!"&amp;"5:5"),0)),"$1","")),INDIRECT("'PSI WM REF'!"&amp;"C:C"),$G66,INDIRECT("'PSI WM REF'!"&amp;"U:U"),"3.Balance stock (only SEHC)"))&gt;SUMIFS(INDIRECT("'PSI WM REF'!"&amp;SUBSTITUTE(ADDRESS(1,MATCH(AC$2,INDIRECT("'PSI WM REF'!"&amp;"5:5"),0)),"$1","")&amp;":"&amp;SUBSTITUTE(ADDRESS(1,MATCH(AC$2,INDIRECT("'PSI WM REF'!"&amp;"5:5"),0)),"$1","")),INDIRECT("'PSI WM REF'!"&amp;"C:C"),$G66,INDIRECT("'PSI WM REF'!"&amp;"U:U"),"1.Requirements (필요량)"),SUMIFS(INDIRECT("'PSI WM REF'!"&amp;SUBSTITUTE(ADDRESS(1,MATCH(AC$2,INDIRECT("'PSI WM REF'!"&amp;"5:5"),0)),"$1","")&amp;":"&amp;SUBSTITUTE(ADDRESS(1,MATCH(AC$2,INDIRECT("'PSI WM REF'!"&amp;"5:5"),0)),"$1","")),INDIRECT("'PSI WM REF'!"&amp;"C:C"),$G66,INDIRECT("'PSI WM REF'!"&amp;"U:U"),"1.Requirements (필요량)"),ABS(SUMIFS(INDIRECT("'PSI WM REF'!"&amp;SUBSTITUTE(ADDRESS(1,MATCH(AC$2,INDIRECT("'PSI WM REF'!"&amp;"5:5"),0)),"$1","")&amp;":"&amp;SUBSTITUTE(ADDRESS(1,MATCH(AC$2,INDIRECT("'PSI WM REF'!"&amp;"5:5"),0)),"$1","")),INDIRECT("'PSI WM REF'!"&amp;"C:C"),$G66,INDIRECT("'PSI WM REF'!"&amp;"U:U"),"3.Balance stock (only SEHC)"))))+N(" [[[[               Comment: WM REF PSI              ]]]")+IFERROR(SUMIFS(INDIRECT("'PSI VC'!"&amp;SUBSTITUTE(ADDRESS(1,MATCH(AC$2,INDIRECT("'PSI VC'!"&amp;"3:3"),0)),"$1","")&amp;":"&amp;SUBSTITUTE(ADDRESS(1,MATCH(AC$2,INDIRECT("'PSI VC'!"&amp;"3:3"),0)),"$1","")),INDIRECT("'PSI VC'!"&amp;"A:A"),$G66),0)+N("[[[                    Comment: VC PSI                    ]]]")+SUMIFS(INDIRECT("'Assy PSI Shortage'!"&amp;SUBSTITUTE(ADDRESS(1,42+MATCH(AC$2,INDIRECT("'Assy PSI Shortage'!"&amp;"AQ2:BA2"),0)),"$1","")&amp;":"&amp;SUBSTITUTE(ADDRESS(1,42+MATCH(AC$2,INDIRECT("'Assy PSI Shortage'!"&amp;"AQ2:BA2"),0)),"$1","")),'Assy PSI Shortage'!$AP:$AP,'DA Injection'!$G66)+N("[[[                    Comment: Assy PSI                    ]]]")</f>
        <v>0</v>
      </c>
      <c r="AD67" s="464"/>
      <c r="AE67" s="463">
        <f ca="1">IF(SUMIFS(INDIRECT("'PSI WM REF'!"&amp;SUBSTITUTE(ADDRESS(1,MATCH(AE$2,INDIRECT("'PSI WM REF'!"&amp;"5:5"),0)),"$1","")&amp;":"&amp;SUBSTITUTE(ADDRESS(1,MATCH(AE$2,INDIRECT("'PSI WM REF'!"&amp;"5:5"),0)),"$1","")),INDIRECT("'PSI WM REF'!"&amp;"C:C"),$G66,INDIRECT("'PSI WM REF'!"&amp;"U:U"),"3.Balance stock (only SEHC)")&gt;0,0,IF(ABS(SUMIFS(INDIRECT("'PSI WM REF'!"&amp;SUBSTITUTE(ADDRESS(1,MATCH(AE$2,INDIRECT("'PSI WM REF'!"&amp;"5:5"),0)),"$1","")&amp;":"&amp;SUBSTITUTE(ADDRESS(1,MATCH(AE$2,INDIRECT("'PSI WM REF'!"&amp;"5:5"),0)),"$1","")),INDIRECT("'PSI WM REF'!"&amp;"C:C"),$G66,INDIRECT("'PSI WM REF'!"&amp;"U:U"),"3.Balance stock (only SEHC)"))&gt;SUMIFS(INDIRECT("'PSI WM REF'!"&amp;SUBSTITUTE(ADDRESS(1,MATCH(AE$2,INDIRECT("'PSI WM REF'!"&amp;"5:5"),0)),"$1","")&amp;":"&amp;SUBSTITUTE(ADDRESS(1,MATCH(AE$2,INDIRECT("'PSI WM REF'!"&amp;"5:5"),0)),"$1","")),INDIRECT("'PSI WM REF'!"&amp;"C:C"),$G66,INDIRECT("'PSI WM REF'!"&amp;"U:U"),"1.Requirements (필요량)"),SUMIFS(INDIRECT("'PSI WM REF'!"&amp;SUBSTITUTE(ADDRESS(1,MATCH(AE$2,INDIRECT("'PSI WM REF'!"&amp;"5:5"),0)),"$1","")&amp;":"&amp;SUBSTITUTE(ADDRESS(1,MATCH(AE$2,INDIRECT("'PSI WM REF'!"&amp;"5:5"),0)),"$1","")),INDIRECT("'PSI WM REF'!"&amp;"C:C"),$G66,INDIRECT("'PSI WM REF'!"&amp;"U:U"),"1.Requirements (필요량)"),ABS(SUMIFS(INDIRECT("'PSI WM REF'!"&amp;SUBSTITUTE(ADDRESS(1,MATCH(AE$2,INDIRECT("'PSI WM REF'!"&amp;"5:5"),0)),"$1","")&amp;":"&amp;SUBSTITUTE(ADDRESS(1,MATCH(AE$2,INDIRECT("'PSI WM REF'!"&amp;"5:5"),0)),"$1","")),INDIRECT("'PSI WM REF'!"&amp;"C:C"),$G66,INDIRECT("'PSI WM REF'!"&amp;"U:U"),"3.Balance stock (only SEHC)"))))+N(" [[[[               Comment: WM REF PSI              ]]]")+IFERROR(SUMIFS(INDIRECT("'PSI VC'!"&amp;SUBSTITUTE(ADDRESS(1,MATCH(AE$2,INDIRECT("'PSI VC'!"&amp;"3:3"),0)),"$1","")&amp;":"&amp;SUBSTITUTE(ADDRESS(1,MATCH(AE$2,INDIRECT("'PSI VC'!"&amp;"3:3"),0)),"$1","")),INDIRECT("'PSI VC'!"&amp;"A:A"),$G66),0)+N("[[[                    Comment: VC PSI                    ]]]")+SUMIFS(INDIRECT("'Assy PSI Shortage'!"&amp;SUBSTITUTE(ADDRESS(1,42+MATCH(AE$2,INDIRECT("'Assy PSI Shortage'!"&amp;"AQ2:BA2"),0)),"$1","")&amp;":"&amp;SUBSTITUTE(ADDRESS(1,42+MATCH(AE$2,INDIRECT("'Assy PSI Shortage'!"&amp;"AQ2:BA2"),0)),"$1","")),'Assy PSI Shortage'!$AP:$AP,'DA Injection'!$G66)+N("[[[                    Comment: Assy PSI                    ]]]")</f>
        <v>0</v>
      </c>
      <c r="AF67" s="464"/>
      <c r="AG67" s="463">
        <f ca="1">IF(SUMIFS(INDIRECT("'PSI WM REF'!"&amp;SUBSTITUTE(ADDRESS(1,MATCH(AG$2,INDIRECT("'PSI WM REF'!"&amp;"5:5"),0)),"$1","")&amp;":"&amp;SUBSTITUTE(ADDRESS(1,MATCH(AG$2,INDIRECT("'PSI WM REF'!"&amp;"5:5"),0)),"$1","")),INDIRECT("'PSI WM REF'!"&amp;"C:C"),$G66,INDIRECT("'PSI WM REF'!"&amp;"U:U"),"3.Balance stock (only SEHC)")&gt;0,0,IF(ABS(SUMIFS(INDIRECT("'PSI WM REF'!"&amp;SUBSTITUTE(ADDRESS(1,MATCH(AG$2,INDIRECT("'PSI WM REF'!"&amp;"5:5"),0)),"$1","")&amp;":"&amp;SUBSTITUTE(ADDRESS(1,MATCH(AG$2,INDIRECT("'PSI WM REF'!"&amp;"5:5"),0)),"$1","")),INDIRECT("'PSI WM REF'!"&amp;"C:C"),$G66,INDIRECT("'PSI WM REF'!"&amp;"U:U"),"3.Balance stock (only SEHC)"))&gt;SUMIFS(INDIRECT("'PSI WM REF'!"&amp;SUBSTITUTE(ADDRESS(1,MATCH(AG$2,INDIRECT("'PSI WM REF'!"&amp;"5:5"),0)),"$1","")&amp;":"&amp;SUBSTITUTE(ADDRESS(1,MATCH(AG$2,INDIRECT("'PSI WM REF'!"&amp;"5:5"),0)),"$1","")),INDIRECT("'PSI WM REF'!"&amp;"C:C"),$G66,INDIRECT("'PSI WM REF'!"&amp;"U:U"),"1.Requirements (필요량)"),SUMIFS(INDIRECT("'PSI WM REF'!"&amp;SUBSTITUTE(ADDRESS(1,MATCH(AG$2,INDIRECT("'PSI WM REF'!"&amp;"5:5"),0)),"$1","")&amp;":"&amp;SUBSTITUTE(ADDRESS(1,MATCH(AG$2,INDIRECT("'PSI WM REF'!"&amp;"5:5"),0)),"$1","")),INDIRECT("'PSI WM REF'!"&amp;"C:C"),$G66,INDIRECT("'PSI WM REF'!"&amp;"U:U"),"1.Requirements (필요량)"),ABS(SUMIFS(INDIRECT("'PSI WM REF'!"&amp;SUBSTITUTE(ADDRESS(1,MATCH(AG$2,INDIRECT("'PSI WM REF'!"&amp;"5:5"),0)),"$1","")&amp;":"&amp;SUBSTITUTE(ADDRESS(1,MATCH(AG$2,INDIRECT("'PSI WM REF'!"&amp;"5:5"),0)),"$1","")),INDIRECT("'PSI WM REF'!"&amp;"C:C"),$G66,INDIRECT("'PSI WM REF'!"&amp;"U:U"),"3.Balance stock (only SEHC)"))))+N(" [[[[               Comment: WM REF PSI              ]]]")+IFERROR(SUMIFS(INDIRECT("'PSI VC'!"&amp;SUBSTITUTE(ADDRESS(1,MATCH(AG$2,INDIRECT("'PSI VC'!"&amp;"3:3"),0)),"$1","")&amp;":"&amp;SUBSTITUTE(ADDRESS(1,MATCH(AG$2,INDIRECT("'PSI VC'!"&amp;"3:3"),0)),"$1","")),INDIRECT("'PSI VC'!"&amp;"A:A"),$G66),0)+N("[[[                    Comment: VC PSI                    ]]]")+SUMIFS(INDIRECT("'Assy PSI Shortage'!"&amp;SUBSTITUTE(ADDRESS(1,42+MATCH(AG$2,INDIRECT("'Assy PSI Shortage'!"&amp;"AQ2:BA2"),0)),"$1","")&amp;":"&amp;SUBSTITUTE(ADDRESS(1,42+MATCH(AG$2,INDIRECT("'Assy PSI Shortage'!"&amp;"AQ2:BA2"),0)),"$1","")),'Assy PSI Shortage'!$AP:$AP,'DA Injection'!$G66)+N("[[[                    Comment: Assy PSI                    ]]]")</f>
        <v>0</v>
      </c>
      <c r="AH67" s="464"/>
      <c r="AI67" s="463">
        <f ca="1">IF(SUMIFS(INDIRECT("'PSI WM REF'!"&amp;SUBSTITUTE(ADDRESS(1,MATCH(AI$2,INDIRECT("'PSI WM REF'!"&amp;"5:5"),0)),"$1","")&amp;":"&amp;SUBSTITUTE(ADDRESS(1,MATCH(AI$2,INDIRECT("'PSI WM REF'!"&amp;"5:5"),0)),"$1","")),INDIRECT("'PSI WM REF'!"&amp;"C:C"),$G66,INDIRECT("'PSI WM REF'!"&amp;"U:U"),"3.Balance stock (only SEHC)")&gt;0,0,IF(ABS(SUMIFS(INDIRECT("'PSI WM REF'!"&amp;SUBSTITUTE(ADDRESS(1,MATCH(AI$2,INDIRECT("'PSI WM REF'!"&amp;"5:5"),0)),"$1","")&amp;":"&amp;SUBSTITUTE(ADDRESS(1,MATCH(AI$2,INDIRECT("'PSI WM REF'!"&amp;"5:5"),0)),"$1","")),INDIRECT("'PSI WM REF'!"&amp;"C:C"),$G66,INDIRECT("'PSI WM REF'!"&amp;"U:U"),"3.Balance stock (only SEHC)"))&gt;SUMIFS(INDIRECT("'PSI WM REF'!"&amp;SUBSTITUTE(ADDRESS(1,MATCH(AI$2,INDIRECT("'PSI WM REF'!"&amp;"5:5"),0)),"$1","")&amp;":"&amp;SUBSTITUTE(ADDRESS(1,MATCH(AI$2,INDIRECT("'PSI WM REF'!"&amp;"5:5"),0)),"$1","")),INDIRECT("'PSI WM REF'!"&amp;"C:C"),$G66,INDIRECT("'PSI WM REF'!"&amp;"U:U"),"1.Requirements (필요량)"),SUMIFS(INDIRECT("'PSI WM REF'!"&amp;SUBSTITUTE(ADDRESS(1,MATCH(AI$2,INDIRECT("'PSI WM REF'!"&amp;"5:5"),0)),"$1","")&amp;":"&amp;SUBSTITUTE(ADDRESS(1,MATCH(AI$2,INDIRECT("'PSI WM REF'!"&amp;"5:5"),0)),"$1","")),INDIRECT("'PSI WM REF'!"&amp;"C:C"),$G66,INDIRECT("'PSI WM REF'!"&amp;"U:U"),"1.Requirements (필요량)"),ABS(SUMIFS(INDIRECT("'PSI WM REF'!"&amp;SUBSTITUTE(ADDRESS(1,MATCH(AI$2,INDIRECT("'PSI WM REF'!"&amp;"5:5"),0)),"$1","")&amp;":"&amp;SUBSTITUTE(ADDRESS(1,MATCH(AI$2,INDIRECT("'PSI WM REF'!"&amp;"5:5"),0)),"$1","")),INDIRECT("'PSI WM REF'!"&amp;"C:C"),$G66,INDIRECT("'PSI WM REF'!"&amp;"U:U"),"3.Balance stock (only SEHC)"))))+N(" [[[[               Comment: WM REF PSI              ]]]")+IFERROR(SUMIFS(INDIRECT("'PSI VC'!"&amp;SUBSTITUTE(ADDRESS(1,MATCH(AI$2,INDIRECT("'PSI VC'!"&amp;"3:3"),0)),"$1","")&amp;":"&amp;SUBSTITUTE(ADDRESS(1,MATCH(AI$2,INDIRECT("'PSI VC'!"&amp;"3:3"),0)),"$1","")),INDIRECT("'PSI VC'!"&amp;"A:A"),$G66),0)+N("[[[                    Comment: VC PSI                    ]]]")+SUMIFS(INDIRECT("'Assy PSI Shortage'!"&amp;SUBSTITUTE(ADDRESS(1,42+MATCH(AI$2,INDIRECT("'Assy PSI Shortage'!"&amp;"AQ2:BA2"),0)),"$1","")&amp;":"&amp;SUBSTITUTE(ADDRESS(1,42+MATCH(AI$2,INDIRECT("'Assy PSI Shortage'!"&amp;"AQ2:BA2"),0)),"$1","")),'Assy PSI Shortage'!$AP:$AP,'DA Injection'!$G66)+N("[[[                    Comment: Assy PSI                    ]]]")</f>
        <v>0</v>
      </c>
      <c r="AJ67" s="464"/>
      <c r="AK67" s="150"/>
      <c r="AL67" s="150"/>
      <c r="AM67" s="150"/>
      <c r="AN67" s="150"/>
      <c r="AO67" s="150"/>
      <c r="AP67" s="150"/>
      <c r="AQ67" s="150"/>
      <c r="AR67" s="150"/>
      <c r="AS67" s="150"/>
      <c r="AT67" s="150"/>
      <c r="AU67" s="150"/>
      <c r="AV67" s="150"/>
      <c r="AW67" s="150"/>
      <c r="AX67" s="150"/>
      <c r="AY67" s="150"/>
      <c r="AZ67" s="150"/>
      <c r="BA67" s="150"/>
      <c r="BB67" s="150"/>
      <c r="BC67" s="150"/>
      <c r="BD67" s="150"/>
      <c r="BE67" s="150"/>
      <c r="BF67" s="150"/>
      <c r="BG67" s="150"/>
      <c r="BH67" s="150"/>
      <c r="BI67" s="150"/>
      <c r="BJ67" s="150"/>
      <c r="BK67" s="150"/>
      <c r="BL67" s="150"/>
      <c r="BM67" s="150"/>
      <c r="BN67" s="150"/>
      <c r="BO67" s="150"/>
      <c r="BP67" s="150"/>
      <c r="BQ67" s="150"/>
      <c r="BR67" s="150"/>
    </row>
    <row r="68" spans="1:70" s="115" customFormat="1" ht="33">
      <c r="A68" s="114"/>
      <c r="B68" s="121"/>
      <c r="C68" s="144">
        <f t="shared" ref="C68:D131" ca="1" si="80">C67</f>
        <v>10</v>
      </c>
      <c r="D68" s="264" t="str">
        <f t="shared" ca="1" si="80"/>
        <v>-</v>
      </c>
      <c r="E68" s="144">
        <f t="shared" ref="E68:M68" ca="1" si="81">E67</f>
        <v>3</v>
      </c>
      <c r="F68" s="144">
        <f t="shared" ca="1" si="81"/>
        <v>240</v>
      </c>
      <c r="G68" s="144" t="str">
        <f t="shared" ca="1" si="81"/>
        <v>DA66-01186A</v>
      </c>
      <c r="H68" s="196">
        <f t="shared" ca="1" si="81"/>
        <v>-1000</v>
      </c>
      <c r="I68" s="144">
        <f t="shared" si="81"/>
        <v>0</v>
      </c>
      <c r="J68" s="212">
        <f t="shared" ca="1" si="81"/>
        <v>0.5</v>
      </c>
      <c r="K68" s="146">
        <f t="shared" ca="1" si="81"/>
        <v>1000</v>
      </c>
      <c r="L68" s="146">
        <f t="shared" ca="1" si="81"/>
        <v>39</v>
      </c>
      <c r="M68" s="146">
        <f t="shared" ca="1" si="81"/>
        <v>4</v>
      </c>
      <c r="N68" s="193">
        <f t="shared" ca="1" si="10"/>
        <v>369.23076923076923</v>
      </c>
      <c r="O68" s="134"/>
      <c r="P68" s="127" t="s">
        <v>240</v>
      </c>
      <c r="Q68" s="208"/>
      <c r="R68" s="208"/>
      <c r="S68" s="208"/>
      <c r="T68" s="208"/>
      <c r="U68" s="208"/>
      <c r="V68" s="208"/>
      <c r="W68" s="208"/>
      <c r="X68" s="208"/>
      <c r="Y68" s="208"/>
      <c r="Z68" s="208"/>
      <c r="AA68" s="208"/>
      <c r="AB68" s="208"/>
      <c r="AC68" s="208"/>
      <c r="AD68" s="208"/>
      <c r="AE68" s="208"/>
      <c r="AF68" s="208"/>
      <c r="AG68" s="208"/>
      <c r="AH68" s="208"/>
      <c r="AI68" s="208"/>
      <c r="AJ68" s="208"/>
      <c r="AK68" s="150"/>
      <c r="AL68" s="150"/>
      <c r="AM68" s="150"/>
      <c r="AN68" s="150"/>
      <c r="AO68" s="150"/>
      <c r="AP68" s="150"/>
      <c r="AQ68" s="150"/>
      <c r="AR68" s="150"/>
      <c r="AS68" s="150"/>
      <c r="AT68" s="150"/>
      <c r="AU68" s="150"/>
      <c r="AV68" s="150"/>
      <c r="AW68" s="150"/>
      <c r="AX68" s="150"/>
      <c r="AY68" s="150"/>
      <c r="AZ68" s="150"/>
      <c r="BA68" s="150"/>
      <c r="BB68" s="150"/>
      <c r="BC68" s="150"/>
      <c r="BD68" s="150"/>
      <c r="BE68" s="150"/>
      <c r="BF68" s="150"/>
      <c r="BG68" s="150"/>
      <c r="BH68" s="150"/>
      <c r="BI68" s="150"/>
      <c r="BJ68" s="150"/>
      <c r="BK68" s="150"/>
      <c r="BL68" s="150"/>
      <c r="BM68" s="150"/>
      <c r="BN68" s="150"/>
      <c r="BO68" s="150"/>
      <c r="BP68" s="150"/>
      <c r="BQ68" s="150"/>
      <c r="BR68" s="150"/>
    </row>
    <row r="69" spans="1:70" s="55" customFormat="1" ht="33">
      <c r="A69" s="54">
        <f ca="1">IF(ISTEXT($G69),COUNTIF($G$6:$G69,"*")," ")</f>
        <v>64</v>
      </c>
      <c r="B69" s="122">
        <v>43524</v>
      </c>
      <c r="C69" s="144">
        <f t="shared" ca="1" si="80"/>
        <v>10</v>
      </c>
      <c r="D69" s="264" t="str">
        <f t="shared" ca="1" si="80"/>
        <v>-</v>
      </c>
      <c r="E69" s="144">
        <f t="shared" ref="E69:M69" ca="1" si="82">E68</f>
        <v>3</v>
      </c>
      <c r="F69" s="144">
        <f t="shared" ca="1" si="82"/>
        <v>240</v>
      </c>
      <c r="G69" s="144" t="str">
        <f t="shared" ca="1" si="82"/>
        <v>DA66-01186A</v>
      </c>
      <c r="H69" s="196">
        <f t="shared" ca="1" si="82"/>
        <v>-1000</v>
      </c>
      <c r="I69" s="144">
        <f t="shared" si="82"/>
        <v>0</v>
      </c>
      <c r="J69" s="212">
        <f t="shared" ca="1" si="82"/>
        <v>0.5</v>
      </c>
      <c r="K69" s="146">
        <f t="shared" ca="1" si="82"/>
        <v>1000</v>
      </c>
      <c r="L69" s="146">
        <f t="shared" ca="1" si="82"/>
        <v>39</v>
      </c>
      <c r="M69" s="146">
        <f t="shared" ca="1" si="82"/>
        <v>4</v>
      </c>
      <c r="N69" s="193">
        <f t="shared" ca="1" si="10"/>
        <v>369.23076923076923</v>
      </c>
      <c r="O69" s="198">
        <f ca="1">SUM(Q69:AJ69)-H66-I66</f>
        <v>1000</v>
      </c>
      <c r="P69" s="127" t="s">
        <v>232</v>
      </c>
      <c r="Q69" s="128">
        <f t="shared" ref="Q69:AJ69" ca="1" si="83">Q68*$N66</f>
        <v>0</v>
      </c>
      <c r="R69" s="128">
        <f t="shared" ca="1" si="83"/>
        <v>0</v>
      </c>
      <c r="S69" s="128">
        <f t="shared" ca="1" si="83"/>
        <v>0</v>
      </c>
      <c r="T69" s="128">
        <f t="shared" ca="1" si="83"/>
        <v>0</v>
      </c>
      <c r="U69" s="128">
        <f t="shared" ca="1" si="83"/>
        <v>0</v>
      </c>
      <c r="V69" s="128">
        <f t="shared" ca="1" si="83"/>
        <v>0</v>
      </c>
      <c r="W69" s="128">
        <f t="shared" ca="1" si="83"/>
        <v>0</v>
      </c>
      <c r="X69" s="128">
        <f t="shared" ca="1" si="83"/>
        <v>0</v>
      </c>
      <c r="Y69" s="128">
        <f t="shared" ca="1" si="83"/>
        <v>0</v>
      </c>
      <c r="Z69" s="128">
        <f t="shared" ca="1" si="83"/>
        <v>0</v>
      </c>
      <c r="AA69" s="128">
        <f t="shared" ca="1" si="83"/>
        <v>0</v>
      </c>
      <c r="AB69" s="128">
        <f t="shared" ca="1" si="83"/>
        <v>0</v>
      </c>
      <c r="AC69" s="128">
        <f t="shared" ca="1" si="83"/>
        <v>0</v>
      </c>
      <c r="AD69" s="128">
        <f t="shared" ca="1" si="83"/>
        <v>0</v>
      </c>
      <c r="AE69" s="128">
        <f t="shared" ca="1" si="83"/>
        <v>0</v>
      </c>
      <c r="AF69" s="128">
        <f t="shared" ca="1" si="83"/>
        <v>0</v>
      </c>
      <c r="AG69" s="128">
        <f t="shared" ca="1" si="83"/>
        <v>0</v>
      </c>
      <c r="AH69" s="128">
        <f t="shared" ca="1" si="83"/>
        <v>0</v>
      </c>
      <c r="AI69" s="128">
        <f t="shared" ca="1" si="83"/>
        <v>0</v>
      </c>
      <c r="AJ69" s="128">
        <f t="shared" ca="1" si="83"/>
        <v>0</v>
      </c>
      <c r="AK69" s="151"/>
      <c r="AL69" s="151"/>
      <c r="AM69" s="151"/>
      <c r="AN69" s="151"/>
      <c r="AO69" s="151"/>
      <c r="AP69" s="151"/>
      <c r="AQ69" s="151"/>
      <c r="AR69" s="151"/>
      <c r="AS69" s="151"/>
      <c r="AT69" s="151"/>
      <c r="AU69" s="151"/>
      <c r="AV69" s="151"/>
      <c r="AW69" s="151"/>
      <c r="AX69" s="151"/>
      <c r="AY69" s="151"/>
      <c r="AZ69" s="151"/>
      <c r="BA69" s="151"/>
      <c r="BB69" s="151"/>
      <c r="BC69" s="151"/>
      <c r="BD69" s="151"/>
      <c r="BE69" s="151"/>
      <c r="BF69" s="151"/>
      <c r="BG69" s="151"/>
      <c r="BH69" s="151"/>
      <c r="BI69" s="151"/>
      <c r="BJ69" s="151"/>
      <c r="BK69" s="151"/>
      <c r="BL69" s="151"/>
      <c r="BM69" s="151"/>
      <c r="BN69" s="151"/>
      <c r="BO69" s="151"/>
      <c r="BP69" s="151"/>
      <c r="BQ69" s="151"/>
      <c r="BR69" s="151"/>
    </row>
    <row r="70" spans="1:70" s="38" customFormat="1" ht="33">
      <c r="A70" s="35"/>
      <c r="B70" s="123"/>
      <c r="C70" s="144">
        <f t="shared" ca="1" si="80"/>
        <v>10</v>
      </c>
      <c r="D70" s="264" t="str">
        <f t="shared" ca="1" si="80"/>
        <v>-</v>
      </c>
      <c r="E70" s="144">
        <f t="shared" ref="E70:M70" ca="1" si="84">E69</f>
        <v>3</v>
      </c>
      <c r="F70" s="144">
        <f t="shared" ca="1" si="84"/>
        <v>240</v>
      </c>
      <c r="G70" s="144" t="str">
        <f t="shared" ca="1" si="84"/>
        <v>DA66-01186A</v>
      </c>
      <c r="H70" s="196">
        <f t="shared" ca="1" si="84"/>
        <v>-1000</v>
      </c>
      <c r="I70" s="144">
        <f t="shared" si="84"/>
        <v>0</v>
      </c>
      <c r="J70" s="212">
        <f t="shared" ca="1" si="84"/>
        <v>0.5</v>
      </c>
      <c r="K70" s="146">
        <f t="shared" ca="1" si="84"/>
        <v>1000</v>
      </c>
      <c r="L70" s="146">
        <f t="shared" ca="1" si="84"/>
        <v>39</v>
      </c>
      <c r="M70" s="146">
        <f t="shared" ca="1" si="84"/>
        <v>4</v>
      </c>
      <c r="N70" s="193">
        <f t="shared" ca="1" si="10"/>
        <v>369.23076923076923</v>
      </c>
      <c r="O70" s="135">
        <f ca="1">SUM(Q70:AJ70)</f>
        <v>0</v>
      </c>
      <c r="P70" s="131" t="s">
        <v>233</v>
      </c>
      <c r="Q70" s="129">
        <f ca="1">SUMIFS('Production Result'!$D:$D,'Production Result'!$C:$C,'DA Injection'!$G70,'Production Result'!$B:$B,'DA Injection'!Q$2)</f>
        <v>0</v>
      </c>
      <c r="R70" s="129">
        <f ca="1">SUMIFS('Production Result'!$E:$E,'Production Result'!$C:$C,'DA Injection'!$G70,'Production Result'!$B:$B,'DA Injection'!Q$2)</f>
        <v>0</v>
      </c>
      <c r="S70" s="129">
        <f ca="1">SUMIFS('Production Result'!$D:$D,'Production Result'!$C:$C,'DA Injection'!$G70,'Production Result'!$B:$B,'DA Injection'!S$2)</f>
        <v>0</v>
      </c>
      <c r="T70" s="129">
        <f ca="1">SUMIFS('Production Result'!$E:$E,'Production Result'!$C:$C,'DA Injection'!$G70,'Production Result'!$B:$B,'DA Injection'!S$2)</f>
        <v>0</v>
      </c>
      <c r="U70" s="129">
        <f ca="1">SUMIFS('Production Result'!$D:$D,'Production Result'!$C:$C,'DA Injection'!$G70,'Production Result'!$B:$B,'DA Injection'!U$2)</f>
        <v>0</v>
      </c>
      <c r="V70" s="129">
        <f ca="1">SUMIFS('Production Result'!$E:$E,'Production Result'!$C:$C,'DA Injection'!$G70,'Production Result'!$B:$B,'DA Injection'!U$2)</f>
        <v>0</v>
      </c>
      <c r="W70" s="129">
        <f ca="1">SUMIFS('Production Result'!$D:$D,'Production Result'!$C:$C,'DA Injection'!$G70,'Production Result'!$B:$B,'DA Injection'!W$2)</f>
        <v>0</v>
      </c>
      <c r="X70" s="129">
        <f ca="1">SUMIFS('Production Result'!$E:$E,'Production Result'!$C:$C,'DA Injection'!$G70,'Production Result'!$B:$B,'DA Injection'!W$2)</f>
        <v>0</v>
      </c>
      <c r="Y70" s="129">
        <f ca="1">SUMIFS('Production Result'!$D:$D,'Production Result'!$C:$C,'DA Injection'!$G70,'Production Result'!$B:$B,'DA Injection'!Y$2)</f>
        <v>0</v>
      </c>
      <c r="Z70" s="129">
        <f ca="1">SUMIFS('Production Result'!$E:$E,'Production Result'!$C:$C,'DA Injection'!$G70,'Production Result'!$B:$B,'DA Injection'!Y$2)</f>
        <v>0</v>
      </c>
      <c r="AA70" s="129">
        <f ca="1">SUMIFS('Production Result'!$D:$D,'Production Result'!$C:$C,'DA Injection'!$G70,'Production Result'!$B:$B,'DA Injection'!AA$2)</f>
        <v>0</v>
      </c>
      <c r="AB70" s="129">
        <f ca="1">SUMIFS('Production Result'!$E:$E,'Production Result'!$C:$C,'DA Injection'!$G70,'Production Result'!$B:$B,'DA Injection'!AA$2)</f>
        <v>0</v>
      </c>
      <c r="AC70" s="129">
        <f ca="1">SUMIFS('Production Result'!$D:$D,'Production Result'!$C:$C,'DA Injection'!$G70,'Production Result'!$B:$B,'DA Injection'!AC$2)</f>
        <v>0</v>
      </c>
      <c r="AD70" s="129">
        <f ca="1">SUMIFS('Production Result'!$E:$E,'Production Result'!$C:$C,'DA Injection'!$G70,'Production Result'!$B:$B,'DA Injection'!AC$2)</f>
        <v>0</v>
      </c>
      <c r="AE70" s="129">
        <f ca="1">SUMIFS('Production Result'!$D:$D,'Production Result'!$C:$C,'DA Injection'!$G70,'Production Result'!$B:$B,'DA Injection'!AE$2)</f>
        <v>0</v>
      </c>
      <c r="AF70" s="129">
        <f ca="1">SUMIFS('Production Result'!$E:$E,'Production Result'!$C:$C,'DA Injection'!$G70,'Production Result'!$B:$B,'DA Injection'!AE$2)</f>
        <v>0</v>
      </c>
      <c r="AG70" s="129">
        <f ca="1">SUMIFS('Production Result'!$D:$D,'Production Result'!$C:$C,'DA Injection'!$G70,'Production Result'!$B:$B,'DA Injection'!AG$2)</f>
        <v>0</v>
      </c>
      <c r="AH70" s="129">
        <f ca="1">SUMIFS('Production Result'!$E:$E,'Production Result'!$C:$C,'DA Injection'!$G70,'Production Result'!$B:$B,'DA Injection'!AG$2)</f>
        <v>0</v>
      </c>
      <c r="AI70" s="129">
        <f ca="1">SUMIFS('Production Result'!$D:$D,'Production Result'!$C:$C,'DA Injection'!$G70,'Production Result'!$B:$B,'DA Injection'!AI$2)</f>
        <v>0</v>
      </c>
      <c r="AJ70" s="129">
        <f ca="1">SUMIFS('Production Result'!$E:$E,'Production Result'!$C:$C,'DA Injection'!$G70,'Production Result'!$B:$B,'DA Injection'!AI$2)</f>
        <v>0</v>
      </c>
      <c r="AK70" s="151"/>
      <c r="AL70" s="151"/>
      <c r="AM70" s="151"/>
      <c r="AN70" s="151"/>
      <c r="AO70" s="151"/>
      <c r="AP70" s="151"/>
      <c r="AQ70" s="151"/>
      <c r="AR70" s="151"/>
      <c r="AS70" s="151"/>
      <c r="AT70" s="151"/>
      <c r="AU70" s="151"/>
      <c r="AV70" s="151"/>
      <c r="AW70" s="151"/>
      <c r="AX70" s="151"/>
      <c r="AY70" s="151"/>
      <c r="AZ70" s="151"/>
      <c r="BA70" s="151"/>
      <c r="BB70" s="151"/>
      <c r="BC70" s="151"/>
      <c r="BD70" s="151"/>
      <c r="BE70" s="151"/>
      <c r="BF70" s="151"/>
      <c r="BG70" s="151"/>
      <c r="BH70" s="151"/>
      <c r="BI70" s="151"/>
      <c r="BJ70" s="151"/>
      <c r="BK70" s="151"/>
      <c r="BL70" s="151"/>
      <c r="BM70" s="151"/>
      <c r="BN70" s="151"/>
      <c r="BO70" s="151"/>
      <c r="BP70" s="151"/>
      <c r="BQ70" s="151"/>
      <c r="BR70" s="151"/>
    </row>
    <row r="71" spans="1:70" s="38" customFormat="1" ht="33">
      <c r="A71" s="35"/>
      <c r="B71" s="123"/>
      <c r="C71" s="144">
        <f t="shared" ca="1" si="80"/>
        <v>10</v>
      </c>
      <c r="D71" s="264" t="str">
        <f t="shared" ca="1" si="80"/>
        <v>-</v>
      </c>
      <c r="E71" s="144">
        <f t="shared" ref="E71:M71" ca="1" si="85">E70</f>
        <v>3</v>
      </c>
      <c r="F71" s="144">
        <f t="shared" ca="1" si="85"/>
        <v>240</v>
      </c>
      <c r="G71" s="144" t="str">
        <f t="shared" ca="1" si="85"/>
        <v>DA66-01186A</v>
      </c>
      <c r="H71" s="196">
        <f t="shared" ca="1" si="85"/>
        <v>-1000</v>
      </c>
      <c r="I71" s="144">
        <f t="shared" si="85"/>
        <v>0</v>
      </c>
      <c r="J71" s="212">
        <f t="shared" ca="1" si="85"/>
        <v>0.5</v>
      </c>
      <c r="K71" s="146">
        <f t="shared" ca="1" si="85"/>
        <v>1000</v>
      </c>
      <c r="L71" s="146">
        <f t="shared" ca="1" si="85"/>
        <v>39</v>
      </c>
      <c r="M71" s="146">
        <f t="shared" ca="1" si="85"/>
        <v>4</v>
      </c>
      <c r="N71" s="193">
        <f t="shared" ca="1" si="10"/>
        <v>369.23076923076923</v>
      </c>
      <c r="O71" s="135">
        <f ca="1">SUM(Q71:AJ71)</f>
        <v>0</v>
      </c>
      <c r="P71" s="132" t="s">
        <v>234</v>
      </c>
      <c r="Q71" s="129">
        <f ca="1">SUMIFS('Production Result'!$F:$F,'Production Result'!$C:$C,'DA Injection'!$G71,'Production Result'!$B:$B,'DA Injection'!Q$2)</f>
        <v>0</v>
      </c>
      <c r="R71" s="129">
        <f ca="1">SUMIFS('Production Result'!$G:$G,'Production Result'!$C:$C,'DA Injection'!$G71,'Production Result'!$B:$B,'DA Injection'!Q$2)</f>
        <v>0</v>
      </c>
      <c r="S71" s="129">
        <f ca="1">SUMIFS('Production Result'!$F:$F,'Production Result'!$C:$C,'DA Injection'!$G71,'Production Result'!$B:$B,'DA Injection'!S$2)</f>
        <v>0</v>
      </c>
      <c r="T71" s="129">
        <f ca="1">SUMIFS('Production Result'!$G:$G,'Production Result'!$C:$C,'DA Injection'!$G71,'Production Result'!$B:$B,'DA Injection'!S$2)</f>
        <v>0</v>
      </c>
      <c r="U71" s="129">
        <f ca="1">SUMIFS('Production Result'!$F:$F,'Production Result'!$C:$C,'DA Injection'!$G71,'Production Result'!$B:$B,'DA Injection'!U$2)</f>
        <v>0</v>
      </c>
      <c r="V71" s="129">
        <f ca="1">SUMIFS('Production Result'!$G:$G,'Production Result'!$C:$C,'DA Injection'!$G71,'Production Result'!$B:$B,'DA Injection'!U$2)</f>
        <v>0</v>
      </c>
      <c r="W71" s="129">
        <f ca="1">SUMIFS('Production Result'!$F:$F,'Production Result'!$C:$C,'DA Injection'!$G71,'Production Result'!$B:$B,'DA Injection'!W$2)</f>
        <v>0</v>
      </c>
      <c r="X71" s="129">
        <f ca="1">SUMIFS('Production Result'!$G:$G,'Production Result'!$C:$C,'DA Injection'!$G71,'Production Result'!$B:$B,'DA Injection'!W$2)</f>
        <v>0</v>
      </c>
      <c r="Y71" s="129">
        <f ca="1">SUMIFS('Production Result'!$F:$F,'Production Result'!$C:$C,'DA Injection'!$G71,'Production Result'!$B:$B,'DA Injection'!Y$2)</f>
        <v>0</v>
      </c>
      <c r="Z71" s="129">
        <f ca="1">SUMIFS('Production Result'!$G:$G,'Production Result'!$C:$C,'DA Injection'!$G71,'Production Result'!$B:$B,'DA Injection'!Y$2)</f>
        <v>0</v>
      </c>
      <c r="AA71" s="129">
        <f ca="1">SUMIFS('Production Result'!$F:$F,'Production Result'!$C:$C,'DA Injection'!$G71,'Production Result'!$B:$B,'DA Injection'!AA$2)</f>
        <v>0</v>
      </c>
      <c r="AB71" s="129">
        <f ca="1">SUMIFS('Production Result'!$G:$G,'Production Result'!$C:$C,'DA Injection'!$G71,'Production Result'!$B:$B,'DA Injection'!AA$2)</f>
        <v>0</v>
      </c>
      <c r="AC71" s="129">
        <f ca="1">SUMIFS('Production Result'!$F:$F,'Production Result'!$C:$C,'DA Injection'!$G71,'Production Result'!$B:$B,'DA Injection'!AC$2)</f>
        <v>0</v>
      </c>
      <c r="AD71" s="129">
        <f ca="1">SUMIFS('Production Result'!$G:$G,'Production Result'!$C:$C,'DA Injection'!$G71,'Production Result'!$B:$B,'DA Injection'!AC$2)</f>
        <v>0</v>
      </c>
      <c r="AE71" s="129">
        <f ca="1">SUMIFS('Production Result'!$F:$F,'Production Result'!$C:$C,'DA Injection'!$G71,'Production Result'!$B:$B,'DA Injection'!AE$2)</f>
        <v>0</v>
      </c>
      <c r="AF71" s="129">
        <f ca="1">SUMIFS('Production Result'!$G:$G,'Production Result'!$C:$C,'DA Injection'!$G71,'Production Result'!$B:$B,'DA Injection'!AE$2)</f>
        <v>0</v>
      </c>
      <c r="AG71" s="129">
        <f ca="1">SUMIFS('Production Result'!$F:$F,'Production Result'!$C:$C,'DA Injection'!$G71,'Production Result'!$B:$B,'DA Injection'!AG$2)</f>
        <v>0</v>
      </c>
      <c r="AH71" s="129">
        <f ca="1">SUMIFS('Production Result'!$G:$G,'Production Result'!$C:$C,'DA Injection'!$G71,'Production Result'!$B:$B,'DA Injection'!AG$2)</f>
        <v>0</v>
      </c>
      <c r="AI71" s="129">
        <f ca="1">SUMIFS('Production Result'!$F:$F,'Production Result'!$C:$C,'DA Injection'!$G71,'Production Result'!$B:$B,'DA Injection'!AI$2)</f>
        <v>0</v>
      </c>
      <c r="AJ71" s="129">
        <f ca="1">SUMIFS('Production Result'!$G:$G,'Production Result'!$C:$C,'DA Injection'!$G71,'Production Result'!$B:$B,'DA Injection'!AI$2)</f>
        <v>0</v>
      </c>
      <c r="AK71" s="151"/>
      <c r="AL71" s="151"/>
      <c r="AM71" s="151"/>
      <c r="AN71" s="151"/>
      <c r="AO71" s="151"/>
      <c r="AP71" s="151"/>
      <c r="AQ71" s="151"/>
      <c r="AR71" s="151"/>
      <c r="AS71" s="151"/>
      <c r="AT71" s="151"/>
      <c r="AU71" s="151"/>
      <c r="AV71" s="151"/>
      <c r="AW71" s="151"/>
      <c r="AX71" s="151"/>
      <c r="AY71" s="151"/>
      <c r="AZ71" s="151"/>
      <c r="BA71" s="151"/>
      <c r="BB71" s="151"/>
      <c r="BC71" s="151"/>
      <c r="BD71" s="151"/>
      <c r="BE71" s="151"/>
      <c r="BF71" s="151"/>
      <c r="BG71" s="151"/>
      <c r="BH71" s="151"/>
      <c r="BI71" s="151"/>
      <c r="BJ71" s="151"/>
      <c r="BK71" s="151"/>
      <c r="BL71" s="151"/>
      <c r="BM71" s="151"/>
      <c r="BN71" s="151"/>
      <c r="BO71" s="151"/>
      <c r="BP71" s="151"/>
      <c r="BQ71" s="151"/>
      <c r="BR71" s="151"/>
    </row>
    <row r="72" spans="1:70" s="38" customFormat="1" ht="33">
      <c r="A72" s="35"/>
      <c r="B72" s="123"/>
      <c r="C72" s="145">
        <f t="shared" ca="1" si="80"/>
        <v>10</v>
      </c>
      <c r="D72" s="264" t="str">
        <f t="shared" ca="1" si="80"/>
        <v>-</v>
      </c>
      <c r="E72" s="145">
        <f t="shared" ref="E72:M72" ca="1" si="86">E71</f>
        <v>3</v>
      </c>
      <c r="F72" s="145">
        <f t="shared" ca="1" si="86"/>
        <v>240</v>
      </c>
      <c r="G72" s="145" t="str">
        <f t="shared" ca="1" si="86"/>
        <v>DA66-01186A</v>
      </c>
      <c r="H72" s="196">
        <f t="shared" ca="1" si="86"/>
        <v>-1000</v>
      </c>
      <c r="I72" s="145">
        <f t="shared" si="86"/>
        <v>0</v>
      </c>
      <c r="J72" s="213">
        <f t="shared" ca="1" si="86"/>
        <v>0.5</v>
      </c>
      <c r="K72" s="146">
        <f t="shared" ca="1" si="86"/>
        <v>1000</v>
      </c>
      <c r="L72" s="146">
        <f t="shared" ca="1" si="86"/>
        <v>39</v>
      </c>
      <c r="M72" s="146">
        <f t="shared" ca="1" si="86"/>
        <v>4</v>
      </c>
      <c r="N72" s="194">
        <f t="shared" ca="1" si="10"/>
        <v>369.23076923076923</v>
      </c>
      <c r="O72" s="137" t="e">
        <f ca="1">O71/O70</f>
        <v>#DIV/0!</v>
      </c>
      <c r="P72" s="136" t="s">
        <v>239</v>
      </c>
      <c r="Q72" s="138" t="str">
        <f t="shared" ref="Q72:AJ72" ca="1" si="87">IFERROR(Q71/Q70,"")</f>
        <v/>
      </c>
      <c r="R72" s="138" t="str">
        <f t="shared" ca="1" si="87"/>
        <v/>
      </c>
      <c r="S72" s="138" t="str">
        <f t="shared" ca="1" si="87"/>
        <v/>
      </c>
      <c r="T72" s="138" t="str">
        <f t="shared" ca="1" si="87"/>
        <v/>
      </c>
      <c r="U72" s="138" t="str">
        <f t="shared" ca="1" si="87"/>
        <v/>
      </c>
      <c r="V72" s="138" t="str">
        <f t="shared" ca="1" si="87"/>
        <v/>
      </c>
      <c r="W72" s="138" t="str">
        <f t="shared" ca="1" si="87"/>
        <v/>
      </c>
      <c r="X72" s="138" t="str">
        <f t="shared" ca="1" si="87"/>
        <v/>
      </c>
      <c r="Y72" s="138" t="str">
        <f t="shared" ca="1" si="87"/>
        <v/>
      </c>
      <c r="Z72" s="138" t="str">
        <f t="shared" ca="1" si="87"/>
        <v/>
      </c>
      <c r="AA72" s="138" t="str">
        <f t="shared" ca="1" si="87"/>
        <v/>
      </c>
      <c r="AB72" s="138" t="str">
        <f t="shared" ca="1" si="87"/>
        <v/>
      </c>
      <c r="AC72" s="138" t="str">
        <f t="shared" ca="1" si="87"/>
        <v/>
      </c>
      <c r="AD72" s="138" t="str">
        <f t="shared" ca="1" si="87"/>
        <v/>
      </c>
      <c r="AE72" s="138" t="str">
        <f t="shared" ca="1" si="87"/>
        <v/>
      </c>
      <c r="AF72" s="138" t="str">
        <f t="shared" ca="1" si="87"/>
        <v/>
      </c>
      <c r="AG72" s="138" t="str">
        <f t="shared" ca="1" si="87"/>
        <v/>
      </c>
      <c r="AH72" s="138" t="str">
        <f t="shared" ca="1" si="87"/>
        <v/>
      </c>
      <c r="AI72" s="138" t="str">
        <f t="shared" ca="1" si="87"/>
        <v/>
      </c>
      <c r="AJ72" s="138" t="str">
        <f t="shared" ca="1" si="87"/>
        <v/>
      </c>
      <c r="AK72" s="151"/>
      <c r="AL72" s="151"/>
      <c r="AM72" s="151"/>
      <c r="AN72" s="151"/>
      <c r="AO72" s="151"/>
      <c r="AP72" s="151"/>
      <c r="AQ72" s="151"/>
      <c r="AR72" s="151"/>
      <c r="AS72" s="151"/>
      <c r="AT72" s="151"/>
      <c r="AU72" s="151"/>
      <c r="AV72" s="151"/>
      <c r="AW72" s="151"/>
      <c r="AX72" s="151"/>
      <c r="AY72" s="151"/>
      <c r="AZ72" s="151"/>
      <c r="BA72" s="151"/>
      <c r="BB72" s="151"/>
      <c r="BC72" s="151"/>
      <c r="BD72" s="151"/>
      <c r="BE72" s="151"/>
      <c r="BF72" s="151"/>
      <c r="BG72" s="151"/>
      <c r="BH72" s="151"/>
      <c r="BI72" s="151"/>
      <c r="BJ72" s="151"/>
      <c r="BK72" s="151"/>
      <c r="BL72" s="151"/>
      <c r="BM72" s="151"/>
      <c r="BN72" s="151"/>
      <c r="BO72" s="151"/>
      <c r="BP72" s="151"/>
      <c r="BQ72" s="151"/>
      <c r="BR72" s="151"/>
    </row>
    <row r="73" spans="1:70" s="115" customFormat="1" ht="33">
      <c r="A73" s="114"/>
      <c r="B73" s="121"/>
      <c r="C73" s="141">
        <f ca="1">IF(P77="Good",COUNTIF(INDIRECT("P1:P"&amp;ROW(P77)),"Good"))</f>
        <v>11</v>
      </c>
      <c r="D73" s="285" t="str">
        <f ca="1">IFERROR(SUM(Q77:AJ77)/SUM(Q76:AJ76),"-")</f>
        <v>-</v>
      </c>
      <c r="E73" s="139">
        <f ca="1">VLOOKUP(G73,'Code List'!B:D,2,0)</f>
        <v>4</v>
      </c>
      <c r="F73" s="139">
        <f ca="1">VLOOKUP(G73,'Code List'!B:D,3,0)</f>
        <v>240</v>
      </c>
      <c r="G73" s="87" t="str">
        <f ca="1">VLOOKUP(C73,'Code List'!A:B,2,0)</f>
        <v>DA61-10771A</v>
      </c>
      <c r="H73" s="195">
        <f ca="1">SUM(Q74:AJ74)-K73</f>
        <v>-335</v>
      </c>
      <c r="I73" s="133"/>
      <c r="J73" s="211">
        <f ca="1">VLOOKUP(G73,'Code List'!B:G,6,0)</f>
        <v>1</v>
      </c>
      <c r="K73" s="140">
        <f ca="1">SUMIFS(Stock!C:C,Stock!B:B,'DA Injection'!G73)+SUMIFS(Stock!C:C,Stock!B:B,VLOOKUP('DA Injection'!G73,'Code List'!$B:$K,10,0))</f>
        <v>335</v>
      </c>
      <c r="L73" s="140">
        <f ca="1">VLOOKUP(G73,'Code List'!B:F,4,0)</f>
        <v>35</v>
      </c>
      <c r="M73" s="140">
        <f ca="1">VLOOKUP(G73,'Code List'!B:F,5,0)</f>
        <v>2</v>
      </c>
      <c r="N73" s="197">
        <f t="shared" ca="1" si="10"/>
        <v>205.71428571428572</v>
      </c>
      <c r="O73" s="134"/>
      <c r="P73" s="124" t="s">
        <v>231</v>
      </c>
      <c r="Q73" s="125" t="s">
        <v>228</v>
      </c>
      <c r="R73" s="126" t="s">
        <v>229</v>
      </c>
      <c r="S73" s="125" t="s">
        <v>228</v>
      </c>
      <c r="T73" s="126" t="s">
        <v>229</v>
      </c>
      <c r="U73" s="125" t="s">
        <v>228</v>
      </c>
      <c r="V73" s="126" t="s">
        <v>229</v>
      </c>
      <c r="W73" s="125" t="s">
        <v>228</v>
      </c>
      <c r="X73" s="126" t="s">
        <v>229</v>
      </c>
      <c r="Y73" s="125" t="s">
        <v>228</v>
      </c>
      <c r="Z73" s="126" t="s">
        <v>229</v>
      </c>
      <c r="AA73" s="125" t="s">
        <v>228</v>
      </c>
      <c r="AB73" s="126" t="s">
        <v>229</v>
      </c>
      <c r="AC73" s="125" t="s">
        <v>228</v>
      </c>
      <c r="AD73" s="126" t="s">
        <v>229</v>
      </c>
      <c r="AE73" s="125" t="s">
        <v>228</v>
      </c>
      <c r="AF73" s="126" t="s">
        <v>229</v>
      </c>
      <c r="AG73" s="125" t="s">
        <v>228</v>
      </c>
      <c r="AH73" s="126" t="s">
        <v>229</v>
      </c>
      <c r="AI73" s="125" t="s">
        <v>228</v>
      </c>
      <c r="AJ73" s="126" t="s">
        <v>229</v>
      </c>
      <c r="AK73" s="150"/>
      <c r="AL73" s="150"/>
      <c r="AM73" s="150"/>
      <c r="AN73" s="150"/>
      <c r="AO73" s="150"/>
      <c r="AP73" s="150"/>
      <c r="AQ73" s="150"/>
      <c r="AR73" s="150"/>
      <c r="AS73" s="150"/>
      <c r="AT73" s="150"/>
      <c r="AU73" s="150"/>
      <c r="AV73" s="150"/>
      <c r="AW73" s="150"/>
      <c r="AX73" s="150"/>
      <c r="AY73" s="150"/>
      <c r="AZ73" s="150"/>
      <c r="BA73" s="150"/>
      <c r="BB73" s="150"/>
      <c r="BC73" s="150"/>
      <c r="BD73" s="150"/>
      <c r="BE73" s="150"/>
      <c r="BF73" s="150"/>
      <c r="BG73" s="150"/>
      <c r="BH73" s="150"/>
      <c r="BI73" s="150"/>
      <c r="BJ73" s="150"/>
      <c r="BK73" s="150"/>
      <c r="BL73" s="150"/>
      <c r="BM73" s="150"/>
      <c r="BN73" s="150"/>
      <c r="BO73" s="150"/>
      <c r="BP73" s="150"/>
      <c r="BQ73" s="150"/>
      <c r="BR73" s="150"/>
    </row>
    <row r="74" spans="1:70" s="115" customFormat="1" ht="66.95" customHeight="1">
      <c r="A74" s="114"/>
      <c r="B74" s="121"/>
      <c r="C74" s="144">
        <f t="shared" ref="C74:M74" ca="1" si="88">C73</f>
        <v>11</v>
      </c>
      <c r="D74" s="264" t="str">
        <f t="shared" ca="1" si="88"/>
        <v>-</v>
      </c>
      <c r="E74" s="144">
        <f t="shared" ca="1" si="88"/>
        <v>4</v>
      </c>
      <c r="F74" s="144">
        <f t="shared" ca="1" si="88"/>
        <v>240</v>
      </c>
      <c r="G74" s="144" t="str">
        <f t="shared" ca="1" si="88"/>
        <v>DA61-10771A</v>
      </c>
      <c r="H74" s="196">
        <f t="shared" ca="1" si="88"/>
        <v>-335</v>
      </c>
      <c r="I74" s="144">
        <f t="shared" si="88"/>
        <v>0</v>
      </c>
      <c r="J74" s="212">
        <f t="shared" ca="1" si="88"/>
        <v>1</v>
      </c>
      <c r="K74" s="146">
        <f t="shared" ca="1" si="88"/>
        <v>335</v>
      </c>
      <c r="L74" s="146">
        <f t="shared" ca="1" si="88"/>
        <v>35</v>
      </c>
      <c r="M74" s="146">
        <f t="shared" ca="1" si="88"/>
        <v>2</v>
      </c>
      <c r="N74" s="193">
        <f t="shared" ref="N74" ca="1" si="89">3600/L74*M74</f>
        <v>205.71428571428572</v>
      </c>
      <c r="O74" s="134" t="s">
        <v>238</v>
      </c>
      <c r="P74" s="124"/>
      <c r="Q74" s="463">
        <f ca="1">IF(SUMIFS(INDIRECT("'PSI WM REF'!"&amp;SUBSTITUTE(ADDRESS(1,MATCH(Q$2,INDIRECT("'PSI WM REF'!"&amp;"5:5"),0)),"$1","")&amp;":"&amp;SUBSTITUTE(ADDRESS(1,MATCH(Q$2,INDIRECT("'PSI WM REF'!"&amp;"5:5"),0)),"$1","")),INDIRECT("'PSI WM REF'!"&amp;"C:C"),$G73,INDIRECT("'PSI WM REF'!"&amp;"U:U"),"3.Balance stock (only SEHC)")&gt;0,0,IF(ABS(SUMIFS(INDIRECT("'PSI WM REF'!"&amp;SUBSTITUTE(ADDRESS(1,MATCH(Q$2,INDIRECT("'PSI WM REF'!"&amp;"5:5"),0)),"$1","")&amp;":"&amp;SUBSTITUTE(ADDRESS(1,MATCH(Q$2,INDIRECT("'PSI WM REF'!"&amp;"5:5"),0)),"$1","")),INDIRECT("'PSI WM REF'!"&amp;"C:C"),$G73,INDIRECT("'PSI WM REF'!"&amp;"U:U"),"3.Balance stock (only SEHC)"))&gt;SUMIFS(INDIRECT("'PSI WM REF'!"&amp;SUBSTITUTE(ADDRESS(1,MATCH(Q$2,INDIRECT("'PSI WM REF'!"&amp;"5:5"),0)),"$1","")&amp;":"&amp;SUBSTITUTE(ADDRESS(1,MATCH(Q$2,INDIRECT("'PSI WM REF'!"&amp;"5:5"),0)),"$1","")),INDIRECT("'PSI WM REF'!"&amp;"C:C"),$G73,INDIRECT("'PSI WM REF'!"&amp;"U:U"),"1.Requirements (필요량)"),SUMIFS(INDIRECT("'PSI WM REF'!"&amp;SUBSTITUTE(ADDRESS(1,MATCH(Q$2,INDIRECT("'PSI WM REF'!"&amp;"5:5"),0)),"$1","")&amp;":"&amp;SUBSTITUTE(ADDRESS(1,MATCH(Q$2,INDIRECT("'PSI WM REF'!"&amp;"5:5"),0)),"$1","")),INDIRECT("'PSI WM REF'!"&amp;"C:C"),$G73,INDIRECT("'PSI WM REF'!"&amp;"U:U"),"1.Requirements (필요량)"),ABS(SUMIFS(INDIRECT("'PSI WM REF'!"&amp;SUBSTITUTE(ADDRESS(1,MATCH(Q$2,INDIRECT("'PSI WM REF'!"&amp;"5:5"),0)),"$1","")&amp;":"&amp;SUBSTITUTE(ADDRESS(1,MATCH(Q$2,INDIRECT("'PSI WM REF'!"&amp;"5:5"),0)),"$1","")),INDIRECT("'PSI WM REF'!"&amp;"C:C"),$G73,INDIRECT("'PSI WM REF'!"&amp;"U:U"),"3.Balance stock (only SEHC)"))))+N(" [[[[               Comment: WM REF PSI              ]]]")+IFERROR(SUMIFS(INDIRECT("'PSI VC'!"&amp;SUBSTITUTE(ADDRESS(1,MATCH(Q$2,INDIRECT("'PSI VC'!"&amp;"3:3"),0)),"$1","")&amp;":"&amp;SUBSTITUTE(ADDRESS(1,MATCH(Q$2,INDIRECT("'PSI VC'!"&amp;"3:3"),0)),"$1","")),INDIRECT("'PSI VC'!"&amp;"A:A"),$G73),0)+N("[[[                    Comment: VC PSI                    ]]]")+SUMIFS(INDIRECT("'Assy PSI Shortage'!"&amp;SUBSTITUTE(ADDRESS(1,42+MATCH(Q$2,INDIRECT("'Assy PSI Shortage'!"&amp;"AQ2:BA2"),0)),"$1","")&amp;":"&amp;SUBSTITUTE(ADDRESS(1,42+MATCH(Q$2,INDIRECT("'Assy PSI Shortage'!"&amp;"AQ2:BA2"),0)),"$1","")),'Assy PSI Shortage'!$AP:$AP,'DA Injection'!$G73)+N("[[[                    Comment: Assy PSI                    ]]]")</f>
        <v>0</v>
      </c>
      <c r="R74" s="464"/>
      <c r="S74" s="463">
        <f ca="1">IF(SUMIFS(INDIRECT("'PSI WM REF'!"&amp;SUBSTITUTE(ADDRESS(1,MATCH(S$2,INDIRECT("'PSI WM REF'!"&amp;"5:5"),0)),"$1","")&amp;":"&amp;SUBSTITUTE(ADDRESS(1,MATCH(S$2,INDIRECT("'PSI WM REF'!"&amp;"5:5"),0)),"$1","")),INDIRECT("'PSI WM REF'!"&amp;"C:C"),$G73,INDIRECT("'PSI WM REF'!"&amp;"U:U"),"3.Balance stock (only SEHC)")&gt;0,0,IF(ABS(SUMIFS(INDIRECT("'PSI WM REF'!"&amp;SUBSTITUTE(ADDRESS(1,MATCH(S$2,INDIRECT("'PSI WM REF'!"&amp;"5:5"),0)),"$1","")&amp;":"&amp;SUBSTITUTE(ADDRESS(1,MATCH(S$2,INDIRECT("'PSI WM REF'!"&amp;"5:5"),0)),"$1","")),INDIRECT("'PSI WM REF'!"&amp;"C:C"),$G73,INDIRECT("'PSI WM REF'!"&amp;"U:U"),"3.Balance stock (only SEHC)"))&gt;SUMIFS(INDIRECT("'PSI WM REF'!"&amp;SUBSTITUTE(ADDRESS(1,MATCH(S$2,INDIRECT("'PSI WM REF'!"&amp;"5:5"),0)),"$1","")&amp;":"&amp;SUBSTITUTE(ADDRESS(1,MATCH(S$2,INDIRECT("'PSI WM REF'!"&amp;"5:5"),0)),"$1","")),INDIRECT("'PSI WM REF'!"&amp;"C:C"),$G73,INDIRECT("'PSI WM REF'!"&amp;"U:U"),"1.Requirements (필요량)"),SUMIFS(INDIRECT("'PSI WM REF'!"&amp;SUBSTITUTE(ADDRESS(1,MATCH(S$2,INDIRECT("'PSI WM REF'!"&amp;"5:5"),0)),"$1","")&amp;":"&amp;SUBSTITUTE(ADDRESS(1,MATCH(S$2,INDIRECT("'PSI WM REF'!"&amp;"5:5"),0)),"$1","")),INDIRECT("'PSI WM REF'!"&amp;"C:C"),$G73,INDIRECT("'PSI WM REF'!"&amp;"U:U"),"1.Requirements (필요량)"),ABS(SUMIFS(INDIRECT("'PSI WM REF'!"&amp;SUBSTITUTE(ADDRESS(1,MATCH(S$2,INDIRECT("'PSI WM REF'!"&amp;"5:5"),0)),"$1","")&amp;":"&amp;SUBSTITUTE(ADDRESS(1,MATCH(S$2,INDIRECT("'PSI WM REF'!"&amp;"5:5"),0)),"$1","")),INDIRECT("'PSI WM REF'!"&amp;"C:C"),$G73,INDIRECT("'PSI WM REF'!"&amp;"U:U"),"3.Balance stock (only SEHC)"))))+N(" [[[[               Comment: WM REF PSI              ]]]")+IFERROR(SUMIFS(INDIRECT("'PSI VC'!"&amp;SUBSTITUTE(ADDRESS(1,MATCH(S$2,INDIRECT("'PSI VC'!"&amp;"3:3"),0)),"$1","")&amp;":"&amp;SUBSTITUTE(ADDRESS(1,MATCH(S$2,INDIRECT("'PSI VC'!"&amp;"3:3"),0)),"$1","")),INDIRECT("'PSI VC'!"&amp;"A:A"),$G73),0)+N("[[[                    Comment: VC PSI                    ]]]")+SUMIFS(INDIRECT("'Assy PSI Shortage'!"&amp;SUBSTITUTE(ADDRESS(1,42+MATCH(S$2,INDIRECT("'Assy PSI Shortage'!"&amp;"AQ2:BA2"),0)),"$1","")&amp;":"&amp;SUBSTITUTE(ADDRESS(1,42+MATCH(S$2,INDIRECT("'Assy PSI Shortage'!"&amp;"AQ2:BA2"),0)),"$1","")),'Assy PSI Shortage'!$AP:$AP,'DA Injection'!$G73)+N("[[[                    Comment: Assy PSI                    ]]]")</f>
        <v>0</v>
      </c>
      <c r="T74" s="464"/>
      <c r="U74" s="463">
        <f ca="1">IF(SUMIFS(INDIRECT("'PSI WM REF'!"&amp;SUBSTITUTE(ADDRESS(1,MATCH(U$2,INDIRECT("'PSI WM REF'!"&amp;"5:5"),0)),"$1","")&amp;":"&amp;SUBSTITUTE(ADDRESS(1,MATCH(U$2,INDIRECT("'PSI WM REF'!"&amp;"5:5"),0)),"$1","")),INDIRECT("'PSI WM REF'!"&amp;"C:C"),$G73,INDIRECT("'PSI WM REF'!"&amp;"U:U"),"3.Balance stock (only SEHC)")&gt;0,0,IF(ABS(SUMIFS(INDIRECT("'PSI WM REF'!"&amp;SUBSTITUTE(ADDRESS(1,MATCH(U$2,INDIRECT("'PSI WM REF'!"&amp;"5:5"),0)),"$1","")&amp;":"&amp;SUBSTITUTE(ADDRESS(1,MATCH(U$2,INDIRECT("'PSI WM REF'!"&amp;"5:5"),0)),"$1","")),INDIRECT("'PSI WM REF'!"&amp;"C:C"),$G73,INDIRECT("'PSI WM REF'!"&amp;"U:U"),"3.Balance stock (only SEHC)"))&gt;SUMIFS(INDIRECT("'PSI WM REF'!"&amp;SUBSTITUTE(ADDRESS(1,MATCH(U$2,INDIRECT("'PSI WM REF'!"&amp;"5:5"),0)),"$1","")&amp;":"&amp;SUBSTITUTE(ADDRESS(1,MATCH(U$2,INDIRECT("'PSI WM REF'!"&amp;"5:5"),0)),"$1","")),INDIRECT("'PSI WM REF'!"&amp;"C:C"),$G73,INDIRECT("'PSI WM REF'!"&amp;"U:U"),"1.Requirements (필요량)"),SUMIFS(INDIRECT("'PSI WM REF'!"&amp;SUBSTITUTE(ADDRESS(1,MATCH(U$2,INDIRECT("'PSI WM REF'!"&amp;"5:5"),0)),"$1","")&amp;":"&amp;SUBSTITUTE(ADDRESS(1,MATCH(U$2,INDIRECT("'PSI WM REF'!"&amp;"5:5"),0)),"$1","")),INDIRECT("'PSI WM REF'!"&amp;"C:C"),$G73,INDIRECT("'PSI WM REF'!"&amp;"U:U"),"1.Requirements (필요량)"),ABS(SUMIFS(INDIRECT("'PSI WM REF'!"&amp;SUBSTITUTE(ADDRESS(1,MATCH(U$2,INDIRECT("'PSI WM REF'!"&amp;"5:5"),0)),"$1","")&amp;":"&amp;SUBSTITUTE(ADDRESS(1,MATCH(U$2,INDIRECT("'PSI WM REF'!"&amp;"5:5"),0)),"$1","")),INDIRECT("'PSI WM REF'!"&amp;"C:C"),$G73,INDIRECT("'PSI WM REF'!"&amp;"U:U"),"3.Balance stock (only SEHC)"))))+N(" [[[[               Comment: WM REF PSI              ]]]")+IFERROR(SUMIFS(INDIRECT("'PSI VC'!"&amp;SUBSTITUTE(ADDRESS(1,MATCH(U$2,INDIRECT("'PSI VC'!"&amp;"3:3"),0)),"$1","")&amp;":"&amp;SUBSTITUTE(ADDRESS(1,MATCH(U$2,INDIRECT("'PSI VC'!"&amp;"3:3"),0)),"$1","")),INDIRECT("'PSI VC'!"&amp;"A:A"),$G73),0)+N("[[[                    Comment: VC PSI                    ]]]")+SUMIFS(INDIRECT("'Assy PSI Shortage'!"&amp;SUBSTITUTE(ADDRESS(1,42+MATCH(U$2,INDIRECT("'Assy PSI Shortage'!"&amp;"AQ2:BA2"),0)),"$1","")&amp;":"&amp;SUBSTITUTE(ADDRESS(1,42+MATCH(U$2,INDIRECT("'Assy PSI Shortage'!"&amp;"AQ2:BA2"),0)),"$1","")),'Assy PSI Shortage'!$AP:$AP,'DA Injection'!$G73)+N("[[[                    Comment: Assy PSI                    ]]]")</f>
        <v>0</v>
      </c>
      <c r="V74" s="464"/>
      <c r="W74" s="463">
        <f ca="1">IF(SUMIFS(INDIRECT("'PSI WM REF'!"&amp;SUBSTITUTE(ADDRESS(1,MATCH(W$2,INDIRECT("'PSI WM REF'!"&amp;"5:5"),0)),"$1","")&amp;":"&amp;SUBSTITUTE(ADDRESS(1,MATCH(W$2,INDIRECT("'PSI WM REF'!"&amp;"5:5"),0)),"$1","")),INDIRECT("'PSI WM REF'!"&amp;"C:C"),$G73,INDIRECT("'PSI WM REF'!"&amp;"U:U"),"3.Balance stock (only SEHC)")&gt;0,0,IF(ABS(SUMIFS(INDIRECT("'PSI WM REF'!"&amp;SUBSTITUTE(ADDRESS(1,MATCH(W$2,INDIRECT("'PSI WM REF'!"&amp;"5:5"),0)),"$1","")&amp;":"&amp;SUBSTITUTE(ADDRESS(1,MATCH(W$2,INDIRECT("'PSI WM REF'!"&amp;"5:5"),0)),"$1","")),INDIRECT("'PSI WM REF'!"&amp;"C:C"),$G73,INDIRECT("'PSI WM REF'!"&amp;"U:U"),"3.Balance stock (only SEHC)"))&gt;SUMIFS(INDIRECT("'PSI WM REF'!"&amp;SUBSTITUTE(ADDRESS(1,MATCH(W$2,INDIRECT("'PSI WM REF'!"&amp;"5:5"),0)),"$1","")&amp;":"&amp;SUBSTITUTE(ADDRESS(1,MATCH(W$2,INDIRECT("'PSI WM REF'!"&amp;"5:5"),0)),"$1","")),INDIRECT("'PSI WM REF'!"&amp;"C:C"),$G73,INDIRECT("'PSI WM REF'!"&amp;"U:U"),"1.Requirements (필요량)"),SUMIFS(INDIRECT("'PSI WM REF'!"&amp;SUBSTITUTE(ADDRESS(1,MATCH(W$2,INDIRECT("'PSI WM REF'!"&amp;"5:5"),0)),"$1","")&amp;":"&amp;SUBSTITUTE(ADDRESS(1,MATCH(W$2,INDIRECT("'PSI WM REF'!"&amp;"5:5"),0)),"$1","")),INDIRECT("'PSI WM REF'!"&amp;"C:C"),$G73,INDIRECT("'PSI WM REF'!"&amp;"U:U"),"1.Requirements (필요량)"),ABS(SUMIFS(INDIRECT("'PSI WM REF'!"&amp;SUBSTITUTE(ADDRESS(1,MATCH(W$2,INDIRECT("'PSI WM REF'!"&amp;"5:5"),0)),"$1","")&amp;":"&amp;SUBSTITUTE(ADDRESS(1,MATCH(W$2,INDIRECT("'PSI WM REF'!"&amp;"5:5"),0)),"$1","")),INDIRECT("'PSI WM REF'!"&amp;"C:C"),$G73,INDIRECT("'PSI WM REF'!"&amp;"U:U"),"3.Balance stock (only SEHC)"))))+N(" [[[[               Comment: WM REF PSI              ]]]")+IFERROR(SUMIFS(INDIRECT("'PSI VC'!"&amp;SUBSTITUTE(ADDRESS(1,MATCH(W$2,INDIRECT("'PSI VC'!"&amp;"3:3"),0)),"$1","")&amp;":"&amp;SUBSTITUTE(ADDRESS(1,MATCH(W$2,INDIRECT("'PSI VC'!"&amp;"3:3"),0)),"$1","")),INDIRECT("'PSI VC'!"&amp;"A:A"),$G73),0)+N("[[[                    Comment: VC PSI                    ]]]")+SUMIFS(INDIRECT("'Assy PSI Shortage'!"&amp;SUBSTITUTE(ADDRESS(1,42+MATCH(W$2,INDIRECT("'Assy PSI Shortage'!"&amp;"AQ2:BA2"),0)),"$1","")&amp;":"&amp;SUBSTITUTE(ADDRESS(1,42+MATCH(W$2,INDIRECT("'Assy PSI Shortage'!"&amp;"AQ2:BA2"),0)),"$1","")),'Assy PSI Shortage'!$AP:$AP,'DA Injection'!$G73)+N("[[[                    Comment: Assy PSI                    ]]]")</f>
        <v>0</v>
      </c>
      <c r="X74" s="464"/>
      <c r="Y74" s="463">
        <f ca="1">IF(SUMIFS(INDIRECT("'PSI WM REF'!"&amp;SUBSTITUTE(ADDRESS(1,MATCH(Y$2,INDIRECT("'PSI WM REF'!"&amp;"5:5"),0)),"$1","")&amp;":"&amp;SUBSTITUTE(ADDRESS(1,MATCH(Y$2,INDIRECT("'PSI WM REF'!"&amp;"5:5"),0)),"$1","")),INDIRECT("'PSI WM REF'!"&amp;"C:C"),$G73,INDIRECT("'PSI WM REF'!"&amp;"U:U"),"3.Balance stock (only SEHC)")&gt;0,0,IF(ABS(SUMIFS(INDIRECT("'PSI WM REF'!"&amp;SUBSTITUTE(ADDRESS(1,MATCH(Y$2,INDIRECT("'PSI WM REF'!"&amp;"5:5"),0)),"$1","")&amp;":"&amp;SUBSTITUTE(ADDRESS(1,MATCH(Y$2,INDIRECT("'PSI WM REF'!"&amp;"5:5"),0)),"$1","")),INDIRECT("'PSI WM REF'!"&amp;"C:C"),$G73,INDIRECT("'PSI WM REF'!"&amp;"U:U"),"3.Balance stock (only SEHC)"))&gt;SUMIFS(INDIRECT("'PSI WM REF'!"&amp;SUBSTITUTE(ADDRESS(1,MATCH(Y$2,INDIRECT("'PSI WM REF'!"&amp;"5:5"),0)),"$1","")&amp;":"&amp;SUBSTITUTE(ADDRESS(1,MATCH(Y$2,INDIRECT("'PSI WM REF'!"&amp;"5:5"),0)),"$1","")),INDIRECT("'PSI WM REF'!"&amp;"C:C"),$G73,INDIRECT("'PSI WM REF'!"&amp;"U:U"),"1.Requirements (필요량)"),SUMIFS(INDIRECT("'PSI WM REF'!"&amp;SUBSTITUTE(ADDRESS(1,MATCH(Y$2,INDIRECT("'PSI WM REF'!"&amp;"5:5"),0)),"$1","")&amp;":"&amp;SUBSTITUTE(ADDRESS(1,MATCH(Y$2,INDIRECT("'PSI WM REF'!"&amp;"5:5"),0)),"$1","")),INDIRECT("'PSI WM REF'!"&amp;"C:C"),$G73,INDIRECT("'PSI WM REF'!"&amp;"U:U"),"1.Requirements (필요량)"),ABS(SUMIFS(INDIRECT("'PSI WM REF'!"&amp;SUBSTITUTE(ADDRESS(1,MATCH(Y$2,INDIRECT("'PSI WM REF'!"&amp;"5:5"),0)),"$1","")&amp;":"&amp;SUBSTITUTE(ADDRESS(1,MATCH(Y$2,INDIRECT("'PSI WM REF'!"&amp;"5:5"),0)),"$1","")),INDIRECT("'PSI WM REF'!"&amp;"C:C"),$G73,INDIRECT("'PSI WM REF'!"&amp;"U:U"),"3.Balance stock (only SEHC)"))))+N(" [[[[               Comment: WM REF PSI              ]]]")+IFERROR(SUMIFS(INDIRECT("'PSI VC'!"&amp;SUBSTITUTE(ADDRESS(1,MATCH(Y$2,INDIRECT("'PSI VC'!"&amp;"3:3"),0)),"$1","")&amp;":"&amp;SUBSTITUTE(ADDRESS(1,MATCH(Y$2,INDIRECT("'PSI VC'!"&amp;"3:3"),0)),"$1","")),INDIRECT("'PSI VC'!"&amp;"A:A"),$G73),0)+N("[[[                    Comment: VC PSI                    ]]]")+SUMIFS(INDIRECT("'Assy PSI Shortage'!"&amp;SUBSTITUTE(ADDRESS(1,42+MATCH(Y$2,INDIRECT("'Assy PSI Shortage'!"&amp;"AQ2:BA2"),0)),"$1","")&amp;":"&amp;SUBSTITUTE(ADDRESS(1,42+MATCH(Y$2,INDIRECT("'Assy PSI Shortage'!"&amp;"AQ2:BA2"),0)),"$1","")),'Assy PSI Shortage'!$AP:$AP,'DA Injection'!$G73)+N("[[[                    Comment: Assy PSI                    ]]]")</f>
        <v>0</v>
      </c>
      <c r="Z74" s="464"/>
      <c r="AA74" s="463">
        <f ca="1">IF(SUMIFS(INDIRECT("'PSI WM REF'!"&amp;SUBSTITUTE(ADDRESS(1,MATCH(AA$2,INDIRECT("'PSI WM REF'!"&amp;"5:5"),0)),"$1","")&amp;":"&amp;SUBSTITUTE(ADDRESS(1,MATCH(AA$2,INDIRECT("'PSI WM REF'!"&amp;"5:5"),0)),"$1","")),INDIRECT("'PSI WM REF'!"&amp;"C:C"),$G73,INDIRECT("'PSI WM REF'!"&amp;"U:U"),"3.Balance stock (only SEHC)")&gt;0,0,IF(ABS(SUMIFS(INDIRECT("'PSI WM REF'!"&amp;SUBSTITUTE(ADDRESS(1,MATCH(AA$2,INDIRECT("'PSI WM REF'!"&amp;"5:5"),0)),"$1","")&amp;":"&amp;SUBSTITUTE(ADDRESS(1,MATCH(AA$2,INDIRECT("'PSI WM REF'!"&amp;"5:5"),0)),"$1","")),INDIRECT("'PSI WM REF'!"&amp;"C:C"),$G73,INDIRECT("'PSI WM REF'!"&amp;"U:U"),"3.Balance stock (only SEHC)"))&gt;SUMIFS(INDIRECT("'PSI WM REF'!"&amp;SUBSTITUTE(ADDRESS(1,MATCH(AA$2,INDIRECT("'PSI WM REF'!"&amp;"5:5"),0)),"$1","")&amp;":"&amp;SUBSTITUTE(ADDRESS(1,MATCH(AA$2,INDIRECT("'PSI WM REF'!"&amp;"5:5"),0)),"$1","")),INDIRECT("'PSI WM REF'!"&amp;"C:C"),$G73,INDIRECT("'PSI WM REF'!"&amp;"U:U"),"1.Requirements (필요량)"),SUMIFS(INDIRECT("'PSI WM REF'!"&amp;SUBSTITUTE(ADDRESS(1,MATCH(AA$2,INDIRECT("'PSI WM REF'!"&amp;"5:5"),0)),"$1","")&amp;":"&amp;SUBSTITUTE(ADDRESS(1,MATCH(AA$2,INDIRECT("'PSI WM REF'!"&amp;"5:5"),0)),"$1","")),INDIRECT("'PSI WM REF'!"&amp;"C:C"),$G73,INDIRECT("'PSI WM REF'!"&amp;"U:U"),"1.Requirements (필요량)"),ABS(SUMIFS(INDIRECT("'PSI WM REF'!"&amp;SUBSTITUTE(ADDRESS(1,MATCH(AA$2,INDIRECT("'PSI WM REF'!"&amp;"5:5"),0)),"$1","")&amp;":"&amp;SUBSTITUTE(ADDRESS(1,MATCH(AA$2,INDIRECT("'PSI WM REF'!"&amp;"5:5"),0)),"$1","")),INDIRECT("'PSI WM REF'!"&amp;"C:C"),$G73,INDIRECT("'PSI WM REF'!"&amp;"U:U"),"3.Balance stock (only SEHC)"))))+N(" [[[[               Comment: WM REF PSI              ]]]")+IFERROR(SUMIFS(INDIRECT("'PSI VC'!"&amp;SUBSTITUTE(ADDRESS(1,MATCH(AA$2,INDIRECT("'PSI VC'!"&amp;"3:3"),0)),"$1","")&amp;":"&amp;SUBSTITUTE(ADDRESS(1,MATCH(AA$2,INDIRECT("'PSI VC'!"&amp;"3:3"),0)),"$1","")),INDIRECT("'PSI VC'!"&amp;"A:A"),$G73),0)+N("[[[                    Comment: VC PSI                    ]]]")+SUMIFS(INDIRECT("'Assy PSI Shortage'!"&amp;SUBSTITUTE(ADDRESS(1,42+MATCH(AA$2,INDIRECT("'Assy PSI Shortage'!"&amp;"AQ2:BA2"),0)),"$1","")&amp;":"&amp;SUBSTITUTE(ADDRESS(1,42+MATCH(AA$2,INDIRECT("'Assy PSI Shortage'!"&amp;"AQ2:BA2"),0)),"$1","")),'Assy PSI Shortage'!$AP:$AP,'DA Injection'!$G73)+N("[[[                    Comment: Assy PSI                    ]]]")</f>
        <v>0</v>
      </c>
      <c r="AB74" s="464"/>
      <c r="AC74" s="463">
        <f ca="1">IF(SUMIFS(INDIRECT("'PSI WM REF'!"&amp;SUBSTITUTE(ADDRESS(1,MATCH(AC$2,INDIRECT("'PSI WM REF'!"&amp;"5:5"),0)),"$1","")&amp;":"&amp;SUBSTITUTE(ADDRESS(1,MATCH(AC$2,INDIRECT("'PSI WM REF'!"&amp;"5:5"),0)),"$1","")),INDIRECT("'PSI WM REF'!"&amp;"C:C"),$G73,INDIRECT("'PSI WM REF'!"&amp;"U:U"),"3.Balance stock (only SEHC)")&gt;0,0,IF(ABS(SUMIFS(INDIRECT("'PSI WM REF'!"&amp;SUBSTITUTE(ADDRESS(1,MATCH(AC$2,INDIRECT("'PSI WM REF'!"&amp;"5:5"),0)),"$1","")&amp;":"&amp;SUBSTITUTE(ADDRESS(1,MATCH(AC$2,INDIRECT("'PSI WM REF'!"&amp;"5:5"),0)),"$1","")),INDIRECT("'PSI WM REF'!"&amp;"C:C"),$G73,INDIRECT("'PSI WM REF'!"&amp;"U:U"),"3.Balance stock (only SEHC)"))&gt;SUMIFS(INDIRECT("'PSI WM REF'!"&amp;SUBSTITUTE(ADDRESS(1,MATCH(AC$2,INDIRECT("'PSI WM REF'!"&amp;"5:5"),0)),"$1","")&amp;":"&amp;SUBSTITUTE(ADDRESS(1,MATCH(AC$2,INDIRECT("'PSI WM REF'!"&amp;"5:5"),0)),"$1","")),INDIRECT("'PSI WM REF'!"&amp;"C:C"),$G73,INDIRECT("'PSI WM REF'!"&amp;"U:U"),"1.Requirements (필요량)"),SUMIFS(INDIRECT("'PSI WM REF'!"&amp;SUBSTITUTE(ADDRESS(1,MATCH(AC$2,INDIRECT("'PSI WM REF'!"&amp;"5:5"),0)),"$1","")&amp;":"&amp;SUBSTITUTE(ADDRESS(1,MATCH(AC$2,INDIRECT("'PSI WM REF'!"&amp;"5:5"),0)),"$1","")),INDIRECT("'PSI WM REF'!"&amp;"C:C"),$G73,INDIRECT("'PSI WM REF'!"&amp;"U:U"),"1.Requirements (필요량)"),ABS(SUMIFS(INDIRECT("'PSI WM REF'!"&amp;SUBSTITUTE(ADDRESS(1,MATCH(AC$2,INDIRECT("'PSI WM REF'!"&amp;"5:5"),0)),"$1","")&amp;":"&amp;SUBSTITUTE(ADDRESS(1,MATCH(AC$2,INDIRECT("'PSI WM REF'!"&amp;"5:5"),0)),"$1","")),INDIRECT("'PSI WM REF'!"&amp;"C:C"),$G73,INDIRECT("'PSI WM REF'!"&amp;"U:U"),"3.Balance stock (only SEHC)"))))+N(" [[[[               Comment: WM REF PSI              ]]]")+IFERROR(SUMIFS(INDIRECT("'PSI VC'!"&amp;SUBSTITUTE(ADDRESS(1,MATCH(AC$2,INDIRECT("'PSI VC'!"&amp;"3:3"),0)),"$1","")&amp;":"&amp;SUBSTITUTE(ADDRESS(1,MATCH(AC$2,INDIRECT("'PSI VC'!"&amp;"3:3"),0)),"$1","")),INDIRECT("'PSI VC'!"&amp;"A:A"),$G73),0)+N("[[[                    Comment: VC PSI                    ]]]")+SUMIFS(INDIRECT("'Assy PSI Shortage'!"&amp;SUBSTITUTE(ADDRESS(1,42+MATCH(AC$2,INDIRECT("'Assy PSI Shortage'!"&amp;"AQ2:BA2"),0)),"$1","")&amp;":"&amp;SUBSTITUTE(ADDRESS(1,42+MATCH(AC$2,INDIRECT("'Assy PSI Shortage'!"&amp;"AQ2:BA2"),0)),"$1","")),'Assy PSI Shortage'!$AP:$AP,'DA Injection'!$G73)+N("[[[                    Comment: Assy PSI                    ]]]")</f>
        <v>0</v>
      </c>
      <c r="AD74" s="464"/>
      <c r="AE74" s="463">
        <f ca="1">IF(SUMIFS(INDIRECT("'PSI WM REF'!"&amp;SUBSTITUTE(ADDRESS(1,MATCH(AE$2,INDIRECT("'PSI WM REF'!"&amp;"5:5"),0)),"$1","")&amp;":"&amp;SUBSTITUTE(ADDRESS(1,MATCH(AE$2,INDIRECT("'PSI WM REF'!"&amp;"5:5"),0)),"$1","")),INDIRECT("'PSI WM REF'!"&amp;"C:C"),$G73,INDIRECT("'PSI WM REF'!"&amp;"U:U"),"3.Balance stock (only SEHC)")&gt;0,0,IF(ABS(SUMIFS(INDIRECT("'PSI WM REF'!"&amp;SUBSTITUTE(ADDRESS(1,MATCH(AE$2,INDIRECT("'PSI WM REF'!"&amp;"5:5"),0)),"$1","")&amp;":"&amp;SUBSTITUTE(ADDRESS(1,MATCH(AE$2,INDIRECT("'PSI WM REF'!"&amp;"5:5"),0)),"$1","")),INDIRECT("'PSI WM REF'!"&amp;"C:C"),$G73,INDIRECT("'PSI WM REF'!"&amp;"U:U"),"3.Balance stock (only SEHC)"))&gt;SUMIFS(INDIRECT("'PSI WM REF'!"&amp;SUBSTITUTE(ADDRESS(1,MATCH(AE$2,INDIRECT("'PSI WM REF'!"&amp;"5:5"),0)),"$1","")&amp;":"&amp;SUBSTITUTE(ADDRESS(1,MATCH(AE$2,INDIRECT("'PSI WM REF'!"&amp;"5:5"),0)),"$1","")),INDIRECT("'PSI WM REF'!"&amp;"C:C"),$G73,INDIRECT("'PSI WM REF'!"&amp;"U:U"),"1.Requirements (필요량)"),SUMIFS(INDIRECT("'PSI WM REF'!"&amp;SUBSTITUTE(ADDRESS(1,MATCH(AE$2,INDIRECT("'PSI WM REF'!"&amp;"5:5"),0)),"$1","")&amp;":"&amp;SUBSTITUTE(ADDRESS(1,MATCH(AE$2,INDIRECT("'PSI WM REF'!"&amp;"5:5"),0)),"$1","")),INDIRECT("'PSI WM REF'!"&amp;"C:C"),$G73,INDIRECT("'PSI WM REF'!"&amp;"U:U"),"1.Requirements (필요량)"),ABS(SUMIFS(INDIRECT("'PSI WM REF'!"&amp;SUBSTITUTE(ADDRESS(1,MATCH(AE$2,INDIRECT("'PSI WM REF'!"&amp;"5:5"),0)),"$1","")&amp;":"&amp;SUBSTITUTE(ADDRESS(1,MATCH(AE$2,INDIRECT("'PSI WM REF'!"&amp;"5:5"),0)),"$1","")),INDIRECT("'PSI WM REF'!"&amp;"C:C"),$G73,INDIRECT("'PSI WM REF'!"&amp;"U:U"),"3.Balance stock (only SEHC)"))))+N(" [[[[               Comment: WM REF PSI              ]]]")+IFERROR(SUMIFS(INDIRECT("'PSI VC'!"&amp;SUBSTITUTE(ADDRESS(1,MATCH(AE$2,INDIRECT("'PSI VC'!"&amp;"3:3"),0)),"$1","")&amp;":"&amp;SUBSTITUTE(ADDRESS(1,MATCH(AE$2,INDIRECT("'PSI VC'!"&amp;"3:3"),0)),"$1","")),INDIRECT("'PSI VC'!"&amp;"A:A"),$G73),0)+N("[[[                    Comment: VC PSI                    ]]]")+SUMIFS(INDIRECT("'Assy PSI Shortage'!"&amp;SUBSTITUTE(ADDRESS(1,42+MATCH(AE$2,INDIRECT("'Assy PSI Shortage'!"&amp;"AQ2:BA2"),0)),"$1","")&amp;":"&amp;SUBSTITUTE(ADDRESS(1,42+MATCH(AE$2,INDIRECT("'Assy PSI Shortage'!"&amp;"AQ2:BA2"),0)),"$1","")),'Assy PSI Shortage'!$AP:$AP,'DA Injection'!$G73)+N("[[[                    Comment: Assy PSI                    ]]]")</f>
        <v>0</v>
      </c>
      <c r="AF74" s="464"/>
      <c r="AG74" s="463">
        <f ca="1">IF(SUMIFS(INDIRECT("'PSI WM REF'!"&amp;SUBSTITUTE(ADDRESS(1,MATCH(AG$2,INDIRECT("'PSI WM REF'!"&amp;"5:5"),0)),"$1","")&amp;":"&amp;SUBSTITUTE(ADDRESS(1,MATCH(AG$2,INDIRECT("'PSI WM REF'!"&amp;"5:5"),0)),"$1","")),INDIRECT("'PSI WM REF'!"&amp;"C:C"),$G73,INDIRECT("'PSI WM REF'!"&amp;"U:U"),"3.Balance stock (only SEHC)")&gt;0,0,IF(ABS(SUMIFS(INDIRECT("'PSI WM REF'!"&amp;SUBSTITUTE(ADDRESS(1,MATCH(AG$2,INDIRECT("'PSI WM REF'!"&amp;"5:5"),0)),"$1","")&amp;":"&amp;SUBSTITUTE(ADDRESS(1,MATCH(AG$2,INDIRECT("'PSI WM REF'!"&amp;"5:5"),0)),"$1","")),INDIRECT("'PSI WM REF'!"&amp;"C:C"),$G73,INDIRECT("'PSI WM REF'!"&amp;"U:U"),"3.Balance stock (only SEHC)"))&gt;SUMIFS(INDIRECT("'PSI WM REF'!"&amp;SUBSTITUTE(ADDRESS(1,MATCH(AG$2,INDIRECT("'PSI WM REF'!"&amp;"5:5"),0)),"$1","")&amp;":"&amp;SUBSTITUTE(ADDRESS(1,MATCH(AG$2,INDIRECT("'PSI WM REF'!"&amp;"5:5"),0)),"$1","")),INDIRECT("'PSI WM REF'!"&amp;"C:C"),$G73,INDIRECT("'PSI WM REF'!"&amp;"U:U"),"1.Requirements (필요량)"),SUMIFS(INDIRECT("'PSI WM REF'!"&amp;SUBSTITUTE(ADDRESS(1,MATCH(AG$2,INDIRECT("'PSI WM REF'!"&amp;"5:5"),0)),"$1","")&amp;":"&amp;SUBSTITUTE(ADDRESS(1,MATCH(AG$2,INDIRECT("'PSI WM REF'!"&amp;"5:5"),0)),"$1","")),INDIRECT("'PSI WM REF'!"&amp;"C:C"),$G73,INDIRECT("'PSI WM REF'!"&amp;"U:U"),"1.Requirements (필요량)"),ABS(SUMIFS(INDIRECT("'PSI WM REF'!"&amp;SUBSTITUTE(ADDRESS(1,MATCH(AG$2,INDIRECT("'PSI WM REF'!"&amp;"5:5"),0)),"$1","")&amp;":"&amp;SUBSTITUTE(ADDRESS(1,MATCH(AG$2,INDIRECT("'PSI WM REF'!"&amp;"5:5"),0)),"$1","")),INDIRECT("'PSI WM REF'!"&amp;"C:C"),$G73,INDIRECT("'PSI WM REF'!"&amp;"U:U"),"3.Balance stock (only SEHC)"))))+N(" [[[[               Comment: WM REF PSI              ]]]")+IFERROR(SUMIFS(INDIRECT("'PSI VC'!"&amp;SUBSTITUTE(ADDRESS(1,MATCH(AG$2,INDIRECT("'PSI VC'!"&amp;"3:3"),0)),"$1","")&amp;":"&amp;SUBSTITUTE(ADDRESS(1,MATCH(AG$2,INDIRECT("'PSI VC'!"&amp;"3:3"),0)),"$1","")),INDIRECT("'PSI VC'!"&amp;"A:A"),$G73),0)+N("[[[                    Comment: VC PSI                    ]]]")+SUMIFS(INDIRECT("'Assy PSI Shortage'!"&amp;SUBSTITUTE(ADDRESS(1,42+MATCH(AG$2,INDIRECT("'Assy PSI Shortage'!"&amp;"AQ2:BA2"),0)),"$1","")&amp;":"&amp;SUBSTITUTE(ADDRESS(1,42+MATCH(AG$2,INDIRECT("'Assy PSI Shortage'!"&amp;"AQ2:BA2"),0)),"$1","")),'Assy PSI Shortage'!$AP:$AP,'DA Injection'!$G73)+N("[[[                    Comment: Assy PSI                    ]]]")</f>
        <v>0</v>
      </c>
      <c r="AH74" s="464"/>
      <c r="AI74" s="463">
        <f ca="1">IF(SUMIFS(INDIRECT("'PSI WM REF'!"&amp;SUBSTITUTE(ADDRESS(1,MATCH(AI$2,INDIRECT("'PSI WM REF'!"&amp;"5:5"),0)),"$1","")&amp;":"&amp;SUBSTITUTE(ADDRESS(1,MATCH(AI$2,INDIRECT("'PSI WM REF'!"&amp;"5:5"),0)),"$1","")),INDIRECT("'PSI WM REF'!"&amp;"C:C"),$G73,INDIRECT("'PSI WM REF'!"&amp;"U:U"),"3.Balance stock (only SEHC)")&gt;0,0,IF(ABS(SUMIFS(INDIRECT("'PSI WM REF'!"&amp;SUBSTITUTE(ADDRESS(1,MATCH(AI$2,INDIRECT("'PSI WM REF'!"&amp;"5:5"),0)),"$1","")&amp;":"&amp;SUBSTITUTE(ADDRESS(1,MATCH(AI$2,INDIRECT("'PSI WM REF'!"&amp;"5:5"),0)),"$1","")),INDIRECT("'PSI WM REF'!"&amp;"C:C"),$G73,INDIRECT("'PSI WM REF'!"&amp;"U:U"),"3.Balance stock (only SEHC)"))&gt;SUMIFS(INDIRECT("'PSI WM REF'!"&amp;SUBSTITUTE(ADDRESS(1,MATCH(AI$2,INDIRECT("'PSI WM REF'!"&amp;"5:5"),0)),"$1","")&amp;":"&amp;SUBSTITUTE(ADDRESS(1,MATCH(AI$2,INDIRECT("'PSI WM REF'!"&amp;"5:5"),0)),"$1","")),INDIRECT("'PSI WM REF'!"&amp;"C:C"),$G73,INDIRECT("'PSI WM REF'!"&amp;"U:U"),"1.Requirements (필요량)"),SUMIFS(INDIRECT("'PSI WM REF'!"&amp;SUBSTITUTE(ADDRESS(1,MATCH(AI$2,INDIRECT("'PSI WM REF'!"&amp;"5:5"),0)),"$1","")&amp;":"&amp;SUBSTITUTE(ADDRESS(1,MATCH(AI$2,INDIRECT("'PSI WM REF'!"&amp;"5:5"),0)),"$1","")),INDIRECT("'PSI WM REF'!"&amp;"C:C"),$G73,INDIRECT("'PSI WM REF'!"&amp;"U:U"),"1.Requirements (필요량)"),ABS(SUMIFS(INDIRECT("'PSI WM REF'!"&amp;SUBSTITUTE(ADDRESS(1,MATCH(AI$2,INDIRECT("'PSI WM REF'!"&amp;"5:5"),0)),"$1","")&amp;":"&amp;SUBSTITUTE(ADDRESS(1,MATCH(AI$2,INDIRECT("'PSI WM REF'!"&amp;"5:5"),0)),"$1","")),INDIRECT("'PSI WM REF'!"&amp;"C:C"),$G73,INDIRECT("'PSI WM REF'!"&amp;"U:U"),"3.Balance stock (only SEHC)"))))+N(" [[[[               Comment: WM REF PSI              ]]]")+IFERROR(SUMIFS(INDIRECT("'PSI VC'!"&amp;SUBSTITUTE(ADDRESS(1,MATCH(AI$2,INDIRECT("'PSI VC'!"&amp;"3:3"),0)),"$1","")&amp;":"&amp;SUBSTITUTE(ADDRESS(1,MATCH(AI$2,INDIRECT("'PSI VC'!"&amp;"3:3"),0)),"$1","")),INDIRECT("'PSI VC'!"&amp;"A:A"),$G73),0)+N("[[[                    Comment: VC PSI                    ]]]")+SUMIFS(INDIRECT("'Assy PSI Shortage'!"&amp;SUBSTITUTE(ADDRESS(1,42+MATCH(AI$2,INDIRECT("'Assy PSI Shortage'!"&amp;"AQ2:BA2"),0)),"$1","")&amp;":"&amp;SUBSTITUTE(ADDRESS(1,42+MATCH(AI$2,INDIRECT("'Assy PSI Shortage'!"&amp;"AQ2:BA2"),0)),"$1","")),'Assy PSI Shortage'!$AP:$AP,'DA Injection'!$G73)+N("[[[                    Comment: Assy PSI                    ]]]")</f>
        <v>0</v>
      </c>
      <c r="AJ74" s="464"/>
      <c r="AK74" s="150"/>
      <c r="AL74" s="150"/>
      <c r="AM74" s="150"/>
      <c r="AN74" s="150"/>
      <c r="AO74" s="150"/>
      <c r="AP74" s="150"/>
      <c r="AQ74" s="150"/>
      <c r="AR74" s="150"/>
      <c r="AS74" s="150"/>
      <c r="AT74" s="150"/>
      <c r="AU74" s="150"/>
      <c r="AV74" s="150"/>
      <c r="AW74" s="150"/>
      <c r="AX74" s="150"/>
      <c r="AY74" s="150"/>
      <c r="AZ74" s="150"/>
      <c r="BA74" s="150"/>
      <c r="BB74" s="150"/>
      <c r="BC74" s="150"/>
      <c r="BD74" s="150"/>
      <c r="BE74" s="150"/>
      <c r="BF74" s="150"/>
      <c r="BG74" s="150"/>
      <c r="BH74" s="150"/>
      <c r="BI74" s="150"/>
      <c r="BJ74" s="150"/>
      <c r="BK74" s="150"/>
      <c r="BL74" s="150"/>
      <c r="BM74" s="150"/>
      <c r="BN74" s="150"/>
      <c r="BO74" s="150"/>
      <c r="BP74" s="150"/>
      <c r="BQ74" s="150"/>
      <c r="BR74" s="150"/>
    </row>
    <row r="75" spans="1:70" s="115" customFormat="1" ht="33">
      <c r="A75" s="114"/>
      <c r="B75" s="121"/>
      <c r="C75" s="144">
        <f t="shared" ca="1" si="80"/>
        <v>11</v>
      </c>
      <c r="D75" s="264" t="str">
        <f t="shared" ca="1" si="80"/>
        <v>-</v>
      </c>
      <c r="E75" s="144">
        <f t="shared" ref="E75:M75" ca="1" si="90">E74</f>
        <v>4</v>
      </c>
      <c r="F75" s="144">
        <f t="shared" ca="1" si="90"/>
        <v>240</v>
      </c>
      <c r="G75" s="144" t="str">
        <f t="shared" ca="1" si="90"/>
        <v>DA61-10771A</v>
      </c>
      <c r="H75" s="196">
        <f t="shared" ca="1" si="90"/>
        <v>-335</v>
      </c>
      <c r="I75" s="144">
        <f t="shared" si="90"/>
        <v>0</v>
      </c>
      <c r="J75" s="212">
        <f t="shared" ca="1" si="90"/>
        <v>1</v>
      </c>
      <c r="K75" s="146">
        <f t="shared" ca="1" si="90"/>
        <v>335</v>
      </c>
      <c r="L75" s="146">
        <f t="shared" ca="1" si="90"/>
        <v>35</v>
      </c>
      <c r="M75" s="146">
        <f t="shared" ca="1" si="90"/>
        <v>2</v>
      </c>
      <c r="N75" s="193">
        <f t="shared" ref="N75:N137" ca="1" si="91">3600/L75*M75</f>
        <v>205.71428571428572</v>
      </c>
      <c r="O75" s="134"/>
      <c r="P75" s="127" t="s">
        <v>240</v>
      </c>
      <c r="Q75" s="208"/>
      <c r="R75" s="208"/>
      <c r="S75" s="208"/>
      <c r="T75" s="208"/>
      <c r="U75" s="208"/>
      <c r="V75" s="208"/>
      <c r="W75" s="208"/>
      <c r="X75" s="208"/>
      <c r="Y75" s="208"/>
      <c r="Z75" s="208"/>
      <c r="AA75" s="208"/>
      <c r="AB75" s="208"/>
      <c r="AC75" s="208"/>
      <c r="AD75" s="208"/>
      <c r="AE75" s="208"/>
      <c r="AF75" s="208"/>
      <c r="AG75" s="208"/>
      <c r="AH75" s="208"/>
      <c r="AI75" s="208"/>
      <c r="AJ75" s="208"/>
      <c r="AK75" s="150"/>
      <c r="AL75" s="150"/>
      <c r="AM75" s="150"/>
      <c r="AN75" s="150"/>
      <c r="AO75" s="150"/>
      <c r="AP75" s="150"/>
      <c r="AQ75" s="150"/>
      <c r="AR75" s="150"/>
      <c r="AS75" s="150"/>
      <c r="AT75" s="150"/>
      <c r="AU75" s="150"/>
      <c r="AV75" s="150"/>
      <c r="AW75" s="150"/>
      <c r="AX75" s="150"/>
      <c r="AY75" s="150"/>
      <c r="AZ75" s="150"/>
      <c r="BA75" s="150"/>
      <c r="BB75" s="150"/>
      <c r="BC75" s="150"/>
      <c r="BD75" s="150"/>
      <c r="BE75" s="150"/>
      <c r="BF75" s="150"/>
      <c r="BG75" s="150"/>
      <c r="BH75" s="150"/>
      <c r="BI75" s="150"/>
      <c r="BJ75" s="150"/>
      <c r="BK75" s="150"/>
      <c r="BL75" s="150"/>
      <c r="BM75" s="150"/>
      <c r="BN75" s="150"/>
      <c r="BO75" s="150"/>
      <c r="BP75" s="150"/>
      <c r="BQ75" s="150"/>
      <c r="BR75" s="150"/>
    </row>
    <row r="76" spans="1:70" s="55" customFormat="1" ht="33">
      <c r="A76" s="54">
        <f ca="1">IF(ISTEXT($G76),COUNTIF($G$6:$G76,"*")," ")</f>
        <v>71</v>
      </c>
      <c r="B76" s="122">
        <v>43524</v>
      </c>
      <c r="C76" s="144">
        <f t="shared" ca="1" si="80"/>
        <v>11</v>
      </c>
      <c r="D76" s="264" t="str">
        <f t="shared" ca="1" si="80"/>
        <v>-</v>
      </c>
      <c r="E76" s="144">
        <f t="shared" ref="E76:M76" ca="1" si="92">E75</f>
        <v>4</v>
      </c>
      <c r="F76" s="144">
        <f t="shared" ca="1" si="92"/>
        <v>240</v>
      </c>
      <c r="G76" s="144" t="str">
        <f t="shared" ca="1" si="92"/>
        <v>DA61-10771A</v>
      </c>
      <c r="H76" s="196">
        <f t="shared" ca="1" si="92"/>
        <v>-335</v>
      </c>
      <c r="I76" s="144">
        <f t="shared" si="92"/>
        <v>0</v>
      </c>
      <c r="J76" s="212">
        <f t="shared" ca="1" si="92"/>
        <v>1</v>
      </c>
      <c r="K76" s="146">
        <f t="shared" ca="1" si="92"/>
        <v>335</v>
      </c>
      <c r="L76" s="146">
        <f t="shared" ca="1" si="92"/>
        <v>35</v>
      </c>
      <c r="M76" s="146">
        <f t="shared" ca="1" si="92"/>
        <v>2</v>
      </c>
      <c r="N76" s="193">
        <f t="shared" ca="1" si="91"/>
        <v>205.71428571428572</v>
      </c>
      <c r="O76" s="198">
        <f ca="1">SUM(Q76:AJ76)-H73-I73</f>
        <v>335</v>
      </c>
      <c r="P76" s="127" t="s">
        <v>232</v>
      </c>
      <c r="Q76" s="128">
        <f t="shared" ref="Q76:AJ76" ca="1" si="93">Q75*$N73</f>
        <v>0</v>
      </c>
      <c r="R76" s="128">
        <f t="shared" ca="1" si="93"/>
        <v>0</v>
      </c>
      <c r="S76" s="128">
        <f t="shared" ca="1" si="93"/>
        <v>0</v>
      </c>
      <c r="T76" s="128">
        <f t="shared" ca="1" si="93"/>
        <v>0</v>
      </c>
      <c r="U76" s="128">
        <f t="shared" ca="1" si="93"/>
        <v>0</v>
      </c>
      <c r="V76" s="128">
        <f t="shared" ca="1" si="93"/>
        <v>0</v>
      </c>
      <c r="W76" s="128">
        <f t="shared" ca="1" si="93"/>
        <v>0</v>
      </c>
      <c r="X76" s="128">
        <f t="shared" ca="1" si="93"/>
        <v>0</v>
      </c>
      <c r="Y76" s="128">
        <f t="shared" ca="1" si="93"/>
        <v>0</v>
      </c>
      <c r="Z76" s="128">
        <f t="shared" ca="1" si="93"/>
        <v>0</v>
      </c>
      <c r="AA76" s="128">
        <f t="shared" ca="1" si="93"/>
        <v>0</v>
      </c>
      <c r="AB76" s="128">
        <f t="shared" ca="1" si="93"/>
        <v>0</v>
      </c>
      <c r="AC76" s="128">
        <f t="shared" ca="1" si="93"/>
        <v>0</v>
      </c>
      <c r="AD76" s="128">
        <f t="shared" ca="1" si="93"/>
        <v>0</v>
      </c>
      <c r="AE76" s="128">
        <f t="shared" ca="1" si="93"/>
        <v>0</v>
      </c>
      <c r="AF76" s="128">
        <f t="shared" ca="1" si="93"/>
        <v>0</v>
      </c>
      <c r="AG76" s="128">
        <f t="shared" ca="1" si="93"/>
        <v>0</v>
      </c>
      <c r="AH76" s="128">
        <f t="shared" ca="1" si="93"/>
        <v>0</v>
      </c>
      <c r="AI76" s="128">
        <f t="shared" ca="1" si="93"/>
        <v>0</v>
      </c>
      <c r="AJ76" s="128">
        <f t="shared" ca="1" si="93"/>
        <v>0</v>
      </c>
      <c r="AK76" s="151"/>
      <c r="AL76" s="151"/>
      <c r="AM76" s="151"/>
      <c r="AN76" s="151"/>
      <c r="AO76" s="151"/>
      <c r="AP76" s="151"/>
      <c r="AQ76" s="151"/>
      <c r="AR76" s="151"/>
      <c r="AS76" s="151"/>
      <c r="AT76" s="151"/>
      <c r="AU76" s="151"/>
      <c r="AV76" s="151"/>
      <c r="AW76" s="151"/>
      <c r="AX76" s="151"/>
      <c r="AY76" s="151"/>
      <c r="AZ76" s="151"/>
      <c r="BA76" s="151"/>
      <c r="BB76" s="151"/>
      <c r="BC76" s="151"/>
      <c r="BD76" s="151"/>
      <c r="BE76" s="151"/>
      <c r="BF76" s="151"/>
      <c r="BG76" s="151"/>
      <c r="BH76" s="151"/>
      <c r="BI76" s="151"/>
      <c r="BJ76" s="151"/>
      <c r="BK76" s="151"/>
      <c r="BL76" s="151"/>
      <c r="BM76" s="151"/>
      <c r="BN76" s="151"/>
      <c r="BO76" s="151"/>
      <c r="BP76" s="151"/>
      <c r="BQ76" s="151"/>
      <c r="BR76" s="151"/>
    </row>
    <row r="77" spans="1:70" s="38" customFormat="1" ht="33">
      <c r="A77" s="35"/>
      <c r="B77" s="123"/>
      <c r="C77" s="144">
        <f t="shared" ca="1" si="80"/>
        <v>11</v>
      </c>
      <c r="D77" s="264" t="str">
        <f t="shared" ca="1" si="80"/>
        <v>-</v>
      </c>
      <c r="E77" s="144">
        <f t="shared" ref="E77:M77" ca="1" si="94">E76</f>
        <v>4</v>
      </c>
      <c r="F77" s="144">
        <f t="shared" ca="1" si="94"/>
        <v>240</v>
      </c>
      <c r="G77" s="144" t="str">
        <f t="shared" ca="1" si="94"/>
        <v>DA61-10771A</v>
      </c>
      <c r="H77" s="196">
        <f t="shared" ca="1" si="94"/>
        <v>-335</v>
      </c>
      <c r="I77" s="144">
        <f t="shared" si="94"/>
        <v>0</v>
      </c>
      <c r="J77" s="212">
        <f t="shared" ca="1" si="94"/>
        <v>1</v>
      </c>
      <c r="K77" s="146">
        <f t="shared" ca="1" si="94"/>
        <v>335</v>
      </c>
      <c r="L77" s="146">
        <f t="shared" ca="1" si="94"/>
        <v>35</v>
      </c>
      <c r="M77" s="146">
        <f t="shared" ca="1" si="94"/>
        <v>2</v>
      </c>
      <c r="N77" s="193">
        <f t="shared" ca="1" si="91"/>
        <v>205.71428571428572</v>
      </c>
      <c r="O77" s="135">
        <f ca="1">SUM(Q77:AJ77)</f>
        <v>0</v>
      </c>
      <c r="P77" s="131" t="s">
        <v>233</v>
      </c>
      <c r="Q77" s="129">
        <f ca="1">SUMIFS('Production Result'!$D:$D,'Production Result'!$C:$C,'DA Injection'!$G77,'Production Result'!$B:$B,'DA Injection'!Q$2)</f>
        <v>0</v>
      </c>
      <c r="R77" s="129">
        <f ca="1">SUMIFS('Production Result'!$E:$E,'Production Result'!$C:$C,'DA Injection'!$G77,'Production Result'!$B:$B,'DA Injection'!Q$2)</f>
        <v>0</v>
      </c>
      <c r="S77" s="129">
        <f ca="1">SUMIFS('Production Result'!$D:$D,'Production Result'!$C:$C,'DA Injection'!$G77,'Production Result'!$B:$B,'DA Injection'!S$2)</f>
        <v>0</v>
      </c>
      <c r="T77" s="129">
        <f ca="1">SUMIFS('Production Result'!$E:$E,'Production Result'!$C:$C,'DA Injection'!$G77,'Production Result'!$B:$B,'DA Injection'!S$2)</f>
        <v>0</v>
      </c>
      <c r="U77" s="129">
        <f ca="1">SUMIFS('Production Result'!$D:$D,'Production Result'!$C:$C,'DA Injection'!$G77,'Production Result'!$B:$B,'DA Injection'!U$2)</f>
        <v>0</v>
      </c>
      <c r="V77" s="129">
        <f ca="1">SUMIFS('Production Result'!$E:$E,'Production Result'!$C:$C,'DA Injection'!$G77,'Production Result'!$B:$B,'DA Injection'!U$2)</f>
        <v>0</v>
      </c>
      <c r="W77" s="129">
        <f ca="1">SUMIFS('Production Result'!$D:$D,'Production Result'!$C:$C,'DA Injection'!$G77,'Production Result'!$B:$B,'DA Injection'!W$2)</f>
        <v>0</v>
      </c>
      <c r="X77" s="129">
        <f ca="1">SUMIFS('Production Result'!$E:$E,'Production Result'!$C:$C,'DA Injection'!$G77,'Production Result'!$B:$B,'DA Injection'!W$2)</f>
        <v>0</v>
      </c>
      <c r="Y77" s="129">
        <f ca="1">SUMIFS('Production Result'!$D:$D,'Production Result'!$C:$C,'DA Injection'!$G77,'Production Result'!$B:$B,'DA Injection'!Y$2)</f>
        <v>0</v>
      </c>
      <c r="Z77" s="129">
        <f ca="1">SUMIFS('Production Result'!$E:$E,'Production Result'!$C:$C,'DA Injection'!$G77,'Production Result'!$B:$B,'DA Injection'!Y$2)</f>
        <v>0</v>
      </c>
      <c r="AA77" s="129">
        <f ca="1">SUMIFS('Production Result'!$D:$D,'Production Result'!$C:$C,'DA Injection'!$G77,'Production Result'!$B:$B,'DA Injection'!AA$2)</f>
        <v>0</v>
      </c>
      <c r="AB77" s="129">
        <f ca="1">SUMIFS('Production Result'!$E:$E,'Production Result'!$C:$C,'DA Injection'!$G77,'Production Result'!$B:$B,'DA Injection'!AA$2)</f>
        <v>0</v>
      </c>
      <c r="AC77" s="129">
        <f ca="1">SUMIFS('Production Result'!$D:$D,'Production Result'!$C:$C,'DA Injection'!$G77,'Production Result'!$B:$B,'DA Injection'!AC$2)</f>
        <v>0</v>
      </c>
      <c r="AD77" s="129">
        <f ca="1">SUMIFS('Production Result'!$E:$E,'Production Result'!$C:$C,'DA Injection'!$G77,'Production Result'!$B:$B,'DA Injection'!AC$2)</f>
        <v>0</v>
      </c>
      <c r="AE77" s="129">
        <f ca="1">SUMIFS('Production Result'!$D:$D,'Production Result'!$C:$C,'DA Injection'!$G77,'Production Result'!$B:$B,'DA Injection'!AE$2)</f>
        <v>0</v>
      </c>
      <c r="AF77" s="129">
        <f ca="1">SUMIFS('Production Result'!$E:$E,'Production Result'!$C:$C,'DA Injection'!$G77,'Production Result'!$B:$B,'DA Injection'!AE$2)</f>
        <v>0</v>
      </c>
      <c r="AG77" s="129">
        <f ca="1">SUMIFS('Production Result'!$D:$D,'Production Result'!$C:$C,'DA Injection'!$G77,'Production Result'!$B:$B,'DA Injection'!AG$2)</f>
        <v>0</v>
      </c>
      <c r="AH77" s="129">
        <f ca="1">SUMIFS('Production Result'!$E:$E,'Production Result'!$C:$C,'DA Injection'!$G77,'Production Result'!$B:$B,'DA Injection'!AG$2)</f>
        <v>0</v>
      </c>
      <c r="AI77" s="129">
        <f ca="1">SUMIFS('Production Result'!$D:$D,'Production Result'!$C:$C,'DA Injection'!$G77,'Production Result'!$B:$B,'DA Injection'!AI$2)</f>
        <v>0</v>
      </c>
      <c r="AJ77" s="129">
        <f ca="1">SUMIFS('Production Result'!$E:$E,'Production Result'!$C:$C,'DA Injection'!$G77,'Production Result'!$B:$B,'DA Injection'!AI$2)</f>
        <v>0</v>
      </c>
      <c r="AK77" s="151"/>
      <c r="AL77" s="151"/>
      <c r="AM77" s="151"/>
      <c r="AN77" s="151"/>
      <c r="AO77" s="151"/>
      <c r="AP77" s="151"/>
      <c r="AQ77" s="151"/>
      <c r="AR77" s="151"/>
      <c r="AS77" s="151"/>
      <c r="AT77" s="151"/>
      <c r="AU77" s="151"/>
      <c r="AV77" s="151"/>
      <c r="AW77" s="151"/>
      <c r="AX77" s="151"/>
      <c r="AY77" s="151"/>
      <c r="AZ77" s="151"/>
      <c r="BA77" s="151"/>
      <c r="BB77" s="151"/>
      <c r="BC77" s="151"/>
      <c r="BD77" s="151"/>
      <c r="BE77" s="151"/>
      <c r="BF77" s="151"/>
      <c r="BG77" s="151"/>
      <c r="BH77" s="151"/>
      <c r="BI77" s="151"/>
      <c r="BJ77" s="151"/>
      <c r="BK77" s="151"/>
      <c r="BL77" s="151"/>
      <c r="BM77" s="151"/>
      <c r="BN77" s="151"/>
      <c r="BO77" s="151"/>
      <c r="BP77" s="151"/>
      <c r="BQ77" s="151"/>
      <c r="BR77" s="151"/>
    </row>
    <row r="78" spans="1:70" s="38" customFormat="1" ht="33">
      <c r="A78" s="35"/>
      <c r="B78" s="123"/>
      <c r="C78" s="144">
        <f t="shared" ca="1" si="80"/>
        <v>11</v>
      </c>
      <c r="D78" s="264" t="str">
        <f t="shared" ca="1" si="80"/>
        <v>-</v>
      </c>
      <c r="E78" s="144">
        <f t="shared" ref="E78:M78" ca="1" si="95">E77</f>
        <v>4</v>
      </c>
      <c r="F78" s="144">
        <f t="shared" ca="1" si="95"/>
        <v>240</v>
      </c>
      <c r="G78" s="144" t="str">
        <f t="shared" ca="1" si="95"/>
        <v>DA61-10771A</v>
      </c>
      <c r="H78" s="196">
        <f t="shared" ca="1" si="95"/>
        <v>-335</v>
      </c>
      <c r="I78" s="144">
        <f t="shared" si="95"/>
        <v>0</v>
      </c>
      <c r="J78" s="212">
        <f t="shared" ca="1" si="95"/>
        <v>1</v>
      </c>
      <c r="K78" s="146">
        <f t="shared" ca="1" si="95"/>
        <v>335</v>
      </c>
      <c r="L78" s="146">
        <f t="shared" ca="1" si="95"/>
        <v>35</v>
      </c>
      <c r="M78" s="146">
        <f t="shared" ca="1" si="95"/>
        <v>2</v>
      </c>
      <c r="N78" s="193">
        <f t="shared" ca="1" si="91"/>
        <v>205.71428571428572</v>
      </c>
      <c r="O78" s="135">
        <f ca="1">SUM(Q78:AJ78)</f>
        <v>0</v>
      </c>
      <c r="P78" s="132" t="s">
        <v>234</v>
      </c>
      <c r="Q78" s="129">
        <f ca="1">SUMIFS('Production Result'!$F:$F,'Production Result'!$C:$C,'DA Injection'!$G78,'Production Result'!$B:$B,'DA Injection'!Q$2)</f>
        <v>0</v>
      </c>
      <c r="R78" s="129">
        <f ca="1">SUMIFS('Production Result'!$G:$G,'Production Result'!$C:$C,'DA Injection'!$G78,'Production Result'!$B:$B,'DA Injection'!Q$2)</f>
        <v>0</v>
      </c>
      <c r="S78" s="129">
        <f ca="1">SUMIFS('Production Result'!$F:$F,'Production Result'!$C:$C,'DA Injection'!$G78,'Production Result'!$B:$B,'DA Injection'!S$2)</f>
        <v>0</v>
      </c>
      <c r="T78" s="129">
        <f ca="1">SUMIFS('Production Result'!$G:$G,'Production Result'!$C:$C,'DA Injection'!$G78,'Production Result'!$B:$B,'DA Injection'!S$2)</f>
        <v>0</v>
      </c>
      <c r="U78" s="129">
        <f ca="1">SUMIFS('Production Result'!$F:$F,'Production Result'!$C:$C,'DA Injection'!$G78,'Production Result'!$B:$B,'DA Injection'!U$2)</f>
        <v>0</v>
      </c>
      <c r="V78" s="129">
        <f ca="1">SUMIFS('Production Result'!$G:$G,'Production Result'!$C:$C,'DA Injection'!$G78,'Production Result'!$B:$B,'DA Injection'!U$2)</f>
        <v>0</v>
      </c>
      <c r="W78" s="129">
        <f ca="1">SUMIFS('Production Result'!$F:$F,'Production Result'!$C:$C,'DA Injection'!$G78,'Production Result'!$B:$B,'DA Injection'!W$2)</f>
        <v>0</v>
      </c>
      <c r="X78" s="129">
        <f ca="1">SUMIFS('Production Result'!$G:$G,'Production Result'!$C:$C,'DA Injection'!$G78,'Production Result'!$B:$B,'DA Injection'!W$2)</f>
        <v>0</v>
      </c>
      <c r="Y78" s="129">
        <f ca="1">SUMIFS('Production Result'!$F:$F,'Production Result'!$C:$C,'DA Injection'!$G78,'Production Result'!$B:$B,'DA Injection'!Y$2)</f>
        <v>0</v>
      </c>
      <c r="Z78" s="129">
        <f ca="1">SUMIFS('Production Result'!$G:$G,'Production Result'!$C:$C,'DA Injection'!$G78,'Production Result'!$B:$B,'DA Injection'!Y$2)</f>
        <v>0</v>
      </c>
      <c r="AA78" s="129">
        <f ca="1">SUMIFS('Production Result'!$F:$F,'Production Result'!$C:$C,'DA Injection'!$G78,'Production Result'!$B:$B,'DA Injection'!AA$2)</f>
        <v>0</v>
      </c>
      <c r="AB78" s="129">
        <f ca="1">SUMIFS('Production Result'!$G:$G,'Production Result'!$C:$C,'DA Injection'!$G78,'Production Result'!$B:$B,'DA Injection'!AA$2)</f>
        <v>0</v>
      </c>
      <c r="AC78" s="129">
        <f ca="1">SUMIFS('Production Result'!$F:$F,'Production Result'!$C:$C,'DA Injection'!$G78,'Production Result'!$B:$B,'DA Injection'!AC$2)</f>
        <v>0</v>
      </c>
      <c r="AD78" s="129">
        <f ca="1">SUMIFS('Production Result'!$G:$G,'Production Result'!$C:$C,'DA Injection'!$G78,'Production Result'!$B:$B,'DA Injection'!AC$2)</f>
        <v>0</v>
      </c>
      <c r="AE78" s="129">
        <f ca="1">SUMIFS('Production Result'!$F:$F,'Production Result'!$C:$C,'DA Injection'!$G78,'Production Result'!$B:$B,'DA Injection'!AE$2)</f>
        <v>0</v>
      </c>
      <c r="AF78" s="129">
        <f ca="1">SUMIFS('Production Result'!$G:$G,'Production Result'!$C:$C,'DA Injection'!$G78,'Production Result'!$B:$B,'DA Injection'!AE$2)</f>
        <v>0</v>
      </c>
      <c r="AG78" s="129">
        <f ca="1">SUMIFS('Production Result'!$F:$F,'Production Result'!$C:$C,'DA Injection'!$G78,'Production Result'!$B:$B,'DA Injection'!AG$2)</f>
        <v>0</v>
      </c>
      <c r="AH78" s="129">
        <f ca="1">SUMIFS('Production Result'!$G:$G,'Production Result'!$C:$C,'DA Injection'!$G78,'Production Result'!$B:$B,'DA Injection'!AG$2)</f>
        <v>0</v>
      </c>
      <c r="AI78" s="129">
        <f ca="1">SUMIFS('Production Result'!$F:$F,'Production Result'!$C:$C,'DA Injection'!$G78,'Production Result'!$B:$B,'DA Injection'!AI$2)</f>
        <v>0</v>
      </c>
      <c r="AJ78" s="129">
        <f ca="1">SUMIFS('Production Result'!$G:$G,'Production Result'!$C:$C,'DA Injection'!$G78,'Production Result'!$B:$B,'DA Injection'!AI$2)</f>
        <v>0</v>
      </c>
      <c r="AK78" s="151"/>
      <c r="AL78" s="151"/>
      <c r="AM78" s="151"/>
      <c r="AN78" s="151"/>
      <c r="AO78" s="151"/>
      <c r="AP78" s="151"/>
      <c r="AQ78" s="151"/>
      <c r="AR78" s="151"/>
      <c r="AS78" s="151"/>
      <c r="AT78" s="151"/>
      <c r="AU78" s="151"/>
      <c r="AV78" s="151"/>
      <c r="AW78" s="151"/>
      <c r="AX78" s="151"/>
      <c r="AY78" s="151"/>
      <c r="AZ78" s="151"/>
      <c r="BA78" s="151"/>
      <c r="BB78" s="151"/>
      <c r="BC78" s="151"/>
      <c r="BD78" s="151"/>
      <c r="BE78" s="151"/>
      <c r="BF78" s="151"/>
      <c r="BG78" s="151"/>
      <c r="BH78" s="151"/>
      <c r="BI78" s="151"/>
      <c r="BJ78" s="151"/>
      <c r="BK78" s="151"/>
      <c r="BL78" s="151"/>
      <c r="BM78" s="151"/>
      <c r="BN78" s="151"/>
      <c r="BO78" s="151"/>
      <c r="BP78" s="151"/>
      <c r="BQ78" s="151"/>
      <c r="BR78" s="151"/>
    </row>
    <row r="79" spans="1:70" s="38" customFormat="1" ht="33">
      <c r="A79" s="35"/>
      <c r="B79" s="123"/>
      <c r="C79" s="145">
        <f t="shared" ca="1" si="80"/>
        <v>11</v>
      </c>
      <c r="D79" s="264" t="str">
        <f t="shared" ca="1" si="80"/>
        <v>-</v>
      </c>
      <c r="E79" s="145">
        <f t="shared" ref="E79:M79" ca="1" si="96">E78</f>
        <v>4</v>
      </c>
      <c r="F79" s="145">
        <f t="shared" ca="1" si="96"/>
        <v>240</v>
      </c>
      <c r="G79" s="145" t="str">
        <f t="shared" ca="1" si="96"/>
        <v>DA61-10771A</v>
      </c>
      <c r="H79" s="196">
        <f t="shared" ca="1" si="96"/>
        <v>-335</v>
      </c>
      <c r="I79" s="145">
        <f t="shared" si="96"/>
        <v>0</v>
      </c>
      <c r="J79" s="213">
        <f t="shared" ca="1" si="96"/>
        <v>1</v>
      </c>
      <c r="K79" s="146">
        <f t="shared" ca="1" si="96"/>
        <v>335</v>
      </c>
      <c r="L79" s="146">
        <f t="shared" ca="1" si="96"/>
        <v>35</v>
      </c>
      <c r="M79" s="146">
        <f t="shared" ca="1" si="96"/>
        <v>2</v>
      </c>
      <c r="N79" s="194">
        <f t="shared" ca="1" si="91"/>
        <v>205.71428571428572</v>
      </c>
      <c r="O79" s="137" t="e">
        <f ca="1">O78/O77</f>
        <v>#DIV/0!</v>
      </c>
      <c r="P79" s="136" t="s">
        <v>239</v>
      </c>
      <c r="Q79" s="138" t="str">
        <f t="shared" ref="Q79:AJ79" ca="1" si="97">IFERROR(Q78/Q77,"")</f>
        <v/>
      </c>
      <c r="R79" s="138" t="str">
        <f t="shared" ca="1" si="97"/>
        <v/>
      </c>
      <c r="S79" s="138" t="str">
        <f t="shared" ca="1" si="97"/>
        <v/>
      </c>
      <c r="T79" s="138" t="str">
        <f t="shared" ca="1" si="97"/>
        <v/>
      </c>
      <c r="U79" s="138" t="str">
        <f t="shared" ca="1" si="97"/>
        <v/>
      </c>
      <c r="V79" s="138" t="str">
        <f t="shared" ca="1" si="97"/>
        <v/>
      </c>
      <c r="W79" s="138" t="str">
        <f t="shared" ca="1" si="97"/>
        <v/>
      </c>
      <c r="X79" s="138" t="str">
        <f t="shared" ca="1" si="97"/>
        <v/>
      </c>
      <c r="Y79" s="138" t="str">
        <f t="shared" ca="1" si="97"/>
        <v/>
      </c>
      <c r="Z79" s="138" t="str">
        <f t="shared" ca="1" si="97"/>
        <v/>
      </c>
      <c r="AA79" s="138" t="str">
        <f t="shared" ca="1" si="97"/>
        <v/>
      </c>
      <c r="AB79" s="138" t="str">
        <f t="shared" ca="1" si="97"/>
        <v/>
      </c>
      <c r="AC79" s="138" t="str">
        <f t="shared" ca="1" si="97"/>
        <v/>
      </c>
      <c r="AD79" s="138" t="str">
        <f t="shared" ca="1" si="97"/>
        <v/>
      </c>
      <c r="AE79" s="138" t="str">
        <f t="shared" ca="1" si="97"/>
        <v/>
      </c>
      <c r="AF79" s="138" t="str">
        <f t="shared" ca="1" si="97"/>
        <v/>
      </c>
      <c r="AG79" s="138" t="str">
        <f t="shared" ca="1" si="97"/>
        <v/>
      </c>
      <c r="AH79" s="138" t="str">
        <f t="shared" ca="1" si="97"/>
        <v/>
      </c>
      <c r="AI79" s="138" t="str">
        <f t="shared" ca="1" si="97"/>
        <v/>
      </c>
      <c r="AJ79" s="138" t="str">
        <f t="shared" ca="1" si="97"/>
        <v/>
      </c>
      <c r="AK79" s="151"/>
      <c r="AL79" s="151"/>
      <c r="AM79" s="151"/>
      <c r="AN79" s="151"/>
      <c r="AO79" s="151"/>
      <c r="AP79" s="151"/>
      <c r="AQ79" s="151"/>
      <c r="AR79" s="151"/>
      <c r="AS79" s="151"/>
      <c r="AT79" s="151"/>
      <c r="AU79" s="151"/>
      <c r="AV79" s="151"/>
      <c r="AW79" s="151"/>
      <c r="AX79" s="151"/>
      <c r="AY79" s="151"/>
      <c r="AZ79" s="151"/>
      <c r="BA79" s="151"/>
      <c r="BB79" s="151"/>
      <c r="BC79" s="151"/>
      <c r="BD79" s="151"/>
      <c r="BE79" s="151"/>
      <c r="BF79" s="151"/>
      <c r="BG79" s="151"/>
      <c r="BH79" s="151"/>
      <c r="BI79" s="151"/>
      <c r="BJ79" s="151"/>
      <c r="BK79" s="151"/>
      <c r="BL79" s="151"/>
      <c r="BM79" s="151"/>
      <c r="BN79" s="151"/>
      <c r="BO79" s="151"/>
      <c r="BP79" s="151"/>
      <c r="BQ79" s="151"/>
      <c r="BR79" s="151"/>
    </row>
    <row r="80" spans="1:70" s="115" customFormat="1" ht="33">
      <c r="A80" s="114"/>
      <c r="B80" s="121"/>
      <c r="C80" s="141">
        <f ca="1">IF(P84="Good",COUNTIF(INDIRECT("P1:P"&amp;ROW(P84)),"Good"))</f>
        <v>12</v>
      </c>
      <c r="D80" s="285" t="str">
        <f ca="1">IFERROR(SUM(Q84:AJ84)/SUM(Q83:AJ83),"-")</f>
        <v>-</v>
      </c>
      <c r="E80" s="139">
        <f ca="1">VLOOKUP(G80,'Code List'!B:D,2,0)</f>
        <v>4</v>
      </c>
      <c r="F80" s="139">
        <f ca="1">VLOOKUP(G80,'Code List'!B:D,3,0)</f>
        <v>240</v>
      </c>
      <c r="G80" s="87" t="str">
        <f ca="1">VLOOKUP(C80,'Code List'!A:B,2,0)</f>
        <v>DA66-01183A</v>
      </c>
      <c r="H80" s="195">
        <f ca="1">SUM(Q81:AJ81)-K80</f>
        <v>-1001</v>
      </c>
      <c r="I80" s="133"/>
      <c r="J80" s="211">
        <f ca="1">VLOOKUP(G80,'Code List'!B:G,6,0)</f>
        <v>0.5</v>
      </c>
      <c r="K80" s="140">
        <f ca="1">SUMIFS(Stock!C:C,Stock!B:B,'DA Injection'!G80)+SUMIFS(Stock!C:C,Stock!B:B,VLOOKUP('DA Injection'!G80,'Code List'!$B:$K,10,0))</f>
        <v>1001</v>
      </c>
      <c r="L80" s="140">
        <f ca="1">VLOOKUP(G80,'Code List'!B:F,4,0)</f>
        <v>35</v>
      </c>
      <c r="M80" s="140">
        <f ca="1">VLOOKUP(G80,'Code List'!B:F,5,0)</f>
        <v>2</v>
      </c>
      <c r="N80" s="197">
        <f t="shared" ca="1" si="91"/>
        <v>205.71428571428572</v>
      </c>
      <c r="O80" s="134"/>
      <c r="P80" s="124" t="s">
        <v>231</v>
      </c>
      <c r="Q80" s="125" t="s">
        <v>228</v>
      </c>
      <c r="R80" s="126" t="s">
        <v>229</v>
      </c>
      <c r="S80" s="125" t="s">
        <v>228</v>
      </c>
      <c r="T80" s="126" t="s">
        <v>229</v>
      </c>
      <c r="U80" s="125" t="s">
        <v>228</v>
      </c>
      <c r="V80" s="126" t="s">
        <v>229</v>
      </c>
      <c r="W80" s="125" t="s">
        <v>228</v>
      </c>
      <c r="X80" s="126" t="s">
        <v>229</v>
      </c>
      <c r="Y80" s="125" t="s">
        <v>228</v>
      </c>
      <c r="Z80" s="126" t="s">
        <v>229</v>
      </c>
      <c r="AA80" s="125" t="s">
        <v>228</v>
      </c>
      <c r="AB80" s="126" t="s">
        <v>229</v>
      </c>
      <c r="AC80" s="125" t="s">
        <v>228</v>
      </c>
      <c r="AD80" s="126" t="s">
        <v>229</v>
      </c>
      <c r="AE80" s="125" t="s">
        <v>228</v>
      </c>
      <c r="AF80" s="126" t="s">
        <v>229</v>
      </c>
      <c r="AG80" s="125" t="s">
        <v>228</v>
      </c>
      <c r="AH80" s="126" t="s">
        <v>229</v>
      </c>
      <c r="AI80" s="125" t="s">
        <v>228</v>
      </c>
      <c r="AJ80" s="126" t="s">
        <v>229</v>
      </c>
      <c r="AK80" s="150"/>
      <c r="AL80" s="150"/>
      <c r="AM80" s="150"/>
      <c r="AN80" s="150"/>
      <c r="AO80" s="150"/>
      <c r="AP80" s="150"/>
      <c r="AQ80" s="150"/>
      <c r="AR80" s="150"/>
      <c r="AS80" s="150"/>
      <c r="AT80" s="150"/>
      <c r="AU80" s="150"/>
      <c r="AV80" s="150"/>
      <c r="AW80" s="150"/>
      <c r="AX80" s="150"/>
      <c r="AY80" s="150"/>
      <c r="AZ80" s="150"/>
      <c r="BA80" s="150"/>
      <c r="BB80" s="150"/>
      <c r="BC80" s="150"/>
      <c r="BD80" s="150"/>
      <c r="BE80" s="150"/>
      <c r="BF80" s="150"/>
      <c r="BG80" s="150"/>
      <c r="BH80" s="150"/>
      <c r="BI80" s="150"/>
      <c r="BJ80" s="150"/>
      <c r="BK80" s="150"/>
      <c r="BL80" s="150"/>
      <c r="BM80" s="150"/>
      <c r="BN80" s="150"/>
      <c r="BO80" s="150"/>
      <c r="BP80" s="150"/>
      <c r="BQ80" s="150"/>
      <c r="BR80" s="150"/>
    </row>
    <row r="81" spans="1:70" s="115" customFormat="1" ht="66.95" customHeight="1">
      <c r="A81" s="114"/>
      <c r="B81" s="121"/>
      <c r="C81" s="144">
        <f t="shared" ref="C81:M81" ca="1" si="98">C80</f>
        <v>12</v>
      </c>
      <c r="D81" s="264" t="str">
        <f t="shared" ca="1" si="98"/>
        <v>-</v>
      </c>
      <c r="E81" s="144">
        <f t="shared" ca="1" si="98"/>
        <v>4</v>
      </c>
      <c r="F81" s="144">
        <f t="shared" ca="1" si="98"/>
        <v>240</v>
      </c>
      <c r="G81" s="144" t="str">
        <f t="shared" ca="1" si="98"/>
        <v>DA66-01183A</v>
      </c>
      <c r="H81" s="196">
        <f t="shared" ca="1" si="98"/>
        <v>-1001</v>
      </c>
      <c r="I81" s="144">
        <f t="shared" si="98"/>
        <v>0</v>
      </c>
      <c r="J81" s="212">
        <f t="shared" ca="1" si="98"/>
        <v>0.5</v>
      </c>
      <c r="K81" s="146">
        <f t="shared" ca="1" si="98"/>
        <v>1001</v>
      </c>
      <c r="L81" s="146">
        <f t="shared" ca="1" si="98"/>
        <v>35</v>
      </c>
      <c r="M81" s="146">
        <f t="shared" ca="1" si="98"/>
        <v>2</v>
      </c>
      <c r="N81" s="193">
        <f t="shared" ca="1" si="91"/>
        <v>205.71428571428572</v>
      </c>
      <c r="O81" s="134" t="s">
        <v>238</v>
      </c>
      <c r="P81" s="124"/>
      <c r="Q81" s="463">
        <f ca="1">IF(SUMIFS(INDIRECT("'PSI WM REF'!"&amp;SUBSTITUTE(ADDRESS(1,MATCH(Q$2,INDIRECT("'PSI WM REF'!"&amp;"5:5"),0)),"$1","")&amp;":"&amp;SUBSTITUTE(ADDRESS(1,MATCH(Q$2,INDIRECT("'PSI WM REF'!"&amp;"5:5"),0)),"$1","")),INDIRECT("'PSI WM REF'!"&amp;"C:C"),$G80,INDIRECT("'PSI WM REF'!"&amp;"U:U"),"3.Balance stock (only SEHC)")&gt;0,0,IF(ABS(SUMIFS(INDIRECT("'PSI WM REF'!"&amp;SUBSTITUTE(ADDRESS(1,MATCH(Q$2,INDIRECT("'PSI WM REF'!"&amp;"5:5"),0)),"$1","")&amp;":"&amp;SUBSTITUTE(ADDRESS(1,MATCH(Q$2,INDIRECT("'PSI WM REF'!"&amp;"5:5"),0)),"$1","")),INDIRECT("'PSI WM REF'!"&amp;"C:C"),$G80,INDIRECT("'PSI WM REF'!"&amp;"U:U"),"3.Balance stock (only SEHC)"))&gt;SUMIFS(INDIRECT("'PSI WM REF'!"&amp;SUBSTITUTE(ADDRESS(1,MATCH(Q$2,INDIRECT("'PSI WM REF'!"&amp;"5:5"),0)),"$1","")&amp;":"&amp;SUBSTITUTE(ADDRESS(1,MATCH(Q$2,INDIRECT("'PSI WM REF'!"&amp;"5:5"),0)),"$1","")),INDIRECT("'PSI WM REF'!"&amp;"C:C"),$G80,INDIRECT("'PSI WM REF'!"&amp;"U:U"),"1.Requirements (필요량)"),SUMIFS(INDIRECT("'PSI WM REF'!"&amp;SUBSTITUTE(ADDRESS(1,MATCH(Q$2,INDIRECT("'PSI WM REF'!"&amp;"5:5"),0)),"$1","")&amp;":"&amp;SUBSTITUTE(ADDRESS(1,MATCH(Q$2,INDIRECT("'PSI WM REF'!"&amp;"5:5"),0)),"$1","")),INDIRECT("'PSI WM REF'!"&amp;"C:C"),$G80,INDIRECT("'PSI WM REF'!"&amp;"U:U"),"1.Requirements (필요량)"),ABS(SUMIFS(INDIRECT("'PSI WM REF'!"&amp;SUBSTITUTE(ADDRESS(1,MATCH(Q$2,INDIRECT("'PSI WM REF'!"&amp;"5:5"),0)),"$1","")&amp;":"&amp;SUBSTITUTE(ADDRESS(1,MATCH(Q$2,INDIRECT("'PSI WM REF'!"&amp;"5:5"),0)),"$1","")),INDIRECT("'PSI WM REF'!"&amp;"C:C"),$G80,INDIRECT("'PSI WM REF'!"&amp;"U:U"),"3.Balance stock (only SEHC)"))))+N(" [[[[               Comment: WM REF PSI              ]]]")+IFERROR(SUMIFS(INDIRECT("'PSI VC'!"&amp;SUBSTITUTE(ADDRESS(1,MATCH(Q$2,INDIRECT("'PSI VC'!"&amp;"3:3"),0)),"$1","")&amp;":"&amp;SUBSTITUTE(ADDRESS(1,MATCH(Q$2,INDIRECT("'PSI VC'!"&amp;"3:3"),0)),"$1","")),INDIRECT("'PSI VC'!"&amp;"A:A"),$G80),0)+N("[[[                    Comment: VC PSI                    ]]]")+SUMIFS(INDIRECT("'Assy PSI Shortage'!"&amp;SUBSTITUTE(ADDRESS(1,42+MATCH(Q$2,INDIRECT("'Assy PSI Shortage'!"&amp;"AQ2:BA2"),0)),"$1","")&amp;":"&amp;SUBSTITUTE(ADDRESS(1,42+MATCH(Q$2,INDIRECT("'Assy PSI Shortage'!"&amp;"AQ2:BA2"),0)),"$1","")),'Assy PSI Shortage'!$AP:$AP,'DA Injection'!$G80)+N("[[[                    Comment: Assy PSI                    ]]]")</f>
        <v>0</v>
      </c>
      <c r="R81" s="464"/>
      <c r="S81" s="463">
        <f ca="1">IF(SUMIFS(INDIRECT("'PSI WM REF'!"&amp;SUBSTITUTE(ADDRESS(1,MATCH(S$2,INDIRECT("'PSI WM REF'!"&amp;"5:5"),0)),"$1","")&amp;":"&amp;SUBSTITUTE(ADDRESS(1,MATCH(S$2,INDIRECT("'PSI WM REF'!"&amp;"5:5"),0)),"$1","")),INDIRECT("'PSI WM REF'!"&amp;"C:C"),$G80,INDIRECT("'PSI WM REF'!"&amp;"U:U"),"3.Balance stock (only SEHC)")&gt;0,0,IF(ABS(SUMIFS(INDIRECT("'PSI WM REF'!"&amp;SUBSTITUTE(ADDRESS(1,MATCH(S$2,INDIRECT("'PSI WM REF'!"&amp;"5:5"),0)),"$1","")&amp;":"&amp;SUBSTITUTE(ADDRESS(1,MATCH(S$2,INDIRECT("'PSI WM REF'!"&amp;"5:5"),0)),"$1","")),INDIRECT("'PSI WM REF'!"&amp;"C:C"),$G80,INDIRECT("'PSI WM REF'!"&amp;"U:U"),"3.Balance stock (only SEHC)"))&gt;SUMIFS(INDIRECT("'PSI WM REF'!"&amp;SUBSTITUTE(ADDRESS(1,MATCH(S$2,INDIRECT("'PSI WM REF'!"&amp;"5:5"),0)),"$1","")&amp;":"&amp;SUBSTITUTE(ADDRESS(1,MATCH(S$2,INDIRECT("'PSI WM REF'!"&amp;"5:5"),0)),"$1","")),INDIRECT("'PSI WM REF'!"&amp;"C:C"),$G80,INDIRECT("'PSI WM REF'!"&amp;"U:U"),"1.Requirements (필요량)"),SUMIFS(INDIRECT("'PSI WM REF'!"&amp;SUBSTITUTE(ADDRESS(1,MATCH(S$2,INDIRECT("'PSI WM REF'!"&amp;"5:5"),0)),"$1","")&amp;":"&amp;SUBSTITUTE(ADDRESS(1,MATCH(S$2,INDIRECT("'PSI WM REF'!"&amp;"5:5"),0)),"$1","")),INDIRECT("'PSI WM REF'!"&amp;"C:C"),$G80,INDIRECT("'PSI WM REF'!"&amp;"U:U"),"1.Requirements (필요량)"),ABS(SUMIFS(INDIRECT("'PSI WM REF'!"&amp;SUBSTITUTE(ADDRESS(1,MATCH(S$2,INDIRECT("'PSI WM REF'!"&amp;"5:5"),0)),"$1","")&amp;":"&amp;SUBSTITUTE(ADDRESS(1,MATCH(S$2,INDIRECT("'PSI WM REF'!"&amp;"5:5"),0)),"$1","")),INDIRECT("'PSI WM REF'!"&amp;"C:C"),$G80,INDIRECT("'PSI WM REF'!"&amp;"U:U"),"3.Balance stock (only SEHC)"))))+N(" [[[[               Comment: WM REF PSI              ]]]")+IFERROR(SUMIFS(INDIRECT("'PSI VC'!"&amp;SUBSTITUTE(ADDRESS(1,MATCH(S$2,INDIRECT("'PSI VC'!"&amp;"3:3"),0)),"$1","")&amp;":"&amp;SUBSTITUTE(ADDRESS(1,MATCH(S$2,INDIRECT("'PSI VC'!"&amp;"3:3"),0)),"$1","")),INDIRECT("'PSI VC'!"&amp;"A:A"),$G80),0)+N("[[[                    Comment: VC PSI                    ]]]")+SUMIFS(INDIRECT("'Assy PSI Shortage'!"&amp;SUBSTITUTE(ADDRESS(1,42+MATCH(S$2,INDIRECT("'Assy PSI Shortage'!"&amp;"AQ2:BA2"),0)),"$1","")&amp;":"&amp;SUBSTITUTE(ADDRESS(1,42+MATCH(S$2,INDIRECT("'Assy PSI Shortage'!"&amp;"AQ2:BA2"),0)),"$1","")),'Assy PSI Shortage'!$AP:$AP,'DA Injection'!$G80)+N("[[[                    Comment: Assy PSI                    ]]]")</f>
        <v>0</v>
      </c>
      <c r="T81" s="464"/>
      <c r="U81" s="463">
        <f ca="1">IF(SUMIFS(INDIRECT("'PSI WM REF'!"&amp;SUBSTITUTE(ADDRESS(1,MATCH(U$2,INDIRECT("'PSI WM REF'!"&amp;"5:5"),0)),"$1","")&amp;":"&amp;SUBSTITUTE(ADDRESS(1,MATCH(U$2,INDIRECT("'PSI WM REF'!"&amp;"5:5"),0)),"$1","")),INDIRECT("'PSI WM REF'!"&amp;"C:C"),$G80,INDIRECT("'PSI WM REF'!"&amp;"U:U"),"3.Balance stock (only SEHC)")&gt;0,0,IF(ABS(SUMIFS(INDIRECT("'PSI WM REF'!"&amp;SUBSTITUTE(ADDRESS(1,MATCH(U$2,INDIRECT("'PSI WM REF'!"&amp;"5:5"),0)),"$1","")&amp;":"&amp;SUBSTITUTE(ADDRESS(1,MATCH(U$2,INDIRECT("'PSI WM REF'!"&amp;"5:5"),0)),"$1","")),INDIRECT("'PSI WM REF'!"&amp;"C:C"),$G80,INDIRECT("'PSI WM REF'!"&amp;"U:U"),"3.Balance stock (only SEHC)"))&gt;SUMIFS(INDIRECT("'PSI WM REF'!"&amp;SUBSTITUTE(ADDRESS(1,MATCH(U$2,INDIRECT("'PSI WM REF'!"&amp;"5:5"),0)),"$1","")&amp;":"&amp;SUBSTITUTE(ADDRESS(1,MATCH(U$2,INDIRECT("'PSI WM REF'!"&amp;"5:5"),0)),"$1","")),INDIRECT("'PSI WM REF'!"&amp;"C:C"),$G80,INDIRECT("'PSI WM REF'!"&amp;"U:U"),"1.Requirements (필요량)"),SUMIFS(INDIRECT("'PSI WM REF'!"&amp;SUBSTITUTE(ADDRESS(1,MATCH(U$2,INDIRECT("'PSI WM REF'!"&amp;"5:5"),0)),"$1","")&amp;":"&amp;SUBSTITUTE(ADDRESS(1,MATCH(U$2,INDIRECT("'PSI WM REF'!"&amp;"5:5"),0)),"$1","")),INDIRECT("'PSI WM REF'!"&amp;"C:C"),$G80,INDIRECT("'PSI WM REF'!"&amp;"U:U"),"1.Requirements (필요량)"),ABS(SUMIFS(INDIRECT("'PSI WM REF'!"&amp;SUBSTITUTE(ADDRESS(1,MATCH(U$2,INDIRECT("'PSI WM REF'!"&amp;"5:5"),0)),"$1","")&amp;":"&amp;SUBSTITUTE(ADDRESS(1,MATCH(U$2,INDIRECT("'PSI WM REF'!"&amp;"5:5"),0)),"$1","")),INDIRECT("'PSI WM REF'!"&amp;"C:C"),$G80,INDIRECT("'PSI WM REF'!"&amp;"U:U"),"3.Balance stock (only SEHC)"))))+N(" [[[[               Comment: WM REF PSI              ]]]")+IFERROR(SUMIFS(INDIRECT("'PSI VC'!"&amp;SUBSTITUTE(ADDRESS(1,MATCH(U$2,INDIRECT("'PSI VC'!"&amp;"3:3"),0)),"$1","")&amp;":"&amp;SUBSTITUTE(ADDRESS(1,MATCH(U$2,INDIRECT("'PSI VC'!"&amp;"3:3"),0)),"$1","")),INDIRECT("'PSI VC'!"&amp;"A:A"),$G80),0)+N("[[[                    Comment: VC PSI                    ]]]")+SUMIFS(INDIRECT("'Assy PSI Shortage'!"&amp;SUBSTITUTE(ADDRESS(1,42+MATCH(U$2,INDIRECT("'Assy PSI Shortage'!"&amp;"AQ2:BA2"),0)),"$1","")&amp;":"&amp;SUBSTITUTE(ADDRESS(1,42+MATCH(U$2,INDIRECT("'Assy PSI Shortage'!"&amp;"AQ2:BA2"),0)),"$1","")),'Assy PSI Shortage'!$AP:$AP,'DA Injection'!$G80)+N("[[[                    Comment: Assy PSI                    ]]]")</f>
        <v>0</v>
      </c>
      <c r="V81" s="464"/>
      <c r="W81" s="463">
        <f ca="1">IF(SUMIFS(INDIRECT("'PSI WM REF'!"&amp;SUBSTITUTE(ADDRESS(1,MATCH(W$2,INDIRECT("'PSI WM REF'!"&amp;"5:5"),0)),"$1","")&amp;":"&amp;SUBSTITUTE(ADDRESS(1,MATCH(W$2,INDIRECT("'PSI WM REF'!"&amp;"5:5"),0)),"$1","")),INDIRECT("'PSI WM REF'!"&amp;"C:C"),$G80,INDIRECT("'PSI WM REF'!"&amp;"U:U"),"3.Balance stock (only SEHC)")&gt;0,0,IF(ABS(SUMIFS(INDIRECT("'PSI WM REF'!"&amp;SUBSTITUTE(ADDRESS(1,MATCH(W$2,INDIRECT("'PSI WM REF'!"&amp;"5:5"),0)),"$1","")&amp;":"&amp;SUBSTITUTE(ADDRESS(1,MATCH(W$2,INDIRECT("'PSI WM REF'!"&amp;"5:5"),0)),"$1","")),INDIRECT("'PSI WM REF'!"&amp;"C:C"),$G80,INDIRECT("'PSI WM REF'!"&amp;"U:U"),"3.Balance stock (only SEHC)"))&gt;SUMIFS(INDIRECT("'PSI WM REF'!"&amp;SUBSTITUTE(ADDRESS(1,MATCH(W$2,INDIRECT("'PSI WM REF'!"&amp;"5:5"),0)),"$1","")&amp;":"&amp;SUBSTITUTE(ADDRESS(1,MATCH(W$2,INDIRECT("'PSI WM REF'!"&amp;"5:5"),0)),"$1","")),INDIRECT("'PSI WM REF'!"&amp;"C:C"),$G80,INDIRECT("'PSI WM REF'!"&amp;"U:U"),"1.Requirements (필요량)"),SUMIFS(INDIRECT("'PSI WM REF'!"&amp;SUBSTITUTE(ADDRESS(1,MATCH(W$2,INDIRECT("'PSI WM REF'!"&amp;"5:5"),0)),"$1","")&amp;":"&amp;SUBSTITUTE(ADDRESS(1,MATCH(W$2,INDIRECT("'PSI WM REF'!"&amp;"5:5"),0)),"$1","")),INDIRECT("'PSI WM REF'!"&amp;"C:C"),$G80,INDIRECT("'PSI WM REF'!"&amp;"U:U"),"1.Requirements (필요량)"),ABS(SUMIFS(INDIRECT("'PSI WM REF'!"&amp;SUBSTITUTE(ADDRESS(1,MATCH(W$2,INDIRECT("'PSI WM REF'!"&amp;"5:5"),0)),"$1","")&amp;":"&amp;SUBSTITUTE(ADDRESS(1,MATCH(W$2,INDIRECT("'PSI WM REF'!"&amp;"5:5"),0)),"$1","")),INDIRECT("'PSI WM REF'!"&amp;"C:C"),$G80,INDIRECT("'PSI WM REF'!"&amp;"U:U"),"3.Balance stock (only SEHC)"))))+N(" [[[[               Comment: WM REF PSI              ]]]")+IFERROR(SUMIFS(INDIRECT("'PSI VC'!"&amp;SUBSTITUTE(ADDRESS(1,MATCH(W$2,INDIRECT("'PSI VC'!"&amp;"3:3"),0)),"$1","")&amp;":"&amp;SUBSTITUTE(ADDRESS(1,MATCH(W$2,INDIRECT("'PSI VC'!"&amp;"3:3"),0)),"$1","")),INDIRECT("'PSI VC'!"&amp;"A:A"),$G80),0)+N("[[[                    Comment: VC PSI                    ]]]")+SUMIFS(INDIRECT("'Assy PSI Shortage'!"&amp;SUBSTITUTE(ADDRESS(1,42+MATCH(W$2,INDIRECT("'Assy PSI Shortage'!"&amp;"AQ2:BA2"),0)),"$1","")&amp;":"&amp;SUBSTITUTE(ADDRESS(1,42+MATCH(W$2,INDIRECT("'Assy PSI Shortage'!"&amp;"AQ2:BA2"),0)),"$1","")),'Assy PSI Shortage'!$AP:$AP,'DA Injection'!$G80)+N("[[[                    Comment: Assy PSI                    ]]]")</f>
        <v>0</v>
      </c>
      <c r="X81" s="464"/>
      <c r="Y81" s="463">
        <f ca="1">IF(SUMIFS(INDIRECT("'PSI WM REF'!"&amp;SUBSTITUTE(ADDRESS(1,MATCH(Y$2,INDIRECT("'PSI WM REF'!"&amp;"5:5"),0)),"$1","")&amp;":"&amp;SUBSTITUTE(ADDRESS(1,MATCH(Y$2,INDIRECT("'PSI WM REF'!"&amp;"5:5"),0)),"$1","")),INDIRECT("'PSI WM REF'!"&amp;"C:C"),$G80,INDIRECT("'PSI WM REF'!"&amp;"U:U"),"3.Balance stock (only SEHC)")&gt;0,0,IF(ABS(SUMIFS(INDIRECT("'PSI WM REF'!"&amp;SUBSTITUTE(ADDRESS(1,MATCH(Y$2,INDIRECT("'PSI WM REF'!"&amp;"5:5"),0)),"$1","")&amp;":"&amp;SUBSTITUTE(ADDRESS(1,MATCH(Y$2,INDIRECT("'PSI WM REF'!"&amp;"5:5"),0)),"$1","")),INDIRECT("'PSI WM REF'!"&amp;"C:C"),$G80,INDIRECT("'PSI WM REF'!"&amp;"U:U"),"3.Balance stock (only SEHC)"))&gt;SUMIFS(INDIRECT("'PSI WM REF'!"&amp;SUBSTITUTE(ADDRESS(1,MATCH(Y$2,INDIRECT("'PSI WM REF'!"&amp;"5:5"),0)),"$1","")&amp;":"&amp;SUBSTITUTE(ADDRESS(1,MATCH(Y$2,INDIRECT("'PSI WM REF'!"&amp;"5:5"),0)),"$1","")),INDIRECT("'PSI WM REF'!"&amp;"C:C"),$G80,INDIRECT("'PSI WM REF'!"&amp;"U:U"),"1.Requirements (필요량)"),SUMIFS(INDIRECT("'PSI WM REF'!"&amp;SUBSTITUTE(ADDRESS(1,MATCH(Y$2,INDIRECT("'PSI WM REF'!"&amp;"5:5"),0)),"$1","")&amp;":"&amp;SUBSTITUTE(ADDRESS(1,MATCH(Y$2,INDIRECT("'PSI WM REF'!"&amp;"5:5"),0)),"$1","")),INDIRECT("'PSI WM REF'!"&amp;"C:C"),$G80,INDIRECT("'PSI WM REF'!"&amp;"U:U"),"1.Requirements (필요량)"),ABS(SUMIFS(INDIRECT("'PSI WM REF'!"&amp;SUBSTITUTE(ADDRESS(1,MATCH(Y$2,INDIRECT("'PSI WM REF'!"&amp;"5:5"),0)),"$1","")&amp;":"&amp;SUBSTITUTE(ADDRESS(1,MATCH(Y$2,INDIRECT("'PSI WM REF'!"&amp;"5:5"),0)),"$1","")),INDIRECT("'PSI WM REF'!"&amp;"C:C"),$G80,INDIRECT("'PSI WM REF'!"&amp;"U:U"),"3.Balance stock (only SEHC)"))))+N(" [[[[               Comment: WM REF PSI              ]]]")+IFERROR(SUMIFS(INDIRECT("'PSI VC'!"&amp;SUBSTITUTE(ADDRESS(1,MATCH(Y$2,INDIRECT("'PSI VC'!"&amp;"3:3"),0)),"$1","")&amp;":"&amp;SUBSTITUTE(ADDRESS(1,MATCH(Y$2,INDIRECT("'PSI VC'!"&amp;"3:3"),0)),"$1","")),INDIRECT("'PSI VC'!"&amp;"A:A"),$G80),0)+N("[[[                    Comment: VC PSI                    ]]]")+SUMIFS(INDIRECT("'Assy PSI Shortage'!"&amp;SUBSTITUTE(ADDRESS(1,42+MATCH(Y$2,INDIRECT("'Assy PSI Shortage'!"&amp;"AQ2:BA2"),0)),"$1","")&amp;":"&amp;SUBSTITUTE(ADDRESS(1,42+MATCH(Y$2,INDIRECT("'Assy PSI Shortage'!"&amp;"AQ2:BA2"),0)),"$1","")),'Assy PSI Shortage'!$AP:$AP,'DA Injection'!$G80)+N("[[[                    Comment: Assy PSI                    ]]]")</f>
        <v>0</v>
      </c>
      <c r="Z81" s="464"/>
      <c r="AA81" s="463">
        <f ca="1">IF(SUMIFS(INDIRECT("'PSI WM REF'!"&amp;SUBSTITUTE(ADDRESS(1,MATCH(AA$2,INDIRECT("'PSI WM REF'!"&amp;"5:5"),0)),"$1","")&amp;":"&amp;SUBSTITUTE(ADDRESS(1,MATCH(AA$2,INDIRECT("'PSI WM REF'!"&amp;"5:5"),0)),"$1","")),INDIRECT("'PSI WM REF'!"&amp;"C:C"),$G80,INDIRECT("'PSI WM REF'!"&amp;"U:U"),"3.Balance stock (only SEHC)")&gt;0,0,IF(ABS(SUMIFS(INDIRECT("'PSI WM REF'!"&amp;SUBSTITUTE(ADDRESS(1,MATCH(AA$2,INDIRECT("'PSI WM REF'!"&amp;"5:5"),0)),"$1","")&amp;":"&amp;SUBSTITUTE(ADDRESS(1,MATCH(AA$2,INDIRECT("'PSI WM REF'!"&amp;"5:5"),0)),"$1","")),INDIRECT("'PSI WM REF'!"&amp;"C:C"),$G80,INDIRECT("'PSI WM REF'!"&amp;"U:U"),"3.Balance stock (only SEHC)"))&gt;SUMIFS(INDIRECT("'PSI WM REF'!"&amp;SUBSTITUTE(ADDRESS(1,MATCH(AA$2,INDIRECT("'PSI WM REF'!"&amp;"5:5"),0)),"$1","")&amp;":"&amp;SUBSTITUTE(ADDRESS(1,MATCH(AA$2,INDIRECT("'PSI WM REF'!"&amp;"5:5"),0)),"$1","")),INDIRECT("'PSI WM REF'!"&amp;"C:C"),$G80,INDIRECT("'PSI WM REF'!"&amp;"U:U"),"1.Requirements (필요량)"),SUMIFS(INDIRECT("'PSI WM REF'!"&amp;SUBSTITUTE(ADDRESS(1,MATCH(AA$2,INDIRECT("'PSI WM REF'!"&amp;"5:5"),0)),"$1","")&amp;":"&amp;SUBSTITUTE(ADDRESS(1,MATCH(AA$2,INDIRECT("'PSI WM REF'!"&amp;"5:5"),0)),"$1","")),INDIRECT("'PSI WM REF'!"&amp;"C:C"),$G80,INDIRECT("'PSI WM REF'!"&amp;"U:U"),"1.Requirements (필요량)"),ABS(SUMIFS(INDIRECT("'PSI WM REF'!"&amp;SUBSTITUTE(ADDRESS(1,MATCH(AA$2,INDIRECT("'PSI WM REF'!"&amp;"5:5"),0)),"$1","")&amp;":"&amp;SUBSTITUTE(ADDRESS(1,MATCH(AA$2,INDIRECT("'PSI WM REF'!"&amp;"5:5"),0)),"$1","")),INDIRECT("'PSI WM REF'!"&amp;"C:C"),$G80,INDIRECT("'PSI WM REF'!"&amp;"U:U"),"3.Balance stock (only SEHC)"))))+N(" [[[[               Comment: WM REF PSI              ]]]")+IFERROR(SUMIFS(INDIRECT("'PSI VC'!"&amp;SUBSTITUTE(ADDRESS(1,MATCH(AA$2,INDIRECT("'PSI VC'!"&amp;"3:3"),0)),"$1","")&amp;":"&amp;SUBSTITUTE(ADDRESS(1,MATCH(AA$2,INDIRECT("'PSI VC'!"&amp;"3:3"),0)),"$1","")),INDIRECT("'PSI VC'!"&amp;"A:A"),$G80),0)+N("[[[                    Comment: VC PSI                    ]]]")+SUMIFS(INDIRECT("'Assy PSI Shortage'!"&amp;SUBSTITUTE(ADDRESS(1,42+MATCH(AA$2,INDIRECT("'Assy PSI Shortage'!"&amp;"AQ2:BA2"),0)),"$1","")&amp;":"&amp;SUBSTITUTE(ADDRESS(1,42+MATCH(AA$2,INDIRECT("'Assy PSI Shortage'!"&amp;"AQ2:BA2"),0)),"$1","")),'Assy PSI Shortage'!$AP:$AP,'DA Injection'!$G80)+N("[[[                    Comment: Assy PSI                    ]]]")</f>
        <v>0</v>
      </c>
      <c r="AB81" s="464"/>
      <c r="AC81" s="463">
        <f ca="1">IF(SUMIFS(INDIRECT("'PSI WM REF'!"&amp;SUBSTITUTE(ADDRESS(1,MATCH(AC$2,INDIRECT("'PSI WM REF'!"&amp;"5:5"),0)),"$1","")&amp;":"&amp;SUBSTITUTE(ADDRESS(1,MATCH(AC$2,INDIRECT("'PSI WM REF'!"&amp;"5:5"),0)),"$1","")),INDIRECT("'PSI WM REF'!"&amp;"C:C"),$G80,INDIRECT("'PSI WM REF'!"&amp;"U:U"),"3.Balance stock (only SEHC)")&gt;0,0,IF(ABS(SUMIFS(INDIRECT("'PSI WM REF'!"&amp;SUBSTITUTE(ADDRESS(1,MATCH(AC$2,INDIRECT("'PSI WM REF'!"&amp;"5:5"),0)),"$1","")&amp;":"&amp;SUBSTITUTE(ADDRESS(1,MATCH(AC$2,INDIRECT("'PSI WM REF'!"&amp;"5:5"),0)),"$1","")),INDIRECT("'PSI WM REF'!"&amp;"C:C"),$G80,INDIRECT("'PSI WM REF'!"&amp;"U:U"),"3.Balance stock (only SEHC)"))&gt;SUMIFS(INDIRECT("'PSI WM REF'!"&amp;SUBSTITUTE(ADDRESS(1,MATCH(AC$2,INDIRECT("'PSI WM REF'!"&amp;"5:5"),0)),"$1","")&amp;":"&amp;SUBSTITUTE(ADDRESS(1,MATCH(AC$2,INDIRECT("'PSI WM REF'!"&amp;"5:5"),0)),"$1","")),INDIRECT("'PSI WM REF'!"&amp;"C:C"),$G80,INDIRECT("'PSI WM REF'!"&amp;"U:U"),"1.Requirements (필요량)"),SUMIFS(INDIRECT("'PSI WM REF'!"&amp;SUBSTITUTE(ADDRESS(1,MATCH(AC$2,INDIRECT("'PSI WM REF'!"&amp;"5:5"),0)),"$1","")&amp;":"&amp;SUBSTITUTE(ADDRESS(1,MATCH(AC$2,INDIRECT("'PSI WM REF'!"&amp;"5:5"),0)),"$1","")),INDIRECT("'PSI WM REF'!"&amp;"C:C"),$G80,INDIRECT("'PSI WM REF'!"&amp;"U:U"),"1.Requirements (필요량)"),ABS(SUMIFS(INDIRECT("'PSI WM REF'!"&amp;SUBSTITUTE(ADDRESS(1,MATCH(AC$2,INDIRECT("'PSI WM REF'!"&amp;"5:5"),0)),"$1","")&amp;":"&amp;SUBSTITUTE(ADDRESS(1,MATCH(AC$2,INDIRECT("'PSI WM REF'!"&amp;"5:5"),0)),"$1","")),INDIRECT("'PSI WM REF'!"&amp;"C:C"),$G80,INDIRECT("'PSI WM REF'!"&amp;"U:U"),"3.Balance stock (only SEHC)"))))+N(" [[[[               Comment: WM REF PSI              ]]]")+IFERROR(SUMIFS(INDIRECT("'PSI VC'!"&amp;SUBSTITUTE(ADDRESS(1,MATCH(AC$2,INDIRECT("'PSI VC'!"&amp;"3:3"),0)),"$1","")&amp;":"&amp;SUBSTITUTE(ADDRESS(1,MATCH(AC$2,INDIRECT("'PSI VC'!"&amp;"3:3"),0)),"$1","")),INDIRECT("'PSI VC'!"&amp;"A:A"),$G80),0)+N("[[[                    Comment: VC PSI                    ]]]")+SUMIFS(INDIRECT("'Assy PSI Shortage'!"&amp;SUBSTITUTE(ADDRESS(1,42+MATCH(AC$2,INDIRECT("'Assy PSI Shortage'!"&amp;"AQ2:BA2"),0)),"$1","")&amp;":"&amp;SUBSTITUTE(ADDRESS(1,42+MATCH(AC$2,INDIRECT("'Assy PSI Shortage'!"&amp;"AQ2:BA2"),0)),"$1","")),'Assy PSI Shortage'!$AP:$AP,'DA Injection'!$G80)+N("[[[                    Comment: Assy PSI                    ]]]")</f>
        <v>0</v>
      </c>
      <c r="AD81" s="464"/>
      <c r="AE81" s="463">
        <f ca="1">IF(SUMIFS(INDIRECT("'PSI WM REF'!"&amp;SUBSTITUTE(ADDRESS(1,MATCH(AE$2,INDIRECT("'PSI WM REF'!"&amp;"5:5"),0)),"$1","")&amp;":"&amp;SUBSTITUTE(ADDRESS(1,MATCH(AE$2,INDIRECT("'PSI WM REF'!"&amp;"5:5"),0)),"$1","")),INDIRECT("'PSI WM REF'!"&amp;"C:C"),$G80,INDIRECT("'PSI WM REF'!"&amp;"U:U"),"3.Balance stock (only SEHC)")&gt;0,0,IF(ABS(SUMIFS(INDIRECT("'PSI WM REF'!"&amp;SUBSTITUTE(ADDRESS(1,MATCH(AE$2,INDIRECT("'PSI WM REF'!"&amp;"5:5"),0)),"$1","")&amp;":"&amp;SUBSTITUTE(ADDRESS(1,MATCH(AE$2,INDIRECT("'PSI WM REF'!"&amp;"5:5"),0)),"$1","")),INDIRECT("'PSI WM REF'!"&amp;"C:C"),$G80,INDIRECT("'PSI WM REF'!"&amp;"U:U"),"3.Balance stock (only SEHC)"))&gt;SUMIFS(INDIRECT("'PSI WM REF'!"&amp;SUBSTITUTE(ADDRESS(1,MATCH(AE$2,INDIRECT("'PSI WM REF'!"&amp;"5:5"),0)),"$1","")&amp;":"&amp;SUBSTITUTE(ADDRESS(1,MATCH(AE$2,INDIRECT("'PSI WM REF'!"&amp;"5:5"),0)),"$1","")),INDIRECT("'PSI WM REF'!"&amp;"C:C"),$G80,INDIRECT("'PSI WM REF'!"&amp;"U:U"),"1.Requirements (필요량)"),SUMIFS(INDIRECT("'PSI WM REF'!"&amp;SUBSTITUTE(ADDRESS(1,MATCH(AE$2,INDIRECT("'PSI WM REF'!"&amp;"5:5"),0)),"$1","")&amp;":"&amp;SUBSTITUTE(ADDRESS(1,MATCH(AE$2,INDIRECT("'PSI WM REF'!"&amp;"5:5"),0)),"$1","")),INDIRECT("'PSI WM REF'!"&amp;"C:C"),$G80,INDIRECT("'PSI WM REF'!"&amp;"U:U"),"1.Requirements (필요량)"),ABS(SUMIFS(INDIRECT("'PSI WM REF'!"&amp;SUBSTITUTE(ADDRESS(1,MATCH(AE$2,INDIRECT("'PSI WM REF'!"&amp;"5:5"),0)),"$1","")&amp;":"&amp;SUBSTITUTE(ADDRESS(1,MATCH(AE$2,INDIRECT("'PSI WM REF'!"&amp;"5:5"),0)),"$1","")),INDIRECT("'PSI WM REF'!"&amp;"C:C"),$G80,INDIRECT("'PSI WM REF'!"&amp;"U:U"),"3.Balance stock (only SEHC)"))))+N(" [[[[               Comment: WM REF PSI              ]]]")+IFERROR(SUMIFS(INDIRECT("'PSI VC'!"&amp;SUBSTITUTE(ADDRESS(1,MATCH(AE$2,INDIRECT("'PSI VC'!"&amp;"3:3"),0)),"$1","")&amp;":"&amp;SUBSTITUTE(ADDRESS(1,MATCH(AE$2,INDIRECT("'PSI VC'!"&amp;"3:3"),0)),"$1","")),INDIRECT("'PSI VC'!"&amp;"A:A"),$G80),0)+N("[[[                    Comment: VC PSI                    ]]]")+SUMIFS(INDIRECT("'Assy PSI Shortage'!"&amp;SUBSTITUTE(ADDRESS(1,42+MATCH(AE$2,INDIRECT("'Assy PSI Shortage'!"&amp;"AQ2:BA2"),0)),"$1","")&amp;":"&amp;SUBSTITUTE(ADDRESS(1,42+MATCH(AE$2,INDIRECT("'Assy PSI Shortage'!"&amp;"AQ2:BA2"),0)),"$1","")),'Assy PSI Shortage'!$AP:$AP,'DA Injection'!$G80)+N("[[[                    Comment: Assy PSI                    ]]]")</f>
        <v>0</v>
      </c>
      <c r="AF81" s="464"/>
      <c r="AG81" s="463">
        <f ca="1">IF(SUMIFS(INDIRECT("'PSI WM REF'!"&amp;SUBSTITUTE(ADDRESS(1,MATCH(AG$2,INDIRECT("'PSI WM REF'!"&amp;"5:5"),0)),"$1","")&amp;":"&amp;SUBSTITUTE(ADDRESS(1,MATCH(AG$2,INDIRECT("'PSI WM REF'!"&amp;"5:5"),0)),"$1","")),INDIRECT("'PSI WM REF'!"&amp;"C:C"),$G80,INDIRECT("'PSI WM REF'!"&amp;"U:U"),"3.Balance stock (only SEHC)")&gt;0,0,IF(ABS(SUMIFS(INDIRECT("'PSI WM REF'!"&amp;SUBSTITUTE(ADDRESS(1,MATCH(AG$2,INDIRECT("'PSI WM REF'!"&amp;"5:5"),0)),"$1","")&amp;":"&amp;SUBSTITUTE(ADDRESS(1,MATCH(AG$2,INDIRECT("'PSI WM REF'!"&amp;"5:5"),0)),"$1","")),INDIRECT("'PSI WM REF'!"&amp;"C:C"),$G80,INDIRECT("'PSI WM REF'!"&amp;"U:U"),"3.Balance stock (only SEHC)"))&gt;SUMIFS(INDIRECT("'PSI WM REF'!"&amp;SUBSTITUTE(ADDRESS(1,MATCH(AG$2,INDIRECT("'PSI WM REF'!"&amp;"5:5"),0)),"$1","")&amp;":"&amp;SUBSTITUTE(ADDRESS(1,MATCH(AG$2,INDIRECT("'PSI WM REF'!"&amp;"5:5"),0)),"$1","")),INDIRECT("'PSI WM REF'!"&amp;"C:C"),$G80,INDIRECT("'PSI WM REF'!"&amp;"U:U"),"1.Requirements (필요량)"),SUMIFS(INDIRECT("'PSI WM REF'!"&amp;SUBSTITUTE(ADDRESS(1,MATCH(AG$2,INDIRECT("'PSI WM REF'!"&amp;"5:5"),0)),"$1","")&amp;":"&amp;SUBSTITUTE(ADDRESS(1,MATCH(AG$2,INDIRECT("'PSI WM REF'!"&amp;"5:5"),0)),"$1","")),INDIRECT("'PSI WM REF'!"&amp;"C:C"),$G80,INDIRECT("'PSI WM REF'!"&amp;"U:U"),"1.Requirements (필요량)"),ABS(SUMIFS(INDIRECT("'PSI WM REF'!"&amp;SUBSTITUTE(ADDRESS(1,MATCH(AG$2,INDIRECT("'PSI WM REF'!"&amp;"5:5"),0)),"$1","")&amp;":"&amp;SUBSTITUTE(ADDRESS(1,MATCH(AG$2,INDIRECT("'PSI WM REF'!"&amp;"5:5"),0)),"$1","")),INDIRECT("'PSI WM REF'!"&amp;"C:C"),$G80,INDIRECT("'PSI WM REF'!"&amp;"U:U"),"3.Balance stock (only SEHC)"))))+N(" [[[[               Comment: WM REF PSI              ]]]")+IFERROR(SUMIFS(INDIRECT("'PSI VC'!"&amp;SUBSTITUTE(ADDRESS(1,MATCH(AG$2,INDIRECT("'PSI VC'!"&amp;"3:3"),0)),"$1","")&amp;":"&amp;SUBSTITUTE(ADDRESS(1,MATCH(AG$2,INDIRECT("'PSI VC'!"&amp;"3:3"),0)),"$1","")),INDIRECT("'PSI VC'!"&amp;"A:A"),$G80),0)+N("[[[                    Comment: VC PSI                    ]]]")+SUMIFS(INDIRECT("'Assy PSI Shortage'!"&amp;SUBSTITUTE(ADDRESS(1,42+MATCH(AG$2,INDIRECT("'Assy PSI Shortage'!"&amp;"AQ2:BA2"),0)),"$1","")&amp;":"&amp;SUBSTITUTE(ADDRESS(1,42+MATCH(AG$2,INDIRECT("'Assy PSI Shortage'!"&amp;"AQ2:BA2"),0)),"$1","")),'Assy PSI Shortage'!$AP:$AP,'DA Injection'!$G80)+N("[[[                    Comment: Assy PSI                    ]]]")</f>
        <v>0</v>
      </c>
      <c r="AH81" s="464"/>
      <c r="AI81" s="463">
        <f ca="1">IF(SUMIFS(INDIRECT("'PSI WM REF'!"&amp;SUBSTITUTE(ADDRESS(1,MATCH(AI$2,INDIRECT("'PSI WM REF'!"&amp;"5:5"),0)),"$1","")&amp;":"&amp;SUBSTITUTE(ADDRESS(1,MATCH(AI$2,INDIRECT("'PSI WM REF'!"&amp;"5:5"),0)),"$1","")),INDIRECT("'PSI WM REF'!"&amp;"C:C"),$G80,INDIRECT("'PSI WM REF'!"&amp;"U:U"),"3.Balance stock (only SEHC)")&gt;0,0,IF(ABS(SUMIFS(INDIRECT("'PSI WM REF'!"&amp;SUBSTITUTE(ADDRESS(1,MATCH(AI$2,INDIRECT("'PSI WM REF'!"&amp;"5:5"),0)),"$1","")&amp;":"&amp;SUBSTITUTE(ADDRESS(1,MATCH(AI$2,INDIRECT("'PSI WM REF'!"&amp;"5:5"),0)),"$1","")),INDIRECT("'PSI WM REF'!"&amp;"C:C"),$G80,INDIRECT("'PSI WM REF'!"&amp;"U:U"),"3.Balance stock (only SEHC)"))&gt;SUMIFS(INDIRECT("'PSI WM REF'!"&amp;SUBSTITUTE(ADDRESS(1,MATCH(AI$2,INDIRECT("'PSI WM REF'!"&amp;"5:5"),0)),"$1","")&amp;":"&amp;SUBSTITUTE(ADDRESS(1,MATCH(AI$2,INDIRECT("'PSI WM REF'!"&amp;"5:5"),0)),"$1","")),INDIRECT("'PSI WM REF'!"&amp;"C:C"),$G80,INDIRECT("'PSI WM REF'!"&amp;"U:U"),"1.Requirements (필요량)"),SUMIFS(INDIRECT("'PSI WM REF'!"&amp;SUBSTITUTE(ADDRESS(1,MATCH(AI$2,INDIRECT("'PSI WM REF'!"&amp;"5:5"),0)),"$1","")&amp;":"&amp;SUBSTITUTE(ADDRESS(1,MATCH(AI$2,INDIRECT("'PSI WM REF'!"&amp;"5:5"),0)),"$1","")),INDIRECT("'PSI WM REF'!"&amp;"C:C"),$G80,INDIRECT("'PSI WM REF'!"&amp;"U:U"),"1.Requirements (필요량)"),ABS(SUMIFS(INDIRECT("'PSI WM REF'!"&amp;SUBSTITUTE(ADDRESS(1,MATCH(AI$2,INDIRECT("'PSI WM REF'!"&amp;"5:5"),0)),"$1","")&amp;":"&amp;SUBSTITUTE(ADDRESS(1,MATCH(AI$2,INDIRECT("'PSI WM REF'!"&amp;"5:5"),0)),"$1","")),INDIRECT("'PSI WM REF'!"&amp;"C:C"),$G80,INDIRECT("'PSI WM REF'!"&amp;"U:U"),"3.Balance stock (only SEHC)"))))+N(" [[[[               Comment: WM REF PSI              ]]]")+IFERROR(SUMIFS(INDIRECT("'PSI VC'!"&amp;SUBSTITUTE(ADDRESS(1,MATCH(AI$2,INDIRECT("'PSI VC'!"&amp;"3:3"),0)),"$1","")&amp;":"&amp;SUBSTITUTE(ADDRESS(1,MATCH(AI$2,INDIRECT("'PSI VC'!"&amp;"3:3"),0)),"$1","")),INDIRECT("'PSI VC'!"&amp;"A:A"),$G80),0)+N("[[[                    Comment: VC PSI                    ]]]")+SUMIFS(INDIRECT("'Assy PSI Shortage'!"&amp;SUBSTITUTE(ADDRESS(1,42+MATCH(AI$2,INDIRECT("'Assy PSI Shortage'!"&amp;"AQ2:BA2"),0)),"$1","")&amp;":"&amp;SUBSTITUTE(ADDRESS(1,42+MATCH(AI$2,INDIRECT("'Assy PSI Shortage'!"&amp;"AQ2:BA2"),0)),"$1","")),'Assy PSI Shortage'!$AP:$AP,'DA Injection'!$G80)+N("[[[                    Comment: Assy PSI                    ]]]")</f>
        <v>0</v>
      </c>
      <c r="AJ81" s="464"/>
      <c r="AK81" s="150"/>
      <c r="AL81" s="150"/>
      <c r="AM81" s="150"/>
      <c r="AN81" s="150"/>
      <c r="AO81" s="150"/>
      <c r="AP81" s="150"/>
      <c r="AQ81" s="150"/>
      <c r="AR81" s="150"/>
      <c r="AS81" s="150"/>
      <c r="AT81" s="150"/>
      <c r="AU81" s="150"/>
      <c r="AV81" s="150"/>
      <c r="AW81" s="150"/>
      <c r="AX81" s="150"/>
      <c r="AY81" s="150"/>
      <c r="AZ81" s="150"/>
      <c r="BA81" s="150"/>
      <c r="BB81" s="150"/>
      <c r="BC81" s="150"/>
      <c r="BD81" s="150"/>
      <c r="BE81" s="150"/>
      <c r="BF81" s="150"/>
      <c r="BG81" s="150"/>
      <c r="BH81" s="150"/>
      <c r="BI81" s="150"/>
      <c r="BJ81" s="150"/>
      <c r="BK81" s="150"/>
      <c r="BL81" s="150"/>
      <c r="BM81" s="150"/>
      <c r="BN81" s="150"/>
      <c r="BO81" s="150"/>
      <c r="BP81" s="150"/>
      <c r="BQ81" s="150"/>
      <c r="BR81" s="150"/>
    </row>
    <row r="82" spans="1:70" s="115" customFormat="1" ht="33">
      <c r="A82" s="114"/>
      <c r="B82" s="121"/>
      <c r="C82" s="144">
        <f t="shared" ca="1" si="80"/>
        <v>12</v>
      </c>
      <c r="D82" s="264" t="str">
        <f t="shared" ca="1" si="80"/>
        <v>-</v>
      </c>
      <c r="E82" s="144">
        <f t="shared" ref="E82:M82" ca="1" si="99">E81</f>
        <v>4</v>
      </c>
      <c r="F82" s="144">
        <f t="shared" ca="1" si="99"/>
        <v>240</v>
      </c>
      <c r="G82" s="144" t="str">
        <f t="shared" ca="1" si="99"/>
        <v>DA66-01183A</v>
      </c>
      <c r="H82" s="196">
        <f t="shared" ca="1" si="99"/>
        <v>-1001</v>
      </c>
      <c r="I82" s="144">
        <f t="shared" si="99"/>
        <v>0</v>
      </c>
      <c r="J82" s="212">
        <f t="shared" ca="1" si="99"/>
        <v>0.5</v>
      </c>
      <c r="K82" s="146">
        <f t="shared" ca="1" si="99"/>
        <v>1001</v>
      </c>
      <c r="L82" s="146">
        <f t="shared" ca="1" si="99"/>
        <v>35</v>
      </c>
      <c r="M82" s="146">
        <f t="shared" ca="1" si="99"/>
        <v>2</v>
      </c>
      <c r="N82" s="193">
        <f t="shared" ca="1" si="91"/>
        <v>205.71428571428572</v>
      </c>
      <c r="O82" s="134"/>
      <c r="P82" s="127" t="s">
        <v>240</v>
      </c>
      <c r="Q82" s="208"/>
      <c r="R82" s="208"/>
      <c r="S82" s="208"/>
      <c r="T82" s="208"/>
      <c r="U82" s="208"/>
      <c r="V82" s="208"/>
      <c r="W82" s="208"/>
      <c r="X82" s="208"/>
      <c r="Y82" s="208"/>
      <c r="Z82" s="208"/>
      <c r="AA82" s="208"/>
      <c r="AB82" s="208"/>
      <c r="AC82" s="208"/>
      <c r="AD82" s="208"/>
      <c r="AE82" s="208"/>
      <c r="AF82" s="208"/>
      <c r="AG82" s="208"/>
      <c r="AH82" s="208"/>
      <c r="AI82" s="208"/>
      <c r="AJ82" s="208"/>
      <c r="AK82" s="150"/>
      <c r="AL82" s="150"/>
      <c r="AM82" s="150"/>
      <c r="AN82" s="150"/>
      <c r="AO82" s="150"/>
      <c r="AP82" s="150"/>
      <c r="AQ82" s="150"/>
      <c r="AR82" s="150"/>
      <c r="AS82" s="150"/>
      <c r="AT82" s="150"/>
      <c r="AU82" s="150"/>
      <c r="AV82" s="150"/>
      <c r="AW82" s="150"/>
      <c r="AX82" s="150"/>
      <c r="AY82" s="150"/>
      <c r="AZ82" s="150"/>
      <c r="BA82" s="150"/>
      <c r="BB82" s="150"/>
      <c r="BC82" s="150"/>
      <c r="BD82" s="150"/>
      <c r="BE82" s="150"/>
      <c r="BF82" s="150"/>
      <c r="BG82" s="150"/>
      <c r="BH82" s="150"/>
      <c r="BI82" s="150"/>
      <c r="BJ82" s="150"/>
      <c r="BK82" s="150"/>
      <c r="BL82" s="150"/>
      <c r="BM82" s="150"/>
      <c r="BN82" s="150"/>
      <c r="BO82" s="150"/>
      <c r="BP82" s="150"/>
      <c r="BQ82" s="150"/>
      <c r="BR82" s="150"/>
    </row>
    <row r="83" spans="1:70" s="55" customFormat="1" ht="33">
      <c r="A83" s="54">
        <f ca="1">IF(ISTEXT($G83),COUNTIF($G$6:$G83,"*")," ")</f>
        <v>78</v>
      </c>
      <c r="B83" s="122">
        <v>43524</v>
      </c>
      <c r="C83" s="144">
        <f t="shared" ca="1" si="80"/>
        <v>12</v>
      </c>
      <c r="D83" s="264" t="str">
        <f t="shared" ca="1" si="80"/>
        <v>-</v>
      </c>
      <c r="E83" s="144">
        <f t="shared" ref="E83:M83" ca="1" si="100">E82</f>
        <v>4</v>
      </c>
      <c r="F83" s="144">
        <f t="shared" ca="1" si="100"/>
        <v>240</v>
      </c>
      <c r="G83" s="144" t="str">
        <f t="shared" ca="1" si="100"/>
        <v>DA66-01183A</v>
      </c>
      <c r="H83" s="196">
        <f t="shared" ca="1" si="100"/>
        <v>-1001</v>
      </c>
      <c r="I83" s="144">
        <f t="shared" si="100"/>
        <v>0</v>
      </c>
      <c r="J83" s="212">
        <f t="shared" ca="1" si="100"/>
        <v>0.5</v>
      </c>
      <c r="K83" s="146">
        <f t="shared" ca="1" si="100"/>
        <v>1001</v>
      </c>
      <c r="L83" s="146">
        <f t="shared" ca="1" si="100"/>
        <v>35</v>
      </c>
      <c r="M83" s="146">
        <f t="shared" ca="1" si="100"/>
        <v>2</v>
      </c>
      <c r="N83" s="193">
        <f t="shared" ca="1" si="91"/>
        <v>205.71428571428572</v>
      </c>
      <c r="O83" s="198">
        <f ca="1">SUM(Q83:AJ83)-H80-I80</f>
        <v>1001</v>
      </c>
      <c r="P83" s="127" t="s">
        <v>232</v>
      </c>
      <c r="Q83" s="128">
        <f t="shared" ref="Q83:AJ83" ca="1" si="101">Q82*$N80</f>
        <v>0</v>
      </c>
      <c r="R83" s="128">
        <f t="shared" ca="1" si="101"/>
        <v>0</v>
      </c>
      <c r="S83" s="128">
        <f t="shared" ca="1" si="101"/>
        <v>0</v>
      </c>
      <c r="T83" s="128">
        <f t="shared" ca="1" si="101"/>
        <v>0</v>
      </c>
      <c r="U83" s="128">
        <f t="shared" ca="1" si="101"/>
        <v>0</v>
      </c>
      <c r="V83" s="128">
        <f t="shared" ca="1" si="101"/>
        <v>0</v>
      </c>
      <c r="W83" s="128">
        <f t="shared" ca="1" si="101"/>
        <v>0</v>
      </c>
      <c r="X83" s="128">
        <f t="shared" ca="1" si="101"/>
        <v>0</v>
      </c>
      <c r="Y83" s="128">
        <f t="shared" ca="1" si="101"/>
        <v>0</v>
      </c>
      <c r="Z83" s="128">
        <f t="shared" ca="1" si="101"/>
        <v>0</v>
      </c>
      <c r="AA83" s="128">
        <f t="shared" ca="1" si="101"/>
        <v>0</v>
      </c>
      <c r="AB83" s="128">
        <f t="shared" ca="1" si="101"/>
        <v>0</v>
      </c>
      <c r="AC83" s="128">
        <f t="shared" ca="1" si="101"/>
        <v>0</v>
      </c>
      <c r="AD83" s="128">
        <f t="shared" ca="1" si="101"/>
        <v>0</v>
      </c>
      <c r="AE83" s="128">
        <f t="shared" ca="1" si="101"/>
        <v>0</v>
      </c>
      <c r="AF83" s="128">
        <f t="shared" ca="1" si="101"/>
        <v>0</v>
      </c>
      <c r="AG83" s="128">
        <f t="shared" ca="1" si="101"/>
        <v>0</v>
      </c>
      <c r="AH83" s="128">
        <f t="shared" ca="1" si="101"/>
        <v>0</v>
      </c>
      <c r="AI83" s="128">
        <f t="shared" ca="1" si="101"/>
        <v>0</v>
      </c>
      <c r="AJ83" s="128">
        <f t="shared" ca="1" si="101"/>
        <v>0</v>
      </c>
      <c r="AK83" s="151"/>
      <c r="AL83" s="151"/>
      <c r="AM83" s="151"/>
      <c r="AN83" s="151"/>
      <c r="AO83" s="151"/>
      <c r="AP83" s="151"/>
      <c r="AQ83" s="151"/>
      <c r="AR83" s="151"/>
      <c r="AS83" s="151"/>
      <c r="AT83" s="151"/>
      <c r="AU83" s="151"/>
      <c r="AV83" s="151"/>
      <c r="AW83" s="151"/>
      <c r="AX83" s="151"/>
      <c r="AY83" s="151"/>
      <c r="AZ83" s="151"/>
      <c r="BA83" s="151"/>
      <c r="BB83" s="151"/>
      <c r="BC83" s="151"/>
      <c r="BD83" s="151"/>
      <c r="BE83" s="151"/>
      <c r="BF83" s="151"/>
      <c r="BG83" s="151"/>
      <c r="BH83" s="151"/>
      <c r="BI83" s="151"/>
      <c r="BJ83" s="151"/>
      <c r="BK83" s="151"/>
      <c r="BL83" s="151"/>
      <c r="BM83" s="151"/>
      <c r="BN83" s="151"/>
      <c r="BO83" s="151"/>
      <c r="BP83" s="151"/>
      <c r="BQ83" s="151"/>
      <c r="BR83" s="151"/>
    </row>
    <row r="84" spans="1:70" s="38" customFormat="1" ht="33">
      <c r="A84" s="35"/>
      <c r="B84" s="123"/>
      <c r="C84" s="144">
        <f t="shared" ca="1" si="80"/>
        <v>12</v>
      </c>
      <c r="D84" s="264" t="str">
        <f t="shared" ca="1" si="80"/>
        <v>-</v>
      </c>
      <c r="E84" s="144">
        <f t="shared" ref="E84:M84" ca="1" si="102">E83</f>
        <v>4</v>
      </c>
      <c r="F84" s="144">
        <f t="shared" ca="1" si="102"/>
        <v>240</v>
      </c>
      <c r="G84" s="144" t="str">
        <f t="shared" ca="1" si="102"/>
        <v>DA66-01183A</v>
      </c>
      <c r="H84" s="196">
        <f t="shared" ca="1" si="102"/>
        <v>-1001</v>
      </c>
      <c r="I84" s="144">
        <f t="shared" si="102"/>
        <v>0</v>
      </c>
      <c r="J84" s="212">
        <f t="shared" ca="1" si="102"/>
        <v>0.5</v>
      </c>
      <c r="K84" s="146">
        <f t="shared" ca="1" si="102"/>
        <v>1001</v>
      </c>
      <c r="L84" s="146">
        <f t="shared" ca="1" si="102"/>
        <v>35</v>
      </c>
      <c r="M84" s="146">
        <f t="shared" ca="1" si="102"/>
        <v>2</v>
      </c>
      <c r="N84" s="193">
        <f t="shared" ca="1" si="91"/>
        <v>205.71428571428572</v>
      </c>
      <c r="O84" s="135">
        <f ca="1">SUM(Q84:AJ84)</f>
        <v>0</v>
      </c>
      <c r="P84" s="131" t="s">
        <v>233</v>
      </c>
      <c r="Q84" s="129">
        <f ca="1">SUMIFS('Production Result'!$D:$D,'Production Result'!$C:$C,'DA Injection'!$G84,'Production Result'!$B:$B,'DA Injection'!Q$2)</f>
        <v>0</v>
      </c>
      <c r="R84" s="129">
        <f ca="1">SUMIFS('Production Result'!$E:$E,'Production Result'!$C:$C,'DA Injection'!$G84,'Production Result'!$B:$B,'DA Injection'!Q$2)</f>
        <v>0</v>
      </c>
      <c r="S84" s="129">
        <f ca="1">SUMIFS('Production Result'!$D:$D,'Production Result'!$C:$C,'DA Injection'!$G84,'Production Result'!$B:$B,'DA Injection'!S$2)</f>
        <v>0</v>
      </c>
      <c r="T84" s="129">
        <f ca="1">SUMIFS('Production Result'!$E:$E,'Production Result'!$C:$C,'DA Injection'!$G84,'Production Result'!$B:$B,'DA Injection'!S$2)</f>
        <v>0</v>
      </c>
      <c r="U84" s="129">
        <f ca="1">SUMIFS('Production Result'!$D:$D,'Production Result'!$C:$C,'DA Injection'!$G84,'Production Result'!$B:$B,'DA Injection'!U$2)</f>
        <v>0</v>
      </c>
      <c r="V84" s="129">
        <f ca="1">SUMIFS('Production Result'!$E:$E,'Production Result'!$C:$C,'DA Injection'!$G84,'Production Result'!$B:$B,'DA Injection'!U$2)</f>
        <v>0</v>
      </c>
      <c r="W84" s="129">
        <f ca="1">SUMIFS('Production Result'!$D:$D,'Production Result'!$C:$C,'DA Injection'!$G84,'Production Result'!$B:$B,'DA Injection'!W$2)</f>
        <v>0</v>
      </c>
      <c r="X84" s="129">
        <f ca="1">SUMIFS('Production Result'!$E:$E,'Production Result'!$C:$C,'DA Injection'!$G84,'Production Result'!$B:$B,'DA Injection'!W$2)</f>
        <v>0</v>
      </c>
      <c r="Y84" s="129">
        <f ca="1">SUMIFS('Production Result'!$D:$D,'Production Result'!$C:$C,'DA Injection'!$G84,'Production Result'!$B:$B,'DA Injection'!Y$2)</f>
        <v>0</v>
      </c>
      <c r="Z84" s="129">
        <f ca="1">SUMIFS('Production Result'!$E:$E,'Production Result'!$C:$C,'DA Injection'!$G84,'Production Result'!$B:$B,'DA Injection'!Y$2)</f>
        <v>0</v>
      </c>
      <c r="AA84" s="129">
        <f ca="1">SUMIFS('Production Result'!$D:$D,'Production Result'!$C:$C,'DA Injection'!$G84,'Production Result'!$B:$B,'DA Injection'!AA$2)</f>
        <v>0</v>
      </c>
      <c r="AB84" s="129">
        <f ca="1">SUMIFS('Production Result'!$E:$E,'Production Result'!$C:$C,'DA Injection'!$G84,'Production Result'!$B:$B,'DA Injection'!AA$2)</f>
        <v>0</v>
      </c>
      <c r="AC84" s="129">
        <f ca="1">SUMIFS('Production Result'!$D:$D,'Production Result'!$C:$C,'DA Injection'!$G84,'Production Result'!$B:$B,'DA Injection'!AC$2)</f>
        <v>0</v>
      </c>
      <c r="AD84" s="129">
        <f ca="1">SUMIFS('Production Result'!$E:$E,'Production Result'!$C:$C,'DA Injection'!$G84,'Production Result'!$B:$B,'DA Injection'!AC$2)</f>
        <v>0</v>
      </c>
      <c r="AE84" s="129">
        <f ca="1">SUMIFS('Production Result'!$D:$D,'Production Result'!$C:$C,'DA Injection'!$G84,'Production Result'!$B:$B,'DA Injection'!AE$2)</f>
        <v>0</v>
      </c>
      <c r="AF84" s="129">
        <f ca="1">SUMIFS('Production Result'!$E:$E,'Production Result'!$C:$C,'DA Injection'!$G84,'Production Result'!$B:$B,'DA Injection'!AE$2)</f>
        <v>0</v>
      </c>
      <c r="AG84" s="129">
        <f ca="1">SUMIFS('Production Result'!$D:$D,'Production Result'!$C:$C,'DA Injection'!$G84,'Production Result'!$B:$B,'DA Injection'!AG$2)</f>
        <v>0</v>
      </c>
      <c r="AH84" s="129">
        <f ca="1">SUMIFS('Production Result'!$E:$E,'Production Result'!$C:$C,'DA Injection'!$G84,'Production Result'!$B:$B,'DA Injection'!AG$2)</f>
        <v>0</v>
      </c>
      <c r="AI84" s="129">
        <f ca="1">SUMIFS('Production Result'!$D:$D,'Production Result'!$C:$C,'DA Injection'!$G84,'Production Result'!$B:$B,'DA Injection'!AI$2)</f>
        <v>0</v>
      </c>
      <c r="AJ84" s="129">
        <f ca="1">SUMIFS('Production Result'!$E:$E,'Production Result'!$C:$C,'DA Injection'!$G84,'Production Result'!$B:$B,'DA Injection'!AI$2)</f>
        <v>0</v>
      </c>
      <c r="AK84" s="151"/>
      <c r="AL84" s="151"/>
      <c r="AM84" s="151"/>
      <c r="AN84" s="151"/>
      <c r="AO84" s="151"/>
      <c r="AP84" s="151"/>
      <c r="AQ84" s="151"/>
      <c r="AR84" s="151"/>
      <c r="AS84" s="151"/>
      <c r="AT84" s="151"/>
      <c r="AU84" s="151"/>
      <c r="AV84" s="151"/>
      <c r="AW84" s="151"/>
      <c r="AX84" s="151"/>
      <c r="AY84" s="151"/>
      <c r="AZ84" s="151"/>
      <c r="BA84" s="151"/>
      <c r="BB84" s="151"/>
      <c r="BC84" s="151"/>
      <c r="BD84" s="151"/>
      <c r="BE84" s="151"/>
      <c r="BF84" s="151"/>
      <c r="BG84" s="151"/>
      <c r="BH84" s="151"/>
      <c r="BI84" s="151"/>
      <c r="BJ84" s="151"/>
      <c r="BK84" s="151"/>
      <c r="BL84" s="151"/>
      <c r="BM84" s="151"/>
      <c r="BN84" s="151"/>
      <c r="BO84" s="151"/>
      <c r="BP84" s="151"/>
      <c r="BQ84" s="151"/>
      <c r="BR84" s="151"/>
    </row>
    <row r="85" spans="1:70" s="38" customFormat="1" ht="33">
      <c r="A85" s="35"/>
      <c r="B85" s="123"/>
      <c r="C85" s="144">
        <f t="shared" ca="1" si="80"/>
        <v>12</v>
      </c>
      <c r="D85" s="264" t="str">
        <f t="shared" ca="1" si="80"/>
        <v>-</v>
      </c>
      <c r="E85" s="144">
        <f t="shared" ref="E85:M85" ca="1" si="103">E84</f>
        <v>4</v>
      </c>
      <c r="F85" s="144">
        <f t="shared" ca="1" si="103"/>
        <v>240</v>
      </c>
      <c r="G85" s="144" t="str">
        <f t="shared" ca="1" si="103"/>
        <v>DA66-01183A</v>
      </c>
      <c r="H85" s="196">
        <f t="shared" ca="1" si="103"/>
        <v>-1001</v>
      </c>
      <c r="I85" s="144">
        <f t="shared" si="103"/>
        <v>0</v>
      </c>
      <c r="J85" s="212">
        <f t="shared" ca="1" si="103"/>
        <v>0.5</v>
      </c>
      <c r="K85" s="146">
        <f t="shared" ca="1" si="103"/>
        <v>1001</v>
      </c>
      <c r="L85" s="146">
        <f t="shared" ca="1" si="103"/>
        <v>35</v>
      </c>
      <c r="M85" s="146">
        <f t="shared" ca="1" si="103"/>
        <v>2</v>
      </c>
      <c r="N85" s="193">
        <f t="shared" ca="1" si="91"/>
        <v>205.71428571428572</v>
      </c>
      <c r="O85" s="135">
        <f ca="1">SUM(Q85:AJ85)</f>
        <v>0</v>
      </c>
      <c r="P85" s="132" t="s">
        <v>234</v>
      </c>
      <c r="Q85" s="129">
        <f ca="1">SUMIFS('Production Result'!$F:$F,'Production Result'!$C:$C,'DA Injection'!$G85,'Production Result'!$B:$B,'DA Injection'!Q$2)</f>
        <v>0</v>
      </c>
      <c r="R85" s="129">
        <f ca="1">SUMIFS('Production Result'!$G:$G,'Production Result'!$C:$C,'DA Injection'!$G85,'Production Result'!$B:$B,'DA Injection'!Q$2)</f>
        <v>0</v>
      </c>
      <c r="S85" s="129">
        <f ca="1">SUMIFS('Production Result'!$F:$F,'Production Result'!$C:$C,'DA Injection'!$G85,'Production Result'!$B:$B,'DA Injection'!S$2)</f>
        <v>0</v>
      </c>
      <c r="T85" s="129">
        <f ca="1">SUMIFS('Production Result'!$G:$G,'Production Result'!$C:$C,'DA Injection'!$G85,'Production Result'!$B:$B,'DA Injection'!S$2)</f>
        <v>0</v>
      </c>
      <c r="U85" s="129">
        <f ca="1">SUMIFS('Production Result'!$F:$F,'Production Result'!$C:$C,'DA Injection'!$G85,'Production Result'!$B:$B,'DA Injection'!U$2)</f>
        <v>0</v>
      </c>
      <c r="V85" s="129">
        <f ca="1">SUMIFS('Production Result'!$G:$G,'Production Result'!$C:$C,'DA Injection'!$G85,'Production Result'!$B:$B,'DA Injection'!U$2)</f>
        <v>0</v>
      </c>
      <c r="W85" s="129">
        <f ca="1">SUMIFS('Production Result'!$F:$F,'Production Result'!$C:$C,'DA Injection'!$G85,'Production Result'!$B:$B,'DA Injection'!W$2)</f>
        <v>0</v>
      </c>
      <c r="X85" s="129">
        <f ca="1">SUMIFS('Production Result'!$G:$G,'Production Result'!$C:$C,'DA Injection'!$G85,'Production Result'!$B:$B,'DA Injection'!W$2)</f>
        <v>0</v>
      </c>
      <c r="Y85" s="129">
        <f ca="1">SUMIFS('Production Result'!$F:$F,'Production Result'!$C:$C,'DA Injection'!$G85,'Production Result'!$B:$B,'DA Injection'!Y$2)</f>
        <v>0</v>
      </c>
      <c r="Z85" s="129">
        <f ca="1">SUMIFS('Production Result'!$G:$G,'Production Result'!$C:$C,'DA Injection'!$G85,'Production Result'!$B:$B,'DA Injection'!Y$2)</f>
        <v>0</v>
      </c>
      <c r="AA85" s="129">
        <f ca="1">SUMIFS('Production Result'!$F:$F,'Production Result'!$C:$C,'DA Injection'!$G85,'Production Result'!$B:$B,'DA Injection'!AA$2)</f>
        <v>0</v>
      </c>
      <c r="AB85" s="129">
        <f ca="1">SUMIFS('Production Result'!$G:$G,'Production Result'!$C:$C,'DA Injection'!$G85,'Production Result'!$B:$B,'DA Injection'!AA$2)</f>
        <v>0</v>
      </c>
      <c r="AC85" s="129">
        <f ca="1">SUMIFS('Production Result'!$F:$F,'Production Result'!$C:$C,'DA Injection'!$G85,'Production Result'!$B:$B,'DA Injection'!AC$2)</f>
        <v>0</v>
      </c>
      <c r="AD85" s="129">
        <f ca="1">SUMIFS('Production Result'!$G:$G,'Production Result'!$C:$C,'DA Injection'!$G85,'Production Result'!$B:$B,'DA Injection'!AC$2)</f>
        <v>0</v>
      </c>
      <c r="AE85" s="129">
        <f ca="1">SUMIFS('Production Result'!$F:$F,'Production Result'!$C:$C,'DA Injection'!$G85,'Production Result'!$B:$B,'DA Injection'!AE$2)</f>
        <v>0</v>
      </c>
      <c r="AF85" s="129">
        <f ca="1">SUMIFS('Production Result'!$G:$G,'Production Result'!$C:$C,'DA Injection'!$G85,'Production Result'!$B:$B,'DA Injection'!AE$2)</f>
        <v>0</v>
      </c>
      <c r="AG85" s="129">
        <f ca="1">SUMIFS('Production Result'!$F:$F,'Production Result'!$C:$C,'DA Injection'!$G85,'Production Result'!$B:$B,'DA Injection'!AG$2)</f>
        <v>0</v>
      </c>
      <c r="AH85" s="129">
        <f ca="1">SUMIFS('Production Result'!$G:$G,'Production Result'!$C:$C,'DA Injection'!$G85,'Production Result'!$B:$B,'DA Injection'!AG$2)</f>
        <v>0</v>
      </c>
      <c r="AI85" s="129">
        <f ca="1">SUMIFS('Production Result'!$F:$F,'Production Result'!$C:$C,'DA Injection'!$G85,'Production Result'!$B:$B,'DA Injection'!AI$2)</f>
        <v>0</v>
      </c>
      <c r="AJ85" s="129">
        <f ca="1">SUMIFS('Production Result'!$G:$G,'Production Result'!$C:$C,'DA Injection'!$G85,'Production Result'!$B:$B,'DA Injection'!AI$2)</f>
        <v>0</v>
      </c>
      <c r="AK85" s="151"/>
      <c r="AL85" s="151"/>
      <c r="AM85" s="151"/>
      <c r="AN85" s="151"/>
      <c r="AO85" s="151"/>
      <c r="AP85" s="151"/>
      <c r="AQ85" s="151"/>
      <c r="AR85" s="151"/>
      <c r="AS85" s="151"/>
      <c r="AT85" s="151"/>
      <c r="AU85" s="151"/>
      <c r="AV85" s="151"/>
      <c r="AW85" s="151"/>
      <c r="AX85" s="151"/>
      <c r="AY85" s="151"/>
      <c r="AZ85" s="151"/>
      <c r="BA85" s="151"/>
      <c r="BB85" s="151"/>
      <c r="BC85" s="151"/>
      <c r="BD85" s="151"/>
      <c r="BE85" s="151"/>
      <c r="BF85" s="151"/>
      <c r="BG85" s="151"/>
      <c r="BH85" s="151"/>
      <c r="BI85" s="151"/>
      <c r="BJ85" s="151"/>
      <c r="BK85" s="151"/>
      <c r="BL85" s="151"/>
      <c r="BM85" s="151"/>
      <c r="BN85" s="151"/>
      <c r="BO85" s="151"/>
      <c r="BP85" s="151"/>
      <c r="BQ85" s="151"/>
      <c r="BR85" s="151"/>
    </row>
    <row r="86" spans="1:70" s="38" customFormat="1" ht="33">
      <c r="A86" s="35"/>
      <c r="B86" s="123"/>
      <c r="C86" s="145">
        <f t="shared" ca="1" si="80"/>
        <v>12</v>
      </c>
      <c r="D86" s="264" t="str">
        <f t="shared" ca="1" si="80"/>
        <v>-</v>
      </c>
      <c r="E86" s="145">
        <f t="shared" ref="E86:M86" ca="1" si="104">E85</f>
        <v>4</v>
      </c>
      <c r="F86" s="145">
        <f t="shared" ca="1" si="104"/>
        <v>240</v>
      </c>
      <c r="G86" s="145" t="str">
        <f t="shared" ca="1" si="104"/>
        <v>DA66-01183A</v>
      </c>
      <c r="H86" s="196">
        <f t="shared" ca="1" si="104"/>
        <v>-1001</v>
      </c>
      <c r="I86" s="145">
        <f t="shared" si="104"/>
        <v>0</v>
      </c>
      <c r="J86" s="213">
        <f t="shared" ca="1" si="104"/>
        <v>0.5</v>
      </c>
      <c r="K86" s="146">
        <f t="shared" ca="1" si="104"/>
        <v>1001</v>
      </c>
      <c r="L86" s="146">
        <f t="shared" ca="1" si="104"/>
        <v>35</v>
      </c>
      <c r="M86" s="146">
        <f t="shared" ca="1" si="104"/>
        <v>2</v>
      </c>
      <c r="N86" s="194">
        <f t="shared" ca="1" si="91"/>
        <v>205.71428571428572</v>
      </c>
      <c r="O86" s="137" t="e">
        <f ca="1">O85/O84</f>
        <v>#DIV/0!</v>
      </c>
      <c r="P86" s="136" t="s">
        <v>239</v>
      </c>
      <c r="Q86" s="138" t="str">
        <f t="shared" ref="Q86:AJ86" ca="1" si="105">IFERROR(Q85/Q84,"")</f>
        <v/>
      </c>
      <c r="R86" s="138" t="str">
        <f t="shared" ca="1" si="105"/>
        <v/>
      </c>
      <c r="S86" s="138" t="str">
        <f t="shared" ca="1" si="105"/>
        <v/>
      </c>
      <c r="T86" s="138" t="str">
        <f t="shared" ca="1" si="105"/>
        <v/>
      </c>
      <c r="U86" s="138" t="str">
        <f t="shared" ca="1" si="105"/>
        <v/>
      </c>
      <c r="V86" s="138" t="str">
        <f t="shared" ca="1" si="105"/>
        <v/>
      </c>
      <c r="W86" s="138" t="str">
        <f t="shared" ca="1" si="105"/>
        <v/>
      </c>
      <c r="X86" s="138" t="str">
        <f t="shared" ca="1" si="105"/>
        <v/>
      </c>
      <c r="Y86" s="138" t="str">
        <f t="shared" ca="1" si="105"/>
        <v/>
      </c>
      <c r="Z86" s="138" t="str">
        <f t="shared" ca="1" si="105"/>
        <v/>
      </c>
      <c r="AA86" s="138" t="str">
        <f t="shared" ca="1" si="105"/>
        <v/>
      </c>
      <c r="AB86" s="138" t="str">
        <f t="shared" ca="1" si="105"/>
        <v/>
      </c>
      <c r="AC86" s="138" t="str">
        <f t="shared" ca="1" si="105"/>
        <v/>
      </c>
      <c r="AD86" s="138" t="str">
        <f t="shared" ca="1" si="105"/>
        <v/>
      </c>
      <c r="AE86" s="138" t="str">
        <f t="shared" ca="1" si="105"/>
        <v/>
      </c>
      <c r="AF86" s="138" t="str">
        <f t="shared" ca="1" si="105"/>
        <v/>
      </c>
      <c r="AG86" s="138" t="str">
        <f t="shared" ca="1" si="105"/>
        <v/>
      </c>
      <c r="AH86" s="138" t="str">
        <f t="shared" ca="1" si="105"/>
        <v/>
      </c>
      <c r="AI86" s="138" t="str">
        <f t="shared" ca="1" si="105"/>
        <v/>
      </c>
      <c r="AJ86" s="138" t="str">
        <f t="shared" ca="1" si="105"/>
        <v/>
      </c>
      <c r="AK86" s="151"/>
      <c r="AL86" s="151"/>
      <c r="AM86" s="151"/>
      <c r="AN86" s="151"/>
      <c r="AO86" s="151"/>
      <c r="AP86" s="151"/>
      <c r="AQ86" s="151"/>
      <c r="AR86" s="151"/>
      <c r="AS86" s="151"/>
      <c r="AT86" s="151"/>
      <c r="AU86" s="151"/>
      <c r="AV86" s="151"/>
      <c r="AW86" s="151"/>
      <c r="AX86" s="151"/>
      <c r="AY86" s="151"/>
      <c r="AZ86" s="151"/>
      <c r="BA86" s="151"/>
      <c r="BB86" s="151"/>
      <c r="BC86" s="151"/>
      <c r="BD86" s="151"/>
      <c r="BE86" s="151"/>
      <c r="BF86" s="151"/>
      <c r="BG86" s="151"/>
      <c r="BH86" s="151"/>
      <c r="BI86" s="151"/>
      <c r="BJ86" s="151"/>
      <c r="BK86" s="151"/>
      <c r="BL86" s="151"/>
      <c r="BM86" s="151"/>
      <c r="BN86" s="151"/>
      <c r="BO86" s="151"/>
      <c r="BP86" s="151"/>
      <c r="BQ86" s="151"/>
      <c r="BR86" s="151"/>
    </row>
    <row r="87" spans="1:70" s="115" customFormat="1" ht="33">
      <c r="A87" s="114"/>
      <c r="B87" s="121"/>
      <c r="C87" s="141">
        <f ca="1">IF(P91="Good",COUNTIF(INDIRECT("P1:P"&amp;ROW(P91)),"Good"))</f>
        <v>13</v>
      </c>
      <c r="D87" s="285" t="str">
        <f ca="1">IFERROR(SUM(Q91:AJ91)/SUM(Q90:AJ90),"-")</f>
        <v>-</v>
      </c>
      <c r="E87" s="139">
        <f ca="1">VLOOKUP(G87,'Code List'!B:D,2,0)</f>
        <v>4</v>
      </c>
      <c r="F87" s="139">
        <f ca="1">VLOOKUP(G87,'Code List'!B:D,3,0)</f>
        <v>240</v>
      </c>
      <c r="G87" s="87" t="str">
        <f ca="1">VLOOKUP(C87,'Code List'!A:B,2,0)</f>
        <v>DA66-01184A</v>
      </c>
      <c r="H87" s="195">
        <f ca="1">SUM(Q88:AJ88)-K87</f>
        <v>-2730</v>
      </c>
      <c r="I87" s="133"/>
      <c r="J87" s="211">
        <f ca="1">VLOOKUP(G87,'Code List'!B:G,6,0)</f>
        <v>1</v>
      </c>
      <c r="K87" s="140">
        <f ca="1">SUMIFS(Stock!C:C,Stock!B:B,'DA Injection'!G87)+SUMIFS(Stock!C:C,Stock!B:B,VLOOKUP('DA Injection'!G87,'Code List'!$B:$K,10,0))</f>
        <v>2730</v>
      </c>
      <c r="L87" s="140">
        <f ca="1">VLOOKUP(G87,'Code List'!B:F,4,0)</f>
        <v>38</v>
      </c>
      <c r="M87" s="140">
        <f ca="1">VLOOKUP(G87,'Code List'!B:F,5,0)</f>
        <v>2</v>
      </c>
      <c r="N87" s="197">
        <f t="shared" ca="1" si="91"/>
        <v>189.47368421052633</v>
      </c>
      <c r="O87" s="134"/>
      <c r="P87" s="124" t="s">
        <v>231</v>
      </c>
      <c r="Q87" s="125" t="s">
        <v>228</v>
      </c>
      <c r="R87" s="126" t="s">
        <v>229</v>
      </c>
      <c r="S87" s="125" t="s">
        <v>228</v>
      </c>
      <c r="T87" s="126" t="s">
        <v>229</v>
      </c>
      <c r="U87" s="125" t="s">
        <v>228</v>
      </c>
      <c r="V87" s="126" t="s">
        <v>229</v>
      </c>
      <c r="W87" s="125" t="s">
        <v>228</v>
      </c>
      <c r="X87" s="126" t="s">
        <v>229</v>
      </c>
      <c r="Y87" s="125" t="s">
        <v>228</v>
      </c>
      <c r="Z87" s="126" t="s">
        <v>229</v>
      </c>
      <c r="AA87" s="125" t="s">
        <v>228</v>
      </c>
      <c r="AB87" s="126" t="s">
        <v>229</v>
      </c>
      <c r="AC87" s="125" t="s">
        <v>228</v>
      </c>
      <c r="AD87" s="126" t="s">
        <v>229</v>
      </c>
      <c r="AE87" s="125" t="s">
        <v>228</v>
      </c>
      <c r="AF87" s="126" t="s">
        <v>229</v>
      </c>
      <c r="AG87" s="125" t="s">
        <v>228</v>
      </c>
      <c r="AH87" s="126" t="s">
        <v>229</v>
      </c>
      <c r="AI87" s="125" t="s">
        <v>228</v>
      </c>
      <c r="AJ87" s="126" t="s">
        <v>229</v>
      </c>
      <c r="AK87" s="150"/>
      <c r="AL87" s="150"/>
      <c r="AM87" s="150"/>
      <c r="AN87" s="150"/>
      <c r="AO87" s="150"/>
      <c r="AP87" s="150"/>
      <c r="AQ87" s="150"/>
      <c r="AR87" s="150"/>
      <c r="AS87" s="150"/>
      <c r="AT87" s="150"/>
      <c r="AU87" s="150"/>
      <c r="AV87" s="150"/>
      <c r="AW87" s="150"/>
      <c r="AX87" s="150"/>
      <c r="AY87" s="150"/>
      <c r="AZ87" s="150"/>
      <c r="BA87" s="150"/>
      <c r="BB87" s="150"/>
      <c r="BC87" s="150"/>
      <c r="BD87" s="150"/>
      <c r="BE87" s="150"/>
      <c r="BF87" s="150"/>
      <c r="BG87" s="150"/>
      <c r="BH87" s="150"/>
      <c r="BI87" s="150"/>
      <c r="BJ87" s="150"/>
      <c r="BK87" s="150"/>
      <c r="BL87" s="150"/>
      <c r="BM87" s="150"/>
      <c r="BN87" s="150"/>
      <c r="BO87" s="150"/>
      <c r="BP87" s="150"/>
      <c r="BQ87" s="150"/>
      <c r="BR87" s="150"/>
    </row>
    <row r="88" spans="1:70" s="115" customFormat="1" ht="66.95" customHeight="1">
      <c r="A88" s="114"/>
      <c r="B88" s="121"/>
      <c r="C88" s="144">
        <f t="shared" ref="C88:M88" ca="1" si="106">C87</f>
        <v>13</v>
      </c>
      <c r="D88" s="264" t="str">
        <f t="shared" ca="1" si="106"/>
        <v>-</v>
      </c>
      <c r="E88" s="144">
        <f t="shared" ca="1" si="106"/>
        <v>4</v>
      </c>
      <c r="F88" s="144">
        <f t="shared" ca="1" si="106"/>
        <v>240</v>
      </c>
      <c r="G88" s="144" t="str">
        <f t="shared" ca="1" si="106"/>
        <v>DA66-01184A</v>
      </c>
      <c r="H88" s="196">
        <f t="shared" ca="1" si="106"/>
        <v>-2730</v>
      </c>
      <c r="I88" s="144">
        <f t="shared" si="106"/>
        <v>0</v>
      </c>
      <c r="J88" s="212">
        <f t="shared" ca="1" si="106"/>
        <v>1</v>
      </c>
      <c r="K88" s="146">
        <f t="shared" ca="1" si="106"/>
        <v>2730</v>
      </c>
      <c r="L88" s="146">
        <f t="shared" ca="1" si="106"/>
        <v>38</v>
      </c>
      <c r="M88" s="146">
        <f t="shared" ca="1" si="106"/>
        <v>2</v>
      </c>
      <c r="N88" s="193">
        <f t="shared" ca="1" si="91"/>
        <v>189.47368421052633</v>
      </c>
      <c r="O88" s="134" t="s">
        <v>238</v>
      </c>
      <c r="P88" s="124"/>
      <c r="Q88" s="463">
        <f ca="1">IF(SUMIFS(INDIRECT("'PSI WM REF'!"&amp;SUBSTITUTE(ADDRESS(1,MATCH(Q$2,INDIRECT("'PSI WM REF'!"&amp;"5:5"),0)),"$1","")&amp;":"&amp;SUBSTITUTE(ADDRESS(1,MATCH(Q$2,INDIRECT("'PSI WM REF'!"&amp;"5:5"),0)),"$1","")),INDIRECT("'PSI WM REF'!"&amp;"C:C"),$G87,INDIRECT("'PSI WM REF'!"&amp;"U:U"),"3.Balance stock (only SEHC)")&gt;0,0,IF(ABS(SUMIFS(INDIRECT("'PSI WM REF'!"&amp;SUBSTITUTE(ADDRESS(1,MATCH(Q$2,INDIRECT("'PSI WM REF'!"&amp;"5:5"),0)),"$1","")&amp;":"&amp;SUBSTITUTE(ADDRESS(1,MATCH(Q$2,INDIRECT("'PSI WM REF'!"&amp;"5:5"),0)),"$1","")),INDIRECT("'PSI WM REF'!"&amp;"C:C"),$G87,INDIRECT("'PSI WM REF'!"&amp;"U:U"),"3.Balance stock (only SEHC)"))&gt;SUMIFS(INDIRECT("'PSI WM REF'!"&amp;SUBSTITUTE(ADDRESS(1,MATCH(Q$2,INDIRECT("'PSI WM REF'!"&amp;"5:5"),0)),"$1","")&amp;":"&amp;SUBSTITUTE(ADDRESS(1,MATCH(Q$2,INDIRECT("'PSI WM REF'!"&amp;"5:5"),0)),"$1","")),INDIRECT("'PSI WM REF'!"&amp;"C:C"),$G87,INDIRECT("'PSI WM REF'!"&amp;"U:U"),"1.Requirements (필요량)"),SUMIFS(INDIRECT("'PSI WM REF'!"&amp;SUBSTITUTE(ADDRESS(1,MATCH(Q$2,INDIRECT("'PSI WM REF'!"&amp;"5:5"),0)),"$1","")&amp;":"&amp;SUBSTITUTE(ADDRESS(1,MATCH(Q$2,INDIRECT("'PSI WM REF'!"&amp;"5:5"),0)),"$1","")),INDIRECT("'PSI WM REF'!"&amp;"C:C"),$G87,INDIRECT("'PSI WM REF'!"&amp;"U:U"),"1.Requirements (필요량)"),ABS(SUMIFS(INDIRECT("'PSI WM REF'!"&amp;SUBSTITUTE(ADDRESS(1,MATCH(Q$2,INDIRECT("'PSI WM REF'!"&amp;"5:5"),0)),"$1","")&amp;":"&amp;SUBSTITUTE(ADDRESS(1,MATCH(Q$2,INDIRECT("'PSI WM REF'!"&amp;"5:5"),0)),"$1","")),INDIRECT("'PSI WM REF'!"&amp;"C:C"),$G87,INDIRECT("'PSI WM REF'!"&amp;"U:U"),"3.Balance stock (only SEHC)"))))+N(" [[[[               Comment: WM REF PSI              ]]]")+IFERROR(SUMIFS(INDIRECT("'PSI VC'!"&amp;SUBSTITUTE(ADDRESS(1,MATCH(Q$2,INDIRECT("'PSI VC'!"&amp;"3:3"),0)),"$1","")&amp;":"&amp;SUBSTITUTE(ADDRESS(1,MATCH(Q$2,INDIRECT("'PSI VC'!"&amp;"3:3"),0)),"$1","")),INDIRECT("'PSI VC'!"&amp;"A:A"),$G87),0)+N("[[[                    Comment: VC PSI                    ]]]")+SUMIFS(INDIRECT("'Assy PSI Shortage'!"&amp;SUBSTITUTE(ADDRESS(1,42+MATCH(Q$2,INDIRECT("'Assy PSI Shortage'!"&amp;"AQ2:BA2"),0)),"$1","")&amp;":"&amp;SUBSTITUTE(ADDRESS(1,42+MATCH(Q$2,INDIRECT("'Assy PSI Shortage'!"&amp;"AQ2:BA2"),0)),"$1","")),'Assy PSI Shortage'!$AP:$AP,'DA Injection'!$G87)+N("[[[                    Comment: Assy PSI                    ]]]")</f>
        <v>0</v>
      </c>
      <c r="R88" s="464"/>
      <c r="S88" s="463">
        <f ca="1">IF(SUMIFS(INDIRECT("'PSI WM REF'!"&amp;SUBSTITUTE(ADDRESS(1,MATCH(S$2,INDIRECT("'PSI WM REF'!"&amp;"5:5"),0)),"$1","")&amp;":"&amp;SUBSTITUTE(ADDRESS(1,MATCH(S$2,INDIRECT("'PSI WM REF'!"&amp;"5:5"),0)),"$1","")),INDIRECT("'PSI WM REF'!"&amp;"C:C"),$G87,INDIRECT("'PSI WM REF'!"&amp;"U:U"),"3.Balance stock (only SEHC)")&gt;0,0,IF(ABS(SUMIFS(INDIRECT("'PSI WM REF'!"&amp;SUBSTITUTE(ADDRESS(1,MATCH(S$2,INDIRECT("'PSI WM REF'!"&amp;"5:5"),0)),"$1","")&amp;":"&amp;SUBSTITUTE(ADDRESS(1,MATCH(S$2,INDIRECT("'PSI WM REF'!"&amp;"5:5"),0)),"$1","")),INDIRECT("'PSI WM REF'!"&amp;"C:C"),$G87,INDIRECT("'PSI WM REF'!"&amp;"U:U"),"3.Balance stock (only SEHC)"))&gt;SUMIFS(INDIRECT("'PSI WM REF'!"&amp;SUBSTITUTE(ADDRESS(1,MATCH(S$2,INDIRECT("'PSI WM REF'!"&amp;"5:5"),0)),"$1","")&amp;":"&amp;SUBSTITUTE(ADDRESS(1,MATCH(S$2,INDIRECT("'PSI WM REF'!"&amp;"5:5"),0)),"$1","")),INDIRECT("'PSI WM REF'!"&amp;"C:C"),$G87,INDIRECT("'PSI WM REF'!"&amp;"U:U"),"1.Requirements (필요량)"),SUMIFS(INDIRECT("'PSI WM REF'!"&amp;SUBSTITUTE(ADDRESS(1,MATCH(S$2,INDIRECT("'PSI WM REF'!"&amp;"5:5"),0)),"$1","")&amp;":"&amp;SUBSTITUTE(ADDRESS(1,MATCH(S$2,INDIRECT("'PSI WM REF'!"&amp;"5:5"),0)),"$1","")),INDIRECT("'PSI WM REF'!"&amp;"C:C"),$G87,INDIRECT("'PSI WM REF'!"&amp;"U:U"),"1.Requirements (필요량)"),ABS(SUMIFS(INDIRECT("'PSI WM REF'!"&amp;SUBSTITUTE(ADDRESS(1,MATCH(S$2,INDIRECT("'PSI WM REF'!"&amp;"5:5"),0)),"$1","")&amp;":"&amp;SUBSTITUTE(ADDRESS(1,MATCH(S$2,INDIRECT("'PSI WM REF'!"&amp;"5:5"),0)),"$1","")),INDIRECT("'PSI WM REF'!"&amp;"C:C"),$G87,INDIRECT("'PSI WM REF'!"&amp;"U:U"),"3.Balance stock (only SEHC)"))))+N(" [[[[               Comment: WM REF PSI              ]]]")+IFERROR(SUMIFS(INDIRECT("'PSI VC'!"&amp;SUBSTITUTE(ADDRESS(1,MATCH(S$2,INDIRECT("'PSI VC'!"&amp;"3:3"),0)),"$1","")&amp;":"&amp;SUBSTITUTE(ADDRESS(1,MATCH(S$2,INDIRECT("'PSI VC'!"&amp;"3:3"),0)),"$1","")),INDIRECT("'PSI VC'!"&amp;"A:A"),$G87),0)+N("[[[                    Comment: VC PSI                    ]]]")+SUMIFS(INDIRECT("'Assy PSI Shortage'!"&amp;SUBSTITUTE(ADDRESS(1,42+MATCH(S$2,INDIRECT("'Assy PSI Shortage'!"&amp;"AQ2:BA2"),0)),"$1","")&amp;":"&amp;SUBSTITUTE(ADDRESS(1,42+MATCH(S$2,INDIRECT("'Assy PSI Shortage'!"&amp;"AQ2:BA2"),0)),"$1","")),'Assy PSI Shortage'!$AP:$AP,'DA Injection'!$G87)+N("[[[                    Comment: Assy PSI                    ]]]")</f>
        <v>0</v>
      </c>
      <c r="T88" s="464"/>
      <c r="U88" s="463">
        <f ca="1">IF(SUMIFS(INDIRECT("'PSI WM REF'!"&amp;SUBSTITUTE(ADDRESS(1,MATCH(U$2,INDIRECT("'PSI WM REF'!"&amp;"5:5"),0)),"$1","")&amp;":"&amp;SUBSTITUTE(ADDRESS(1,MATCH(U$2,INDIRECT("'PSI WM REF'!"&amp;"5:5"),0)),"$1","")),INDIRECT("'PSI WM REF'!"&amp;"C:C"),$G87,INDIRECT("'PSI WM REF'!"&amp;"U:U"),"3.Balance stock (only SEHC)")&gt;0,0,IF(ABS(SUMIFS(INDIRECT("'PSI WM REF'!"&amp;SUBSTITUTE(ADDRESS(1,MATCH(U$2,INDIRECT("'PSI WM REF'!"&amp;"5:5"),0)),"$1","")&amp;":"&amp;SUBSTITUTE(ADDRESS(1,MATCH(U$2,INDIRECT("'PSI WM REF'!"&amp;"5:5"),0)),"$1","")),INDIRECT("'PSI WM REF'!"&amp;"C:C"),$G87,INDIRECT("'PSI WM REF'!"&amp;"U:U"),"3.Balance stock (only SEHC)"))&gt;SUMIFS(INDIRECT("'PSI WM REF'!"&amp;SUBSTITUTE(ADDRESS(1,MATCH(U$2,INDIRECT("'PSI WM REF'!"&amp;"5:5"),0)),"$1","")&amp;":"&amp;SUBSTITUTE(ADDRESS(1,MATCH(U$2,INDIRECT("'PSI WM REF'!"&amp;"5:5"),0)),"$1","")),INDIRECT("'PSI WM REF'!"&amp;"C:C"),$G87,INDIRECT("'PSI WM REF'!"&amp;"U:U"),"1.Requirements (필요량)"),SUMIFS(INDIRECT("'PSI WM REF'!"&amp;SUBSTITUTE(ADDRESS(1,MATCH(U$2,INDIRECT("'PSI WM REF'!"&amp;"5:5"),0)),"$1","")&amp;":"&amp;SUBSTITUTE(ADDRESS(1,MATCH(U$2,INDIRECT("'PSI WM REF'!"&amp;"5:5"),0)),"$1","")),INDIRECT("'PSI WM REF'!"&amp;"C:C"),$G87,INDIRECT("'PSI WM REF'!"&amp;"U:U"),"1.Requirements (필요량)"),ABS(SUMIFS(INDIRECT("'PSI WM REF'!"&amp;SUBSTITUTE(ADDRESS(1,MATCH(U$2,INDIRECT("'PSI WM REF'!"&amp;"5:5"),0)),"$1","")&amp;":"&amp;SUBSTITUTE(ADDRESS(1,MATCH(U$2,INDIRECT("'PSI WM REF'!"&amp;"5:5"),0)),"$1","")),INDIRECT("'PSI WM REF'!"&amp;"C:C"),$G87,INDIRECT("'PSI WM REF'!"&amp;"U:U"),"3.Balance stock (only SEHC)"))))+N(" [[[[               Comment: WM REF PSI              ]]]")+IFERROR(SUMIFS(INDIRECT("'PSI VC'!"&amp;SUBSTITUTE(ADDRESS(1,MATCH(U$2,INDIRECT("'PSI VC'!"&amp;"3:3"),0)),"$1","")&amp;":"&amp;SUBSTITUTE(ADDRESS(1,MATCH(U$2,INDIRECT("'PSI VC'!"&amp;"3:3"),0)),"$1","")),INDIRECT("'PSI VC'!"&amp;"A:A"),$G87),0)+N("[[[                    Comment: VC PSI                    ]]]")+SUMIFS(INDIRECT("'Assy PSI Shortage'!"&amp;SUBSTITUTE(ADDRESS(1,42+MATCH(U$2,INDIRECT("'Assy PSI Shortage'!"&amp;"AQ2:BA2"),0)),"$1","")&amp;":"&amp;SUBSTITUTE(ADDRESS(1,42+MATCH(U$2,INDIRECT("'Assy PSI Shortage'!"&amp;"AQ2:BA2"),0)),"$1","")),'Assy PSI Shortage'!$AP:$AP,'DA Injection'!$G87)+N("[[[                    Comment: Assy PSI                    ]]]")</f>
        <v>0</v>
      </c>
      <c r="V88" s="464"/>
      <c r="W88" s="463">
        <f ca="1">IF(SUMIFS(INDIRECT("'PSI WM REF'!"&amp;SUBSTITUTE(ADDRESS(1,MATCH(W$2,INDIRECT("'PSI WM REF'!"&amp;"5:5"),0)),"$1","")&amp;":"&amp;SUBSTITUTE(ADDRESS(1,MATCH(W$2,INDIRECT("'PSI WM REF'!"&amp;"5:5"),0)),"$1","")),INDIRECT("'PSI WM REF'!"&amp;"C:C"),$G87,INDIRECT("'PSI WM REF'!"&amp;"U:U"),"3.Balance stock (only SEHC)")&gt;0,0,IF(ABS(SUMIFS(INDIRECT("'PSI WM REF'!"&amp;SUBSTITUTE(ADDRESS(1,MATCH(W$2,INDIRECT("'PSI WM REF'!"&amp;"5:5"),0)),"$1","")&amp;":"&amp;SUBSTITUTE(ADDRESS(1,MATCH(W$2,INDIRECT("'PSI WM REF'!"&amp;"5:5"),0)),"$1","")),INDIRECT("'PSI WM REF'!"&amp;"C:C"),$G87,INDIRECT("'PSI WM REF'!"&amp;"U:U"),"3.Balance stock (only SEHC)"))&gt;SUMIFS(INDIRECT("'PSI WM REF'!"&amp;SUBSTITUTE(ADDRESS(1,MATCH(W$2,INDIRECT("'PSI WM REF'!"&amp;"5:5"),0)),"$1","")&amp;":"&amp;SUBSTITUTE(ADDRESS(1,MATCH(W$2,INDIRECT("'PSI WM REF'!"&amp;"5:5"),0)),"$1","")),INDIRECT("'PSI WM REF'!"&amp;"C:C"),$G87,INDIRECT("'PSI WM REF'!"&amp;"U:U"),"1.Requirements (필요량)"),SUMIFS(INDIRECT("'PSI WM REF'!"&amp;SUBSTITUTE(ADDRESS(1,MATCH(W$2,INDIRECT("'PSI WM REF'!"&amp;"5:5"),0)),"$1","")&amp;":"&amp;SUBSTITUTE(ADDRESS(1,MATCH(W$2,INDIRECT("'PSI WM REF'!"&amp;"5:5"),0)),"$1","")),INDIRECT("'PSI WM REF'!"&amp;"C:C"),$G87,INDIRECT("'PSI WM REF'!"&amp;"U:U"),"1.Requirements (필요량)"),ABS(SUMIFS(INDIRECT("'PSI WM REF'!"&amp;SUBSTITUTE(ADDRESS(1,MATCH(W$2,INDIRECT("'PSI WM REF'!"&amp;"5:5"),0)),"$1","")&amp;":"&amp;SUBSTITUTE(ADDRESS(1,MATCH(W$2,INDIRECT("'PSI WM REF'!"&amp;"5:5"),0)),"$1","")),INDIRECT("'PSI WM REF'!"&amp;"C:C"),$G87,INDIRECT("'PSI WM REF'!"&amp;"U:U"),"3.Balance stock (only SEHC)"))))+N(" [[[[               Comment: WM REF PSI              ]]]")+IFERROR(SUMIFS(INDIRECT("'PSI VC'!"&amp;SUBSTITUTE(ADDRESS(1,MATCH(W$2,INDIRECT("'PSI VC'!"&amp;"3:3"),0)),"$1","")&amp;":"&amp;SUBSTITUTE(ADDRESS(1,MATCH(W$2,INDIRECT("'PSI VC'!"&amp;"3:3"),0)),"$1","")),INDIRECT("'PSI VC'!"&amp;"A:A"),$G87),0)+N("[[[                    Comment: VC PSI                    ]]]")+SUMIFS(INDIRECT("'Assy PSI Shortage'!"&amp;SUBSTITUTE(ADDRESS(1,42+MATCH(W$2,INDIRECT("'Assy PSI Shortage'!"&amp;"AQ2:BA2"),0)),"$1","")&amp;":"&amp;SUBSTITUTE(ADDRESS(1,42+MATCH(W$2,INDIRECT("'Assy PSI Shortage'!"&amp;"AQ2:BA2"),0)),"$1","")),'Assy PSI Shortage'!$AP:$AP,'DA Injection'!$G87)+N("[[[                    Comment: Assy PSI                    ]]]")</f>
        <v>0</v>
      </c>
      <c r="X88" s="464"/>
      <c r="Y88" s="463">
        <f ca="1">IF(SUMIFS(INDIRECT("'PSI WM REF'!"&amp;SUBSTITUTE(ADDRESS(1,MATCH(Y$2,INDIRECT("'PSI WM REF'!"&amp;"5:5"),0)),"$1","")&amp;":"&amp;SUBSTITUTE(ADDRESS(1,MATCH(Y$2,INDIRECT("'PSI WM REF'!"&amp;"5:5"),0)),"$1","")),INDIRECT("'PSI WM REF'!"&amp;"C:C"),$G87,INDIRECT("'PSI WM REF'!"&amp;"U:U"),"3.Balance stock (only SEHC)")&gt;0,0,IF(ABS(SUMIFS(INDIRECT("'PSI WM REF'!"&amp;SUBSTITUTE(ADDRESS(1,MATCH(Y$2,INDIRECT("'PSI WM REF'!"&amp;"5:5"),0)),"$1","")&amp;":"&amp;SUBSTITUTE(ADDRESS(1,MATCH(Y$2,INDIRECT("'PSI WM REF'!"&amp;"5:5"),0)),"$1","")),INDIRECT("'PSI WM REF'!"&amp;"C:C"),$G87,INDIRECT("'PSI WM REF'!"&amp;"U:U"),"3.Balance stock (only SEHC)"))&gt;SUMIFS(INDIRECT("'PSI WM REF'!"&amp;SUBSTITUTE(ADDRESS(1,MATCH(Y$2,INDIRECT("'PSI WM REF'!"&amp;"5:5"),0)),"$1","")&amp;":"&amp;SUBSTITUTE(ADDRESS(1,MATCH(Y$2,INDIRECT("'PSI WM REF'!"&amp;"5:5"),0)),"$1","")),INDIRECT("'PSI WM REF'!"&amp;"C:C"),$G87,INDIRECT("'PSI WM REF'!"&amp;"U:U"),"1.Requirements (필요량)"),SUMIFS(INDIRECT("'PSI WM REF'!"&amp;SUBSTITUTE(ADDRESS(1,MATCH(Y$2,INDIRECT("'PSI WM REF'!"&amp;"5:5"),0)),"$1","")&amp;":"&amp;SUBSTITUTE(ADDRESS(1,MATCH(Y$2,INDIRECT("'PSI WM REF'!"&amp;"5:5"),0)),"$1","")),INDIRECT("'PSI WM REF'!"&amp;"C:C"),$G87,INDIRECT("'PSI WM REF'!"&amp;"U:U"),"1.Requirements (필요량)"),ABS(SUMIFS(INDIRECT("'PSI WM REF'!"&amp;SUBSTITUTE(ADDRESS(1,MATCH(Y$2,INDIRECT("'PSI WM REF'!"&amp;"5:5"),0)),"$1","")&amp;":"&amp;SUBSTITUTE(ADDRESS(1,MATCH(Y$2,INDIRECT("'PSI WM REF'!"&amp;"5:5"),0)),"$1","")),INDIRECT("'PSI WM REF'!"&amp;"C:C"),$G87,INDIRECT("'PSI WM REF'!"&amp;"U:U"),"3.Balance stock (only SEHC)"))))+N(" [[[[               Comment: WM REF PSI              ]]]")+IFERROR(SUMIFS(INDIRECT("'PSI VC'!"&amp;SUBSTITUTE(ADDRESS(1,MATCH(Y$2,INDIRECT("'PSI VC'!"&amp;"3:3"),0)),"$1","")&amp;":"&amp;SUBSTITUTE(ADDRESS(1,MATCH(Y$2,INDIRECT("'PSI VC'!"&amp;"3:3"),0)),"$1","")),INDIRECT("'PSI VC'!"&amp;"A:A"),$G87),0)+N("[[[                    Comment: VC PSI                    ]]]")+SUMIFS(INDIRECT("'Assy PSI Shortage'!"&amp;SUBSTITUTE(ADDRESS(1,42+MATCH(Y$2,INDIRECT("'Assy PSI Shortage'!"&amp;"AQ2:BA2"),0)),"$1","")&amp;":"&amp;SUBSTITUTE(ADDRESS(1,42+MATCH(Y$2,INDIRECT("'Assy PSI Shortage'!"&amp;"AQ2:BA2"),0)),"$1","")),'Assy PSI Shortage'!$AP:$AP,'DA Injection'!$G87)+N("[[[                    Comment: Assy PSI                    ]]]")</f>
        <v>0</v>
      </c>
      <c r="Z88" s="464"/>
      <c r="AA88" s="463">
        <f ca="1">IF(SUMIFS(INDIRECT("'PSI WM REF'!"&amp;SUBSTITUTE(ADDRESS(1,MATCH(AA$2,INDIRECT("'PSI WM REF'!"&amp;"5:5"),0)),"$1","")&amp;":"&amp;SUBSTITUTE(ADDRESS(1,MATCH(AA$2,INDIRECT("'PSI WM REF'!"&amp;"5:5"),0)),"$1","")),INDIRECT("'PSI WM REF'!"&amp;"C:C"),$G87,INDIRECT("'PSI WM REF'!"&amp;"U:U"),"3.Balance stock (only SEHC)")&gt;0,0,IF(ABS(SUMIFS(INDIRECT("'PSI WM REF'!"&amp;SUBSTITUTE(ADDRESS(1,MATCH(AA$2,INDIRECT("'PSI WM REF'!"&amp;"5:5"),0)),"$1","")&amp;":"&amp;SUBSTITUTE(ADDRESS(1,MATCH(AA$2,INDIRECT("'PSI WM REF'!"&amp;"5:5"),0)),"$1","")),INDIRECT("'PSI WM REF'!"&amp;"C:C"),$G87,INDIRECT("'PSI WM REF'!"&amp;"U:U"),"3.Balance stock (only SEHC)"))&gt;SUMIFS(INDIRECT("'PSI WM REF'!"&amp;SUBSTITUTE(ADDRESS(1,MATCH(AA$2,INDIRECT("'PSI WM REF'!"&amp;"5:5"),0)),"$1","")&amp;":"&amp;SUBSTITUTE(ADDRESS(1,MATCH(AA$2,INDIRECT("'PSI WM REF'!"&amp;"5:5"),0)),"$1","")),INDIRECT("'PSI WM REF'!"&amp;"C:C"),$G87,INDIRECT("'PSI WM REF'!"&amp;"U:U"),"1.Requirements (필요량)"),SUMIFS(INDIRECT("'PSI WM REF'!"&amp;SUBSTITUTE(ADDRESS(1,MATCH(AA$2,INDIRECT("'PSI WM REF'!"&amp;"5:5"),0)),"$1","")&amp;":"&amp;SUBSTITUTE(ADDRESS(1,MATCH(AA$2,INDIRECT("'PSI WM REF'!"&amp;"5:5"),0)),"$1","")),INDIRECT("'PSI WM REF'!"&amp;"C:C"),$G87,INDIRECT("'PSI WM REF'!"&amp;"U:U"),"1.Requirements (필요량)"),ABS(SUMIFS(INDIRECT("'PSI WM REF'!"&amp;SUBSTITUTE(ADDRESS(1,MATCH(AA$2,INDIRECT("'PSI WM REF'!"&amp;"5:5"),0)),"$1","")&amp;":"&amp;SUBSTITUTE(ADDRESS(1,MATCH(AA$2,INDIRECT("'PSI WM REF'!"&amp;"5:5"),0)),"$1","")),INDIRECT("'PSI WM REF'!"&amp;"C:C"),$G87,INDIRECT("'PSI WM REF'!"&amp;"U:U"),"3.Balance stock (only SEHC)"))))+N(" [[[[               Comment: WM REF PSI              ]]]")+IFERROR(SUMIFS(INDIRECT("'PSI VC'!"&amp;SUBSTITUTE(ADDRESS(1,MATCH(AA$2,INDIRECT("'PSI VC'!"&amp;"3:3"),0)),"$1","")&amp;":"&amp;SUBSTITUTE(ADDRESS(1,MATCH(AA$2,INDIRECT("'PSI VC'!"&amp;"3:3"),0)),"$1","")),INDIRECT("'PSI VC'!"&amp;"A:A"),$G87),0)+N("[[[                    Comment: VC PSI                    ]]]")+SUMIFS(INDIRECT("'Assy PSI Shortage'!"&amp;SUBSTITUTE(ADDRESS(1,42+MATCH(AA$2,INDIRECT("'Assy PSI Shortage'!"&amp;"AQ2:BA2"),0)),"$1","")&amp;":"&amp;SUBSTITUTE(ADDRESS(1,42+MATCH(AA$2,INDIRECT("'Assy PSI Shortage'!"&amp;"AQ2:BA2"),0)),"$1","")),'Assy PSI Shortage'!$AP:$AP,'DA Injection'!$G87)+N("[[[                    Comment: Assy PSI                    ]]]")</f>
        <v>0</v>
      </c>
      <c r="AB88" s="464"/>
      <c r="AC88" s="463">
        <f ca="1">IF(SUMIFS(INDIRECT("'PSI WM REF'!"&amp;SUBSTITUTE(ADDRESS(1,MATCH(AC$2,INDIRECT("'PSI WM REF'!"&amp;"5:5"),0)),"$1","")&amp;":"&amp;SUBSTITUTE(ADDRESS(1,MATCH(AC$2,INDIRECT("'PSI WM REF'!"&amp;"5:5"),0)),"$1","")),INDIRECT("'PSI WM REF'!"&amp;"C:C"),$G87,INDIRECT("'PSI WM REF'!"&amp;"U:U"),"3.Balance stock (only SEHC)")&gt;0,0,IF(ABS(SUMIFS(INDIRECT("'PSI WM REF'!"&amp;SUBSTITUTE(ADDRESS(1,MATCH(AC$2,INDIRECT("'PSI WM REF'!"&amp;"5:5"),0)),"$1","")&amp;":"&amp;SUBSTITUTE(ADDRESS(1,MATCH(AC$2,INDIRECT("'PSI WM REF'!"&amp;"5:5"),0)),"$1","")),INDIRECT("'PSI WM REF'!"&amp;"C:C"),$G87,INDIRECT("'PSI WM REF'!"&amp;"U:U"),"3.Balance stock (only SEHC)"))&gt;SUMIFS(INDIRECT("'PSI WM REF'!"&amp;SUBSTITUTE(ADDRESS(1,MATCH(AC$2,INDIRECT("'PSI WM REF'!"&amp;"5:5"),0)),"$1","")&amp;":"&amp;SUBSTITUTE(ADDRESS(1,MATCH(AC$2,INDIRECT("'PSI WM REF'!"&amp;"5:5"),0)),"$1","")),INDIRECT("'PSI WM REF'!"&amp;"C:C"),$G87,INDIRECT("'PSI WM REF'!"&amp;"U:U"),"1.Requirements (필요량)"),SUMIFS(INDIRECT("'PSI WM REF'!"&amp;SUBSTITUTE(ADDRESS(1,MATCH(AC$2,INDIRECT("'PSI WM REF'!"&amp;"5:5"),0)),"$1","")&amp;":"&amp;SUBSTITUTE(ADDRESS(1,MATCH(AC$2,INDIRECT("'PSI WM REF'!"&amp;"5:5"),0)),"$1","")),INDIRECT("'PSI WM REF'!"&amp;"C:C"),$G87,INDIRECT("'PSI WM REF'!"&amp;"U:U"),"1.Requirements (필요량)"),ABS(SUMIFS(INDIRECT("'PSI WM REF'!"&amp;SUBSTITUTE(ADDRESS(1,MATCH(AC$2,INDIRECT("'PSI WM REF'!"&amp;"5:5"),0)),"$1","")&amp;":"&amp;SUBSTITUTE(ADDRESS(1,MATCH(AC$2,INDIRECT("'PSI WM REF'!"&amp;"5:5"),0)),"$1","")),INDIRECT("'PSI WM REF'!"&amp;"C:C"),$G87,INDIRECT("'PSI WM REF'!"&amp;"U:U"),"3.Balance stock (only SEHC)"))))+N(" [[[[               Comment: WM REF PSI              ]]]")+IFERROR(SUMIFS(INDIRECT("'PSI VC'!"&amp;SUBSTITUTE(ADDRESS(1,MATCH(AC$2,INDIRECT("'PSI VC'!"&amp;"3:3"),0)),"$1","")&amp;":"&amp;SUBSTITUTE(ADDRESS(1,MATCH(AC$2,INDIRECT("'PSI VC'!"&amp;"3:3"),0)),"$1","")),INDIRECT("'PSI VC'!"&amp;"A:A"),$G87),0)+N("[[[                    Comment: VC PSI                    ]]]")+SUMIFS(INDIRECT("'Assy PSI Shortage'!"&amp;SUBSTITUTE(ADDRESS(1,42+MATCH(AC$2,INDIRECT("'Assy PSI Shortage'!"&amp;"AQ2:BA2"),0)),"$1","")&amp;":"&amp;SUBSTITUTE(ADDRESS(1,42+MATCH(AC$2,INDIRECT("'Assy PSI Shortage'!"&amp;"AQ2:BA2"),0)),"$1","")),'Assy PSI Shortage'!$AP:$AP,'DA Injection'!$G87)+N("[[[                    Comment: Assy PSI                    ]]]")</f>
        <v>0</v>
      </c>
      <c r="AD88" s="464"/>
      <c r="AE88" s="463">
        <f ca="1">IF(SUMIFS(INDIRECT("'PSI WM REF'!"&amp;SUBSTITUTE(ADDRESS(1,MATCH(AE$2,INDIRECT("'PSI WM REF'!"&amp;"5:5"),0)),"$1","")&amp;":"&amp;SUBSTITUTE(ADDRESS(1,MATCH(AE$2,INDIRECT("'PSI WM REF'!"&amp;"5:5"),0)),"$1","")),INDIRECT("'PSI WM REF'!"&amp;"C:C"),$G87,INDIRECT("'PSI WM REF'!"&amp;"U:U"),"3.Balance stock (only SEHC)")&gt;0,0,IF(ABS(SUMIFS(INDIRECT("'PSI WM REF'!"&amp;SUBSTITUTE(ADDRESS(1,MATCH(AE$2,INDIRECT("'PSI WM REF'!"&amp;"5:5"),0)),"$1","")&amp;":"&amp;SUBSTITUTE(ADDRESS(1,MATCH(AE$2,INDIRECT("'PSI WM REF'!"&amp;"5:5"),0)),"$1","")),INDIRECT("'PSI WM REF'!"&amp;"C:C"),$G87,INDIRECT("'PSI WM REF'!"&amp;"U:U"),"3.Balance stock (only SEHC)"))&gt;SUMIFS(INDIRECT("'PSI WM REF'!"&amp;SUBSTITUTE(ADDRESS(1,MATCH(AE$2,INDIRECT("'PSI WM REF'!"&amp;"5:5"),0)),"$1","")&amp;":"&amp;SUBSTITUTE(ADDRESS(1,MATCH(AE$2,INDIRECT("'PSI WM REF'!"&amp;"5:5"),0)),"$1","")),INDIRECT("'PSI WM REF'!"&amp;"C:C"),$G87,INDIRECT("'PSI WM REF'!"&amp;"U:U"),"1.Requirements (필요량)"),SUMIFS(INDIRECT("'PSI WM REF'!"&amp;SUBSTITUTE(ADDRESS(1,MATCH(AE$2,INDIRECT("'PSI WM REF'!"&amp;"5:5"),0)),"$1","")&amp;":"&amp;SUBSTITUTE(ADDRESS(1,MATCH(AE$2,INDIRECT("'PSI WM REF'!"&amp;"5:5"),0)),"$1","")),INDIRECT("'PSI WM REF'!"&amp;"C:C"),$G87,INDIRECT("'PSI WM REF'!"&amp;"U:U"),"1.Requirements (필요량)"),ABS(SUMIFS(INDIRECT("'PSI WM REF'!"&amp;SUBSTITUTE(ADDRESS(1,MATCH(AE$2,INDIRECT("'PSI WM REF'!"&amp;"5:5"),0)),"$1","")&amp;":"&amp;SUBSTITUTE(ADDRESS(1,MATCH(AE$2,INDIRECT("'PSI WM REF'!"&amp;"5:5"),0)),"$1","")),INDIRECT("'PSI WM REF'!"&amp;"C:C"),$G87,INDIRECT("'PSI WM REF'!"&amp;"U:U"),"3.Balance stock (only SEHC)"))))+N(" [[[[               Comment: WM REF PSI              ]]]")+IFERROR(SUMIFS(INDIRECT("'PSI VC'!"&amp;SUBSTITUTE(ADDRESS(1,MATCH(AE$2,INDIRECT("'PSI VC'!"&amp;"3:3"),0)),"$1","")&amp;":"&amp;SUBSTITUTE(ADDRESS(1,MATCH(AE$2,INDIRECT("'PSI VC'!"&amp;"3:3"),0)),"$1","")),INDIRECT("'PSI VC'!"&amp;"A:A"),$G87),0)+N("[[[                    Comment: VC PSI                    ]]]")+SUMIFS(INDIRECT("'Assy PSI Shortage'!"&amp;SUBSTITUTE(ADDRESS(1,42+MATCH(AE$2,INDIRECT("'Assy PSI Shortage'!"&amp;"AQ2:BA2"),0)),"$1","")&amp;":"&amp;SUBSTITUTE(ADDRESS(1,42+MATCH(AE$2,INDIRECT("'Assy PSI Shortage'!"&amp;"AQ2:BA2"),0)),"$1","")),'Assy PSI Shortage'!$AP:$AP,'DA Injection'!$G87)+N("[[[                    Comment: Assy PSI                    ]]]")</f>
        <v>0</v>
      </c>
      <c r="AF88" s="464"/>
      <c r="AG88" s="463">
        <f ca="1">IF(SUMIFS(INDIRECT("'PSI WM REF'!"&amp;SUBSTITUTE(ADDRESS(1,MATCH(AG$2,INDIRECT("'PSI WM REF'!"&amp;"5:5"),0)),"$1","")&amp;":"&amp;SUBSTITUTE(ADDRESS(1,MATCH(AG$2,INDIRECT("'PSI WM REF'!"&amp;"5:5"),0)),"$1","")),INDIRECT("'PSI WM REF'!"&amp;"C:C"),$G87,INDIRECT("'PSI WM REF'!"&amp;"U:U"),"3.Balance stock (only SEHC)")&gt;0,0,IF(ABS(SUMIFS(INDIRECT("'PSI WM REF'!"&amp;SUBSTITUTE(ADDRESS(1,MATCH(AG$2,INDIRECT("'PSI WM REF'!"&amp;"5:5"),0)),"$1","")&amp;":"&amp;SUBSTITUTE(ADDRESS(1,MATCH(AG$2,INDIRECT("'PSI WM REF'!"&amp;"5:5"),0)),"$1","")),INDIRECT("'PSI WM REF'!"&amp;"C:C"),$G87,INDIRECT("'PSI WM REF'!"&amp;"U:U"),"3.Balance stock (only SEHC)"))&gt;SUMIFS(INDIRECT("'PSI WM REF'!"&amp;SUBSTITUTE(ADDRESS(1,MATCH(AG$2,INDIRECT("'PSI WM REF'!"&amp;"5:5"),0)),"$1","")&amp;":"&amp;SUBSTITUTE(ADDRESS(1,MATCH(AG$2,INDIRECT("'PSI WM REF'!"&amp;"5:5"),0)),"$1","")),INDIRECT("'PSI WM REF'!"&amp;"C:C"),$G87,INDIRECT("'PSI WM REF'!"&amp;"U:U"),"1.Requirements (필요량)"),SUMIFS(INDIRECT("'PSI WM REF'!"&amp;SUBSTITUTE(ADDRESS(1,MATCH(AG$2,INDIRECT("'PSI WM REF'!"&amp;"5:5"),0)),"$1","")&amp;":"&amp;SUBSTITUTE(ADDRESS(1,MATCH(AG$2,INDIRECT("'PSI WM REF'!"&amp;"5:5"),0)),"$1","")),INDIRECT("'PSI WM REF'!"&amp;"C:C"),$G87,INDIRECT("'PSI WM REF'!"&amp;"U:U"),"1.Requirements (필요량)"),ABS(SUMIFS(INDIRECT("'PSI WM REF'!"&amp;SUBSTITUTE(ADDRESS(1,MATCH(AG$2,INDIRECT("'PSI WM REF'!"&amp;"5:5"),0)),"$1","")&amp;":"&amp;SUBSTITUTE(ADDRESS(1,MATCH(AG$2,INDIRECT("'PSI WM REF'!"&amp;"5:5"),0)),"$1","")),INDIRECT("'PSI WM REF'!"&amp;"C:C"),$G87,INDIRECT("'PSI WM REF'!"&amp;"U:U"),"3.Balance stock (only SEHC)"))))+N(" [[[[               Comment: WM REF PSI              ]]]")+IFERROR(SUMIFS(INDIRECT("'PSI VC'!"&amp;SUBSTITUTE(ADDRESS(1,MATCH(AG$2,INDIRECT("'PSI VC'!"&amp;"3:3"),0)),"$1","")&amp;":"&amp;SUBSTITUTE(ADDRESS(1,MATCH(AG$2,INDIRECT("'PSI VC'!"&amp;"3:3"),0)),"$1","")),INDIRECT("'PSI VC'!"&amp;"A:A"),$G87),0)+N("[[[                    Comment: VC PSI                    ]]]")+SUMIFS(INDIRECT("'Assy PSI Shortage'!"&amp;SUBSTITUTE(ADDRESS(1,42+MATCH(AG$2,INDIRECT("'Assy PSI Shortage'!"&amp;"AQ2:BA2"),0)),"$1","")&amp;":"&amp;SUBSTITUTE(ADDRESS(1,42+MATCH(AG$2,INDIRECT("'Assy PSI Shortage'!"&amp;"AQ2:BA2"),0)),"$1","")),'Assy PSI Shortage'!$AP:$AP,'DA Injection'!$G87)+N("[[[                    Comment: Assy PSI                    ]]]")</f>
        <v>0</v>
      </c>
      <c r="AH88" s="464"/>
      <c r="AI88" s="463">
        <f ca="1">IF(SUMIFS(INDIRECT("'PSI WM REF'!"&amp;SUBSTITUTE(ADDRESS(1,MATCH(AI$2,INDIRECT("'PSI WM REF'!"&amp;"5:5"),0)),"$1","")&amp;":"&amp;SUBSTITUTE(ADDRESS(1,MATCH(AI$2,INDIRECT("'PSI WM REF'!"&amp;"5:5"),0)),"$1","")),INDIRECT("'PSI WM REF'!"&amp;"C:C"),$G87,INDIRECT("'PSI WM REF'!"&amp;"U:U"),"3.Balance stock (only SEHC)")&gt;0,0,IF(ABS(SUMIFS(INDIRECT("'PSI WM REF'!"&amp;SUBSTITUTE(ADDRESS(1,MATCH(AI$2,INDIRECT("'PSI WM REF'!"&amp;"5:5"),0)),"$1","")&amp;":"&amp;SUBSTITUTE(ADDRESS(1,MATCH(AI$2,INDIRECT("'PSI WM REF'!"&amp;"5:5"),0)),"$1","")),INDIRECT("'PSI WM REF'!"&amp;"C:C"),$G87,INDIRECT("'PSI WM REF'!"&amp;"U:U"),"3.Balance stock (only SEHC)"))&gt;SUMIFS(INDIRECT("'PSI WM REF'!"&amp;SUBSTITUTE(ADDRESS(1,MATCH(AI$2,INDIRECT("'PSI WM REF'!"&amp;"5:5"),0)),"$1","")&amp;":"&amp;SUBSTITUTE(ADDRESS(1,MATCH(AI$2,INDIRECT("'PSI WM REF'!"&amp;"5:5"),0)),"$1","")),INDIRECT("'PSI WM REF'!"&amp;"C:C"),$G87,INDIRECT("'PSI WM REF'!"&amp;"U:U"),"1.Requirements (필요량)"),SUMIFS(INDIRECT("'PSI WM REF'!"&amp;SUBSTITUTE(ADDRESS(1,MATCH(AI$2,INDIRECT("'PSI WM REF'!"&amp;"5:5"),0)),"$1","")&amp;":"&amp;SUBSTITUTE(ADDRESS(1,MATCH(AI$2,INDIRECT("'PSI WM REF'!"&amp;"5:5"),0)),"$1","")),INDIRECT("'PSI WM REF'!"&amp;"C:C"),$G87,INDIRECT("'PSI WM REF'!"&amp;"U:U"),"1.Requirements (필요량)"),ABS(SUMIFS(INDIRECT("'PSI WM REF'!"&amp;SUBSTITUTE(ADDRESS(1,MATCH(AI$2,INDIRECT("'PSI WM REF'!"&amp;"5:5"),0)),"$1","")&amp;":"&amp;SUBSTITUTE(ADDRESS(1,MATCH(AI$2,INDIRECT("'PSI WM REF'!"&amp;"5:5"),0)),"$1","")),INDIRECT("'PSI WM REF'!"&amp;"C:C"),$G87,INDIRECT("'PSI WM REF'!"&amp;"U:U"),"3.Balance stock (only SEHC)"))))+N(" [[[[               Comment: WM REF PSI              ]]]")+IFERROR(SUMIFS(INDIRECT("'PSI VC'!"&amp;SUBSTITUTE(ADDRESS(1,MATCH(AI$2,INDIRECT("'PSI VC'!"&amp;"3:3"),0)),"$1","")&amp;":"&amp;SUBSTITUTE(ADDRESS(1,MATCH(AI$2,INDIRECT("'PSI VC'!"&amp;"3:3"),0)),"$1","")),INDIRECT("'PSI VC'!"&amp;"A:A"),$G87),0)+N("[[[                    Comment: VC PSI                    ]]]")+SUMIFS(INDIRECT("'Assy PSI Shortage'!"&amp;SUBSTITUTE(ADDRESS(1,42+MATCH(AI$2,INDIRECT("'Assy PSI Shortage'!"&amp;"AQ2:BA2"),0)),"$1","")&amp;":"&amp;SUBSTITUTE(ADDRESS(1,42+MATCH(AI$2,INDIRECT("'Assy PSI Shortage'!"&amp;"AQ2:BA2"),0)),"$1","")),'Assy PSI Shortage'!$AP:$AP,'DA Injection'!$G87)+N("[[[                    Comment: Assy PSI                    ]]]")</f>
        <v>0</v>
      </c>
      <c r="AJ88" s="464"/>
      <c r="AK88" s="150"/>
      <c r="AL88" s="150"/>
      <c r="AM88" s="150"/>
      <c r="AN88" s="150"/>
      <c r="AO88" s="150"/>
      <c r="AP88" s="150"/>
      <c r="AQ88" s="150"/>
      <c r="AR88" s="150"/>
      <c r="AS88" s="150"/>
      <c r="AT88" s="150"/>
      <c r="AU88" s="150"/>
      <c r="AV88" s="150"/>
      <c r="AW88" s="150"/>
      <c r="AX88" s="150"/>
      <c r="AY88" s="150"/>
      <c r="AZ88" s="150"/>
      <c r="BA88" s="150"/>
      <c r="BB88" s="150"/>
      <c r="BC88" s="150"/>
      <c r="BD88" s="150"/>
      <c r="BE88" s="150"/>
      <c r="BF88" s="150"/>
      <c r="BG88" s="150"/>
      <c r="BH88" s="150"/>
      <c r="BI88" s="150"/>
      <c r="BJ88" s="150"/>
      <c r="BK88" s="150"/>
      <c r="BL88" s="150"/>
      <c r="BM88" s="150"/>
      <c r="BN88" s="150"/>
      <c r="BO88" s="150"/>
      <c r="BP88" s="150"/>
      <c r="BQ88" s="150"/>
      <c r="BR88" s="150"/>
    </row>
    <row r="89" spans="1:70" s="115" customFormat="1" ht="33">
      <c r="A89" s="114"/>
      <c r="B89" s="121"/>
      <c r="C89" s="144">
        <f t="shared" ca="1" si="80"/>
        <v>13</v>
      </c>
      <c r="D89" s="264" t="str">
        <f t="shared" ca="1" si="80"/>
        <v>-</v>
      </c>
      <c r="E89" s="144">
        <f t="shared" ref="E89:M89" ca="1" si="107">E88</f>
        <v>4</v>
      </c>
      <c r="F89" s="144">
        <f t="shared" ca="1" si="107"/>
        <v>240</v>
      </c>
      <c r="G89" s="144" t="str">
        <f t="shared" ca="1" si="107"/>
        <v>DA66-01184A</v>
      </c>
      <c r="H89" s="196">
        <f t="shared" ca="1" si="107"/>
        <v>-2730</v>
      </c>
      <c r="I89" s="144">
        <f t="shared" si="107"/>
        <v>0</v>
      </c>
      <c r="J89" s="212">
        <f t="shared" ca="1" si="107"/>
        <v>1</v>
      </c>
      <c r="K89" s="146">
        <f t="shared" ca="1" si="107"/>
        <v>2730</v>
      </c>
      <c r="L89" s="146">
        <f t="shared" ca="1" si="107"/>
        <v>38</v>
      </c>
      <c r="M89" s="146">
        <f t="shared" ca="1" si="107"/>
        <v>2</v>
      </c>
      <c r="N89" s="193">
        <f t="shared" ca="1" si="91"/>
        <v>189.47368421052633</v>
      </c>
      <c r="O89" s="134"/>
      <c r="P89" s="127" t="s">
        <v>240</v>
      </c>
      <c r="Q89" s="208"/>
      <c r="R89" s="208"/>
      <c r="S89" s="208"/>
      <c r="T89" s="208"/>
      <c r="U89" s="208"/>
      <c r="V89" s="208"/>
      <c r="W89" s="208"/>
      <c r="X89" s="208"/>
      <c r="Y89" s="208"/>
      <c r="Z89" s="208"/>
      <c r="AA89" s="208"/>
      <c r="AB89" s="208"/>
      <c r="AC89" s="208"/>
      <c r="AD89" s="208"/>
      <c r="AE89" s="208"/>
      <c r="AF89" s="208"/>
      <c r="AG89" s="208"/>
      <c r="AH89" s="208"/>
      <c r="AI89" s="208"/>
      <c r="AJ89" s="208"/>
      <c r="AK89" s="150"/>
      <c r="AL89" s="150"/>
      <c r="AM89" s="150"/>
      <c r="AN89" s="150"/>
      <c r="AO89" s="150"/>
      <c r="AP89" s="150"/>
      <c r="AQ89" s="150"/>
      <c r="AR89" s="150"/>
      <c r="AS89" s="150"/>
      <c r="AT89" s="150"/>
      <c r="AU89" s="150"/>
      <c r="AV89" s="150"/>
      <c r="AW89" s="150"/>
      <c r="AX89" s="150"/>
      <c r="AY89" s="150"/>
      <c r="AZ89" s="150"/>
      <c r="BA89" s="150"/>
      <c r="BB89" s="150"/>
      <c r="BC89" s="150"/>
      <c r="BD89" s="150"/>
      <c r="BE89" s="150"/>
      <c r="BF89" s="150"/>
      <c r="BG89" s="150"/>
      <c r="BH89" s="150"/>
      <c r="BI89" s="150"/>
      <c r="BJ89" s="150"/>
      <c r="BK89" s="150"/>
      <c r="BL89" s="150"/>
      <c r="BM89" s="150"/>
      <c r="BN89" s="150"/>
      <c r="BO89" s="150"/>
      <c r="BP89" s="150"/>
      <c r="BQ89" s="150"/>
      <c r="BR89" s="150"/>
    </row>
    <row r="90" spans="1:70" s="55" customFormat="1" ht="33">
      <c r="A90" s="54">
        <f ca="1">IF(ISTEXT($G90),COUNTIF($G$6:$G90,"*")," ")</f>
        <v>85</v>
      </c>
      <c r="B90" s="122">
        <v>43524</v>
      </c>
      <c r="C90" s="144">
        <f t="shared" ca="1" si="80"/>
        <v>13</v>
      </c>
      <c r="D90" s="264" t="str">
        <f t="shared" ca="1" si="80"/>
        <v>-</v>
      </c>
      <c r="E90" s="144">
        <f t="shared" ref="E90:M90" ca="1" si="108">E89</f>
        <v>4</v>
      </c>
      <c r="F90" s="144">
        <f t="shared" ca="1" si="108"/>
        <v>240</v>
      </c>
      <c r="G90" s="144" t="str">
        <f t="shared" ca="1" si="108"/>
        <v>DA66-01184A</v>
      </c>
      <c r="H90" s="196">
        <f t="shared" ca="1" si="108"/>
        <v>-2730</v>
      </c>
      <c r="I90" s="144">
        <f t="shared" si="108"/>
        <v>0</v>
      </c>
      <c r="J90" s="212">
        <f t="shared" ca="1" si="108"/>
        <v>1</v>
      </c>
      <c r="K90" s="146">
        <f t="shared" ca="1" si="108"/>
        <v>2730</v>
      </c>
      <c r="L90" s="146">
        <f t="shared" ca="1" si="108"/>
        <v>38</v>
      </c>
      <c r="M90" s="146">
        <f t="shared" ca="1" si="108"/>
        <v>2</v>
      </c>
      <c r="N90" s="193">
        <f t="shared" ca="1" si="91"/>
        <v>189.47368421052633</v>
      </c>
      <c r="O90" s="198">
        <f ca="1">SUM(Q90:AJ90)-H87-I87</f>
        <v>2730</v>
      </c>
      <c r="P90" s="127" t="s">
        <v>232</v>
      </c>
      <c r="Q90" s="128">
        <f t="shared" ref="Q90:AJ90" ca="1" si="109">Q89*$N87</f>
        <v>0</v>
      </c>
      <c r="R90" s="128">
        <f t="shared" ca="1" si="109"/>
        <v>0</v>
      </c>
      <c r="S90" s="128">
        <f t="shared" ca="1" si="109"/>
        <v>0</v>
      </c>
      <c r="T90" s="128">
        <f t="shared" ca="1" si="109"/>
        <v>0</v>
      </c>
      <c r="U90" s="128">
        <f t="shared" ca="1" si="109"/>
        <v>0</v>
      </c>
      <c r="V90" s="128">
        <f t="shared" ca="1" si="109"/>
        <v>0</v>
      </c>
      <c r="W90" s="128">
        <f t="shared" ca="1" si="109"/>
        <v>0</v>
      </c>
      <c r="X90" s="128">
        <f t="shared" ca="1" si="109"/>
        <v>0</v>
      </c>
      <c r="Y90" s="128">
        <f t="shared" ca="1" si="109"/>
        <v>0</v>
      </c>
      <c r="Z90" s="128">
        <f t="shared" ca="1" si="109"/>
        <v>0</v>
      </c>
      <c r="AA90" s="128">
        <f t="shared" ca="1" si="109"/>
        <v>0</v>
      </c>
      <c r="AB90" s="128">
        <f t="shared" ca="1" si="109"/>
        <v>0</v>
      </c>
      <c r="AC90" s="128">
        <f t="shared" ca="1" si="109"/>
        <v>0</v>
      </c>
      <c r="AD90" s="128">
        <f t="shared" ca="1" si="109"/>
        <v>0</v>
      </c>
      <c r="AE90" s="128">
        <f t="shared" ca="1" si="109"/>
        <v>0</v>
      </c>
      <c r="AF90" s="128">
        <f t="shared" ca="1" si="109"/>
        <v>0</v>
      </c>
      <c r="AG90" s="128">
        <f t="shared" ca="1" si="109"/>
        <v>0</v>
      </c>
      <c r="AH90" s="128">
        <f t="shared" ca="1" si="109"/>
        <v>0</v>
      </c>
      <c r="AI90" s="128">
        <f t="shared" ca="1" si="109"/>
        <v>0</v>
      </c>
      <c r="AJ90" s="128">
        <f t="shared" ca="1" si="109"/>
        <v>0</v>
      </c>
      <c r="AK90" s="151"/>
      <c r="AL90" s="151"/>
      <c r="AM90" s="151"/>
      <c r="AN90" s="151"/>
      <c r="AO90" s="151"/>
      <c r="AP90" s="151"/>
      <c r="AQ90" s="151"/>
      <c r="AR90" s="151"/>
      <c r="AS90" s="151"/>
      <c r="AT90" s="151"/>
      <c r="AU90" s="151"/>
      <c r="AV90" s="151"/>
      <c r="AW90" s="151"/>
      <c r="AX90" s="151"/>
      <c r="AY90" s="151"/>
      <c r="AZ90" s="151"/>
      <c r="BA90" s="151"/>
      <c r="BB90" s="151"/>
      <c r="BC90" s="151"/>
      <c r="BD90" s="151"/>
      <c r="BE90" s="151"/>
      <c r="BF90" s="151"/>
      <c r="BG90" s="151"/>
      <c r="BH90" s="151"/>
      <c r="BI90" s="151"/>
      <c r="BJ90" s="151"/>
      <c r="BK90" s="151"/>
      <c r="BL90" s="151"/>
      <c r="BM90" s="151"/>
      <c r="BN90" s="151"/>
      <c r="BO90" s="151"/>
      <c r="BP90" s="151"/>
      <c r="BQ90" s="151"/>
      <c r="BR90" s="151"/>
    </row>
    <row r="91" spans="1:70" s="38" customFormat="1" ht="33">
      <c r="A91" s="35"/>
      <c r="B91" s="123"/>
      <c r="C91" s="144">
        <f t="shared" ca="1" si="80"/>
        <v>13</v>
      </c>
      <c r="D91" s="264" t="str">
        <f t="shared" ca="1" si="80"/>
        <v>-</v>
      </c>
      <c r="E91" s="144">
        <f t="shared" ref="E91:M91" ca="1" si="110">E90</f>
        <v>4</v>
      </c>
      <c r="F91" s="144">
        <f t="shared" ca="1" si="110"/>
        <v>240</v>
      </c>
      <c r="G91" s="144" t="str">
        <f t="shared" ca="1" si="110"/>
        <v>DA66-01184A</v>
      </c>
      <c r="H91" s="196">
        <f t="shared" ca="1" si="110"/>
        <v>-2730</v>
      </c>
      <c r="I91" s="144">
        <f t="shared" si="110"/>
        <v>0</v>
      </c>
      <c r="J91" s="212">
        <f t="shared" ca="1" si="110"/>
        <v>1</v>
      </c>
      <c r="K91" s="146">
        <f t="shared" ca="1" si="110"/>
        <v>2730</v>
      </c>
      <c r="L91" s="146">
        <f t="shared" ca="1" si="110"/>
        <v>38</v>
      </c>
      <c r="M91" s="146">
        <f t="shared" ca="1" si="110"/>
        <v>2</v>
      </c>
      <c r="N91" s="193">
        <f t="shared" ca="1" si="91"/>
        <v>189.47368421052633</v>
      </c>
      <c r="O91" s="135">
        <f ca="1">SUM(Q91:AJ91)</f>
        <v>0</v>
      </c>
      <c r="P91" s="131" t="s">
        <v>233</v>
      </c>
      <c r="Q91" s="129">
        <f ca="1">SUMIFS('Production Result'!$D:$D,'Production Result'!$C:$C,'DA Injection'!$G91,'Production Result'!$B:$B,'DA Injection'!Q$2)</f>
        <v>0</v>
      </c>
      <c r="R91" s="129">
        <f ca="1">SUMIFS('Production Result'!$E:$E,'Production Result'!$C:$C,'DA Injection'!$G91,'Production Result'!$B:$B,'DA Injection'!Q$2)</f>
        <v>0</v>
      </c>
      <c r="S91" s="129">
        <f ca="1">SUMIFS('Production Result'!$D:$D,'Production Result'!$C:$C,'DA Injection'!$G91,'Production Result'!$B:$B,'DA Injection'!S$2)</f>
        <v>0</v>
      </c>
      <c r="T91" s="129">
        <f ca="1">SUMIFS('Production Result'!$E:$E,'Production Result'!$C:$C,'DA Injection'!$G91,'Production Result'!$B:$B,'DA Injection'!S$2)</f>
        <v>0</v>
      </c>
      <c r="U91" s="129">
        <f ca="1">SUMIFS('Production Result'!$D:$D,'Production Result'!$C:$C,'DA Injection'!$G91,'Production Result'!$B:$B,'DA Injection'!U$2)</f>
        <v>0</v>
      </c>
      <c r="V91" s="129">
        <f ca="1">SUMIFS('Production Result'!$E:$E,'Production Result'!$C:$C,'DA Injection'!$G91,'Production Result'!$B:$B,'DA Injection'!U$2)</f>
        <v>0</v>
      </c>
      <c r="W91" s="129">
        <f ca="1">SUMIFS('Production Result'!$D:$D,'Production Result'!$C:$C,'DA Injection'!$G91,'Production Result'!$B:$B,'DA Injection'!W$2)</f>
        <v>0</v>
      </c>
      <c r="X91" s="129">
        <f ca="1">SUMIFS('Production Result'!$E:$E,'Production Result'!$C:$C,'DA Injection'!$G91,'Production Result'!$B:$B,'DA Injection'!W$2)</f>
        <v>0</v>
      </c>
      <c r="Y91" s="129">
        <f ca="1">SUMIFS('Production Result'!$D:$D,'Production Result'!$C:$C,'DA Injection'!$G91,'Production Result'!$B:$B,'DA Injection'!Y$2)</f>
        <v>0</v>
      </c>
      <c r="Z91" s="129">
        <f ca="1">SUMIFS('Production Result'!$E:$E,'Production Result'!$C:$C,'DA Injection'!$G91,'Production Result'!$B:$B,'DA Injection'!Y$2)</f>
        <v>0</v>
      </c>
      <c r="AA91" s="129">
        <f ca="1">SUMIFS('Production Result'!$D:$D,'Production Result'!$C:$C,'DA Injection'!$G91,'Production Result'!$B:$B,'DA Injection'!AA$2)</f>
        <v>0</v>
      </c>
      <c r="AB91" s="129">
        <f ca="1">SUMIFS('Production Result'!$E:$E,'Production Result'!$C:$C,'DA Injection'!$G91,'Production Result'!$B:$B,'DA Injection'!AA$2)</f>
        <v>0</v>
      </c>
      <c r="AC91" s="129">
        <f ca="1">SUMIFS('Production Result'!$D:$D,'Production Result'!$C:$C,'DA Injection'!$G91,'Production Result'!$B:$B,'DA Injection'!AC$2)</f>
        <v>0</v>
      </c>
      <c r="AD91" s="129">
        <f ca="1">SUMIFS('Production Result'!$E:$E,'Production Result'!$C:$C,'DA Injection'!$G91,'Production Result'!$B:$B,'DA Injection'!AC$2)</f>
        <v>0</v>
      </c>
      <c r="AE91" s="129">
        <f ca="1">SUMIFS('Production Result'!$D:$D,'Production Result'!$C:$C,'DA Injection'!$G91,'Production Result'!$B:$B,'DA Injection'!AE$2)</f>
        <v>0</v>
      </c>
      <c r="AF91" s="129">
        <f ca="1">SUMIFS('Production Result'!$E:$E,'Production Result'!$C:$C,'DA Injection'!$G91,'Production Result'!$B:$B,'DA Injection'!AE$2)</f>
        <v>0</v>
      </c>
      <c r="AG91" s="129">
        <f ca="1">SUMIFS('Production Result'!$D:$D,'Production Result'!$C:$C,'DA Injection'!$G91,'Production Result'!$B:$B,'DA Injection'!AG$2)</f>
        <v>0</v>
      </c>
      <c r="AH91" s="129">
        <f ca="1">SUMIFS('Production Result'!$E:$E,'Production Result'!$C:$C,'DA Injection'!$G91,'Production Result'!$B:$B,'DA Injection'!AG$2)</f>
        <v>0</v>
      </c>
      <c r="AI91" s="129">
        <f ca="1">SUMIFS('Production Result'!$D:$D,'Production Result'!$C:$C,'DA Injection'!$G91,'Production Result'!$B:$B,'DA Injection'!AI$2)</f>
        <v>0</v>
      </c>
      <c r="AJ91" s="129">
        <f ca="1">SUMIFS('Production Result'!$E:$E,'Production Result'!$C:$C,'DA Injection'!$G91,'Production Result'!$B:$B,'DA Injection'!AI$2)</f>
        <v>0</v>
      </c>
      <c r="AK91" s="151"/>
      <c r="AL91" s="151"/>
      <c r="AM91" s="151"/>
      <c r="AN91" s="151"/>
      <c r="AO91" s="151"/>
      <c r="AP91" s="151"/>
      <c r="AQ91" s="151"/>
      <c r="AR91" s="151"/>
      <c r="AS91" s="151"/>
      <c r="AT91" s="151"/>
      <c r="AU91" s="151"/>
      <c r="AV91" s="151"/>
      <c r="AW91" s="151"/>
      <c r="AX91" s="151"/>
      <c r="AY91" s="151"/>
      <c r="AZ91" s="151"/>
      <c r="BA91" s="151"/>
      <c r="BB91" s="151"/>
      <c r="BC91" s="151"/>
      <c r="BD91" s="151"/>
      <c r="BE91" s="151"/>
      <c r="BF91" s="151"/>
      <c r="BG91" s="151"/>
      <c r="BH91" s="151"/>
      <c r="BI91" s="151"/>
      <c r="BJ91" s="151"/>
      <c r="BK91" s="151"/>
      <c r="BL91" s="151"/>
      <c r="BM91" s="151"/>
      <c r="BN91" s="151"/>
      <c r="BO91" s="151"/>
      <c r="BP91" s="151"/>
      <c r="BQ91" s="151"/>
      <c r="BR91" s="151"/>
    </row>
    <row r="92" spans="1:70" s="38" customFormat="1" ht="33">
      <c r="A92" s="35"/>
      <c r="B92" s="123"/>
      <c r="C92" s="144">
        <f t="shared" ca="1" si="80"/>
        <v>13</v>
      </c>
      <c r="D92" s="264" t="str">
        <f t="shared" ca="1" si="80"/>
        <v>-</v>
      </c>
      <c r="E92" s="144">
        <f t="shared" ref="E92:M92" ca="1" si="111">E91</f>
        <v>4</v>
      </c>
      <c r="F92" s="144">
        <f t="shared" ca="1" si="111"/>
        <v>240</v>
      </c>
      <c r="G92" s="144" t="str">
        <f t="shared" ca="1" si="111"/>
        <v>DA66-01184A</v>
      </c>
      <c r="H92" s="196">
        <f t="shared" ca="1" si="111"/>
        <v>-2730</v>
      </c>
      <c r="I92" s="144">
        <f t="shared" si="111"/>
        <v>0</v>
      </c>
      <c r="J92" s="212">
        <f t="shared" ca="1" si="111"/>
        <v>1</v>
      </c>
      <c r="K92" s="146">
        <f t="shared" ca="1" si="111"/>
        <v>2730</v>
      </c>
      <c r="L92" s="146">
        <f t="shared" ca="1" si="111"/>
        <v>38</v>
      </c>
      <c r="M92" s="146">
        <f t="shared" ca="1" si="111"/>
        <v>2</v>
      </c>
      <c r="N92" s="193">
        <f t="shared" ca="1" si="91"/>
        <v>189.47368421052633</v>
      </c>
      <c r="O92" s="135">
        <f ca="1">SUM(Q92:AJ92)</f>
        <v>0</v>
      </c>
      <c r="P92" s="132" t="s">
        <v>234</v>
      </c>
      <c r="Q92" s="129">
        <f ca="1">SUMIFS('Production Result'!$F:$F,'Production Result'!$C:$C,'DA Injection'!$G92,'Production Result'!$B:$B,'DA Injection'!Q$2)</f>
        <v>0</v>
      </c>
      <c r="R92" s="129">
        <f ca="1">SUMIFS('Production Result'!$G:$G,'Production Result'!$C:$C,'DA Injection'!$G92,'Production Result'!$B:$B,'DA Injection'!Q$2)</f>
        <v>0</v>
      </c>
      <c r="S92" s="129">
        <f ca="1">SUMIFS('Production Result'!$F:$F,'Production Result'!$C:$C,'DA Injection'!$G92,'Production Result'!$B:$B,'DA Injection'!S$2)</f>
        <v>0</v>
      </c>
      <c r="T92" s="129">
        <f ca="1">SUMIFS('Production Result'!$G:$G,'Production Result'!$C:$C,'DA Injection'!$G92,'Production Result'!$B:$B,'DA Injection'!S$2)</f>
        <v>0</v>
      </c>
      <c r="U92" s="129">
        <f ca="1">SUMIFS('Production Result'!$F:$F,'Production Result'!$C:$C,'DA Injection'!$G92,'Production Result'!$B:$B,'DA Injection'!U$2)</f>
        <v>0</v>
      </c>
      <c r="V92" s="129">
        <f ca="1">SUMIFS('Production Result'!$G:$G,'Production Result'!$C:$C,'DA Injection'!$G92,'Production Result'!$B:$B,'DA Injection'!U$2)</f>
        <v>0</v>
      </c>
      <c r="W92" s="129">
        <f ca="1">SUMIFS('Production Result'!$F:$F,'Production Result'!$C:$C,'DA Injection'!$G92,'Production Result'!$B:$B,'DA Injection'!W$2)</f>
        <v>0</v>
      </c>
      <c r="X92" s="129">
        <f ca="1">SUMIFS('Production Result'!$G:$G,'Production Result'!$C:$C,'DA Injection'!$G92,'Production Result'!$B:$B,'DA Injection'!W$2)</f>
        <v>0</v>
      </c>
      <c r="Y92" s="129">
        <f ca="1">SUMIFS('Production Result'!$F:$F,'Production Result'!$C:$C,'DA Injection'!$G92,'Production Result'!$B:$B,'DA Injection'!Y$2)</f>
        <v>0</v>
      </c>
      <c r="Z92" s="129">
        <f ca="1">SUMIFS('Production Result'!$G:$G,'Production Result'!$C:$C,'DA Injection'!$G92,'Production Result'!$B:$B,'DA Injection'!Y$2)</f>
        <v>0</v>
      </c>
      <c r="AA92" s="129">
        <f ca="1">SUMIFS('Production Result'!$F:$F,'Production Result'!$C:$C,'DA Injection'!$G92,'Production Result'!$B:$B,'DA Injection'!AA$2)</f>
        <v>0</v>
      </c>
      <c r="AB92" s="129">
        <f ca="1">SUMIFS('Production Result'!$G:$G,'Production Result'!$C:$C,'DA Injection'!$G92,'Production Result'!$B:$B,'DA Injection'!AA$2)</f>
        <v>0</v>
      </c>
      <c r="AC92" s="129">
        <f ca="1">SUMIFS('Production Result'!$F:$F,'Production Result'!$C:$C,'DA Injection'!$G92,'Production Result'!$B:$B,'DA Injection'!AC$2)</f>
        <v>0</v>
      </c>
      <c r="AD92" s="129">
        <f ca="1">SUMIFS('Production Result'!$G:$G,'Production Result'!$C:$C,'DA Injection'!$G92,'Production Result'!$B:$B,'DA Injection'!AC$2)</f>
        <v>0</v>
      </c>
      <c r="AE92" s="129">
        <f ca="1">SUMIFS('Production Result'!$F:$F,'Production Result'!$C:$C,'DA Injection'!$G92,'Production Result'!$B:$B,'DA Injection'!AE$2)</f>
        <v>0</v>
      </c>
      <c r="AF92" s="129">
        <f ca="1">SUMIFS('Production Result'!$G:$G,'Production Result'!$C:$C,'DA Injection'!$G92,'Production Result'!$B:$B,'DA Injection'!AE$2)</f>
        <v>0</v>
      </c>
      <c r="AG92" s="129">
        <f ca="1">SUMIFS('Production Result'!$F:$F,'Production Result'!$C:$C,'DA Injection'!$G92,'Production Result'!$B:$B,'DA Injection'!AG$2)</f>
        <v>0</v>
      </c>
      <c r="AH92" s="129">
        <f ca="1">SUMIFS('Production Result'!$G:$G,'Production Result'!$C:$C,'DA Injection'!$G92,'Production Result'!$B:$B,'DA Injection'!AG$2)</f>
        <v>0</v>
      </c>
      <c r="AI92" s="129">
        <f ca="1">SUMIFS('Production Result'!$F:$F,'Production Result'!$C:$C,'DA Injection'!$G92,'Production Result'!$B:$B,'DA Injection'!AI$2)</f>
        <v>0</v>
      </c>
      <c r="AJ92" s="129">
        <f ca="1">SUMIFS('Production Result'!$G:$G,'Production Result'!$C:$C,'DA Injection'!$G92,'Production Result'!$B:$B,'DA Injection'!AI$2)</f>
        <v>0</v>
      </c>
      <c r="AK92" s="151"/>
      <c r="AL92" s="151"/>
      <c r="AM92" s="151"/>
      <c r="AN92" s="151"/>
      <c r="AO92" s="151"/>
      <c r="AP92" s="151"/>
      <c r="AQ92" s="151"/>
      <c r="AR92" s="151"/>
      <c r="AS92" s="151"/>
      <c r="AT92" s="151"/>
      <c r="AU92" s="151"/>
      <c r="AV92" s="151"/>
      <c r="AW92" s="151"/>
      <c r="AX92" s="151"/>
      <c r="AY92" s="151"/>
      <c r="AZ92" s="151"/>
      <c r="BA92" s="151"/>
      <c r="BB92" s="151"/>
      <c r="BC92" s="151"/>
      <c r="BD92" s="151"/>
      <c r="BE92" s="151"/>
      <c r="BF92" s="151"/>
      <c r="BG92" s="151"/>
      <c r="BH92" s="151"/>
      <c r="BI92" s="151"/>
      <c r="BJ92" s="151"/>
      <c r="BK92" s="151"/>
      <c r="BL92" s="151"/>
      <c r="BM92" s="151"/>
      <c r="BN92" s="151"/>
      <c r="BO92" s="151"/>
      <c r="BP92" s="151"/>
      <c r="BQ92" s="151"/>
      <c r="BR92" s="151"/>
    </row>
    <row r="93" spans="1:70" s="38" customFormat="1" ht="33">
      <c r="A93" s="35"/>
      <c r="B93" s="123"/>
      <c r="C93" s="145">
        <f t="shared" ca="1" si="80"/>
        <v>13</v>
      </c>
      <c r="D93" s="264" t="str">
        <f t="shared" ca="1" si="80"/>
        <v>-</v>
      </c>
      <c r="E93" s="145">
        <f t="shared" ref="E93:M93" ca="1" si="112">E92</f>
        <v>4</v>
      </c>
      <c r="F93" s="145">
        <f t="shared" ca="1" si="112"/>
        <v>240</v>
      </c>
      <c r="G93" s="145" t="str">
        <f t="shared" ca="1" si="112"/>
        <v>DA66-01184A</v>
      </c>
      <c r="H93" s="196">
        <f t="shared" ca="1" si="112"/>
        <v>-2730</v>
      </c>
      <c r="I93" s="145">
        <f t="shared" si="112"/>
        <v>0</v>
      </c>
      <c r="J93" s="213">
        <f t="shared" ca="1" si="112"/>
        <v>1</v>
      </c>
      <c r="K93" s="146">
        <f t="shared" ca="1" si="112"/>
        <v>2730</v>
      </c>
      <c r="L93" s="146">
        <f t="shared" ca="1" si="112"/>
        <v>38</v>
      </c>
      <c r="M93" s="146">
        <f t="shared" ca="1" si="112"/>
        <v>2</v>
      </c>
      <c r="N93" s="194">
        <f t="shared" ca="1" si="91"/>
        <v>189.47368421052633</v>
      </c>
      <c r="O93" s="137" t="e">
        <f ca="1">O92/O91</f>
        <v>#DIV/0!</v>
      </c>
      <c r="P93" s="136" t="s">
        <v>239</v>
      </c>
      <c r="Q93" s="138" t="str">
        <f t="shared" ref="Q93:AJ93" ca="1" si="113">IFERROR(Q92/Q91,"")</f>
        <v/>
      </c>
      <c r="R93" s="138" t="str">
        <f t="shared" ca="1" si="113"/>
        <v/>
      </c>
      <c r="S93" s="138" t="str">
        <f t="shared" ca="1" si="113"/>
        <v/>
      </c>
      <c r="T93" s="138" t="str">
        <f t="shared" ca="1" si="113"/>
        <v/>
      </c>
      <c r="U93" s="138" t="str">
        <f t="shared" ca="1" si="113"/>
        <v/>
      </c>
      <c r="V93" s="138" t="str">
        <f t="shared" ca="1" si="113"/>
        <v/>
      </c>
      <c r="W93" s="138" t="str">
        <f t="shared" ca="1" si="113"/>
        <v/>
      </c>
      <c r="X93" s="138" t="str">
        <f t="shared" ca="1" si="113"/>
        <v/>
      </c>
      <c r="Y93" s="138" t="str">
        <f t="shared" ca="1" si="113"/>
        <v/>
      </c>
      <c r="Z93" s="138" t="str">
        <f t="shared" ca="1" si="113"/>
        <v/>
      </c>
      <c r="AA93" s="138" t="str">
        <f t="shared" ca="1" si="113"/>
        <v/>
      </c>
      <c r="AB93" s="138" t="str">
        <f t="shared" ca="1" si="113"/>
        <v/>
      </c>
      <c r="AC93" s="138" t="str">
        <f t="shared" ca="1" si="113"/>
        <v/>
      </c>
      <c r="AD93" s="138" t="str">
        <f t="shared" ca="1" si="113"/>
        <v/>
      </c>
      <c r="AE93" s="138" t="str">
        <f t="shared" ca="1" si="113"/>
        <v/>
      </c>
      <c r="AF93" s="138" t="str">
        <f t="shared" ca="1" si="113"/>
        <v/>
      </c>
      <c r="AG93" s="138" t="str">
        <f t="shared" ca="1" si="113"/>
        <v/>
      </c>
      <c r="AH93" s="138" t="str">
        <f t="shared" ca="1" si="113"/>
        <v/>
      </c>
      <c r="AI93" s="138" t="str">
        <f t="shared" ca="1" si="113"/>
        <v/>
      </c>
      <c r="AJ93" s="138" t="str">
        <f t="shared" ca="1" si="113"/>
        <v/>
      </c>
      <c r="AK93" s="151"/>
      <c r="AL93" s="151"/>
      <c r="AM93" s="151"/>
      <c r="AN93" s="151"/>
      <c r="AO93" s="151"/>
      <c r="AP93" s="151"/>
      <c r="AQ93" s="151"/>
      <c r="AR93" s="151"/>
      <c r="AS93" s="151"/>
      <c r="AT93" s="151"/>
      <c r="AU93" s="151"/>
      <c r="AV93" s="151"/>
      <c r="AW93" s="151"/>
      <c r="AX93" s="151"/>
      <c r="AY93" s="151"/>
      <c r="AZ93" s="151"/>
      <c r="BA93" s="151"/>
      <c r="BB93" s="151"/>
      <c r="BC93" s="151"/>
      <c r="BD93" s="151"/>
      <c r="BE93" s="151"/>
      <c r="BF93" s="151"/>
      <c r="BG93" s="151"/>
      <c r="BH93" s="151"/>
      <c r="BI93" s="151"/>
      <c r="BJ93" s="151"/>
      <c r="BK93" s="151"/>
      <c r="BL93" s="151"/>
      <c r="BM93" s="151"/>
      <c r="BN93" s="151"/>
      <c r="BO93" s="151"/>
      <c r="BP93" s="151"/>
      <c r="BQ93" s="151"/>
      <c r="BR93" s="151"/>
    </row>
    <row r="94" spans="1:70" s="115" customFormat="1" ht="33">
      <c r="A94" s="114"/>
      <c r="B94" s="121"/>
      <c r="C94" s="141">
        <f ca="1">IF(P98="Good",COUNTIF(INDIRECT("P1:P"&amp;ROW(P98)),"Good"))</f>
        <v>14</v>
      </c>
      <c r="D94" s="285" t="str">
        <f ca="1">IFERROR(SUM(Q98:AJ98)/SUM(Q97:AJ97),"-")</f>
        <v>-</v>
      </c>
      <c r="E94" s="139">
        <f ca="1">VLOOKUP(G94,'Code List'!B:D,2,0)</f>
        <v>35</v>
      </c>
      <c r="F94" s="139">
        <f ca="1">VLOOKUP(G94,'Code List'!B:D,3,0)</f>
        <v>240</v>
      </c>
      <c r="G94" s="87" t="str">
        <f ca="1">VLOOKUP(C94,'Code List'!A:B,2,0)</f>
        <v>DA63-08275A</v>
      </c>
      <c r="H94" s="195">
        <f ca="1">SUM(Q95:AJ95)-K94</f>
        <v>-1</v>
      </c>
      <c r="I94" s="133"/>
      <c r="J94" s="211">
        <f ca="1">VLOOKUP(G94,'Code List'!B:G,6,0)</f>
        <v>1</v>
      </c>
      <c r="K94" s="140">
        <f ca="1">SUMIFS(Stock!C:C,Stock!B:B,'DA Injection'!G94)+SUMIFS(Stock!C:C,Stock!B:B,VLOOKUP('DA Injection'!G94,'Code List'!$B:$K,10,0))</f>
        <v>1</v>
      </c>
      <c r="L94" s="140">
        <f ca="1">VLOOKUP(G94,'Code List'!B:F,4,0)</f>
        <v>38</v>
      </c>
      <c r="M94" s="140">
        <f ca="1">VLOOKUP(G94,'Code List'!B:F,5,0)</f>
        <v>2</v>
      </c>
      <c r="N94" s="197">
        <f t="shared" ca="1" si="91"/>
        <v>189.47368421052633</v>
      </c>
      <c r="O94" s="134"/>
      <c r="P94" s="124" t="s">
        <v>231</v>
      </c>
      <c r="Q94" s="125" t="s">
        <v>228</v>
      </c>
      <c r="R94" s="126" t="s">
        <v>229</v>
      </c>
      <c r="S94" s="125" t="s">
        <v>228</v>
      </c>
      <c r="T94" s="126" t="s">
        <v>229</v>
      </c>
      <c r="U94" s="125" t="s">
        <v>228</v>
      </c>
      <c r="V94" s="126" t="s">
        <v>229</v>
      </c>
      <c r="W94" s="125" t="s">
        <v>228</v>
      </c>
      <c r="X94" s="126" t="s">
        <v>229</v>
      </c>
      <c r="Y94" s="125" t="s">
        <v>228</v>
      </c>
      <c r="Z94" s="126" t="s">
        <v>229</v>
      </c>
      <c r="AA94" s="125" t="s">
        <v>228</v>
      </c>
      <c r="AB94" s="126" t="s">
        <v>229</v>
      </c>
      <c r="AC94" s="125" t="s">
        <v>228</v>
      </c>
      <c r="AD94" s="126" t="s">
        <v>229</v>
      </c>
      <c r="AE94" s="125" t="s">
        <v>228</v>
      </c>
      <c r="AF94" s="126" t="s">
        <v>229</v>
      </c>
      <c r="AG94" s="125" t="s">
        <v>228</v>
      </c>
      <c r="AH94" s="126" t="s">
        <v>229</v>
      </c>
      <c r="AI94" s="125" t="s">
        <v>228</v>
      </c>
      <c r="AJ94" s="126" t="s">
        <v>229</v>
      </c>
      <c r="AK94" s="150"/>
      <c r="AL94" s="150"/>
      <c r="AM94" s="150"/>
      <c r="AN94" s="150"/>
      <c r="AO94" s="150"/>
      <c r="AP94" s="150"/>
      <c r="AQ94" s="150"/>
      <c r="AR94" s="150"/>
      <c r="AS94" s="150"/>
      <c r="AT94" s="150"/>
      <c r="AU94" s="150"/>
      <c r="AV94" s="150"/>
      <c r="AW94" s="150"/>
      <c r="AX94" s="150"/>
      <c r="AY94" s="150"/>
      <c r="AZ94" s="150"/>
      <c r="BA94" s="150"/>
      <c r="BB94" s="150"/>
      <c r="BC94" s="150"/>
      <c r="BD94" s="150"/>
      <c r="BE94" s="150"/>
      <c r="BF94" s="150"/>
      <c r="BG94" s="150"/>
      <c r="BH94" s="150"/>
      <c r="BI94" s="150"/>
      <c r="BJ94" s="150"/>
      <c r="BK94" s="150"/>
      <c r="BL94" s="150"/>
      <c r="BM94" s="150"/>
      <c r="BN94" s="150"/>
      <c r="BO94" s="150"/>
      <c r="BP94" s="150"/>
      <c r="BQ94" s="150"/>
      <c r="BR94" s="150"/>
    </row>
    <row r="95" spans="1:70" s="115" customFormat="1" ht="66.95" customHeight="1">
      <c r="A95" s="114"/>
      <c r="B95" s="121"/>
      <c r="C95" s="144">
        <f t="shared" ref="C95:M95" ca="1" si="114">C94</f>
        <v>14</v>
      </c>
      <c r="D95" s="264" t="str">
        <f t="shared" ca="1" si="114"/>
        <v>-</v>
      </c>
      <c r="E95" s="144">
        <f t="shared" ca="1" si="114"/>
        <v>35</v>
      </c>
      <c r="F95" s="144">
        <f t="shared" ca="1" si="114"/>
        <v>240</v>
      </c>
      <c r="G95" s="144" t="str">
        <f t="shared" ca="1" si="114"/>
        <v>DA63-08275A</v>
      </c>
      <c r="H95" s="196">
        <f t="shared" ca="1" si="114"/>
        <v>-1</v>
      </c>
      <c r="I95" s="144">
        <f t="shared" si="114"/>
        <v>0</v>
      </c>
      <c r="J95" s="212">
        <f t="shared" ca="1" si="114"/>
        <v>1</v>
      </c>
      <c r="K95" s="146">
        <f t="shared" ca="1" si="114"/>
        <v>1</v>
      </c>
      <c r="L95" s="146">
        <f t="shared" ca="1" si="114"/>
        <v>38</v>
      </c>
      <c r="M95" s="146">
        <f t="shared" ca="1" si="114"/>
        <v>2</v>
      </c>
      <c r="N95" s="193">
        <f t="shared" ca="1" si="91"/>
        <v>189.47368421052633</v>
      </c>
      <c r="O95" s="134" t="s">
        <v>238</v>
      </c>
      <c r="P95" s="124"/>
      <c r="Q95" s="463">
        <f ca="1">IF(SUMIFS(INDIRECT("'PSI WM REF'!"&amp;SUBSTITUTE(ADDRESS(1,MATCH(Q$2,INDIRECT("'PSI WM REF'!"&amp;"5:5"),0)),"$1","")&amp;":"&amp;SUBSTITUTE(ADDRESS(1,MATCH(Q$2,INDIRECT("'PSI WM REF'!"&amp;"5:5"),0)),"$1","")),INDIRECT("'PSI WM REF'!"&amp;"C:C"),$G94,INDIRECT("'PSI WM REF'!"&amp;"U:U"),"3.Balance stock (only SEHC)")&gt;0,0,IF(ABS(SUMIFS(INDIRECT("'PSI WM REF'!"&amp;SUBSTITUTE(ADDRESS(1,MATCH(Q$2,INDIRECT("'PSI WM REF'!"&amp;"5:5"),0)),"$1","")&amp;":"&amp;SUBSTITUTE(ADDRESS(1,MATCH(Q$2,INDIRECT("'PSI WM REF'!"&amp;"5:5"),0)),"$1","")),INDIRECT("'PSI WM REF'!"&amp;"C:C"),$G94,INDIRECT("'PSI WM REF'!"&amp;"U:U"),"3.Balance stock (only SEHC)"))&gt;SUMIFS(INDIRECT("'PSI WM REF'!"&amp;SUBSTITUTE(ADDRESS(1,MATCH(Q$2,INDIRECT("'PSI WM REF'!"&amp;"5:5"),0)),"$1","")&amp;":"&amp;SUBSTITUTE(ADDRESS(1,MATCH(Q$2,INDIRECT("'PSI WM REF'!"&amp;"5:5"),0)),"$1","")),INDIRECT("'PSI WM REF'!"&amp;"C:C"),$G94,INDIRECT("'PSI WM REF'!"&amp;"U:U"),"1.Requirements (필요량)"),SUMIFS(INDIRECT("'PSI WM REF'!"&amp;SUBSTITUTE(ADDRESS(1,MATCH(Q$2,INDIRECT("'PSI WM REF'!"&amp;"5:5"),0)),"$1","")&amp;":"&amp;SUBSTITUTE(ADDRESS(1,MATCH(Q$2,INDIRECT("'PSI WM REF'!"&amp;"5:5"),0)),"$1","")),INDIRECT("'PSI WM REF'!"&amp;"C:C"),$G94,INDIRECT("'PSI WM REF'!"&amp;"U:U"),"1.Requirements (필요량)"),ABS(SUMIFS(INDIRECT("'PSI WM REF'!"&amp;SUBSTITUTE(ADDRESS(1,MATCH(Q$2,INDIRECT("'PSI WM REF'!"&amp;"5:5"),0)),"$1","")&amp;":"&amp;SUBSTITUTE(ADDRESS(1,MATCH(Q$2,INDIRECT("'PSI WM REF'!"&amp;"5:5"),0)),"$1","")),INDIRECT("'PSI WM REF'!"&amp;"C:C"),$G94,INDIRECT("'PSI WM REF'!"&amp;"U:U"),"3.Balance stock (only SEHC)"))))+N(" [[[[               Comment: WM REF PSI              ]]]")+IFERROR(SUMIFS(INDIRECT("'PSI VC'!"&amp;SUBSTITUTE(ADDRESS(1,MATCH(Q$2,INDIRECT("'PSI VC'!"&amp;"3:3"),0)),"$1","")&amp;":"&amp;SUBSTITUTE(ADDRESS(1,MATCH(Q$2,INDIRECT("'PSI VC'!"&amp;"3:3"),0)),"$1","")),INDIRECT("'PSI VC'!"&amp;"A:A"),$G94),0)+N("[[[                    Comment: VC PSI                    ]]]")+SUMIFS(INDIRECT("'Assy PSI Shortage'!"&amp;SUBSTITUTE(ADDRESS(1,42+MATCH(Q$2,INDIRECT("'Assy PSI Shortage'!"&amp;"AQ2:BA2"),0)),"$1","")&amp;":"&amp;SUBSTITUTE(ADDRESS(1,42+MATCH(Q$2,INDIRECT("'Assy PSI Shortage'!"&amp;"AQ2:BA2"),0)),"$1","")),'Assy PSI Shortage'!$AP:$AP,'DA Injection'!$G94)+N("[[[                    Comment: Assy PSI                    ]]]")</f>
        <v>0</v>
      </c>
      <c r="R95" s="464"/>
      <c r="S95" s="463">
        <f ca="1">IF(SUMIFS(INDIRECT("'PSI WM REF'!"&amp;SUBSTITUTE(ADDRESS(1,MATCH(S$2,INDIRECT("'PSI WM REF'!"&amp;"5:5"),0)),"$1","")&amp;":"&amp;SUBSTITUTE(ADDRESS(1,MATCH(S$2,INDIRECT("'PSI WM REF'!"&amp;"5:5"),0)),"$1","")),INDIRECT("'PSI WM REF'!"&amp;"C:C"),$G94,INDIRECT("'PSI WM REF'!"&amp;"U:U"),"3.Balance stock (only SEHC)")&gt;0,0,IF(ABS(SUMIFS(INDIRECT("'PSI WM REF'!"&amp;SUBSTITUTE(ADDRESS(1,MATCH(S$2,INDIRECT("'PSI WM REF'!"&amp;"5:5"),0)),"$1","")&amp;":"&amp;SUBSTITUTE(ADDRESS(1,MATCH(S$2,INDIRECT("'PSI WM REF'!"&amp;"5:5"),0)),"$1","")),INDIRECT("'PSI WM REF'!"&amp;"C:C"),$G94,INDIRECT("'PSI WM REF'!"&amp;"U:U"),"3.Balance stock (only SEHC)"))&gt;SUMIFS(INDIRECT("'PSI WM REF'!"&amp;SUBSTITUTE(ADDRESS(1,MATCH(S$2,INDIRECT("'PSI WM REF'!"&amp;"5:5"),0)),"$1","")&amp;":"&amp;SUBSTITUTE(ADDRESS(1,MATCH(S$2,INDIRECT("'PSI WM REF'!"&amp;"5:5"),0)),"$1","")),INDIRECT("'PSI WM REF'!"&amp;"C:C"),$G94,INDIRECT("'PSI WM REF'!"&amp;"U:U"),"1.Requirements (필요량)"),SUMIFS(INDIRECT("'PSI WM REF'!"&amp;SUBSTITUTE(ADDRESS(1,MATCH(S$2,INDIRECT("'PSI WM REF'!"&amp;"5:5"),0)),"$1","")&amp;":"&amp;SUBSTITUTE(ADDRESS(1,MATCH(S$2,INDIRECT("'PSI WM REF'!"&amp;"5:5"),0)),"$1","")),INDIRECT("'PSI WM REF'!"&amp;"C:C"),$G94,INDIRECT("'PSI WM REF'!"&amp;"U:U"),"1.Requirements (필요량)"),ABS(SUMIFS(INDIRECT("'PSI WM REF'!"&amp;SUBSTITUTE(ADDRESS(1,MATCH(S$2,INDIRECT("'PSI WM REF'!"&amp;"5:5"),0)),"$1","")&amp;":"&amp;SUBSTITUTE(ADDRESS(1,MATCH(S$2,INDIRECT("'PSI WM REF'!"&amp;"5:5"),0)),"$1","")),INDIRECT("'PSI WM REF'!"&amp;"C:C"),$G94,INDIRECT("'PSI WM REF'!"&amp;"U:U"),"3.Balance stock (only SEHC)"))))+N(" [[[[               Comment: WM REF PSI              ]]]")+IFERROR(SUMIFS(INDIRECT("'PSI VC'!"&amp;SUBSTITUTE(ADDRESS(1,MATCH(S$2,INDIRECT("'PSI VC'!"&amp;"3:3"),0)),"$1","")&amp;":"&amp;SUBSTITUTE(ADDRESS(1,MATCH(S$2,INDIRECT("'PSI VC'!"&amp;"3:3"),0)),"$1","")),INDIRECT("'PSI VC'!"&amp;"A:A"),$G94),0)+N("[[[                    Comment: VC PSI                    ]]]")+SUMIFS(INDIRECT("'Assy PSI Shortage'!"&amp;SUBSTITUTE(ADDRESS(1,42+MATCH(S$2,INDIRECT("'Assy PSI Shortage'!"&amp;"AQ2:BA2"),0)),"$1","")&amp;":"&amp;SUBSTITUTE(ADDRESS(1,42+MATCH(S$2,INDIRECT("'Assy PSI Shortage'!"&amp;"AQ2:BA2"),0)),"$1","")),'Assy PSI Shortage'!$AP:$AP,'DA Injection'!$G94)+N("[[[                    Comment: Assy PSI                    ]]]")</f>
        <v>0</v>
      </c>
      <c r="T95" s="464"/>
      <c r="U95" s="463">
        <f ca="1">IF(SUMIFS(INDIRECT("'PSI WM REF'!"&amp;SUBSTITUTE(ADDRESS(1,MATCH(U$2,INDIRECT("'PSI WM REF'!"&amp;"5:5"),0)),"$1","")&amp;":"&amp;SUBSTITUTE(ADDRESS(1,MATCH(U$2,INDIRECT("'PSI WM REF'!"&amp;"5:5"),0)),"$1","")),INDIRECT("'PSI WM REF'!"&amp;"C:C"),$G94,INDIRECT("'PSI WM REF'!"&amp;"U:U"),"3.Balance stock (only SEHC)")&gt;0,0,IF(ABS(SUMIFS(INDIRECT("'PSI WM REF'!"&amp;SUBSTITUTE(ADDRESS(1,MATCH(U$2,INDIRECT("'PSI WM REF'!"&amp;"5:5"),0)),"$1","")&amp;":"&amp;SUBSTITUTE(ADDRESS(1,MATCH(U$2,INDIRECT("'PSI WM REF'!"&amp;"5:5"),0)),"$1","")),INDIRECT("'PSI WM REF'!"&amp;"C:C"),$G94,INDIRECT("'PSI WM REF'!"&amp;"U:U"),"3.Balance stock (only SEHC)"))&gt;SUMIFS(INDIRECT("'PSI WM REF'!"&amp;SUBSTITUTE(ADDRESS(1,MATCH(U$2,INDIRECT("'PSI WM REF'!"&amp;"5:5"),0)),"$1","")&amp;":"&amp;SUBSTITUTE(ADDRESS(1,MATCH(U$2,INDIRECT("'PSI WM REF'!"&amp;"5:5"),0)),"$1","")),INDIRECT("'PSI WM REF'!"&amp;"C:C"),$G94,INDIRECT("'PSI WM REF'!"&amp;"U:U"),"1.Requirements (필요량)"),SUMIFS(INDIRECT("'PSI WM REF'!"&amp;SUBSTITUTE(ADDRESS(1,MATCH(U$2,INDIRECT("'PSI WM REF'!"&amp;"5:5"),0)),"$1","")&amp;":"&amp;SUBSTITUTE(ADDRESS(1,MATCH(U$2,INDIRECT("'PSI WM REF'!"&amp;"5:5"),0)),"$1","")),INDIRECT("'PSI WM REF'!"&amp;"C:C"),$G94,INDIRECT("'PSI WM REF'!"&amp;"U:U"),"1.Requirements (필요량)"),ABS(SUMIFS(INDIRECT("'PSI WM REF'!"&amp;SUBSTITUTE(ADDRESS(1,MATCH(U$2,INDIRECT("'PSI WM REF'!"&amp;"5:5"),0)),"$1","")&amp;":"&amp;SUBSTITUTE(ADDRESS(1,MATCH(U$2,INDIRECT("'PSI WM REF'!"&amp;"5:5"),0)),"$1","")),INDIRECT("'PSI WM REF'!"&amp;"C:C"),$G94,INDIRECT("'PSI WM REF'!"&amp;"U:U"),"3.Balance stock (only SEHC)"))))+N(" [[[[               Comment: WM REF PSI              ]]]")+IFERROR(SUMIFS(INDIRECT("'PSI VC'!"&amp;SUBSTITUTE(ADDRESS(1,MATCH(U$2,INDIRECT("'PSI VC'!"&amp;"3:3"),0)),"$1","")&amp;":"&amp;SUBSTITUTE(ADDRESS(1,MATCH(U$2,INDIRECT("'PSI VC'!"&amp;"3:3"),0)),"$1","")),INDIRECT("'PSI VC'!"&amp;"A:A"),$G94),0)+N("[[[                    Comment: VC PSI                    ]]]")+SUMIFS(INDIRECT("'Assy PSI Shortage'!"&amp;SUBSTITUTE(ADDRESS(1,42+MATCH(U$2,INDIRECT("'Assy PSI Shortage'!"&amp;"AQ2:BA2"),0)),"$1","")&amp;":"&amp;SUBSTITUTE(ADDRESS(1,42+MATCH(U$2,INDIRECT("'Assy PSI Shortage'!"&amp;"AQ2:BA2"),0)),"$1","")),'Assy PSI Shortage'!$AP:$AP,'DA Injection'!$G94)+N("[[[                    Comment: Assy PSI                    ]]]")</f>
        <v>0</v>
      </c>
      <c r="V95" s="464"/>
      <c r="W95" s="463">
        <f ca="1">IF(SUMIFS(INDIRECT("'PSI WM REF'!"&amp;SUBSTITUTE(ADDRESS(1,MATCH(W$2,INDIRECT("'PSI WM REF'!"&amp;"5:5"),0)),"$1","")&amp;":"&amp;SUBSTITUTE(ADDRESS(1,MATCH(W$2,INDIRECT("'PSI WM REF'!"&amp;"5:5"),0)),"$1","")),INDIRECT("'PSI WM REF'!"&amp;"C:C"),$G94,INDIRECT("'PSI WM REF'!"&amp;"U:U"),"3.Balance stock (only SEHC)")&gt;0,0,IF(ABS(SUMIFS(INDIRECT("'PSI WM REF'!"&amp;SUBSTITUTE(ADDRESS(1,MATCH(W$2,INDIRECT("'PSI WM REF'!"&amp;"5:5"),0)),"$1","")&amp;":"&amp;SUBSTITUTE(ADDRESS(1,MATCH(W$2,INDIRECT("'PSI WM REF'!"&amp;"5:5"),0)),"$1","")),INDIRECT("'PSI WM REF'!"&amp;"C:C"),$G94,INDIRECT("'PSI WM REF'!"&amp;"U:U"),"3.Balance stock (only SEHC)"))&gt;SUMIFS(INDIRECT("'PSI WM REF'!"&amp;SUBSTITUTE(ADDRESS(1,MATCH(W$2,INDIRECT("'PSI WM REF'!"&amp;"5:5"),0)),"$1","")&amp;":"&amp;SUBSTITUTE(ADDRESS(1,MATCH(W$2,INDIRECT("'PSI WM REF'!"&amp;"5:5"),0)),"$1","")),INDIRECT("'PSI WM REF'!"&amp;"C:C"),$G94,INDIRECT("'PSI WM REF'!"&amp;"U:U"),"1.Requirements (필요량)"),SUMIFS(INDIRECT("'PSI WM REF'!"&amp;SUBSTITUTE(ADDRESS(1,MATCH(W$2,INDIRECT("'PSI WM REF'!"&amp;"5:5"),0)),"$1","")&amp;":"&amp;SUBSTITUTE(ADDRESS(1,MATCH(W$2,INDIRECT("'PSI WM REF'!"&amp;"5:5"),0)),"$1","")),INDIRECT("'PSI WM REF'!"&amp;"C:C"),$G94,INDIRECT("'PSI WM REF'!"&amp;"U:U"),"1.Requirements (필요량)"),ABS(SUMIFS(INDIRECT("'PSI WM REF'!"&amp;SUBSTITUTE(ADDRESS(1,MATCH(W$2,INDIRECT("'PSI WM REF'!"&amp;"5:5"),0)),"$1","")&amp;":"&amp;SUBSTITUTE(ADDRESS(1,MATCH(W$2,INDIRECT("'PSI WM REF'!"&amp;"5:5"),0)),"$1","")),INDIRECT("'PSI WM REF'!"&amp;"C:C"),$G94,INDIRECT("'PSI WM REF'!"&amp;"U:U"),"3.Balance stock (only SEHC)"))))+N(" [[[[               Comment: WM REF PSI              ]]]")+IFERROR(SUMIFS(INDIRECT("'PSI VC'!"&amp;SUBSTITUTE(ADDRESS(1,MATCH(W$2,INDIRECT("'PSI VC'!"&amp;"3:3"),0)),"$1","")&amp;":"&amp;SUBSTITUTE(ADDRESS(1,MATCH(W$2,INDIRECT("'PSI VC'!"&amp;"3:3"),0)),"$1","")),INDIRECT("'PSI VC'!"&amp;"A:A"),$G94),0)+N("[[[                    Comment: VC PSI                    ]]]")+SUMIFS(INDIRECT("'Assy PSI Shortage'!"&amp;SUBSTITUTE(ADDRESS(1,42+MATCH(W$2,INDIRECT("'Assy PSI Shortage'!"&amp;"AQ2:BA2"),0)),"$1","")&amp;":"&amp;SUBSTITUTE(ADDRESS(1,42+MATCH(W$2,INDIRECT("'Assy PSI Shortage'!"&amp;"AQ2:BA2"),0)),"$1","")),'Assy PSI Shortage'!$AP:$AP,'DA Injection'!$G94)+N("[[[                    Comment: Assy PSI                    ]]]")</f>
        <v>0</v>
      </c>
      <c r="X95" s="464"/>
      <c r="Y95" s="463">
        <f ca="1">IF(SUMIFS(INDIRECT("'PSI WM REF'!"&amp;SUBSTITUTE(ADDRESS(1,MATCH(Y$2,INDIRECT("'PSI WM REF'!"&amp;"5:5"),0)),"$1","")&amp;":"&amp;SUBSTITUTE(ADDRESS(1,MATCH(Y$2,INDIRECT("'PSI WM REF'!"&amp;"5:5"),0)),"$1","")),INDIRECT("'PSI WM REF'!"&amp;"C:C"),$G94,INDIRECT("'PSI WM REF'!"&amp;"U:U"),"3.Balance stock (only SEHC)")&gt;0,0,IF(ABS(SUMIFS(INDIRECT("'PSI WM REF'!"&amp;SUBSTITUTE(ADDRESS(1,MATCH(Y$2,INDIRECT("'PSI WM REF'!"&amp;"5:5"),0)),"$1","")&amp;":"&amp;SUBSTITUTE(ADDRESS(1,MATCH(Y$2,INDIRECT("'PSI WM REF'!"&amp;"5:5"),0)),"$1","")),INDIRECT("'PSI WM REF'!"&amp;"C:C"),$G94,INDIRECT("'PSI WM REF'!"&amp;"U:U"),"3.Balance stock (only SEHC)"))&gt;SUMIFS(INDIRECT("'PSI WM REF'!"&amp;SUBSTITUTE(ADDRESS(1,MATCH(Y$2,INDIRECT("'PSI WM REF'!"&amp;"5:5"),0)),"$1","")&amp;":"&amp;SUBSTITUTE(ADDRESS(1,MATCH(Y$2,INDIRECT("'PSI WM REF'!"&amp;"5:5"),0)),"$1","")),INDIRECT("'PSI WM REF'!"&amp;"C:C"),$G94,INDIRECT("'PSI WM REF'!"&amp;"U:U"),"1.Requirements (필요량)"),SUMIFS(INDIRECT("'PSI WM REF'!"&amp;SUBSTITUTE(ADDRESS(1,MATCH(Y$2,INDIRECT("'PSI WM REF'!"&amp;"5:5"),0)),"$1","")&amp;":"&amp;SUBSTITUTE(ADDRESS(1,MATCH(Y$2,INDIRECT("'PSI WM REF'!"&amp;"5:5"),0)),"$1","")),INDIRECT("'PSI WM REF'!"&amp;"C:C"),$G94,INDIRECT("'PSI WM REF'!"&amp;"U:U"),"1.Requirements (필요량)"),ABS(SUMIFS(INDIRECT("'PSI WM REF'!"&amp;SUBSTITUTE(ADDRESS(1,MATCH(Y$2,INDIRECT("'PSI WM REF'!"&amp;"5:5"),0)),"$1","")&amp;":"&amp;SUBSTITUTE(ADDRESS(1,MATCH(Y$2,INDIRECT("'PSI WM REF'!"&amp;"5:5"),0)),"$1","")),INDIRECT("'PSI WM REF'!"&amp;"C:C"),$G94,INDIRECT("'PSI WM REF'!"&amp;"U:U"),"3.Balance stock (only SEHC)"))))+N(" [[[[               Comment: WM REF PSI              ]]]")+IFERROR(SUMIFS(INDIRECT("'PSI VC'!"&amp;SUBSTITUTE(ADDRESS(1,MATCH(Y$2,INDIRECT("'PSI VC'!"&amp;"3:3"),0)),"$1","")&amp;":"&amp;SUBSTITUTE(ADDRESS(1,MATCH(Y$2,INDIRECT("'PSI VC'!"&amp;"3:3"),0)),"$1","")),INDIRECT("'PSI VC'!"&amp;"A:A"),$G94),0)+N("[[[                    Comment: VC PSI                    ]]]")+SUMIFS(INDIRECT("'Assy PSI Shortage'!"&amp;SUBSTITUTE(ADDRESS(1,42+MATCH(Y$2,INDIRECT("'Assy PSI Shortage'!"&amp;"AQ2:BA2"),0)),"$1","")&amp;":"&amp;SUBSTITUTE(ADDRESS(1,42+MATCH(Y$2,INDIRECT("'Assy PSI Shortage'!"&amp;"AQ2:BA2"),0)),"$1","")),'Assy PSI Shortage'!$AP:$AP,'DA Injection'!$G94)+N("[[[                    Comment: Assy PSI                    ]]]")</f>
        <v>0</v>
      </c>
      <c r="Z95" s="464"/>
      <c r="AA95" s="463">
        <f ca="1">IF(SUMIFS(INDIRECT("'PSI WM REF'!"&amp;SUBSTITUTE(ADDRESS(1,MATCH(AA$2,INDIRECT("'PSI WM REF'!"&amp;"5:5"),0)),"$1","")&amp;":"&amp;SUBSTITUTE(ADDRESS(1,MATCH(AA$2,INDIRECT("'PSI WM REF'!"&amp;"5:5"),0)),"$1","")),INDIRECT("'PSI WM REF'!"&amp;"C:C"),$G94,INDIRECT("'PSI WM REF'!"&amp;"U:U"),"3.Balance stock (only SEHC)")&gt;0,0,IF(ABS(SUMIFS(INDIRECT("'PSI WM REF'!"&amp;SUBSTITUTE(ADDRESS(1,MATCH(AA$2,INDIRECT("'PSI WM REF'!"&amp;"5:5"),0)),"$1","")&amp;":"&amp;SUBSTITUTE(ADDRESS(1,MATCH(AA$2,INDIRECT("'PSI WM REF'!"&amp;"5:5"),0)),"$1","")),INDIRECT("'PSI WM REF'!"&amp;"C:C"),$G94,INDIRECT("'PSI WM REF'!"&amp;"U:U"),"3.Balance stock (only SEHC)"))&gt;SUMIFS(INDIRECT("'PSI WM REF'!"&amp;SUBSTITUTE(ADDRESS(1,MATCH(AA$2,INDIRECT("'PSI WM REF'!"&amp;"5:5"),0)),"$1","")&amp;":"&amp;SUBSTITUTE(ADDRESS(1,MATCH(AA$2,INDIRECT("'PSI WM REF'!"&amp;"5:5"),0)),"$1","")),INDIRECT("'PSI WM REF'!"&amp;"C:C"),$G94,INDIRECT("'PSI WM REF'!"&amp;"U:U"),"1.Requirements (필요량)"),SUMIFS(INDIRECT("'PSI WM REF'!"&amp;SUBSTITUTE(ADDRESS(1,MATCH(AA$2,INDIRECT("'PSI WM REF'!"&amp;"5:5"),0)),"$1","")&amp;":"&amp;SUBSTITUTE(ADDRESS(1,MATCH(AA$2,INDIRECT("'PSI WM REF'!"&amp;"5:5"),0)),"$1","")),INDIRECT("'PSI WM REF'!"&amp;"C:C"),$G94,INDIRECT("'PSI WM REF'!"&amp;"U:U"),"1.Requirements (필요량)"),ABS(SUMIFS(INDIRECT("'PSI WM REF'!"&amp;SUBSTITUTE(ADDRESS(1,MATCH(AA$2,INDIRECT("'PSI WM REF'!"&amp;"5:5"),0)),"$1","")&amp;":"&amp;SUBSTITUTE(ADDRESS(1,MATCH(AA$2,INDIRECT("'PSI WM REF'!"&amp;"5:5"),0)),"$1","")),INDIRECT("'PSI WM REF'!"&amp;"C:C"),$G94,INDIRECT("'PSI WM REF'!"&amp;"U:U"),"3.Balance stock (only SEHC)"))))+N(" [[[[               Comment: WM REF PSI              ]]]")+IFERROR(SUMIFS(INDIRECT("'PSI VC'!"&amp;SUBSTITUTE(ADDRESS(1,MATCH(AA$2,INDIRECT("'PSI VC'!"&amp;"3:3"),0)),"$1","")&amp;":"&amp;SUBSTITUTE(ADDRESS(1,MATCH(AA$2,INDIRECT("'PSI VC'!"&amp;"3:3"),0)),"$1","")),INDIRECT("'PSI VC'!"&amp;"A:A"),$G94),0)+N("[[[                    Comment: VC PSI                    ]]]")+SUMIFS(INDIRECT("'Assy PSI Shortage'!"&amp;SUBSTITUTE(ADDRESS(1,42+MATCH(AA$2,INDIRECT("'Assy PSI Shortage'!"&amp;"AQ2:BA2"),0)),"$1","")&amp;":"&amp;SUBSTITUTE(ADDRESS(1,42+MATCH(AA$2,INDIRECT("'Assy PSI Shortage'!"&amp;"AQ2:BA2"),0)),"$1","")),'Assy PSI Shortage'!$AP:$AP,'DA Injection'!$G94)+N("[[[                    Comment: Assy PSI                    ]]]")</f>
        <v>0</v>
      </c>
      <c r="AB95" s="464"/>
      <c r="AC95" s="463">
        <f ca="1">IF(SUMIFS(INDIRECT("'PSI WM REF'!"&amp;SUBSTITUTE(ADDRESS(1,MATCH(AC$2,INDIRECT("'PSI WM REF'!"&amp;"5:5"),0)),"$1","")&amp;":"&amp;SUBSTITUTE(ADDRESS(1,MATCH(AC$2,INDIRECT("'PSI WM REF'!"&amp;"5:5"),0)),"$1","")),INDIRECT("'PSI WM REF'!"&amp;"C:C"),$G94,INDIRECT("'PSI WM REF'!"&amp;"U:U"),"3.Balance stock (only SEHC)")&gt;0,0,IF(ABS(SUMIFS(INDIRECT("'PSI WM REF'!"&amp;SUBSTITUTE(ADDRESS(1,MATCH(AC$2,INDIRECT("'PSI WM REF'!"&amp;"5:5"),0)),"$1","")&amp;":"&amp;SUBSTITUTE(ADDRESS(1,MATCH(AC$2,INDIRECT("'PSI WM REF'!"&amp;"5:5"),0)),"$1","")),INDIRECT("'PSI WM REF'!"&amp;"C:C"),$G94,INDIRECT("'PSI WM REF'!"&amp;"U:U"),"3.Balance stock (only SEHC)"))&gt;SUMIFS(INDIRECT("'PSI WM REF'!"&amp;SUBSTITUTE(ADDRESS(1,MATCH(AC$2,INDIRECT("'PSI WM REF'!"&amp;"5:5"),0)),"$1","")&amp;":"&amp;SUBSTITUTE(ADDRESS(1,MATCH(AC$2,INDIRECT("'PSI WM REF'!"&amp;"5:5"),0)),"$1","")),INDIRECT("'PSI WM REF'!"&amp;"C:C"),$G94,INDIRECT("'PSI WM REF'!"&amp;"U:U"),"1.Requirements (필요량)"),SUMIFS(INDIRECT("'PSI WM REF'!"&amp;SUBSTITUTE(ADDRESS(1,MATCH(AC$2,INDIRECT("'PSI WM REF'!"&amp;"5:5"),0)),"$1","")&amp;":"&amp;SUBSTITUTE(ADDRESS(1,MATCH(AC$2,INDIRECT("'PSI WM REF'!"&amp;"5:5"),0)),"$1","")),INDIRECT("'PSI WM REF'!"&amp;"C:C"),$G94,INDIRECT("'PSI WM REF'!"&amp;"U:U"),"1.Requirements (필요량)"),ABS(SUMIFS(INDIRECT("'PSI WM REF'!"&amp;SUBSTITUTE(ADDRESS(1,MATCH(AC$2,INDIRECT("'PSI WM REF'!"&amp;"5:5"),0)),"$1","")&amp;":"&amp;SUBSTITUTE(ADDRESS(1,MATCH(AC$2,INDIRECT("'PSI WM REF'!"&amp;"5:5"),0)),"$1","")),INDIRECT("'PSI WM REF'!"&amp;"C:C"),$G94,INDIRECT("'PSI WM REF'!"&amp;"U:U"),"3.Balance stock (only SEHC)"))))+N(" [[[[               Comment: WM REF PSI              ]]]")+IFERROR(SUMIFS(INDIRECT("'PSI VC'!"&amp;SUBSTITUTE(ADDRESS(1,MATCH(AC$2,INDIRECT("'PSI VC'!"&amp;"3:3"),0)),"$1","")&amp;":"&amp;SUBSTITUTE(ADDRESS(1,MATCH(AC$2,INDIRECT("'PSI VC'!"&amp;"3:3"),0)),"$1","")),INDIRECT("'PSI VC'!"&amp;"A:A"),$G94),0)+N("[[[                    Comment: VC PSI                    ]]]")+SUMIFS(INDIRECT("'Assy PSI Shortage'!"&amp;SUBSTITUTE(ADDRESS(1,42+MATCH(AC$2,INDIRECT("'Assy PSI Shortage'!"&amp;"AQ2:BA2"),0)),"$1","")&amp;":"&amp;SUBSTITUTE(ADDRESS(1,42+MATCH(AC$2,INDIRECT("'Assy PSI Shortage'!"&amp;"AQ2:BA2"),0)),"$1","")),'Assy PSI Shortage'!$AP:$AP,'DA Injection'!$G94)+N("[[[                    Comment: Assy PSI                    ]]]")</f>
        <v>0</v>
      </c>
      <c r="AD95" s="464"/>
      <c r="AE95" s="463">
        <f ca="1">IF(SUMIFS(INDIRECT("'PSI WM REF'!"&amp;SUBSTITUTE(ADDRESS(1,MATCH(AE$2,INDIRECT("'PSI WM REF'!"&amp;"5:5"),0)),"$1","")&amp;":"&amp;SUBSTITUTE(ADDRESS(1,MATCH(AE$2,INDIRECT("'PSI WM REF'!"&amp;"5:5"),0)),"$1","")),INDIRECT("'PSI WM REF'!"&amp;"C:C"),$G94,INDIRECT("'PSI WM REF'!"&amp;"U:U"),"3.Balance stock (only SEHC)")&gt;0,0,IF(ABS(SUMIFS(INDIRECT("'PSI WM REF'!"&amp;SUBSTITUTE(ADDRESS(1,MATCH(AE$2,INDIRECT("'PSI WM REF'!"&amp;"5:5"),0)),"$1","")&amp;":"&amp;SUBSTITUTE(ADDRESS(1,MATCH(AE$2,INDIRECT("'PSI WM REF'!"&amp;"5:5"),0)),"$1","")),INDIRECT("'PSI WM REF'!"&amp;"C:C"),$G94,INDIRECT("'PSI WM REF'!"&amp;"U:U"),"3.Balance stock (only SEHC)"))&gt;SUMIFS(INDIRECT("'PSI WM REF'!"&amp;SUBSTITUTE(ADDRESS(1,MATCH(AE$2,INDIRECT("'PSI WM REF'!"&amp;"5:5"),0)),"$1","")&amp;":"&amp;SUBSTITUTE(ADDRESS(1,MATCH(AE$2,INDIRECT("'PSI WM REF'!"&amp;"5:5"),0)),"$1","")),INDIRECT("'PSI WM REF'!"&amp;"C:C"),$G94,INDIRECT("'PSI WM REF'!"&amp;"U:U"),"1.Requirements (필요량)"),SUMIFS(INDIRECT("'PSI WM REF'!"&amp;SUBSTITUTE(ADDRESS(1,MATCH(AE$2,INDIRECT("'PSI WM REF'!"&amp;"5:5"),0)),"$1","")&amp;":"&amp;SUBSTITUTE(ADDRESS(1,MATCH(AE$2,INDIRECT("'PSI WM REF'!"&amp;"5:5"),0)),"$1","")),INDIRECT("'PSI WM REF'!"&amp;"C:C"),$G94,INDIRECT("'PSI WM REF'!"&amp;"U:U"),"1.Requirements (필요량)"),ABS(SUMIFS(INDIRECT("'PSI WM REF'!"&amp;SUBSTITUTE(ADDRESS(1,MATCH(AE$2,INDIRECT("'PSI WM REF'!"&amp;"5:5"),0)),"$1","")&amp;":"&amp;SUBSTITUTE(ADDRESS(1,MATCH(AE$2,INDIRECT("'PSI WM REF'!"&amp;"5:5"),0)),"$1","")),INDIRECT("'PSI WM REF'!"&amp;"C:C"),$G94,INDIRECT("'PSI WM REF'!"&amp;"U:U"),"3.Balance stock (only SEHC)"))))+N(" [[[[               Comment: WM REF PSI              ]]]")+IFERROR(SUMIFS(INDIRECT("'PSI VC'!"&amp;SUBSTITUTE(ADDRESS(1,MATCH(AE$2,INDIRECT("'PSI VC'!"&amp;"3:3"),0)),"$1","")&amp;":"&amp;SUBSTITUTE(ADDRESS(1,MATCH(AE$2,INDIRECT("'PSI VC'!"&amp;"3:3"),0)),"$1","")),INDIRECT("'PSI VC'!"&amp;"A:A"),$G94),0)+N("[[[                    Comment: VC PSI                    ]]]")+SUMIFS(INDIRECT("'Assy PSI Shortage'!"&amp;SUBSTITUTE(ADDRESS(1,42+MATCH(AE$2,INDIRECT("'Assy PSI Shortage'!"&amp;"AQ2:BA2"),0)),"$1","")&amp;":"&amp;SUBSTITUTE(ADDRESS(1,42+MATCH(AE$2,INDIRECT("'Assy PSI Shortage'!"&amp;"AQ2:BA2"),0)),"$1","")),'Assy PSI Shortage'!$AP:$AP,'DA Injection'!$G94)+N("[[[                    Comment: Assy PSI                    ]]]")</f>
        <v>0</v>
      </c>
      <c r="AF95" s="464"/>
      <c r="AG95" s="463">
        <f ca="1">IF(SUMIFS(INDIRECT("'PSI WM REF'!"&amp;SUBSTITUTE(ADDRESS(1,MATCH(AG$2,INDIRECT("'PSI WM REF'!"&amp;"5:5"),0)),"$1","")&amp;":"&amp;SUBSTITUTE(ADDRESS(1,MATCH(AG$2,INDIRECT("'PSI WM REF'!"&amp;"5:5"),0)),"$1","")),INDIRECT("'PSI WM REF'!"&amp;"C:C"),$G94,INDIRECT("'PSI WM REF'!"&amp;"U:U"),"3.Balance stock (only SEHC)")&gt;0,0,IF(ABS(SUMIFS(INDIRECT("'PSI WM REF'!"&amp;SUBSTITUTE(ADDRESS(1,MATCH(AG$2,INDIRECT("'PSI WM REF'!"&amp;"5:5"),0)),"$1","")&amp;":"&amp;SUBSTITUTE(ADDRESS(1,MATCH(AG$2,INDIRECT("'PSI WM REF'!"&amp;"5:5"),0)),"$1","")),INDIRECT("'PSI WM REF'!"&amp;"C:C"),$G94,INDIRECT("'PSI WM REF'!"&amp;"U:U"),"3.Balance stock (only SEHC)"))&gt;SUMIFS(INDIRECT("'PSI WM REF'!"&amp;SUBSTITUTE(ADDRESS(1,MATCH(AG$2,INDIRECT("'PSI WM REF'!"&amp;"5:5"),0)),"$1","")&amp;":"&amp;SUBSTITUTE(ADDRESS(1,MATCH(AG$2,INDIRECT("'PSI WM REF'!"&amp;"5:5"),0)),"$1","")),INDIRECT("'PSI WM REF'!"&amp;"C:C"),$G94,INDIRECT("'PSI WM REF'!"&amp;"U:U"),"1.Requirements (필요량)"),SUMIFS(INDIRECT("'PSI WM REF'!"&amp;SUBSTITUTE(ADDRESS(1,MATCH(AG$2,INDIRECT("'PSI WM REF'!"&amp;"5:5"),0)),"$1","")&amp;":"&amp;SUBSTITUTE(ADDRESS(1,MATCH(AG$2,INDIRECT("'PSI WM REF'!"&amp;"5:5"),0)),"$1","")),INDIRECT("'PSI WM REF'!"&amp;"C:C"),$G94,INDIRECT("'PSI WM REF'!"&amp;"U:U"),"1.Requirements (필요량)"),ABS(SUMIFS(INDIRECT("'PSI WM REF'!"&amp;SUBSTITUTE(ADDRESS(1,MATCH(AG$2,INDIRECT("'PSI WM REF'!"&amp;"5:5"),0)),"$1","")&amp;":"&amp;SUBSTITUTE(ADDRESS(1,MATCH(AG$2,INDIRECT("'PSI WM REF'!"&amp;"5:5"),0)),"$1","")),INDIRECT("'PSI WM REF'!"&amp;"C:C"),$G94,INDIRECT("'PSI WM REF'!"&amp;"U:U"),"3.Balance stock (only SEHC)"))))+N(" [[[[               Comment: WM REF PSI              ]]]")+IFERROR(SUMIFS(INDIRECT("'PSI VC'!"&amp;SUBSTITUTE(ADDRESS(1,MATCH(AG$2,INDIRECT("'PSI VC'!"&amp;"3:3"),0)),"$1","")&amp;":"&amp;SUBSTITUTE(ADDRESS(1,MATCH(AG$2,INDIRECT("'PSI VC'!"&amp;"3:3"),0)),"$1","")),INDIRECT("'PSI VC'!"&amp;"A:A"),$G94),0)+N("[[[                    Comment: VC PSI                    ]]]")+SUMIFS(INDIRECT("'Assy PSI Shortage'!"&amp;SUBSTITUTE(ADDRESS(1,42+MATCH(AG$2,INDIRECT("'Assy PSI Shortage'!"&amp;"AQ2:BA2"),0)),"$1","")&amp;":"&amp;SUBSTITUTE(ADDRESS(1,42+MATCH(AG$2,INDIRECT("'Assy PSI Shortage'!"&amp;"AQ2:BA2"),0)),"$1","")),'Assy PSI Shortage'!$AP:$AP,'DA Injection'!$G94)+N("[[[                    Comment: Assy PSI                    ]]]")</f>
        <v>0</v>
      </c>
      <c r="AH95" s="464"/>
      <c r="AI95" s="463">
        <f ca="1">IF(SUMIFS(INDIRECT("'PSI WM REF'!"&amp;SUBSTITUTE(ADDRESS(1,MATCH(AI$2,INDIRECT("'PSI WM REF'!"&amp;"5:5"),0)),"$1","")&amp;":"&amp;SUBSTITUTE(ADDRESS(1,MATCH(AI$2,INDIRECT("'PSI WM REF'!"&amp;"5:5"),0)),"$1","")),INDIRECT("'PSI WM REF'!"&amp;"C:C"),$G94,INDIRECT("'PSI WM REF'!"&amp;"U:U"),"3.Balance stock (only SEHC)")&gt;0,0,IF(ABS(SUMIFS(INDIRECT("'PSI WM REF'!"&amp;SUBSTITUTE(ADDRESS(1,MATCH(AI$2,INDIRECT("'PSI WM REF'!"&amp;"5:5"),0)),"$1","")&amp;":"&amp;SUBSTITUTE(ADDRESS(1,MATCH(AI$2,INDIRECT("'PSI WM REF'!"&amp;"5:5"),0)),"$1","")),INDIRECT("'PSI WM REF'!"&amp;"C:C"),$G94,INDIRECT("'PSI WM REF'!"&amp;"U:U"),"3.Balance stock (only SEHC)"))&gt;SUMIFS(INDIRECT("'PSI WM REF'!"&amp;SUBSTITUTE(ADDRESS(1,MATCH(AI$2,INDIRECT("'PSI WM REF'!"&amp;"5:5"),0)),"$1","")&amp;":"&amp;SUBSTITUTE(ADDRESS(1,MATCH(AI$2,INDIRECT("'PSI WM REF'!"&amp;"5:5"),0)),"$1","")),INDIRECT("'PSI WM REF'!"&amp;"C:C"),$G94,INDIRECT("'PSI WM REF'!"&amp;"U:U"),"1.Requirements (필요량)"),SUMIFS(INDIRECT("'PSI WM REF'!"&amp;SUBSTITUTE(ADDRESS(1,MATCH(AI$2,INDIRECT("'PSI WM REF'!"&amp;"5:5"),0)),"$1","")&amp;":"&amp;SUBSTITUTE(ADDRESS(1,MATCH(AI$2,INDIRECT("'PSI WM REF'!"&amp;"5:5"),0)),"$1","")),INDIRECT("'PSI WM REF'!"&amp;"C:C"),$G94,INDIRECT("'PSI WM REF'!"&amp;"U:U"),"1.Requirements (필요량)"),ABS(SUMIFS(INDIRECT("'PSI WM REF'!"&amp;SUBSTITUTE(ADDRESS(1,MATCH(AI$2,INDIRECT("'PSI WM REF'!"&amp;"5:5"),0)),"$1","")&amp;":"&amp;SUBSTITUTE(ADDRESS(1,MATCH(AI$2,INDIRECT("'PSI WM REF'!"&amp;"5:5"),0)),"$1","")),INDIRECT("'PSI WM REF'!"&amp;"C:C"),$G94,INDIRECT("'PSI WM REF'!"&amp;"U:U"),"3.Balance stock (only SEHC)"))))+N(" [[[[               Comment: WM REF PSI              ]]]")+IFERROR(SUMIFS(INDIRECT("'PSI VC'!"&amp;SUBSTITUTE(ADDRESS(1,MATCH(AI$2,INDIRECT("'PSI VC'!"&amp;"3:3"),0)),"$1","")&amp;":"&amp;SUBSTITUTE(ADDRESS(1,MATCH(AI$2,INDIRECT("'PSI VC'!"&amp;"3:3"),0)),"$1","")),INDIRECT("'PSI VC'!"&amp;"A:A"),$G94),0)+N("[[[                    Comment: VC PSI                    ]]]")+SUMIFS(INDIRECT("'Assy PSI Shortage'!"&amp;SUBSTITUTE(ADDRESS(1,42+MATCH(AI$2,INDIRECT("'Assy PSI Shortage'!"&amp;"AQ2:BA2"),0)),"$1","")&amp;":"&amp;SUBSTITUTE(ADDRESS(1,42+MATCH(AI$2,INDIRECT("'Assy PSI Shortage'!"&amp;"AQ2:BA2"),0)),"$1","")),'Assy PSI Shortage'!$AP:$AP,'DA Injection'!$G94)+N("[[[                    Comment: Assy PSI                    ]]]")</f>
        <v>0</v>
      </c>
      <c r="AJ95" s="464"/>
      <c r="AK95" s="150"/>
      <c r="AL95" s="150"/>
      <c r="AM95" s="150"/>
      <c r="AN95" s="150"/>
      <c r="AO95" s="150"/>
      <c r="AP95" s="150"/>
      <c r="AQ95" s="150"/>
      <c r="AR95" s="150"/>
      <c r="AS95" s="150"/>
      <c r="AT95" s="150"/>
      <c r="AU95" s="150"/>
      <c r="AV95" s="150"/>
      <c r="AW95" s="150"/>
      <c r="AX95" s="150"/>
      <c r="AY95" s="150"/>
      <c r="AZ95" s="150"/>
      <c r="BA95" s="150"/>
      <c r="BB95" s="150"/>
      <c r="BC95" s="150"/>
      <c r="BD95" s="150"/>
      <c r="BE95" s="150"/>
      <c r="BF95" s="150"/>
      <c r="BG95" s="150"/>
      <c r="BH95" s="150"/>
      <c r="BI95" s="150"/>
      <c r="BJ95" s="150"/>
      <c r="BK95" s="150"/>
      <c r="BL95" s="150"/>
      <c r="BM95" s="150"/>
      <c r="BN95" s="150"/>
      <c r="BO95" s="150"/>
      <c r="BP95" s="150"/>
      <c r="BQ95" s="150"/>
      <c r="BR95" s="150"/>
    </row>
    <row r="96" spans="1:70" s="115" customFormat="1" ht="33">
      <c r="A96" s="114"/>
      <c r="B96" s="121"/>
      <c r="C96" s="144">
        <f t="shared" ca="1" si="80"/>
        <v>14</v>
      </c>
      <c r="D96" s="264" t="str">
        <f t="shared" ref="D96:D100" ca="1" si="115">D95</f>
        <v>-</v>
      </c>
      <c r="E96" s="144">
        <f t="shared" ref="E96:M96" ca="1" si="116">E95</f>
        <v>35</v>
      </c>
      <c r="F96" s="144">
        <f t="shared" ca="1" si="116"/>
        <v>240</v>
      </c>
      <c r="G96" s="144" t="str">
        <f t="shared" ca="1" si="116"/>
        <v>DA63-08275A</v>
      </c>
      <c r="H96" s="196">
        <f t="shared" ca="1" si="116"/>
        <v>-1</v>
      </c>
      <c r="I96" s="144">
        <f t="shared" si="116"/>
        <v>0</v>
      </c>
      <c r="J96" s="212">
        <f t="shared" ca="1" si="116"/>
        <v>1</v>
      </c>
      <c r="K96" s="146">
        <f t="shared" ca="1" si="116"/>
        <v>1</v>
      </c>
      <c r="L96" s="146">
        <f t="shared" ca="1" si="116"/>
        <v>38</v>
      </c>
      <c r="M96" s="146">
        <f t="shared" ca="1" si="116"/>
        <v>2</v>
      </c>
      <c r="N96" s="193">
        <f t="shared" ca="1" si="91"/>
        <v>189.47368421052633</v>
      </c>
      <c r="O96" s="134"/>
      <c r="P96" s="127" t="s">
        <v>240</v>
      </c>
      <c r="Q96" s="208"/>
      <c r="R96" s="208"/>
      <c r="S96" s="208"/>
      <c r="T96" s="208"/>
      <c r="U96" s="208"/>
      <c r="V96" s="208"/>
      <c r="W96" s="208"/>
      <c r="X96" s="208"/>
      <c r="Y96" s="208"/>
      <c r="Z96" s="208"/>
      <c r="AA96" s="208"/>
      <c r="AB96" s="208"/>
      <c r="AC96" s="208"/>
      <c r="AD96" s="208"/>
      <c r="AE96" s="208"/>
      <c r="AF96" s="208"/>
      <c r="AG96" s="208"/>
      <c r="AH96" s="208"/>
      <c r="AI96" s="208"/>
      <c r="AJ96" s="208"/>
      <c r="AK96" s="150"/>
      <c r="AL96" s="150"/>
      <c r="AM96" s="150"/>
      <c r="AN96" s="150"/>
      <c r="AO96" s="150"/>
      <c r="AP96" s="150"/>
      <c r="AQ96" s="150"/>
      <c r="AR96" s="150"/>
      <c r="AS96" s="150"/>
      <c r="AT96" s="150"/>
      <c r="AU96" s="150"/>
      <c r="AV96" s="150"/>
      <c r="AW96" s="150"/>
      <c r="AX96" s="150"/>
      <c r="AY96" s="150"/>
      <c r="AZ96" s="150"/>
      <c r="BA96" s="150"/>
      <c r="BB96" s="150"/>
      <c r="BC96" s="150"/>
      <c r="BD96" s="150"/>
      <c r="BE96" s="150"/>
      <c r="BF96" s="150"/>
      <c r="BG96" s="150"/>
      <c r="BH96" s="150"/>
      <c r="BI96" s="150"/>
      <c r="BJ96" s="150"/>
      <c r="BK96" s="150"/>
      <c r="BL96" s="150"/>
      <c r="BM96" s="150"/>
      <c r="BN96" s="150"/>
      <c r="BO96" s="150"/>
      <c r="BP96" s="150"/>
      <c r="BQ96" s="150"/>
      <c r="BR96" s="150"/>
    </row>
    <row r="97" spans="1:70" s="55" customFormat="1" ht="33">
      <c r="A97" s="54">
        <f ca="1">IF(ISTEXT($G97),COUNTIF($G$6:$G97,"*")," ")</f>
        <v>92</v>
      </c>
      <c r="B97" s="122">
        <v>43524</v>
      </c>
      <c r="C97" s="144">
        <f t="shared" ca="1" si="80"/>
        <v>14</v>
      </c>
      <c r="D97" s="264" t="str">
        <f t="shared" ca="1" si="115"/>
        <v>-</v>
      </c>
      <c r="E97" s="144">
        <f t="shared" ref="E97:M97" ca="1" si="117">E96</f>
        <v>35</v>
      </c>
      <c r="F97" s="144">
        <f t="shared" ca="1" si="117"/>
        <v>240</v>
      </c>
      <c r="G97" s="144" t="str">
        <f t="shared" ca="1" si="117"/>
        <v>DA63-08275A</v>
      </c>
      <c r="H97" s="196">
        <f t="shared" ca="1" si="117"/>
        <v>-1</v>
      </c>
      <c r="I97" s="144">
        <f t="shared" si="117"/>
        <v>0</v>
      </c>
      <c r="J97" s="212">
        <f t="shared" ca="1" si="117"/>
        <v>1</v>
      </c>
      <c r="K97" s="146">
        <f t="shared" ca="1" si="117"/>
        <v>1</v>
      </c>
      <c r="L97" s="146">
        <f t="shared" ca="1" si="117"/>
        <v>38</v>
      </c>
      <c r="M97" s="146">
        <f t="shared" ca="1" si="117"/>
        <v>2</v>
      </c>
      <c r="N97" s="193">
        <f t="shared" ca="1" si="91"/>
        <v>189.47368421052633</v>
      </c>
      <c r="O97" s="198">
        <f ca="1">SUM(Q97:AJ97)-H94-I94</f>
        <v>1</v>
      </c>
      <c r="P97" s="127" t="s">
        <v>232</v>
      </c>
      <c r="Q97" s="128">
        <f t="shared" ref="Q97:AJ97" ca="1" si="118">Q96*$N94</f>
        <v>0</v>
      </c>
      <c r="R97" s="128">
        <f t="shared" ca="1" si="118"/>
        <v>0</v>
      </c>
      <c r="S97" s="128">
        <f t="shared" ca="1" si="118"/>
        <v>0</v>
      </c>
      <c r="T97" s="128">
        <f t="shared" ca="1" si="118"/>
        <v>0</v>
      </c>
      <c r="U97" s="128">
        <f t="shared" ca="1" si="118"/>
        <v>0</v>
      </c>
      <c r="V97" s="128">
        <f t="shared" ca="1" si="118"/>
        <v>0</v>
      </c>
      <c r="W97" s="128">
        <f t="shared" ca="1" si="118"/>
        <v>0</v>
      </c>
      <c r="X97" s="128">
        <f t="shared" ca="1" si="118"/>
        <v>0</v>
      </c>
      <c r="Y97" s="128">
        <f t="shared" ca="1" si="118"/>
        <v>0</v>
      </c>
      <c r="Z97" s="128">
        <f t="shared" ca="1" si="118"/>
        <v>0</v>
      </c>
      <c r="AA97" s="128">
        <f t="shared" ca="1" si="118"/>
        <v>0</v>
      </c>
      <c r="AB97" s="128">
        <f t="shared" ca="1" si="118"/>
        <v>0</v>
      </c>
      <c r="AC97" s="128">
        <f t="shared" ca="1" si="118"/>
        <v>0</v>
      </c>
      <c r="AD97" s="128">
        <f t="shared" ca="1" si="118"/>
        <v>0</v>
      </c>
      <c r="AE97" s="128">
        <f t="shared" ca="1" si="118"/>
        <v>0</v>
      </c>
      <c r="AF97" s="128">
        <f t="shared" ca="1" si="118"/>
        <v>0</v>
      </c>
      <c r="AG97" s="128">
        <f t="shared" ca="1" si="118"/>
        <v>0</v>
      </c>
      <c r="AH97" s="128">
        <f t="shared" ca="1" si="118"/>
        <v>0</v>
      </c>
      <c r="AI97" s="128">
        <f t="shared" ca="1" si="118"/>
        <v>0</v>
      </c>
      <c r="AJ97" s="128">
        <f t="shared" ca="1" si="118"/>
        <v>0</v>
      </c>
      <c r="AK97" s="151"/>
      <c r="AL97" s="151"/>
      <c r="AM97" s="151"/>
      <c r="AN97" s="151"/>
      <c r="AO97" s="151"/>
      <c r="AP97" s="151"/>
      <c r="AQ97" s="151"/>
      <c r="AR97" s="151"/>
      <c r="AS97" s="151"/>
      <c r="AT97" s="151"/>
      <c r="AU97" s="151"/>
      <c r="AV97" s="151"/>
      <c r="AW97" s="151"/>
      <c r="AX97" s="151"/>
      <c r="AY97" s="151"/>
      <c r="AZ97" s="151"/>
      <c r="BA97" s="151"/>
      <c r="BB97" s="151"/>
      <c r="BC97" s="151"/>
      <c r="BD97" s="151"/>
      <c r="BE97" s="151"/>
      <c r="BF97" s="151"/>
      <c r="BG97" s="151"/>
      <c r="BH97" s="151"/>
      <c r="BI97" s="151"/>
      <c r="BJ97" s="151"/>
      <c r="BK97" s="151"/>
      <c r="BL97" s="151"/>
      <c r="BM97" s="151"/>
      <c r="BN97" s="151"/>
      <c r="BO97" s="151"/>
      <c r="BP97" s="151"/>
      <c r="BQ97" s="151"/>
      <c r="BR97" s="151"/>
    </row>
    <row r="98" spans="1:70" s="38" customFormat="1" ht="33">
      <c r="A98" s="35"/>
      <c r="B98" s="123"/>
      <c r="C98" s="144">
        <f t="shared" ca="1" si="80"/>
        <v>14</v>
      </c>
      <c r="D98" s="264" t="str">
        <f t="shared" ca="1" si="115"/>
        <v>-</v>
      </c>
      <c r="E98" s="144">
        <f t="shared" ref="E98:M98" ca="1" si="119">E97</f>
        <v>35</v>
      </c>
      <c r="F98" s="144">
        <f t="shared" ca="1" si="119"/>
        <v>240</v>
      </c>
      <c r="G98" s="144" t="str">
        <f t="shared" ca="1" si="119"/>
        <v>DA63-08275A</v>
      </c>
      <c r="H98" s="196">
        <f t="shared" ca="1" si="119"/>
        <v>-1</v>
      </c>
      <c r="I98" s="144">
        <f t="shared" si="119"/>
        <v>0</v>
      </c>
      <c r="J98" s="212">
        <f t="shared" ca="1" si="119"/>
        <v>1</v>
      </c>
      <c r="K98" s="146">
        <f t="shared" ca="1" si="119"/>
        <v>1</v>
      </c>
      <c r="L98" s="146">
        <f t="shared" ca="1" si="119"/>
        <v>38</v>
      </c>
      <c r="M98" s="146">
        <f t="shared" ca="1" si="119"/>
        <v>2</v>
      </c>
      <c r="N98" s="193">
        <f t="shared" ca="1" si="91"/>
        <v>189.47368421052633</v>
      </c>
      <c r="O98" s="135">
        <f ca="1">SUM(Q98:AJ98)</f>
        <v>0</v>
      </c>
      <c r="P98" s="131" t="s">
        <v>233</v>
      </c>
      <c r="Q98" s="129">
        <f ca="1">SUMIFS('Production Result'!$D:$D,'Production Result'!$C:$C,'DA Injection'!$G98,'Production Result'!$B:$B,'DA Injection'!Q$2)</f>
        <v>0</v>
      </c>
      <c r="R98" s="129">
        <f ca="1">SUMIFS('Production Result'!$E:$E,'Production Result'!$C:$C,'DA Injection'!$G98,'Production Result'!$B:$B,'DA Injection'!Q$2)</f>
        <v>0</v>
      </c>
      <c r="S98" s="129">
        <f ca="1">SUMIFS('Production Result'!$D:$D,'Production Result'!$C:$C,'DA Injection'!$G98,'Production Result'!$B:$B,'DA Injection'!S$2)</f>
        <v>0</v>
      </c>
      <c r="T98" s="129">
        <f ca="1">SUMIFS('Production Result'!$E:$E,'Production Result'!$C:$C,'DA Injection'!$G98,'Production Result'!$B:$B,'DA Injection'!S$2)</f>
        <v>0</v>
      </c>
      <c r="U98" s="129">
        <f ca="1">SUMIFS('Production Result'!$D:$D,'Production Result'!$C:$C,'DA Injection'!$G98,'Production Result'!$B:$B,'DA Injection'!U$2)</f>
        <v>0</v>
      </c>
      <c r="V98" s="129">
        <f ca="1">SUMIFS('Production Result'!$E:$E,'Production Result'!$C:$C,'DA Injection'!$G98,'Production Result'!$B:$B,'DA Injection'!U$2)</f>
        <v>0</v>
      </c>
      <c r="W98" s="129">
        <f ca="1">SUMIFS('Production Result'!$D:$D,'Production Result'!$C:$C,'DA Injection'!$G98,'Production Result'!$B:$B,'DA Injection'!W$2)</f>
        <v>0</v>
      </c>
      <c r="X98" s="129">
        <f ca="1">SUMIFS('Production Result'!$E:$E,'Production Result'!$C:$C,'DA Injection'!$G98,'Production Result'!$B:$B,'DA Injection'!W$2)</f>
        <v>0</v>
      </c>
      <c r="Y98" s="129">
        <f ca="1">SUMIFS('Production Result'!$D:$D,'Production Result'!$C:$C,'DA Injection'!$G98,'Production Result'!$B:$B,'DA Injection'!Y$2)</f>
        <v>0</v>
      </c>
      <c r="Z98" s="129">
        <f ca="1">SUMIFS('Production Result'!$E:$E,'Production Result'!$C:$C,'DA Injection'!$G98,'Production Result'!$B:$B,'DA Injection'!Y$2)</f>
        <v>0</v>
      </c>
      <c r="AA98" s="129">
        <f ca="1">SUMIFS('Production Result'!$D:$D,'Production Result'!$C:$C,'DA Injection'!$G98,'Production Result'!$B:$B,'DA Injection'!AA$2)</f>
        <v>0</v>
      </c>
      <c r="AB98" s="129">
        <f ca="1">SUMIFS('Production Result'!$E:$E,'Production Result'!$C:$C,'DA Injection'!$G98,'Production Result'!$B:$B,'DA Injection'!AA$2)</f>
        <v>0</v>
      </c>
      <c r="AC98" s="129">
        <f ca="1">SUMIFS('Production Result'!$D:$D,'Production Result'!$C:$C,'DA Injection'!$G98,'Production Result'!$B:$B,'DA Injection'!AC$2)</f>
        <v>0</v>
      </c>
      <c r="AD98" s="129">
        <f ca="1">SUMIFS('Production Result'!$E:$E,'Production Result'!$C:$C,'DA Injection'!$G98,'Production Result'!$B:$B,'DA Injection'!AC$2)</f>
        <v>0</v>
      </c>
      <c r="AE98" s="129">
        <f ca="1">SUMIFS('Production Result'!$D:$D,'Production Result'!$C:$C,'DA Injection'!$G98,'Production Result'!$B:$B,'DA Injection'!AE$2)</f>
        <v>0</v>
      </c>
      <c r="AF98" s="129">
        <f ca="1">SUMIFS('Production Result'!$E:$E,'Production Result'!$C:$C,'DA Injection'!$G98,'Production Result'!$B:$B,'DA Injection'!AE$2)</f>
        <v>0</v>
      </c>
      <c r="AG98" s="129">
        <f ca="1">SUMIFS('Production Result'!$D:$D,'Production Result'!$C:$C,'DA Injection'!$G98,'Production Result'!$B:$B,'DA Injection'!AG$2)</f>
        <v>0</v>
      </c>
      <c r="AH98" s="129">
        <f ca="1">SUMIFS('Production Result'!$E:$E,'Production Result'!$C:$C,'DA Injection'!$G98,'Production Result'!$B:$B,'DA Injection'!AG$2)</f>
        <v>0</v>
      </c>
      <c r="AI98" s="129">
        <f ca="1">SUMIFS('Production Result'!$D:$D,'Production Result'!$C:$C,'DA Injection'!$G98,'Production Result'!$B:$B,'DA Injection'!AI$2)</f>
        <v>0</v>
      </c>
      <c r="AJ98" s="129">
        <f ca="1">SUMIFS('Production Result'!$E:$E,'Production Result'!$C:$C,'DA Injection'!$G98,'Production Result'!$B:$B,'DA Injection'!AI$2)</f>
        <v>0</v>
      </c>
      <c r="AK98" s="151"/>
      <c r="AL98" s="151"/>
      <c r="AM98" s="151"/>
      <c r="AN98" s="151"/>
      <c r="AO98" s="151"/>
      <c r="AP98" s="151"/>
      <c r="AQ98" s="151"/>
      <c r="AR98" s="151"/>
      <c r="AS98" s="151"/>
      <c r="AT98" s="151"/>
      <c r="AU98" s="151"/>
      <c r="AV98" s="151"/>
      <c r="AW98" s="151"/>
      <c r="AX98" s="151"/>
      <c r="AY98" s="151"/>
      <c r="AZ98" s="151"/>
      <c r="BA98" s="151"/>
      <c r="BB98" s="151"/>
      <c r="BC98" s="151"/>
      <c r="BD98" s="151"/>
      <c r="BE98" s="151"/>
      <c r="BF98" s="151"/>
      <c r="BG98" s="151"/>
      <c r="BH98" s="151"/>
      <c r="BI98" s="151"/>
      <c r="BJ98" s="151"/>
      <c r="BK98" s="151"/>
      <c r="BL98" s="151"/>
      <c r="BM98" s="151"/>
      <c r="BN98" s="151"/>
      <c r="BO98" s="151"/>
      <c r="BP98" s="151"/>
      <c r="BQ98" s="151"/>
      <c r="BR98" s="151"/>
    </row>
    <row r="99" spans="1:70" s="38" customFormat="1" ht="33">
      <c r="A99" s="35"/>
      <c r="B99" s="123"/>
      <c r="C99" s="144">
        <f t="shared" ca="1" si="80"/>
        <v>14</v>
      </c>
      <c r="D99" s="264" t="str">
        <f t="shared" ca="1" si="115"/>
        <v>-</v>
      </c>
      <c r="E99" s="144">
        <f t="shared" ref="E99:M99" ca="1" si="120">E98</f>
        <v>35</v>
      </c>
      <c r="F99" s="144">
        <f t="shared" ca="1" si="120"/>
        <v>240</v>
      </c>
      <c r="G99" s="144" t="str">
        <f t="shared" ca="1" si="120"/>
        <v>DA63-08275A</v>
      </c>
      <c r="H99" s="196">
        <f t="shared" ca="1" si="120"/>
        <v>-1</v>
      </c>
      <c r="I99" s="144">
        <f t="shared" si="120"/>
        <v>0</v>
      </c>
      <c r="J99" s="212">
        <f t="shared" ca="1" si="120"/>
        <v>1</v>
      </c>
      <c r="K99" s="146">
        <f t="shared" ca="1" si="120"/>
        <v>1</v>
      </c>
      <c r="L99" s="146">
        <f t="shared" ca="1" si="120"/>
        <v>38</v>
      </c>
      <c r="M99" s="146">
        <f t="shared" ca="1" si="120"/>
        <v>2</v>
      </c>
      <c r="N99" s="193">
        <f t="shared" ca="1" si="91"/>
        <v>189.47368421052633</v>
      </c>
      <c r="O99" s="135">
        <f ca="1">SUM(Q99:AJ99)</f>
        <v>0</v>
      </c>
      <c r="P99" s="132" t="s">
        <v>234</v>
      </c>
      <c r="Q99" s="129">
        <f ca="1">SUMIFS('Production Result'!$F:$F,'Production Result'!$C:$C,'DA Injection'!$G99,'Production Result'!$B:$B,'DA Injection'!Q$2)</f>
        <v>0</v>
      </c>
      <c r="R99" s="129">
        <f ca="1">SUMIFS('Production Result'!$G:$G,'Production Result'!$C:$C,'DA Injection'!$G99,'Production Result'!$B:$B,'DA Injection'!Q$2)</f>
        <v>0</v>
      </c>
      <c r="S99" s="129">
        <f ca="1">SUMIFS('Production Result'!$F:$F,'Production Result'!$C:$C,'DA Injection'!$G99,'Production Result'!$B:$B,'DA Injection'!S$2)</f>
        <v>0</v>
      </c>
      <c r="T99" s="129">
        <f ca="1">SUMIFS('Production Result'!$G:$G,'Production Result'!$C:$C,'DA Injection'!$G99,'Production Result'!$B:$B,'DA Injection'!S$2)</f>
        <v>0</v>
      </c>
      <c r="U99" s="129">
        <f ca="1">SUMIFS('Production Result'!$F:$F,'Production Result'!$C:$C,'DA Injection'!$G99,'Production Result'!$B:$B,'DA Injection'!U$2)</f>
        <v>0</v>
      </c>
      <c r="V99" s="129">
        <f ca="1">SUMIFS('Production Result'!$G:$G,'Production Result'!$C:$C,'DA Injection'!$G99,'Production Result'!$B:$B,'DA Injection'!U$2)</f>
        <v>0</v>
      </c>
      <c r="W99" s="129">
        <f ca="1">SUMIFS('Production Result'!$F:$F,'Production Result'!$C:$C,'DA Injection'!$G99,'Production Result'!$B:$B,'DA Injection'!W$2)</f>
        <v>0</v>
      </c>
      <c r="X99" s="129">
        <f ca="1">SUMIFS('Production Result'!$G:$G,'Production Result'!$C:$C,'DA Injection'!$G99,'Production Result'!$B:$B,'DA Injection'!W$2)</f>
        <v>0</v>
      </c>
      <c r="Y99" s="129">
        <f ca="1">SUMIFS('Production Result'!$F:$F,'Production Result'!$C:$C,'DA Injection'!$G99,'Production Result'!$B:$B,'DA Injection'!Y$2)</f>
        <v>0</v>
      </c>
      <c r="Z99" s="129">
        <f ca="1">SUMIFS('Production Result'!$G:$G,'Production Result'!$C:$C,'DA Injection'!$G99,'Production Result'!$B:$B,'DA Injection'!Y$2)</f>
        <v>0</v>
      </c>
      <c r="AA99" s="129">
        <f ca="1">SUMIFS('Production Result'!$F:$F,'Production Result'!$C:$C,'DA Injection'!$G99,'Production Result'!$B:$B,'DA Injection'!AA$2)</f>
        <v>0</v>
      </c>
      <c r="AB99" s="129">
        <f ca="1">SUMIFS('Production Result'!$G:$G,'Production Result'!$C:$C,'DA Injection'!$G99,'Production Result'!$B:$B,'DA Injection'!AA$2)</f>
        <v>0</v>
      </c>
      <c r="AC99" s="129">
        <f ca="1">SUMIFS('Production Result'!$F:$F,'Production Result'!$C:$C,'DA Injection'!$G99,'Production Result'!$B:$B,'DA Injection'!AC$2)</f>
        <v>0</v>
      </c>
      <c r="AD99" s="129">
        <f ca="1">SUMIFS('Production Result'!$G:$G,'Production Result'!$C:$C,'DA Injection'!$G99,'Production Result'!$B:$B,'DA Injection'!AC$2)</f>
        <v>0</v>
      </c>
      <c r="AE99" s="129">
        <f ca="1">SUMIFS('Production Result'!$F:$F,'Production Result'!$C:$C,'DA Injection'!$G99,'Production Result'!$B:$B,'DA Injection'!AE$2)</f>
        <v>0</v>
      </c>
      <c r="AF99" s="129">
        <f ca="1">SUMIFS('Production Result'!$G:$G,'Production Result'!$C:$C,'DA Injection'!$G99,'Production Result'!$B:$B,'DA Injection'!AE$2)</f>
        <v>0</v>
      </c>
      <c r="AG99" s="129">
        <f ca="1">SUMIFS('Production Result'!$F:$F,'Production Result'!$C:$C,'DA Injection'!$G99,'Production Result'!$B:$B,'DA Injection'!AG$2)</f>
        <v>0</v>
      </c>
      <c r="AH99" s="129">
        <f ca="1">SUMIFS('Production Result'!$G:$G,'Production Result'!$C:$C,'DA Injection'!$G99,'Production Result'!$B:$B,'DA Injection'!AG$2)</f>
        <v>0</v>
      </c>
      <c r="AI99" s="129">
        <f ca="1">SUMIFS('Production Result'!$F:$F,'Production Result'!$C:$C,'DA Injection'!$G99,'Production Result'!$B:$B,'DA Injection'!AI$2)</f>
        <v>0</v>
      </c>
      <c r="AJ99" s="129">
        <f ca="1">SUMIFS('Production Result'!$G:$G,'Production Result'!$C:$C,'DA Injection'!$G99,'Production Result'!$B:$B,'DA Injection'!AI$2)</f>
        <v>0</v>
      </c>
      <c r="AK99" s="151"/>
      <c r="AL99" s="151"/>
      <c r="AM99" s="151"/>
      <c r="AN99" s="151"/>
      <c r="AO99" s="151"/>
      <c r="AP99" s="151"/>
      <c r="AQ99" s="151"/>
      <c r="AR99" s="151"/>
      <c r="AS99" s="151"/>
      <c r="AT99" s="151"/>
      <c r="AU99" s="151"/>
      <c r="AV99" s="151"/>
      <c r="AW99" s="151"/>
      <c r="AX99" s="151"/>
      <c r="AY99" s="151"/>
      <c r="AZ99" s="151"/>
      <c r="BA99" s="151"/>
      <c r="BB99" s="151"/>
      <c r="BC99" s="151"/>
      <c r="BD99" s="151"/>
      <c r="BE99" s="151"/>
      <c r="BF99" s="151"/>
      <c r="BG99" s="151"/>
      <c r="BH99" s="151"/>
      <c r="BI99" s="151"/>
      <c r="BJ99" s="151"/>
      <c r="BK99" s="151"/>
      <c r="BL99" s="151"/>
      <c r="BM99" s="151"/>
      <c r="BN99" s="151"/>
      <c r="BO99" s="151"/>
      <c r="BP99" s="151"/>
      <c r="BQ99" s="151"/>
      <c r="BR99" s="151"/>
    </row>
    <row r="100" spans="1:70" s="38" customFormat="1" ht="33">
      <c r="A100" s="35"/>
      <c r="B100" s="123"/>
      <c r="C100" s="145">
        <f t="shared" ca="1" si="80"/>
        <v>14</v>
      </c>
      <c r="D100" s="264" t="str">
        <f t="shared" ca="1" si="115"/>
        <v>-</v>
      </c>
      <c r="E100" s="145">
        <f t="shared" ref="E100:M100" ca="1" si="121">E99</f>
        <v>35</v>
      </c>
      <c r="F100" s="145">
        <f t="shared" ca="1" si="121"/>
        <v>240</v>
      </c>
      <c r="G100" s="145" t="str">
        <f t="shared" ca="1" si="121"/>
        <v>DA63-08275A</v>
      </c>
      <c r="H100" s="196">
        <f t="shared" ca="1" si="121"/>
        <v>-1</v>
      </c>
      <c r="I100" s="145">
        <f t="shared" si="121"/>
        <v>0</v>
      </c>
      <c r="J100" s="213">
        <f t="shared" ca="1" si="121"/>
        <v>1</v>
      </c>
      <c r="K100" s="146">
        <f t="shared" ca="1" si="121"/>
        <v>1</v>
      </c>
      <c r="L100" s="146">
        <f t="shared" ca="1" si="121"/>
        <v>38</v>
      </c>
      <c r="M100" s="146">
        <f t="shared" ca="1" si="121"/>
        <v>2</v>
      </c>
      <c r="N100" s="194">
        <f t="shared" ca="1" si="91"/>
        <v>189.47368421052633</v>
      </c>
      <c r="O100" s="137" t="e">
        <f ca="1">O99/O98</f>
        <v>#DIV/0!</v>
      </c>
      <c r="P100" s="136" t="s">
        <v>239</v>
      </c>
      <c r="Q100" s="138" t="str">
        <f t="shared" ref="Q100:AJ100" ca="1" si="122">IFERROR(Q99/Q98,"")</f>
        <v/>
      </c>
      <c r="R100" s="138" t="str">
        <f t="shared" ca="1" si="122"/>
        <v/>
      </c>
      <c r="S100" s="138" t="str">
        <f t="shared" ca="1" si="122"/>
        <v/>
      </c>
      <c r="T100" s="138" t="str">
        <f t="shared" ca="1" si="122"/>
        <v/>
      </c>
      <c r="U100" s="138" t="str">
        <f t="shared" ca="1" si="122"/>
        <v/>
      </c>
      <c r="V100" s="138" t="str">
        <f t="shared" ca="1" si="122"/>
        <v/>
      </c>
      <c r="W100" s="138" t="str">
        <f t="shared" ca="1" si="122"/>
        <v/>
      </c>
      <c r="X100" s="138" t="str">
        <f t="shared" ca="1" si="122"/>
        <v/>
      </c>
      <c r="Y100" s="138" t="str">
        <f t="shared" ca="1" si="122"/>
        <v/>
      </c>
      <c r="Z100" s="138" t="str">
        <f t="shared" ca="1" si="122"/>
        <v/>
      </c>
      <c r="AA100" s="138" t="str">
        <f t="shared" ca="1" si="122"/>
        <v/>
      </c>
      <c r="AB100" s="138" t="str">
        <f t="shared" ca="1" si="122"/>
        <v/>
      </c>
      <c r="AC100" s="138" t="str">
        <f t="shared" ca="1" si="122"/>
        <v/>
      </c>
      <c r="AD100" s="138" t="str">
        <f t="shared" ca="1" si="122"/>
        <v/>
      </c>
      <c r="AE100" s="138" t="str">
        <f t="shared" ca="1" si="122"/>
        <v/>
      </c>
      <c r="AF100" s="138" t="str">
        <f t="shared" ca="1" si="122"/>
        <v/>
      </c>
      <c r="AG100" s="138" t="str">
        <f t="shared" ca="1" si="122"/>
        <v/>
      </c>
      <c r="AH100" s="138" t="str">
        <f t="shared" ca="1" si="122"/>
        <v/>
      </c>
      <c r="AI100" s="138" t="str">
        <f t="shared" ca="1" si="122"/>
        <v/>
      </c>
      <c r="AJ100" s="138" t="str">
        <f t="shared" ca="1" si="122"/>
        <v/>
      </c>
      <c r="AK100" s="151"/>
      <c r="AL100" s="151"/>
      <c r="AM100" s="151"/>
      <c r="AN100" s="151"/>
      <c r="AO100" s="151"/>
      <c r="AP100" s="151"/>
      <c r="AQ100" s="151"/>
      <c r="AR100" s="151"/>
      <c r="AS100" s="151"/>
      <c r="AT100" s="151"/>
      <c r="AU100" s="151"/>
      <c r="AV100" s="151"/>
      <c r="AW100" s="151"/>
      <c r="AX100" s="151"/>
      <c r="AY100" s="151"/>
      <c r="AZ100" s="151"/>
      <c r="BA100" s="151"/>
      <c r="BB100" s="151"/>
      <c r="BC100" s="151"/>
      <c r="BD100" s="151"/>
      <c r="BE100" s="151"/>
      <c r="BF100" s="151"/>
      <c r="BG100" s="151"/>
      <c r="BH100" s="151"/>
      <c r="BI100" s="151"/>
      <c r="BJ100" s="151"/>
      <c r="BK100" s="151"/>
      <c r="BL100" s="151"/>
      <c r="BM100" s="151"/>
      <c r="BN100" s="151"/>
      <c r="BO100" s="151"/>
      <c r="BP100" s="151"/>
      <c r="BQ100" s="151"/>
      <c r="BR100" s="151"/>
    </row>
    <row r="101" spans="1:70" s="115" customFormat="1" ht="33">
      <c r="A101" s="114"/>
      <c r="B101" s="121"/>
      <c r="C101" s="141">
        <f ca="1">IF(P105="Good",COUNTIF(INDIRECT("P1:P"&amp;ROW(P105)),"Good"))</f>
        <v>15</v>
      </c>
      <c r="D101" s="285">
        <f ca="1">IFERROR(SUM(Q105:AJ105)/SUM(Q104:AJ104),"-")</f>
        <v>0.28659932659932658</v>
      </c>
      <c r="E101" s="139">
        <f ca="1">VLOOKUP(G101,'Code List'!B:D,2,0)</f>
        <v>4</v>
      </c>
      <c r="F101" s="139">
        <f ca="1">VLOOKUP(G101,'Code List'!B:D,3,0)</f>
        <v>240</v>
      </c>
      <c r="G101" s="427" t="str">
        <f ca="1">VLOOKUP(C101,'Code List'!A:B,2,0)</f>
        <v>DJ64-01011B</v>
      </c>
      <c r="H101" s="195">
        <f ca="1">SUM(Q102:AJ102)-K101</f>
        <v>7303</v>
      </c>
      <c r="I101" s="133"/>
      <c r="J101" s="211">
        <f ca="1">VLOOKUP(G101,'Code List'!B:G,6,0)</f>
        <v>1</v>
      </c>
      <c r="K101" s="140">
        <f ca="1">SUMIFS(Stock!C:C,Stock!B:B,'DA Injection'!G101)+SUMIFS(Stock!C:C,Stock!B:B,VLOOKUP('DA Injection'!G101,'Code List'!$B:$K,10,0))</f>
        <v>1011</v>
      </c>
      <c r="L101" s="140">
        <f ca="1">VLOOKUP(G101,'Code List'!B:F,4,0)</f>
        <v>32</v>
      </c>
      <c r="M101" s="140">
        <f ca="1">VLOOKUP(G101,'Code List'!B:F,5,0)</f>
        <v>2</v>
      </c>
      <c r="N101" s="197">
        <f t="shared" ca="1" si="91"/>
        <v>225</v>
      </c>
      <c r="O101" s="134"/>
      <c r="P101" s="124" t="s">
        <v>231</v>
      </c>
      <c r="Q101" s="125" t="s">
        <v>228</v>
      </c>
      <c r="R101" s="126" t="s">
        <v>229</v>
      </c>
      <c r="S101" s="125" t="s">
        <v>228</v>
      </c>
      <c r="T101" s="126" t="s">
        <v>229</v>
      </c>
      <c r="U101" s="125" t="s">
        <v>228</v>
      </c>
      <c r="V101" s="126" t="s">
        <v>229</v>
      </c>
      <c r="W101" s="125" t="s">
        <v>228</v>
      </c>
      <c r="X101" s="126" t="s">
        <v>229</v>
      </c>
      <c r="Y101" s="125" t="s">
        <v>228</v>
      </c>
      <c r="Z101" s="126" t="s">
        <v>229</v>
      </c>
      <c r="AA101" s="125" t="s">
        <v>228</v>
      </c>
      <c r="AB101" s="126" t="s">
        <v>229</v>
      </c>
      <c r="AC101" s="125" t="s">
        <v>228</v>
      </c>
      <c r="AD101" s="126" t="s">
        <v>229</v>
      </c>
      <c r="AE101" s="125" t="s">
        <v>228</v>
      </c>
      <c r="AF101" s="126" t="s">
        <v>229</v>
      </c>
      <c r="AG101" s="125" t="s">
        <v>228</v>
      </c>
      <c r="AH101" s="126" t="s">
        <v>229</v>
      </c>
      <c r="AI101" s="125" t="s">
        <v>228</v>
      </c>
      <c r="AJ101" s="126" t="s">
        <v>229</v>
      </c>
      <c r="AK101" s="150"/>
      <c r="AL101" s="150"/>
      <c r="AM101" s="150"/>
      <c r="AN101" s="150"/>
      <c r="AO101" s="150"/>
      <c r="AP101" s="150"/>
      <c r="AQ101" s="150"/>
      <c r="AR101" s="150"/>
      <c r="AS101" s="150"/>
      <c r="AT101" s="150"/>
      <c r="AU101" s="150"/>
      <c r="AV101" s="150"/>
      <c r="AW101" s="150"/>
      <c r="AX101" s="150"/>
      <c r="AY101" s="150"/>
      <c r="AZ101" s="150"/>
      <c r="BA101" s="150"/>
      <c r="BB101" s="150"/>
      <c r="BC101" s="150"/>
      <c r="BD101" s="150"/>
      <c r="BE101" s="150"/>
      <c r="BF101" s="150"/>
      <c r="BG101" s="150"/>
      <c r="BH101" s="150"/>
      <c r="BI101" s="150"/>
      <c r="BJ101" s="150"/>
      <c r="BK101" s="150"/>
      <c r="BL101" s="150"/>
      <c r="BM101" s="150"/>
      <c r="BN101" s="150"/>
      <c r="BO101" s="150"/>
      <c r="BP101" s="150"/>
      <c r="BQ101" s="150"/>
      <c r="BR101" s="150"/>
    </row>
    <row r="102" spans="1:70" s="115" customFormat="1" ht="66.95" customHeight="1">
      <c r="A102" s="114"/>
      <c r="B102" s="121"/>
      <c r="C102" s="144">
        <f t="shared" ref="C102:M102" ca="1" si="123">C101</f>
        <v>15</v>
      </c>
      <c r="D102" s="264">
        <f t="shared" ca="1" si="123"/>
        <v>0.28659932659932658</v>
      </c>
      <c r="E102" s="144">
        <f t="shared" ca="1" si="123"/>
        <v>4</v>
      </c>
      <c r="F102" s="144">
        <f t="shared" ca="1" si="123"/>
        <v>240</v>
      </c>
      <c r="G102" s="429" t="str">
        <f t="shared" ca="1" si="123"/>
        <v>DJ64-01011B</v>
      </c>
      <c r="H102" s="196">
        <f t="shared" ca="1" si="123"/>
        <v>7303</v>
      </c>
      <c r="I102" s="144">
        <f t="shared" si="123"/>
        <v>0</v>
      </c>
      <c r="J102" s="212">
        <f t="shared" ca="1" si="123"/>
        <v>1</v>
      </c>
      <c r="K102" s="146">
        <f t="shared" ca="1" si="123"/>
        <v>1011</v>
      </c>
      <c r="L102" s="146">
        <f t="shared" ca="1" si="123"/>
        <v>32</v>
      </c>
      <c r="M102" s="146">
        <f t="shared" ca="1" si="123"/>
        <v>2</v>
      </c>
      <c r="N102" s="193">
        <f t="shared" ca="1" si="91"/>
        <v>225</v>
      </c>
      <c r="O102" s="134" t="s">
        <v>238</v>
      </c>
      <c r="P102" s="124"/>
      <c r="Q102" s="463">
        <f ca="1">IF(SUMIFS(INDIRECT("'PSI WM REF'!"&amp;SUBSTITUTE(ADDRESS(1,MATCH(Q$2,INDIRECT("'PSI WM REF'!"&amp;"5:5"),0)),"$1","")&amp;":"&amp;SUBSTITUTE(ADDRESS(1,MATCH(Q$2,INDIRECT("'PSI WM REF'!"&amp;"5:5"),0)),"$1","")),INDIRECT("'PSI WM REF'!"&amp;"C:C"),$G101,INDIRECT("'PSI WM REF'!"&amp;"U:U"),"3.Balance stock (only SEHC)")&gt;0,0,IF(ABS(SUMIFS(INDIRECT("'PSI WM REF'!"&amp;SUBSTITUTE(ADDRESS(1,MATCH(Q$2,INDIRECT("'PSI WM REF'!"&amp;"5:5"),0)),"$1","")&amp;":"&amp;SUBSTITUTE(ADDRESS(1,MATCH(Q$2,INDIRECT("'PSI WM REF'!"&amp;"5:5"),0)),"$1","")),INDIRECT("'PSI WM REF'!"&amp;"C:C"),$G101,INDIRECT("'PSI WM REF'!"&amp;"U:U"),"3.Balance stock (only SEHC)"))&gt;SUMIFS(INDIRECT("'PSI WM REF'!"&amp;SUBSTITUTE(ADDRESS(1,MATCH(Q$2,INDIRECT("'PSI WM REF'!"&amp;"5:5"),0)),"$1","")&amp;":"&amp;SUBSTITUTE(ADDRESS(1,MATCH(Q$2,INDIRECT("'PSI WM REF'!"&amp;"5:5"),0)),"$1","")),INDIRECT("'PSI WM REF'!"&amp;"C:C"),$G101,INDIRECT("'PSI WM REF'!"&amp;"U:U"),"1.Requirements (필요량)"),SUMIFS(INDIRECT("'PSI WM REF'!"&amp;SUBSTITUTE(ADDRESS(1,MATCH(Q$2,INDIRECT("'PSI WM REF'!"&amp;"5:5"),0)),"$1","")&amp;":"&amp;SUBSTITUTE(ADDRESS(1,MATCH(Q$2,INDIRECT("'PSI WM REF'!"&amp;"5:5"),0)),"$1","")),INDIRECT("'PSI WM REF'!"&amp;"C:C"),$G101,INDIRECT("'PSI WM REF'!"&amp;"U:U"),"1.Requirements (필요량)"),ABS(SUMIFS(INDIRECT("'PSI WM REF'!"&amp;SUBSTITUTE(ADDRESS(1,MATCH(Q$2,INDIRECT("'PSI WM REF'!"&amp;"5:5"),0)),"$1","")&amp;":"&amp;SUBSTITUTE(ADDRESS(1,MATCH(Q$2,INDIRECT("'PSI WM REF'!"&amp;"5:5"),0)),"$1","")),INDIRECT("'PSI WM REF'!"&amp;"C:C"),$G101,INDIRECT("'PSI WM REF'!"&amp;"U:U"),"3.Balance stock (only SEHC)"))))+N(" [[[[               Comment: WM REF PSI              ]]]")+IFERROR(SUMIFS(INDIRECT("'PSI VC'!"&amp;SUBSTITUTE(ADDRESS(1,MATCH(Q$2,INDIRECT("'PSI VC'!"&amp;"3:3"),0)),"$1","")&amp;":"&amp;SUBSTITUTE(ADDRESS(1,MATCH(Q$2,INDIRECT("'PSI VC'!"&amp;"3:3"),0)),"$1","")),INDIRECT("'PSI VC'!"&amp;"A:A"),$G101),0)+N("[[[                    Comment: VC PSI                    ]]]")+SUMIFS(INDIRECT("'Assy PSI Shortage'!"&amp;SUBSTITUTE(ADDRESS(1,42+MATCH(Q$2,INDIRECT("'Assy PSI Shortage'!"&amp;"AQ2:BA2"),0)),"$1","")&amp;":"&amp;SUBSTITUTE(ADDRESS(1,42+MATCH(Q$2,INDIRECT("'Assy PSI Shortage'!"&amp;"AQ2:BA2"),0)),"$1","")),'Assy PSI Shortage'!$AP:$AP,'DA Injection'!$G101)+N("[[[                    Comment: Assy PSI                    ]]]")</f>
        <v>3039</v>
      </c>
      <c r="R102" s="464"/>
      <c r="S102" s="463">
        <f ca="1">IF(SUMIFS(INDIRECT("'PSI WM REF'!"&amp;SUBSTITUTE(ADDRESS(1,MATCH(S$2,INDIRECT("'PSI WM REF'!"&amp;"5:5"),0)),"$1","")&amp;":"&amp;SUBSTITUTE(ADDRESS(1,MATCH(S$2,INDIRECT("'PSI WM REF'!"&amp;"5:5"),0)),"$1","")),INDIRECT("'PSI WM REF'!"&amp;"C:C"),$G101,INDIRECT("'PSI WM REF'!"&amp;"U:U"),"3.Balance stock (only SEHC)")&gt;0,0,IF(ABS(SUMIFS(INDIRECT("'PSI WM REF'!"&amp;SUBSTITUTE(ADDRESS(1,MATCH(S$2,INDIRECT("'PSI WM REF'!"&amp;"5:5"),0)),"$1","")&amp;":"&amp;SUBSTITUTE(ADDRESS(1,MATCH(S$2,INDIRECT("'PSI WM REF'!"&amp;"5:5"),0)),"$1","")),INDIRECT("'PSI WM REF'!"&amp;"C:C"),$G101,INDIRECT("'PSI WM REF'!"&amp;"U:U"),"3.Balance stock (only SEHC)"))&gt;SUMIFS(INDIRECT("'PSI WM REF'!"&amp;SUBSTITUTE(ADDRESS(1,MATCH(S$2,INDIRECT("'PSI WM REF'!"&amp;"5:5"),0)),"$1","")&amp;":"&amp;SUBSTITUTE(ADDRESS(1,MATCH(S$2,INDIRECT("'PSI WM REF'!"&amp;"5:5"),0)),"$1","")),INDIRECT("'PSI WM REF'!"&amp;"C:C"),$G101,INDIRECT("'PSI WM REF'!"&amp;"U:U"),"1.Requirements (필요량)"),SUMIFS(INDIRECT("'PSI WM REF'!"&amp;SUBSTITUTE(ADDRESS(1,MATCH(S$2,INDIRECT("'PSI WM REF'!"&amp;"5:5"),0)),"$1","")&amp;":"&amp;SUBSTITUTE(ADDRESS(1,MATCH(S$2,INDIRECT("'PSI WM REF'!"&amp;"5:5"),0)),"$1","")),INDIRECT("'PSI WM REF'!"&amp;"C:C"),$G101,INDIRECT("'PSI WM REF'!"&amp;"U:U"),"1.Requirements (필요량)"),ABS(SUMIFS(INDIRECT("'PSI WM REF'!"&amp;SUBSTITUTE(ADDRESS(1,MATCH(S$2,INDIRECT("'PSI WM REF'!"&amp;"5:5"),0)),"$1","")&amp;":"&amp;SUBSTITUTE(ADDRESS(1,MATCH(S$2,INDIRECT("'PSI WM REF'!"&amp;"5:5"),0)),"$1","")),INDIRECT("'PSI WM REF'!"&amp;"C:C"),$G101,INDIRECT("'PSI WM REF'!"&amp;"U:U"),"3.Balance stock (only SEHC)"))))+N(" [[[[               Comment: WM REF PSI              ]]]")+IFERROR(SUMIFS(INDIRECT("'PSI VC'!"&amp;SUBSTITUTE(ADDRESS(1,MATCH(S$2,INDIRECT("'PSI VC'!"&amp;"3:3"),0)),"$1","")&amp;":"&amp;SUBSTITUTE(ADDRESS(1,MATCH(S$2,INDIRECT("'PSI VC'!"&amp;"3:3"),0)),"$1","")),INDIRECT("'PSI VC'!"&amp;"A:A"),$G101),0)+N("[[[                    Comment: VC PSI                    ]]]")+SUMIFS(INDIRECT("'Assy PSI Shortage'!"&amp;SUBSTITUTE(ADDRESS(1,42+MATCH(S$2,INDIRECT("'Assy PSI Shortage'!"&amp;"AQ2:BA2"),0)),"$1","")&amp;":"&amp;SUBSTITUTE(ADDRESS(1,42+MATCH(S$2,INDIRECT("'Assy PSI Shortage'!"&amp;"AQ2:BA2"),0)),"$1","")),'Assy PSI Shortage'!$AP:$AP,'DA Injection'!$G101)+N("[[[                    Comment: Assy PSI                    ]]]")</f>
        <v>0</v>
      </c>
      <c r="T102" s="464"/>
      <c r="U102" s="463">
        <f ca="1">IF(SUMIFS(INDIRECT("'PSI WM REF'!"&amp;SUBSTITUTE(ADDRESS(1,MATCH(U$2,INDIRECT("'PSI WM REF'!"&amp;"5:5"),0)),"$1","")&amp;":"&amp;SUBSTITUTE(ADDRESS(1,MATCH(U$2,INDIRECT("'PSI WM REF'!"&amp;"5:5"),0)),"$1","")),INDIRECT("'PSI WM REF'!"&amp;"C:C"),$G101,INDIRECT("'PSI WM REF'!"&amp;"U:U"),"3.Balance stock (only SEHC)")&gt;0,0,IF(ABS(SUMIFS(INDIRECT("'PSI WM REF'!"&amp;SUBSTITUTE(ADDRESS(1,MATCH(U$2,INDIRECT("'PSI WM REF'!"&amp;"5:5"),0)),"$1","")&amp;":"&amp;SUBSTITUTE(ADDRESS(1,MATCH(U$2,INDIRECT("'PSI WM REF'!"&amp;"5:5"),0)),"$1","")),INDIRECT("'PSI WM REF'!"&amp;"C:C"),$G101,INDIRECT("'PSI WM REF'!"&amp;"U:U"),"3.Balance stock (only SEHC)"))&gt;SUMIFS(INDIRECT("'PSI WM REF'!"&amp;SUBSTITUTE(ADDRESS(1,MATCH(U$2,INDIRECT("'PSI WM REF'!"&amp;"5:5"),0)),"$1","")&amp;":"&amp;SUBSTITUTE(ADDRESS(1,MATCH(U$2,INDIRECT("'PSI WM REF'!"&amp;"5:5"),0)),"$1","")),INDIRECT("'PSI WM REF'!"&amp;"C:C"),$G101,INDIRECT("'PSI WM REF'!"&amp;"U:U"),"1.Requirements (필요량)"),SUMIFS(INDIRECT("'PSI WM REF'!"&amp;SUBSTITUTE(ADDRESS(1,MATCH(U$2,INDIRECT("'PSI WM REF'!"&amp;"5:5"),0)),"$1","")&amp;":"&amp;SUBSTITUTE(ADDRESS(1,MATCH(U$2,INDIRECT("'PSI WM REF'!"&amp;"5:5"),0)),"$1","")),INDIRECT("'PSI WM REF'!"&amp;"C:C"),$G101,INDIRECT("'PSI WM REF'!"&amp;"U:U"),"1.Requirements (필요량)"),ABS(SUMIFS(INDIRECT("'PSI WM REF'!"&amp;SUBSTITUTE(ADDRESS(1,MATCH(U$2,INDIRECT("'PSI WM REF'!"&amp;"5:5"),0)),"$1","")&amp;":"&amp;SUBSTITUTE(ADDRESS(1,MATCH(U$2,INDIRECT("'PSI WM REF'!"&amp;"5:5"),0)),"$1","")),INDIRECT("'PSI WM REF'!"&amp;"C:C"),$G101,INDIRECT("'PSI WM REF'!"&amp;"U:U"),"3.Balance stock (only SEHC)"))))+N(" [[[[               Comment: WM REF PSI              ]]]")+IFERROR(SUMIFS(INDIRECT("'PSI VC'!"&amp;SUBSTITUTE(ADDRESS(1,MATCH(U$2,INDIRECT("'PSI VC'!"&amp;"3:3"),0)),"$1","")&amp;":"&amp;SUBSTITUTE(ADDRESS(1,MATCH(U$2,INDIRECT("'PSI VC'!"&amp;"3:3"),0)),"$1","")),INDIRECT("'PSI VC'!"&amp;"A:A"),$G101),0)+N("[[[                    Comment: VC PSI                    ]]]")+SUMIFS(INDIRECT("'Assy PSI Shortage'!"&amp;SUBSTITUTE(ADDRESS(1,42+MATCH(U$2,INDIRECT("'Assy PSI Shortage'!"&amp;"AQ2:BA2"),0)),"$1","")&amp;":"&amp;SUBSTITUTE(ADDRESS(1,42+MATCH(U$2,INDIRECT("'Assy PSI Shortage'!"&amp;"AQ2:BA2"),0)),"$1","")),'Assy PSI Shortage'!$AP:$AP,'DA Injection'!$G101)+N("[[[                    Comment: Assy PSI                    ]]]")</f>
        <v>0</v>
      </c>
      <c r="V102" s="464"/>
      <c r="W102" s="463">
        <f ca="1">IF(SUMIFS(INDIRECT("'PSI WM REF'!"&amp;SUBSTITUTE(ADDRESS(1,MATCH(W$2,INDIRECT("'PSI WM REF'!"&amp;"5:5"),0)),"$1","")&amp;":"&amp;SUBSTITUTE(ADDRESS(1,MATCH(W$2,INDIRECT("'PSI WM REF'!"&amp;"5:5"),0)),"$1","")),INDIRECT("'PSI WM REF'!"&amp;"C:C"),$G101,INDIRECT("'PSI WM REF'!"&amp;"U:U"),"3.Balance stock (only SEHC)")&gt;0,0,IF(ABS(SUMIFS(INDIRECT("'PSI WM REF'!"&amp;SUBSTITUTE(ADDRESS(1,MATCH(W$2,INDIRECT("'PSI WM REF'!"&amp;"5:5"),0)),"$1","")&amp;":"&amp;SUBSTITUTE(ADDRESS(1,MATCH(W$2,INDIRECT("'PSI WM REF'!"&amp;"5:5"),0)),"$1","")),INDIRECT("'PSI WM REF'!"&amp;"C:C"),$G101,INDIRECT("'PSI WM REF'!"&amp;"U:U"),"3.Balance stock (only SEHC)"))&gt;SUMIFS(INDIRECT("'PSI WM REF'!"&amp;SUBSTITUTE(ADDRESS(1,MATCH(W$2,INDIRECT("'PSI WM REF'!"&amp;"5:5"),0)),"$1","")&amp;":"&amp;SUBSTITUTE(ADDRESS(1,MATCH(W$2,INDIRECT("'PSI WM REF'!"&amp;"5:5"),0)),"$1","")),INDIRECT("'PSI WM REF'!"&amp;"C:C"),$G101,INDIRECT("'PSI WM REF'!"&amp;"U:U"),"1.Requirements (필요량)"),SUMIFS(INDIRECT("'PSI WM REF'!"&amp;SUBSTITUTE(ADDRESS(1,MATCH(W$2,INDIRECT("'PSI WM REF'!"&amp;"5:5"),0)),"$1","")&amp;":"&amp;SUBSTITUTE(ADDRESS(1,MATCH(W$2,INDIRECT("'PSI WM REF'!"&amp;"5:5"),0)),"$1","")),INDIRECT("'PSI WM REF'!"&amp;"C:C"),$G101,INDIRECT("'PSI WM REF'!"&amp;"U:U"),"1.Requirements (필요량)"),ABS(SUMIFS(INDIRECT("'PSI WM REF'!"&amp;SUBSTITUTE(ADDRESS(1,MATCH(W$2,INDIRECT("'PSI WM REF'!"&amp;"5:5"),0)),"$1","")&amp;":"&amp;SUBSTITUTE(ADDRESS(1,MATCH(W$2,INDIRECT("'PSI WM REF'!"&amp;"5:5"),0)),"$1","")),INDIRECT("'PSI WM REF'!"&amp;"C:C"),$G101,INDIRECT("'PSI WM REF'!"&amp;"U:U"),"3.Balance stock (only SEHC)"))))+N(" [[[[               Comment: WM REF PSI              ]]]")+IFERROR(SUMIFS(INDIRECT("'PSI VC'!"&amp;SUBSTITUTE(ADDRESS(1,MATCH(W$2,INDIRECT("'PSI VC'!"&amp;"3:3"),0)),"$1","")&amp;":"&amp;SUBSTITUTE(ADDRESS(1,MATCH(W$2,INDIRECT("'PSI VC'!"&amp;"3:3"),0)),"$1","")),INDIRECT("'PSI VC'!"&amp;"A:A"),$G101),0)+N("[[[                    Comment: VC PSI                    ]]]")+SUMIFS(INDIRECT("'Assy PSI Shortage'!"&amp;SUBSTITUTE(ADDRESS(1,42+MATCH(W$2,INDIRECT("'Assy PSI Shortage'!"&amp;"AQ2:BA2"),0)),"$1","")&amp;":"&amp;SUBSTITUTE(ADDRESS(1,42+MATCH(W$2,INDIRECT("'Assy PSI Shortage'!"&amp;"AQ2:BA2"),0)),"$1","")),'Assy PSI Shortage'!$AP:$AP,'DA Injection'!$G101)+N("[[[                    Comment: Assy PSI                    ]]]")</f>
        <v>0</v>
      </c>
      <c r="X102" s="464"/>
      <c r="Y102" s="463">
        <f ca="1">IF(SUMIFS(INDIRECT("'PSI WM REF'!"&amp;SUBSTITUTE(ADDRESS(1,MATCH(Y$2,INDIRECT("'PSI WM REF'!"&amp;"5:5"),0)),"$1","")&amp;":"&amp;SUBSTITUTE(ADDRESS(1,MATCH(Y$2,INDIRECT("'PSI WM REF'!"&amp;"5:5"),0)),"$1","")),INDIRECT("'PSI WM REF'!"&amp;"C:C"),$G101,INDIRECT("'PSI WM REF'!"&amp;"U:U"),"3.Balance stock (only SEHC)")&gt;0,0,IF(ABS(SUMIFS(INDIRECT("'PSI WM REF'!"&amp;SUBSTITUTE(ADDRESS(1,MATCH(Y$2,INDIRECT("'PSI WM REF'!"&amp;"5:5"),0)),"$1","")&amp;":"&amp;SUBSTITUTE(ADDRESS(1,MATCH(Y$2,INDIRECT("'PSI WM REF'!"&amp;"5:5"),0)),"$1","")),INDIRECT("'PSI WM REF'!"&amp;"C:C"),$G101,INDIRECT("'PSI WM REF'!"&amp;"U:U"),"3.Balance stock (only SEHC)"))&gt;SUMIFS(INDIRECT("'PSI WM REF'!"&amp;SUBSTITUTE(ADDRESS(1,MATCH(Y$2,INDIRECT("'PSI WM REF'!"&amp;"5:5"),0)),"$1","")&amp;":"&amp;SUBSTITUTE(ADDRESS(1,MATCH(Y$2,INDIRECT("'PSI WM REF'!"&amp;"5:5"),0)),"$1","")),INDIRECT("'PSI WM REF'!"&amp;"C:C"),$G101,INDIRECT("'PSI WM REF'!"&amp;"U:U"),"1.Requirements (필요량)"),SUMIFS(INDIRECT("'PSI WM REF'!"&amp;SUBSTITUTE(ADDRESS(1,MATCH(Y$2,INDIRECT("'PSI WM REF'!"&amp;"5:5"),0)),"$1","")&amp;":"&amp;SUBSTITUTE(ADDRESS(1,MATCH(Y$2,INDIRECT("'PSI WM REF'!"&amp;"5:5"),0)),"$1","")),INDIRECT("'PSI WM REF'!"&amp;"C:C"),$G101,INDIRECT("'PSI WM REF'!"&amp;"U:U"),"1.Requirements (필요량)"),ABS(SUMIFS(INDIRECT("'PSI WM REF'!"&amp;SUBSTITUTE(ADDRESS(1,MATCH(Y$2,INDIRECT("'PSI WM REF'!"&amp;"5:5"),0)),"$1","")&amp;":"&amp;SUBSTITUTE(ADDRESS(1,MATCH(Y$2,INDIRECT("'PSI WM REF'!"&amp;"5:5"),0)),"$1","")),INDIRECT("'PSI WM REF'!"&amp;"C:C"),$G101,INDIRECT("'PSI WM REF'!"&amp;"U:U"),"3.Balance stock (only SEHC)"))))+N(" [[[[               Comment: WM REF PSI              ]]]")+IFERROR(SUMIFS(INDIRECT("'PSI VC'!"&amp;SUBSTITUTE(ADDRESS(1,MATCH(Y$2,INDIRECT("'PSI VC'!"&amp;"3:3"),0)),"$1","")&amp;":"&amp;SUBSTITUTE(ADDRESS(1,MATCH(Y$2,INDIRECT("'PSI VC'!"&amp;"3:3"),0)),"$1","")),INDIRECT("'PSI VC'!"&amp;"A:A"),$G101),0)+N("[[[                    Comment: VC PSI                    ]]]")+SUMIFS(INDIRECT("'Assy PSI Shortage'!"&amp;SUBSTITUTE(ADDRESS(1,42+MATCH(Y$2,INDIRECT("'Assy PSI Shortage'!"&amp;"AQ2:BA2"),0)),"$1","")&amp;":"&amp;SUBSTITUTE(ADDRESS(1,42+MATCH(Y$2,INDIRECT("'Assy PSI Shortage'!"&amp;"AQ2:BA2"),0)),"$1","")),'Assy PSI Shortage'!$AP:$AP,'DA Injection'!$G101)+N("[[[                    Comment: Assy PSI                    ]]]")</f>
        <v>0</v>
      </c>
      <c r="Z102" s="464"/>
      <c r="AA102" s="463">
        <f ca="1">IF(SUMIFS(INDIRECT("'PSI WM REF'!"&amp;SUBSTITUTE(ADDRESS(1,MATCH(AA$2,INDIRECT("'PSI WM REF'!"&amp;"5:5"),0)),"$1","")&amp;":"&amp;SUBSTITUTE(ADDRESS(1,MATCH(AA$2,INDIRECT("'PSI WM REF'!"&amp;"5:5"),0)),"$1","")),INDIRECT("'PSI WM REF'!"&amp;"C:C"),$G101,INDIRECT("'PSI WM REF'!"&amp;"U:U"),"3.Balance stock (only SEHC)")&gt;0,0,IF(ABS(SUMIFS(INDIRECT("'PSI WM REF'!"&amp;SUBSTITUTE(ADDRESS(1,MATCH(AA$2,INDIRECT("'PSI WM REF'!"&amp;"5:5"),0)),"$1","")&amp;":"&amp;SUBSTITUTE(ADDRESS(1,MATCH(AA$2,INDIRECT("'PSI WM REF'!"&amp;"5:5"),0)),"$1","")),INDIRECT("'PSI WM REF'!"&amp;"C:C"),$G101,INDIRECT("'PSI WM REF'!"&amp;"U:U"),"3.Balance stock (only SEHC)"))&gt;SUMIFS(INDIRECT("'PSI WM REF'!"&amp;SUBSTITUTE(ADDRESS(1,MATCH(AA$2,INDIRECT("'PSI WM REF'!"&amp;"5:5"),0)),"$1","")&amp;":"&amp;SUBSTITUTE(ADDRESS(1,MATCH(AA$2,INDIRECT("'PSI WM REF'!"&amp;"5:5"),0)),"$1","")),INDIRECT("'PSI WM REF'!"&amp;"C:C"),$G101,INDIRECT("'PSI WM REF'!"&amp;"U:U"),"1.Requirements (필요량)"),SUMIFS(INDIRECT("'PSI WM REF'!"&amp;SUBSTITUTE(ADDRESS(1,MATCH(AA$2,INDIRECT("'PSI WM REF'!"&amp;"5:5"),0)),"$1","")&amp;":"&amp;SUBSTITUTE(ADDRESS(1,MATCH(AA$2,INDIRECT("'PSI WM REF'!"&amp;"5:5"),0)),"$1","")),INDIRECT("'PSI WM REF'!"&amp;"C:C"),$G101,INDIRECT("'PSI WM REF'!"&amp;"U:U"),"1.Requirements (필요량)"),ABS(SUMIFS(INDIRECT("'PSI WM REF'!"&amp;SUBSTITUTE(ADDRESS(1,MATCH(AA$2,INDIRECT("'PSI WM REF'!"&amp;"5:5"),0)),"$1","")&amp;":"&amp;SUBSTITUTE(ADDRESS(1,MATCH(AA$2,INDIRECT("'PSI WM REF'!"&amp;"5:5"),0)),"$1","")),INDIRECT("'PSI WM REF'!"&amp;"C:C"),$G101,INDIRECT("'PSI WM REF'!"&amp;"U:U"),"3.Balance stock (only SEHC)"))))+N(" [[[[               Comment: WM REF PSI              ]]]")+IFERROR(SUMIFS(INDIRECT("'PSI VC'!"&amp;SUBSTITUTE(ADDRESS(1,MATCH(AA$2,INDIRECT("'PSI VC'!"&amp;"3:3"),0)),"$1","")&amp;":"&amp;SUBSTITUTE(ADDRESS(1,MATCH(AA$2,INDIRECT("'PSI VC'!"&amp;"3:3"),0)),"$1","")),INDIRECT("'PSI VC'!"&amp;"A:A"),$G101),0)+N("[[[                    Comment: VC PSI                    ]]]")+SUMIFS(INDIRECT("'Assy PSI Shortage'!"&amp;SUBSTITUTE(ADDRESS(1,42+MATCH(AA$2,INDIRECT("'Assy PSI Shortage'!"&amp;"AQ2:BA2"),0)),"$1","")&amp;":"&amp;SUBSTITUTE(ADDRESS(1,42+MATCH(AA$2,INDIRECT("'Assy PSI Shortage'!"&amp;"AQ2:BA2"),0)),"$1","")),'Assy PSI Shortage'!$AP:$AP,'DA Injection'!$G101)+N("[[[                    Comment: Assy PSI                    ]]]")</f>
        <v>695</v>
      </c>
      <c r="AB102" s="464"/>
      <c r="AC102" s="463">
        <f ca="1">IF(SUMIFS(INDIRECT("'PSI WM REF'!"&amp;SUBSTITUTE(ADDRESS(1,MATCH(AC$2,INDIRECT("'PSI WM REF'!"&amp;"5:5"),0)),"$1","")&amp;":"&amp;SUBSTITUTE(ADDRESS(1,MATCH(AC$2,INDIRECT("'PSI WM REF'!"&amp;"5:5"),0)),"$1","")),INDIRECT("'PSI WM REF'!"&amp;"C:C"),$G101,INDIRECT("'PSI WM REF'!"&amp;"U:U"),"3.Balance stock (only SEHC)")&gt;0,0,IF(ABS(SUMIFS(INDIRECT("'PSI WM REF'!"&amp;SUBSTITUTE(ADDRESS(1,MATCH(AC$2,INDIRECT("'PSI WM REF'!"&amp;"5:5"),0)),"$1","")&amp;":"&amp;SUBSTITUTE(ADDRESS(1,MATCH(AC$2,INDIRECT("'PSI WM REF'!"&amp;"5:5"),0)),"$1","")),INDIRECT("'PSI WM REF'!"&amp;"C:C"),$G101,INDIRECT("'PSI WM REF'!"&amp;"U:U"),"3.Balance stock (only SEHC)"))&gt;SUMIFS(INDIRECT("'PSI WM REF'!"&amp;SUBSTITUTE(ADDRESS(1,MATCH(AC$2,INDIRECT("'PSI WM REF'!"&amp;"5:5"),0)),"$1","")&amp;":"&amp;SUBSTITUTE(ADDRESS(1,MATCH(AC$2,INDIRECT("'PSI WM REF'!"&amp;"5:5"),0)),"$1","")),INDIRECT("'PSI WM REF'!"&amp;"C:C"),$G101,INDIRECT("'PSI WM REF'!"&amp;"U:U"),"1.Requirements (필요량)"),SUMIFS(INDIRECT("'PSI WM REF'!"&amp;SUBSTITUTE(ADDRESS(1,MATCH(AC$2,INDIRECT("'PSI WM REF'!"&amp;"5:5"),0)),"$1","")&amp;":"&amp;SUBSTITUTE(ADDRESS(1,MATCH(AC$2,INDIRECT("'PSI WM REF'!"&amp;"5:5"),0)),"$1","")),INDIRECT("'PSI WM REF'!"&amp;"C:C"),$G101,INDIRECT("'PSI WM REF'!"&amp;"U:U"),"1.Requirements (필요량)"),ABS(SUMIFS(INDIRECT("'PSI WM REF'!"&amp;SUBSTITUTE(ADDRESS(1,MATCH(AC$2,INDIRECT("'PSI WM REF'!"&amp;"5:5"),0)),"$1","")&amp;":"&amp;SUBSTITUTE(ADDRESS(1,MATCH(AC$2,INDIRECT("'PSI WM REF'!"&amp;"5:5"),0)),"$1","")),INDIRECT("'PSI WM REF'!"&amp;"C:C"),$G101,INDIRECT("'PSI WM REF'!"&amp;"U:U"),"3.Balance stock (only SEHC)"))))+N(" [[[[               Comment: WM REF PSI              ]]]")+IFERROR(SUMIFS(INDIRECT("'PSI VC'!"&amp;SUBSTITUTE(ADDRESS(1,MATCH(AC$2,INDIRECT("'PSI VC'!"&amp;"3:3"),0)),"$1","")&amp;":"&amp;SUBSTITUTE(ADDRESS(1,MATCH(AC$2,INDIRECT("'PSI VC'!"&amp;"3:3"),0)),"$1","")),INDIRECT("'PSI VC'!"&amp;"A:A"),$G101),0)+N("[[[                    Comment: VC PSI                    ]]]")+SUMIFS(INDIRECT("'Assy PSI Shortage'!"&amp;SUBSTITUTE(ADDRESS(1,42+MATCH(AC$2,INDIRECT("'Assy PSI Shortage'!"&amp;"AQ2:BA2"),0)),"$1","")&amp;":"&amp;SUBSTITUTE(ADDRESS(1,42+MATCH(AC$2,INDIRECT("'Assy PSI Shortage'!"&amp;"AQ2:BA2"),0)),"$1","")),'Assy PSI Shortage'!$AP:$AP,'DA Injection'!$G101)+N("[[[                    Comment: Assy PSI                    ]]]")</f>
        <v>2320</v>
      </c>
      <c r="AD102" s="464"/>
      <c r="AE102" s="463">
        <f ca="1">IF(SUMIFS(INDIRECT("'PSI WM REF'!"&amp;SUBSTITUTE(ADDRESS(1,MATCH(AE$2,INDIRECT("'PSI WM REF'!"&amp;"5:5"),0)),"$1","")&amp;":"&amp;SUBSTITUTE(ADDRESS(1,MATCH(AE$2,INDIRECT("'PSI WM REF'!"&amp;"5:5"),0)),"$1","")),INDIRECT("'PSI WM REF'!"&amp;"C:C"),$G101,INDIRECT("'PSI WM REF'!"&amp;"U:U"),"3.Balance stock (only SEHC)")&gt;0,0,IF(ABS(SUMIFS(INDIRECT("'PSI WM REF'!"&amp;SUBSTITUTE(ADDRESS(1,MATCH(AE$2,INDIRECT("'PSI WM REF'!"&amp;"5:5"),0)),"$1","")&amp;":"&amp;SUBSTITUTE(ADDRESS(1,MATCH(AE$2,INDIRECT("'PSI WM REF'!"&amp;"5:5"),0)),"$1","")),INDIRECT("'PSI WM REF'!"&amp;"C:C"),$G101,INDIRECT("'PSI WM REF'!"&amp;"U:U"),"3.Balance stock (only SEHC)"))&gt;SUMIFS(INDIRECT("'PSI WM REF'!"&amp;SUBSTITUTE(ADDRESS(1,MATCH(AE$2,INDIRECT("'PSI WM REF'!"&amp;"5:5"),0)),"$1","")&amp;":"&amp;SUBSTITUTE(ADDRESS(1,MATCH(AE$2,INDIRECT("'PSI WM REF'!"&amp;"5:5"),0)),"$1","")),INDIRECT("'PSI WM REF'!"&amp;"C:C"),$G101,INDIRECT("'PSI WM REF'!"&amp;"U:U"),"1.Requirements (필요량)"),SUMIFS(INDIRECT("'PSI WM REF'!"&amp;SUBSTITUTE(ADDRESS(1,MATCH(AE$2,INDIRECT("'PSI WM REF'!"&amp;"5:5"),0)),"$1","")&amp;":"&amp;SUBSTITUTE(ADDRESS(1,MATCH(AE$2,INDIRECT("'PSI WM REF'!"&amp;"5:5"),0)),"$1","")),INDIRECT("'PSI WM REF'!"&amp;"C:C"),$G101,INDIRECT("'PSI WM REF'!"&amp;"U:U"),"1.Requirements (필요량)"),ABS(SUMIFS(INDIRECT("'PSI WM REF'!"&amp;SUBSTITUTE(ADDRESS(1,MATCH(AE$2,INDIRECT("'PSI WM REF'!"&amp;"5:5"),0)),"$1","")&amp;":"&amp;SUBSTITUTE(ADDRESS(1,MATCH(AE$2,INDIRECT("'PSI WM REF'!"&amp;"5:5"),0)),"$1","")),INDIRECT("'PSI WM REF'!"&amp;"C:C"),$G101,INDIRECT("'PSI WM REF'!"&amp;"U:U"),"3.Balance stock (only SEHC)"))))+N(" [[[[               Comment: WM REF PSI              ]]]")+IFERROR(SUMIFS(INDIRECT("'PSI VC'!"&amp;SUBSTITUTE(ADDRESS(1,MATCH(AE$2,INDIRECT("'PSI VC'!"&amp;"3:3"),0)),"$1","")&amp;":"&amp;SUBSTITUTE(ADDRESS(1,MATCH(AE$2,INDIRECT("'PSI VC'!"&amp;"3:3"),0)),"$1","")),INDIRECT("'PSI VC'!"&amp;"A:A"),$G101),0)+N("[[[                    Comment: VC PSI                    ]]]")+SUMIFS(INDIRECT("'Assy PSI Shortage'!"&amp;SUBSTITUTE(ADDRESS(1,42+MATCH(AE$2,INDIRECT("'Assy PSI Shortage'!"&amp;"AQ2:BA2"),0)),"$1","")&amp;":"&amp;SUBSTITUTE(ADDRESS(1,42+MATCH(AE$2,INDIRECT("'Assy PSI Shortage'!"&amp;"AQ2:BA2"),0)),"$1","")),'Assy PSI Shortage'!$AP:$AP,'DA Injection'!$G101)+N("[[[                    Comment: Assy PSI                    ]]]")</f>
        <v>2260</v>
      </c>
      <c r="AF102" s="464"/>
      <c r="AG102" s="463">
        <f ca="1">IF(SUMIFS(INDIRECT("'PSI WM REF'!"&amp;SUBSTITUTE(ADDRESS(1,MATCH(AG$2,INDIRECT("'PSI WM REF'!"&amp;"5:5"),0)),"$1","")&amp;":"&amp;SUBSTITUTE(ADDRESS(1,MATCH(AG$2,INDIRECT("'PSI WM REF'!"&amp;"5:5"),0)),"$1","")),INDIRECT("'PSI WM REF'!"&amp;"C:C"),$G101,INDIRECT("'PSI WM REF'!"&amp;"U:U"),"3.Balance stock (only SEHC)")&gt;0,0,IF(ABS(SUMIFS(INDIRECT("'PSI WM REF'!"&amp;SUBSTITUTE(ADDRESS(1,MATCH(AG$2,INDIRECT("'PSI WM REF'!"&amp;"5:5"),0)),"$1","")&amp;":"&amp;SUBSTITUTE(ADDRESS(1,MATCH(AG$2,INDIRECT("'PSI WM REF'!"&amp;"5:5"),0)),"$1","")),INDIRECT("'PSI WM REF'!"&amp;"C:C"),$G101,INDIRECT("'PSI WM REF'!"&amp;"U:U"),"3.Balance stock (only SEHC)"))&gt;SUMIFS(INDIRECT("'PSI WM REF'!"&amp;SUBSTITUTE(ADDRESS(1,MATCH(AG$2,INDIRECT("'PSI WM REF'!"&amp;"5:5"),0)),"$1","")&amp;":"&amp;SUBSTITUTE(ADDRESS(1,MATCH(AG$2,INDIRECT("'PSI WM REF'!"&amp;"5:5"),0)),"$1","")),INDIRECT("'PSI WM REF'!"&amp;"C:C"),$G101,INDIRECT("'PSI WM REF'!"&amp;"U:U"),"1.Requirements (필요량)"),SUMIFS(INDIRECT("'PSI WM REF'!"&amp;SUBSTITUTE(ADDRESS(1,MATCH(AG$2,INDIRECT("'PSI WM REF'!"&amp;"5:5"),0)),"$1","")&amp;":"&amp;SUBSTITUTE(ADDRESS(1,MATCH(AG$2,INDIRECT("'PSI WM REF'!"&amp;"5:5"),0)),"$1","")),INDIRECT("'PSI WM REF'!"&amp;"C:C"),$G101,INDIRECT("'PSI WM REF'!"&amp;"U:U"),"1.Requirements (필요량)"),ABS(SUMIFS(INDIRECT("'PSI WM REF'!"&amp;SUBSTITUTE(ADDRESS(1,MATCH(AG$2,INDIRECT("'PSI WM REF'!"&amp;"5:5"),0)),"$1","")&amp;":"&amp;SUBSTITUTE(ADDRESS(1,MATCH(AG$2,INDIRECT("'PSI WM REF'!"&amp;"5:5"),0)),"$1","")),INDIRECT("'PSI WM REF'!"&amp;"C:C"),$G101,INDIRECT("'PSI WM REF'!"&amp;"U:U"),"3.Balance stock (only SEHC)"))))+N(" [[[[               Comment: WM REF PSI              ]]]")+IFERROR(SUMIFS(INDIRECT("'PSI VC'!"&amp;SUBSTITUTE(ADDRESS(1,MATCH(AG$2,INDIRECT("'PSI VC'!"&amp;"3:3"),0)),"$1","")&amp;":"&amp;SUBSTITUTE(ADDRESS(1,MATCH(AG$2,INDIRECT("'PSI VC'!"&amp;"3:3"),0)),"$1","")),INDIRECT("'PSI VC'!"&amp;"A:A"),$G101),0)+N("[[[                    Comment: VC PSI                    ]]]")+SUMIFS(INDIRECT("'Assy PSI Shortage'!"&amp;SUBSTITUTE(ADDRESS(1,42+MATCH(AG$2,INDIRECT("'Assy PSI Shortage'!"&amp;"AQ2:BA2"),0)),"$1","")&amp;":"&amp;SUBSTITUTE(ADDRESS(1,42+MATCH(AG$2,INDIRECT("'Assy PSI Shortage'!"&amp;"AQ2:BA2"),0)),"$1","")),'Assy PSI Shortage'!$AP:$AP,'DA Injection'!$G101)+N("[[[                    Comment: Assy PSI                    ]]]")</f>
        <v>0</v>
      </c>
      <c r="AH102" s="464"/>
      <c r="AI102" s="463">
        <f ca="1">IF(SUMIFS(INDIRECT("'PSI WM REF'!"&amp;SUBSTITUTE(ADDRESS(1,MATCH(AI$2,INDIRECT("'PSI WM REF'!"&amp;"5:5"),0)),"$1","")&amp;":"&amp;SUBSTITUTE(ADDRESS(1,MATCH(AI$2,INDIRECT("'PSI WM REF'!"&amp;"5:5"),0)),"$1","")),INDIRECT("'PSI WM REF'!"&amp;"C:C"),$G101,INDIRECT("'PSI WM REF'!"&amp;"U:U"),"3.Balance stock (only SEHC)")&gt;0,0,IF(ABS(SUMIFS(INDIRECT("'PSI WM REF'!"&amp;SUBSTITUTE(ADDRESS(1,MATCH(AI$2,INDIRECT("'PSI WM REF'!"&amp;"5:5"),0)),"$1","")&amp;":"&amp;SUBSTITUTE(ADDRESS(1,MATCH(AI$2,INDIRECT("'PSI WM REF'!"&amp;"5:5"),0)),"$1","")),INDIRECT("'PSI WM REF'!"&amp;"C:C"),$G101,INDIRECT("'PSI WM REF'!"&amp;"U:U"),"3.Balance stock (only SEHC)"))&gt;SUMIFS(INDIRECT("'PSI WM REF'!"&amp;SUBSTITUTE(ADDRESS(1,MATCH(AI$2,INDIRECT("'PSI WM REF'!"&amp;"5:5"),0)),"$1","")&amp;":"&amp;SUBSTITUTE(ADDRESS(1,MATCH(AI$2,INDIRECT("'PSI WM REF'!"&amp;"5:5"),0)),"$1","")),INDIRECT("'PSI WM REF'!"&amp;"C:C"),$G101,INDIRECT("'PSI WM REF'!"&amp;"U:U"),"1.Requirements (필요량)"),SUMIFS(INDIRECT("'PSI WM REF'!"&amp;SUBSTITUTE(ADDRESS(1,MATCH(AI$2,INDIRECT("'PSI WM REF'!"&amp;"5:5"),0)),"$1","")&amp;":"&amp;SUBSTITUTE(ADDRESS(1,MATCH(AI$2,INDIRECT("'PSI WM REF'!"&amp;"5:5"),0)),"$1","")),INDIRECT("'PSI WM REF'!"&amp;"C:C"),$G101,INDIRECT("'PSI WM REF'!"&amp;"U:U"),"1.Requirements (필요량)"),ABS(SUMIFS(INDIRECT("'PSI WM REF'!"&amp;SUBSTITUTE(ADDRESS(1,MATCH(AI$2,INDIRECT("'PSI WM REF'!"&amp;"5:5"),0)),"$1","")&amp;":"&amp;SUBSTITUTE(ADDRESS(1,MATCH(AI$2,INDIRECT("'PSI WM REF'!"&amp;"5:5"),0)),"$1","")),INDIRECT("'PSI WM REF'!"&amp;"C:C"),$G101,INDIRECT("'PSI WM REF'!"&amp;"U:U"),"3.Balance stock (only SEHC)"))))+N(" [[[[               Comment: WM REF PSI              ]]]")+IFERROR(SUMIFS(INDIRECT("'PSI VC'!"&amp;SUBSTITUTE(ADDRESS(1,MATCH(AI$2,INDIRECT("'PSI VC'!"&amp;"3:3"),0)),"$1","")&amp;":"&amp;SUBSTITUTE(ADDRESS(1,MATCH(AI$2,INDIRECT("'PSI VC'!"&amp;"3:3"),0)),"$1","")),INDIRECT("'PSI VC'!"&amp;"A:A"),$G101),0)+N("[[[                    Comment: VC PSI                    ]]]")+SUMIFS(INDIRECT("'Assy PSI Shortage'!"&amp;SUBSTITUTE(ADDRESS(1,42+MATCH(AI$2,INDIRECT("'Assy PSI Shortage'!"&amp;"AQ2:BA2"),0)),"$1","")&amp;":"&amp;SUBSTITUTE(ADDRESS(1,42+MATCH(AI$2,INDIRECT("'Assy PSI Shortage'!"&amp;"AQ2:BA2"),0)),"$1","")),'Assy PSI Shortage'!$AP:$AP,'DA Injection'!$G101)+N("[[[                    Comment: Assy PSI                    ]]]")</f>
        <v>0</v>
      </c>
      <c r="AJ102" s="464"/>
      <c r="AK102" s="150"/>
      <c r="AL102" s="150"/>
      <c r="AM102" s="150"/>
      <c r="AN102" s="150"/>
      <c r="AO102" s="150"/>
      <c r="AP102" s="150"/>
      <c r="AQ102" s="150"/>
      <c r="AR102" s="150"/>
      <c r="AS102" s="150"/>
      <c r="AT102" s="150"/>
      <c r="AU102" s="150"/>
      <c r="AV102" s="150"/>
      <c r="AW102" s="150"/>
      <c r="AX102" s="150"/>
      <c r="AY102" s="150"/>
      <c r="AZ102" s="150"/>
      <c r="BA102" s="150"/>
      <c r="BB102" s="150"/>
      <c r="BC102" s="150"/>
      <c r="BD102" s="150"/>
      <c r="BE102" s="150"/>
      <c r="BF102" s="150"/>
      <c r="BG102" s="150"/>
      <c r="BH102" s="150"/>
      <c r="BI102" s="150"/>
      <c r="BJ102" s="150"/>
      <c r="BK102" s="150"/>
      <c r="BL102" s="150"/>
      <c r="BM102" s="150"/>
      <c r="BN102" s="150"/>
      <c r="BO102" s="150"/>
      <c r="BP102" s="150"/>
      <c r="BQ102" s="150"/>
      <c r="BR102" s="150"/>
    </row>
    <row r="103" spans="1:70" s="115" customFormat="1" ht="33">
      <c r="A103" s="114"/>
      <c r="B103" s="121"/>
      <c r="C103" s="144">
        <f t="shared" ca="1" si="80"/>
        <v>15</v>
      </c>
      <c r="D103" s="264">
        <f t="shared" ref="D103:D107" ca="1" si="124">D102</f>
        <v>0.28659932659932658</v>
      </c>
      <c r="E103" s="144">
        <f t="shared" ref="E103:M103" ca="1" si="125">E102</f>
        <v>4</v>
      </c>
      <c r="F103" s="144">
        <f t="shared" ca="1" si="125"/>
        <v>240</v>
      </c>
      <c r="G103" s="429" t="str">
        <f t="shared" ca="1" si="125"/>
        <v>DJ64-01011B</v>
      </c>
      <c r="H103" s="196">
        <f t="shared" ca="1" si="125"/>
        <v>7303</v>
      </c>
      <c r="I103" s="144">
        <f t="shared" si="125"/>
        <v>0</v>
      </c>
      <c r="J103" s="212">
        <f t="shared" ca="1" si="125"/>
        <v>1</v>
      </c>
      <c r="K103" s="146">
        <f t="shared" ca="1" si="125"/>
        <v>1011</v>
      </c>
      <c r="L103" s="146">
        <f t="shared" ca="1" si="125"/>
        <v>32</v>
      </c>
      <c r="M103" s="146">
        <f t="shared" ca="1" si="125"/>
        <v>2</v>
      </c>
      <c r="N103" s="193">
        <f t="shared" ca="1" si="91"/>
        <v>225</v>
      </c>
      <c r="O103" s="134"/>
      <c r="P103" s="127" t="s">
        <v>240</v>
      </c>
      <c r="Q103" s="208"/>
      <c r="R103" s="208"/>
      <c r="S103" s="208"/>
      <c r="T103" s="208"/>
      <c r="U103" s="208"/>
      <c r="V103" s="208"/>
      <c r="W103" s="208">
        <v>11</v>
      </c>
      <c r="X103" s="208">
        <v>11</v>
      </c>
      <c r="Y103" s="208">
        <v>11</v>
      </c>
      <c r="Z103" s="208"/>
      <c r="AA103" s="208"/>
      <c r="AB103" s="208"/>
      <c r="AC103" s="208"/>
      <c r="AD103" s="208"/>
      <c r="AE103" s="208"/>
      <c r="AF103" s="208"/>
      <c r="AG103" s="208"/>
      <c r="AH103" s="208"/>
      <c r="AI103" s="208"/>
      <c r="AJ103" s="208"/>
      <c r="AK103" s="150"/>
      <c r="AL103" s="150"/>
      <c r="AM103" s="150"/>
      <c r="AN103" s="150"/>
      <c r="AO103" s="150"/>
      <c r="AP103" s="150"/>
      <c r="AQ103" s="150"/>
      <c r="AR103" s="150"/>
      <c r="AS103" s="150"/>
      <c r="AT103" s="150"/>
      <c r="AU103" s="150"/>
      <c r="AV103" s="150"/>
      <c r="AW103" s="150"/>
      <c r="AX103" s="150"/>
      <c r="AY103" s="150"/>
      <c r="AZ103" s="150"/>
      <c r="BA103" s="150"/>
      <c r="BB103" s="150"/>
      <c r="BC103" s="150"/>
      <c r="BD103" s="150"/>
      <c r="BE103" s="150"/>
      <c r="BF103" s="150"/>
      <c r="BG103" s="150"/>
      <c r="BH103" s="150"/>
      <c r="BI103" s="150"/>
      <c r="BJ103" s="150"/>
      <c r="BK103" s="150"/>
      <c r="BL103" s="150"/>
      <c r="BM103" s="150"/>
      <c r="BN103" s="150"/>
      <c r="BO103" s="150"/>
      <c r="BP103" s="150"/>
      <c r="BQ103" s="150"/>
      <c r="BR103" s="150"/>
    </row>
    <row r="104" spans="1:70" s="55" customFormat="1" ht="33">
      <c r="A104" s="54">
        <f ca="1">IF(ISTEXT($G104),COUNTIF($G$6:$G104,"*")," ")</f>
        <v>99</v>
      </c>
      <c r="B104" s="122">
        <v>43524</v>
      </c>
      <c r="C104" s="144">
        <f t="shared" ca="1" si="80"/>
        <v>15</v>
      </c>
      <c r="D104" s="264">
        <f t="shared" ca="1" si="124"/>
        <v>0.28659932659932658</v>
      </c>
      <c r="E104" s="144">
        <f t="shared" ref="E104:M104" ca="1" si="126">E103</f>
        <v>4</v>
      </c>
      <c r="F104" s="144">
        <f t="shared" ca="1" si="126"/>
        <v>240</v>
      </c>
      <c r="G104" s="429" t="str">
        <f t="shared" ca="1" si="126"/>
        <v>DJ64-01011B</v>
      </c>
      <c r="H104" s="196">
        <f t="shared" ca="1" si="126"/>
        <v>7303</v>
      </c>
      <c r="I104" s="144">
        <f t="shared" si="126"/>
        <v>0</v>
      </c>
      <c r="J104" s="212">
        <f t="shared" ca="1" si="126"/>
        <v>1</v>
      </c>
      <c r="K104" s="146">
        <f t="shared" ca="1" si="126"/>
        <v>1011</v>
      </c>
      <c r="L104" s="146">
        <f t="shared" ca="1" si="126"/>
        <v>32</v>
      </c>
      <c r="M104" s="146">
        <f t="shared" ca="1" si="126"/>
        <v>2</v>
      </c>
      <c r="N104" s="193">
        <f t="shared" ca="1" si="91"/>
        <v>225</v>
      </c>
      <c r="O104" s="198">
        <f ca="1">SUM(Q104:AJ104)-H101-I101</f>
        <v>122</v>
      </c>
      <c r="P104" s="127" t="s">
        <v>232</v>
      </c>
      <c r="Q104" s="128">
        <f t="shared" ref="Q104:AJ104" ca="1" si="127">Q103*$N101</f>
        <v>0</v>
      </c>
      <c r="R104" s="128">
        <f t="shared" ca="1" si="127"/>
        <v>0</v>
      </c>
      <c r="S104" s="128">
        <f t="shared" ca="1" si="127"/>
        <v>0</v>
      </c>
      <c r="T104" s="128">
        <f t="shared" ca="1" si="127"/>
        <v>0</v>
      </c>
      <c r="U104" s="128">
        <f t="shared" ca="1" si="127"/>
        <v>0</v>
      </c>
      <c r="V104" s="128">
        <f t="shared" ca="1" si="127"/>
        <v>0</v>
      </c>
      <c r="W104" s="128">
        <f t="shared" ca="1" si="127"/>
        <v>2475</v>
      </c>
      <c r="X104" s="128">
        <f t="shared" ca="1" si="127"/>
        <v>2475</v>
      </c>
      <c r="Y104" s="128">
        <f t="shared" ca="1" si="127"/>
        <v>2475</v>
      </c>
      <c r="Z104" s="128">
        <f t="shared" ca="1" si="127"/>
        <v>0</v>
      </c>
      <c r="AA104" s="128">
        <f t="shared" ca="1" si="127"/>
        <v>0</v>
      </c>
      <c r="AB104" s="128">
        <f t="shared" ca="1" si="127"/>
        <v>0</v>
      </c>
      <c r="AC104" s="128">
        <f t="shared" ca="1" si="127"/>
        <v>0</v>
      </c>
      <c r="AD104" s="128">
        <f t="shared" ca="1" si="127"/>
        <v>0</v>
      </c>
      <c r="AE104" s="128">
        <f t="shared" ca="1" si="127"/>
        <v>0</v>
      </c>
      <c r="AF104" s="128">
        <f t="shared" ca="1" si="127"/>
        <v>0</v>
      </c>
      <c r="AG104" s="128">
        <f t="shared" ca="1" si="127"/>
        <v>0</v>
      </c>
      <c r="AH104" s="128">
        <f t="shared" ca="1" si="127"/>
        <v>0</v>
      </c>
      <c r="AI104" s="128">
        <f t="shared" ca="1" si="127"/>
        <v>0</v>
      </c>
      <c r="AJ104" s="128">
        <f t="shared" ca="1" si="127"/>
        <v>0</v>
      </c>
      <c r="AK104" s="151"/>
      <c r="AL104" s="151"/>
      <c r="AM104" s="151"/>
      <c r="AN104" s="151"/>
      <c r="AO104" s="151"/>
      <c r="AP104" s="151"/>
      <c r="AQ104" s="151"/>
      <c r="AR104" s="151"/>
      <c r="AS104" s="151"/>
      <c r="AT104" s="151"/>
      <c r="AU104" s="151"/>
      <c r="AV104" s="151"/>
      <c r="AW104" s="151"/>
      <c r="AX104" s="151"/>
      <c r="AY104" s="151"/>
      <c r="AZ104" s="151"/>
      <c r="BA104" s="151"/>
      <c r="BB104" s="151"/>
      <c r="BC104" s="151"/>
      <c r="BD104" s="151"/>
      <c r="BE104" s="151"/>
      <c r="BF104" s="151"/>
      <c r="BG104" s="151"/>
      <c r="BH104" s="151"/>
      <c r="BI104" s="151"/>
      <c r="BJ104" s="151"/>
      <c r="BK104" s="151"/>
      <c r="BL104" s="151"/>
      <c r="BM104" s="151"/>
      <c r="BN104" s="151"/>
      <c r="BO104" s="151"/>
      <c r="BP104" s="151"/>
      <c r="BQ104" s="151"/>
      <c r="BR104" s="151"/>
    </row>
    <row r="105" spans="1:70" s="38" customFormat="1" ht="33">
      <c r="A105" s="35"/>
      <c r="B105" s="123"/>
      <c r="C105" s="144">
        <f t="shared" ca="1" si="80"/>
        <v>15</v>
      </c>
      <c r="D105" s="264">
        <f t="shared" ca="1" si="124"/>
        <v>0.28659932659932658</v>
      </c>
      <c r="E105" s="144">
        <f t="shared" ref="E105:M105" ca="1" si="128">E104</f>
        <v>4</v>
      </c>
      <c r="F105" s="144">
        <f t="shared" ca="1" si="128"/>
        <v>240</v>
      </c>
      <c r="G105" s="429" t="str">
        <f t="shared" ca="1" si="128"/>
        <v>DJ64-01011B</v>
      </c>
      <c r="H105" s="196">
        <f t="shared" ca="1" si="128"/>
        <v>7303</v>
      </c>
      <c r="I105" s="144">
        <f t="shared" si="128"/>
        <v>0</v>
      </c>
      <c r="J105" s="212">
        <f t="shared" ca="1" si="128"/>
        <v>1</v>
      </c>
      <c r="K105" s="146">
        <f t="shared" ca="1" si="128"/>
        <v>1011</v>
      </c>
      <c r="L105" s="146">
        <f t="shared" ca="1" si="128"/>
        <v>32</v>
      </c>
      <c r="M105" s="146">
        <f t="shared" ca="1" si="128"/>
        <v>2</v>
      </c>
      <c r="N105" s="193">
        <f t="shared" ca="1" si="91"/>
        <v>225</v>
      </c>
      <c r="O105" s="135">
        <f ca="1">SUM(Q105:AJ105)</f>
        <v>2128</v>
      </c>
      <c r="P105" s="131" t="s">
        <v>233</v>
      </c>
      <c r="Q105" s="129">
        <f ca="1">SUMIFS('Production Result'!$D:$D,'Production Result'!$C:$C,'DA Injection'!$G105,'Production Result'!$B:$B,'DA Injection'!Q$2)</f>
        <v>0</v>
      </c>
      <c r="R105" s="129">
        <f ca="1">SUMIFS('Production Result'!$E:$E,'Production Result'!$C:$C,'DA Injection'!$G105,'Production Result'!$B:$B,'DA Injection'!Q$2)</f>
        <v>0</v>
      </c>
      <c r="S105" s="129">
        <f ca="1">SUMIFS('Production Result'!$D:$D,'Production Result'!$C:$C,'DA Injection'!$G105,'Production Result'!$B:$B,'DA Injection'!S$2)</f>
        <v>208</v>
      </c>
      <c r="T105" s="129">
        <f ca="1">SUMIFS('Production Result'!$E:$E,'Production Result'!$C:$C,'DA Injection'!$G105,'Production Result'!$B:$B,'DA Injection'!S$2)</f>
        <v>1920</v>
      </c>
      <c r="U105" s="129">
        <f ca="1">SUMIFS('Production Result'!$D:$D,'Production Result'!$C:$C,'DA Injection'!$G105,'Production Result'!$B:$B,'DA Injection'!U$2)</f>
        <v>0</v>
      </c>
      <c r="V105" s="129">
        <f ca="1">SUMIFS('Production Result'!$E:$E,'Production Result'!$C:$C,'DA Injection'!$G105,'Production Result'!$B:$B,'DA Injection'!U$2)</f>
        <v>0</v>
      </c>
      <c r="W105" s="129">
        <f ca="1">SUMIFS('Production Result'!$D:$D,'Production Result'!$C:$C,'DA Injection'!$G105,'Production Result'!$B:$B,'DA Injection'!W$2)</f>
        <v>0</v>
      </c>
      <c r="X105" s="129">
        <f ca="1">SUMIFS('Production Result'!$E:$E,'Production Result'!$C:$C,'DA Injection'!$G105,'Production Result'!$B:$B,'DA Injection'!W$2)</f>
        <v>0</v>
      </c>
      <c r="Y105" s="129">
        <f ca="1">SUMIFS('Production Result'!$D:$D,'Production Result'!$C:$C,'DA Injection'!$G105,'Production Result'!$B:$B,'DA Injection'!Y$2)</f>
        <v>0</v>
      </c>
      <c r="Z105" s="129">
        <f ca="1">SUMIFS('Production Result'!$E:$E,'Production Result'!$C:$C,'DA Injection'!$G105,'Production Result'!$B:$B,'DA Injection'!Y$2)</f>
        <v>0</v>
      </c>
      <c r="AA105" s="129">
        <f ca="1">SUMIFS('Production Result'!$D:$D,'Production Result'!$C:$C,'DA Injection'!$G105,'Production Result'!$B:$B,'DA Injection'!AA$2)</f>
        <v>0</v>
      </c>
      <c r="AB105" s="129">
        <f ca="1">SUMIFS('Production Result'!$E:$E,'Production Result'!$C:$C,'DA Injection'!$G105,'Production Result'!$B:$B,'DA Injection'!AA$2)</f>
        <v>0</v>
      </c>
      <c r="AC105" s="129">
        <f ca="1">SUMIFS('Production Result'!$D:$D,'Production Result'!$C:$C,'DA Injection'!$G105,'Production Result'!$B:$B,'DA Injection'!AC$2)</f>
        <v>0</v>
      </c>
      <c r="AD105" s="129">
        <f ca="1">SUMIFS('Production Result'!$E:$E,'Production Result'!$C:$C,'DA Injection'!$G105,'Production Result'!$B:$B,'DA Injection'!AC$2)</f>
        <v>0</v>
      </c>
      <c r="AE105" s="129">
        <f ca="1">SUMIFS('Production Result'!$D:$D,'Production Result'!$C:$C,'DA Injection'!$G105,'Production Result'!$B:$B,'DA Injection'!AE$2)</f>
        <v>0</v>
      </c>
      <c r="AF105" s="129">
        <f ca="1">SUMIFS('Production Result'!$E:$E,'Production Result'!$C:$C,'DA Injection'!$G105,'Production Result'!$B:$B,'DA Injection'!AE$2)</f>
        <v>0</v>
      </c>
      <c r="AG105" s="129">
        <f ca="1">SUMIFS('Production Result'!$D:$D,'Production Result'!$C:$C,'DA Injection'!$G105,'Production Result'!$B:$B,'DA Injection'!AG$2)</f>
        <v>0</v>
      </c>
      <c r="AH105" s="129">
        <f ca="1">SUMIFS('Production Result'!$E:$E,'Production Result'!$C:$C,'DA Injection'!$G105,'Production Result'!$B:$B,'DA Injection'!AG$2)</f>
        <v>0</v>
      </c>
      <c r="AI105" s="129">
        <f ca="1">SUMIFS('Production Result'!$D:$D,'Production Result'!$C:$C,'DA Injection'!$G105,'Production Result'!$B:$B,'DA Injection'!AI$2)</f>
        <v>0</v>
      </c>
      <c r="AJ105" s="129">
        <f ca="1">SUMIFS('Production Result'!$E:$E,'Production Result'!$C:$C,'DA Injection'!$G105,'Production Result'!$B:$B,'DA Injection'!AI$2)</f>
        <v>0</v>
      </c>
      <c r="AK105" s="151"/>
      <c r="AL105" s="151"/>
      <c r="AM105" s="151"/>
      <c r="AN105" s="151"/>
      <c r="AO105" s="151"/>
      <c r="AP105" s="151"/>
      <c r="AQ105" s="151"/>
      <c r="AR105" s="151"/>
      <c r="AS105" s="151"/>
      <c r="AT105" s="151"/>
      <c r="AU105" s="151"/>
      <c r="AV105" s="151"/>
      <c r="AW105" s="151"/>
      <c r="AX105" s="151"/>
      <c r="AY105" s="151"/>
      <c r="AZ105" s="151"/>
      <c r="BA105" s="151"/>
      <c r="BB105" s="151"/>
      <c r="BC105" s="151"/>
      <c r="BD105" s="151"/>
      <c r="BE105" s="151"/>
      <c r="BF105" s="151"/>
      <c r="BG105" s="151"/>
      <c r="BH105" s="151"/>
      <c r="BI105" s="151"/>
      <c r="BJ105" s="151"/>
      <c r="BK105" s="151"/>
      <c r="BL105" s="151"/>
      <c r="BM105" s="151"/>
      <c r="BN105" s="151"/>
      <c r="BO105" s="151"/>
      <c r="BP105" s="151"/>
      <c r="BQ105" s="151"/>
      <c r="BR105" s="151"/>
    </row>
    <row r="106" spans="1:70" s="38" customFormat="1" ht="33">
      <c r="A106" s="35"/>
      <c r="B106" s="123"/>
      <c r="C106" s="144">
        <f t="shared" ca="1" si="80"/>
        <v>15</v>
      </c>
      <c r="D106" s="264">
        <f t="shared" ca="1" si="124"/>
        <v>0.28659932659932658</v>
      </c>
      <c r="E106" s="144">
        <f t="shared" ref="E106:M106" ca="1" si="129">E105</f>
        <v>4</v>
      </c>
      <c r="F106" s="144">
        <f t="shared" ca="1" si="129"/>
        <v>240</v>
      </c>
      <c r="G106" s="429" t="str">
        <f t="shared" ca="1" si="129"/>
        <v>DJ64-01011B</v>
      </c>
      <c r="H106" s="196">
        <f t="shared" ca="1" si="129"/>
        <v>7303</v>
      </c>
      <c r="I106" s="144">
        <f t="shared" si="129"/>
        <v>0</v>
      </c>
      <c r="J106" s="212">
        <f t="shared" ca="1" si="129"/>
        <v>1</v>
      </c>
      <c r="K106" s="146">
        <f t="shared" ca="1" si="129"/>
        <v>1011</v>
      </c>
      <c r="L106" s="146">
        <f t="shared" ca="1" si="129"/>
        <v>32</v>
      </c>
      <c r="M106" s="146">
        <f t="shared" ca="1" si="129"/>
        <v>2</v>
      </c>
      <c r="N106" s="193">
        <f t="shared" ca="1" si="91"/>
        <v>225</v>
      </c>
      <c r="O106" s="135">
        <f ca="1">SUM(Q106:AJ106)</f>
        <v>142</v>
      </c>
      <c r="P106" s="132" t="s">
        <v>234</v>
      </c>
      <c r="Q106" s="129">
        <f ca="1">SUMIFS('Production Result'!$F:$F,'Production Result'!$C:$C,'DA Injection'!$G106,'Production Result'!$B:$B,'DA Injection'!Q$2)</f>
        <v>0</v>
      </c>
      <c r="R106" s="129">
        <f ca="1">SUMIFS('Production Result'!$G:$G,'Production Result'!$C:$C,'DA Injection'!$G106,'Production Result'!$B:$B,'DA Injection'!Q$2)</f>
        <v>0</v>
      </c>
      <c r="S106" s="129">
        <f ca="1">SUMIFS('Production Result'!$F:$F,'Production Result'!$C:$C,'DA Injection'!$G106,'Production Result'!$B:$B,'DA Injection'!S$2)</f>
        <v>0</v>
      </c>
      <c r="T106" s="129">
        <f ca="1">SUMIFS('Production Result'!$G:$G,'Production Result'!$C:$C,'DA Injection'!$G106,'Production Result'!$B:$B,'DA Injection'!S$2)</f>
        <v>142</v>
      </c>
      <c r="U106" s="129">
        <f ca="1">SUMIFS('Production Result'!$F:$F,'Production Result'!$C:$C,'DA Injection'!$G106,'Production Result'!$B:$B,'DA Injection'!U$2)</f>
        <v>0</v>
      </c>
      <c r="V106" s="129">
        <f ca="1">SUMIFS('Production Result'!$G:$G,'Production Result'!$C:$C,'DA Injection'!$G106,'Production Result'!$B:$B,'DA Injection'!U$2)</f>
        <v>0</v>
      </c>
      <c r="W106" s="129">
        <f ca="1">SUMIFS('Production Result'!$F:$F,'Production Result'!$C:$C,'DA Injection'!$G106,'Production Result'!$B:$B,'DA Injection'!W$2)</f>
        <v>0</v>
      </c>
      <c r="X106" s="129">
        <f ca="1">SUMIFS('Production Result'!$G:$G,'Production Result'!$C:$C,'DA Injection'!$G106,'Production Result'!$B:$B,'DA Injection'!W$2)</f>
        <v>0</v>
      </c>
      <c r="Y106" s="129">
        <f ca="1">SUMIFS('Production Result'!$F:$F,'Production Result'!$C:$C,'DA Injection'!$G106,'Production Result'!$B:$B,'DA Injection'!Y$2)</f>
        <v>0</v>
      </c>
      <c r="Z106" s="129">
        <f ca="1">SUMIFS('Production Result'!$G:$G,'Production Result'!$C:$C,'DA Injection'!$G106,'Production Result'!$B:$B,'DA Injection'!Y$2)</f>
        <v>0</v>
      </c>
      <c r="AA106" s="129">
        <f ca="1">SUMIFS('Production Result'!$F:$F,'Production Result'!$C:$C,'DA Injection'!$G106,'Production Result'!$B:$B,'DA Injection'!AA$2)</f>
        <v>0</v>
      </c>
      <c r="AB106" s="129">
        <f ca="1">SUMIFS('Production Result'!$G:$G,'Production Result'!$C:$C,'DA Injection'!$G106,'Production Result'!$B:$B,'DA Injection'!AA$2)</f>
        <v>0</v>
      </c>
      <c r="AC106" s="129">
        <f ca="1">SUMIFS('Production Result'!$F:$F,'Production Result'!$C:$C,'DA Injection'!$G106,'Production Result'!$B:$B,'DA Injection'!AC$2)</f>
        <v>0</v>
      </c>
      <c r="AD106" s="129">
        <f ca="1">SUMIFS('Production Result'!$G:$G,'Production Result'!$C:$C,'DA Injection'!$G106,'Production Result'!$B:$B,'DA Injection'!AC$2)</f>
        <v>0</v>
      </c>
      <c r="AE106" s="129">
        <f ca="1">SUMIFS('Production Result'!$F:$F,'Production Result'!$C:$C,'DA Injection'!$G106,'Production Result'!$B:$B,'DA Injection'!AE$2)</f>
        <v>0</v>
      </c>
      <c r="AF106" s="129">
        <f ca="1">SUMIFS('Production Result'!$G:$G,'Production Result'!$C:$C,'DA Injection'!$G106,'Production Result'!$B:$B,'DA Injection'!AE$2)</f>
        <v>0</v>
      </c>
      <c r="AG106" s="129">
        <f ca="1">SUMIFS('Production Result'!$F:$F,'Production Result'!$C:$C,'DA Injection'!$G106,'Production Result'!$B:$B,'DA Injection'!AG$2)</f>
        <v>0</v>
      </c>
      <c r="AH106" s="129">
        <f ca="1">SUMIFS('Production Result'!$G:$G,'Production Result'!$C:$C,'DA Injection'!$G106,'Production Result'!$B:$B,'DA Injection'!AG$2)</f>
        <v>0</v>
      </c>
      <c r="AI106" s="129">
        <f ca="1">SUMIFS('Production Result'!$F:$F,'Production Result'!$C:$C,'DA Injection'!$G106,'Production Result'!$B:$B,'DA Injection'!AI$2)</f>
        <v>0</v>
      </c>
      <c r="AJ106" s="129">
        <f ca="1">SUMIFS('Production Result'!$G:$G,'Production Result'!$C:$C,'DA Injection'!$G106,'Production Result'!$B:$B,'DA Injection'!AI$2)</f>
        <v>0</v>
      </c>
      <c r="AK106" s="151"/>
      <c r="AL106" s="151"/>
      <c r="AM106" s="151"/>
      <c r="AN106" s="151"/>
      <c r="AO106" s="151"/>
      <c r="AP106" s="151"/>
      <c r="AQ106" s="151"/>
      <c r="AR106" s="151"/>
      <c r="AS106" s="151"/>
      <c r="AT106" s="151"/>
      <c r="AU106" s="151"/>
      <c r="AV106" s="151"/>
      <c r="AW106" s="151"/>
      <c r="AX106" s="151"/>
      <c r="AY106" s="151"/>
      <c r="AZ106" s="151"/>
      <c r="BA106" s="151"/>
      <c r="BB106" s="151"/>
      <c r="BC106" s="151"/>
      <c r="BD106" s="151"/>
      <c r="BE106" s="151"/>
      <c r="BF106" s="151"/>
      <c r="BG106" s="151"/>
      <c r="BH106" s="151"/>
      <c r="BI106" s="151"/>
      <c r="BJ106" s="151"/>
      <c r="BK106" s="151"/>
      <c r="BL106" s="151"/>
      <c r="BM106" s="151"/>
      <c r="BN106" s="151"/>
      <c r="BO106" s="151"/>
      <c r="BP106" s="151"/>
      <c r="BQ106" s="151"/>
      <c r="BR106" s="151"/>
    </row>
    <row r="107" spans="1:70" s="38" customFormat="1" ht="33">
      <c r="A107" s="35"/>
      <c r="B107" s="123"/>
      <c r="C107" s="145">
        <f t="shared" ca="1" si="80"/>
        <v>15</v>
      </c>
      <c r="D107" s="264">
        <f t="shared" ca="1" si="124"/>
        <v>0.28659932659932658</v>
      </c>
      <c r="E107" s="145">
        <f t="shared" ref="E107:M107" ca="1" si="130">E106</f>
        <v>4</v>
      </c>
      <c r="F107" s="145">
        <f t="shared" ca="1" si="130"/>
        <v>240</v>
      </c>
      <c r="G107" s="430" t="str">
        <f t="shared" ca="1" si="130"/>
        <v>DJ64-01011B</v>
      </c>
      <c r="H107" s="196">
        <f t="shared" ca="1" si="130"/>
        <v>7303</v>
      </c>
      <c r="I107" s="145">
        <f t="shared" si="130"/>
        <v>0</v>
      </c>
      <c r="J107" s="213">
        <f t="shared" ca="1" si="130"/>
        <v>1</v>
      </c>
      <c r="K107" s="146">
        <f t="shared" ca="1" si="130"/>
        <v>1011</v>
      </c>
      <c r="L107" s="146">
        <f t="shared" ca="1" si="130"/>
        <v>32</v>
      </c>
      <c r="M107" s="146">
        <f t="shared" ca="1" si="130"/>
        <v>2</v>
      </c>
      <c r="N107" s="194">
        <f t="shared" ca="1" si="91"/>
        <v>225</v>
      </c>
      <c r="O107" s="137">
        <f ca="1">O106/O105</f>
        <v>6.672932330827068E-2</v>
      </c>
      <c r="P107" s="136" t="s">
        <v>239</v>
      </c>
      <c r="Q107" s="138" t="str">
        <f t="shared" ref="Q107:AJ107" ca="1" si="131">IFERROR(Q106/Q105,"")</f>
        <v/>
      </c>
      <c r="R107" s="138" t="str">
        <f t="shared" ca="1" si="131"/>
        <v/>
      </c>
      <c r="S107" s="138">
        <f t="shared" ca="1" si="131"/>
        <v>0</v>
      </c>
      <c r="T107" s="138">
        <f t="shared" ca="1" si="131"/>
        <v>7.3958333333333334E-2</v>
      </c>
      <c r="U107" s="138" t="str">
        <f t="shared" ca="1" si="131"/>
        <v/>
      </c>
      <c r="V107" s="138" t="str">
        <f t="shared" ca="1" si="131"/>
        <v/>
      </c>
      <c r="W107" s="138" t="str">
        <f t="shared" ca="1" si="131"/>
        <v/>
      </c>
      <c r="X107" s="138" t="str">
        <f t="shared" ca="1" si="131"/>
        <v/>
      </c>
      <c r="Y107" s="138" t="str">
        <f t="shared" ca="1" si="131"/>
        <v/>
      </c>
      <c r="Z107" s="138" t="str">
        <f t="shared" ca="1" si="131"/>
        <v/>
      </c>
      <c r="AA107" s="138" t="str">
        <f t="shared" ca="1" si="131"/>
        <v/>
      </c>
      <c r="AB107" s="138" t="str">
        <f t="shared" ca="1" si="131"/>
        <v/>
      </c>
      <c r="AC107" s="138" t="str">
        <f t="shared" ca="1" si="131"/>
        <v/>
      </c>
      <c r="AD107" s="138" t="str">
        <f t="shared" ca="1" si="131"/>
        <v/>
      </c>
      <c r="AE107" s="138" t="str">
        <f t="shared" ca="1" si="131"/>
        <v/>
      </c>
      <c r="AF107" s="138" t="str">
        <f t="shared" ca="1" si="131"/>
        <v/>
      </c>
      <c r="AG107" s="138" t="str">
        <f t="shared" ca="1" si="131"/>
        <v/>
      </c>
      <c r="AH107" s="138" t="str">
        <f t="shared" ca="1" si="131"/>
        <v/>
      </c>
      <c r="AI107" s="138" t="str">
        <f t="shared" ca="1" si="131"/>
        <v/>
      </c>
      <c r="AJ107" s="138" t="str">
        <f t="shared" ca="1" si="131"/>
        <v/>
      </c>
      <c r="AK107" s="151"/>
      <c r="AL107" s="151"/>
      <c r="AM107" s="151"/>
      <c r="AN107" s="151"/>
      <c r="AO107" s="151"/>
      <c r="AP107" s="151"/>
      <c r="AQ107" s="151"/>
      <c r="AR107" s="151"/>
      <c r="AS107" s="151"/>
      <c r="AT107" s="151"/>
      <c r="AU107" s="151"/>
      <c r="AV107" s="151"/>
      <c r="AW107" s="151"/>
      <c r="AX107" s="151"/>
      <c r="AY107" s="151"/>
      <c r="AZ107" s="151"/>
      <c r="BA107" s="151"/>
      <c r="BB107" s="151"/>
      <c r="BC107" s="151"/>
      <c r="BD107" s="151"/>
      <c r="BE107" s="151"/>
      <c r="BF107" s="151"/>
      <c r="BG107" s="151"/>
      <c r="BH107" s="151"/>
      <c r="BI107" s="151"/>
      <c r="BJ107" s="151"/>
      <c r="BK107" s="151"/>
      <c r="BL107" s="151"/>
      <c r="BM107" s="151"/>
      <c r="BN107" s="151"/>
      <c r="BO107" s="151"/>
      <c r="BP107" s="151"/>
      <c r="BQ107" s="151"/>
      <c r="BR107" s="151"/>
    </row>
    <row r="108" spans="1:70" s="115" customFormat="1" ht="33">
      <c r="A108" s="114"/>
      <c r="B108" s="121"/>
      <c r="C108" s="141">
        <f ca="1">IF(P112="Good",COUNTIF(INDIRECT("P1:P"&amp;ROW(P112)),"Good"))</f>
        <v>16</v>
      </c>
      <c r="D108" s="285">
        <f ca="1">IFERROR(SUM(Q112:AJ112)/SUM(Q111:AJ111),"-")</f>
        <v>1.0887499999999999</v>
      </c>
      <c r="E108" s="139">
        <f ca="1">VLOOKUP(G108,'Code List'!B:D,2,0)</f>
        <v>4</v>
      </c>
      <c r="F108" s="139">
        <f ca="1">VLOOKUP(G108,'Code List'!B:D,3,0)</f>
        <v>240</v>
      </c>
      <c r="G108" s="427" t="str">
        <f ca="1">VLOOKUP(C108,'Code List'!A:B,2,0)</f>
        <v>DJ64-00791C</v>
      </c>
      <c r="H108" s="195">
        <f ca="1">SUM(Q109:AJ109)-K108</f>
        <v>8314</v>
      </c>
      <c r="I108" s="133"/>
      <c r="J108" s="211">
        <f ca="1">VLOOKUP(G108,'Code List'!B:G,6,0)</f>
        <v>0.5</v>
      </c>
      <c r="K108" s="140">
        <f ca="1">SUMIFS(Stock!C:C,Stock!B:B,'DA Injection'!G108)+SUMIFS(Stock!C:C,Stock!B:B,VLOOKUP('DA Injection'!G108,'Code List'!$B:$K,10,0))</f>
        <v>0</v>
      </c>
      <c r="L108" s="140">
        <f ca="1">VLOOKUP(G108,'Code List'!B:F,4,0)</f>
        <v>23.4</v>
      </c>
      <c r="M108" s="140">
        <f ca="1">VLOOKUP(G108,'Code List'!B:F,5,0)</f>
        <v>4</v>
      </c>
      <c r="N108" s="197">
        <f t="shared" ca="1" si="91"/>
        <v>615.38461538461547</v>
      </c>
      <c r="O108" s="134"/>
      <c r="P108" s="124" t="s">
        <v>231</v>
      </c>
      <c r="Q108" s="125" t="s">
        <v>228</v>
      </c>
      <c r="R108" s="126" t="s">
        <v>229</v>
      </c>
      <c r="S108" s="125" t="s">
        <v>228</v>
      </c>
      <c r="T108" s="126" t="s">
        <v>229</v>
      </c>
      <c r="U108" s="125" t="s">
        <v>228</v>
      </c>
      <c r="V108" s="126" t="s">
        <v>229</v>
      </c>
      <c r="W108" s="125" t="s">
        <v>228</v>
      </c>
      <c r="X108" s="126" t="s">
        <v>229</v>
      </c>
      <c r="Y108" s="125" t="s">
        <v>228</v>
      </c>
      <c r="Z108" s="126" t="s">
        <v>229</v>
      </c>
      <c r="AA108" s="125" t="s">
        <v>228</v>
      </c>
      <c r="AB108" s="126" t="s">
        <v>229</v>
      </c>
      <c r="AC108" s="125" t="s">
        <v>228</v>
      </c>
      <c r="AD108" s="126" t="s">
        <v>229</v>
      </c>
      <c r="AE108" s="125" t="s">
        <v>228</v>
      </c>
      <c r="AF108" s="126" t="s">
        <v>229</v>
      </c>
      <c r="AG108" s="125" t="s">
        <v>228</v>
      </c>
      <c r="AH108" s="126" t="s">
        <v>229</v>
      </c>
      <c r="AI108" s="125" t="s">
        <v>228</v>
      </c>
      <c r="AJ108" s="126" t="s">
        <v>229</v>
      </c>
      <c r="AK108" s="150"/>
      <c r="AL108" s="150"/>
      <c r="AM108" s="150"/>
      <c r="AN108" s="150"/>
      <c r="AO108" s="150"/>
      <c r="AP108" s="150"/>
      <c r="AQ108" s="150"/>
      <c r="AR108" s="150"/>
      <c r="AS108" s="150"/>
      <c r="AT108" s="150"/>
      <c r="AU108" s="150"/>
      <c r="AV108" s="150"/>
      <c r="AW108" s="150"/>
      <c r="AX108" s="150"/>
      <c r="AY108" s="150"/>
      <c r="AZ108" s="150"/>
      <c r="BA108" s="150"/>
      <c r="BB108" s="150"/>
      <c r="BC108" s="150"/>
      <c r="BD108" s="150"/>
      <c r="BE108" s="150"/>
      <c r="BF108" s="150"/>
      <c r="BG108" s="150"/>
      <c r="BH108" s="150"/>
      <c r="BI108" s="150"/>
      <c r="BJ108" s="150"/>
      <c r="BK108" s="150"/>
      <c r="BL108" s="150"/>
      <c r="BM108" s="150"/>
      <c r="BN108" s="150"/>
      <c r="BO108" s="150"/>
      <c r="BP108" s="150"/>
      <c r="BQ108" s="150"/>
      <c r="BR108" s="150"/>
    </row>
    <row r="109" spans="1:70" s="115" customFormat="1" ht="66.95" customHeight="1">
      <c r="A109" s="114"/>
      <c r="B109" s="121"/>
      <c r="C109" s="144">
        <f t="shared" ref="C109:M109" ca="1" si="132">C108</f>
        <v>16</v>
      </c>
      <c r="D109" s="264">
        <f t="shared" ca="1" si="132"/>
        <v>1.0887499999999999</v>
      </c>
      <c r="E109" s="144">
        <f t="shared" ca="1" si="132"/>
        <v>4</v>
      </c>
      <c r="F109" s="144">
        <f t="shared" ca="1" si="132"/>
        <v>240</v>
      </c>
      <c r="G109" s="429" t="str">
        <f t="shared" ca="1" si="132"/>
        <v>DJ64-00791C</v>
      </c>
      <c r="H109" s="196">
        <f t="shared" ca="1" si="132"/>
        <v>8314</v>
      </c>
      <c r="I109" s="144">
        <f t="shared" si="132"/>
        <v>0</v>
      </c>
      <c r="J109" s="212">
        <f t="shared" ca="1" si="132"/>
        <v>0.5</v>
      </c>
      <c r="K109" s="146">
        <f t="shared" ca="1" si="132"/>
        <v>0</v>
      </c>
      <c r="L109" s="146">
        <f t="shared" ca="1" si="132"/>
        <v>23.4</v>
      </c>
      <c r="M109" s="146">
        <f t="shared" ca="1" si="132"/>
        <v>4</v>
      </c>
      <c r="N109" s="193">
        <f t="shared" ca="1" si="91"/>
        <v>615.38461538461547</v>
      </c>
      <c r="O109" s="134" t="s">
        <v>238</v>
      </c>
      <c r="P109" s="124"/>
      <c r="Q109" s="463">
        <f ca="1">IF(SUMIFS(INDIRECT("'PSI WM REF'!"&amp;SUBSTITUTE(ADDRESS(1,MATCH(Q$2,INDIRECT("'PSI WM REF'!"&amp;"5:5"),0)),"$1","")&amp;":"&amp;SUBSTITUTE(ADDRESS(1,MATCH(Q$2,INDIRECT("'PSI WM REF'!"&amp;"5:5"),0)),"$1","")),INDIRECT("'PSI WM REF'!"&amp;"C:C"),$G108,INDIRECT("'PSI WM REF'!"&amp;"U:U"),"3.Balance stock (only SEHC)")&gt;0,0,IF(ABS(SUMIFS(INDIRECT("'PSI WM REF'!"&amp;SUBSTITUTE(ADDRESS(1,MATCH(Q$2,INDIRECT("'PSI WM REF'!"&amp;"5:5"),0)),"$1","")&amp;":"&amp;SUBSTITUTE(ADDRESS(1,MATCH(Q$2,INDIRECT("'PSI WM REF'!"&amp;"5:5"),0)),"$1","")),INDIRECT("'PSI WM REF'!"&amp;"C:C"),$G108,INDIRECT("'PSI WM REF'!"&amp;"U:U"),"3.Balance stock (only SEHC)"))&gt;SUMIFS(INDIRECT("'PSI WM REF'!"&amp;SUBSTITUTE(ADDRESS(1,MATCH(Q$2,INDIRECT("'PSI WM REF'!"&amp;"5:5"),0)),"$1","")&amp;":"&amp;SUBSTITUTE(ADDRESS(1,MATCH(Q$2,INDIRECT("'PSI WM REF'!"&amp;"5:5"),0)),"$1","")),INDIRECT("'PSI WM REF'!"&amp;"C:C"),$G108,INDIRECT("'PSI WM REF'!"&amp;"U:U"),"1.Requirements (필요량)"),SUMIFS(INDIRECT("'PSI WM REF'!"&amp;SUBSTITUTE(ADDRESS(1,MATCH(Q$2,INDIRECT("'PSI WM REF'!"&amp;"5:5"),0)),"$1","")&amp;":"&amp;SUBSTITUTE(ADDRESS(1,MATCH(Q$2,INDIRECT("'PSI WM REF'!"&amp;"5:5"),0)),"$1","")),INDIRECT("'PSI WM REF'!"&amp;"C:C"),$G108,INDIRECT("'PSI WM REF'!"&amp;"U:U"),"1.Requirements (필요량)"),ABS(SUMIFS(INDIRECT("'PSI WM REF'!"&amp;SUBSTITUTE(ADDRESS(1,MATCH(Q$2,INDIRECT("'PSI WM REF'!"&amp;"5:5"),0)),"$1","")&amp;":"&amp;SUBSTITUTE(ADDRESS(1,MATCH(Q$2,INDIRECT("'PSI WM REF'!"&amp;"5:5"),0)),"$1","")),INDIRECT("'PSI WM REF'!"&amp;"C:C"),$G108,INDIRECT("'PSI WM REF'!"&amp;"U:U"),"3.Balance stock (only SEHC)"))))+N(" [[[[               Comment: WM REF PSI              ]]]")+IFERROR(SUMIFS(INDIRECT("'PSI VC'!"&amp;SUBSTITUTE(ADDRESS(1,MATCH(Q$2,INDIRECT("'PSI VC'!"&amp;"3:3"),0)),"$1","")&amp;":"&amp;SUBSTITUTE(ADDRESS(1,MATCH(Q$2,INDIRECT("'PSI VC'!"&amp;"3:3"),0)),"$1","")),INDIRECT("'PSI VC'!"&amp;"A:A"),$G108),0)+N("[[[                    Comment: VC PSI                    ]]]")+SUMIFS(INDIRECT("'Assy PSI Shortage'!"&amp;SUBSTITUTE(ADDRESS(1,42+MATCH(Q$2,INDIRECT("'Assy PSI Shortage'!"&amp;"AQ2:BA2"),0)),"$1","")&amp;":"&amp;SUBSTITUTE(ADDRESS(1,42+MATCH(Q$2,INDIRECT("'Assy PSI Shortage'!"&amp;"AQ2:BA2"),0)),"$1","")),'Assy PSI Shortage'!$AP:$AP,'DA Injection'!$G108)+N("[[[                    Comment: Assy PSI                    ]]]")</f>
        <v>3039</v>
      </c>
      <c r="R109" s="464"/>
      <c r="S109" s="463">
        <f ca="1">IF(SUMIFS(INDIRECT("'PSI WM REF'!"&amp;SUBSTITUTE(ADDRESS(1,MATCH(S$2,INDIRECT("'PSI WM REF'!"&amp;"5:5"),0)),"$1","")&amp;":"&amp;SUBSTITUTE(ADDRESS(1,MATCH(S$2,INDIRECT("'PSI WM REF'!"&amp;"5:5"),0)),"$1","")),INDIRECT("'PSI WM REF'!"&amp;"C:C"),$G108,INDIRECT("'PSI WM REF'!"&amp;"U:U"),"3.Balance stock (only SEHC)")&gt;0,0,IF(ABS(SUMIFS(INDIRECT("'PSI WM REF'!"&amp;SUBSTITUTE(ADDRESS(1,MATCH(S$2,INDIRECT("'PSI WM REF'!"&amp;"5:5"),0)),"$1","")&amp;":"&amp;SUBSTITUTE(ADDRESS(1,MATCH(S$2,INDIRECT("'PSI WM REF'!"&amp;"5:5"),0)),"$1","")),INDIRECT("'PSI WM REF'!"&amp;"C:C"),$G108,INDIRECT("'PSI WM REF'!"&amp;"U:U"),"3.Balance stock (only SEHC)"))&gt;SUMIFS(INDIRECT("'PSI WM REF'!"&amp;SUBSTITUTE(ADDRESS(1,MATCH(S$2,INDIRECT("'PSI WM REF'!"&amp;"5:5"),0)),"$1","")&amp;":"&amp;SUBSTITUTE(ADDRESS(1,MATCH(S$2,INDIRECT("'PSI WM REF'!"&amp;"5:5"),0)),"$1","")),INDIRECT("'PSI WM REF'!"&amp;"C:C"),$G108,INDIRECT("'PSI WM REF'!"&amp;"U:U"),"1.Requirements (필요량)"),SUMIFS(INDIRECT("'PSI WM REF'!"&amp;SUBSTITUTE(ADDRESS(1,MATCH(S$2,INDIRECT("'PSI WM REF'!"&amp;"5:5"),0)),"$1","")&amp;":"&amp;SUBSTITUTE(ADDRESS(1,MATCH(S$2,INDIRECT("'PSI WM REF'!"&amp;"5:5"),0)),"$1","")),INDIRECT("'PSI WM REF'!"&amp;"C:C"),$G108,INDIRECT("'PSI WM REF'!"&amp;"U:U"),"1.Requirements (필요량)"),ABS(SUMIFS(INDIRECT("'PSI WM REF'!"&amp;SUBSTITUTE(ADDRESS(1,MATCH(S$2,INDIRECT("'PSI WM REF'!"&amp;"5:5"),0)),"$1","")&amp;":"&amp;SUBSTITUTE(ADDRESS(1,MATCH(S$2,INDIRECT("'PSI WM REF'!"&amp;"5:5"),0)),"$1","")),INDIRECT("'PSI WM REF'!"&amp;"C:C"),$G108,INDIRECT("'PSI WM REF'!"&amp;"U:U"),"3.Balance stock (only SEHC)"))))+N(" [[[[               Comment: WM REF PSI              ]]]")+IFERROR(SUMIFS(INDIRECT("'PSI VC'!"&amp;SUBSTITUTE(ADDRESS(1,MATCH(S$2,INDIRECT("'PSI VC'!"&amp;"3:3"),0)),"$1","")&amp;":"&amp;SUBSTITUTE(ADDRESS(1,MATCH(S$2,INDIRECT("'PSI VC'!"&amp;"3:3"),0)),"$1","")),INDIRECT("'PSI VC'!"&amp;"A:A"),$G108),0)+N("[[[                    Comment: VC PSI                    ]]]")+SUMIFS(INDIRECT("'Assy PSI Shortage'!"&amp;SUBSTITUTE(ADDRESS(1,42+MATCH(S$2,INDIRECT("'Assy PSI Shortage'!"&amp;"AQ2:BA2"),0)),"$1","")&amp;":"&amp;SUBSTITUTE(ADDRESS(1,42+MATCH(S$2,INDIRECT("'Assy PSI Shortage'!"&amp;"AQ2:BA2"),0)),"$1","")),'Assy PSI Shortage'!$AP:$AP,'DA Injection'!$G108)+N("[[[                    Comment: Assy PSI                    ]]]")</f>
        <v>0</v>
      </c>
      <c r="T109" s="464"/>
      <c r="U109" s="463">
        <f ca="1">IF(SUMIFS(INDIRECT("'PSI WM REF'!"&amp;SUBSTITUTE(ADDRESS(1,MATCH(U$2,INDIRECT("'PSI WM REF'!"&amp;"5:5"),0)),"$1","")&amp;":"&amp;SUBSTITUTE(ADDRESS(1,MATCH(U$2,INDIRECT("'PSI WM REF'!"&amp;"5:5"),0)),"$1","")),INDIRECT("'PSI WM REF'!"&amp;"C:C"),$G108,INDIRECT("'PSI WM REF'!"&amp;"U:U"),"3.Balance stock (only SEHC)")&gt;0,0,IF(ABS(SUMIFS(INDIRECT("'PSI WM REF'!"&amp;SUBSTITUTE(ADDRESS(1,MATCH(U$2,INDIRECT("'PSI WM REF'!"&amp;"5:5"),0)),"$1","")&amp;":"&amp;SUBSTITUTE(ADDRESS(1,MATCH(U$2,INDIRECT("'PSI WM REF'!"&amp;"5:5"),0)),"$1","")),INDIRECT("'PSI WM REF'!"&amp;"C:C"),$G108,INDIRECT("'PSI WM REF'!"&amp;"U:U"),"3.Balance stock (only SEHC)"))&gt;SUMIFS(INDIRECT("'PSI WM REF'!"&amp;SUBSTITUTE(ADDRESS(1,MATCH(U$2,INDIRECT("'PSI WM REF'!"&amp;"5:5"),0)),"$1","")&amp;":"&amp;SUBSTITUTE(ADDRESS(1,MATCH(U$2,INDIRECT("'PSI WM REF'!"&amp;"5:5"),0)),"$1","")),INDIRECT("'PSI WM REF'!"&amp;"C:C"),$G108,INDIRECT("'PSI WM REF'!"&amp;"U:U"),"1.Requirements (필요량)"),SUMIFS(INDIRECT("'PSI WM REF'!"&amp;SUBSTITUTE(ADDRESS(1,MATCH(U$2,INDIRECT("'PSI WM REF'!"&amp;"5:5"),0)),"$1","")&amp;":"&amp;SUBSTITUTE(ADDRESS(1,MATCH(U$2,INDIRECT("'PSI WM REF'!"&amp;"5:5"),0)),"$1","")),INDIRECT("'PSI WM REF'!"&amp;"C:C"),$G108,INDIRECT("'PSI WM REF'!"&amp;"U:U"),"1.Requirements (필요량)"),ABS(SUMIFS(INDIRECT("'PSI WM REF'!"&amp;SUBSTITUTE(ADDRESS(1,MATCH(U$2,INDIRECT("'PSI WM REF'!"&amp;"5:5"),0)),"$1","")&amp;":"&amp;SUBSTITUTE(ADDRESS(1,MATCH(U$2,INDIRECT("'PSI WM REF'!"&amp;"5:5"),0)),"$1","")),INDIRECT("'PSI WM REF'!"&amp;"C:C"),$G108,INDIRECT("'PSI WM REF'!"&amp;"U:U"),"3.Balance stock (only SEHC)"))))+N(" [[[[               Comment: WM REF PSI              ]]]")+IFERROR(SUMIFS(INDIRECT("'PSI VC'!"&amp;SUBSTITUTE(ADDRESS(1,MATCH(U$2,INDIRECT("'PSI VC'!"&amp;"3:3"),0)),"$1","")&amp;":"&amp;SUBSTITUTE(ADDRESS(1,MATCH(U$2,INDIRECT("'PSI VC'!"&amp;"3:3"),0)),"$1","")),INDIRECT("'PSI VC'!"&amp;"A:A"),$G108),0)+N("[[[                    Comment: VC PSI                    ]]]")+SUMIFS(INDIRECT("'Assy PSI Shortage'!"&amp;SUBSTITUTE(ADDRESS(1,42+MATCH(U$2,INDIRECT("'Assy PSI Shortage'!"&amp;"AQ2:BA2"),0)),"$1","")&amp;":"&amp;SUBSTITUTE(ADDRESS(1,42+MATCH(U$2,INDIRECT("'Assy PSI Shortage'!"&amp;"AQ2:BA2"),0)),"$1","")),'Assy PSI Shortage'!$AP:$AP,'DA Injection'!$G108)+N("[[[                    Comment: Assy PSI                    ]]]")</f>
        <v>0</v>
      </c>
      <c r="V109" s="464"/>
      <c r="W109" s="463">
        <f ca="1">IF(SUMIFS(INDIRECT("'PSI WM REF'!"&amp;SUBSTITUTE(ADDRESS(1,MATCH(W$2,INDIRECT("'PSI WM REF'!"&amp;"5:5"),0)),"$1","")&amp;":"&amp;SUBSTITUTE(ADDRESS(1,MATCH(W$2,INDIRECT("'PSI WM REF'!"&amp;"5:5"),0)),"$1","")),INDIRECT("'PSI WM REF'!"&amp;"C:C"),$G108,INDIRECT("'PSI WM REF'!"&amp;"U:U"),"3.Balance stock (only SEHC)")&gt;0,0,IF(ABS(SUMIFS(INDIRECT("'PSI WM REF'!"&amp;SUBSTITUTE(ADDRESS(1,MATCH(W$2,INDIRECT("'PSI WM REF'!"&amp;"5:5"),0)),"$1","")&amp;":"&amp;SUBSTITUTE(ADDRESS(1,MATCH(W$2,INDIRECT("'PSI WM REF'!"&amp;"5:5"),0)),"$1","")),INDIRECT("'PSI WM REF'!"&amp;"C:C"),$G108,INDIRECT("'PSI WM REF'!"&amp;"U:U"),"3.Balance stock (only SEHC)"))&gt;SUMIFS(INDIRECT("'PSI WM REF'!"&amp;SUBSTITUTE(ADDRESS(1,MATCH(W$2,INDIRECT("'PSI WM REF'!"&amp;"5:5"),0)),"$1","")&amp;":"&amp;SUBSTITUTE(ADDRESS(1,MATCH(W$2,INDIRECT("'PSI WM REF'!"&amp;"5:5"),0)),"$1","")),INDIRECT("'PSI WM REF'!"&amp;"C:C"),$G108,INDIRECT("'PSI WM REF'!"&amp;"U:U"),"1.Requirements (필요량)"),SUMIFS(INDIRECT("'PSI WM REF'!"&amp;SUBSTITUTE(ADDRESS(1,MATCH(W$2,INDIRECT("'PSI WM REF'!"&amp;"5:5"),0)),"$1","")&amp;":"&amp;SUBSTITUTE(ADDRESS(1,MATCH(W$2,INDIRECT("'PSI WM REF'!"&amp;"5:5"),0)),"$1","")),INDIRECT("'PSI WM REF'!"&amp;"C:C"),$G108,INDIRECT("'PSI WM REF'!"&amp;"U:U"),"1.Requirements (필요량)"),ABS(SUMIFS(INDIRECT("'PSI WM REF'!"&amp;SUBSTITUTE(ADDRESS(1,MATCH(W$2,INDIRECT("'PSI WM REF'!"&amp;"5:5"),0)),"$1","")&amp;":"&amp;SUBSTITUTE(ADDRESS(1,MATCH(W$2,INDIRECT("'PSI WM REF'!"&amp;"5:5"),0)),"$1","")),INDIRECT("'PSI WM REF'!"&amp;"C:C"),$G108,INDIRECT("'PSI WM REF'!"&amp;"U:U"),"3.Balance stock (only SEHC)"))))+N(" [[[[               Comment: WM REF PSI              ]]]")+IFERROR(SUMIFS(INDIRECT("'PSI VC'!"&amp;SUBSTITUTE(ADDRESS(1,MATCH(W$2,INDIRECT("'PSI VC'!"&amp;"3:3"),0)),"$1","")&amp;":"&amp;SUBSTITUTE(ADDRESS(1,MATCH(W$2,INDIRECT("'PSI VC'!"&amp;"3:3"),0)),"$1","")),INDIRECT("'PSI VC'!"&amp;"A:A"),$G108),0)+N("[[[                    Comment: VC PSI                    ]]]")+SUMIFS(INDIRECT("'Assy PSI Shortage'!"&amp;SUBSTITUTE(ADDRESS(1,42+MATCH(W$2,INDIRECT("'Assy PSI Shortage'!"&amp;"AQ2:BA2"),0)),"$1","")&amp;":"&amp;SUBSTITUTE(ADDRESS(1,42+MATCH(W$2,INDIRECT("'Assy PSI Shortage'!"&amp;"AQ2:BA2"),0)),"$1","")),'Assy PSI Shortage'!$AP:$AP,'DA Injection'!$G108)+N("[[[                    Comment: Assy PSI                    ]]]")</f>
        <v>0</v>
      </c>
      <c r="X109" s="464"/>
      <c r="Y109" s="463">
        <f ca="1">IF(SUMIFS(INDIRECT("'PSI WM REF'!"&amp;SUBSTITUTE(ADDRESS(1,MATCH(Y$2,INDIRECT("'PSI WM REF'!"&amp;"5:5"),0)),"$1","")&amp;":"&amp;SUBSTITUTE(ADDRESS(1,MATCH(Y$2,INDIRECT("'PSI WM REF'!"&amp;"5:5"),0)),"$1","")),INDIRECT("'PSI WM REF'!"&amp;"C:C"),$G108,INDIRECT("'PSI WM REF'!"&amp;"U:U"),"3.Balance stock (only SEHC)")&gt;0,0,IF(ABS(SUMIFS(INDIRECT("'PSI WM REF'!"&amp;SUBSTITUTE(ADDRESS(1,MATCH(Y$2,INDIRECT("'PSI WM REF'!"&amp;"5:5"),0)),"$1","")&amp;":"&amp;SUBSTITUTE(ADDRESS(1,MATCH(Y$2,INDIRECT("'PSI WM REF'!"&amp;"5:5"),0)),"$1","")),INDIRECT("'PSI WM REF'!"&amp;"C:C"),$G108,INDIRECT("'PSI WM REF'!"&amp;"U:U"),"3.Balance stock (only SEHC)"))&gt;SUMIFS(INDIRECT("'PSI WM REF'!"&amp;SUBSTITUTE(ADDRESS(1,MATCH(Y$2,INDIRECT("'PSI WM REF'!"&amp;"5:5"),0)),"$1","")&amp;":"&amp;SUBSTITUTE(ADDRESS(1,MATCH(Y$2,INDIRECT("'PSI WM REF'!"&amp;"5:5"),0)),"$1","")),INDIRECT("'PSI WM REF'!"&amp;"C:C"),$G108,INDIRECT("'PSI WM REF'!"&amp;"U:U"),"1.Requirements (필요량)"),SUMIFS(INDIRECT("'PSI WM REF'!"&amp;SUBSTITUTE(ADDRESS(1,MATCH(Y$2,INDIRECT("'PSI WM REF'!"&amp;"5:5"),0)),"$1","")&amp;":"&amp;SUBSTITUTE(ADDRESS(1,MATCH(Y$2,INDIRECT("'PSI WM REF'!"&amp;"5:5"),0)),"$1","")),INDIRECT("'PSI WM REF'!"&amp;"C:C"),$G108,INDIRECT("'PSI WM REF'!"&amp;"U:U"),"1.Requirements (필요량)"),ABS(SUMIFS(INDIRECT("'PSI WM REF'!"&amp;SUBSTITUTE(ADDRESS(1,MATCH(Y$2,INDIRECT("'PSI WM REF'!"&amp;"5:5"),0)),"$1","")&amp;":"&amp;SUBSTITUTE(ADDRESS(1,MATCH(Y$2,INDIRECT("'PSI WM REF'!"&amp;"5:5"),0)),"$1","")),INDIRECT("'PSI WM REF'!"&amp;"C:C"),$G108,INDIRECT("'PSI WM REF'!"&amp;"U:U"),"3.Balance stock (only SEHC)"))))+N(" [[[[               Comment: WM REF PSI              ]]]")+IFERROR(SUMIFS(INDIRECT("'PSI VC'!"&amp;SUBSTITUTE(ADDRESS(1,MATCH(Y$2,INDIRECT("'PSI VC'!"&amp;"3:3"),0)),"$1","")&amp;":"&amp;SUBSTITUTE(ADDRESS(1,MATCH(Y$2,INDIRECT("'PSI VC'!"&amp;"3:3"),0)),"$1","")),INDIRECT("'PSI VC'!"&amp;"A:A"),$G108),0)+N("[[[                    Comment: VC PSI                    ]]]")+SUMIFS(INDIRECT("'Assy PSI Shortage'!"&amp;SUBSTITUTE(ADDRESS(1,42+MATCH(Y$2,INDIRECT("'Assy PSI Shortage'!"&amp;"AQ2:BA2"),0)),"$1","")&amp;":"&amp;SUBSTITUTE(ADDRESS(1,42+MATCH(Y$2,INDIRECT("'Assy PSI Shortage'!"&amp;"AQ2:BA2"),0)),"$1","")),'Assy PSI Shortage'!$AP:$AP,'DA Injection'!$G108)+N("[[[                    Comment: Assy PSI                    ]]]")</f>
        <v>0</v>
      </c>
      <c r="Z109" s="464"/>
      <c r="AA109" s="463">
        <f ca="1">IF(SUMIFS(INDIRECT("'PSI WM REF'!"&amp;SUBSTITUTE(ADDRESS(1,MATCH(AA$2,INDIRECT("'PSI WM REF'!"&amp;"5:5"),0)),"$1","")&amp;":"&amp;SUBSTITUTE(ADDRESS(1,MATCH(AA$2,INDIRECT("'PSI WM REF'!"&amp;"5:5"),0)),"$1","")),INDIRECT("'PSI WM REF'!"&amp;"C:C"),$G108,INDIRECT("'PSI WM REF'!"&amp;"U:U"),"3.Balance stock (only SEHC)")&gt;0,0,IF(ABS(SUMIFS(INDIRECT("'PSI WM REF'!"&amp;SUBSTITUTE(ADDRESS(1,MATCH(AA$2,INDIRECT("'PSI WM REF'!"&amp;"5:5"),0)),"$1","")&amp;":"&amp;SUBSTITUTE(ADDRESS(1,MATCH(AA$2,INDIRECT("'PSI WM REF'!"&amp;"5:5"),0)),"$1","")),INDIRECT("'PSI WM REF'!"&amp;"C:C"),$G108,INDIRECT("'PSI WM REF'!"&amp;"U:U"),"3.Balance stock (only SEHC)"))&gt;SUMIFS(INDIRECT("'PSI WM REF'!"&amp;SUBSTITUTE(ADDRESS(1,MATCH(AA$2,INDIRECT("'PSI WM REF'!"&amp;"5:5"),0)),"$1","")&amp;":"&amp;SUBSTITUTE(ADDRESS(1,MATCH(AA$2,INDIRECT("'PSI WM REF'!"&amp;"5:5"),0)),"$1","")),INDIRECT("'PSI WM REF'!"&amp;"C:C"),$G108,INDIRECT("'PSI WM REF'!"&amp;"U:U"),"1.Requirements (필요량)"),SUMIFS(INDIRECT("'PSI WM REF'!"&amp;SUBSTITUTE(ADDRESS(1,MATCH(AA$2,INDIRECT("'PSI WM REF'!"&amp;"5:5"),0)),"$1","")&amp;":"&amp;SUBSTITUTE(ADDRESS(1,MATCH(AA$2,INDIRECT("'PSI WM REF'!"&amp;"5:5"),0)),"$1","")),INDIRECT("'PSI WM REF'!"&amp;"C:C"),$G108,INDIRECT("'PSI WM REF'!"&amp;"U:U"),"1.Requirements (필요량)"),ABS(SUMIFS(INDIRECT("'PSI WM REF'!"&amp;SUBSTITUTE(ADDRESS(1,MATCH(AA$2,INDIRECT("'PSI WM REF'!"&amp;"5:5"),0)),"$1","")&amp;":"&amp;SUBSTITUTE(ADDRESS(1,MATCH(AA$2,INDIRECT("'PSI WM REF'!"&amp;"5:5"),0)),"$1","")),INDIRECT("'PSI WM REF'!"&amp;"C:C"),$G108,INDIRECT("'PSI WM REF'!"&amp;"U:U"),"3.Balance stock (only SEHC)"))))+N(" [[[[               Comment: WM REF PSI              ]]]")+IFERROR(SUMIFS(INDIRECT("'PSI VC'!"&amp;SUBSTITUTE(ADDRESS(1,MATCH(AA$2,INDIRECT("'PSI VC'!"&amp;"3:3"),0)),"$1","")&amp;":"&amp;SUBSTITUTE(ADDRESS(1,MATCH(AA$2,INDIRECT("'PSI VC'!"&amp;"3:3"),0)),"$1","")),INDIRECT("'PSI VC'!"&amp;"A:A"),$G108),0)+N("[[[                    Comment: VC PSI                    ]]]")+SUMIFS(INDIRECT("'Assy PSI Shortage'!"&amp;SUBSTITUTE(ADDRESS(1,42+MATCH(AA$2,INDIRECT("'Assy PSI Shortage'!"&amp;"AQ2:BA2"),0)),"$1","")&amp;":"&amp;SUBSTITUTE(ADDRESS(1,42+MATCH(AA$2,INDIRECT("'Assy PSI Shortage'!"&amp;"AQ2:BA2"),0)),"$1","")),'Assy PSI Shortage'!$AP:$AP,'DA Injection'!$G108)+N("[[[                    Comment: Assy PSI                    ]]]")</f>
        <v>695</v>
      </c>
      <c r="AB109" s="464"/>
      <c r="AC109" s="463">
        <f ca="1">IF(SUMIFS(INDIRECT("'PSI WM REF'!"&amp;SUBSTITUTE(ADDRESS(1,MATCH(AC$2,INDIRECT("'PSI WM REF'!"&amp;"5:5"),0)),"$1","")&amp;":"&amp;SUBSTITUTE(ADDRESS(1,MATCH(AC$2,INDIRECT("'PSI WM REF'!"&amp;"5:5"),0)),"$1","")),INDIRECT("'PSI WM REF'!"&amp;"C:C"),$G108,INDIRECT("'PSI WM REF'!"&amp;"U:U"),"3.Balance stock (only SEHC)")&gt;0,0,IF(ABS(SUMIFS(INDIRECT("'PSI WM REF'!"&amp;SUBSTITUTE(ADDRESS(1,MATCH(AC$2,INDIRECT("'PSI WM REF'!"&amp;"5:5"),0)),"$1","")&amp;":"&amp;SUBSTITUTE(ADDRESS(1,MATCH(AC$2,INDIRECT("'PSI WM REF'!"&amp;"5:5"),0)),"$1","")),INDIRECT("'PSI WM REF'!"&amp;"C:C"),$G108,INDIRECT("'PSI WM REF'!"&amp;"U:U"),"3.Balance stock (only SEHC)"))&gt;SUMIFS(INDIRECT("'PSI WM REF'!"&amp;SUBSTITUTE(ADDRESS(1,MATCH(AC$2,INDIRECT("'PSI WM REF'!"&amp;"5:5"),0)),"$1","")&amp;":"&amp;SUBSTITUTE(ADDRESS(1,MATCH(AC$2,INDIRECT("'PSI WM REF'!"&amp;"5:5"),0)),"$1","")),INDIRECT("'PSI WM REF'!"&amp;"C:C"),$G108,INDIRECT("'PSI WM REF'!"&amp;"U:U"),"1.Requirements (필요량)"),SUMIFS(INDIRECT("'PSI WM REF'!"&amp;SUBSTITUTE(ADDRESS(1,MATCH(AC$2,INDIRECT("'PSI WM REF'!"&amp;"5:5"),0)),"$1","")&amp;":"&amp;SUBSTITUTE(ADDRESS(1,MATCH(AC$2,INDIRECT("'PSI WM REF'!"&amp;"5:5"),0)),"$1","")),INDIRECT("'PSI WM REF'!"&amp;"C:C"),$G108,INDIRECT("'PSI WM REF'!"&amp;"U:U"),"1.Requirements (필요량)"),ABS(SUMIFS(INDIRECT("'PSI WM REF'!"&amp;SUBSTITUTE(ADDRESS(1,MATCH(AC$2,INDIRECT("'PSI WM REF'!"&amp;"5:5"),0)),"$1","")&amp;":"&amp;SUBSTITUTE(ADDRESS(1,MATCH(AC$2,INDIRECT("'PSI WM REF'!"&amp;"5:5"),0)),"$1","")),INDIRECT("'PSI WM REF'!"&amp;"C:C"),$G108,INDIRECT("'PSI WM REF'!"&amp;"U:U"),"3.Balance stock (only SEHC)"))))+N(" [[[[               Comment: WM REF PSI              ]]]")+IFERROR(SUMIFS(INDIRECT("'PSI VC'!"&amp;SUBSTITUTE(ADDRESS(1,MATCH(AC$2,INDIRECT("'PSI VC'!"&amp;"3:3"),0)),"$1","")&amp;":"&amp;SUBSTITUTE(ADDRESS(1,MATCH(AC$2,INDIRECT("'PSI VC'!"&amp;"3:3"),0)),"$1","")),INDIRECT("'PSI VC'!"&amp;"A:A"),$G108),0)+N("[[[                    Comment: VC PSI                    ]]]")+SUMIFS(INDIRECT("'Assy PSI Shortage'!"&amp;SUBSTITUTE(ADDRESS(1,42+MATCH(AC$2,INDIRECT("'Assy PSI Shortage'!"&amp;"AQ2:BA2"),0)),"$1","")&amp;":"&amp;SUBSTITUTE(ADDRESS(1,42+MATCH(AC$2,INDIRECT("'Assy PSI Shortage'!"&amp;"AQ2:BA2"),0)),"$1","")),'Assy PSI Shortage'!$AP:$AP,'DA Injection'!$G108)+N("[[[                    Comment: Assy PSI                    ]]]")</f>
        <v>2320</v>
      </c>
      <c r="AD109" s="464"/>
      <c r="AE109" s="463">
        <f ca="1">IF(SUMIFS(INDIRECT("'PSI WM REF'!"&amp;SUBSTITUTE(ADDRESS(1,MATCH(AE$2,INDIRECT("'PSI WM REF'!"&amp;"5:5"),0)),"$1","")&amp;":"&amp;SUBSTITUTE(ADDRESS(1,MATCH(AE$2,INDIRECT("'PSI WM REF'!"&amp;"5:5"),0)),"$1","")),INDIRECT("'PSI WM REF'!"&amp;"C:C"),$G108,INDIRECT("'PSI WM REF'!"&amp;"U:U"),"3.Balance stock (only SEHC)")&gt;0,0,IF(ABS(SUMIFS(INDIRECT("'PSI WM REF'!"&amp;SUBSTITUTE(ADDRESS(1,MATCH(AE$2,INDIRECT("'PSI WM REF'!"&amp;"5:5"),0)),"$1","")&amp;":"&amp;SUBSTITUTE(ADDRESS(1,MATCH(AE$2,INDIRECT("'PSI WM REF'!"&amp;"5:5"),0)),"$1","")),INDIRECT("'PSI WM REF'!"&amp;"C:C"),$G108,INDIRECT("'PSI WM REF'!"&amp;"U:U"),"3.Balance stock (only SEHC)"))&gt;SUMIFS(INDIRECT("'PSI WM REF'!"&amp;SUBSTITUTE(ADDRESS(1,MATCH(AE$2,INDIRECT("'PSI WM REF'!"&amp;"5:5"),0)),"$1","")&amp;":"&amp;SUBSTITUTE(ADDRESS(1,MATCH(AE$2,INDIRECT("'PSI WM REF'!"&amp;"5:5"),0)),"$1","")),INDIRECT("'PSI WM REF'!"&amp;"C:C"),$G108,INDIRECT("'PSI WM REF'!"&amp;"U:U"),"1.Requirements (필요량)"),SUMIFS(INDIRECT("'PSI WM REF'!"&amp;SUBSTITUTE(ADDRESS(1,MATCH(AE$2,INDIRECT("'PSI WM REF'!"&amp;"5:5"),0)),"$1","")&amp;":"&amp;SUBSTITUTE(ADDRESS(1,MATCH(AE$2,INDIRECT("'PSI WM REF'!"&amp;"5:5"),0)),"$1","")),INDIRECT("'PSI WM REF'!"&amp;"C:C"),$G108,INDIRECT("'PSI WM REF'!"&amp;"U:U"),"1.Requirements (필요량)"),ABS(SUMIFS(INDIRECT("'PSI WM REF'!"&amp;SUBSTITUTE(ADDRESS(1,MATCH(AE$2,INDIRECT("'PSI WM REF'!"&amp;"5:5"),0)),"$1","")&amp;":"&amp;SUBSTITUTE(ADDRESS(1,MATCH(AE$2,INDIRECT("'PSI WM REF'!"&amp;"5:5"),0)),"$1","")),INDIRECT("'PSI WM REF'!"&amp;"C:C"),$G108,INDIRECT("'PSI WM REF'!"&amp;"U:U"),"3.Balance stock (only SEHC)"))))+N(" [[[[               Comment: WM REF PSI              ]]]")+IFERROR(SUMIFS(INDIRECT("'PSI VC'!"&amp;SUBSTITUTE(ADDRESS(1,MATCH(AE$2,INDIRECT("'PSI VC'!"&amp;"3:3"),0)),"$1","")&amp;":"&amp;SUBSTITUTE(ADDRESS(1,MATCH(AE$2,INDIRECT("'PSI VC'!"&amp;"3:3"),0)),"$1","")),INDIRECT("'PSI VC'!"&amp;"A:A"),$G108),0)+N("[[[                    Comment: VC PSI                    ]]]")+SUMIFS(INDIRECT("'Assy PSI Shortage'!"&amp;SUBSTITUTE(ADDRESS(1,42+MATCH(AE$2,INDIRECT("'Assy PSI Shortage'!"&amp;"AQ2:BA2"),0)),"$1","")&amp;":"&amp;SUBSTITUTE(ADDRESS(1,42+MATCH(AE$2,INDIRECT("'Assy PSI Shortage'!"&amp;"AQ2:BA2"),0)),"$1","")),'Assy PSI Shortage'!$AP:$AP,'DA Injection'!$G108)+N("[[[                    Comment: Assy PSI                    ]]]")</f>
        <v>2260</v>
      </c>
      <c r="AF109" s="464"/>
      <c r="AG109" s="463">
        <f ca="1">IF(SUMIFS(INDIRECT("'PSI WM REF'!"&amp;SUBSTITUTE(ADDRESS(1,MATCH(AG$2,INDIRECT("'PSI WM REF'!"&amp;"5:5"),0)),"$1","")&amp;":"&amp;SUBSTITUTE(ADDRESS(1,MATCH(AG$2,INDIRECT("'PSI WM REF'!"&amp;"5:5"),0)),"$1","")),INDIRECT("'PSI WM REF'!"&amp;"C:C"),$G108,INDIRECT("'PSI WM REF'!"&amp;"U:U"),"3.Balance stock (only SEHC)")&gt;0,0,IF(ABS(SUMIFS(INDIRECT("'PSI WM REF'!"&amp;SUBSTITUTE(ADDRESS(1,MATCH(AG$2,INDIRECT("'PSI WM REF'!"&amp;"5:5"),0)),"$1","")&amp;":"&amp;SUBSTITUTE(ADDRESS(1,MATCH(AG$2,INDIRECT("'PSI WM REF'!"&amp;"5:5"),0)),"$1","")),INDIRECT("'PSI WM REF'!"&amp;"C:C"),$G108,INDIRECT("'PSI WM REF'!"&amp;"U:U"),"3.Balance stock (only SEHC)"))&gt;SUMIFS(INDIRECT("'PSI WM REF'!"&amp;SUBSTITUTE(ADDRESS(1,MATCH(AG$2,INDIRECT("'PSI WM REF'!"&amp;"5:5"),0)),"$1","")&amp;":"&amp;SUBSTITUTE(ADDRESS(1,MATCH(AG$2,INDIRECT("'PSI WM REF'!"&amp;"5:5"),0)),"$1","")),INDIRECT("'PSI WM REF'!"&amp;"C:C"),$G108,INDIRECT("'PSI WM REF'!"&amp;"U:U"),"1.Requirements (필요량)"),SUMIFS(INDIRECT("'PSI WM REF'!"&amp;SUBSTITUTE(ADDRESS(1,MATCH(AG$2,INDIRECT("'PSI WM REF'!"&amp;"5:5"),0)),"$1","")&amp;":"&amp;SUBSTITUTE(ADDRESS(1,MATCH(AG$2,INDIRECT("'PSI WM REF'!"&amp;"5:5"),0)),"$1","")),INDIRECT("'PSI WM REF'!"&amp;"C:C"),$G108,INDIRECT("'PSI WM REF'!"&amp;"U:U"),"1.Requirements (필요량)"),ABS(SUMIFS(INDIRECT("'PSI WM REF'!"&amp;SUBSTITUTE(ADDRESS(1,MATCH(AG$2,INDIRECT("'PSI WM REF'!"&amp;"5:5"),0)),"$1","")&amp;":"&amp;SUBSTITUTE(ADDRESS(1,MATCH(AG$2,INDIRECT("'PSI WM REF'!"&amp;"5:5"),0)),"$1","")),INDIRECT("'PSI WM REF'!"&amp;"C:C"),$G108,INDIRECT("'PSI WM REF'!"&amp;"U:U"),"3.Balance stock (only SEHC)"))))+N(" [[[[               Comment: WM REF PSI              ]]]")+IFERROR(SUMIFS(INDIRECT("'PSI VC'!"&amp;SUBSTITUTE(ADDRESS(1,MATCH(AG$2,INDIRECT("'PSI VC'!"&amp;"3:3"),0)),"$1","")&amp;":"&amp;SUBSTITUTE(ADDRESS(1,MATCH(AG$2,INDIRECT("'PSI VC'!"&amp;"3:3"),0)),"$1","")),INDIRECT("'PSI VC'!"&amp;"A:A"),$G108),0)+N("[[[                    Comment: VC PSI                    ]]]")+SUMIFS(INDIRECT("'Assy PSI Shortage'!"&amp;SUBSTITUTE(ADDRESS(1,42+MATCH(AG$2,INDIRECT("'Assy PSI Shortage'!"&amp;"AQ2:BA2"),0)),"$1","")&amp;":"&amp;SUBSTITUTE(ADDRESS(1,42+MATCH(AG$2,INDIRECT("'Assy PSI Shortage'!"&amp;"AQ2:BA2"),0)),"$1","")),'Assy PSI Shortage'!$AP:$AP,'DA Injection'!$G108)+N("[[[                    Comment: Assy PSI                    ]]]")</f>
        <v>0</v>
      </c>
      <c r="AH109" s="464"/>
      <c r="AI109" s="463">
        <f ca="1">IF(SUMIFS(INDIRECT("'PSI WM REF'!"&amp;SUBSTITUTE(ADDRESS(1,MATCH(AI$2,INDIRECT("'PSI WM REF'!"&amp;"5:5"),0)),"$1","")&amp;":"&amp;SUBSTITUTE(ADDRESS(1,MATCH(AI$2,INDIRECT("'PSI WM REF'!"&amp;"5:5"),0)),"$1","")),INDIRECT("'PSI WM REF'!"&amp;"C:C"),$G108,INDIRECT("'PSI WM REF'!"&amp;"U:U"),"3.Balance stock (only SEHC)")&gt;0,0,IF(ABS(SUMIFS(INDIRECT("'PSI WM REF'!"&amp;SUBSTITUTE(ADDRESS(1,MATCH(AI$2,INDIRECT("'PSI WM REF'!"&amp;"5:5"),0)),"$1","")&amp;":"&amp;SUBSTITUTE(ADDRESS(1,MATCH(AI$2,INDIRECT("'PSI WM REF'!"&amp;"5:5"),0)),"$1","")),INDIRECT("'PSI WM REF'!"&amp;"C:C"),$G108,INDIRECT("'PSI WM REF'!"&amp;"U:U"),"3.Balance stock (only SEHC)"))&gt;SUMIFS(INDIRECT("'PSI WM REF'!"&amp;SUBSTITUTE(ADDRESS(1,MATCH(AI$2,INDIRECT("'PSI WM REF'!"&amp;"5:5"),0)),"$1","")&amp;":"&amp;SUBSTITUTE(ADDRESS(1,MATCH(AI$2,INDIRECT("'PSI WM REF'!"&amp;"5:5"),0)),"$1","")),INDIRECT("'PSI WM REF'!"&amp;"C:C"),$G108,INDIRECT("'PSI WM REF'!"&amp;"U:U"),"1.Requirements (필요량)"),SUMIFS(INDIRECT("'PSI WM REF'!"&amp;SUBSTITUTE(ADDRESS(1,MATCH(AI$2,INDIRECT("'PSI WM REF'!"&amp;"5:5"),0)),"$1","")&amp;":"&amp;SUBSTITUTE(ADDRESS(1,MATCH(AI$2,INDIRECT("'PSI WM REF'!"&amp;"5:5"),0)),"$1","")),INDIRECT("'PSI WM REF'!"&amp;"C:C"),$G108,INDIRECT("'PSI WM REF'!"&amp;"U:U"),"1.Requirements (필요량)"),ABS(SUMIFS(INDIRECT("'PSI WM REF'!"&amp;SUBSTITUTE(ADDRESS(1,MATCH(AI$2,INDIRECT("'PSI WM REF'!"&amp;"5:5"),0)),"$1","")&amp;":"&amp;SUBSTITUTE(ADDRESS(1,MATCH(AI$2,INDIRECT("'PSI WM REF'!"&amp;"5:5"),0)),"$1","")),INDIRECT("'PSI WM REF'!"&amp;"C:C"),$G108,INDIRECT("'PSI WM REF'!"&amp;"U:U"),"3.Balance stock (only SEHC)"))))+N(" [[[[               Comment: WM REF PSI              ]]]")+IFERROR(SUMIFS(INDIRECT("'PSI VC'!"&amp;SUBSTITUTE(ADDRESS(1,MATCH(AI$2,INDIRECT("'PSI VC'!"&amp;"3:3"),0)),"$1","")&amp;":"&amp;SUBSTITUTE(ADDRESS(1,MATCH(AI$2,INDIRECT("'PSI VC'!"&amp;"3:3"),0)),"$1","")),INDIRECT("'PSI VC'!"&amp;"A:A"),$G108),0)+N("[[[                    Comment: VC PSI                    ]]]")+SUMIFS(INDIRECT("'Assy PSI Shortage'!"&amp;SUBSTITUTE(ADDRESS(1,42+MATCH(AI$2,INDIRECT("'Assy PSI Shortage'!"&amp;"AQ2:BA2"),0)),"$1","")&amp;":"&amp;SUBSTITUTE(ADDRESS(1,42+MATCH(AI$2,INDIRECT("'Assy PSI Shortage'!"&amp;"AQ2:BA2"),0)),"$1","")),'Assy PSI Shortage'!$AP:$AP,'DA Injection'!$G108)+N("[[[                    Comment: Assy PSI                    ]]]")</f>
        <v>0</v>
      </c>
      <c r="AJ109" s="464"/>
      <c r="AK109" s="150"/>
      <c r="AL109" s="150"/>
      <c r="AM109" s="150"/>
      <c r="AN109" s="150"/>
      <c r="AO109" s="150"/>
      <c r="AP109" s="150"/>
      <c r="AQ109" s="150"/>
      <c r="AR109" s="150"/>
      <c r="AS109" s="150"/>
      <c r="AT109" s="150"/>
      <c r="AU109" s="150"/>
      <c r="AV109" s="150"/>
      <c r="AW109" s="150"/>
      <c r="AX109" s="150"/>
      <c r="AY109" s="150"/>
      <c r="AZ109" s="150"/>
      <c r="BA109" s="150"/>
      <c r="BB109" s="150"/>
      <c r="BC109" s="150"/>
      <c r="BD109" s="150"/>
      <c r="BE109" s="150"/>
      <c r="BF109" s="150"/>
      <c r="BG109" s="150"/>
      <c r="BH109" s="150"/>
      <c r="BI109" s="150"/>
      <c r="BJ109" s="150"/>
      <c r="BK109" s="150"/>
      <c r="BL109" s="150"/>
      <c r="BM109" s="150"/>
      <c r="BN109" s="150"/>
      <c r="BO109" s="150"/>
      <c r="BP109" s="150"/>
      <c r="BQ109" s="150"/>
      <c r="BR109" s="150"/>
    </row>
    <row r="110" spans="1:70" s="115" customFormat="1" ht="33">
      <c r="A110" s="114"/>
      <c r="B110" s="121"/>
      <c r="C110" s="144">
        <f t="shared" ca="1" si="80"/>
        <v>16</v>
      </c>
      <c r="D110" s="264">
        <f t="shared" ref="D110:D114" ca="1" si="133">D109</f>
        <v>1.0887499999999999</v>
      </c>
      <c r="E110" s="144">
        <f t="shared" ref="E110:M110" ca="1" si="134">E109</f>
        <v>4</v>
      </c>
      <c r="F110" s="144">
        <f t="shared" ca="1" si="134"/>
        <v>240</v>
      </c>
      <c r="G110" s="429" t="str">
        <f t="shared" ca="1" si="134"/>
        <v>DJ64-00791C</v>
      </c>
      <c r="H110" s="196">
        <f t="shared" ca="1" si="134"/>
        <v>8314</v>
      </c>
      <c r="I110" s="144">
        <f t="shared" si="134"/>
        <v>0</v>
      </c>
      <c r="J110" s="212">
        <f t="shared" ca="1" si="134"/>
        <v>0.5</v>
      </c>
      <c r="K110" s="146">
        <f t="shared" ca="1" si="134"/>
        <v>0</v>
      </c>
      <c r="L110" s="146">
        <f t="shared" ca="1" si="134"/>
        <v>23.4</v>
      </c>
      <c r="M110" s="146">
        <f t="shared" ca="1" si="134"/>
        <v>4</v>
      </c>
      <c r="N110" s="193">
        <f t="shared" ca="1" si="91"/>
        <v>615.38461538461547</v>
      </c>
      <c r="O110" s="134"/>
      <c r="P110" s="127" t="s">
        <v>240</v>
      </c>
      <c r="Q110" s="208"/>
      <c r="R110" s="208"/>
      <c r="S110" s="208"/>
      <c r="T110" s="208"/>
      <c r="U110" s="208"/>
      <c r="V110" s="208"/>
      <c r="W110" s="208">
        <v>11</v>
      </c>
      <c r="X110" s="208">
        <v>4</v>
      </c>
      <c r="Y110" s="208"/>
      <c r="Z110" s="208"/>
      <c r="AA110" s="208"/>
      <c r="AB110" s="208"/>
      <c r="AC110" s="208"/>
      <c r="AD110" s="208"/>
      <c r="AE110" s="208"/>
      <c r="AF110" s="208"/>
      <c r="AG110" s="208"/>
      <c r="AH110" s="208"/>
      <c r="AI110" s="208"/>
      <c r="AJ110" s="208"/>
      <c r="AK110" s="150"/>
      <c r="AL110" s="150"/>
      <c r="AM110" s="150"/>
      <c r="AN110" s="150"/>
      <c r="AO110" s="150"/>
      <c r="AP110" s="150"/>
      <c r="AQ110" s="150"/>
      <c r="AR110" s="150"/>
      <c r="AS110" s="150"/>
      <c r="AT110" s="150"/>
      <c r="AU110" s="150"/>
      <c r="AV110" s="150"/>
      <c r="AW110" s="150"/>
      <c r="AX110" s="150"/>
      <c r="AY110" s="150"/>
      <c r="AZ110" s="150"/>
      <c r="BA110" s="150"/>
      <c r="BB110" s="150"/>
      <c r="BC110" s="150"/>
      <c r="BD110" s="150"/>
      <c r="BE110" s="150"/>
      <c r="BF110" s="150"/>
      <c r="BG110" s="150"/>
      <c r="BH110" s="150"/>
      <c r="BI110" s="150"/>
      <c r="BJ110" s="150"/>
      <c r="BK110" s="150"/>
      <c r="BL110" s="150"/>
      <c r="BM110" s="150"/>
      <c r="BN110" s="150"/>
      <c r="BO110" s="150"/>
      <c r="BP110" s="150"/>
      <c r="BQ110" s="150"/>
      <c r="BR110" s="150"/>
    </row>
    <row r="111" spans="1:70" s="55" customFormat="1" ht="33">
      <c r="A111" s="54">
        <f ca="1">IF(ISTEXT($G111),COUNTIF($G$6:$G111,"*")," ")</f>
        <v>106</v>
      </c>
      <c r="B111" s="122">
        <v>43524</v>
      </c>
      <c r="C111" s="144">
        <f t="shared" ca="1" si="80"/>
        <v>16</v>
      </c>
      <c r="D111" s="264">
        <f t="shared" ca="1" si="133"/>
        <v>1.0887499999999999</v>
      </c>
      <c r="E111" s="144">
        <f t="shared" ref="E111:M111" ca="1" si="135">E110</f>
        <v>4</v>
      </c>
      <c r="F111" s="144">
        <f t="shared" ca="1" si="135"/>
        <v>240</v>
      </c>
      <c r="G111" s="429" t="str">
        <f t="shared" ca="1" si="135"/>
        <v>DJ64-00791C</v>
      </c>
      <c r="H111" s="196">
        <f t="shared" ca="1" si="135"/>
        <v>8314</v>
      </c>
      <c r="I111" s="144">
        <f t="shared" si="135"/>
        <v>0</v>
      </c>
      <c r="J111" s="212">
        <f t="shared" ca="1" si="135"/>
        <v>0.5</v>
      </c>
      <c r="K111" s="146">
        <f t="shared" ca="1" si="135"/>
        <v>0</v>
      </c>
      <c r="L111" s="146">
        <f t="shared" ca="1" si="135"/>
        <v>23.4</v>
      </c>
      <c r="M111" s="146">
        <f t="shared" ca="1" si="135"/>
        <v>4</v>
      </c>
      <c r="N111" s="193">
        <f t="shared" ca="1" si="91"/>
        <v>615.38461538461547</v>
      </c>
      <c r="O111" s="198">
        <f ca="1">SUM(Q111:AJ111)-H108-I108</f>
        <v>916.76923076923231</v>
      </c>
      <c r="P111" s="127" t="s">
        <v>232</v>
      </c>
      <c r="Q111" s="128">
        <f t="shared" ref="Q111:AJ111" ca="1" si="136">Q110*$N108</f>
        <v>0</v>
      </c>
      <c r="R111" s="128">
        <f t="shared" ca="1" si="136"/>
        <v>0</v>
      </c>
      <c r="S111" s="128">
        <f t="shared" ca="1" si="136"/>
        <v>0</v>
      </c>
      <c r="T111" s="128">
        <f t="shared" ca="1" si="136"/>
        <v>0</v>
      </c>
      <c r="U111" s="128">
        <f t="shared" ca="1" si="136"/>
        <v>0</v>
      </c>
      <c r="V111" s="128">
        <f t="shared" ca="1" si="136"/>
        <v>0</v>
      </c>
      <c r="W111" s="128">
        <f t="shared" ca="1" si="136"/>
        <v>6769.2307692307704</v>
      </c>
      <c r="X111" s="128">
        <f t="shared" ca="1" si="136"/>
        <v>2461.5384615384619</v>
      </c>
      <c r="Y111" s="128">
        <f t="shared" ca="1" si="136"/>
        <v>0</v>
      </c>
      <c r="Z111" s="128">
        <f t="shared" ca="1" si="136"/>
        <v>0</v>
      </c>
      <c r="AA111" s="128">
        <f t="shared" ca="1" si="136"/>
        <v>0</v>
      </c>
      <c r="AB111" s="128">
        <f t="shared" ca="1" si="136"/>
        <v>0</v>
      </c>
      <c r="AC111" s="128">
        <f t="shared" ca="1" si="136"/>
        <v>0</v>
      </c>
      <c r="AD111" s="128">
        <f t="shared" ca="1" si="136"/>
        <v>0</v>
      </c>
      <c r="AE111" s="128">
        <f t="shared" ca="1" si="136"/>
        <v>0</v>
      </c>
      <c r="AF111" s="128">
        <f t="shared" ca="1" si="136"/>
        <v>0</v>
      </c>
      <c r="AG111" s="128">
        <f t="shared" ca="1" si="136"/>
        <v>0</v>
      </c>
      <c r="AH111" s="128">
        <f t="shared" ca="1" si="136"/>
        <v>0</v>
      </c>
      <c r="AI111" s="128">
        <f t="shared" ca="1" si="136"/>
        <v>0</v>
      </c>
      <c r="AJ111" s="128">
        <f t="shared" ca="1" si="136"/>
        <v>0</v>
      </c>
      <c r="AK111" s="151"/>
      <c r="AL111" s="151"/>
      <c r="AM111" s="151"/>
      <c r="AN111" s="151"/>
      <c r="AO111" s="151"/>
      <c r="AP111" s="151"/>
      <c r="AQ111" s="151"/>
      <c r="AR111" s="151"/>
      <c r="AS111" s="151"/>
      <c r="AT111" s="151"/>
      <c r="AU111" s="151"/>
      <c r="AV111" s="151"/>
      <c r="AW111" s="151"/>
      <c r="AX111" s="151"/>
      <c r="AY111" s="151"/>
      <c r="AZ111" s="151"/>
      <c r="BA111" s="151"/>
      <c r="BB111" s="151"/>
      <c r="BC111" s="151"/>
      <c r="BD111" s="151"/>
      <c r="BE111" s="151"/>
      <c r="BF111" s="151"/>
      <c r="BG111" s="151"/>
      <c r="BH111" s="151"/>
      <c r="BI111" s="151"/>
      <c r="BJ111" s="151"/>
      <c r="BK111" s="151"/>
      <c r="BL111" s="151"/>
      <c r="BM111" s="151"/>
      <c r="BN111" s="151"/>
      <c r="BO111" s="151"/>
      <c r="BP111" s="151"/>
      <c r="BQ111" s="151"/>
      <c r="BR111" s="151"/>
    </row>
    <row r="112" spans="1:70" s="38" customFormat="1" ht="33">
      <c r="A112" s="35"/>
      <c r="B112" s="123"/>
      <c r="C112" s="144">
        <f t="shared" ca="1" si="80"/>
        <v>16</v>
      </c>
      <c r="D112" s="264">
        <f t="shared" ca="1" si="133"/>
        <v>1.0887499999999999</v>
      </c>
      <c r="E112" s="144">
        <f t="shared" ref="E112:M112" ca="1" si="137">E111</f>
        <v>4</v>
      </c>
      <c r="F112" s="144">
        <f t="shared" ca="1" si="137"/>
        <v>240</v>
      </c>
      <c r="G112" s="429" t="str">
        <f t="shared" ca="1" si="137"/>
        <v>DJ64-00791C</v>
      </c>
      <c r="H112" s="196">
        <f t="shared" ca="1" si="137"/>
        <v>8314</v>
      </c>
      <c r="I112" s="144">
        <f t="shared" si="137"/>
        <v>0</v>
      </c>
      <c r="J112" s="212">
        <f t="shared" ca="1" si="137"/>
        <v>0.5</v>
      </c>
      <c r="K112" s="146">
        <f t="shared" ca="1" si="137"/>
        <v>0</v>
      </c>
      <c r="L112" s="146">
        <f t="shared" ca="1" si="137"/>
        <v>23.4</v>
      </c>
      <c r="M112" s="146">
        <f t="shared" ca="1" si="137"/>
        <v>4</v>
      </c>
      <c r="N112" s="193">
        <f t="shared" ca="1" si="91"/>
        <v>615.38461538461547</v>
      </c>
      <c r="O112" s="135">
        <f ca="1">SUM(Q112:AJ112)</f>
        <v>10050</v>
      </c>
      <c r="P112" s="131" t="s">
        <v>233</v>
      </c>
      <c r="Q112" s="129">
        <f ca="1">SUMIFS('Production Result'!$D:$D,'Production Result'!$C:$C,'DA Injection'!$G112,'Production Result'!$B:$B,'DA Injection'!Q$2)</f>
        <v>1000</v>
      </c>
      <c r="R112" s="129">
        <f ca="1">SUMIFS('Production Result'!$E:$E,'Production Result'!$C:$C,'DA Injection'!$G112,'Production Result'!$B:$B,'DA Injection'!Q$2)</f>
        <v>3500</v>
      </c>
      <c r="S112" s="129">
        <f ca="1">SUMIFS('Production Result'!$D:$D,'Production Result'!$C:$C,'DA Injection'!$G112,'Production Result'!$B:$B,'DA Injection'!S$2)</f>
        <v>0</v>
      </c>
      <c r="T112" s="129">
        <f ca="1">SUMIFS('Production Result'!$E:$E,'Production Result'!$C:$C,'DA Injection'!$G112,'Production Result'!$B:$B,'DA Injection'!S$2)</f>
        <v>5550</v>
      </c>
      <c r="U112" s="129">
        <f ca="1">SUMIFS('Production Result'!$D:$D,'Production Result'!$C:$C,'DA Injection'!$G112,'Production Result'!$B:$B,'DA Injection'!U$2)</f>
        <v>0</v>
      </c>
      <c r="V112" s="129">
        <f ca="1">SUMIFS('Production Result'!$E:$E,'Production Result'!$C:$C,'DA Injection'!$G112,'Production Result'!$B:$B,'DA Injection'!U$2)</f>
        <v>0</v>
      </c>
      <c r="W112" s="129">
        <f ca="1">SUMIFS('Production Result'!$D:$D,'Production Result'!$C:$C,'DA Injection'!$G112,'Production Result'!$B:$B,'DA Injection'!W$2)</f>
        <v>0</v>
      </c>
      <c r="X112" s="129">
        <f ca="1">SUMIFS('Production Result'!$E:$E,'Production Result'!$C:$C,'DA Injection'!$G112,'Production Result'!$B:$B,'DA Injection'!W$2)</f>
        <v>0</v>
      </c>
      <c r="Y112" s="129">
        <f ca="1">SUMIFS('Production Result'!$D:$D,'Production Result'!$C:$C,'DA Injection'!$G112,'Production Result'!$B:$B,'DA Injection'!Y$2)</f>
        <v>0</v>
      </c>
      <c r="Z112" s="129">
        <f ca="1">SUMIFS('Production Result'!$E:$E,'Production Result'!$C:$C,'DA Injection'!$G112,'Production Result'!$B:$B,'DA Injection'!Y$2)</f>
        <v>0</v>
      </c>
      <c r="AA112" s="129">
        <f ca="1">SUMIFS('Production Result'!$D:$D,'Production Result'!$C:$C,'DA Injection'!$G112,'Production Result'!$B:$B,'DA Injection'!AA$2)</f>
        <v>0</v>
      </c>
      <c r="AB112" s="129">
        <f ca="1">SUMIFS('Production Result'!$E:$E,'Production Result'!$C:$C,'DA Injection'!$G112,'Production Result'!$B:$B,'DA Injection'!AA$2)</f>
        <v>0</v>
      </c>
      <c r="AC112" s="129">
        <f ca="1">SUMIFS('Production Result'!$D:$D,'Production Result'!$C:$C,'DA Injection'!$G112,'Production Result'!$B:$B,'DA Injection'!AC$2)</f>
        <v>0</v>
      </c>
      <c r="AD112" s="129"/>
      <c r="AE112" s="129">
        <f ca="1">SUMIFS('Production Result'!$D:$D,'Production Result'!$C:$C,'DA Injection'!$G112,'Production Result'!$B:$B,'DA Injection'!AE$2)</f>
        <v>0</v>
      </c>
      <c r="AF112" s="129">
        <f ca="1">SUMIFS('Production Result'!$E:$E,'Production Result'!$C:$C,'DA Injection'!$G112,'Production Result'!$B:$B,'DA Injection'!AE$2)</f>
        <v>0</v>
      </c>
      <c r="AG112" s="129">
        <f ca="1">SUMIFS('Production Result'!$D:$D,'Production Result'!$C:$C,'DA Injection'!$G112,'Production Result'!$B:$B,'DA Injection'!AG$2)</f>
        <v>0</v>
      </c>
      <c r="AH112" s="129">
        <f ca="1">SUMIFS('Production Result'!$E:$E,'Production Result'!$C:$C,'DA Injection'!$G112,'Production Result'!$B:$B,'DA Injection'!AG$2)</f>
        <v>0</v>
      </c>
      <c r="AI112" s="129">
        <f ca="1">SUMIFS('Production Result'!$D:$D,'Production Result'!$C:$C,'DA Injection'!$G112,'Production Result'!$B:$B,'DA Injection'!AI$2)</f>
        <v>0</v>
      </c>
      <c r="AJ112" s="129">
        <f ca="1">SUMIFS('Production Result'!$E:$E,'Production Result'!$C:$C,'DA Injection'!$G112,'Production Result'!$B:$B,'DA Injection'!AI$2)</f>
        <v>0</v>
      </c>
      <c r="AK112" s="151"/>
      <c r="AL112" s="151"/>
      <c r="AM112" s="151"/>
      <c r="AN112" s="151"/>
      <c r="AO112" s="151"/>
      <c r="AP112" s="151"/>
      <c r="AQ112" s="151"/>
      <c r="AR112" s="151"/>
      <c r="AS112" s="151"/>
      <c r="AT112" s="151"/>
      <c r="AU112" s="151"/>
      <c r="AV112" s="151"/>
      <c r="AW112" s="151"/>
      <c r="AX112" s="151"/>
      <c r="AY112" s="151"/>
      <c r="AZ112" s="151"/>
      <c r="BA112" s="151"/>
      <c r="BB112" s="151"/>
      <c r="BC112" s="151"/>
      <c r="BD112" s="151"/>
      <c r="BE112" s="151"/>
      <c r="BF112" s="151"/>
      <c r="BG112" s="151"/>
      <c r="BH112" s="151"/>
      <c r="BI112" s="151"/>
      <c r="BJ112" s="151"/>
      <c r="BK112" s="151"/>
      <c r="BL112" s="151"/>
      <c r="BM112" s="151"/>
      <c r="BN112" s="151"/>
      <c r="BO112" s="151"/>
      <c r="BP112" s="151"/>
      <c r="BQ112" s="151"/>
      <c r="BR112" s="151"/>
    </row>
    <row r="113" spans="1:70" s="38" customFormat="1" ht="33">
      <c r="A113" s="35"/>
      <c r="B113" s="123"/>
      <c r="C113" s="144">
        <f t="shared" ca="1" si="80"/>
        <v>16</v>
      </c>
      <c r="D113" s="264">
        <f t="shared" ca="1" si="133"/>
        <v>1.0887499999999999</v>
      </c>
      <c r="E113" s="144">
        <f t="shared" ref="E113:M113" ca="1" si="138">E112</f>
        <v>4</v>
      </c>
      <c r="F113" s="144">
        <f t="shared" ca="1" si="138"/>
        <v>240</v>
      </c>
      <c r="G113" s="429" t="str">
        <f t="shared" ca="1" si="138"/>
        <v>DJ64-00791C</v>
      </c>
      <c r="H113" s="196">
        <f t="shared" ca="1" si="138"/>
        <v>8314</v>
      </c>
      <c r="I113" s="144">
        <f t="shared" si="138"/>
        <v>0</v>
      </c>
      <c r="J113" s="212">
        <f t="shared" ca="1" si="138"/>
        <v>0.5</v>
      </c>
      <c r="K113" s="146">
        <f t="shared" ca="1" si="138"/>
        <v>0</v>
      </c>
      <c r="L113" s="146">
        <f t="shared" ca="1" si="138"/>
        <v>23.4</v>
      </c>
      <c r="M113" s="146">
        <f t="shared" ca="1" si="138"/>
        <v>4</v>
      </c>
      <c r="N113" s="193">
        <f t="shared" ca="1" si="91"/>
        <v>615.38461538461547</v>
      </c>
      <c r="O113" s="135">
        <f ca="1">SUM(Q113:AJ113)</f>
        <v>0</v>
      </c>
      <c r="P113" s="132" t="s">
        <v>234</v>
      </c>
      <c r="Q113" s="129">
        <f ca="1">SUMIFS('Production Result'!$F:$F,'Production Result'!$C:$C,'DA Injection'!$G113,'Production Result'!$B:$B,'DA Injection'!Q$2)</f>
        <v>0</v>
      </c>
      <c r="R113" s="129">
        <f ca="1">SUMIFS('Production Result'!$G:$G,'Production Result'!$C:$C,'DA Injection'!$G113,'Production Result'!$B:$B,'DA Injection'!Q$2)</f>
        <v>0</v>
      </c>
      <c r="S113" s="129">
        <f ca="1">SUMIFS('Production Result'!$F:$F,'Production Result'!$C:$C,'DA Injection'!$G113,'Production Result'!$B:$B,'DA Injection'!S$2)</f>
        <v>0</v>
      </c>
      <c r="T113" s="129">
        <f ca="1">SUMIFS('Production Result'!$G:$G,'Production Result'!$C:$C,'DA Injection'!$G113,'Production Result'!$B:$B,'DA Injection'!S$2)</f>
        <v>0</v>
      </c>
      <c r="U113" s="129">
        <f ca="1">SUMIFS('Production Result'!$F:$F,'Production Result'!$C:$C,'DA Injection'!$G113,'Production Result'!$B:$B,'DA Injection'!U$2)</f>
        <v>0</v>
      </c>
      <c r="V113" s="129">
        <f ca="1">SUMIFS('Production Result'!$G:$G,'Production Result'!$C:$C,'DA Injection'!$G113,'Production Result'!$B:$B,'DA Injection'!U$2)</f>
        <v>0</v>
      </c>
      <c r="W113" s="129">
        <f ca="1">SUMIFS('Production Result'!$F:$F,'Production Result'!$C:$C,'DA Injection'!$G113,'Production Result'!$B:$B,'DA Injection'!W$2)</f>
        <v>0</v>
      </c>
      <c r="X113" s="129">
        <f ca="1">SUMIFS('Production Result'!$G:$G,'Production Result'!$C:$C,'DA Injection'!$G113,'Production Result'!$B:$B,'DA Injection'!W$2)</f>
        <v>0</v>
      </c>
      <c r="Y113" s="129">
        <f ca="1">SUMIFS('Production Result'!$F:$F,'Production Result'!$C:$C,'DA Injection'!$G113,'Production Result'!$B:$B,'DA Injection'!Y$2)</f>
        <v>0</v>
      </c>
      <c r="Z113" s="129">
        <f ca="1">SUMIFS('Production Result'!$G:$G,'Production Result'!$C:$C,'DA Injection'!$G113,'Production Result'!$B:$B,'DA Injection'!Y$2)</f>
        <v>0</v>
      </c>
      <c r="AA113" s="129">
        <f ca="1">SUMIFS('Production Result'!$F:$F,'Production Result'!$C:$C,'DA Injection'!$G113,'Production Result'!$B:$B,'DA Injection'!AA$2)</f>
        <v>0</v>
      </c>
      <c r="AB113" s="129">
        <f ca="1">SUMIFS('Production Result'!$G:$G,'Production Result'!$C:$C,'DA Injection'!$G113,'Production Result'!$B:$B,'DA Injection'!AA$2)</f>
        <v>0</v>
      </c>
      <c r="AC113" s="129">
        <f ca="1">SUMIFS('Production Result'!$F:$F,'Production Result'!$C:$C,'DA Injection'!$G113,'Production Result'!$B:$B,'DA Injection'!AC$2)</f>
        <v>0</v>
      </c>
      <c r="AD113" s="129">
        <f ca="1">SUMIFS('Production Result'!$G:$G,'Production Result'!$C:$C,'DA Injection'!$G113,'Production Result'!$B:$B,'DA Injection'!AC$2)</f>
        <v>0</v>
      </c>
      <c r="AE113" s="129">
        <f ca="1">SUMIFS('Production Result'!$F:$F,'Production Result'!$C:$C,'DA Injection'!$G113,'Production Result'!$B:$B,'DA Injection'!AE$2)</f>
        <v>0</v>
      </c>
      <c r="AF113" s="129">
        <f ca="1">SUMIFS('Production Result'!$G:$G,'Production Result'!$C:$C,'DA Injection'!$G113,'Production Result'!$B:$B,'DA Injection'!AE$2)</f>
        <v>0</v>
      </c>
      <c r="AG113" s="129">
        <f ca="1">SUMIFS('Production Result'!$F:$F,'Production Result'!$C:$C,'DA Injection'!$G113,'Production Result'!$B:$B,'DA Injection'!AG$2)</f>
        <v>0</v>
      </c>
      <c r="AH113" s="129">
        <f ca="1">SUMIFS('Production Result'!$G:$G,'Production Result'!$C:$C,'DA Injection'!$G113,'Production Result'!$B:$B,'DA Injection'!AG$2)</f>
        <v>0</v>
      </c>
      <c r="AI113" s="129">
        <f ca="1">SUMIFS('Production Result'!$F:$F,'Production Result'!$C:$C,'DA Injection'!$G113,'Production Result'!$B:$B,'DA Injection'!AI$2)</f>
        <v>0</v>
      </c>
      <c r="AJ113" s="129">
        <f ca="1">SUMIFS('Production Result'!$G:$G,'Production Result'!$C:$C,'DA Injection'!$G113,'Production Result'!$B:$B,'DA Injection'!AI$2)</f>
        <v>0</v>
      </c>
      <c r="AK113" s="151"/>
      <c r="AL113" s="151"/>
      <c r="AM113" s="151"/>
      <c r="AN113" s="151"/>
      <c r="AO113" s="151"/>
      <c r="AP113" s="151"/>
      <c r="AQ113" s="151"/>
      <c r="AR113" s="151"/>
      <c r="AS113" s="151"/>
      <c r="AT113" s="151"/>
      <c r="AU113" s="151"/>
      <c r="AV113" s="151"/>
      <c r="AW113" s="151"/>
      <c r="AX113" s="151"/>
      <c r="AY113" s="151"/>
      <c r="AZ113" s="151"/>
      <c r="BA113" s="151"/>
      <c r="BB113" s="151"/>
      <c r="BC113" s="151"/>
      <c r="BD113" s="151"/>
      <c r="BE113" s="151"/>
      <c r="BF113" s="151"/>
      <c r="BG113" s="151"/>
      <c r="BH113" s="151"/>
      <c r="BI113" s="151"/>
      <c r="BJ113" s="151"/>
      <c r="BK113" s="151"/>
      <c r="BL113" s="151"/>
      <c r="BM113" s="151"/>
      <c r="BN113" s="151"/>
      <c r="BO113" s="151"/>
      <c r="BP113" s="151"/>
      <c r="BQ113" s="151"/>
      <c r="BR113" s="151"/>
    </row>
    <row r="114" spans="1:70" s="38" customFormat="1" ht="33">
      <c r="A114" s="35"/>
      <c r="B114" s="123"/>
      <c r="C114" s="145">
        <f t="shared" ca="1" si="80"/>
        <v>16</v>
      </c>
      <c r="D114" s="264">
        <f t="shared" ca="1" si="133"/>
        <v>1.0887499999999999</v>
      </c>
      <c r="E114" s="145">
        <f t="shared" ref="E114:M114" ca="1" si="139">E113</f>
        <v>4</v>
      </c>
      <c r="F114" s="145">
        <f t="shared" ca="1" si="139"/>
        <v>240</v>
      </c>
      <c r="G114" s="430" t="str">
        <f t="shared" ca="1" si="139"/>
        <v>DJ64-00791C</v>
      </c>
      <c r="H114" s="196">
        <f t="shared" ca="1" si="139"/>
        <v>8314</v>
      </c>
      <c r="I114" s="145">
        <f t="shared" si="139"/>
        <v>0</v>
      </c>
      <c r="J114" s="213">
        <f t="shared" ca="1" si="139"/>
        <v>0.5</v>
      </c>
      <c r="K114" s="146">
        <f t="shared" ca="1" si="139"/>
        <v>0</v>
      </c>
      <c r="L114" s="146">
        <f t="shared" ca="1" si="139"/>
        <v>23.4</v>
      </c>
      <c r="M114" s="146">
        <f t="shared" ca="1" si="139"/>
        <v>4</v>
      </c>
      <c r="N114" s="194">
        <f t="shared" ca="1" si="91"/>
        <v>615.38461538461547</v>
      </c>
      <c r="O114" s="137">
        <f ca="1">O113/O112</f>
        <v>0</v>
      </c>
      <c r="P114" s="136" t="s">
        <v>239</v>
      </c>
      <c r="Q114" s="138">
        <f t="shared" ref="Q114:AJ114" ca="1" si="140">IFERROR(Q113/Q112,"")</f>
        <v>0</v>
      </c>
      <c r="R114" s="138">
        <f t="shared" ca="1" si="140"/>
        <v>0</v>
      </c>
      <c r="S114" s="138" t="str">
        <f t="shared" ca="1" si="140"/>
        <v/>
      </c>
      <c r="T114" s="138">
        <f t="shared" ca="1" si="140"/>
        <v>0</v>
      </c>
      <c r="U114" s="138" t="str">
        <f t="shared" ca="1" si="140"/>
        <v/>
      </c>
      <c r="V114" s="138" t="str">
        <f t="shared" ca="1" si="140"/>
        <v/>
      </c>
      <c r="W114" s="138" t="str">
        <f t="shared" ca="1" si="140"/>
        <v/>
      </c>
      <c r="X114" s="138" t="str">
        <f t="shared" ca="1" si="140"/>
        <v/>
      </c>
      <c r="Y114" s="138" t="str">
        <f t="shared" ca="1" si="140"/>
        <v/>
      </c>
      <c r="Z114" s="138" t="str">
        <f t="shared" ca="1" si="140"/>
        <v/>
      </c>
      <c r="AA114" s="138" t="str">
        <f t="shared" ca="1" si="140"/>
        <v/>
      </c>
      <c r="AB114" s="138" t="str">
        <f t="shared" ca="1" si="140"/>
        <v/>
      </c>
      <c r="AC114" s="138" t="str">
        <f t="shared" ca="1" si="140"/>
        <v/>
      </c>
      <c r="AD114" s="138" t="str">
        <f t="shared" ca="1" si="140"/>
        <v/>
      </c>
      <c r="AE114" s="138" t="str">
        <f t="shared" ca="1" si="140"/>
        <v/>
      </c>
      <c r="AF114" s="138" t="str">
        <f t="shared" ca="1" si="140"/>
        <v/>
      </c>
      <c r="AG114" s="138" t="str">
        <f t="shared" ca="1" si="140"/>
        <v/>
      </c>
      <c r="AH114" s="138" t="str">
        <f t="shared" ca="1" si="140"/>
        <v/>
      </c>
      <c r="AI114" s="138" t="str">
        <f t="shared" ca="1" si="140"/>
        <v/>
      </c>
      <c r="AJ114" s="138" t="str">
        <f t="shared" ca="1" si="140"/>
        <v/>
      </c>
      <c r="AK114" s="151"/>
      <c r="AL114" s="151"/>
      <c r="AM114" s="151"/>
      <c r="AN114" s="151"/>
      <c r="AO114" s="151"/>
      <c r="AP114" s="151"/>
      <c r="AQ114" s="151"/>
      <c r="AR114" s="151"/>
      <c r="AS114" s="151"/>
      <c r="AT114" s="151"/>
      <c r="AU114" s="151"/>
      <c r="AV114" s="151"/>
      <c r="AW114" s="151"/>
      <c r="AX114" s="151"/>
      <c r="AY114" s="151"/>
      <c r="AZ114" s="151"/>
      <c r="BA114" s="151"/>
      <c r="BB114" s="151"/>
      <c r="BC114" s="151"/>
      <c r="BD114" s="151"/>
      <c r="BE114" s="151"/>
      <c r="BF114" s="151"/>
      <c r="BG114" s="151"/>
      <c r="BH114" s="151"/>
      <c r="BI114" s="151"/>
      <c r="BJ114" s="151"/>
      <c r="BK114" s="151"/>
      <c r="BL114" s="151"/>
      <c r="BM114" s="151"/>
      <c r="BN114" s="151"/>
      <c r="BO114" s="151"/>
      <c r="BP114" s="151"/>
      <c r="BQ114" s="151"/>
      <c r="BR114" s="151"/>
    </row>
    <row r="115" spans="1:70" s="115" customFormat="1" ht="33">
      <c r="A115" s="114"/>
      <c r="B115" s="121"/>
      <c r="C115" s="141">
        <f ca="1">IF(P119="Good",COUNTIF(INDIRECT("P1:P"&amp;ROW(P119)),"Good"))</f>
        <v>17</v>
      </c>
      <c r="D115" s="285" t="str">
        <f ca="1">IFERROR(SUM(Q119:AJ119)/SUM(Q118:AJ118),"-")</f>
        <v>-</v>
      </c>
      <c r="E115" s="139">
        <f ca="1">VLOOKUP(G115,'Code List'!B:D,2,0)</f>
        <v>5</v>
      </c>
      <c r="F115" s="139">
        <f ca="1">VLOOKUP(G115,'Code List'!B:D,3,0)</f>
        <v>240</v>
      </c>
      <c r="G115" s="87" t="str">
        <f ca="1">VLOOKUP(C115,'Code List'!A:B,2,0)</f>
        <v>DA61-09096A</v>
      </c>
      <c r="H115" s="195">
        <f ca="1">SUM(Q116:AJ116)-K115</f>
        <v>0</v>
      </c>
      <c r="I115" s="133"/>
      <c r="J115" s="211">
        <f ca="1">VLOOKUP(G115,'Code List'!B:G,6,0)</f>
        <v>1</v>
      </c>
      <c r="K115" s="140">
        <f ca="1">SUMIFS(Stock!C:C,Stock!B:B,'DA Injection'!G115)+SUMIFS(Stock!C:C,Stock!B:B,VLOOKUP('DA Injection'!G115,'Code List'!$B:$K,10,0))</f>
        <v>0</v>
      </c>
      <c r="L115" s="140">
        <f ca="1">VLOOKUP(G115,'Code List'!B:F,4,0)</f>
        <v>28</v>
      </c>
      <c r="M115" s="140">
        <f ca="1">VLOOKUP(G115,'Code List'!B:F,5,0)</f>
        <v>8</v>
      </c>
      <c r="N115" s="197">
        <f t="shared" ca="1" si="91"/>
        <v>1028.5714285714287</v>
      </c>
      <c r="O115" s="134"/>
      <c r="P115" s="124" t="s">
        <v>231</v>
      </c>
      <c r="Q115" s="125" t="s">
        <v>228</v>
      </c>
      <c r="R115" s="126" t="s">
        <v>229</v>
      </c>
      <c r="S115" s="125" t="s">
        <v>228</v>
      </c>
      <c r="T115" s="126" t="s">
        <v>229</v>
      </c>
      <c r="U115" s="125" t="s">
        <v>228</v>
      </c>
      <c r="V115" s="126" t="s">
        <v>229</v>
      </c>
      <c r="W115" s="125" t="s">
        <v>228</v>
      </c>
      <c r="X115" s="126" t="s">
        <v>229</v>
      </c>
      <c r="Y115" s="125" t="s">
        <v>228</v>
      </c>
      <c r="Z115" s="126" t="s">
        <v>229</v>
      </c>
      <c r="AA115" s="125" t="s">
        <v>228</v>
      </c>
      <c r="AB115" s="126" t="s">
        <v>229</v>
      </c>
      <c r="AC115" s="125" t="s">
        <v>228</v>
      </c>
      <c r="AD115" s="126" t="s">
        <v>229</v>
      </c>
      <c r="AE115" s="125" t="s">
        <v>228</v>
      </c>
      <c r="AF115" s="126" t="s">
        <v>229</v>
      </c>
      <c r="AG115" s="125" t="s">
        <v>228</v>
      </c>
      <c r="AH115" s="126" t="s">
        <v>229</v>
      </c>
      <c r="AI115" s="125" t="s">
        <v>228</v>
      </c>
      <c r="AJ115" s="126" t="s">
        <v>229</v>
      </c>
      <c r="AK115" s="150"/>
      <c r="AL115" s="150"/>
      <c r="AM115" s="150"/>
      <c r="AN115" s="150"/>
      <c r="AO115" s="150"/>
      <c r="AP115" s="150"/>
      <c r="AQ115" s="150"/>
      <c r="AR115" s="150"/>
      <c r="AS115" s="150"/>
      <c r="AT115" s="150"/>
      <c r="AU115" s="150"/>
      <c r="AV115" s="150"/>
      <c r="AW115" s="150"/>
      <c r="AX115" s="150"/>
      <c r="AY115" s="150"/>
      <c r="AZ115" s="150"/>
      <c r="BA115" s="150"/>
      <c r="BB115" s="150"/>
      <c r="BC115" s="150"/>
      <c r="BD115" s="150"/>
      <c r="BE115" s="150"/>
      <c r="BF115" s="150"/>
      <c r="BG115" s="150"/>
      <c r="BH115" s="150"/>
      <c r="BI115" s="150"/>
      <c r="BJ115" s="150"/>
      <c r="BK115" s="150"/>
      <c r="BL115" s="150"/>
      <c r="BM115" s="150"/>
      <c r="BN115" s="150"/>
      <c r="BO115" s="150"/>
      <c r="BP115" s="150"/>
      <c r="BQ115" s="150"/>
      <c r="BR115" s="150"/>
    </row>
    <row r="116" spans="1:70" s="115" customFormat="1" ht="66.95" customHeight="1">
      <c r="A116" s="114"/>
      <c r="B116" s="121"/>
      <c r="C116" s="144">
        <f t="shared" ref="C116:M116" ca="1" si="141">C115</f>
        <v>17</v>
      </c>
      <c r="D116" s="264" t="str">
        <f t="shared" ca="1" si="141"/>
        <v>-</v>
      </c>
      <c r="E116" s="144">
        <f t="shared" ca="1" si="141"/>
        <v>5</v>
      </c>
      <c r="F116" s="144">
        <f t="shared" ca="1" si="141"/>
        <v>240</v>
      </c>
      <c r="G116" s="144" t="str">
        <f t="shared" ca="1" si="141"/>
        <v>DA61-09096A</v>
      </c>
      <c r="H116" s="196">
        <f t="shared" ca="1" si="141"/>
        <v>0</v>
      </c>
      <c r="I116" s="144">
        <f t="shared" si="141"/>
        <v>0</v>
      </c>
      <c r="J116" s="212">
        <f t="shared" ca="1" si="141"/>
        <v>1</v>
      </c>
      <c r="K116" s="146">
        <f t="shared" ca="1" si="141"/>
        <v>0</v>
      </c>
      <c r="L116" s="146">
        <f t="shared" ca="1" si="141"/>
        <v>28</v>
      </c>
      <c r="M116" s="146">
        <f t="shared" ca="1" si="141"/>
        <v>8</v>
      </c>
      <c r="N116" s="193">
        <f t="shared" ca="1" si="91"/>
        <v>1028.5714285714287</v>
      </c>
      <c r="O116" s="134" t="s">
        <v>238</v>
      </c>
      <c r="P116" s="124"/>
      <c r="Q116" s="463">
        <f ca="1">IF(SUMIFS(INDIRECT("'PSI WM REF'!"&amp;SUBSTITUTE(ADDRESS(1,MATCH(Q$2,INDIRECT("'PSI WM REF'!"&amp;"5:5"),0)),"$1","")&amp;":"&amp;SUBSTITUTE(ADDRESS(1,MATCH(Q$2,INDIRECT("'PSI WM REF'!"&amp;"5:5"),0)),"$1","")),INDIRECT("'PSI WM REF'!"&amp;"C:C"),$G115,INDIRECT("'PSI WM REF'!"&amp;"U:U"),"3.Balance stock (only SEHC)")&gt;0,0,IF(ABS(SUMIFS(INDIRECT("'PSI WM REF'!"&amp;SUBSTITUTE(ADDRESS(1,MATCH(Q$2,INDIRECT("'PSI WM REF'!"&amp;"5:5"),0)),"$1","")&amp;":"&amp;SUBSTITUTE(ADDRESS(1,MATCH(Q$2,INDIRECT("'PSI WM REF'!"&amp;"5:5"),0)),"$1","")),INDIRECT("'PSI WM REF'!"&amp;"C:C"),$G115,INDIRECT("'PSI WM REF'!"&amp;"U:U"),"3.Balance stock (only SEHC)"))&gt;SUMIFS(INDIRECT("'PSI WM REF'!"&amp;SUBSTITUTE(ADDRESS(1,MATCH(Q$2,INDIRECT("'PSI WM REF'!"&amp;"5:5"),0)),"$1","")&amp;":"&amp;SUBSTITUTE(ADDRESS(1,MATCH(Q$2,INDIRECT("'PSI WM REF'!"&amp;"5:5"),0)),"$1","")),INDIRECT("'PSI WM REF'!"&amp;"C:C"),$G115,INDIRECT("'PSI WM REF'!"&amp;"U:U"),"1.Requirements (필요량)"),SUMIFS(INDIRECT("'PSI WM REF'!"&amp;SUBSTITUTE(ADDRESS(1,MATCH(Q$2,INDIRECT("'PSI WM REF'!"&amp;"5:5"),0)),"$1","")&amp;":"&amp;SUBSTITUTE(ADDRESS(1,MATCH(Q$2,INDIRECT("'PSI WM REF'!"&amp;"5:5"),0)),"$1","")),INDIRECT("'PSI WM REF'!"&amp;"C:C"),$G115,INDIRECT("'PSI WM REF'!"&amp;"U:U"),"1.Requirements (필요량)"),ABS(SUMIFS(INDIRECT("'PSI WM REF'!"&amp;SUBSTITUTE(ADDRESS(1,MATCH(Q$2,INDIRECT("'PSI WM REF'!"&amp;"5:5"),0)),"$1","")&amp;":"&amp;SUBSTITUTE(ADDRESS(1,MATCH(Q$2,INDIRECT("'PSI WM REF'!"&amp;"5:5"),0)),"$1","")),INDIRECT("'PSI WM REF'!"&amp;"C:C"),$G115,INDIRECT("'PSI WM REF'!"&amp;"U:U"),"3.Balance stock (only SEHC)"))))+N(" [[[[               Comment: WM REF PSI              ]]]")+IFERROR(SUMIFS(INDIRECT("'PSI VC'!"&amp;SUBSTITUTE(ADDRESS(1,MATCH(Q$2,INDIRECT("'PSI VC'!"&amp;"3:3"),0)),"$1","")&amp;":"&amp;SUBSTITUTE(ADDRESS(1,MATCH(Q$2,INDIRECT("'PSI VC'!"&amp;"3:3"),0)),"$1","")),INDIRECT("'PSI VC'!"&amp;"A:A"),$G115),0)+N("[[[                    Comment: VC PSI                    ]]]")+SUMIFS(INDIRECT("'Assy PSI Shortage'!"&amp;SUBSTITUTE(ADDRESS(1,42+MATCH(Q$2,INDIRECT("'Assy PSI Shortage'!"&amp;"AQ2:BA2"),0)),"$1","")&amp;":"&amp;SUBSTITUTE(ADDRESS(1,42+MATCH(Q$2,INDIRECT("'Assy PSI Shortage'!"&amp;"AQ2:BA2"),0)),"$1","")),'Assy PSI Shortage'!$AP:$AP,'DA Injection'!$G115)+N("[[[                    Comment: Assy PSI                    ]]]")</f>
        <v>0</v>
      </c>
      <c r="R116" s="464"/>
      <c r="S116" s="463">
        <f ca="1">IF(SUMIFS(INDIRECT("'PSI WM REF'!"&amp;SUBSTITUTE(ADDRESS(1,MATCH(S$2,INDIRECT("'PSI WM REF'!"&amp;"5:5"),0)),"$1","")&amp;":"&amp;SUBSTITUTE(ADDRESS(1,MATCH(S$2,INDIRECT("'PSI WM REF'!"&amp;"5:5"),0)),"$1","")),INDIRECT("'PSI WM REF'!"&amp;"C:C"),$G115,INDIRECT("'PSI WM REF'!"&amp;"U:U"),"3.Balance stock (only SEHC)")&gt;0,0,IF(ABS(SUMIFS(INDIRECT("'PSI WM REF'!"&amp;SUBSTITUTE(ADDRESS(1,MATCH(S$2,INDIRECT("'PSI WM REF'!"&amp;"5:5"),0)),"$1","")&amp;":"&amp;SUBSTITUTE(ADDRESS(1,MATCH(S$2,INDIRECT("'PSI WM REF'!"&amp;"5:5"),0)),"$1","")),INDIRECT("'PSI WM REF'!"&amp;"C:C"),$G115,INDIRECT("'PSI WM REF'!"&amp;"U:U"),"3.Balance stock (only SEHC)"))&gt;SUMIFS(INDIRECT("'PSI WM REF'!"&amp;SUBSTITUTE(ADDRESS(1,MATCH(S$2,INDIRECT("'PSI WM REF'!"&amp;"5:5"),0)),"$1","")&amp;":"&amp;SUBSTITUTE(ADDRESS(1,MATCH(S$2,INDIRECT("'PSI WM REF'!"&amp;"5:5"),0)),"$1","")),INDIRECT("'PSI WM REF'!"&amp;"C:C"),$G115,INDIRECT("'PSI WM REF'!"&amp;"U:U"),"1.Requirements (필요량)"),SUMIFS(INDIRECT("'PSI WM REF'!"&amp;SUBSTITUTE(ADDRESS(1,MATCH(S$2,INDIRECT("'PSI WM REF'!"&amp;"5:5"),0)),"$1","")&amp;":"&amp;SUBSTITUTE(ADDRESS(1,MATCH(S$2,INDIRECT("'PSI WM REF'!"&amp;"5:5"),0)),"$1","")),INDIRECT("'PSI WM REF'!"&amp;"C:C"),$G115,INDIRECT("'PSI WM REF'!"&amp;"U:U"),"1.Requirements (필요량)"),ABS(SUMIFS(INDIRECT("'PSI WM REF'!"&amp;SUBSTITUTE(ADDRESS(1,MATCH(S$2,INDIRECT("'PSI WM REF'!"&amp;"5:5"),0)),"$1","")&amp;":"&amp;SUBSTITUTE(ADDRESS(1,MATCH(S$2,INDIRECT("'PSI WM REF'!"&amp;"5:5"),0)),"$1","")),INDIRECT("'PSI WM REF'!"&amp;"C:C"),$G115,INDIRECT("'PSI WM REF'!"&amp;"U:U"),"3.Balance stock (only SEHC)"))))+N(" [[[[               Comment: WM REF PSI              ]]]")+IFERROR(SUMIFS(INDIRECT("'PSI VC'!"&amp;SUBSTITUTE(ADDRESS(1,MATCH(S$2,INDIRECT("'PSI VC'!"&amp;"3:3"),0)),"$1","")&amp;":"&amp;SUBSTITUTE(ADDRESS(1,MATCH(S$2,INDIRECT("'PSI VC'!"&amp;"3:3"),0)),"$1","")),INDIRECT("'PSI VC'!"&amp;"A:A"),$G115),0)+N("[[[                    Comment: VC PSI                    ]]]")+SUMIFS(INDIRECT("'Assy PSI Shortage'!"&amp;SUBSTITUTE(ADDRESS(1,42+MATCH(S$2,INDIRECT("'Assy PSI Shortage'!"&amp;"AQ2:BA2"),0)),"$1","")&amp;":"&amp;SUBSTITUTE(ADDRESS(1,42+MATCH(S$2,INDIRECT("'Assy PSI Shortage'!"&amp;"AQ2:BA2"),0)),"$1","")),'Assy PSI Shortage'!$AP:$AP,'DA Injection'!$G115)+N("[[[                    Comment: Assy PSI                    ]]]")</f>
        <v>0</v>
      </c>
      <c r="T116" s="464"/>
      <c r="U116" s="463">
        <f ca="1">IF(SUMIFS(INDIRECT("'PSI WM REF'!"&amp;SUBSTITUTE(ADDRESS(1,MATCH(U$2,INDIRECT("'PSI WM REF'!"&amp;"5:5"),0)),"$1","")&amp;":"&amp;SUBSTITUTE(ADDRESS(1,MATCH(U$2,INDIRECT("'PSI WM REF'!"&amp;"5:5"),0)),"$1","")),INDIRECT("'PSI WM REF'!"&amp;"C:C"),$G115,INDIRECT("'PSI WM REF'!"&amp;"U:U"),"3.Balance stock (only SEHC)")&gt;0,0,IF(ABS(SUMIFS(INDIRECT("'PSI WM REF'!"&amp;SUBSTITUTE(ADDRESS(1,MATCH(U$2,INDIRECT("'PSI WM REF'!"&amp;"5:5"),0)),"$1","")&amp;":"&amp;SUBSTITUTE(ADDRESS(1,MATCH(U$2,INDIRECT("'PSI WM REF'!"&amp;"5:5"),0)),"$1","")),INDIRECT("'PSI WM REF'!"&amp;"C:C"),$G115,INDIRECT("'PSI WM REF'!"&amp;"U:U"),"3.Balance stock (only SEHC)"))&gt;SUMIFS(INDIRECT("'PSI WM REF'!"&amp;SUBSTITUTE(ADDRESS(1,MATCH(U$2,INDIRECT("'PSI WM REF'!"&amp;"5:5"),0)),"$1","")&amp;":"&amp;SUBSTITUTE(ADDRESS(1,MATCH(U$2,INDIRECT("'PSI WM REF'!"&amp;"5:5"),0)),"$1","")),INDIRECT("'PSI WM REF'!"&amp;"C:C"),$G115,INDIRECT("'PSI WM REF'!"&amp;"U:U"),"1.Requirements (필요량)"),SUMIFS(INDIRECT("'PSI WM REF'!"&amp;SUBSTITUTE(ADDRESS(1,MATCH(U$2,INDIRECT("'PSI WM REF'!"&amp;"5:5"),0)),"$1","")&amp;":"&amp;SUBSTITUTE(ADDRESS(1,MATCH(U$2,INDIRECT("'PSI WM REF'!"&amp;"5:5"),0)),"$1","")),INDIRECT("'PSI WM REF'!"&amp;"C:C"),$G115,INDIRECT("'PSI WM REF'!"&amp;"U:U"),"1.Requirements (필요량)"),ABS(SUMIFS(INDIRECT("'PSI WM REF'!"&amp;SUBSTITUTE(ADDRESS(1,MATCH(U$2,INDIRECT("'PSI WM REF'!"&amp;"5:5"),0)),"$1","")&amp;":"&amp;SUBSTITUTE(ADDRESS(1,MATCH(U$2,INDIRECT("'PSI WM REF'!"&amp;"5:5"),0)),"$1","")),INDIRECT("'PSI WM REF'!"&amp;"C:C"),$G115,INDIRECT("'PSI WM REF'!"&amp;"U:U"),"3.Balance stock (only SEHC)"))))+N(" [[[[               Comment: WM REF PSI              ]]]")+IFERROR(SUMIFS(INDIRECT("'PSI VC'!"&amp;SUBSTITUTE(ADDRESS(1,MATCH(U$2,INDIRECT("'PSI VC'!"&amp;"3:3"),0)),"$1","")&amp;":"&amp;SUBSTITUTE(ADDRESS(1,MATCH(U$2,INDIRECT("'PSI VC'!"&amp;"3:3"),0)),"$1","")),INDIRECT("'PSI VC'!"&amp;"A:A"),$G115),0)+N("[[[                    Comment: VC PSI                    ]]]")+SUMIFS(INDIRECT("'Assy PSI Shortage'!"&amp;SUBSTITUTE(ADDRESS(1,42+MATCH(U$2,INDIRECT("'Assy PSI Shortage'!"&amp;"AQ2:BA2"),0)),"$1","")&amp;":"&amp;SUBSTITUTE(ADDRESS(1,42+MATCH(U$2,INDIRECT("'Assy PSI Shortage'!"&amp;"AQ2:BA2"),0)),"$1","")),'Assy PSI Shortage'!$AP:$AP,'DA Injection'!$G115)+N("[[[                    Comment: Assy PSI                    ]]]")</f>
        <v>0</v>
      </c>
      <c r="V116" s="464"/>
      <c r="W116" s="463">
        <f ca="1">IF(SUMIFS(INDIRECT("'PSI WM REF'!"&amp;SUBSTITUTE(ADDRESS(1,MATCH(W$2,INDIRECT("'PSI WM REF'!"&amp;"5:5"),0)),"$1","")&amp;":"&amp;SUBSTITUTE(ADDRESS(1,MATCH(W$2,INDIRECT("'PSI WM REF'!"&amp;"5:5"),0)),"$1","")),INDIRECT("'PSI WM REF'!"&amp;"C:C"),$G115,INDIRECT("'PSI WM REF'!"&amp;"U:U"),"3.Balance stock (only SEHC)")&gt;0,0,IF(ABS(SUMIFS(INDIRECT("'PSI WM REF'!"&amp;SUBSTITUTE(ADDRESS(1,MATCH(W$2,INDIRECT("'PSI WM REF'!"&amp;"5:5"),0)),"$1","")&amp;":"&amp;SUBSTITUTE(ADDRESS(1,MATCH(W$2,INDIRECT("'PSI WM REF'!"&amp;"5:5"),0)),"$1","")),INDIRECT("'PSI WM REF'!"&amp;"C:C"),$G115,INDIRECT("'PSI WM REF'!"&amp;"U:U"),"3.Balance stock (only SEHC)"))&gt;SUMIFS(INDIRECT("'PSI WM REF'!"&amp;SUBSTITUTE(ADDRESS(1,MATCH(W$2,INDIRECT("'PSI WM REF'!"&amp;"5:5"),0)),"$1","")&amp;":"&amp;SUBSTITUTE(ADDRESS(1,MATCH(W$2,INDIRECT("'PSI WM REF'!"&amp;"5:5"),0)),"$1","")),INDIRECT("'PSI WM REF'!"&amp;"C:C"),$G115,INDIRECT("'PSI WM REF'!"&amp;"U:U"),"1.Requirements (필요량)"),SUMIFS(INDIRECT("'PSI WM REF'!"&amp;SUBSTITUTE(ADDRESS(1,MATCH(W$2,INDIRECT("'PSI WM REF'!"&amp;"5:5"),0)),"$1","")&amp;":"&amp;SUBSTITUTE(ADDRESS(1,MATCH(W$2,INDIRECT("'PSI WM REF'!"&amp;"5:5"),0)),"$1","")),INDIRECT("'PSI WM REF'!"&amp;"C:C"),$G115,INDIRECT("'PSI WM REF'!"&amp;"U:U"),"1.Requirements (필요량)"),ABS(SUMIFS(INDIRECT("'PSI WM REF'!"&amp;SUBSTITUTE(ADDRESS(1,MATCH(W$2,INDIRECT("'PSI WM REF'!"&amp;"5:5"),0)),"$1","")&amp;":"&amp;SUBSTITUTE(ADDRESS(1,MATCH(W$2,INDIRECT("'PSI WM REF'!"&amp;"5:5"),0)),"$1","")),INDIRECT("'PSI WM REF'!"&amp;"C:C"),$G115,INDIRECT("'PSI WM REF'!"&amp;"U:U"),"3.Balance stock (only SEHC)"))))+N(" [[[[               Comment: WM REF PSI              ]]]")+IFERROR(SUMIFS(INDIRECT("'PSI VC'!"&amp;SUBSTITUTE(ADDRESS(1,MATCH(W$2,INDIRECT("'PSI VC'!"&amp;"3:3"),0)),"$1","")&amp;":"&amp;SUBSTITUTE(ADDRESS(1,MATCH(W$2,INDIRECT("'PSI VC'!"&amp;"3:3"),0)),"$1","")),INDIRECT("'PSI VC'!"&amp;"A:A"),$G115),0)+N("[[[                    Comment: VC PSI                    ]]]")+SUMIFS(INDIRECT("'Assy PSI Shortage'!"&amp;SUBSTITUTE(ADDRESS(1,42+MATCH(W$2,INDIRECT("'Assy PSI Shortage'!"&amp;"AQ2:BA2"),0)),"$1","")&amp;":"&amp;SUBSTITUTE(ADDRESS(1,42+MATCH(W$2,INDIRECT("'Assy PSI Shortage'!"&amp;"AQ2:BA2"),0)),"$1","")),'Assy PSI Shortage'!$AP:$AP,'DA Injection'!$G115)+N("[[[                    Comment: Assy PSI                    ]]]")</f>
        <v>0</v>
      </c>
      <c r="X116" s="464"/>
      <c r="Y116" s="463">
        <f ca="1">IF(SUMIFS(INDIRECT("'PSI WM REF'!"&amp;SUBSTITUTE(ADDRESS(1,MATCH(Y$2,INDIRECT("'PSI WM REF'!"&amp;"5:5"),0)),"$1","")&amp;":"&amp;SUBSTITUTE(ADDRESS(1,MATCH(Y$2,INDIRECT("'PSI WM REF'!"&amp;"5:5"),0)),"$1","")),INDIRECT("'PSI WM REF'!"&amp;"C:C"),$G115,INDIRECT("'PSI WM REF'!"&amp;"U:U"),"3.Balance stock (only SEHC)")&gt;0,0,IF(ABS(SUMIFS(INDIRECT("'PSI WM REF'!"&amp;SUBSTITUTE(ADDRESS(1,MATCH(Y$2,INDIRECT("'PSI WM REF'!"&amp;"5:5"),0)),"$1","")&amp;":"&amp;SUBSTITUTE(ADDRESS(1,MATCH(Y$2,INDIRECT("'PSI WM REF'!"&amp;"5:5"),0)),"$1","")),INDIRECT("'PSI WM REF'!"&amp;"C:C"),$G115,INDIRECT("'PSI WM REF'!"&amp;"U:U"),"3.Balance stock (only SEHC)"))&gt;SUMIFS(INDIRECT("'PSI WM REF'!"&amp;SUBSTITUTE(ADDRESS(1,MATCH(Y$2,INDIRECT("'PSI WM REF'!"&amp;"5:5"),0)),"$1","")&amp;":"&amp;SUBSTITUTE(ADDRESS(1,MATCH(Y$2,INDIRECT("'PSI WM REF'!"&amp;"5:5"),0)),"$1","")),INDIRECT("'PSI WM REF'!"&amp;"C:C"),$G115,INDIRECT("'PSI WM REF'!"&amp;"U:U"),"1.Requirements (필요량)"),SUMIFS(INDIRECT("'PSI WM REF'!"&amp;SUBSTITUTE(ADDRESS(1,MATCH(Y$2,INDIRECT("'PSI WM REF'!"&amp;"5:5"),0)),"$1","")&amp;":"&amp;SUBSTITUTE(ADDRESS(1,MATCH(Y$2,INDIRECT("'PSI WM REF'!"&amp;"5:5"),0)),"$1","")),INDIRECT("'PSI WM REF'!"&amp;"C:C"),$G115,INDIRECT("'PSI WM REF'!"&amp;"U:U"),"1.Requirements (필요량)"),ABS(SUMIFS(INDIRECT("'PSI WM REF'!"&amp;SUBSTITUTE(ADDRESS(1,MATCH(Y$2,INDIRECT("'PSI WM REF'!"&amp;"5:5"),0)),"$1","")&amp;":"&amp;SUBSTITUTE(ADDRESS(1,MATCH(Y$2,INDIRECT("'PSI WM REF'!"&amp;"5:5"),0)),"$1","")),INDIRECT("'PSI WM REF'!"&amp;"C:C"),$G115,INDIRECT("'PSI WM REF'!"&amp;"U:U"),"3.Balance stock (only SEHC)"))))+N(" [[[[               Comment: WM REF PSI              ]]]")+IFERROR(SUMIFS(INDIRECT("'PSI VC'!"&amp;SUBSTITUTE(ADDRESS(1,MATCH(Y$2,INDIRECT("'PSI VC'!"&amp;"3:3"),0)),"$1","")&amp;":"&amp;SUBSTITUTE(ADDRESS(1,MATCH(Y$2,INDIRECT("'PSI VC'!"&amp;"3:3"),0)),"$1","")),INDIRECT("'PSI VC'!"&amp;"A:A"),$G115),0)+N("[[[                    Comment: VC PSI                    ]]]")+SUMIFS(INDIRECT("'Assy PSI Shortage'!"&amp;SUBSTITUTE(ADDRESS(1,42+MATCH(Y$2,INDIRECT("'Assy PSI Shortage'!"&amp;"AQ2:BA2"),0)),"$1","")&amp;":"&amp;SUBSTITUTE(ADDRESS(1,42+MATCH(Y$2,INDIRECT("'Assy PSI Shortage'!"&amp;"AQ2:BA2"),0)),"$1","")),'Assy PSI Shortage'!$AP:$AP,'DA Injection'!$G115)+N("[[[                    Comment: Assy PSI                    ]]]")</f>
        <v>0</v>
      </c>
      <c r="Z116" s="464"/>
      <c r="AA116" s="463">
        <f ca="1">IF(SUMIFS(INDIRECT("'PSI WM REF'!"&amp;SUBSTITUTE(ADDRESS(1,MATCH(AA$2,INDIRECT("'PSI WM REF'!"&amp;"5:5"),0)),"$1","")&amp;":"&amp;SUBSTITUTE(ADDRESS(1,MATCH(AA$2,INDIRECT("'PSI WM REF'!"&amp;"5:5"),0)),"$1","")),INDIRECT("'PSI WM REF'!"&amp;"C:C"),$G115,INDIRECT("'PSI WM REF'!"&amp;"U:U"),"3.Balance stock (only SEHC)")&gt;0,0,IF(ABS(SUMIFS(INDIRECT("'PSI WM REF'!"&amp;SUBSTITUTE(ADDRESS(1,MATCH(AA$2,INDIRECT("'PSI WM REF'!"&amp;"5:5"),0)),"$1","")&amp;":"&amp;SUBSTITUTE(ADDRESS(1,MATCH(AA$2,INDIRECT("'PSI WM REF'!"&amp;"5:5"),0)),"$1","")),INDIRECT("'PSI WM REF'!"&amp;"C:C"),$G115,INDIRECT("'PSI WM REF'!"&amp;"U:U"),"3.Balance stock (only SEHC)"))&gt;SUMIFS(INDIRECT("'PSI WM REF'!"&amp;SUBSTITUTE(ADDRESS(1,MATCH(AA$2,INDIRECT("'PSI WM REF'!"&amp;"5:5"),0)),"$1","")&amp;":"&amp;SUBSTITUTE(ADDRESS(1,MATCH(AA$2,INDIRECT("'PSI WM REF'!"&amp;"5:5"),0)),"$1","")),INDIRECT("'PSI WM REF'!"&amp;"C:C"),$G115,INDIRECT("'PSI WM REF'!"&amp;"U:U"),"1.Requirements (필요량)"),SUMIFS(INDIRECT("'PSI WM REF'!"&amp;SUBSTITUTE(ADDRESS(1,MATCH(AA$2,INDIRECT("'PSI WM REF'!"&amp;"5:5"),0)),"$1","")&amp;":"&amp;SUBSTITUTE(ADDRESS(1,MATCH(AA$2,INDIRECT("'PSI WM REF'!"&amp;"5:5"),0)),"$1","")),INDIRECT("'PSI WM REF'!"&amp;"C:C"),$G115,INDIRECT("'PSI WM REF'!"&amp;"U:U"),"1.Requirements (필요량)"),ABS(SUMIFS(INDIRECT("'PSI WM REF'!"&amp;SUBSTITUTE(ADDRESS(1,MATCH(AA$2,INDIRECT("'PSI WM REF'!"&amp;"5:5"),0)),"$1","")&amp;":"&amp;SUBSTITUTE(ADDRESS(1,MATCH(AA$2,INDIRECT("'PSI WM REF'!"&amp;"5:5"),0)),"$1","")),INDIRECT("'PSI WM REF'!"&amp;"C:C"),$G115,INDIRECT("'PSI WM REF'!"&amp;"U:U"),"3.Balance stock (only SEHC)"))))+N(" [[[[               Comment: WM REF PSI              ]]]")+IFERROR(SUMIFS(INDIRECT("'PSI VC'!"&amp;SUBSTITUTE(ADDRESS(1,MATCH(AA$2,INDIRECT("'PSI VC'!"&amp;"3:3"),0)),"$1","")&amp;":"&amp;SUBSTITUTE(ADDRESS(1,MATCH(AA$2,INDIRECT("'PSI VC'!"&amp;"3:3"),0)),"$1","")),INDIRECT("'PSI VC'!"&amp;"A:A"),$G115),0)+N("[[[                    Comment: VC PSI                    ]]]")+SUMIFS(INDIRECT("'Assy PSI Shortage'!"&amp;SUBSTITUTE(ADDRESS(1,42+MATCH(AA$2,INDIRECT("'Assy PSI Shortage'!"&amp;"AQ2:BA2"),0)),"$1","")&amp;":"&amp;SUBSTITUTE(ADDRESS(1,42+MATCH(AA$2,INDIRECT("'Assy PSI Shortage'!"&amp;"AQ2:BA2"),0)),"$1","")),'Assy PSI Shortage'!$AP:$AP,'DA Injection'!$G115)+N("[[[                    Comment: Assy PSI                    ]]]")</f>
        <v>0</v>
      </c>
      <c r="AB116" s="464"/>
      <c r="AC116" s="463">
        <f ca="1">IF(SUMIFS(INDIRECT("'PSI WM REF'!"&amp;SUBSTITUTE(ADDRESS(1,MATCH(AC$2,INDIRECT("'PSI WM REF'!"&amp;"5:5"),0)),"$1","")&amp;":"&amp;SUBSTITUTE(ADDRESS(1,MATCH(AC$2,INDIRECT("'PSI WM REF'!"&amp;"5:5"),0)),"$1","")),INDIRECT("'PSI WM REF'!"&amp;"C:C"),$G115,INDIRECT("'PSI WM REF'!"&amp;"U:U"),"3.Balance stock (only SEHC)")&gt;0,0,IF(ABS(SUMIFS(INDIRECT("'PSI WM REF'!"&amp;SUBSTITUTE(ADDRESS(1,MATCH(AC$2,INDIRECT("'PSI WM REF'!"&amp;"5:5"),0)),"$1","")&amp;":"&amp;SUBSTITUTE(ADDRESS(1,MATCH(AC$2,INDIRECT("'PSI WM REF'!"&amp;"5:5"),0)),"$1","")),INDIRECT("'PSI WM REF'!"&amp;"C:C"),$G115,INDIRECT("'PSI WM REF'!"&amp;"U:U"),"3.Balance stock (only SEHC)"))&gt;SUMIFS(INDIRECT("'PSI WM REF'!"&amp;SUBSTITUTE(ADDRESS(1,MATCH(AC$2,INDIRECT("'PSI WM REF'!"&amp;"5:5"),0)),"$1","")&amp;":"&amp;SUBSTITUTE(ADDRESS(1,MATCH(AC$2,INDIRECT("'PSI WM REF'!"&amp;"5:5"),0)),"$1","")),INDIRECT("'PSI WM REF'!"&amp;"C:C"),$G115,INDIRECT("'PSI WM REF'!"&amp;"U:U"),"1.Requirements (필요량)"),SUMIFS(INDIRECT("'PSI WM REF'!"&amp;SUBSTITUTE(ADDRESS(1,MATCH(AC$2,INDIRECT("'PSI WM REF'!"&amp;"5:5"),0)),"$1","")&amp;":"&amp;SUBSTITUTE(ADDRESS(1,MATCH(AC$2,INDIRECT("'PSI WM REF'!"&amp;"5:5"),0)),"$1","")),INDIRECT("'PSI WM REF'!"&amp;"C:C"),$G115,INDIRECT("'PSI WM REF'!"&amp;"U:U"),"1.Requirements (필요량)"),ABS(SUMIFS(INDIRECT("'PSI WM REF'!"&amp;SUBSTITUTE(ADDRESS(1,MATCH(AC$2,INDIRECT("'PSI WM REF'!"&amp;"5:5"),0)),"$1","")&amp;":"&amp;SUBSTITUTE(ADDRESS(1,MATCH(AC$2,INDIRECT("'PSI WM REF'!"&amp;"5:5"),0)),"$1","")),INDIRECT("'PSI WM REF'!"&amp;"C:C"),$G115,INDIRECT("'PSI WM REF'!"&amp;"U:U"),"3.Balance stock (only SEHC)"))))+N(" [[[[               Comment: WM REF PSI              ]]]")+IFERROR(SUMIFS(INDIRECT("'PSI VC'!"&amp;SUBSTITUTE(ADDRESS(1,MATCH(AC$2,INDIRECT("'PSI VC'!"&amp;"3:3"),0)),"$1","")&amp;":"&amp;SUBSTITUTE(ADDRESS(1,MATCH(AC$2,INDIRECT("'PSI VC'!"&amp;"3:3"),0)),"$1","")),INDIRECT("'PSI VC'!"&amp;"A:A"),$G115),0)+N("[[[                    Comment: VC PSI                    ]]]")+SUMIFS(INDIRECT("'Assy PSI Shortage'!"&amp;SUBSTITUTE(ADDRESS(1,42+MATCH(AC$2,INDIRECT("'Assy PSI Shortage'!"&amp;"AQ2:BA2"),0)),"$1","")&amp;":"&amp;SUBSTITUTE(ADDRESS(1,42+MATCH(AC$2,INDIRECT("'Assy PSI Shortage'!"&amp;"AQ2:BA2"),0)),"$1","")),'Assy PSI Shortage'!$AP:$AP,'DA Injection'!$G115)+N("[[[                    Comment: Assy PSI                    ]]]")</f>
        <v>0</v>
      </c>
      <c r="AD116" s="464"/>
      <c r="AE116" s="463">
        <f ca="1">IF(SUMIFS(INDIRECT("'PSI WM REF'!"&amp;SUBSTITUTE(ADDRESS(1,MATCH(AE$2,INDIRECT("'PSI WM REF'!"&amp;"5:5"),0)),"$1","")&amp;":"&amp;SUBSTITUTE(ADDRESS(1,MATCH(AE$2,INDIRECT("'PSI WM REF'!"&amp;"5:5"),0)),"$1","")),INDIRECT("'PSI WM REF'!"&amp;"C:C"),$G115,INDIRECT("'PSI WM REF'!"&amp;"U:U"),"3.Balance stock (only SEHC)")&gt;0,0,IF(ABS(SUMIFS(INDIRECT("'PSI WM REF'!"&amp;SUBSTITUTE(ADDRESS(1,MATCH(AE$2,INDIRECT("'PSI WM REF'!"&amp;"5:5"),0)),"$1","")&amp;":"&amp;SUBSTITUTE(ADDRESS(1,MATCH(AE$2,INDIRECT("'PSI WM REF'!"&amp;"5:5"),0)),"$1","")),INDIRECT("'PSI WM REF'!"&amp;"C:C"),$G115,INDIRECT("'PSI WM REF'!"&amp;"U:U"),"3.Balance stock (only SEHC)"))&gt;SUMIFS(INDIRECT("'PSI WM REF'!"&amp;SUBSTITUTE(ADDRESS(1,MATCH(AE$2,INDIRECT("'PSI WM REF'!"&amp;"5:5"),0)),"$1","")&amp;":"&amp;SUBSTITUTE(ADDRESS(1,MATCH(AE$2,INDIRECT("'PSI WM REF'!"&amp;"5:5"),0)),"$1","")),INDIRECT("'PSI WM REF'!"&amp;"C:C"),$G115,INDIRECT("'PSI WM REF'!"&amp;"U:U"),"1.Requirements (필요량)"),SUMIFS(INDIRECT("'PSI WM REF'!"&amp;SUBSTITUTE(ADDRESS(1,MATCH(AE$2,INDIRECT("'PSI WM REF'!"&amp;"5:5"),0)),"$1","")&amp;":"&amp;SUBSTITUTE(ADDRESS(1,MATCH(AE$2,INDIRECT("'PSI WM REF'!"&amp;"5:5"),0)),"$1","")),INDIRECT("'PSI WM REF'!"&amp;"C:C"),$G115,INDIRECT("'PSI WM REF'!"&amp;"U:U"),"1.Requirements (필요량)"),ABS(SUMIFS(INDIRECT("'PSI WM REF'!"&amp;SUBSTITUTE(ADDRESS(1,MATCH(AE$2,INDIRECT("'PSI WM REF'!"&amp;"5:5"),0)),"$1","")&amp;":"&amp;SUBSTITUTE(ADDRESS(1,MATCH(AE$2,INDIRECT("'PSI WM REF'!"&amp;"5:5"),0)),"$1","")),INDIRECT("'PSI WM REF'!"&amp;"C:C"),$G115,INDIRECT("'PSI WM REF'!"&amp;"U:U"),"3.Balance stock (only SEHC)"))))+N(" [[[[               Comment: WM REF PSI              ]]]")+IFERROR(SUMIFS(INDIRECT("'PSI VC'!"&amp;SUBSTITUTE(ADDRESS(1,MATCH(AE$2,INDIRECT("'PSI VC'!"&amp;"3:3"),0)),"$1","")&amp;":"&amp;SUBSTITUTE(ADDRESS(1,MATCH(AE$2,INDIRECT("'PSI VC'!"&amp;"3:3"),0)),"$1","")),INDIRECT("'PSI VC'!"&amp;"A:A"),$G115),0)+N("[[[                    Comment: VC PSI                    ]]]")+SUMIFS(INDIRECT("'Assy PSI Shortage'!"&amp;SUBSTITUTE(ADDRESS(1,42+MATCH(AE$2,INDIRECT("'Assy PSI Shortage'!"&amp;"AQ2:BA2"),0)),"$1","")&amp;":"&amp;SUBSTITUTE(ADDRESS(1,42+MATCH(AE$2,INDIRECT("'Assy PSI Shortage'!"&amp;"AQ2:BA2"),0)),"$1","")),'Assy PSI Shortage'!$AP:$AP,'DA Injection'!$G115)+N("[[[                    Comment: Assy PSI                    ]]]")</f>
        <v>0</v>
      </c>
      <c r="AF116" s="464"/>
      <c r="AG116" s="463">
        <f ca="1">IF(SUMIFS(INDIRECT("'PSI WM REF'!"&amp;SUBSTITUTE(ADDRESS(1,MATCH(AG$2,INDIRECT("'PSI WM REF'!"&amp;"5:5"),0)),"$1","")&amp;":"&amp;SUBSTITUTE(ADDRESS(1,MATCH(AG$2,INDIRECT("'PSI WM REF'!"&amp;"5:5"),0)),"$1","")),INDIRECT("'PSI WM REF'!"&amp;"C:C"),$G115,INDIRECT("'PSI WM REF'!"&amp;"U:U"),"3.Balance stock (only SEHC)")&gt;0,0,IF(ABS(SUMIFS(INDIRECT("'PSI WM REF'!"&amp;SUBSTITUTE(ADDRESS(1,MATCH(AG$2,INDIRECT("'PSI WM REF'!"&amp;"5:5"),0)),"$1","")&amp;":"&amp;SUBSTITUTE(ADDRESS(1,MATCH(AG$2,INDIRECT("'PSI WM REF'!"&amp;"5:5"),0)),"$1","")),INDIRECT("'PSI WM REF'!"&amp;"C:C"),$G115,INDIRECT("'PSI WM REF'!"&amp;"U:U"),"3.Balance stock (only SEHC)"))&gt;SUMIFS(INDIRECT("'PSI WM REF'!"&amp;SUBSTITUTE(ADDRESS(1,MATCH(AG$2,INDIRECT("'PSI WM REF'!"&amp;"5:5"),0)),"$1","")&amp;":"&amp;SUBSTITUTE(ADDRESS(1,MATCH(AG$2,INDIRECT("'PSI WM REF'!"&amp;"5:5"),0)),"$1","")),INDIRECT("'PSI WM REF'!"&amp;"C:C"),$G115,INDIRECT("'PSI WM REF'!"&amp;"U:U"),"1.Requirements (필요량)"),SUMIFS(INDIRECT("'PSI WM REF'!"&amp;SUBSTITUTE(ADDRESS(1,MATCH(AG$2,INDIRECT("'PSI WM REF'!"&amp;"5:5"),0)),"$1","")&amp;":"&amp;SUBSTITUTE(ADDRESS(1,MATCH(AG$2,INDIRECT("'PSI WM REF'!"&amp;"5:5"),0)),"$1","")),INDIRECT("'PSI WM REF'!"&amp;"C:C"),$G115,INDIRECT("'PSI WM REF'!"&amp;"U:U"),"1.Requirements (필요량)"),ABS(SUMIFS(INDIRECT("'PSI WM REF'!"&amp;SUBSTITUTE(ADDRESS(1,MATCH(AG$2,INDIRECT("'PSI WM REF'!"&amp;"5:5"),0)),"$1","")&amp;":"&amp;SUBSTITUTE(ADDRESS(1,MATCH(AG$2,INDIRECT("'PSI WM REF'!"&amp;"5:5"),0)),"$1","")),INDIRECT("'PSI WM REF'!"&amp;"C:C"),$G115,INDIRECT("'PSI WM REF'!"&amp;"U:U"),"3.Balance stock (only SEHC)"))))+N(" [[[[               Comment: WM REF PSI              ]]]")+IFERROR(SUMIFS(INDIRECT("'PSI VC'!"&amp;SUBSTITUTE(ADDRESS(1,MATCH(AG$2,INDIRECT("'PSI VC'!"&amp;"3:3"),0)),"$1","")&amp;":"&amp;SUBSTITUTE(ADDRESS(1,MATCH(AG$2,INDIRECT("'PSI VC'!"&amp;"3:3"),0)),"$1","")),INDIRECT("'PSI VC'!"&amp;"A:A"),$G115),0)+N("[[[                    Comment: VC PSI                    ]]]")+SUMIFS(INDIRECT("'Assy PSI Shortage'!"&amp;SUBSTITUTE(ADDRESS(1,42+MATCH(AG$2,INDIRECT("'Assy PSI Shortage'!"&amp;"AQ2:BA2"),0)),"$1","")&amp;":"&amp;SUBSTITUTE(ADDRESS(1,42+MATCH(AG$2,INDIRECT("'Assy PSI Shortage'!"&amp;"AQ2:BA2"),0)),"$1","")),'Assy PSI Shortage'!$AP:$AP,'DA Injection'!$G115)+N("[[[                    Comment: Assy PSI                    ]]]")</f>
        <v>0</v>
      </c>
      <c r="AH116" s="464"/>
      <c r="AI116" s="463">
        <f ca="1">IF(SUMIFS(INDIRECT("'PSI WM REF'!"&amp;SUBSTITUTE(ADDRESS(1,MATCH(AI$2,INDIRECT("'PSI WM REF'!"&amp;"5:5"),0)),"$1","")&amp;":"&amp;SUBSTITUTE(ADDRESS(1,MATCH(AI$2,INDIRECT("'PSI WM REF'!"&amp;"5:5"),0)),"$1","")),INDIRECT("'PSI WM REF'!"&amp;"C:C"),$G115,INDIRECT("'PSI WM REF'!"&amp;"U:U"),"3.Balance stock (only SEHC)")&gt;0,0,IF(ABS(SUMIFS(INDIRECT("'PSI WM REF'!"&amp;SUBSTITUTE(ADDRESS(1,MATCH(AI$2,INDIRECT("'PSI WM REF'!"&amp;"5:5"),0)),"$1","")&amp;":"&amp;SUBSTITUTE(ADDRESS(1,MATCH(AI$2,INDIRECT("'PSI WM REF'!"&amp;"5:5"),0)),"$1","")),INDIRECT("'PSI WM REF'!"&amp;"C:C"),$G115,INDIRECT("'PSI WM REF'!"&amp;"U:U"),"3.Balance stock (only SEHC)"))&gt;SUMIFS(INDIRECT("'PSI WM REF'!"&amp;SUBSTITUTE(ADDRESS(1,MATCH(AI$2,INDIRECT("'PSI WM REF'!"&amp;"5:5"),0)),"$1","")&amp;":"&amp;SUBSTITUTE(ADDRESS(1,MATCH(AI$2,INDIRECT("'PSI WM REF'!"&amp;"5:5"),0)),"$1","")),INDIRECT("'PSI WM REF'!"&amp;"C:C"),$G115,INDIRECT("'PSI WM REF'!"&amp;"U:U"),"1.Requirements (필요량)"),SUMIFS(INDIRECT("'PSI WM REF'!"&amp;SUBSTITUTE(ADDRESS(1,MATCH(AI$2,INDIRECT("'PSI WM REF'!"&amp;"5:5"),0)),"$1","")&amp;":"&amp;SUBSTITUTE(ADDRESS(1,MATCH(AI$2,INDIRECT("'PSI WM REF'!"&amp;"5:5"),0)),"$1","")),INDIRECT("'PSI WM REF'!"&amp;"C:C"),$G115,INDIRECT("'PSI WM REF'!"&amp;"U:U"),"1.Requirements (필요량)"),ABS(SUMIFS(INDIRECT("'PSI WM REF'!"&amp;SUBSTITUTE(ADDRESS(1,MATCH(AI$2,INDIRECT("'PSI WM REF'!"&amp;"5:5"),0)),"$1","")&amp;":"&amp;SUBSTITUTE(ADDRESS(1,MATCH(AI$2,INDIRECT("'PSI WM REF'!"&amp;"5:5"),0)),"$1","")),INDIRECT("'PSI WM REF'!"&amp;"C:C"),$G115,INDIRECT("'PSI WM REF'!"&amp;"U:U"),"3.Balance stock (only SEHC)"))))+N(" [[[[               Comment: WM REF PSI              ]]]")+IFERROR(SUMIFS(INDIRECT("'PSI VC'!"&amp;SUBSTITUTE(ADDRESS(1,MATCH(AI$2,INDIRECT("'PSI VC'!"&amp;"3:3"),0)),"$1","")&amp;":"&amp;SUBSTITUTE(ADDRESS(1,MATCH(AI$2,INDIRECT("'PSI VC'!"&amp;"3:3"),0)),"$1","")),INDIRECT("'PSI VC'!"&amp;"A:A"),$G115),0)+N("[[[                    Comment: VC PSI                    ]]]")+SUMIFS(INDIRECT("'Assy PSI Shortage'!"&amp;SUBSTITUTE(ADDRESS(1,42+MATCH(AI$2,INDIRECT("'Assy PSI Shortage'!"&amp;"AQ2:BA2"),0)),"$1","")&amp;":"&amp;SUBSTITUTE(ADDRESS(1,42+MATCH(AI$2,INDIRECT("'Assy PSI Shortage'!"&amp;"AQ2:BA2"),0)),"$1","")),'Assy PSI Shortage'!$AP:$AP,'DA Injection'!$G115)+N("[[[                    Comment: Assy PSI                    ]]]")</f>
        <v>0</v>
      </c>
      <c r="AJ116" s="464"/>
      <c r="AK116" s="150"/>
      <c r="AL116" s="150"/>
      <c r="AM116" s="150"/>
      <c r="AN116" s="150"/>
      <c r="AO116" s="150"/>
      <c r="AP116" s="150"/>
      <c r="AQ116" s="150"/>
      <c r="AR116" s="150"/>
      <c r="AS116" s="150"/>
      <c r="AT116" s="150"/>
      <c r="AU116" s="150"/>
      <c r="AV116" s="150"/>
      <c r="AW116" s="150"/>
      <c r="AX116" s="150"/>
      <c r="AY116" s="150"/>
      <c r="AZ116" s="150"/>
      <c r="BA116" s="150"/>
      <c r="BB116" s="150"/>
      <c r="BC116" s="150"/>
      <c r="BD116" s="150"/>
      <c r="BE116" s="150"/>
      <c r="BF116" s="150"/>
      <c r="BG116" s="150"/>
      <c r="BH116" s="150"/>
      <c r="BI116" s="150"/>
      <c r="BJ116" s="150"/>
      <c r="BK116" s="150"/>
      <c r="BL116" s="150"/>
      <c r="BM116" s="150"/>
      <c r="BN116" s="150"/>
      <c r="BO116" s="150"/>
      <c r="BP116" s="150"/>
      <c r="BQ116" s="150"/>
      <c r="BR116" s="150"/>
    </row>
    <row r="117" spans="1:70" s="115" customFormat="1" ht="33">
      <c r="A117" s="114"/>
      <c r="B117" s="121"/>
      <c r="C117" s="144">
        <f t="shared" ca="1" si="80"/>
        <v>17</v>
      </c>
      <c r="D117" s="264" t="str">
        <f t="shared" ref="D117:D121" ca="1" si="142">D116</f>
        <v>-</v>
      </c>
      <c r="E117" s="144">
        <f t="shared" ref="E117:M117" ca="1" si="143">E116</f>
        <v>5</v>
      </c>
      <c r="F117" s="144">
        <f t="shared" ca="1" si="143"/>
        <v>240</v>
      </c>
      <c r="G117" s="144" t="str">
        <f t="shared" ca="1" si="143"/>
        <v>DA61-09096A</v>
      </c>
      <c r="H117" s="196">
        <f t="shared" ca="1" si="143"/>
        <v>0</v>
      </c>
      <c r="I117" s="144">
        <f t="shared" si="143"/>
        <v>0</v>
      </c>
      <c r="J117" s="212">
        <f t="shared" ca="1" si="143"/>
        <v>1</v>
      </c>
      <c r="K117" s="146">
        <f t="shared" ca="1" si="143"/>
        <v>0</v>
      </c>
      <c r="L117" s="146">
        <f t="shared" ca="1" si="143"/>
        <v>28</v>
      </c>
      <c r="M117" s="146">
        <f t="shared" ca="1" si="143"/>
        <v>8</v>
      </c>
      <c r="N117" s="193">
        <f t="shared" ca="1" si="91"/>
        <v>1028.5714285714287</v>
      </c>
      <c r="O117" s="134"/>
      <c r="P117" s="127" t="s">
        <v>240</v>
      </c>
      <c r="Q117" s="208"/>
      <c r="R117" s="208"/>
      <c r="S117" s="208"/>
      <c r="T117" s="208"/>
      <c r="U117" s="208"/>
      <c r="V117" s="208"/>
      <c r="W117" s="208"/>
      <c r="X117" s="208"/>
      <c r="Y117" s="208"/>
      <c r="Z117" s="208"/>
      <c r="AA117" s="208"/>
      <c r="AB117" s="208"/>
      <c r="AC117" s="208"/>
      <c r="AD117" s="208"/>
      <c r="AE117" s="208"/>
      <c r="AF117" s="208"/>
      <c r="AG117" s="208"/>
      <c r="AH117" s="208"/>
      <c r="AI117" s="208"/>
      <c r="AJ117" s="208"/>
      <c r="AK117" s="150"/>
      <c r="AL117" s="150"/>
      <c r="AM117" s="150"/>
      <c r="AN117" s="150"/>
      <c r="AO117" s="150"/>
      <c r="AP117" s="150"/>
      <c r="AQ117" s="150"/>
      <c r="AR117" s="150"/>
      <c r="AS117" s="150"/>
      <c r="AT117" s="150"/>
      <c r="AU117" s="150"/>
      <c r="AV117" s="150"/>
      <c r="AW117" s="150"/>
      <c r="AX117" s="150"/>
      <c r="AY117" s="150"/>
      <c r="AZ117" s="150"/>
      <c r="BA117" s="150"/>
      <c r="BB117" s="150"/>
      <c r="BC117" s="150"/>
      <c r="BD117" s="150"/>
      <c r="BE117" s="150"/>
      <c r="BF117" s="150"/>
      <c r="BG117" s="150"/>
      <c r="BH117" s="150"/>
      <c r="BI117" s="150"/>
      <c r="BJ117" s="150"/>
      <c r="BK117" s="150"/>
      <c r="BL117" s="150"/>
      <c r="BM117" s="150"/>
      <c r="BN117" s="150"/>
      <c r="BO117" s="150"/>
      <c r="BP117" s="150"/>
      <c r="BQ117" s="150"/>
      <c r="BR117" s="150"/>
    </row>
    <row r="118" spans="1:70" s="55" customFormat="1" ht="33">
      <c r="A118" s="54">
        <f ca="1">IF(ISTEXT($G118),COUNTIF($G$6:$G118,"*")," ")</f>
        <v>113</v>
      </c>
      <c r="B118" s="122">
        <v>43524</v>
      </c>
      <c r="C118" s="144">
        <f t="shared" ca="1" si="80"/>
        <v>17</v>
      </c>
      <c r="D118" s="264" t="str">
        <f t="shared" ca="1" si="142"/>
        <v>-</v>
      </c>
      <c r="E118" s="144">
        <f t="shared" ref="E118:M118" ca="1" si="144">E117</f>
        <v>5</v>
      </c>
      <c r="F118" s="144">
        <f t="shared" ca="1" si="144"/>
        <v>240</v>
      </c>
      <c r="G118" s="144" t="str">
        <f t="shared" ca="1" si="144"/>
        <v>DA61-09096A</v>
      </c>
      <c r="H118" s="196">
        <f t="shared" ca="1" si="144"/>
        <v>0</v>
      </c>
      <c r="I118" s="144">
        <f t="shared" si="144"/>
        <v>0</v>
      </c>
      <c r="J118" s="212">
        <f t="shared" ca="1" si="144"/>
        <v>1</v>
      </c>
      <c r="K118" s="146">
        <f t="shared" ca="1" si="144"/>
        <v>0</v>
      </c>
      <c r="L118" s="146">
        <f t="shared" ca="1" si="144"/>
        <v>28</v>
      </c>
      <c r="M118" s="146">
        <f t="shared" ca="1" si="144"/>
        <v>8</v>
      </c>
      <c r="N118" s="193">
        <f t="shared" ca="1" si="91"/>
        <v>1028.5714285714287</v>
      </c>
      <c r="O118" s="198">
        <f ca="1">SUM(Q118:AJ118)-H115-I115</f>
        <v>0</v>
      </c>
      <c r="P118" s="127" t="s">
        <v>232</v>
      </c>
      <c r="Q118" s="128">
        <f t="shared" ref="Q118:AJ118" ca="1" si="145">Q117*$N115</f>
        <v>0</v>
      </c>
      <c r="R118" s="128">
        <f t="shared" ca="1" si="145"/>
        <v>0</v>
      </c>
      <c r="S118" s="128">
        <f t="shared" ca="1" si="145"/>
        <v>0</v>
      </c>
      <c r="T118" s="128">
        <f t="shared" ca="1" si="145"/>
        <v>0</v>
      </c>
      <c r="U118" s="128">
        <f t="shared" ca="1" si="145"/>
        <v>0</v>
      </c>
      <c r="V118" s="128">
        <f t="shared" ca="1" si="145"/>
        <v>0</v>
      </c>
      <c r="W118" s="128">
        <f t="shared" ca="1" si="145"/>
        <v>0</v>
      </c>
      <c r="X118" s="128">
        <f t="shared" ca="1" si="145"/>
        <v>0</v>
      </c>
      <c r="Y118" s="128">
        <f t="shared" ca="1" si="145"/>
        <v>0</v>
      </c>
      <c r="Z118" s="128">
        <f t="shared" ca="1" si="145"/>
        <v>0</v>
      </c>
      <c r="AA118" s="128">
        <f t="shared" ca="1" si="145"/>
        <v>0</v>
      </c>
      <c r="AB118" s="128">
        <f t="shared" ca="1" si="145"/>
        <v>0</v>
      </c>
      <c r="AC118" s="128">
        <f t="shared" ca="1" si="145"/>
        <v>0</v>
      </c>
      <c r="AD118" s="128">
        <f t="shared" ca="1" si="145"/>
        <v>0</v>
      </c>
      <c r="AE118" s="128">
        <f t="shared" ca="1" si="145"/>
        <v>0</v>
      </c>
      <c r="AF118" s="128">
        <f t="shared" ca="1" si="145"/>
        <v>0</v>
      </c>
      <c r="AG118" s="128">
        <f t="shared" ca="1" si="145"/>
        <v>0</v>
      </c>
      <c r="AH118" s="128">
        <f t="shared" ca="1" si="145"/>
        <v>0</v>
      </c>
      <c r="AI118" s="128">
        <f t="shared" ca="1" si="145"/>
        <v>0</v>
      </c>
      <c r="AJ118" s="128">
        <f t="shared" ca="1" si="145"/>
        <v>0</v>
      </c>
      <c r="AK118" s="151"/>
      <c r="AL118" s="151"/>
      <c r="AM118" s="151"/>
      <c r="AN118" s="151"/>
      <c r="AO118" s="151"/>
      <c r="AP118" s="151"/>
      <c r="AQ118" s="151"/>
      <c r="AR118" s="151"/>
      <c r="AS118" s="151"/>
      <c r="AT118" s="151"/>
      <c r="AU118" s="151"/>
      <c r="AV118" s="151"/>
      <c r="AW118" s="151"/>
      <c r="AX118" s="151"/>
      <c r="AY118" s="151"/>
      <c r="AZ118" s="151"/>
      <c r="BA118" s="151"/>
      <c r="BB118" s="151"/>
      <c r="BC118" s="151"/>
      <c r="BD118" s="151"/>
      <c r="BE118" s="151"/>
      <c r="BF118" s="151"/>
      <c r="BG118" s="151"/>
      <c r="BH118" s="151"/>
      <c r="BI118" s="151"/>
      <c r="BJ118" s="151"/>
      <c r="BK118" s="151"/>
      <c r="BL118" s="151"/>
      <c r="BM118" s="151"/>
      <c r="BN118" s="151"/>
      <c r="BO118" s="151"/>
      <c r="BP118" s="151"/>
      <c r="BQ118" s="151"/>
      <c r="BR118" s="151"/>
    </row>
    <row r="119" spans="1:70" s="38" customFormat="1" ht="33">
      <c r="A119" s="35"/>
      <c r="B119" s="123"/>
      <c r="C119" s="144">
        <f t="shared" ca="1" si="80"/>
        <v>17</v>
      </c>
      <c r="D119" s="264" t="str">
        <f t="shared" ca="1" si="142"/>
        <v>-</v>
      </c>
      <c r="E119" s="144">
        <f t="shared" ref="E119:M119" ca="1" si="146">E118</f>
        <v>5</v>
      </c>
      <c r="F119" s="144">
        <f t="shared" ca="1" si="146"/>
        <v>240</v>
      </c>
      <c r="G119" s="144" t="str">
        <f t="shared" ca="1" si="146"/>
        <v>DA61-09096A</v>
      </c>
      <c r="H119" s="196">
        <f t="shared" ca="1" si="146"/>
        <v>0</v>
      </c>
      <c r="I119" s="144">
        <f t="shared" si="146"/>
        <v>0</v>
      </c>
      <c r="J119" s="212">
        <f t="shared" ca="1" si="146"/>
        <v>1</v>
      </c>
      <c r="K119" s="146">
        <f t="shared" ca="1" si="146"/>
        <v>0</v>
      </c>
      <c r="L119" s="146">
        <f t="shared" ca="1" si="146"/>
        <v>28</v>
      </c>
      <c r="M119" s="146">
        <f t="shared" ca="1" si="146"/>
        <v>8</v>
      </c>
      <c r="N119" s="193">
        <f t="shared" ca="1" si="91"/>
        <v>1028.5714285714287</v>
      </c>
      <c r="O119" s="135">
        <f ca="1">SUM(Q119:AJ119)</f>
        <v>0</v>
      </c>
      <c r="P119" s="131" t="s">
        <v>233</v>
      </c>
      <c r="Q119" s="129">
        <f ca="1">SUMIFS('Production Result'!$D:$D,'Production Result'!$C:$C,'DA Injection'!$G119,'Production Result'!$B:$B,'DA Injection'!Q$2)</f>
        <v>0</v>
      </c>
      <c r="R119" s="129">
        <f ca="1">SUMIFS('Production Result'!$E:$E,'Production Result'!$C:$C,'DA Injection'!$G119,'Production Result'!$B:$B,'DA Injection'!Q$2)</f>
        <v>0</v>
      </c>
      <c r="S119" s="129">
        <f ca="1">SUMIFS('Production Result'!$D:$D,'Production Result'!$C:$C,'DA Injection'!$G119,'Production Result'!$B:$B,'DA Injection'!S$2)</f>
        <v>0</v>
      </c>
      <c r="T119" s="129">
        <f ca="1">SUMIFS('Production Result'!$E:$E,'Production Result'!$C:$C,'DA Injection'!$G119,'Production Result'!$B:$B,'DA Injection'!S$2)</f>
        <v>0</v>
      </c>
      <c r="U119" s="129">
        <f ca="1">SUMIFS('Production Result'!$D:$D,'Production Result'!$C:$C,'DA Injection'!$G119,'Production Result'!$B:$B,'DA Injection'!U$2)</f>
        <v>0</v>
      </c>
      <c r="V119" s="129">
        <f ca="1">SUMIFS('Production Result'!$E:$E,'Production Result'!$C:$C,'DA Injection'!$G119,'Production Result'!$B:$B,'DA Injection'!U$2)</f>
        <v>0</v>
      </c>
      <c r="W119" s="129">
        <f ca="1">SUMIFS('Production Result'!$D:$D,'Production Result'!$C:$C,'DA Injection'!$G119,'Production Result'!$B:$B,'DA Injection'!W$2)</f>
        <v>0</v>
      </c>
      <c r="X119" s="129">
        <f ca="1">SUMIFS('Production Result'!$E:$E,'Production Result'!$C:$C,'DA Injection'!$G119,'Production Result'!$B:$B,'DA Injection'!W$2)</f>
        <v>0</v>
      </c>
      <c r="Y119" s="129">
        <f ca="1">SUMIFS('Production Result'!$D:$D,'Production Result'!$C:$C,'DA Injection'!$G119,'Production Result'!$B:$B,'DA Injection'!Y$2)</f>
        <v>0</v>
      </c>
      <c r="Z119" s="129">
        <f ca="1">SUMIFS('Production Result'!$E:$E,'Production Result'!$C:$C,'DA Injection'!$G119,'Production Result'!$B:$B,'DA Injection'!Y$2)</f>
        <v>0</v>
      </c>
      <c r="AA119" s="129">
        <f ca="1">SUMIFS('Production Result'!$D:$D,'Production Result'!$C:$C,'DA Injection'!$G119,'Production Result'!$B:$B,'DA Injection'!AA$2)</f>
        <v>0</v>
      </c>
      <c r="AB119" s="129">
        <f ca="1">SUMIFS('Production Result'!$E:$E,'Production Result'!$C:$C,'DA Injection'!$G119,'Production Result'!$B:$B,'DA Injection'!AA$2)</f>
        <v>0</v>
      </c>
      <c r="AC119" s="129">
        <f ca="1">SUMIFS('Production Result'!$D:$D,'Production Result'!$C:$C,'DA Injection'!$G119,'Production Result'!$B:$B,'DA Injection'!AC$2)</f>
        <v>0</v>
      </c>
      <c r="AD119" s="129">
        <f ca="1">SUMIFS('Production Result'!$E:$E,'Production Result'!$C:$C,'DA Injection'!$G119,'Production Result'!$B:$B,'DA Injection'!AC$2)</f>
        <v>0</v>
      </c>
      <c r="AE119" s="129">
        <f ca="1">SUMIFS('Production Result'!$D:$D,'Production Result'!$C:$C,'DA Injection'!$G119,'Production Result'!$B:$B,'DA Injection'!AE$2)</f>
        <v>0</v>
      </c>
      <c r="AF119" s="129">
        <f ca="1">SUMIFS('Production Result'!$E:$E,'Production Result'!$C:$C,'DA Injection'!$G119,'Production Result'!$B:$B,'DA Injection'!AE$2)</f>
        <v>0</v>
      </c>
      <c r="AG119" s="129">
        <f ca="1">SUMIFS('Production Result'!$D:$D,'Production Result'!$C:$C,'DA Injection'!$G119,'Production Result'!$B:$B,'DA Injection'!AG$2)</f>
        <v>0</v>
      </c>
      <c r="AH119" s="129">
        <f ca="1">SUMIFS('Production Result'!$E:$E,'Production Result'!$C:$C,'DA Injection'!$G119,'Production Result'!$B:$B,'DA Injection'!AG$2)</f>
        <v>0</v>
      </c>
      <c r="AI119" s="129">
        <f ca="1">SUMIFS('Production Result'!$D:$D,'Production Result'!$C:$C,'DA Injection'!$G119,'Production Result'!$B:$B,'DA Injection'!AI$2)</f>
        <v>0</v>
      </c>
      <c r="AJ119" s="129">
        <f ca="1">SUMIFS('Production Result'!$E:$E,'Production Result'!$C:$C,'DA Injection'!$G119,'Production Result'!$B:$B,'DA Injection'!AI$2)</f>
        <v>0</v>
      </c>
      <c r="AK119" s="151"/>
      <c r="AL119" s="151"/>
      <c r="AM119" s="151"/>
      <c r="AN119" s="151"/>
      <c r="AO119" s="151"/>
      <c r="AP119" s="151"/>
      <c r="AQ119" s="151"/>
      <c r="AR119" s="151"/>
      <c r="AS119" s="151"/>
      <c r="AT119" s="151"/>
      <c r="AU119" s="151"/>
      <c r="AV119" s="151"/>
      <c r="AW119" s="151"/>
      <c r="AX119" s="151"/>
      <c r="AY119" s="151"/>
      <c r="AZ119" s="151"/>
      <c r="BA119" s="151"/>
      <c r="BB119" s="151"/>
      <c r="BC119" s="151"/>
      <c r="BD119" s="151"/>
      <c r="BE119" s="151"/>
      <c r="BF119" s="151"/>
      <c r="BG119" s="151"/>
      <c r="BH119" s="151"/>
      <c r="BI119" s="151"/>
      <c r="BJ119" s="151"/>
      <c r="BK119" s="151"/>
      <c r="BL119" s="151"/>
      <c r="BM119" s="151"/>
      <c r="BN119" s="151"/>
      <c r="BO119" s="151"/>
      <c r="BP119" s="151"/>
      <c r="BQ119" s="151"/>
      <c r="BR119" s="151"/>
    </row>
    <row r="120" spans="1:70" s="38" customFormat="1" ht="33">
      <c r="A120" s="35"/>
      <c r="B120" s="123"/>
      <c r="C120" s="144">
        <f t="shared" ca="1" si="80"/>
        <v>17</v>
      </c>
      <c r="D120" s="264" t="str">
        <f t="shared" ca="1" si="142"/>
        <v>-</v>
      </c>
      <c r="E120" s="144">
        <f t="shared" ref="E120:M120" ca="1" si="147">E119</f>
        <v>5</v>
      </c>
      <c r="F120" s="144">
        <f t="shared" ca="1" si="147"/>
        <v>240</v>
      </c>
      <c r="G120" s="144" t="str">
        <f t="shared" ca="1" si="147"/>
        <v>DA61-09096A</v>
      </c>
      <c r="H120" s="196">
        <f t="shared" ca="1" si="147"/>
        <v>0</v>
      </c>
      <c r="I120" s="144">
        <f t="shared" si="147"/>
        <v>0</v>
      </c>
      <c r="J120" s="212">
        <f t="shared" ca="1" si="147"/>
        <v>1</v>
      </c>
      <c r="K120" s="146">
        <f t="shared" ca="1" si="147"/>
        <v>0</v>
      </c>
      <c r="L120" s="146">
        <f t="shared" ca="1" si="147"/>
        <v>28</v>
      </c>
      <c r="M120" s="146">
        <f t="shared" ca="1" si="147"/>
        <v>8</v>
      </c>
      <c r="N120" s="193">
        <f t="shared" ca="1" si="91"/>
        <v>1028.5714285714287</v>
      </c>
      <c r="O120" s="135">
        <f ca="1">SUM(Q120:AJ120)</f>
        <v>0</v>
      </c>
      <c r="P120" s="132" t="s">
        <v>234</v>
      </c>
      <c r="Q120" s="129">
        <f ca="1">SUMIFS('Production Result'!$F:$F,'Production Result'!$C:$C,'DA Injection'!$G120,'Production Result'!$B:$B,'DA Injection'!Q$2)</f>
        <v>0</v>
      </c>
      <c r="R120" s="129">
        <f ca="1">SUMIFS('Production Result'!$G:$G,'Production Result'!$C:$C,'DA Injection'!$G120,'Production Result'!$B:$B,'DA Injection'!Q$2)</f>
        <v>0</v>
      </c>
      <c r="S120" s="129">
        <f ca="1">SUMIFS('Production Result'!$F:$F,'Production Result'!$C:$C,'DA Injection'!$G120,'Production Result'!$B:$B,'DA Injection'!S$2)</f>
        <v>0</v>
      </c>
      <c r="T120" s="129">
        <f ca="1">SUMIFS('Production Result'!$G:$G,'Production Result'!$C:$C,'DA Injection'!$G120,'Production Result'!$B:$B,'DA Injection'!S$2)</f>
        <v>0</v>
      </c>
      <c r="U120" s="129">
        <f ca="1">SUMIFS('Production Result'!$F:$F,'Production Result'!$C:$C,'DA Injection'!$G120,'Production Result'!$B:$B,'DA Injection'!U$2)</f>
        <v>0</v>
      </c>
      <c r="V120" s="129">
        <f ca="1">SUMIFS('Production Result'!$G:$G,'Production Result'!$C:$C,'DA Injection'!$G120,'Production Result'!$B:$B,'DA Injection'!U$2)</f>
        <v>0</v>
      </c>
      <c r="W120" s="129">
        <f ca="1">SUMIFS('Production Result'!$F:$F,'Production Result'!$C:$C,'DA Injection'!$G120,'Production Result'!$B:$B,'DA Injection'!W$2)</f>
        <v>0</v>
      </c>
      <c r="X120" s="129">
        <f ca="1">SUMIFS('Production Result'!$G:$G,'Production Result'!$C:$C,'DA Injection'!$G120,'Production Result'!$B:$B,'DA Injection'!W$2)</f>
        <v>0</v>
      </c>
      <c r="Y120" s="129">
        <f ca="1">SUMIFS('Production Result'!$F:$F,'Production Result'!$C:$C,'DA Injection'!$G120,'Production Result'!$B:$B,'DA Injection'!Y$2)</f>
        <v>0</v>
      </c>
      <c r="Z120" s="129">
        <f ca="1">SUMIFS('Production Result'!$G:$G,'Production Result'!$C:$C,'DA Injection'!$G120,'Production Result'!$B:$B,'DA Injection'!Y$2)</f>
        <v>0</v>
      </c>
      <c r="AA120" s="129">
        <f ca="1">SUMIFS('Production Result'!$F:$F,'Production Result'!$C:$C,'DA Injection'!$G120,'Production Result'!$B:$B,'DA Injection'!AA$2)</f>
        <v>0</v>
      </c>
      <c r="AB120" s="129">
        <f ca="1">SUMIFS('Production Result'!$G:$G,'Production Result'!$C:$C,'DA Injection'!$G120,'Production Result'!$B:$B,'DA Injection'!AA$2)</f>
        <v>0</v>
      </c>
      <c r="AC120" s="129">
        <f ca="1">SUMIFS('Production Result'!$F:$F,'Production Result'!$C:$C,'DA Injection'!$G120,'Production Result'!$B:$B,'DA Injection'!AC$2)</f>
        <v>0</v>
      </c>
      <c r="AD120" s="129">
        <f ca="1">SUMIFS('Production Result'!$G:$G,'Production Result'!$C:$C,'DA Injection'!$G120,'Production Result'!$B:$B,'DA Injection'!AC$2)</f>
        <v>0</v>
      </c>
      <c r="AE120" s="129">
        <f ca="1">SUMIFS('Production Result'!$F:$F,'Production Result'!$C:$C,'DA Injection'!$G120,'Production Result'!$B:$B,'DA Injection'!AE$2)</f>
        <v>0</v>
      </c>
      <c r="AF120" s="129">
        <f ca="1">SUMIFS('Production Result'!$G:$G,'Production Result'!$C:$C,'DA Injection'!$G120,'Production Result'!$B:$B,'DA Injection'!AE$2)</f>
        <v>0</v>
      </c>
      <c r="AG120" s="129">
        <f ca="1">SUMIFS('Production Result'!$F:$F,'Production Result'!$C:$C,'DA Injection'!$G120,'Production Result'!$B:$B,'DA Injection'!AG$2)</f>
        <v>0</v>
      </c>
      <c r="AH120" s="129">
        <f ca="1">SUMIFS('Production Result'!$G:$G,'Production Result'!$C:$C,'DA Injection'!$G120,'Production Result'!$B:$B,'DA Injection'!AG$2)</f>
        <v>0</v>
      </c>
      <c r="AI120" s="129">
        <f ca="1">SUMIFS('Production Result'!$F:$F,'Production Result'!$C:$C,'DA Injection'!$G120,'Production Result'!$B:$B,'DA Injection'!AI$2)</f>
        <v>0</v>
      </c>
      <c r="AJ120" s="129">
        <f ca="1">SUMIFS('Production Result'!$G:$G,'Production Result'!$C:$C,'DA Injection'!$G120,'Production Result'!$B:$B,'DA Injection'!AI$2)</f>
        <v>0</v>
      </c>
      <c r="AK120" s="151"/>
      <c r="AL120" s="151"/>
      <c r="AM120" s="151"/>
      <c r="AN120" s="151"/>
      <c r="AO120" s="151"/>
      <c r="AP120" s="151"/>
      <c r="AQ120" s="151"/>
      <c r="AR120" s="151"/>
      <c r="AS120" s="151"/>
      <c r="AT120" s="151"/>
      <c r="AU120" s="151"/>
      <c r="AV120" s="151"/>
      <c r="AW120" s="151"/>
      <c r="AX120" s="151"/>
      <c r="AY120" s="151"/>
      <c r="AZ120" s="151"/>
      <c r="BA120" s="151"/>
      <c r="BB120" s="151"/>
      <c r="BC120" s="151"/>
      <c r="BD120" s="151"/>
      <c r="BE120" s="151"/>
      <c r="BF120" s="151"/>
      <c r="BG120" s="151"/>
      <c r="BH120" s="151"/>
      <c r="BI120" s="151"/>
      <c r="BJ120" s="151"/>
      <c r="BK120" s="151"/>
      <c r="BL120" s="151"/>
      <c r="BM120" s="151"/>
      <c r="BN120" s="151"/>
      <c r="BO120" s="151"/>
      <c r="BP120" s="151"/>
      <c r="BQ120" s="151"/>
      <c r="BR120" s="151"/>
    </row>
    <row r="121" spans="1:70" s="38" customFormat="1" ht="33">
      <c r="A121" s="35"/>
      <c r="B121" s="123"/>
      <c r="C121" s="145">
        <f t="shared" ca="1" si="80"/>
        <v>17</v>
      </c>
      <c r="D121" s="264" t="str">
        <f t="shared" ca="1" si="142"/>
        <v>-</v>
      </c>
      <c r="E121" s="145">
        <f t="shared" ref="E121:M121" ca="1" si="148">E120</f>
        <v>5</v>
      </c>
      <c r="F121" s="145">
        <f t="shared" ca="1" si="148"/>
        <v>240</v>
      </c>
      <c r="G121" s="145" t="str">
        <f t="shared" ca="1" si="148"/>
        <v>DA61-09096A</v>
      </c>
      <c r="H121" s="196">
        <f t="shared" ca="1" si="148"/>
        <v>0</v>
      </c>
      <c r="I121" s="145">
        <f t="shared" si="148"/>
        <v>0</v>
      </c>
      <c r="J121" s="213">
        <f t="shared" ca="1" si="148"/>
        <v>1</v>
      </c>
      <c r="K121" s="146">
        <f t="shared" ca="1" si="148"/>
        <v>0</v>
      </c>
      <c r="L121" s="146">
        <f t="shared" ca="1" si="148"/>
        <v>28</v>
      </c>
      <c r="M121" s="146">
        <f t="shared" ca="1" si="148"/>
        <v>8</v>
      </c>
      <c r="N121" s="194">
        <f t="shared" ca="1" si="91"/>
        <v>1028.5714285714287</v>
      </c>
      <c r="O121" s="137" t="e">
        <f ca="1">O120/O119</f>
        <v>#DIV/0!</v>
      </c>
      <c r="P121" s="136" t="s">
        <v>239</v>
      </c>
      <c r="Q121" s="138" t="str">
        <f t="shared" ref="Q121:AJ121" ca="1" si="149">IFERROR(Q120/Q119,"")</f>
        <v/>
      </c>
      <c r="R121" s="138" t="str">
        <f t="shared" ca="1" si="149"/>
        <v/>
      </c>
      <c r="S121" s="138" t="str">
        <f t="shared" ca="1" si="149"/>
        <v/>
      </c>
      <c r="T121" s="138" t="str">
        <f t="shared" ca="1" si="149"/>
        <v/>
      </c>
      <c r="U121" s="138" t="str">
        <f t="shared" ca="1" si="149"/>
        <v/>
      </c>
      <c r="V121" s="138" t="str">
        <f t="shared" ca="1" si="149"/>
        <v/>
      </c>
      <c r="W121" s="138" t="str">
        <f t="shared" ca="1" si="149"/>
        <v/>
      </c>
      <c r="X121" s="138" t="str">
        <f t="shared" ca="1" si="149"/>
        <v/>
      </c>
      <c r="Y121" s="138" t="str">
        <f t="shared" ca="1" si="149"/>
        <v/>
      </c>
      <c r="Z121" s="138" t="str">
        <f t="shared" ca="1" si="149"/>
        <v/>
      </c>
      <c r="AA121" s="138" t="str">
        <f t="shared" ca="1" si="149"/>
        <v/>
      </c>
      <c r="AB121" s="138" t="str">
        <f t="shared" ca="1" si="149"/>
        <v/>
      </c>
      <c r="AC121" s="138" t="str">
        <f t="shared" ca="1" si="149"/>
        <v/>
      </c>
      <c r="AD121" s="138" t="str">
        <f t="shared" ca="1" si="149"/>
        <v/>
      </c>
      <c r="AE121" s="138" t="str">
        <f t="shared" ca="1" si="149"/>
        <v/>
      </c>
      <c r="AF121" s="138" t="str">
        <f t="shared" ca="1" si="149"/>
        <v/>
      </c>
      <c r="AG121" s="138" t="str">
        <f t="shared" ca="1" si="149"/>
        <v/>
      </c>
      <c r="AH121" s="138" t="str">
        <f t="shared" ca="1" si="149"/>
        <v/>
      </c>
      <c r="AI121" s="138" t="str">
        <f t="shared" ca="1" si="149"/>
        <v/>
      </c>
      <c r="AJ121" s="138" t="str">
        <f t="shared" ca="1" si="149"/>
        <v/>
      </c>
      <c r="AK121" s="151"/>
      <c r="AL121" s="151"/>
      <c r="AM121" s="151"/>
      <c r="AN121" s="151"/>
      <c r="AO121" s="151"/>
      <c r="AP121" s="151"/>
      <c r="AQ121" s="151"/>
      <c r="AR121" s="151"/>
      <c r="AS121" s="151"/>
      <c r="AT121" s="151"/>
      <c r="AU121" s="151"/>
      <c r="AV121" s="151"/>
      <c r="AW121" s="151"/>
      <c r="AX121" s="151"/>
      <c r="AY121" s="151"/>
      <c r="AZ121" s="151"/>
      <c r="BA121" s="151"/>
      <c r="BB121" s="151"/>
      <c r="BC121" s="151"/>
      <c r="BD121" s="151"/>
      <c r="BE121" s="151"/>
      <c r="BF121" s="151"/>
      <c r="BG121" s="151"/>
      <c r="BH121" s="151"/>
      <c r="BI121" s="151"/>
      <c r="BJ121" s="151"/>
      <c r="BK121" s="151"/>
      <c r="BL121" s="151"/>
      <c r="BM121" s="151"/>
      <c r="BN121" s="151"/>
      <c r="BO121" s="151"/>
      <c r="BP121" s="151"/>
      <c r="BQ121" s="151"/>
      <c r="BR121" s="151"/>
    </row>
    <row r="122" spans="1:70" s="115" customFormat="1" ht="33">
      <c r="A122" s="114"/>
      <c r="B122" s="121"/>
      <c r="C122" s="141">
        <f ca="1">IF(P126="Good",COUNTIF(INDIRECT("P1:P"&amp;ROW(P126)),"Good"))</f>
        <v>18</v>
      </c>
      <c r="D122" s="285">
        <f ca="1">IFERROR(SUM(Q126:AJ126)/SUM(Q125:AJ125),"-")</f>
        <v>0.57831018518518518</v>
      </c>
      <c r="E122" s="139">
        <f ca="1">VLOOKUP(G122,'Code List'!B:D,2,0)</f>
        <v>9</v>
      </c>
      <c r="F122" s="139">
        <f ca="1">VLOOKUP(G122,'Code List'!B:D,3,0)</f>
        <v>240</v>
      </c>
      <c r="G122" s="87" t="str">
        <f ca="1">VLOOKUP(C122,'Code List'!A:B,2,0)</f>
        <v>DA63-07423B</v>
      </c>
      <c r="H122" s="195">
        <f ca="1">SUM(Q123:AJ123)-K122</f>
        <v>8751</v>
      </c>
      <c r="I122" s="133"/>
      <c r="J122" s="211">
        <f ca="1">VLOOKUP(G122,'Code List'!B:G,6,0)</f>
        <v>1</v>
      </c>
      <c r="K122" s="140">
        <f ca="1">SUMIFS(Stock!C:C,Stock!B:B,'DA Injection'!G122)+SUMIFS(Stock!C:C,Stock!B:B,VLOOKUP('DA Injection'!G122,'Code List'!$B:$K,10,0))</f>
        <v>0</v>
      </c>
      <c r="L122" s="140">
        <f ca="1">VLOOKUP(G122,'Code List'!B:F,4,0)</f>
        <v>43</v>
      </c>
      <c r="M122" s="140">
        <f ca="1">VLOOKUP(G122,'Code List'!B:F,5,0)</f>
        <v>4</v>
      </c>
      <c r="N122" s="197">
        <f t="shared" ca="1" si="91"/>
        <v>334.88372093023258</v>
      </c>
      <c r="O122" s="134"/>
      <c r="P122" s="124" t="s">
        <v>231</v>
      </c>
      <c r="Q122" s="125" t="s">
        <v>228</v>
      </c>
      <c r="R122" s="126" t="s">
        <v>229</v>
      </c>
      <c r="S122" s="125" t="s">
        <v>228</v>
      </c>
      <c r="T122" s="126" t="s">
        <v>229</v>
      </c>
      <c r="U122" s="125" t="s">
        <v>228</v>
      </c>
      <c r="V122" s="126" t="s">
        <v>229</v>
      </c>
      <c r="W122" s="125" t="s">
        <v>228</v>
      </c>
      <c r="X122" s="126" t="s">
        <v>229</v>
      </c>
      <c r="Y122" s="125" t="s">
        <v>228</v>
      </c>
      <c r="Z122" s="126" t="s">
        <v>229</v>
      </c>
      <c r="AA122" s="125" t="s">
        <v>228</v>
      </c>
      <c r="AB122" s="126" t="s">
        <v>229</v>
      </c>
      <c r="AC122" s="125" t="s">
        <v>228</v>
      </c>
      <c r="AD122" s="126" t="s">
        <v>229</v>
      </c>
      <c r="AE122" s="125" t="s">
        <v>228</v>
      </c>
      <c r="AF122" s="126" t="s">
        <v>229</v>
      </c>
      <c r="AG122" s="125" t="s">
        <v>228</v>
      </c>
      <c r="AH122" s="126" t="s">
        <v>229</v>
      </c>
      <c r="AI122" s="125" t="s">
        <v>228</v>
      </c>
      <c r="AJ122" s="126" t="s">
        <v>229</v>
      </c>
      <c r="AK122" s="150"/>
      <c r="AL122" s="150"/>
      <c r="AM122" s="150"/>
      <c r="AN122" s="150"/>
      <c r="AO122" s="150"/>
      <c r="AP122" s="150"/>
      <c r="AQ122" s="150"/>
      <c r="AR122" s="150"/>
      <c r="AS122" s="150"/>
      <c r="AT122" s="150"/>
      <c r="AU122" s="150"/>
      <c r="AV122" s="150"/>
      <c r="AW122" s="150"/>
      <c r="AX122" s="150"/>
      <c r="AY122" s="150"/>
      <c r="AZ122" s="150"/>
      <c r="BA122" s="150"/>
      <c r="BB122" s="150"/>
      <c r="BC122" s="150"/>
      <c r="BD122" s="150"/>
      <c r="BE122" s="150"/>
      <c r="BF122" s="150"/>
      <c r="BG122" s="150"/>
      <c r="BH122" s="150"/>
      <c r="BI122" s="150"/>
      <c r="BJ122" s="150"/>
      <c r="BK122" s="150"/>
      <c r="BL122" s="150"/>
      <c r="BM122" s="150"/>
      <c r="BN122" s="150"/>
      <c r="BO122" s="150"/>
      <c r="BP122" s="150"/>
      <c r="BQ122" s="150"/>
      <c r="BR122" s="150"/>
    </row>
    <row r="123" spans="1:70" s="115" customFormat="1" ht="66.95" customHeight="1">
      <c r="A123" s="114"/>
      <c r="B123" s="121"/>
      <c r="C123" s="144">
        <f t="shared" ref="C123:M123" ca="1" si="150">C122</f>
        <v>18</v>
      </c>
      <c r="D123" s="264">
        <f t="shared" ca="1" si="150"/>
        <v>0.57831018518518518</v>
      </c>
      <c r="E123" s="144">
        <f t="shared" ca="1" si="150"/>
        <v>9</v>
      </c>
      <c r="F123" s="144">
        <f t="shared" ca="1" si="150"/>
        <v>240</v>
      </c>
      <c r="G123" s="144" t="str">
        <f t="shared" ca="1" si="150"/>
        <v>DA63-07423B</v>
      </c>
      <c r="H123" s="196">
        <f t="shared" ca="1" si="150"/>
        <v>8751</v>
      </c>
      <c r="I123" s="144">
        <f t="shared" si="150"/>
        <v>0</v>
      </c>
      <c r="J123" s="212">
        <f t="shared" ca="1" si="150"/>
        <v>1</v>
      </c>
      <c r="K123" s="146">
        <f t="shared" ca="1" si="150"/>
        <v>0</v>
      </c>
      <c r="L123" s="146">
        <f t="shared" ca="1" si="150"/>
        <v>43</v>
      </c>
      <c r="M123" s="146">
        <f t="shared" ca="1" si="150"/>
        <v>4</v>
      </c>
      <c r="N123" s="193">
        <f t="shared" ca="1" si="91"/>
        <v>334.88372093023258</v>
      </c>
      <c r="O123" s="134" t="s">
        <v>238</v>
      </c>
      <c r="P123" s="124"/>
      <c r="Q123" s="463">
        <f ca="1">IF(SUMIFS(INDIRECT("'PSI WM REF'!"&amp;SUBSTITUTE(ADDRESS(1,MATCH(Q$2,INDIRECT("'PSI WM REF'!"&amp;"5:5"),0)),"$1","")&amp;":"&amp;SUBSTITUTE(ADDRESS(1,MATCH(Q$2,INDIRECT("'PSI WM REF'!"&amp;"5:5"),0)),"$1","")),INDIRECT("'PSI WM REF'!"&amp;"C:C"),$G122,INDIRECT("'PSI WM REF'!"&amp;"U:U"),"3.Balance stock (only SEHC)")&gt;0,0,IF(ABS(SUMIFS(INDIRECT("'PSI WM REF'!"&amp;SUBSTITUTE(ADDRESS(1,MATCH(Q$2,INDIRECT("'PSI WM REF'!"&amp;"5:5"),0)),"$1","")&amp;":"&amp;SUBSTITUTE(ADDRESS(1,MATCH(Q$2,INDIRECT("'PSI WM REF'!"&amp;"5:5"),0)),"$1","")),INDIRECT("'PSI WM REF'!"&amp;"C:C"),$G122,INDIRECT("'PSI WM REF'!"&amp;"U:U"),"3.Balance stock (only SEHC)"))&gt;SUMIFS(INDIRECT("'PSI WM REF'!"&amp;SUBSTITUTE(ADDRESS(1,MATCH(Q$2,INDIRECT("'PSI WM REF'!"&amp;"5:5"),0)),"$1","")&amp;":"&amp;SUBSTITUTE(ADDRESS(1,MATCH(Q$2,INDIRECT("'PSI WM REF'!"&amp;"5:5"),0)),"$1","")),INDIRECT("'PSI WM REF'!"&amp;"C:C"),$G122,INDIRECT("'PSI WM REF'!"&amp;"U:U"),"1.Requirements (필요량)"),SUMIFS(INDIRECT("'PSI WM REF'!"&amp;SUBSTITUTE(ADDRESS(1,MATCH(Q$2,INDIRECT("'PSI WM REF'!"&amp;"5:5"),0)),"$1","")&amp;":"&amp;SUBSTITUTE(ADDRESS(1,MATCH(Q$2,INDIRECT("'PSI WM REF'!"&amp;"5:5"),0)),"$1","")),INDIRECT("'PSI WM REF'!"&amp;"C:C"),$G122,INDIRECT("'PSI WM REF'!"&amp;"U:U"),"1.Requirements (필요량)"),ABS(SUMIFS(INDIRECT("'PSI WM REF'!"&amp;SUBSTITUTE(ADDRESS(1,MATCH(Q$2,INDIRECT("'PSI WM REF'!"&amp;"5:5"),0)),"$1","")&amp;":"&amp;SUBSTITUTE(ADDRESS(1,MATCH(Q$2,INDIRECT("'PSI WM REF'!"&amp;"5:5"),0)),"$1","")),INDIRECT("'PSI WM REF'!"&amp;"C:C"),$G122,INDIRECT("'PSI WM REF'!"&amp;"U:U"),"3.Balance stock (only SEHC)"))))+N(" [[[[               Comment: WM REF PSI              ]]]")+IFERROR(SUMIFS(INDIRECT("'PSI VC'!"&amp;SUBSTITUTE(ADDRESS(1,MATCH(Q$2,INDIRECT("'PSI VC'!"&amp;"3:3"),0)),"$1","")&amp;":"&amp;SUBSTITUTE(ADDRESS(1,MATCH(Q$2,INDIRECT("'PSI VC'!"&amp;"3:3"),0)),"$1","")),INDIRECT("'PSI VC'!"&amp;"A:A"),$G122),0)+N("[[[                    Comment: VC PSI                    ]]]")+SUMIFS(INDIRECT("'Assy PSI Shortage'!"&amp;SUBSTITUTE(ADDRESS(1,42+MATCH(Q$2,INDIRECT("'Assy PSI Shortage'!"&amp;"AQ2:BA2"),0)),"$1","")&amp;":"&amp;SUBSTITUTE(ADDRESS(1,42+MATCH(Q$2,INDIRECT("'Assy PSI Shortage'!"&amp;"AQ2:BA2"),0)),"$1","")),'Assy PSI Shortage'!$AP:$AP,'DA Injection'!$G122)+N("[[[                    Comment: Assy PSI                    ]]]")</f>
        <v>2111</v>
      </c>
      <c r="R123" s="464"/>
      <c r="S123" s="463">
        <f ca="1">IF(SUMIFS(INDIRECT("'PSI WM REF'!"&amp;SUBSTITUTE(ADDRESS(1,MATCH(S$2,INDIRECT("'PSI WM REF'!"&amp;"5:5"),0)),"$1","")&amp;":"&amp;SUBSTITUTE(ADDRESS(1,MATCH(S$2,INDIRECT("'PSI WM REF'!"&amp;"5:5"),0)),"$1","")),INDIRECT("'PSI WM REF'!"&amp;"C:C"),$G122,INDIRECT("'PSI WM REF'!"&amp;"U:U"),"3.Balance stock (only SEHC)")&gt;0,0,IF(ABS(SUMIFS(INDIRECT("'PSI WM REF'!"&amp;SUBSTITUTE(ADDRESS(1,MATCH(S$2,INDIRECT("'PSI WM REF'!"&amp;"5:5"),0)),"$1","")&amp;":"&amp;SUBSTITUTE(ADDRESS(1,MATCH(S$2,INDIRECT("'PSI WM REF'!"&amp;"5:5"),0)),"$1","")),INDIRECT("'PSI WM REF'!"&amp;"C:C"),$G122,INDIRECT("'PSI WM REF'!"&amp;"U:U"),"3.Balance stock (only SEHC)"))&gt;SUMIFS(INDIRECT("'PSI WM REF'!"&amp;SUBSTITUTE(ADDRESS(1,MATCH(S$2,INDIRECT("'PSI WM REF'!"&amp;"5:5"),0)),"$1","")&amp;":"&amp;SUBSTITUTE(ADDRESS(1,MATCH(S$2,INDIRECT("'PSI WM REF'!"&amp;"5:5"),0)),"$1","")),INDIRECT("'PSI WM REF'!"&amp;"C:C"),$G122,INDIRECT("'PSI WM REF'!"&amp;"U:U"),"1.Requirements (필요량)"),SUMIFS(INDIRECT("'PSI WM REF'!"&amp;SUBSTITUTE(ADDRESS(1,MATCH(S$2,INDIRECT("'PSI WM REF'!"&amp;"5:5"),0)),"$1","")&amp;":"&amp;SUBSTITUTE(ADDRESS(1,MATCH(S$2,INDIRECT("'PSI WM REF'!"&amp;"5:5"),0)),"$1","")),INDIRECT("'PSI WM REF'!"&amp;"C:C"),$G122,INDIRECT("'PSI WM REF'!"&amp;"U:U"),"1.Requirements (필요량)"),ABS(SUMIFS(INDIRECT("'PSI WM REF'!"&amp;SUBSTITUTE(ADDRESS(1,MATCH(S$2,INDIRECT("'PSI WM REF'!"&amp;"5:5"),0)),"$1","")&amp;":"&amp;SUBSTITUTE(ADDRESS(1,MATCH(S$2,INDIRECT("'PSI WM REF'!"&amp;"5:5"),0)),"$1","")),INDIRECT("'PSI WM REF'!"&amp;"C:C"),$G122,INDIRECT("'PSI WM REF'!"&amp;"U:U"),"3.Balance stock (only SEHC)"))))+N(" [[[[               Comment: WM REF PSI              ]]]")+IFERROR(SUMIFS(INDIRECT("'PSI VC'!"&amp;SUBSTITUTE(ADDRESS(1,MATCH(S$2,INDIRECT("'PSI VC'!"&amp;"3:3"),0)),"$1","")&amp;":"&amp;SUBSTITUTE(ADDRESS(1,MATCH(S$2,INDIRECT("'PSI VC'!"&amp;"3:3"),0)),"$1","")),INDIRECT("'PSI VC'!"&amp;"A:A"),$G122),0)+N("[[[                    Comment: VC PSI                    ]]]")+SUMIFS(INDIRECT("'Assy PSI Shortage'!"&amp;SUBSTITUTE(ADDRESS(1,42+MATCH(S$2,INDIRECT("'Assy PSI Shortage'!"&amp;"AQ2:BA2"),0)),"$1","")&amp;":"&amp;SUBSTITUTE(ADDRESS(1,42+MATCH(S$2,INDIRECT("'Assy PSI Shortage'!"&amp;"AQ2:BA2"),0)),"$1","")),'Assy PSI Shortage'!$AP:$AP,'DA Injection'!$G122)+N("[[[                    Comment: Assy PSI                    ]]]")</f>
        <v>0</v>
      </c>
      <c r="T123" s="464"/>
      <c r="U123" s="463">
        <f ca="1">IF(SUMIFS(INDIRECT("'PSI WM REF'!"&amp;SUBSTITUTE(ADDRESS(1,MATCH(U$2,INDIRECT("'PSI WM REF'!"&amp;"5:5"),0)),"$1","")&amp;":"&amp;SUBSTITUTE(ADDRESS(1,MATCH(U$2,INDIRECT("'PSI WM REF'!"&amp;"5:5"),0)),"$1","")),INDIRECT("'PSI WM REF'!"&amp;"C:C"),$G122,INDIRECT("'PSI WM REF'!"&amp;"U:U"),"3.Balance stock (only SEHC)")&gt;0,0,IF(ABS(SUMIFS(INDIRECT("'PSI WM REF'!"&amp;SUBSTITUTE(ADDRESS(1,MATCH(U$2,INDIRECT("'PSI WM REF'!"&amp;"5:5"),0)),"$1","")&amp;":"&amp;SUBSTITUTE(ADDRESS(1,MATCH(U$2,INDIRECT("'PSI WM REF'!"&amp;"5:5"),0)),"$1","")),INDIRECT("'PSI WM REF'!"&amp;"C:C"),$G122,INDIRECT("'PSI WM REF'!"&amp;"U:U"),"3.Balance stock (only SEHC)"))&gt;SUMIFS(INDIRECT("'PSI WM REF'!"&amp;SUBSTITUTE(ADDRESS(1,MATCH(U$2,INDIRECT("'PSI WM REF'!"&amp;"5:5"),0)),"$1","")&amp;":"&amp;SUBSTITUTE(ADDRESS(1,MATCH(U$2,INDIRECT("'PSI WM REF'!"&amp;"5:5"),0)),"$1","")),INDIRECT("'PSI WM REF'!"&amp;"C:C"),$G122,INDIRECT("'PSI WM REF'!"&amp;"U:U"),"1.Requirements (필요량)"),SUMIFS(INDIRECT("'PSI WM REF'!"&amp;SUBSTITUTE(ADDRESS(1,MATCH(U$2,INDIRECT("'PSI WM REF'!"&amp;"5:5"),0)),"$1","")&amp;":"&amp;SUBSTITUTE(ADDRESS(1,MATCH(U$2,INDIRECT("'PSI WM REF'!"&amp;"5:5"),0)),"$1","")),INDIRECT("'PSI WM REF'!"&amp;"C:C"),$G122,INDIRECT("'PSI WM REF'!"&amp;"U:U"),"1.Requirements (필요량)"),ABS(SUMIFS(INDIRECT("'PSI WM REF'!"&amp;SUBSTITUTE(ADDRESS(1,MATCH(U$2,INDIRECT("'PSI WM REF'!"&amp;"5:5"),0)),"$1","")&amp;":"&amp;SUBSTITUTE(ADDRESS(1,MATCH(U$2,INDIRECT("'PSI WM REF'!"&amp;"5:5"),0)),"$1","")),INDIRECT("'PSI WM REF'!"&amp;"C:C"),$G122,INDIRECT("'PSI WM REF'!"&amp;"U:U"),"3.Balance stock (only SEHC)"))))+N(" [[[[               Comment: WM REF PSI              ]]]")+IFERROR(SUMIFS(INDIRECT("'PSI VC'!"&amp;SUBSTITUTE(ADDRESS(1,MATCH(U$2,INDIRECT("'PSI VC'!"&amp;"3:3"),0)),"$1","")&amp;":"&amp;SUBSTITUTE(ADDRESS(1,MATCH(U$2,INDIRECT("'PSI VC'!"&amp;"3:3"),0)),"$1","")),INDIRECT("'PSI VC'!"&amp;"A:A"),$G122),0)+N("[[[                    Comment: VC PSI                    ]]]")+SUMIFS(INDIRECT("'Assy PSI Shortage'!"&amp;SUBSTITUTE(ADDRESS(1,42+MATCH(U$2,INDIRECT("'Assy PSI Shortage'!"&amp;"AQ2:BA2"),0)),"$1","")&amp;":"&amp;SUBSTITUTE(ADDRESS(1,42+MATCH(U$2,INDIRECT("'Assy PSI Shortage'!"&amp;"AQ2:BA2"),0)),"$1","")),'Assy PSI Shortage'!$AP:$AP,'DA Injection'!$G122)+N("[[[                    Comment: Assy PSI                    ]]]")</f>
        <v>0</v>
      </c>
      <c r="V123" s="464"/>
      <c r="W123" s="463">
        <f ca="1">IF(SUMIFS(INDIRECT("'PSI WM REF'!"&amp;SUBSTITUTE(ADDRESS(1,MATCH(W$2,INDIRECT("'PSI WM REF'!"&amp;"5:5"),0)),"$1","")&amp;":"&amp;SUBSTITUTE(ADDRESS(1,MATCH(W$2,INDIRECT("'PSI WM REF'!"&amp;"5:5"),0)),"$1","")),INDIRECT("'PSI WM REF'!"&amp;"C:C"),$G122,INDIRECT("'PSI WM REF'!"&amp;"U:U"),"3.Balance stock (only SEHC)")&gt;0,0,IF(ABS(SUMIFS(INDIRECT("'PSI WM REF'!"&amp;SUBSTITUTE(ADDRESS(1,MATCH(W$2,INDIRECT("'PSI WM REF'!"&amp;"5:5"),0)),"$1","")&amp;":"&amp;SUBSTITUTE(ADDRESS(1,MATCH(W$2,INDIRECT("'PSI WM REF'!"&amp;"5:5"),0)),"$1","")),INDIRECT("'PSI WM REF'!"&amp;"C:C"),$G122,INDIRECT("'PSI WM REF'!"&amp;"U:U"),"3.Balance stock (only SEHC)"))&gt;SUMIFS(INDIRECT("'PSI WM REF'!"&amp;SUBSTITUTE(ADDRESS(1,MATCH(W$2,INDIRECT("'PSI WM REF'!"&amp;"5:5"),0)),"$1","")&amp;":"&amp;SUBSTITUTE(ADDRESS(1,MATCH(W$2,INDIRECT("'PSI WM REF'!"&amp;"5:5"),0)),"$1","")),INDIRECT("'PSI WM REF'!"&amp;"C:C"),$G122,INDIRECT("'PSI WM REF'!"&amp;"U:U"),"1.Requirements (필요량)"),SUMIFS(INDIRECT("'PSI WM REF'!"&amp;SUBSTITUTE(ADDRESS(1,MATCH(W$2,INDIRECT("'PSI WM REF'!"&amp;"5:5"),0)),"$1","")&amp;":"&amp;SUBSTITUTE(ADDRESS(1,MATCH(W$2,INDIRECT("'PSI WM REF'!"&amp;"5:5"),0)),"$1","")),INDIRECT("'PSI WM REF'!"&amp;"C:C"),$G122,INDIRECT("'PSI WM REF'!"&amp;"U:U"),"1.Requirements (필요량)"),ABS(SUMIFS(INDIRECT("'PSI WM REF'!"&amp;SUBSTITUTE(ADDRESS(1,MATCH(W$2,INDIRECT("'PSI WM REF'!"&amp;"5:5"),0)),"$1","")&amp;":"&amp;SUBSTITUTE(ADDRESS(1,MATCH(W$2,INDIRECT("'PSI WM REF'!"&amp;"5:5"),0)),"$1","")),INDIRECT("'PSI WM REF'!"&amp;"C:C"),$G122,INDIRECT("'PSI WM REF'!"&amp;"U:U"),"3.Balance stock (only SEHC)"))))+N(" [[[[               Comment: WM REF PSI              ]]]")+IFERROR(SUMIFS(INDIRECT("'PSI VC'!"&amp;SUBSTITUTE(ADDRESS(1,MATCH(W$2,INDIRECT("'PSI VC'!"&amp;"3:3"),0)),"$1","")&amp;":"&amp;SUBSTITUTE(ADDRESS(1,MATCH(W$2,INDIRECT("'PSI VC'!"&amp;"3:3"),0)),"$1","")),INDIRECT("'PSI VC'!"&amp;"A:A"),$G122),0)+N("[[[                    Comment: VC PSI                    ]]]")+SUMIFS(INDIRECT("'Assy PSI Shortage'!"&amp;SUBSTITUTE(ADDRESS(1,42+MATCH(W$2,INDIRECT("'Assy PSI Shortage'!"&amp;"AQ2:BA2"),0)),"$1","")&amp;":"&amp;SUBSTITUTE(ADDRESS(1,42+MATCH(W$2,INDIRECT("'Assy PSI Shortage'!"&amp;"AQ2:BA2"),0)),"$1","")),'Assy PSI Shortage'!$AP:$AP,'DA Injection'!$G122)+N("[[[                    Comment: Assy PSI                    ]]]")</f>
        <v>68</v>
      </c>
      <c r="X123" s="464"/>
      <c r="Y123" s="463">
        <f ca="1">IF(SUMIFS(INDIRECT("'PSI WM REF'!"&amp;SUBSTITUTE(ADDRESS(1,MATCH(Y$2,INDIRECT("'PSI WM REF'!"&amp;"5:5"),0)),"$1","")&amp;":"&amp;SUBSTITUTE(ADDRESS(1,MATCH(Y$2,INDIRECT("'PSI WM REF'!"&amp;"5:5"),0)),"$1","")),INDIRECT("'PSI WM REF'!"&amp;"C:C"),$G122,INDIRECT("'PSI WM REF'!"&amp;"U:U"),"3.Balance stock (only SEHC)")&gt;0,0,IF(ABS(SUMIFS(INDIRECT("'PSI WM REF'!"&amp;SUBSTITUTE(ADDRESS(1,MATCH(Y$2,INDIRECT("'PSI WM REF'!"&amp;"5:5"),0)),"$1","")&amp;":"&amp;SUBSTITUTE(ADDRESS(1,MATCH(Y$2,INDIRECT("'PSI WM REF'!"&amp;"5:5"),0)),"$1","")),INDIRECT("'PSI WM REF'!"&amp;"C:C"),$G122,INDIRECT("'PSI WM REF'!"&amp;"U:U"),"3.Balance stock (only SEHC)"))&gt;SUMIFS(INDIRECT("'PSI WM REF'!"&amp;SUBSTITUTE(ADDRESS(1,MATCH(Y$2,INDIRECT("'PSI WM REF'!"&amp;"5:5"),0)),"$1","")&amp;":"&amp;SUBSTITUTE(ADDRESS(1,MATCH(Y$2,INDIRECT("'PSI WM REF'!"&amp;"5:5"),0)),"$1","")),INDIRECT("'PSI WM REF'!"&amp;"C:C"),$G122,INDIRECT("'PSI WM REF'!"&amp;"U:U"),"1.Requirements (필요량)"),SUMIFS(INDIRECT("'PSI WM REF'!"&amp;SUBSTITUTE(ADDRESS(1,MATCH(Y$2,INDIRECT("'PSI WM REF'!"&amp;"5:5"),0)),"$1","")&amp;":"&amp;SUBSTITUTE(ADDRESS(1,MATCH(Y$2,INDIRECT("'PSI WM REF'!"&amp;"5:5"),0)),"$1","")),INDIRECT("'PSI WM REF'!"&amp;"C:C"),$G122,INDIRECT("'PSI WM REF'!"&amp;"U:U"),"1.Requirements (필요량)"),ABS(SUMIFS(INDIRECT("'PSI WM REF'!"&amp;SUBSTITUTE(ADDRESS(1,MATCH(Y$2,INDIRECT("'PSI WM REF'!"&amp;"5:5"),0)),"$1","")&amp;":"&amp;SUBSTITUTE(ADDRESS(1,MATCH(Y$2,INDIRECT("'PSI WM REF'!"&amp;"5:5"),0)),"$1","")),INDIRECT("'PSI WM REF'!"&amp;"C:C"),$G122,INDIRECT("'PSI WM REF'!"&amp;"U:U"),"3.Balance stock (only SEHC)"))))+N(" [[[[               Comment: WM REF PSI              ]]]")+IFERROR(SUMIFS(INDIRECT("'PSI VC'!"&amp;SUBSTITUTE(ADDRESS(1,MATCH(Y$2,INDIRECT("'PSI VC'!"&amp;"3:3"),0)),"$1","")&amp;":"&amp;SUBSTITUTE(ADDRESS(1,MATCH(Y$2,INDIRECT("'PSI VC'!"&amp;"3:3"),0)),"$1","")),INDIRECT("'PSI VC'!"&amp;"A:A"),$G122),0)+N("[[[                    Comment: VC PSI                    ]]]")+SUMIFS(INDIRECT("'Assy PSI Shortage'!"&amp;SUBSTITUTE(ADDRESS(1,42+MATCH(Y$2,INDIRECT("'Assy PSI Shortage'!"&amp;"AQ2:BA2"),0)),"$1","")&amp;":"&amp;SUBSTITUTE(ADDRESS(1,42+MATCH(Y$2,INDIRECT("'Assy PSI Shortage'!"&amp;"AQ2:BA2"),0)),"$1","")),'Assy PSI Shortage'!$AP:$AP,'DA Injection'!$G122)+N("[[[                    Comment: Assy PSI                    ]]]")</f>
        <v>1089</v>
      </c>
      <c r="Z123" s="464"/>
      <c r="AA123" s="463">
        <f ca="1">IF(SUMIFS(INDIRECT("'PSI WM REF'!"&amp;SUBSTITUTE(ADDRESS(1,MATCH(AA$2,INDIRECT("'PSI WM REF'!"&amp;"5:5"),0)),"$1","")&amp;":"&amp;SUBSTITUTE(ADDRESS(1,MATCH(AA$2,INDIRECT("'PSI WM REF'!"&amp;"5:5"),0)),"$1","")),INDIRECT("'PSI WM REF'!"&amp;"C:C"),$G122,INDIRECT("'PSI WM REF'!"&amp;"U:U"),"3.Balance stock (only SEHC)")&gt;0,0,IF(ABS(SUMIFS(INDIRECT("'PSI WM REF'!"&amp;SUBSTITUTE(ADDRESS(1,MATCH(AA$2,INDIRECT("'PSI WM REF'!"&amp;"5:5"),0)),"$1","")&amp;":"&amp;SUBSTITUTE(ADDRESS(1,MATCH(AA$2,INDIRECT("'PSI WM REF'!"&amp;"5:5"),0)),"$1","")),INDIRECT("'PSI WM REF'!"&amp;"C:C"),$G122,INDIRECT("'PSI WM REF'!"&amp;"U:U"),"3.Balance stock (only SEHC)"))&gt;SUMIFS(INDIRECT("'PSI WM REF'!"&amp;SUBSTITUTE(ADDRESS(1,MATCH(AA$2,INDIRECT("'PSI WM REF'!"&amp;"5:5"),0)),"$1","")&amp;":"&amp;SUBSTITUTE(ADDRESS(1,MATCH(AA$2,INDIRECT("'PSI WM REF'!"&amp;"5:5"),0)),"$1","")),INDIRECT("'PSI WM REF'!"&amp;"C:C"),$G122,INDIRECT("'PSI WM REF'!"&amp;"U:U"),"1.Requirements (필요량)"),SUMIFS(INDIRECT("'PSI WM REF'!"&amp;SUBSTITUTE(ADDRESS(1,MATCH(AA$2,INDIRECT("'PSI WM REF'!"&amp;"5:5"),0)),"$1","")&amp;":"&amp;SUBSTITUTE(ADDRESS(1,MATCH(AA$2,INDIRECT("'PSI WM REF'!"&amp;"5:5"),0)),"$1","")),INDIRECT("'PSI WM REF'!"&amp;"C:C"),$G122,INDIRECT("'PSI WM REF'!"&amp;"U:U"),"1.Requirements (필요량)"),ABS(SUMIFS(INDIRECT("'PSI WM REF'!"&amp;SUBSTITUTE(ADDRESS(1,MATCH(AA$2,INDIRECT("'PSI WM REF'!"&amp;"5:5"),0)),"$1","")&amp;":"&amp;SUBSTITUTE(ADDRESS(1,MATCH(AA$2,INDIRECT("'PSI WM REF'!"&amp;"5:5"),0)),"$1","")),INDIRECT("'PSI WM REF'!"&amp;"C:C"),$G122,INDIRECT("'PSI WM REF'!"&amp;"U:U"),"3.Balance stock (only SEHC)"))))+N(" [[[[               Comment: WM REF PSI              ]]]")+IFERROR(SUMIFS(INDIRECT("'PSI VC'!"&amp;SUBSTITUTE(ADDRESS(1,MATCH(AA$2,INDIRECT("'PSI VC'!"&amp;"3:3"),0)),"$1","")&amp;":"&amp;SUBSTITUTE(ADDRESS(1,MATCH(AA$2,INDIRECT("'PSI VC'!"&amp;"3:3"),0)),"$1","")),INDIRECT("'PSI VC'!"&amp;"A:A"),$G122),0)+N("[[[                    Comment: VC PSI                    ]]]")+SUMIFS(INDIRECT("'Assy PSI Shortage'!"&amp;SUBSTITUTE(ADDRESS(1,42+MATCH(AA$2,INDIRECT("'Assy PSI Shortage'!"&amp;"AQ2:BA2"),0)),"$1","")&amp;":"&amp;SUBSTITUTE(ADDRESS(1,42+MATCH(AA$2,INDIRECT("'Assy PSI Shortage'!"&amp;"AQ2:BA2"),0)),"$1","")),'Assy PSI Shortage'!$AP:$AP,'DA Injection'!$G122)+N("[[[                    Comment: Assy PSI                    ]]]")</f>
        <v>2387</v>
      </c>
      <c r="AB123" s="464"/>
      <c r="AC123" s="463">
        <f ca="1">IF(SUMIFS(INDIRECT("'PSI WM REF'!"&amp;SUBSTITUTE(ADDRESS(1,MATCH(AC$2,INDIRECT("'PSI WM REF'!"&amp;"5:5"),0)),"$1","")&amp;":"&amp;SUBSTITUTE(ADDRESS(1,MATCH(AC$2,INDIRECT("'PSI WM REF'!"&amp;"5:5"),0)),"$1","")),INDIRECT("'PSI WM REF'!"&amp;"C:C"),$G122,INDIRECT("'PSI WM REF'!"&amp;"U:U"),"3.Balance stock (only SEHC)")&gt;0,0,IF(ABS(SUMIFS(INDIRECT("'PSI WM REF'!"&amp;SUBSTITUTE(ADDRESS(1,MATCH(AC$2,INDIRECT("'PSI WM REF'!"&amp;"5:5"),0)),"$1","")&amp;":"&amp;SUBSTITUTE(ADDRESS(1,MATCH(AC$2,INDIRECT("'PSI WM REF'!"&amp;"5:5"),0)),"$1","")),INDIRECT("'PSI WM REF'!"&amp;"C:C"),$G122,INDIRECT("'PSI WM REF'!"&amp;"U:U"),"3.Balance stock (only SEHC)"))&gt;SUMIFS(INDIRECT("'PSI WM REF'!"&amp;SUBSTITUTE(ADDRESS(1,MATCH(AC$2,INDIRECT("'PSI WM REF'!"&amp;"5:5"),0)),"$1","")&amp;":"&amp;SUBSTITUTE(ADDRESS(1,MATCH(AC$2,INDIRECT("'PSI WM REF'!"&amp;"5:5"),0)),"$1","")),INDIRECT("'PSI WM REF'!"&amp;"C:C"),$G122,INDIRECT("'PSI WM REF'!"&amp;"U:U"),"1.Requirements (필요량)"),SUMIFS(INDIRECT("'PSI WM REF'!"&amp;SUBSTITUTE(ADDRESS(1,MATCH(AC$2,INDIRECT("'PSI WM REF'!"&amp;"5:5"),0)),"$1","")&amp;":"&amp;SUBSTITUTE(ADDRESS(1,MATCH(AC$2,INDIRECT("'PSI WM REF'!"&amp;"5:5"),0)),"$1","")),INDIRECT("'PSI WM REF'!"&amp;"C:C"),$G122,INDIRECT("'PSI WM REF'!"&amp;"U:U"),"1.Requirements (필요량)"),ABS(SUMIFS(INDIRECT("'PSI WM REF'!"&amp;SUBSTITUTE(ADDRESS(1,MATCH(AC$2,INDIRECT("'PSI WM REF'!"&amp;"5:5"),0)),"$1","")&amp;":"&amp;SUBSTITUTE(ADDRESS(1,MATCH(AC$2,INDIRECT("'PSI WM REF'!"&amp;"5:5"),0)),"$1","")),INDIRECT("'PSI WM REF'!"&amp;"C:C"),$G122,INDIRECT("'PSI WM REF'!"&amp;"U:U"),"3.Balance stock (only SEHC)"))))+N(" [[[[               Comment: WM REF PSI              ]]]")+IFERROR(SUMIFS(INDIRECT("'PSI VC'!"&amp;SUBSTITUTE(ADDRESS(1,MATCH(AC$2,INDIRECT("'PSI VC'!"&amp;"3:3"),0)),"$1","")&amp;":"&amp;SUBSTITUTE(ADDRESS(1,MATCH(AC$2,INDIRECT("'PSI VC'!"&amp;"3:3"),0)),"$1","")),INDIRECT("'PSI VC'!"&amp;"A:A"),$G122),0)+N("[[[                    Comment: VC PSI                    ]]]")+SUMIFS(INDIRECT("'Assy PSI Shortage'!"&amp;SUBSTITUTE(ADDRESS(1,42+MATCH(AC$2,INDIRECT("'Assy PSI Shortage'!"&amp;"AQ2:BA2"),0)),"$1","")&amp;":"&amp;SUBSTITUTE(ADDRESS(1,42+MATCH(AC$2,INDIRECT("'Assy PSI Shortage'!"&amp;"AQ2:BA2"),0)),"$1","")),'Assy PSI Shortage'!$AP:$AP,'DA Injection'!$G122)+N("[[[                    Comment: Assy PSI                    ]]]")</f>
        <v>401</v>
      </c>
      <c r="AD123" s="464"/>
      <c r="AE123" s="463">
        <f ca="1">IF(SUMIFS(INDIRECT("'PSI WM REF'!"&amp;SUBSTITUTE(ADDRESS(1,MATCH(AE$2,INDIRECT("'PSI WM REF'!"&amp;"5:5"),0)),"$1","")&amp;":"&amp;SUBSTITUTE(ADDRESS(1,MATCH(AE$2,INDIRECT("'PSI WM REF'!"&amp;"5:5"),0)),"$1","")),INDIRECT("'PSI WM REF'!"&amp;"C:C"),$G122,INDIRECT("'PSI WM REF'!"&amp;"U:U"),"3.Balance stock (only SEHC)")&gt;0,0,IF(ABS(SUMIFS(INDIRECT("'PSI WM REF'!"&amp;SUBSTITUTE(ADDRESS(1,MATCH(AE$2,INDIRECT("'PSI WM REF'!"&amp;"5:5"),0)),"$1","")&amp;":"&amp;SUBSTITUTE(ADDRESS(1,MATCH(AE$2,INDIRECT("'PSI WM REF'!"&amp;"5:5"),0)),"$1","")),INDIRECT("'PSI WM REF'!"&amp;"C:C"),$G122,INDIRECT("'PSI WM REF'!"&amp;"U:U"),"3.Balance stock (only SEHC)"))&gt;SUMIFS(INDIRECT("'PSI WM REF'!"&amp;SUBSTITUTE(ADDRESS(1,MATCH(AE$2,INDIRECT("'PSI WM REF'!"&amp;"5:5"),0)),"$1","")&amp;":"&amp;SUBSTITUTE(ADDRESS(1,MATCH(AE$2,INDIRECT("'PSI WM REF'!"&amp;"5:5"),0)),"$1","")),INDIRECT("'PSI WM REF'!"&amp;"C:C"),$G122,INDIRECT("'PSI WM REF'!"&amp;"U:U"),"1.Requirements (필요량)"),SUMIFS(INDIRECT("'PSI WM REF'!"&amp;SUBSTITUTE(ADDRESS(1,MATCH(AE$2,INDIRECT("'PSI WM REF'!"&amp;"5:5"),0)),"$1","")&amp;":"&amp;SUBSTITUTE(ADDRESS(1,MATCH(AE$2,INDIRECT("'PSI WM REF'!"&amp;"5:5"),0)),"$1","")),INDIRECT("'PSI WM REF'!"&amp;"C:C"),$G122,INDIRECT("'PSI WM REF'!"&amp;"U:U"),"1.Requirements (필요량)"),ABS(SUMIFS(INDIRECT("'PSI WM REF'!"&amp;SUBSTITUTE(ADDRESS(1,MATCH(AE$2,INDIRECT("'PSI WM REF'!"&amp;"5:5"),0)),"$1","")&amp;":"&amp;SUBSTITUTE(ADDRESS(1,MATCH(AE$2,INDIRECT("'PSI WM REF'!"&amp;"5:5"),0)),"$1","")),INDIRECT("'PSI WM REF'!"&amp;"C:C"),$G122,INDIRECT("'PSI WM REF'!"&amp;"U:U"),"3.Balance stock (only SEHC)"))))+N(" [[[[               Comment: WM REF PSI              ]]]")+IFERROR(SUMIFS(INDIRECT("'PSI VC'!"&amp;SUBSTITUTE(ADDRESS(1,MATCH(AE$2,INDIRECT("'PSI VC'!"&amp;"3:3"),0)),"$1","")&amp;":"&amp;SUBSTITUTE(ADDRESS(1,MATCH(AE$2,INDIRECT("'PSI VC'!"&amp;"3:3"),0)),"$1","")),INDIRECT("'PSI VC'!"&amp;"A:A"),$G122),0)+N("[[[                    Comment: VC PSI                    ]]]")+SUMIFS(INDIRECT("'Assy PSI Shortage'!"&amp;SUBSTITUTE(ADDRESS(1,42+MATCH(AE$2,INDIRECT("'Assy PSI Shortage'!"&amp;"AQ2:BA2"),0)),"$1","")&amp;":"&amp;SUBSTITUTE(ADDRESS(1,42+MATCH(AE$2,INDIRECT("'Assy PSI Shortage'!"&amp;"AQ2:BA2"),0)),"$1","")),'Assy PSI Shortage'!$AP:$AP,'DA Injection'!$G122)+N("[[[                    Comment: Assy PSI                    ]]]")</f>
        <v>1051</v>
      </c>
      <c r="AF123" s="464"/>
      <c r="AG123" s="463">
        <f ca="1">IF(SUMIFS(INDIRECT("'PSI WM REF'!"&amp;SUBSTITUTE(ADDRESS(1,MATCH(AG$2,INDIRECT("'PSI WM REF'!"&amp;"5:5"),0)),"$1","")&amp;":"&amp;SUBSTITUTE(ADDRESS(1,MATCH(AG$2,INDIRECT("'PSI WM REF'!"&amp;"5:5"),0)),"$1","")),INDIRECT("'PSI WM REF'!"&amp;"C:C"),$G122,INDIRECT("'PSI WM REF'!"&amp;"U:U"),"3.Balance stock (only SEHC)")&gt;0,0,IF(ABS(SUMIFS(INDIRECT("'PSI WM REF'!"&amp;SUBSTITUTE(ADDRESS(1,MATCH(AG$2,INDIRECT("'PSI WM REF'!"&amp;"5:5"),0)),"$1","")&amp;":"&amp;SUBSTITUTE(ADDRESS(1,MATCH(AG$2,INDIRECT("'PSI WM REF'!"&amp;"5:5"),0)),"$1","")),INDIRECT("'PSI WM REF'!"&amp;"C:C"),$G122,INDIRECT("'PSI WM REF'!"&amp;"U:U"),"3.Balance stock (only SEHC)"))&gt;SUMIFS(INDIRECT("'PSI WM REF'!"&amp;SUBSTITUTE(ADDRESS(1,MATCH(AG$2,INDIRECT("'PSI WM REF'!"&amp;"5:5"),0)),"$1","")&amp;":"&amp;SUBSTITUTE(ADDRESS(1,MATCH(AG$2,INDIRECT("'PSI WM REF'!"&amp;"5:5"),0)),"$1","")),INDIRECT("'PSI WM REF'!"&amp;"C:C"),$G122,INDIRECT("'PSI WM REF'!"&amp;"U:U"),"1.Requirements (필요량)"),SUMIFS(INDIRECT("'PSI WM REF'!"&amp;SUBSTITUTE(ADDRESS(1,MATCH(AG$2,INDIRECT("'PSI WM REF'!"&amp;"5:5"),0)),"$1","")&amp;":"&amp;SUBSTITUTE(ADDRESS(1,MATCH(AG$2,INDIRECT("'PSI WM REF'!"&amp;"5:5"),0)),"$1","")),INDIRECT("'PSI WM REF'!"&amp;"C:C"),$G122,INDIRECT("'PSI WM REF'!"&amp;"U:U"),"1.Requirements (필요량)"),ABS(SUMIFS(INDIRECT("'PSI WM REF'!"&amp;SUBSTITUTE(ADDRESS(1,MATCH(AG$2,INDIRECT("'PSI WM REF'!"&amp;"5:5"),0)),"$1","")&amp;":"&amp;SUBSTITUTE(ADDRESS(1,MATCH(AG$2,INDIRECT("'PSI WM REF'!"&amp;"5:5"),0)),"$1","")),INDIRECT("'PSI WM REF'!"&amp;"C:C"),$G122,INDIRECT("'PSI WM REF'!"&amp;"U:U"),"3.Balance stock (only SEHC)"))))+N(" [[[[               Comment: WM REF PSI              ]]]")+IFERROR(SUMIFS(INDIRECT("'PSI VC'!"&amp;SUBSTITUTE(ADDRESS(1,MATCH(AG$2,INDIRECT("'PSI VC'!"&amp;"3:3"),0)),"$1","")&amp;":"&amp;SUBSTITUTE(ADDRESS(1,MATCH(AG$2,INDIRECT("'PSI VC'!"&amp;"3:3"),0)),"$1","")),INDIRECT("'PSI VC'!"&amp;"A:A"),$G122),0)+N("[[[                    Comment: VC PSI                    ]]]")+SUMIFS(INDIRECT("'Assy PSI Shortage'!"&amp;SUBSTITUTE(ADDRESS(1,42+MATCH(AG$2,INDIRECT("'Assy PSI Shortage'!"&amp;"AQ2:BA2"),0)),"$1","")&amp;":"&amp;SUBSTITUTE(ADDRESS(1,42+MATCH(AG$2,INDIRECT("'Assy PSI Shortage'!"&amp;"AQ2:BA2"),0)),"$1","")),'Assy PSI Shortage'!$AP:$AP,'DA Injection'!$G122)+N("[[[                    Comment: Assy PSI                    ]]]")</f>
        <v>1644</v>
      </c>
      <c r="AH123" s="464"/>
      <c r="AI123" s="463">
        <f ca="1">IF(SUMIFS(INDIRECT("'PSI WM REF'!"&amp;SUBSTITUTE(ADDRESS(1,MATCH(AI$2,INDIRECT("'PSI WM REF'!"&amp;"5:5"),0)),"$1","")&amp;":"&amp;SUBSTITUTE(ADDRESS(1,MATCH(AI$2,INDIRECT("'PSI WM REF'!"&amp;"5:5"),0)),"$1","")),INDIRECT("'PSI WM REF'!"&amp;"C:C"),$G122,INDIRECT("'PSI WM REF'!"&amp;"U:U"),"3.Balance stock (only SEHC)")&gt;0,0,IF(ABS(SUMIFS(INDIRECT("'PSI WM REF'!"&amp;SUBSTITUTE(ADDRESS(1,MATCH(AI$2,INDIRECT("'PSI WM REF'!"&amp;"5:5"),0)),"$1","")&amp;":"&amp;SUBSTITUTE(ADDRESS(1,MATCH(AI$2,INDIRECT("'PSI WM REF'!"&amp;"5:5"),0)),"$1","")),INDIRECT("'PSI WM REF'!"&amp;"C:C"),$G122,INDIRECT("'PSI WM REF'!"&amp;"U:U"),"3.Balance stock (only SEHC)"))&gt;SUMIFS(INDIRECT("'PSI WM REF'!"&amp;SUBSTITUTE(ADDRESS(1,MATCH(AI$2,INDIRECT("'PSI WM REF'!"&amp;"5:5"),0)),"$1","")&amp;":"&amp;SUBSTITUTE(ADDRESS(1,MATCH(AI$2,INDIRECT("'PSI WM REF'!"&amp;"5:5"),0)),"$1","")),INDIRECT("'PSI WM REF'!"&amp;"C:C"),$G122,INDIRECT("'PSI WM REF'!"&amp;"U:U"),"1.Requirements (필요량)"),SUMIFS(INDIRECT("'PSI WM REF'!"&amp;SUBSTITUTE(ADDRESS(1,MATCH(AI$2,INDIRECT("'PSI WM REF'!"&amp;"5:5"),0)),"$1","")&amp;":"&amp;SUBSTITUTE(ADDRESS(1,MATCH(AI$2,INDIRECT("'PSI WM REF'!"&amp;"5:5"),0)),"$1","")),INDIRECT("'PSI WM REF'!"&amp;"C:C"),$G122,INDIRECT("'PSI WM REF'!"&amp;"U:U"),"1.Requirements (필요량)"),ABS(SUMIFS(INDIRECT("'PSI WM REF'!"&amp;SUBSTITUTE(ADDRESS(1,MATCH(AI$2,INDIRECT("'PSI WM REF'!"&amp;"5:5"),0)),"$1","")&amp;":"&amp;SUBSTITUTE(ADDRESS(1,MATCH(AI$2,INDIRECT("'PSI WM REF'!"&amp;"5:5"),0)),"$1","")),INDIRECT("'PSI WM REF'!"&amp;"C:C"),$G122,INDIRECT("'PSI WM REF'!"&amp;"U:U"),"3.Balance stock (only SEHC)"))))+N(" [[[[               Comment: WM REF PSI              ]]]")+IFERROR(SUMIFS(INDIRECT("'PSI VC'!"&amp;SUBSTITUTE(ADDRESS(1,MATCH(AI$2,INDIRECT("'PSI VC'!"&amp;"3:3"),0)),"$1","")&amp;":"&amp;SUBSTITUTE(ADDRESS(1,MATCH(AI$2,INDIRECT("'PSI VC'!"&amp;"3:3"),0)),"$1","")),INDIRECT("'PSI VC'!"&amp;"A:A"),$G122),0)+N("[[[                    Comment: VC PSI                    ]]]")+SUMIFS(INDIRECT("'Assy PSI Shortage'!"&amp;SUBSTITUTE(ADDRESS(1,42+MATCH(AI$2,INDIRECT("'Assy PSI Shortage'!"&amp;"AQ2:BA2"),0)),"$1","")&amp;":"&amp;SUBSTITUTE(ADDRESS(1,42+MATCH(AI$2,INDIRECT("'Assy PSI Shortage'!"&amp;"AQ2:BA2"),0)),"$1","")),'Assy PSI Shortage'!$AP:$AP,'DA Injection'!$G122)+N("[[[                    Comment: Assy PSI                    ]]]")</f>
        <v>0</v>
      </c>
      <c r="AJ123" s="464"/>
      <c r="AK123" s="150"/>
      <c r="AL123" s="150"/>
      <c r="AM123" s="150"/>
      <c r="AN123" s="150"/>
      <c r="AO123" s="150"/>
      <c r="AP123" s="150"/>
      <c r="AQ123" s="150"/>
      <c r="AR123" s="150"/>
      <c r="AS123" s="150"/>
      <c r="AT123" s="150"/>
      <c r="AU123" s="150"/>
      <c r="AV123" s="150"/>
      <c r="AW123" s="150"/>
      <c r="AX123" s="150"/>
      <c r="AY123" s="150"/>
      <c r="AZ123" s="150"/>
      <c r="BA123" s="150"/>
      <c r="BB123" s="150"/>
      <c r="BC123" s="150"/>
      <c r="BD123" s="150"/>
      <c r="BE123" s="150"/>
      <c r="BF123" s="150"/>
      <c r="BG123" s="150"/>
      <c r="BH123" s="150"/>
      <c r="BI123" s="150"/>
      <c r="BJ123" s="150"/>
      <c r="BK123" s="150"/>
      <c r="BL123" s="150"/>
      <c r="BM123" s="150"/>
      <c r="BN123" s="150"/>
      <c r="BO123" s="150"/>
      <c r="BP123" s="150"/>
      <c r="BQ123" s="150"/>
      <c r="BR123" s="150"/>
    </row>
    <row r="124" spans="1:70" s="115" customFormat="1" ht="33">
      <c r="A124" s="114"/>
      <c r="B124" s="121"/>
      <c r="C124" s="144">
        <f t="shared" ca="1" si="80"/>
        <v>18</v>
      </c>
      <c r="D124" s="264">
        <f t="shared" ref="D124:D128" ca="1" si="151">D123</f>
        <v>0.57831018518518518</v>
      </c>
      <c r="E124" s="144">
        <f t="shared" ref="E124:M124" ca="1" si="152">E123</f>
        <v>9</v>
      </c>
      <c r="F124" s="144">
        <f t="shared" ca="1" si="152"/>
        <v>240</v>
      </c>
      <c r="G124" s="144" t="str">
        <f t="shared" ca="1" si="152"/>
        <v>DA63-07423B</v>
      </c>
      <c r="H124" s="196">
        <f t="shared" ca="1" si="152"/>
        <v>8751</v>
      </c>
      <c r="I124" s="144">
        <f t="shared" si="152"/>
        <v>0</v>
      </c>
      <c r="J124" s="212">
        <f t="shared" ca="1" si="152"/>
        <v>1</v>
      </c>
      <c r="K124" s="146">
        <f t="shared" ca="1" si="152"/>
        <v>0</v>
      </c>
      <c r="L124" s="146">
        <f t="shared" ca="1" si="152"/>
        <v>43</v>
      </c>
      <c r="M124" s="146">
        <f t="shared" ca="1" si="152"/>
        <v>4</v>
      </c>
      <c r="N124" s="193">
        <f t="shared" ca="1" si="91"/>
        <v>334.88372093023258</v>
      </c>
      <c r="O124" s="134"/>
      <c r="P124" s="127" t="s">
        <v>240</v>
      </c>
      <c r="Q124" s="208"/>
      <c r="R124" s="208"/>
      <c r="S124" s="208"/>
      <c r="T124" s="208"/>
      <c r="U124" s="208"/>
      <c r="V124" s="208"/>
      <c r="W124" s="208">
        <v>11</v>
      </c>
      <c r="X124" s="208">
        <v>11</v>
      </c>
      <c r="Y124" s="208">
        <v>11</v>
      </c>
      <c r="Z124" s="208"/>
      <c r="AA124" s="208"/>
      <c r="AB124" s="208"/>
      <c r="AC124" s="208"/>
      <c r="AD124" s="208"/>
      <c r="AE124" s="208"/>
      <c r="AF124" s="208"/>
      <c r="AG124" s="208"/>
      <c r="AH124" s="208"/>
      <c r="AI124" s="208"/>
      <c r="AJ124" s="208"/>
      <c r="AK124" s="150"/>
      <c r="AL124" s="150"/>
      <c r="AM124" s="150"/>
      <c r="AN124" s="150"/>
      <c r="AO124" s="150"/>
      <c r="AP124" s="150"/>
      <c r="AQ124" s="150"/>
      <c r="AR124" s="150"/>
      <c r="AS124" s="150"/>
      <c r="AT124" s="150"/>
      <c r="AU124" s="150"/>
      <c r="AV124" s="150"/>
      <c r="AW124" s="150"/>
      <c r="AX124" s="150"/>
      <c r="AY124" s="150"/>
      <c r="AZ124" s="150"/>
      <c r="BA124" s="150"/>
      <c r="BB124" s="150"/>
      <c r="BC124" s="150"/>
      <c r="BD124" s="150"/>
      <c r="BE124" s="150"/>
      <c r="BF124" s="150"/>
      <c r="BG124" s="150"/>
      <c r="BH124" s="150"/>
      <c r="BI124" s="150"/>
      <c r="BJ124" s="150"/>
      <c r="BK124" s="150"/>
      <c r="BL124" s="150"/>
      <c r="BM124" s="150"/>
      <c r="BN124" s="150"/>
      <c r="BO124" s="150"/>
      <c r="BP124" s="150"/>
      <c r="BQ124" s="150"/>
      <c r="BR124" s="150"/>
    </row>
    <row r="125" spans="1:70" s="55" customFormat="1" ht="33">
      <c r="A125" s="54">
        <f ca="1">IF(ISTEXT($G125),COUNTIF($G$6:$G125,"*")," ")</f>
        <v>120</v>
      </c>
      <c r="B125" s="122">
        <v>43524</v>
      </c>
      <c r="C125" s="144">
        <f t="shared" ca="1" si="80"/>
        <v>18</v>
      </c>
      <c r="D125" s="264">
        <f t="shared" ca="1" si="151"/>
        <v>0.57831018518518518</v>
      </c>
      <c r="E125" s="144">
        <f t="shared" ref="E125:M125" ca="1" si="153">E124</f>
        <v>9</v>
      </c>
      <c r="F125" s="144">
        <f t="shared" ca="1" si="153"/>
        <v>240</v>
      </c>
      <c r="G125" s="144" t="str">
        <f t="shared" ca="1" si="153"/>
        <v>DA63-07423B</v>
      </c>
      <c r="H125" s="196">
        <f t="shared" ca="1" si="153"/>
        <v>8751</v>
      </c>
      <c r="I125" s="144">
        <f t="shared" si="153"/>
        <v>0</v>
      </c>
      <c r="J125" s="212">
        <f t="shared" ca="1" si="153"/>
        <v>1</v>
      </c>
      <c r="K125" s="146">
        <f t="shared" ca="1" si="153"/>
        <v>0</v>
      </c>
      <c r="L125" s="146">
        <f t="shared" ca="1" si="153"/>
        <v>43</v>
      </c>
      <c r="M125" s="146">
        <f t="shared" ca="1" si="153"/>
        <v>4</v>
      </c>
      <c r="N125" s="193">
        <f t="shared" ca="1" si="91"/>
        <v>334.88372093023258</v>
      </c>
      <c r="O125" s="198">
        <f ca="1">SUM(Q125:AJ125)-H122-I122</f>
        <v>2300.1627906976755</v>
      </c>
      <c r="P125" s="127" t="s">
        <v>232</v>
      </c>
      <c r="Q125" s="128">
        <f t="shared" ref="Q125:AJ125" ca="1" si="154">Q124*$N122</f>
        <v>0</v>
      </c>
      <c r="R125" s="128">
        <f t="shared" ca="1" si="154"/>
        <v>0</v>
      </c>
      <c r="S125" s="128">
        <f t="shared" ca="1" si="154"/>
        <v>0</v>
      </c>
      <c r="T125" s="128">
        <f t="shared" ca="1" si="154"/>
        <v>0</v>
      </c>
      <c r="U125" s="128">
        <f t="shared" ca="1" si="154"/>
        <v>0</v>
      </c>
      <c r="V125" s="128">
        <f t="shared" ca="1" si="154"/>
        <v>0</v>
      </c>
      <c r="W125" s="128">
        <f t="shared" ca="1" si="154"/>
        <v>3683.7209302325582</v>
      </c>
      <c r="X125" s="128">
        <f t="shared" ca="1" si="154"/>
        <v>3683.7209302325582</v>
      </c>
      <c r="Y125" s="128">
        <f t="shared" ca="1" si="154"/>
        <v>3683.7209302325582</v>
      </c>
      <c r="Z125" s="128">
        <f t="shared" ca="1" si="154"/>
        <v>0</v>
      </c>
      <c r="AA125" s="128">
        <f t="shared" ca="1" si="154"/>
        <v>0</v>
      </c>
      <c r="AB125" s="128">
        <f t="shared" ca="1" si="154"/>
        <v>0</v>
      </c>
      <c r="AC125" s="128">
        <f t="shared" ca="1" si="154"/>
        <v>0</v>
      </c>
      <c r="AD125" s="128">
        <f t="shared" ca="1" si="154"/>
        <v>0</v>
      </c>
      <c r="AE125" s="128">
        <f t="shared" ca="1" si="154"/>
        <v>0</v>
      </c>
      <c r="AF125" s="128">
        <f t="shared" ca="1" si="154"/>
        <v>0</v>
      </c>
      <c r="AG125" s="128">
        <f t="shared" ca="1" si="154"/>
        <v>0</v>
      </c>
      <c r="AH125" s="128">
        <f t="shared" ca="1" si="154"/>
        <v>0</v>
      </c>
      <c r="AI125" s="128">
        <f t="shared" ca="1" si="154"/>
        <v>0</v>
      </c>
      <c r="AJ125" s="128">
        <f t="shared" ca="1" si="154"/>
        <v>0</v>
      </c>
      <c r="AK125" s="151"/>
      <c r="AL125" s="151"/>
      <c r="AM125" s="151"/>
      <c r="AN125" s="151"/>
      <c r="AO125" s="151"/>
      <c r="AP125" s="151"/>
      <c r="AQ125" s="151"/>
      <c r="AR125" s="151"/>
      <c r="AS125" s="151"/>
      <c r="AT125" s="151"/>
      <c r="AU125" s="151"/>
      <c r="AV125" s="151"/>
      <c r="AW125" s="151"/>
      <c r="AX125" s="151"/>
      <c r="AY125" s="151"/>
      <c r="AZ125" s="151"/>
      <c r="BA125" s="151"/>
      <c r="BB125" s="151"/>
      <c r="BC125" s="151"/>
      <c r="BD125" s="151"/>
      <c r="BE125" s="151"/>
      <c r="BF125" s="151"/>
      <c r="BG125" s="151"/>
      <c r="BH125" s="151"/>
      <c r="BI125" s="151"/>
      <c r="BJ125" s="151"/>
      <c r="BK125" s="151"/>
      <c r="BL125" s="151"/>
      <c r="BM125" s="151"/>
      <c r="BN125" s="151"/>
      <c r="BO125" s="151"/>
      <c r="BP125" s="151"/>
      <c r="BQ125" s="151"/>
      <c r="BR125" s="151"/>
    </row>
    <row r="126" spans="1:70" s="38" customFormat="1" ht="33">
      <c r="A126" s="35"/>
      <c r="B126" s="123"/>
      <c r="C126" s="144">
        <f t="shared" ca="1" si="80"/>
        <v>18</v>
      </c>
      <c r="D126" s="264">
        <f t="shared" ca="1" si="151"/>
        <v>0.57831018518518518</v>
      </c>
      <c r="E126" s="144">
        <f t="shared" ref="E126:M126" ca="1" si="155">E125</f>
        <v>9</v>
      </c>
      <c r="F126" s="144">
        <f t="shared" ca="1" si="155"/>
        <v>240</v>
      </c>
      <c r="G126" s="144" t="str">
        <f t="shared" ca="1" si="155"/>
        <v>DA63-07423B</v>
      </c>
      <c r="H126" s="196">
        <f t="shared" ca="1" si="155"/>
        <v>8751</v>
      </c>
      <c r="I126" s="144">
        <f t="shared" si="155"/>
        <v>0</v>
      </c>
      <c r="J126" s="212">
        <f t="shared" ca="1" si="155"/>
        <v>1</v>
      </c>
      <c r="K126" s="146">
        <f t="shared" ca="1" si="155"/>
        <v>0</v>
      </c>
      <c r="L126" s="146">
        <f t="shared" ca="1" si="155"/>
        <v>43</v>
      </c>
      <c r="M126" s="146">
        <f t="shared" ca="1" si="155"/>
        <v>4</v>
      </c>
      <c r="N126" s="193">
        <f t="shared" ca="1" si="91"/>
        <v>334.88372093023258</v>
      </c>
      <c r="O126" s="135">
        <f ca="1">SUM(Q126:AJ126)</f>
        <v>6391</v>
      </c>
      <c r="P126" s="131" t="s">
        <v>233</v>
      </c>
      <c r="Q126" s="129">
        <f ca="1">SUMIFS('Production Result'!$D:$D,'Production Result'!$C:$C,'DA Injection'!$G126,'Production Result'!$B:$B,'DA Injection'!Q$2)</f>
        <v>0</v>
      </c>
      <c r="R126" s="129">
        <f ca="1">SUMIFS('Production Result'!$E:$E,'Production Result'!$C:$C,'DA Injection'!$G126,'Production Result'!$B:$B,'DA Injection'!Q$2)</f>
        <v>0</v>
      </c>
      <c r="S126" s="129">
        <f ca="1">SUMIFS('Production Result'!$D:$D,'Production Result'!$C:$C,'DA Injection'!$G126,'Production Result'!$B:$B,'DA Injection'!S$2)</f>
        <v>2618</v>
      </c>
      <c r="T126" s="129">
        <f ca="1">SUMIFS('Production Result'!$E:$E,'Production Result'!$C:$C,'DA Injection'!$G126,'Production Result'!$B:$B,'DA Injection'!S$2)</f>
        <v>3773</v>
      </c>
      <c r="U126" s="129">
        <f ca="1">SUMIFS('Production Result'!$D:$D,'Production Result'!$C:$C,'DA Injection'!$G126,'Production Result'!$B:$B,'DA Injection'!U$2)</f>
        <v>0</v>
      </c>
      <c r="V126" s="129">
        <f ca="1">SUMIFS('Production Result'!$E:$E,'Production Result'!$C:$C,'DA Injection'!$G126,'Production Result'!$B:$B,'DA Injection'!U$2)</f>
        <v>0</v>
      </c>
      <c r="W126" s="129">
        <f ca="1">SUMIFS('Production Result'!$D:$D,'Production Result'!$C:$C,'DA Injection'!$G126,'Production Result'!$B:$B,'DA Injection'!W$2)</f>
        <v>0</v>
      </c>
      <c r="X126" s="129">
        <f ca="1">SUMIFS('Production Result'!$E:$E,'Production Result'!$C:$C,'DA Injection'!$G126,'Production Result'!$B:$B,'DA Injection'!W$2)</f>
        <v>0</v>
      </c>
      <c r="Y126" s="129">
        <f ca="1">SUMIFS('Production Result'!$D:$D,'Production Result'!$C:$C,'DA Injection'!$G126,'Production Result'!$B:$B,'DA Injection'!Y$2)</f>
        <v>0</v>
      </c>
      <c r="Z126" s="129">
        <f ca="1">SUMIFS('Production Result'!$E:$E,'Production Result'!$C:$C,'DA Injection'!$G126,'Production Result'!$B:$B,'DA Injection'!Y$2)</f>
        <v>0</v>
      </c>
      <c r="AA126" s="129">
        <f ca="1">SUMIFS('Production Result'!$D:$D,'Production Result'!$C:$C,'DA Injection'!$G126,'Production Result'!$B:$B,'DA Injection'!AA$2)</f>
        <v>0</v>
      </c>
      <c r="AB126" s="129">
        <f ca="1">SUMIFS('Production Result'!$E:$E,'Production Result'!$C:$C,'DA Injection'!$G126,'Production Result'!$B:$B,'DA Injection'!AA$2)</f>
        <v>0</v>
      </c>
      <c r="AC126" s="129">
        <f ca="1">SUMIFS('Production Result'!$D:$D,'Production Result'!$C:$C,'DA Injection'!$G126,'Production Result'!$B:$B,'DA Injection'!AC$2)</f>
        <v>0</v>
      </c>
      <c r="AD126" s="129">
        <f ca="1">SUMIFS('Production Result'!$E:$E,'Production Result'!$C:$C,'DA Injection'!$G126,'Production Result'!$B:$B,'DA Injection'!AC$2)</f>
        <v>0</v>
      </c>
      <c r="AE126" s="129">
        <f ca="1">SUMIFS('Production Result'!$D:$D,'Production Result'!$C:$C,'DA Injection'!$G126,'Production Result'!$B:$B,'DA Injection'!AE$2)</f>
        <v>0</v>
      </c>
      <c r="AF126" s="129">
        <f ca="1">SUMIFS('Production Result'!$E:$E,'Production Result'!$C:$C,'DA Injection'!$G126,'Production Result'!$B:$B,'DA Injection'!AE$2)</f>
        <v>0</v>
      </c>
      <c r="AG126" s="129">
        <f ca="1">SUMIFS('Production Result'!$D:$D,'Production Result'!$C:$C,'DA Injection'!$G126,'Production Result'!$B:$B,'DA Injection'!AG$2)</f>
        <v>0</v>
      </c>
      <c r="AH126" s="129">
        <f ca="1">SUMIFS('Production Result'!$E:$E,'Production Result'!$C:$C,'DA Injection'!$G126,'Production Result'!$B:$B,'DA Injection'!AG$2)</f>
        <v>0</v>
      </c>
      <c r="AI126" s="129">
        <f ca="1">SUMIFS('Production Result'!$D:$D,'Production Result'!$C:$C,'DA Injection'!$G126,'Production Result'!$B:$B,'DA Injection'!AI$2)</f>
        <v>0</v>
      </c>
      <c r="AJ126" s="129">
        <f ca="1">SUMIFS('Production Result'!$E:$E,'Production Result'!$C:$C,'DA Injection'!$G126,'Production Result'!$B:$B,'DA Injection'!AI$2)</f>
        <v>0</v>
      </c>
      <c r="AK126" s="151"/>
      <c r="AL126" s="151"/>
      <c r="AM126" s="151"/>
      <c r="AN126" s="151"/>
      <c r="AO126" s="151"/>
      <c r="AP126" s="151"/>
      <c r="AQ126" s="151"/>
      <c r="AR126" s="151"/>
      <c r="AS126" s="151"/>
      <c r="AT126" s="151"/>
      <c r="AU126" s="151"/>
      <c r="AV126" s="151"/>
      <c r="AW126" s="151"/>
      <c r="AX126" s="151"/>
      <c r="AY126" s="151"/>
      <c r="AZ126" s="151"/>
      <c r="BA126" s="151"/>
      <c r="BB126" s="151"/>
      <c r="BC126" s="151"/>
      <c r="BD126" s="151"/>
      <c r="BE126" s="151"/>
      <c r="BF126" s="151"/>
      <c r="BG126" s="151"/>
      <c r="BH126" s="151"/>
      <c r="BI126" s="151"/>
      <c r="BJ126" s="151"/>
      <c r="BK126" s="151"/>
      <c r="BL126" s="151"/>
      <c r="BM126" s="151"/>
      <c r="BN126" s="151"/>
      <c r="BO126" s="151"/>
      <c r="BP126" s="151"/>
      <c r="BQ126" s="151"/>
      <c r="BR126" s="151"/>
    </row>
    <row r="127" spans="1:70" s="38" customFormat="1" ht="33">
      <c r="A127" s="35"/>
      <c r="B127" s="123"/>
      <c r="C127" s="144">
        <f t="shared" ca="1" si="80"/>
        <v>18</v>
      </c>
      <c r="D127" s="264">
        <f t="shared" ca="1" si="151"/>
        <v>0.57831018518518518</v>
      </c>
      <c r="E127" s="144">
        <f t="shared" ref="E127:M127" ca="1" si="156">E126</f>
        <v>9</v>
      </c>
      <c r="F127" s="144">
        <f t="shared" ca="1" si="156"/>
        <v>240</v>
      </c>
      <c r="G127" s="144" t="str">
        <f t="shared" ca="1" si="156"/>
        <v>DA63-07423B</v>
      </c>
      <c r="H127" s="196">
        <f t="shared" ca="1" si="156"/>
        <v>8751</v>
      </c>
      <c r="I127" s="144">
        <f t="shared" si="156"/>
        <v>0</v>
      </c>
      <c r="J127" s="212">
        <f t="shared" ca="1" si="156"/>
        <v>1</v>
      </c>
      <c r="K127" s="146">
        <f t="shared" ca="1" si="156"/>
        <v>0</v>
      </c>
      <c r="L127" s="146">
        <f t="shared" ca="1" si="156"/>
        <v>43</v>
      </c>
      <c r="M127" s="146">
        <f t="shared" ca="1" si="156"/>
        <v>4</v>
      </c>
      <c r="N127" s="193">
        <f t="shared" ca="1" si="91"/>
        <v>334.88372093023258</v>
      </c>
      <c r="O127" s="135">
        <f ca="1">SUM(Q127:AJ127)</f>
        <v>411</v>
      </c>
      <c r="P127" s="132" t="s">
        <v>234</v>
      </c>
      <c r="Q127" s="129">
        <f ca="1">SUMIFS('Production Result'!$F:$F,'Production Result'!$C:$C,'DA Injection'!$G127,'Production Result'!$B:$B,'DA Injection'!Q$2)</f>
        <v>0</v>
      </c>
      <c r="R127" s="129">
        <f ca="1">SUMIFS('Production Result'!$G:$G,'Production Result'!$C:$C,'DA Injection'!$G127,'Production Result'!$B:$B,'DA Injection'!Q$2)</f>
        <v>0</v>
      </c>
      <c r="S127" s="129">
        <f ca="1">SUMIFS('Production Result'!$F:$F,'Production Result'!$C:$C,'DA Injection'!$G127,'Production Result'!$B:$B,'DA Injection'!S$2)</f>
        <v>156</v>
      </c>
      <c r="T127" s="129">
        <f ca="1">SUMIFS('Production Result'!$G:$G,'Production Result'!$C:$C,'DA Injection'!$G127,'Production Result'!$B:$B,'DA Injection'!S$2)</f>
        <v>255</v>
      </c>
      <c r="U127" s="129">
        <f ca="1">SUMIFS('Production Result'!$F:$F,'Production Result'!$C:$C,'DA Injection'!$G127,'Production Result'!$B:$B,'DA Injection'!U$2)</f>
        <v>0</v>
      </c>
      <c r="V127" s="129">
        <f ca="1">SUMIFS('Production Result'!$G:$G,'Production Result'!$C:$C,'DA Injection'!$G127,'Production Result'!$B:$B,'DA Injection'!U$2)</f>
        <v>0</v>
      </c>
      <c r="W127" s="129">
        <f ca="1">SUMIFS('Production Result'!$F:$F,'Production Result'!$C:$C,'DA Injection'!$G127,'Production Result'!$B:$B,'DA Injection'!W$2)</f>
        <v>0</v>
      </c>
      <c r="X127" s="129">
        <f ca="1">SUMIFS('Production Result'!$G:$G,'Production Result'!$C:$C,'DA Injection'!$G127,'Production Result'!$B:$B,'DA Injection'!W$2)</f>
        <v>0</v>
      </c>
      <c r="Y127" s="129">
        <f ca="1">SUMIFS('Production Result'!$F:$F,'Production Result'!$C:$C,'DA Injection'!$G127,'Production Result'!$B:$B,'DA Injection'!Y$2)</f>
        <v>0</v>
      </c>
      <c r="Z127" s="129">
        <f ca="1">SUMIFS('Production Result'!$G:$G,'Production Result'!$C:$C,'DA Injection'!$G127,'Production Result'!$B:$B,'DA Injection'!Y$2)</f>
        <v>0</v>
      </c>
      <c r="AA127" s="129">
        <f ca="1">SUMIFS('Production Result'!$F:$F,'Production Result'!$C:$C,'DA Injection'!$G127,'Production Result'!$B:$B,'DA Injection'!AA$2)</f>
        <v>0</v>
      </c>
      <c r="AB127" s="129">
        <f ca="1">SUMIFS('Production Result'!$G:$G,'Production Result'!$C:$C,'DA Injection'!$G127,'Production Result'!$B:$B,'DA Injection'!AA$2)</f>
        <v>0</v>
      </c>
      <c r="AC127" s="129">
        <f ca="1">SUMIFS('Production Result'!$F:$F,'Production Result'!$C:$C,'DA Injection'!$G127,'Production Result'!$B:$B,'DA Injection'!AC$2)</f>
        <v>0</v>
      </c>
      <c r="AD127" s="129">
        <f ca="1">SUMIFS('Production Result'!$G:$G,'Production Result'!$C:$C,'DA Injection'!$G127,'Production Result'!$B:$B,'DA Injection'!AC$2)</f>
        <v>0</v>
      </c>
      <c r="AE127" s="129">
        <f ca="1">SUMIFS('Production Result'!$F:$F,'Production Result'!$C:$C,'DA Injection'!$G127,'Production Result'!$B:$B,'DA Injection'!AE$2)</f>
        <v>0</v>
      </c>
      <c r="AF127" s="129">
        <f ca="1">SUMIFS('Production Result'!$G:$G,'Production Result'!$C:$C,'DA Injection'!$G127,'Production Result'!$B:$B,'DA Injection'!AE$2)</f>
        <v>0</v>
      </c>
      <c r="AG127" s="129">
        <f ca="1">SUMIFS('Production Result'!$F:$F,'Production Result'!$C:$C,'DA Injection'!$G127,'Production Result'!$B:$B,'DA Injection'!AG$2)</f>
        <v>0</v>
      </c>
      <c r="AH127" s="129">
        <f ca="1">SUMIFS('Production Result'!$G:$G,'Production Result'!$C:$C,'DA Injection'!$G127,'Production Result'!$B:$B,'DA Injection'!AG$2)</f>
        <v>0</v>
      </c>
      <c r="AI127" s="129">
        <f ca="1">SUMIFS('Production Result'!$F:$F,'Production Result'!$C:$C,'DA Injection'!$G127,'Production Result'!$B:$B,'DA Injection'!AI$2)</f>
        <v>0</v>
      </c>
      <c r="AJ127" s="129">
        <f ca="1">SUMIFS('Production Result'!$G:$G,'Production Result'!$C:$C,'DA Injection'!$G127,'Production Result'!$B:$B,'DA Injection'!AI$2)</f>
        <v>0</v>
      </c>
      <c r="AK127" s="151"/>
      <c r="AL127" s="151"/>
      <c r="AM127" s="151"/>
      <c r="AN127" s="151"/>
      <c r="AO127" s="151"/>
      <c r="AP127" s="151"/>
      <c r="AQ127" s="151"/>
      <c r="AR127" s="151"/>
      <c r="AS127" s="151"/>
      <c r="AT127" s="151"/>
      <c r="AU127" s="151"/>
      <c r="AV127" s="151"/>
      <c r="AW127" s="151"/>
      <c r="AX127" s="151"/>
      <c r="AY127" s="151"/>
      <c r="AZ127" s="151"/>
      <c r="BA127" s="151"/>
      <c r="BB127" s="151"/>
      <c r="BC127" s="151"/>
      <c r="BD127" s="151"/>
      <c r="BE127" s="151"/>
      <c r="BF127" s="151"/>
      <c r="BG127" s="151"/>
      <c r="BH127" s="151"/>
      <c r="BI127" s="151"/>
      <c r="BJ127" s="151"/>
      <c r="BK127" s="151"/>
      <c r="BL127" s="151"/>
      <c r="BM127" s="151"/>
      <c r="BN127" s="151"/>
      <c r="BO127" s="151"/>
      <c r="BP127" s="151"/>
      <c r="BQ127" s="151"/>
      <c r="BR127" s="151"/>
    </row>
    <row r="128" spans="1:70" s="38" customFormat="1" ht="33">
      <c r="A128" s="35"/>
      <c r="B128" s="123"/>
      <c r="C128" s="145">
        <f t="shared" ca="1" si="80"/>
        <v>18</v>
      </c>
      <c r="D128" s="264">
        <f t="shared" ca="1" si="151"/>
        <v>0.57831018518518518</v>
      </c>
      <c r="E128" s="145">
        <f t="shared" ref="E128:M128" ca="1" si="157">E127</f>
        <v>9</v>
      </c>
      <c r="F128" s="145">
        <f t="shared" ca="1" si="157"/>
        <v>240</v>
      </c>
      <c r="G128" s="145" t="str">
        <f t="shared" ca="1" si="157"/>
        <v>DA63-07423B</v>
      </c>
      <c r="H128" s="196">
        <f t="shared" ca="1" si="157"/>
        <v>8751</v>
      </c>
      <c r="I128" s="145">
        <f t="shared" si="157"/>
        <v>0</v>
      </c>
      <c r="J128" s="213">
        <f t="shared" ca="1" si="157"/>
        <v>1</v>
      </c>
      <c r="K128" s="146">
        <f t="shared" ca="1" si="157"/>
        <v>0</v>
      </c>
      <c r="L128" s="146">
        <f t="shared" ca="1" si="157"/>
        <v>43</v>
      </c>
      <c r="M128" s="146">
        <f t="shared" ca="1" si="157"/>
        <v>4</v>
      </c>
      <c r="N128" s="194">
        <f t="shared" ca="1" si="91"/>
        <v>334.88372093023258</v>
      </c>
      <c r="O128" s="137">
        <f ca="1">O127/O126</f>
        <v>6.43091847911125E-2</v>
      </c>
      <c r="P128" s="136" t="s">
        <v>239</v>
      </c>
      <c r="Q128" s="138" t="str">
        <f t="shared" ref="Q128:AJ128" ca="1" si="158">IFERROR(Q127/Q126,"")</f>
        <v/>
      </c>
      <c r="R128" s="138" t="str">
        <f t="shared" ca="1" si="158"/>
        <v/>
      </c>
      <c r="S128" s="138">
        <f t="shared" ca="1" si="158"/>
        <v>5.9587471352177235E-2</v>
      </c>
      <c r="T128" s="138">
        <f t="shared" ca="1" si="158"/>
        <v>6.7585475748741061E-2</v>
      </c>
      <c r="U128" s="138" t="str">
        <f t="shared" ca="1" si="158"/>
        <v/>
      </c>
      <c r="V128" s="138" t="str">
        <f t="shared" ca="1" si="158"/>
        <v/>
      </c>
      <c r="W128" s="138" t="str">
        <f t="shared" ca="1" si="158"/>
        <v/>
      </c>
      <c r="X128" s="138" t="str">
        <f t="shared" ca="1" si="158"/>
        <v/>
      </c>
      <c r="Y128" s="138" t="str">
        <f t="shared" ca="1" si="158"/>
        <v/>
      </c>
      <c r="Z128" s="138" t="str">
        <f t="shared" ca="1" si="158"/>
        <v/>
      </c>
      <c r="AA128" s="138" t="str">
        <f t="shared" ca="1" si="158"/>
        <v/>
      </c>
      <c r="AB128" s="138" t="str">
        <f t="shared" ca="1" si="158"/>
        <v/>
      </c>
      <c r="AC128" s="138" t="str">
        <f t="shared" ca="1" si="158"/>
        <v/>
      </c>
      <c r="AD128" s="138" t="str">
        <f t="shared" ca="1" si="158"/>
        <v/>
      </c>
      <c r="AE128" s="138" t="str">
        <f t="shared" ca="1" si="158"/>
        <v/>
      </c>
      <c r="AF128" s="138" t="str">
        <f t="shared" ca="1" si="158"/>
        <v/>
      </c>
      <c r="AG128" s="138" t="str">
        <f t="shared" ca="1" si="158"/>
        <v/>
      </c>
      <c r="AH128" s="138" t="str">
        <f t="shared" ca="1" si="158"/>
        <v/>
      </c>
      <c r="AI128" s="138" t="str">
        <f t="shared" ca="1" si="158"/>
        <v/>
      </c>
      <c r="AJ128" s="138" t="str">
        <f t="shared" ca="1" si="158"/>
        <v/>
      </c>
      <c r="AK128" s="151"/>
      <c r="AL128" s="151"/>
      <c r="AM128" s="151"/>
      <c r="AN128" s="151"/>
      <c r="AO128" s="151"/>
      <c r="AP128" s="151"/>
      <c r="AQ128" s="151"/>
      <c r="AR128" s="151"/>
      <c r="AS128" s="151"/>
      <c r="AT128" s="151"/>
      <c r="AU128" s="151"/>
      <c r="AV128" s="151"/>
      <c r="AW128" s="151"/>
      <c r="AX128" s="151"/>
      <c r="AY128" s="151"/>
      <c r="AZ128" s="151"/>
      <c r="BA128" s="151"/>
      <c r="BB128" s="151"/>
      <c r="BC128" s="151"/>
      <c r="BD128" s="151"/>
      <c r="BE128" s="151"/>
      <c r="BF128" s="151"/>
      <c r="BG128" s="151"/>
      <c r="BH128" s="151"/>
      <c r="BI128" s="151"/>
      <c r="BJ128" s="151"/>
      <c r="BK128" s="151"/>
      <c r="BL128" s="151"/>
      <c r="BM128" s="151"/>
      <c r="BN128" s="151"/>
      <c r="BO128" s="151"/>
      <c r="BP128" s="151"/>
      <c r="BQ128" s="151"/>
      <c r="BR128" s="151"/>
    </row>
    <row r="129" spans="1:70" s="115" customFormat="1" ht="33">
      <c r="A129" s="114"/>
      <c r="B129" s="121"/>
      <c r="C129" s="141">
        <f ca="1">IF(P133="Good",COUNTIF(INDIRECT("P1:P"&amp;ROW(P133)),"Good"))</f>
        <v>19</v>
      </c>
      <c r="D129" s="285">
        <f ca="1">IFERROR(SUM(Q133:AJ133)/SUM(Q132:AJ132),"-")</f>
        <v>0</v>
      </c>
      <c r="E129" s="139">
        <f ca="1">VLOOKUP(G129,'Code List'!B:D,2,0)</f>
        <v>5</v>
      </c>
      <c r="F129" s="139">
        <f ca="1">VLOOKUP(G129,'Code List'!B:D,3,0)</f>
        <v>240</v>
      </c>
      <c r="G129" s="87" t="str">
        <f ca="1">VLOOKUP(C129,'Code List'!A:B,2,0)</f>
        <v>DA64-04412A</v>
      </c>
      <c r="H129" s="195">
        <f ca="1">SUM(Q130:AJ130)-K129</f>
        <v>800</v>
      </c>
      <c r="I129" s="133"/>
      <c r="J129" s="211">
        <f ca="1">VLOOKUP(G129,'Code List'!B:G,6,0)</f>
        <v>1</v>
      </c>
      <c r="K129" s="140">
        <f ca="1">SUMIFS(Stock!C:C,Stock!B:B,'DA Injection'!G129)+SUMIFS(Stock!C:C,Stock!B:B,VLOOKUP('DA Injection'!G129,'Code List'!$B:$K,10,0))</f>
        <v>0</v>
      </c>
      <c r="L129" s="140">
        <f ca="1">VLOOKUP(G129,'Code List'!B:F,4,0)</f>
        <v>36</v>
      </c>
      <c r="M129" s="140">
        <f ca="1">VLOOKUP(G129,'Code List'!B:F,5,0)</f>
        <v>8</v>
      </c>
      <c r="N129" s="197">
        <f t="shared" ca="1" si="91"/>
        <v>800</v>
      </c>
      <c r="O129" s="134"/>
      <c r="P129" s="124" t="s">
        <v>231</v>
      </c>
      <c r="Q129" s="125" t="s">
        <v>228</v>
      </c>
      <c r="R129" s="126" t="s">
        <v>229</v>
      </c>
      <c r="S129" s="125" t="s">
        <v>228</v>
      </c>
      <c r="T129" s="126" t="s">
        <v>229</v>
      </c>
      <c r="U129" s="125" t="s">
        <v>228</v>
      </c>
      <c r="V129" s="126" t="s">
        <v>229</v>
      </c>
      <c r="W129" s="125" t="s">
        <v>228</v>
      </c>
      <c r="X129" s="126" t="s">
        <v>229</v>
      </c>
      <c r="Y129" s="125" t="s">
        <v>228</v>
      </c>
      <c r="Z129" s="126" t="s">
        <v>229</v>
      </c>
      <c r="AA129" s="125" t="s">
        <v>228</v>
      </c>
      <c r="AB129" s="126" t="s">
        <v>229</v>
      </c>
      <c r="AC129" s="125" t="s">
        <v>228</v>
      </c>
      <c r="AD129" s="126" t="s">
        <v>229</v>
      </c>
      <c r="AE129" s="125" t="s">
        <v>228</v>
      </c>
      <c r="AF129" s="126" t="s">
        <v>229</v>
      </c>
      <c r="AG129" s="125" t="s">
        <v>228</v>
      </c>
      <c r="AH129" s="126" t="s">
        <v>229</v>
      </c>
      <c r="AI129" s="125" t="s">
        <v>228</v>
      </c>
      <c r="AJ129" s="126" t="s">
        <v>229</v>
      </c>
      <c r="AK129" s="150"/>
      <c r="AL129" s="150"/>
      <c r="AM129" s="150"/>
      <c r="AN129" s="150"/>
      <c r="AO129" s="150"/>
      <c r="AP129" s="150"/>
      <c r="AQ129" s="150"/>
      <c r="AR129" s="150"/>
      <c r="AS129" s="150"/>
      <c r="AT129" s="150"/>
      <c r="AU129" s="150"/>
      <c r="AV129" s="150"/>
      <c r="AW129" s="150"/>
      <c r="AX129" s="150"/>
      <c r="AY129" s="150"/>
      <c r="AZ129" s="150"/>
      <c r="BA129" s="150"/>
      <c r="BB129" s="150"/>
      <c r="BC129" s="150"/>
      <c r="BD129" s="150"/>
      <c r="BE129" s="150"/>
      <c r="BF129" s="150"/>
      <c r="BG129" s="150"/>
      <c r="BH129" s="150"/>
      <c r="BI129" s="150"/>
      <c r="BJ129" s="150"/>
      <c r="BK129" s="150"/>
      <c r="BL129" s="150"/>
      <c r="BM129" s="150"/>
      <c r="BN129" s="150"/>
      <c r="BO129" s="150"/>
      <c r="BP129" s="150"/>
      <c r="BQ129" s="150"/>
      <c r="BR129" s="150"/>
    </row>
    <row r="130" spans="1:70" s="115" customFormat="1" ht="66.95" customHeight="1">
      <c r="A130" s="114"/>
      <c r="B130" s="121"/>
      <c r="C130" s="144">
        <f t="shared" ref="C130:M130" ca="1" si="159">C129</f>
        <v>19</v>
      </c>
      <c r="D130" s="264">
        <f t="shared" ca="1" si="159"/>
        <v>0</v>
      </c>
      <c r="E130" s="144">
        <f t="shared" ca="1" si="159"/>
        <v>5</v>
      </c>
      <c r="F130" s="144">
        <f t="shared" ca="1" si="159"/>
        <v>240</v>
      </c>
      <c r="G130" s="144" t="str">
        <f t="shared" ca="1" si="159"/>
        <v>DA64-04412A</v>
      </c>
      <c r="H130" s="196">
        <f t="shared" ca="1" si="159"/>
        <v>800</v>
      </c>
      <c r="I130" s="144">
        <f t="shared" si="159"/>
        <v>0</v>
      </c>
      <c r="J130" s="212">
        <f t="shared" ca="1" si="159"/>
        <v>1</v>
      </c>
      <c r="K130" s="146">
        <f t="shared" ca="1" si="159"/>
        <v>0</v>
      </c>
      <c r="L130" s="146">
        <f t="shared" ca="1" si="159"/>
        <v>36</v>
      </c>
      <c r="M130" s="146">
        <f t="shared" ca="1" si="159"/>
        <v>8</v>
      </c>
      <c r="N130" s="193">
        <f t="shared" ca="1" si="91"/>
        <v>800</v>
      </c>
      <c r="O130" s="134" t="s">
        <v>238</v>
      </c>
      <c r="P130" s="124"/>
      <c r="Q130" s="463">
        <f ca="1">IF(SUMIFS(INDIRECT("'PSI WM REF'!"&amp;SUBSTITUTE(ADDRESS(1,MATCH(Q$2,INDIRECT("'PSI WM REF'!"&amp;"5:5"),0)),"$1","")&amp;":"&amp;SUBSTITUTE(ADDRESS(1,MATCH(Q$2,INDIRECT("'PSI WM REF'!"&amp;"5:5"),0)),"$1","")),INDIRECT("'PSI WM REF'!"&amp;"C:C"),$G129,INDIRECT("'PSI WM REF'!"&amp;"U:U"),"3.Balance stock (only SEHC)")&gt;0,0,IF(ABS(SUMIFS(INDIRECT("'PSI WM REF'!"&amp;SUBSTITUTE(ADDRESS(1,MATCH(Q$2,INDIRECT("'PSI WM REF'!"&amp;"5:5"),0)),"$1","")&amp;":"&amp;SUBSTITUTE(ADDRESS(1,MATCH(Q$2,INDIRECT("'PSI WM REF'!"&amp;"5:5"),0)),"$1","")),INDIRECT("'PSI WM REF'!"&amp;"C:C"),$G129,INDIRECT("'PSI WM REF'!"&amp;"U:U"),"3.Balance stock (only SEHC)"))&gt;SUMIFS(INDIRECT("'PSI WM REF'!"&amp;SUBSTITUTE(ADDRESS(1,MATCH(Q$2,INDIRECT("'PSI WM REF'!"&amp;"5:5"),0)),"$1","")&amp;":"&amp;SUBSTITUTE(ADDRESS(1,MATCH(Q$2,INDIRECT("'PSI WM REF'!"&amp;"5:5"),0)),"$1","")),INDIRECT("'PSI WM REF'!"&amp;"C:C"),$G129,INDIRECT("'PSI WM REF'!"&amp;"U:U"),"1.Requirements (필요량)"),SUMIFS(INDIRECT("'PSI WM REF'!"&amp;SUBSTITUTE(ADDRESS(1,MATCH(Q$2,INDIRECT("'PSI WM REF'!"&amp;"5:5"),0)),"$1","")&amp;":"&amp;SUBSTITUTE(ADDRESS(1,MATCH(Q$2,INDIRECT("'PSI WM REF'!"&amp;"5:5"),0)),"$1","")),INDIRECT("'PSI WM REF'!"&amp;"C:C"),$G129,INDIRECT("'PSI WM REF'!"&amp;"U:U"),"1.Requirements (필요량)"),ABS(SUMIFS(INDIRECT("'PSI WM REF'!"&amp;SUBSTITUTE(ADDRESS(1,MATCH(Q$2,INDIRECT("'PSI WM REF'!"&amp;"5:5"),0)),"$1","")&amp;":"&amp;SUBSTITUTE(ADDRESS(1,MATCH(Q$2,INDIRECT("'PSI WM REF'!"&amp;"5:5"),0)),"$1","")),INDIRECT("'PSI WM REF'!"&amp;"C:C"),$G129,INDIRECT("'PSI WM REF'!"&amp;"U:U"),"3.Balance stock (only SEHC)"))))+N(" [[[[               Comment: WM REF PSI              ]]]")+IFERROR(SUMIFS(INDIRECT("'PSI VC'!"&amp;SUBSTITUTE(ADDRESS(1,MATCH(Q$2,INDIRECT("'PSI VC'!"&amp;"3:3"),0)),"$1","")&amp;":"&amp;SUBSTITUTE(ADDRESS(1,MATCH(Q$2,INDIRECT("'PSI VC'!"&amp;"3:3"),0)),"$1","")),INDIRECT("'PSI VC'!"&amp;"A:A"),$G129),0)+N("[[[                    Comment: VC PSI                    ]]]")+SUMIFS(INDIRECT("'Assy PSI Shortage'!"&amp;SUBSTITUTE(ADDRESS(1,42+MATCH(Q$2,INDIRECT("'Assy PSI Shortage'!"&amp;"AQ2:BA2"),0)),"$1","")&amp;":"&amp;SUBSTITUTE(ADDRESS(1,42+MATCH(Q$2,INDIRECT("'Assy PSI Shortage'!"&amp;"AQ2:BA2"),0)),"$1","")),'Assy PSI Shortage'!$AP:$AP,'DA Injection'!$G129)+N("[[[                    Comment: Assy PSI                    ]]]")</f>
        <v>0</v>
      </c>
      <c r="R130" s="464"/>
      <c r="S130" s="463">
        <f ca="1">IF(SUMIFS(INDIRECT("'PSI WM REF'!"&amp;SUBSTITUTE(ADDRESS(1,MATCH(S$2,INDIRECT("'PSI WM REF'!"&amp;"5:5"),0)),"$1","")&amp;":"&amp;SUBSTITUTE(ADDRESS(1,MATCH(S$2,INDIRECT("'PSI WM REF'!"&amp;"5:5"),0)),"$1","")),INDIRECT("'PSI WM REF'!"&amp;"C:C"),$G129,INDIRECT("'PSI WM REF'!"&amp;"U:U"),"3.Balance stock (only SEHC)")&gt;0,0,IF(ABS(SUMIFS(INDIRECT("'PSI WM REF'!"&amp;SUBSTITUTE(ADDRESS(1,MATCH(S$2,INDIRECT("'PSI WM REF'!"&amp;"5:5"),0)),"$1","")&amp;":"&amp;SUBSTITUTE(ADDRESS(1,MATCH(S$2,INDIRECT("'PSI WM REF'!"&amp;"5:5"),0)),"$1","")),INDIRECT("'PSI WM REF'!"&amp;"C:C"),$G129,INDIRECT("'PSI WM REF'!"&amp;"U:U"),"3.Balance stock (only SEHC)"))&gt;SUMIFS(INDIRECT("'PSI WM REF'!"&amp;SUBSTITUTE(ADDRESS(1,MATCH(S$2,INDIRECT("'PSI WM REF'!"&amp;"5:5"),0)),"$1","")&amp;":"&amp;SUBSTITUTE(ADDRESS(1,MATCH(S$2,INDIRECT("'PSI WM REF'!"&amp;"5:5"),0)),"$1","")),INDIRECT("'PSI WM REF'!"&amp;"C:C"),$G129,INDIRECT("'PSI WM REF'!"&amp;"U:U"),"1.Requirements (필요량)"),SUMIFS(INDIRECT("'PSI WM REF'!"&amp;SUBSTITUTE(ADDRESS(1,MATCH(S$2,INDIRECT("'PSI WM REF'!"&amp;"5:5"),0)),"$1","")&amp;":"&amp;SUBSTITUTE(ADDRESS(1,MATCH(S$2,INDIRECT("'PSI WM REF'!"&amp;"5:5"),0)),"$1","")),INDIRECT("'PSI WM REF'!"&amp;"C:C"),$G129,INDIRECT("'PSI WM REF'!"&amp;"U:U"),"1.Requirements (필요량)"),ABS(SUMIFS(INDIRECT("'PSI WM REF'!"&amp;SUBSTITUTE(ADDRESS(1,MATCH(S$2,INDIRECT("'PSI WM REF'!"&amp;"5:5"),0)),"$1","")&amp;":"&amp;SUBSTITUTE(ADDRESS(1,MATCH(S$2,INDIRECT("'PSI WM REF'!"&amp;"5:5"),0)),"$1","")),INDIRECT("'PSI WM REF'!"&amp;"C:C"),$G129,INDIRECT("'PSI WM REF'!"&amp;"U:U"),"3.Balance stock (only SEHC)"))))+N(" [[[[               Comment: WM REF PSI              ]]]")+IFERROR(SUMIFS(INDIRECT("'PSI VC'!"&amp;SUBSTITUTE(ADDRESS(1,MATCH(S$2,INDIRECT("'PSI VC'!"&amp;"3:3"),0)),"$1","")&amp;":"&amp;SUBSTITUTE(ADDRESS(1,MATCH(S$2,INDIRECT("'PSI VC'!"&amp;"3:3"),0)),"$1","")),INDIRECT("'PSI VC'!"&amp;"A:A"),$G129),0)+N("[[[                    Comment: VC PSI                    ]]]")+SUMIFS(INDIRECT("'Assy PSI Shortage'!"&amp;SUBSTITUTE(ADDRESS(1,42+MATCH(S$2,INDIRECT("'Assy PSI Shortage'!"&amp;"AQ2:BA2"),0)),"$1","")&amp;":"&amp;SUBSTITUTE(ADDRESS(1,42+MATCH(S$2,INDIRECT("'Assy PSI Shortage'!"&amp;"AQ2:BA2"),0)),"$1","")),'Assy PSI Shortage'!$AP:$AP,'DA Injection'!$G129)+N("[[[                    Comment: Assy PSI                    ]]]")</f>
        <v>0</v>
      </c>
      <c r="T130" s="464"/>
      <c r="U130" s="463">
        <f ca="1">IF(SUMIFS(INDIRECT("'PSI WM REF'!"&amp;SUBSTITUTE(ADDRESS(1,MATCH(U$2,INDIRECT("'PSI WM REF'!"&amp;"5:5"),0)),"$1","")&amp;":"&amp;SUBSTITUTE(ADDRESS(1,MATCH(U$2,INDIRECT("'PSI WM REF'!"&amp;"5:5"),0)),"$1","")),INDIRECT("'PSI WM REF'!"&amp;"C:C"),$G129,INDIRECT("'PSI WM REF'!"&amp;"U:U"),"3.Balance stock (only SEHC)")&gt;0,0,IF(ABS(SUMIFS(INDIRECT("'PSI WM REF'!"&amp;SUBSTITUTE(ADDRESS(1,MATCH(U$2,INDIRECT("'PSI WM REF'!"&amp;"5:5"),0)),"$1","")&amp;":"&amp;SUBSTITUTE(ADDRESS(1,MATCH(U$2,INDIRECT("'PSI WM REF'!"&amp;"5:5"),0)),"$1","")),INDIRECT("'PSI WM REF'!"&amp;"C:C"),$G129,INDIRECT("'PSI WM REF'!"&amp;"U:U"),"3.Balance stock (only SEHC)"))&gt;SUMIFS(INDIRECT("'PSI WM REF'!"&amp;SUBSTITUTE(ADDRESS(1,MATCH(U$2,INDIRECT("'PSI WM REF'!"&amp;"5:5"),0)),"$1","")&amp;":"&amp;SUBSTITUTE(ADDRESS(1,MATCH(U$2,INDIRECT("'PSI WM REF'!"&amp;"5:5"),0)),"$1","")),INDIRECT("'PSI WM REF'!"&amp;"C:C"),$G129,INDIRECT("'PSI WM REF'!"&amp;"U:U"),"1.Requirements (필요량)"),SUMIFS(INDIRECT("'PSI WM REF'!"&amp;SUBSTITUTE(ADDRESS(1,MATCH(U$2,INDIRECT("'PSI WM REF'!"&amp;"5:5"),0)),"$1","")&amp;":"&amp;SUBSTITUTE(ADDRESS(1,MATCH(U$2,INDIRECT("'PSI WM REF'!"&amp;"5:5"),0)),"$1","")),INDIRECT("'PSI WM REF'!"&amp;"C:C"),$G129,INDIRECT("'PSI WM REF'!"&amp;"U:U"),"1.Requirements (필요량)"),ABS(SUMIFS(INDIRECT("'PSI WM REF'!"&amp;SUBSTITUTE(ADDRESS(1,MATCH(U$2,INDIRECT("'PSI WM REF'!"&amp;"5:5"),0)),"$1","")&amp;":"&amp;SUBSTITUTE(ADDRESS(1,MATCH(U$2,INDIRECT("'PSI WM REF'!"&amp;"5:5"),0)),"$1","")),INDIRECT("'PSI WM REF'!"&amp;"C:C"),$G129,INDIRECT("'PSI WM REF'!"&amp;"U:U"),"3.Balance stock (only SEHC)"))))+N(" [[[[               Comment: WM REF PSI              ]]]")+IFERROR(SUMIFS(INDIRECT("'PSI VC'!"&amp;SUBSTITUTE(ADDRESS(1,MATCH(U$2,INDIRECT("'PSI VC'!"&amp;"3:3"),0)),"$1","")&amp;":"&amp;SUBSTITUTE(ADDRESS(1,MATCH(U$2,INDIRECT("'PSI VC'!"&amp;"3:3"),0)),"$1","")),INDIRECT("'PSI VC'!"&amp;"A:A"),$G129),0)+N("[[[                    Comment: VC PSI                    ]]]")+SUMIFS(INDIRECT("'Assy PSI Shortage'!"&amp;SUBSTITUTE(ADDRESS(1,42+MATCH(U$2,INDIRECT("'Assy PSI Shortage'!"&amp;"AQ2:BA2"),0)),"$1","")&amp;":"&amp;SUBSTITUTE(ADDRESS(1,42+MATCH(U$2,INDIRECT("'Assy PSI Shortage'!"&amp;"AQ2:BA2"),0)),"$1","")),'Assy PSI Shortage'!$AP:$AP,'DA Injection'!$G129)+N("[[[                    Comment: Assy PSI                    ]]]")</f>
        <v>0</v>
      </c>
      <c r="V130" s="464"/>
      <c r="W130" s="463">
        <f ca="1">IF(SUMIFS(INDIRECT("'PSI WM REF'!"&amp;SUBSTITUTE(ADDRESS(1,MATCH(W$2,INDIRECT("'PSI WM REF'!"&amp;"5:5"),0)),"$1","")&amp;":"&amp;SUBSTITUTE(ADDRESS(1,MATCH(W$2,INDIRECT("'PSI WM REF'!"&amp;"5:5"),0)),"$1","")),INDIRECT("'PSI WM REF'!"&amp;"C:C"),$G129,INDIRECT("'PSI WM REF'!"&amp;"U:U"),"3.Balance stock (only SEHC)")&gt;0,0,IF(ABS(SUMIFS(INDIRECT("'PSI WM REF'!"&amp;SUBSTITUTE(ADDRESS(1,MATCH(W$2,INDIRECT("'PSI WM REF'!"&amp;"5:5"),0)),"$1","")&amp;":"&amp;SUBSTITUTE(ADDRESS(1,MATCH(W$2,INDIRECT("'PSI WM REF'!"&amp;"5:5"),0)),"$1","")),INDIRECT("'PSI WM REF'!"&amp;"C:C"),$G129,INDIRECT("'PSI WM REF'!"&amp;"U:U"),"3.Balance stock (only SEHC)"))&gt;SUMIFS(INDIRECT("'PSI WM REF'!"&amp;SUBSTITUTE(ADDRESS(1,MATCH(W$2,INDIRECT("'PSI WM REF'!"&amp;"5:5"),0)),"$1","")&amp;":"&amp;SUBSTITUTE(ADDRESS(1,MATCH(W$2,INDIRECT("'PSI WM REF'!"&amp;"5:5"),0)),"$1","")),INDIRECT("'PSI WM REF'!"&amp;"C:C"),$G129,INDIRECT("'PSI WM REF'!"&amp;"U:U"),"1.Requirements (필요량)"),SUMIFS(INDIRECT("'PSI WM REF'!"&amp;SUBSTITUTE(ADDRESS(1,MATCH(W$2,INDIRECT("'PSI WM REF'!"&amp;"5:5"),0)),"$1","")&amp;":"&amp;SUBSTITUTE(ADDRESS(1,MATCH(W$2,INDIRECT("'PSI WM REF'!"&amp;"5:5"),0)),"$1","")),INDIRECT("'PSI WM REF'!"&amp;"C:C"),$G129,INDIRECT("'PSI WM REF'!"&amp;"U:U"),"1.Requirements (필요량)"),ABS(SUMIFS(INDIRECT("'PSI WM REF'!"&amp;SUBSTITUTE(ADDRESS(1,MATCH(W$2,INDIRECT("'PSI WM REF'!"&amp;"5:5"),0)),"$1","")&amp;":"&amp;SUBSTITUTE(ADDRESS(1,MATCH(W$2,INDIRECT("'PSI WM REF'!"&amp;"5:5"),0)),"$1","")),INDIRECT("'PSI WM REF'!"&amp;"C:C"),$G129,INDIRECT("'PSI WM REF'!"&amp;"U:U"),"3.Balance stock (only SEHC)"))))+N(" [[[[               Comment: WM REF PSI              ]]]")+IFERROR(SUMIFS(INDIRECT("'PSI VC'!"&amp;SUBSTITUTE(ADDRESS(1,MATCH(W$2,INDIRECT("'PSI VC'!"&amp;"3:3"),0)),"$1","")&amp;":"&amp;SUBSTITUTE(ADDRESS(1,MATCH(W$2,INDIRECT("'PSI VC'!"&amp;"3:3"),0)),"$1","")),INDIRECT("'PSI VC'!"&amp;"A:A"),$G129),0)+N("[[[                    Comment: VC PSI                    ]]]")+SUMIFS(INDIRECT("'Assy PSI Shortage'!"&amp;SUBSTITUTE(ADDRESS(1,42+MATCH(W$2,INDIRECT("'Assy PSI Shortage'!"&amp;"AQ2:BA2"),0)),"$1","")&amp;":"&amp;SUBSTITUTE(ADDRESS(1,42+MATCH(W$2,INDIRECT("'Assy PSI Shortage'!"&amp;"AQ2:BA2"),0)),"$1","")),'Assy PSI Shortage'!$AP:$AP,'DA Injection'!$G129)+N("[[[                    Comment: Assy PSI                    ]]]")</f>
        <v>0</v>
      </c>
      <c r="X130" s="464"/>
      <c r="Y130" s="463">
        <f ca="1">IF(SUMIFS(INDIRECT("'PSI WM REF'!"&amp;SUBSTITUTE(ADDRESS(1,MATCH(Y$2,INDIRECT("'PSI WM REF'!"&amp;"5:5"),0)),"$1","")&amp;":"&amp;SUBSTITUTE(ADDRESS(1,MATCH(Y$2,INDIRECT("'PSI WM REF'!"&amp;"5:5"),0)),"$1","")),INDIRECT("'PSI WM REF'!"&amp;"C:C"),$G129,INDIRECT("'PSI WM REF'!"&amp;"U:U"),"3.Balance stock (only SEHC)")&gt;0,0,IF(ABS(SUMIFS(INDIRECT("'PSI WM REF'!"&amp;SUBSTITUTE(ADDRESS(1,MATCH(Y$2,INDIRECT("'PSI WM REF'!"&amp;"5:5"),0)),"$1","")&amp;":"&amp;SUBSTITUTE(ADDRESS(1,MATCH(Y$2,INDIRECT("'PSI WM REF'!"&amp;"5:5"),0)),"$1","")),INDIRECT("'PSI WM REF'!"&amp;"C:C"),$G129,INDIRECT("'PSI WM REF'!"&amp;"U:U"),"3.Balance stock (only SEHC)"))&gt;SUMIFS(INDIRECT("'PSI WM REF'!"&amp;SUBSTITUTE(ADDRESS(1,MATCH(Y$2,INDIRECT("'PSI WM REF'!"&amp;"5:5"),0)),"$1","")&amp;":"&amp;SUBSTITUTE(ADDRESS(1,MATCH(Y$2,INDIRECT("'PSI WM REF'!"&amp;"5:5"),0)),"$1","")),INDIRECT("'PSI WM REF'!"&amp;"C:C"),$G129,INDIRECT("'PSI WM REF'!"&amp;"U:U"),"1.Requirements (필요량)"),SUMIFS(INDIRECT("'PSI WM REF'!"&amp;SUBSTITUTE(ADDRESS(1,MATCH(Y$2,INDIRECT("'PSI WM REF'!"&amp;"5:5"),0)),"$1","")&amp;":"&amp;SUBSTITUTE(ADDRESS(1,MATCH(Y$2,INDIRECT("'PSI WM REF'!"&amp;"5:5"),0)),"$1","")),INDIRECT("'PSI WM REF'!"&amp;"C:C"),$G129,INDIRECT("'PSI WM REF'!"&amp;"U:U"),"1.Requirements (필요량)"),ABS(SUMIFS(INDIRECT("'PSI WM REF'!"&amp;SUBSTITUTE(ADDRESS(1,MATCH(Y$2,INDIRECT("'PSI WM REF'!"&amp;"5:5"),0)),"$1","")&amp;":"&amp;SUBSTITUTE(ADDRESS(1,MATCH(Y$2,INDIRECT("'PSI WM REF'!"&amp;"5:5"),0)),"$1","")),INDIRECT("'PSI WM REF'!"&amp;"C:C"),$G129,INDIRECT("'PSI WM REF'!"&amp;"U:U"),"3.Balance stock (only SEHC)"))))+N(" [[[[               Comment: WM REF PSI              ]]]")+IFERROR(SUMIFS(INDIRECT("'PSI VC'!"&amp;SUBSTITUTE(ADDRESS(1,MATCH(Y$2,INDIRECT("'PSI VC'!"&amp;"3:3"),0)),"$1","")&amp;":"&amp;SUBSTITUTE(ADDRESS(1,MATCH(Y$2,INDIRECT("'PSI VC'!"&amp;"3:3"),0)),"$1","")),INDIRECT("'PSI VC'!"&amp;"A:A"),$G129),0)+N("[[[                    Comment: VC PSI                    ]]]")+SUMIFS(INDIRECT("'Assy PSI Shortage'!"&amp;SUBSTITUTE(ADDRESS(1,42+MATCH(Y$2,INDIRECT("'Assy PSI Shortage'!"&amp;"AQ2:BA2"),0)),"$1","")&amp;":"&amp;SUBSTITUTE(ADDRESS(1,42+MATCH(Y$2,INDIRECT("'Assy PSI Shortage'!"&amp;"AQ2:BA2"),0)),"$1","")),'Assy PSI Shortage'!$AP:$AP,'DA Injection'!$G129)+N("[[[                    Comment: Assy PSI                    ]]]")</f>
        <v>0</v>
      </c>
      <c r="Z130" s="464"/>
      <c r="AA130" s="463">
        <f ca="1">IF(SUMIFS(INDIRECT("'PSI WM REF'!"&amp;SUBSTITUTE(ADDRESS(1,MATCH(AA$2,INDIRECT("'PSI WM REF'!"&amp;"5:5"),0)),"$1","")&amp;":"&amp;SUBSTITUTE(ADDRESS(1,MATCH(AA$2,INDIRECT("'PSI WM REF'!"&amp;"5:5"),0)),"$1","")),INDIRECT("'PSI WM REF'!"&amp;"C:C"),$G129,INDIRECT("'PSI WM REF'!"&amp;"U:U"),"3.Balance stock (only SEHC)")&gt;0,0,IF(ABS(SUMIFS(INDIRECT("'PSI WM REF'!"&amp;SUBSTITUTE(ADDRESS(1,MATCH(AA$2,INDIRECT("'PSI WM REF'!"&amp;"5:5"),0)),"$1","")&amp;":"&amp;SUBSTITUTE(ADDRESS(1,MATCH(AA$2,INDIRECT("'PSI WM REF'!"&amp;"5:5"),0)),"$1","")),INDIRECT("'PSI WM REF'!"&amp;"C:C"),$G129,INDIRECT("'PSI WM REF'!"&amp;"U:U"),"3.Balance stock (only SEHC)"))&gt;SUMIFS(INDIRECT("'PSI WM REF'!"&amp;SUBSTITUTE(ADDRESS(1,MATCH(AA$2,INDIRECT("'PSI WM REF'!"&amp;"5:5"),0)),"$1","")&amp;":"&amp;SUBSTITUTE(ADDRESS(1,MATCH(AA$2,INDIRECT("'PSI WM REF'!"&amp;"5:5"),0)),"$1","")),INDIRECT("'PSI WM REF'!"&amp;"C:C"),$G129,INDIRECT("'PSI WM REF'!"&amp;"U:U"),"1.Requirements (필요량)"),SUMIFS(INDIRECT("'PSI WM REF'!"&amp;SUBSTITUTE(ADDRESS(1,MATCH(AA$2,INDIRECT("'PSI WM REF'!"&amp;"5:5"),0)),"$1","")&amp;":"&amp;SUBSTITUTE(ADDRESS(1,MATCH(AA$2,INDIRECT("'PSI WM REF'!"&amp;"5:5"),0)),"$1","")),INDIRECT("'PSI WM REF'!"&amp;"C:C"),$G129,INDIRECT("'PSI WM REF'!"&amp;"U:U"),"1.Requirements (필요량)"),ABS(SUMIFS(INDIRECT("'PSI WM REF'!"&amp;SUBSTITUTE(ADDRESS(1,MATCH(AA$2,INDIRECT("'PSI WM REF'!"&amp;"5:5"),0)),"$1","")&amp;":"&amp;SUBSTITUTE(ADDRESS(1,MATCH(AA$2,INDIRECT("'PSI WM REF'!"&amp;"5:5"),0)),"$1","")),INDIRECT("'PSI WM REF'!"&amp;"C:C"),$G129,INDIRECT("'PSI WM REF'!"&amp;"U:U"),"3.Balance stock (only SEHC)"))))+N(" [[[[               Comment: WM REF PSI              ]]]")+IFERROR(SUMIFS(INDIRECT("'PSI VC'!"&amp;SUBSTITUTE(ADDRESS(1,MATCH(AA$2,INDIRECT("'PSI VC'!"&amp;"3:3"),0)),"$1","")&amp;":"&amp;SUBSTITUTE(ADDRESS(1,MATCH(AA$2,INDIRECT("'PSI VC'!"&amp;"3:3"),0)),"$1","")),INDIRECT("'PSI VC'!"&amp;"A:A"),$G129),0)+N("[[[                    Comment: VC PSI                    ]]]")+SUMIFS(INDIRECT("'Assy PSI Shortage'!"&amp;SUBSTITUTE(ADDRESS(1,42+MATCH(AA$2,INDIRECT("'Assy PSI Shortage'!"&amp;"AQ2:BA2"),0)),"$1","")&amp;":"&amp;SUBSTITUTE(ADDRESS(1,42+MATCH(AA$2,INDIRECT("'Assy PSI Shortage'!"&amp;"AQ2:BA2"),0)),"$1","")),'Assy PSI Shortage'!$AP:$AP,'DA Injection'!$G129)+N("[[[                    Comment: Assy PSI                    ]]]")</f>
        <v>0</v>
      </c>
      <c r="AB130" s="464"/>
      <c r="AC130" s="463">
        <f ca="1">IF(SUMIFS(INDIRECT("'PSI WM REF'!"&amp;SUBSTITUTE(ADDRESS(1,MATCH(AC$2,INDIRECT("'PSI WM REF'!"&amp;"5:5"),0)),"$1","")&amp;":"&amp;SUBSTITUTE(ADDRESS(1,MATCH(AC$2,INDIRECT("'PSI WM REF'!"&amp;"5:5"),0)),"$1","")),INDIRECT("'PSI WM REF'!"&amp;"C:C"),$G129,INDIRECT("'PSI WM REF'!"&amp;"U:U"),"3.Balance stock (only SEHC)")&gt;0,0,IF(ABS(SUMIFS(INDIRECT("'PSI WM REF'!"&amp;SUBSTITUTE(ADDRESS(1,MATCH(AC$2,INDIRECT("'PSI WM REF'!"&amp;"5:5"),0)),"$1","")&amp;":"&amp;SUBSTITUTE(ADDRESS(1,MATCH(AC$2,INDIRECT("'PSI WM REF'!"&amp;"5:5"),0)),"$1","")),INDIRECT("'PSI WM REF'!"&amp;"C:C"),$G129,INDIRECT("'PSI WM REF'!"&amp;"U:U"),"3.Balance stock (only SEHC)"))&gt;SUMIFS(INDIRECT("'PSI WM REF'!"&amp;SUBSTITUTE(ADDRESS(1,MATCH(AC$2,INDIRECT("'PSI WM REF'!"&amp;"5:5"),0)),"$1","")&amp;":"&amp;SUBSTITUTE(ADDRESS(1,MATCH(AC$2,INDIRECT("'PSI WM REF'!"&amp;"5:5"),0)),"$1","")),INDIRECT("'PSI WM REF'!"&amp;"C:C"),$G129,INDIRECT("'PSI WM REF'!"&amp;"U:U"),"1.Requirements (필요량)"),SUMIFS(INDIRECT("'PSI WM REF'!"&amp;SUBSTITUTE(ADDRESS(1,MATCH(AC$2,INDIRECT("'PSI WM REF'!"&amp;"5:5"),0)),"$1","")&amp;":"&amp;SUBSTITUTE(ADDRESS(1,MATCH(AC$2,INDIRECT("'PSI WM REF'!"&amp;"5:5"),0)),"$1","")),INDIRECT("'PSI WM REF'!"&amp;"C:C"),$G129,INDIRECT("'PSI WM REF'!"&amp;"U:U"),"1.Requirements (필요량)"),ABS(SUMIFS(INDIRECT("'PSI WM REF'!"&amp;SUBSTITUTE(ADDRESS(1,MATCH(AC$2,INDIRECT("'PSI WM REF'!"&amp;"5:5"),0)),"$1","")&amp;":"&amp;SUBSTITUTE(ADDRESS(1,MATCH(AC$2,INDIRECT("'PSI WM REF'!"&amp;"5:5"),0)),"$1","")),INDIRECT("'PSI WM REF'!"&amp;"C:C"),$G129,INDIRECT("'PSI WM REF'!"&amp;"U:U"),"3.Balance stock (only SEHC)"))))+N(" [[[[               Comment: WM REF PSI              ]]]")+IFERROR(SUMIFS(INDIRECT("'PSI VC'!"&amp;SUBSTITUTE(ADDRESS(1,MATCH(AC$2,INDIRECT("'PSI VC'!"&amp;"3:3"),0)),"$1","")&amp;":"&amp;SUBSTITUTE(ADDRESS(1,MATCH(AC$2,INDIRECT("'PSI VC'!"&amp;"3:3"),0)),"$1","")),INDIRECT("'PSI VC'!"&amp;"A:A"),$G129),0)+N("[[[                    Comment: VC PSI                    ]]]")+SUMIFS(INDIRECT("'Assy PSI Shortage'!"&amp;SUBSTITUTE(ADDRESS(1,42+MATCH(AC$2,INDIRECT("'Assy PSI Shortage'!"&amp;"AQ2:BA2"),0)),"$1","")&amp;":"&amp;SUBSTITUTE(ADDRESS(1,42+MATCH(AC$2,INDIRECT("'Assy PSI Shortage'!"&amp;"AQ2:BA2"),0)),"$1","")),'Assy PSI Shortage'!$AP:$AP,'DA Injection'!$G129)+N("[[[                    Comment: Assy PSI                    ]]]")</f>
        <v>0</v>
      </c>
      <c r="AD130" s="464"/>
      <c r="AE130" s="463">
        <f ca="1">IF(SUMIFS(INDIRECT("'PSI WM REF'!"&amp;SUBSTITUTE(ADDRESS(1,MATCH(AE$2,INDIRECT("'PSI WM REF'!"&amp;"5:5"),0)),"$1","")&amp;":"&amp;SUBSTITUTE(ADDRESS(1,MATCH(AE$2,INDIRECT("'PSI WM REF'!"&amp;"5:5"),0)),"$1","")),INDIRECT("'PSI WM REF'!"&amp;"C:C"),$G129,INDIRECT("'PSI WM REF'!"&amp;"U:U"),"3.Balance stock (only SEHC)")&gt;0,0,IF(ABS(SUMIFS(INDIRECT("'PSI WM REF'!"&amp;SUBSTITUTE(ADDRESS(1,MATCH(AE$2,INDIRECT("'PSI WM REF'!"&amp;"5:5"),0)),"$1","")&amp;":"&amp;SUBSTITUTE(ADDRESS(1,MATCH(AE$2,INDIRECT("'PSI WM REF'!"&amp;"5:5"),0)),"$1","")),INDIRECT("'PSI WM REF'!"&amp;"C:C"),$G129,INDIRECT("'PSI WM REF'!"&amp;"U:U"),"3.Balance stock (only SEHC)"))&gt;SUMIFS(INDIRECT("'PSI WM REF'!"&amp;SUBSTITUTE(ADDRESS(1,MATCH(AE$2,INDIRECT("'PSI WM REF'!"&amp;"5:5"),0)),"$1","")&amp;":"&amp;SUBSTITUTE(ADDRESS(1,MATCH(AE$2,INDIRECT("'PSI WM REF'!"&amp;"5:5"),0)),"$1","")),INDIRECT("'PSI WM REF'!"&amp;"C:C"),$G129,INDIRECT("'PSI WM REF'!"&amp;"U:U"),"1.Requirements (필요량)"),SUMIFS(INDIRECT("'PSI WM REF'!"&amp;SUBSTITUTE(ADDRESS(1,MATCH(AE$2,INDIRECT("'PSI WM REF'!"&amp;"5:5"),0)),"$1","")&amp;":"&amp;SUBSTITUTE(ADDRESS(1,MATCH(AE$2,INDIRECT("'PSI WM REF'!"&amp;"5:5"),0)),"$1","")),INDIRECT("'PSI WM REF'!"&amp;"C:C"),$G129,INDIRECT("'PSI WM REF'!"&amp;"U:U"),"1.Requirements (필요량)"),ABS(SUMIFS(INDIRECT("'PSI WM REF'!"&amp;SUBSTITUTE(ADDRESS(1,MATCH(AE$2,INDIRECT("'PSI WM REF'!"&amp;"5:5"),0)),"$1","")&amp;":"&amp;SUBSTITUTE(ADDRESS(1,MATCH(AE$2,INDIRECT("'PSI WM REF'!"&amp;"5:5"),0)),"$1","")),INDIRECT("'PSI WM REF'!"&amp;"C:C"),$G129,INDIRECT("'PSI WM REF'!"&amp;"U:U"),"3.Balance stock (only SEHC)"))))+N(" [[[[               Comment: WM REF PSI              ]]]")+IFERROR(SUMIFS(INDIRECT("'PSI VC'!"&amp;SUBSTITUTE(ADDRESS(1,MATCH(AE$2,INDIRECT("'PSI VC'!"&amp;"3:3"),0)),"$1","")&amp;":"&amp;SUBSTITUTE(ADDRESS(1,MATCH(AE$2,INDIRECT("'PSI VC'!"&amp;"3:3"),0)),"$1","")),INDIRECT("'PSI VC'!"&amp;"A:A"),$G129),0)+N("[[[                    Comment: VC PSI                    ]]]")+SUMIFS(INDIRECT("'Assy PSI Shortage'!"&amp;SUBSTITUTE(ADDRESS(1,42+MATCH(AE$2,INDIRECT("'Assy PSI Shortage'!"&amp;"AQ2:BA2"),0)),"$1","")&amp;":"&amp;SUBSTITUTE(ADDRESS(1,42+MATCH(AE$2,INDIRECT("'Assy PSI Shortage'!"&amp;"AQ2:BA2"),0)),"$1","")),'Assy PSI Shortage'!$AP:$AP,'DA Injection'!$G129)+N("[[[                    Comment: Assy PSI                    ]]]")</f>
        <v>800</v>
      </c>
      <c r="AF130" s="464"/>
      <c r="AG130" s="463">
        <f ca="1">IF(SUMIFS(INDIRECT("'PSI WM REF'!"&amp;SUBSTITUTE(ADDRESS(1,MATCH(AG$2,INDIRECT("'PSI WM REF'!"&amp;"5:5"),0)),"$1","")&amp;":"&amp;SUBSTITUTE(ADDRESS(1,MATCH(AG$2,INDIRECT("'PSI WM REF'!"&amp;"5:5"),0)),"$1","")),INDIRECT("'PSI WM REF'!"&amp;"C:C"),$G129,INDIRECT("'PSI WM REF'!"&amp;"U:U"),"3.Balance stock (only SEHC)")&gt;0,0,IF(ABS(SUMIFS(INDIRECT("'PSI WM REF'!"&amp;SUBSTITUTE(ADDRESS(1,MATCH(AG$2,INDIRECT("'PSI WM REF'!"&amp;"5:5"),0)),"$1","")&amp;":"&amp;SUBSTITUTE(ADDRESS(1,MATCH(AG$2,INDIRECT("'PSI WM REF'!"&amp;"5:5"),0)),"$1","")),INDIRECT("'PSI WM REF'!"&amp;"C:C"),$G129,INDIRECT("'PSI WM REF'!"&amp;"U:U"),"3.Balance stock (only SEHC)"))&gt;SUMIFS(INDIRECT("'PSI WM REF'!"&amp;SUBSTITUTE(ADDRESS(1,MATCH(AG$2,INDIRECT("'PSI WM REF'!"&amp;"5:5"),0)),"$1","")&amp;":"&amp;SUBSTITUTE(ADDRESS(1,MATCH(AG$2,INDIRECT("'PSI WM REF'!"&amp;"5:5"),0)),"$1","")),INDIRECT("'PSI WM REF'!"&amp;"C:C"),$G129,INDIRECT("'PSI WM REF'!"&amp;"U:U"),"1.Requirements (필요량)"),SUMIFS(INDIRECT("'PSI WM REF'!"&amp;SUBSTITUTE(ADDRESS(1,MATCH(AG$2,INDIRECT("'PSI WM REF'!"&amp;"5:5"),0)),"$1","")&amp;":"&amp;SUBSTITUTE(ADDRESS(1,MATCH(AG$2,INDIRECT("'PSI WM REF'!"&amp;"5:5"),0)),"$1","")),INDIRECT("'PSI WM REF'!"&amp;"C:C"),$G129,INDIRECT("'PSI WM REF'!"&amp;"U:U"),"1.Requirements (필요량)"),ABS(SUMIFS(INDIRECT("'PSI WM REF'!"&amp;SUBSTITUTE(ADDRESS(1,MATCH(AG$2,INDIRECT("'PSI WM REF'!"&amp;"5:5"),0)),"$1","")&amp;":"&amp;SUBSTITUTE(ADDRESS(1,MATCH(AG$2,INDIRECT("'PSI WM REF'!"&amp;"5:5"),0)),"$1","")),INDIRECT("'PSI WM REF'!"&amp;"C:C"),$G129,INDIRECT("'PSI WM REF'!"&amp;"U:U"),"3.Balance stock (only SEHC)"))))+N(" [[[[               Comment: WM REF PSI              ]]]")+IFERROR(SUMIFS(INDIRECT("'PSI VC'!"&amp;SUBSTITUTE(ADDRESS(1,MATCH(AG$2,INDIRECT("'PSI VC'!"&amp;"3:3"),0)),"$1","")&amp;":"&amp;SUBSTITUTE(ADDRESS(1,MATCH(AG$2,INDIRECT("'PSI VC'!"&amp;"3:3"),0)),"$1","")),INDIRECT("'PSI VC'!"&amp;"A:A"),$G129),0)+N("[[[                    Comment: VC PSI                    ]]]")+SUMIFS(INDIRECT("'Assy PSI Shortage'!"&amp;SUBSTITUTE(ADDRESS(1,42+MATCH(AG$2,INDIRECT("'Assy PSI Shortage'!"&amp;"AQ2:BA2"),0)),"$1","")&amp;":"&amp;SUBSTITUTE(ADDRESS(1,42+MATCH(AG$2,INDIRECT("'Assy PSI Shortage'!"&amp;"AQ2:BA2"),0)),"$1","")),'Assy PSI Shortage'!$AP:$AP,'DA Injection'!$G129)+N("[[[                    Comment: Assy PSI                    ]]]")</f>
        <v>0</v>
      </c>
      <c r="AH130" s="464"/>
      <c r="AI130" s="463">
        <f ca="1">IF(SUMIFS(INDIRECT("'PSI WM REF'!"&amp;SUBSTITUTE(ADDRESS(1,MATCH(AI$2,INDIRECT("'PSI WM REF'!"&amp;"5:5"),0)),"$1","")&amp;":"&amp;SUBSTITUTE(ADDRESS(1,MATCH(AI$2,INDIRECT("'PSI WM REF'!"&amp;"5:5"),0)),"$1","")),INDIRECT("'PSI WM REF'!"&amp;"C:C"),$G129,INDIRECT("'PSI WM REF'!"&amp;"U:U"),"3.Balance stock (only SEHC)")&gt;0,0,IF(ABS(SUMIFS(INDIRECT("'PSI WM REF'!"&amp;SUBSTITUTE(ADDRESS(1,MATCH(AI$2,INDIRECT("'PSI WM REF'!"&amp;"5:5"),0)),"$1","")&amp;":"&amp;SUBSTITUTE(ADDRESS(1,MATCH(AI$2,INDIRECT("'PSI WM REF'!"&amp;"5:5"),0)),"$1","")),INDIRECT("'PSI WM REF'!"&amp;"C:C"),$G129,INDIRECT("'PSI WM REF'!"&amp;"U:U"),"3.Balance stock (only SEHC)"))&gt;SUMIFS(INDIRECT("'PSI WM REF'!"&amp;SUBSTITUTE(ADDRESS(1,MATCH(AI$2,INDIRECT("'PSI WM REF'!"&amp;"5:5"),0)),"$1","")&amp;":"&amp;SUBSTITUTE(ADDRESS(1,MATCH(AI$2,INDIRECT("'PSI WM REF'!"&amp;"5:5"),0)),"$1","")),INDIRECT("'PSI WM REF'!"&amp;"C:C"),$G129,INDIRECT("'PSI WM REF'!"&amp;"U:U"),"1.Requirements (필요량)"),SUMIFS(INDIRECT("'PSI WM REF'!"&amp;SUBSTITUTE(ADDRESS(1,MATCH(AI$2,INDIRECT("'PSI WM REF'!"&amp;"5:5"),0)),"$1","")&amp;":"&amp;SUBSTITUTE(ADDRESS(1,MATCH(AI$2,INDIRECT("'PSI WM REF'!"&amp;"5:5"),0)),"$1","")),INDIRECT("'PSI WM REF'!"&amp;"C:C"),$G129,INDIRECT("'PSI WM REF'!"&amp;"U:U"),"1.Requirements (필요량)"),ABS(SUMIFS(INDIRECT("'PSI WM REF'!"&amp;SUBSTITUTE(ADDRESS(1,MATCH(AI$2,INDIRECT("'PSI WM REF'!"&amp;"5:5"),0)),"$1","")&amp;":"&amp;SUBSTITUTE(ADDRESS(1,MATCH(AI$2,INDIRECT("'PSI WM REF'!"&amp;"5:5"),0)),"$1","")),INDIRECT("'PSI WM REF'!"&amp;"C:C"),$G129,INDIRECT("'PSI WM REF'!"&amp;"U:U"),"3.Balance stock (only SEHC)"))))+N(" [[[[               Comment: WM REF PSI              ]]]")+IFERROR(SUMIFS(INDIRECT("'PSI VC'!"&amp;SUBSTITUTE(ADDRESS(1,MATCH(AI$2,INDIRECT("'PSI VC'!"&amp;"3:3"),0)),"$1","")&amp;":"&amp;SUBSTITUTE(ADDRESS(1,MATCH(AI$2,INDIRECT("'PSI VC'!"&amp;"3:3"),0)),"$1","")),INDIRECT("'PSI VC'!"&amp;"A:A"),$G129),0)+N("[[[                    Comment: VC PSI                    ]]]")+SUMIFS(INDIRECT("'Assy PSI Shortage'!"&amp;SUBSTITUTE(ADDRESS(1,42+MATCH(AI$2,INDIRECT("'Assy PSI Shortage'!"&amp;"AQ2:BA2"),0)),"$1","")&amp;":"&amp;SUBSTITUTE(ADDRESS(1,42+MATCH(AI$2,INDIRECT("'Assy PSI Shortage'!"&amp;"AQ2:BA2"),0)),"$1","")),'Assy PSI Shortage'!$AP:$AP,'DA Injection'!$G129)+N("[[[                    Comment: Assy PSI                    ]]]")</f>
        <v>0</v>
      </c>
      <c r="AJ130" s="464"/>
      <c r="AK130" s="150"/>
      <c r="AL130" s="150"/>
      <c r="AM130" s="150"/>
      <c r="AN130" s="150"/>
      <c r="AO130" s="150"/>
      <c r="AP130" s="150"/>
      <c r="AQ130" s="150"/>
      <c r="AR130" s="150"/>
      <c r="AS130" s="150"/>
      <c r="AT130" s="150"/>
      <c r="AU130" s="150"/>
      <c r="AV130" s="150"/>
      <c r="AW130" s="150"/>
      <c r="AX130" s="150"/>
      <c r="AY130" s="150"/>
      <c r="AZ130" s="150"/>
      <c r="BA130" s="150"/>
      <c r="BB130" s="150"/>
      <c r="BC130" s="150"/>
      <c r="BD130" s="150"/>
      <c r="BE130" s="150"/>
      <c r="BF130" s="150"/>
      <c r="BG130" s="150"/>
      <c r="BH130" s="150"/>
      <c r="BI130" s="150"/>
      <c r="BJ130" s="150"/>
      <c r="BK130" s="150"/>
      <c r="BL130" s="150"/>
      <c r="BM130" s="150"/>
      <c r="BN130" s="150"/>
      <c r="BO130" s="150"/>
      <c r="BP130" s="150"/>
      <c r="BQ130" s="150"/>
      <c r="BR130" s="150"/>
    </row>
    <row r="131" spans="1:70" s="115" customFormat="1" ht="33">
      <c r="A131" s="114"/>
      <c r="B131" s="121"/>
      <c r="C131" s="144">
        <f t="shared" ca="1" si="80"/>
        <v>19</v>
      </c>
      <c r="D131" s="264">
        <f ca="1">D130</f>
        <v>0</v>
      </c>
      <c r="E131" s="144">
        <f t="shared" ref="E131:M131" ca="1" si="160">E130</f>
        <v>5</v>
      </c>
      <c r="F131" s="144">
        <f t="shared" ca="1" si="160"/>
        <v>240</v>
      </c>
      <c r="G131" s="144" t="str">
        <f t="shared" ca="1" si="160"/>
        <v>DA64-04412A</v>
      </c>
      <c r="H131" s="196">
        <f t="shared" ca="1" si="160"/>
        <v>800</v>
      </c>
      <c r="I131" s="144">
        <f t="shared" si="160"/>
        <v>0</v>
      </c>
      <c r="J131" s="212">
        <f t="shared" ca="1" si="160"/>
        <v>1</v>
      </c>
      <c r="K131" s="146">
        <f t="shared" ca="1" si="160"/>
        <v>0</v>
      </c>
      <c r="L131" s="146">
        <f t="shared" ca="1" si="160"/>
        <v>36</v>
      </c>
      <c r="M131" s="146">
        <f t="shared" ca="1" si="160"/>
        <v>8</v>
      </c>
      <c r="N131" s="193">
        <f t="shared" ca="1" si="91"/>
        <v>800</v>
      </c>
      <c r="O131" s="134"/>
      <c r="P131" s="127" t="s">
        <v>240</v>
      </c>
      <c r="Q131" s="208"/>
      <c r="R131" s="208"/>
      <c r="S131" s="208"/>
      <c r="T131" s="208"/>
      <c r="U131" s="208"/>
      <c r="V131" s="208"/>
      <c r="W131" s="208"/>
      <c r="X131" s="208"/>
      <c r="Y131" s="208"/>
      <c r="Z131" s="208"/>
      <c r="AA131" s="208">
        <v>6</v>
      </c>
      <c r="AB131" s="208"/>
      <c r="AC131" s="208"/>
      <c r="AD131" s="208"/>
      <c r="AE131" s="208"/>
      <c r="AF131" s="208"/>
      <c r="AG131" s="208"/>
      <c r="AH131" s="208"/>
      <c r="AI131" s="208"/>
      <c r="AJ131" s="208"/>
      <c r="AK131" s="150"/>
      <c r="AL131" s="150"/>
      <c r="AM131" s="150"/>
      <c r="AN131" s="150"/>
      <c r="AO131" s="150"/>
      <c r="AP131" s="150"/>
      <c r="AQ131" s="150"/>
      <c r="AR131" s="150"/>
      <c r="AS131" s="150"/>
      <c r="AT131" s="150"/>
      <c r="AU131" s="150"/>
      <c r="AV131" s="150"/>
      <c r="AW131" s="150"/>
      <c r="AX131" s="150"/>
      <c r="AY131" s="150"/>
      <c r="AZ131" s="150"/>
      <c r="BA131" s="150"/>
      <c r="BB131" s="150"/>
      <c r="BC131" s="150"/>
      <c r="BD131" s="150"/>
      <c r="BE131" s="150"/>
      <c r="BF131" s="150"/>
      <c r="BG131" s="150"/>
      <c r="BH131" s="150"/>
      <c r="BI131" s="150"/>
      <c r="BJ131" s="150"/>
      <c r="BK131" s="150"/>
      <c r="BL131" s="150"/>
      <c r="BM131" s="150"/>
      <c r="BN131" s="150"/>
      <c r="BO131" s="150"/>
      <c r="BP131" s="150"/>
      <c r="BQ131" s="150"/>
      <c r="BR131" s="150"/>
    </row>
    <row r="132" spans="1:70" s="55" customFormat="1" ht="33">
      <c r="A132" s="54">
        <f ca="1">IF(ISTEXT($G132),COUNTIF($G$6:$G132,"*")," ")</f>
        <v>127</v>
      </c>
      <c r="B132" s="122">
        <v>43524</v>
      </c>
      <c r="C132" s="144">
        <f t="shared" ref="C132:D195" ca="1" si="161">C131</f>
        <v>19</v>
      </c>
      <c r="D132" s="264">
        <f t="shared" ca="1" si="161"/>
        <v>0</v>
      </c>
      <c r="E132" s="144">
        <f t="shared" ref="E132:M132" ca="1" si="162">E131</f>
        <v>5</v>
      </c>
      <c r="F132" s="144">
        <f t="shared" ca="1" si="162"/>
        <v>240</v>
      </c>
      <c r="G132" s="144" t="str">
        <f t="shared" ca="1" si="162"/>
        <v>DA64-04412A</v>
      </c>
      <c r="H132" s="196">
        <f t="shared" ca="1" si="162"/>
        <v>800</v>
      </c>
      <c r="I132" s="144">
        <f t="shared" si="162"/>
        <v>0</v>
      </c>
      <c r="J132" s="212">
        <f t="shared" ca="1" si="162"/>
        <v>1</v>
      </c>
      <c r="K132" s="146">
        <f t="shared" ca="1" si="162"/>
        <v>0</v>
      </c>
      <c r="L132" s="146">
        <f t="shared" ca="1" si="162"/>
        <v>36</v>
      </c>
      <c r="M132" s="146">
        <f t="shared" ca="1" si="162"/>
        <v>8</v>
      </c>
      <c r="N132" s="193">
        <f t="shared" ca="1" si="91"/>
        <v>800</v>
      </c>
      <c r="O132" s="198">
        <f ca="1">SUM(Q132:AJ132)-H129-I129</f>
        <v>4000</v>
      </c>
      <c r="P132" s="127" t="s">
        <v>232</v>
      </c>
      <c r="Q132" s="128">
        <f t="shared" ref="Q132:AJ132" ca="1" si="163">Q131*$N129</f>
        <v>0</v>
      </c>
      <c r="R132" s="128">
        <f t="shared" ca="1" si="163"/>
        <v>0</v>
      </c>
      <c r="S132" s="128">
        <f t="shared" ca="1" si="163"/>
        <v>0</v>
      </c>
      <c r="T132" s="128">
        <f t="shared" ca="1" si="163"/>
        <v>0</v>
      </c>
      <c r="U132" s="128">
        <f t="shared" ca="1" si="163"/>
        <v>0</v>
      </c>
      <c r="V132" s="128">
        <f t="shared" ca="1" si="163"/>
        <v>0</v>
      </c>
      <c r="W132" s="128">
        <f t="shared" ca="1" si="163"/>
        <v>0</v>
      </c>
      <c r="X132" s="128">
        <f t="shared" ca="1" si="163"/>
        <v>0</v>
      </c>
      <c r="Y132" s="128">
        <f t="shared" ca="1" si="163"/>
        <v>0</v>
      </c>
      <c r="Z132" s="128">
        <f t="shared" ca="1" si="163"/>
        <v>0</v>
      </c>
      <c r="AA132" s="128">
        <f t="shared" ca="1" si="163"/>
        <v>4800</v>
      </c>
      <c r="AB132" s="128">
        <f t="shared" ca="1" si="163"/>
        <v>0</v>
      </c>
      <c r="AC132" s="128">
        <f t="shared" ca="1" si="163"/>
        <v>0</v>
      </c>
      <c r="AD132" s="128">
        <f t="shared" ca="1" si="163"/>
        <v>0</v>
      </c>
      <c r="AE132" s="128">
        <f t="shared" ca="1" si="163"/>
        <v>0</v>
      </c>
      <c r="AF132" s="128">
        <f t="shared" ca="1" si="163"/>
        <v>0</v>
      </c>
      <c r="AG132" s="128">
        <f t="shared" ca="1" si="163"/>
        <v>0</v>
      </c>
      <c r="AH132" s="128">
        <f t="shared" ca="1" si="163"/>
        <v>0</v>
      </c>
      <c r="AI132" s="128">
        <f t="shared" ca="1" si="163"/>
        <v>0</v>
      </c>
      <c r="AJ132" s="128">
        <f t="shared" ca="1" si="163"/>
        <v>0</v>
      </c>
      <c r="AK132" s="151"/>
      <c r="AL132" s="151"/>
      <c r="AM132" s="151"/>
      <c r="AN132" s="151"/>
      <c r="AO132" s="151"/>
      <c r="AP132" s="151"/>
      <c r="AQ132" s="151"/>
      <c r="AR132" s="151"/>
      <c r="AS132" s="151"/>
      <c r="AT132" s="151"/>
      <c r="AU132" s="151"/>
      <c r="AV132" s="151"/>
      <c r="AW132" s="151"/>
      <c r="AX132" s="151"/>
      <c r="AY132" s="151"/>
      <c r="AZ132" s="151"/>
      <c r="BA132" s="151"/>
      <c r="BB132" s="151"/>
      <c r="BC132" s="151"/>
      <c r="BD132" s="151"/>
      <c r="BE132" s="151"/>
      <c r="BF132" s="151"/>
      <c r="BG132" s="151"/>
      <c r="BH132" s="151"/>
      <c r="BI132" s="151"/>
      <c r="BJ132" s="151"/>
      <c r="BK132" s="151"/>
      <c r="BL132" s="151"/>
      <c r="BM132" s="151"/>
      <c r="BN132" s="151"/>
      <c r="BO132" s="151"/>
      <c r="BP132" s="151"/>
      <c r="BQ132" s="151"/>
      <c r="BR132" s="151"/>
    </row>
    <row r="133" spans="1:70" s="38" customFormat="1" ht="33">
      <c r="A133" s="35"/>
      <c r="B133" s="123"/>
      <c r="C133" s="144">
        <f t="shared" ca="1" si="161"/>
        <v>19</v>
      </c>
      <c r="D133" s="264">
        <f t="shared" ca="1" si="161"/>
        <v>0</v>
      </c>
      <c r="E133" s="144">
        <f t="shared" ref="E133:M133" ca="1" si="164">E132</f>
        <v>5</v>
      </c>
      <c r="F133" s="144">
        <f t="shared" ca="1" si="164"/>
        <v>240</v>
      </c>
      <c r="G133" s="144" t="str">
        <f t="shared" ca="1" si="164"/>
        <v>DA64-04412A</v>
      </c>
      <c r="H133" s="196">
        <f t="shared" ca="1" si="164"/>
        <v>800</v>
      </c>
      <c r="I133" s="144">
        <f t="shared" si="164"/>
        <v>0</v>
      </c>
      <c r="J133" s="212">
        <f t="shared" ca="1" si="164"/>
        <v>1</v>
      </c>
      <c r="K133" s="146">
        <f t="shared" ca="1" si="164"/>
        <v>0</v>
      </c>
      <c r="L133" s="146">
        <f t="shared" ca="1" si="164"/>
        <v>36</v>
      </c>
      <c r="M133" s="146">
        <f t="shared" ca="1" si="164"/>
        <v>8</v>
      </c>
      <c r="N133" s="193">
        <f t="shared" ca="1" si="91"/>
        <v>800</v>
      </c>
      <c r="O133" s="135">
        <f ca="1">SUM(Q133:AJ133)</f>
        <v>0</v>
      </c>
      <c r="P133" s="131" t="s">
        <v>233</v>
      </c>
      <c r="Q133" s="129">
        <f ca="1">SUMIFS('Production Result'!$D:$D,'Production Result'!$C:$C,'DA Injection'!$G133,'Production Result'!$B:$B,'DA Injection'!Q$2)</f>
        <v>0</v>
      </c>
      <c r="R133" s="129">
        <f ca="1">SUMIFS('Production Result'!$E:$E,'Production Result'!$C:$C,'DA Injection'!$G133,'Production Result'!$B:$B,'DA Injection'!Q$2)</f>
        <v>0</v>
      </c>
      <c r="S133" s="129">
        <f ca="1">SUMIFS('Production Result'!$D:$D,'Production Result'!$C:$C,'DA Injection'!$G133,'Production Result'!$B:$B,'DA Injection'!S$2)</f>
        <v>0</v>
      </c>
      <c r="T133" s="129">
        <f ca="1">SUMIFS('Production Result'!$E:$E,'Production Result'!$C:$C,'DA Injection'!$G133,'Production Result'!$B:$B,'DA Injection'!S$2)</f>
        <v>0</v>
      </c>
      <c r="U133" s="129">
        <f ca="1">SUMIFS('Production Result'!$D:$D,'Production Result'!$C:$C,'DA Injection'!$G133,'Production Result'!$B:$B,'DA Injection'!U$2)</f>
        <v>0</v>
      </c>
      <c r="V133" s="129">
        <f ca="1">SUMIFS('Production Result'!$E:$E,'Production Result'!$C:$C,'DA Injection'!$G133,'Production Result'!$B:$B,'DA Injection'!U$2)</f>
        <v>0</v>
      </c>
      <c r="W133" s="129">
        <f ca="1">SUMIFS('Production Result'!$D:$D,'Production Result'!$C:$C,'DA Injection'!$G133,'Production Result'!$B:$B,'DA Injection'!W$2)</f>
        <v>0</v>
      </c>
      <c r="X133" s="129">
        <f ca="1">SUMIFS('Production Result'!$E:$E,'Production Result'!$C:$C,'DA Injection'!$G133,'Production Result'!$B:$B,'DA Injection'!W$2)</f>
        <v>0</v>
      </c>
      <c r="Y133" s="129">
        <f ca="1">SUMIFS('Production Result'!$D:$D,'Production Result'!$C:$C,'DA Injection'!$G133,'Production Result'!$B:$B,'DA Injection'!Y$2)</f>
        <v>0</v>
      </c>
      <c r="Z133" s="129">
        <f ca="1">SUMIFS('Production Result'!$E:$E,'Production Result'!$C:$C,'DA Injection'!$G133,'Production Result'!$B:$B,'DA Injection'!Y$2)</f>
        <v>0</v>
      </c>
      <c r="AA133" s="129">
        <f ca="1">SUMIFS('Production Result'!$D:$D,'Production Result'!$C:$C,'DA Injection'!$G133,'Production Result'!$B:$B,'DA Injection'!AA$2)</f>
        <v>0</v>
      </c>
      <c r="AB133" s="129">
        <f ca="1">SUMIFS('Production Result'!$E:$E,'Production Result'!$C:$C,'DA Injection'!$G133,'Production Result'!$B:$B,'DA Injection'!AA$2)</f>
        <v>0</v>
      </c>
      <c r="AC133" s="129">
        <f ca="1">SUMIFS('Production Result'!$D:$D,'Production Result'!$C:$C,'DA Injection'!$G133,'Production Result'!$B:$B,'DA Injection'!AC$2)</f>
        <v>0</v>
      </c>
      <c r="AD133" s="129">
        <f ca="1">SUMIFS('Production Result'!$E:$E,'Production Result'!$C:$C,'DA Injection'!$G133,'Production Result'!$B:$B,'DA Injection'!AC$2)</f>
        <v>0</v>
      </c>
      <c r="AE133" s="129">
        <f ca="1">SUMIFS('Production Result'!$D:$D,'Production Result'!$C:$C,'DA Injection'!$G133,'Production Result'!$B:$B,'DA Injection'!AE$2)</f>
        <v>0</v>
      </c>
      <c r="AF133" s="129">
        <f ca="1">SUMIFS('Production Result'!$E:$E,'Production Result'!$C:$C,'DA Injection'!$G133,'Production Result'!$B:$B,'DA Injection'!AE$2)</f>
        <v>0</v>
      </c>
      <c r="AG133" s="129">
        <f ca="1">SUMIFS('Production Result'!$D:$D,'Production Result'!$C:$C,'DA Injection'!$G133,'Production Result'!$B:$B,'DA Injection'!AG$2)</f>
        <v>0</v>
      </c>
      <c r="AH133" s="129">
        <f ca="1">SUMIFS('Production Result'!$E:$E,'Production Result'!$C:$C,'DA Injection'!$G133,'Production Result'!$B:$B,'DA Injection'!AG$2)</f>
        <v>0</v>
      </c>
      <c r="AI133" s="129">
        <f ca="1">SUMIFS('Production Result'!$D:$D,'Production Result'!$C:$C,'DA Injection'!$G133,'Production Result'!$B:$B,'DA Injection'!AI$2)</f>
        <v>0</v>
      </c>
      <c r="AJ133" s="129">
        <f ca="1">SUMIFS('Production Result'!$E:$E,'Production Result'!$C:$C,'DA Injection'!$G133,'Production Result'!$B:$B,'DA Injection'!AI$2)</f>
        <v>0</v>
      </c>
      <c r="AK133" s="151"/>
      <c r="AL133" s="151"/>
      <c r="AM133" s="151"/>
      <c r="AN133" s="151"/>
      <c r="AO133" s="151"/>
      <c r="AP133" s="151"/>
      <c r="AQ133" s="151"/>
      <c r="AR133" s="151"/>
      <c r="AS133" s="151"/>
      <c r="AT133" s="151"/>
      <c r="AU133" s="151"/>
      <c r="AV133" s="151"/>
      <c r="AW133" s="151"/>
      <c r="AX133" s="151"/>
      <c r="AY133" s="151"/>
      <c r="AZ133" s="151"/>
      <c r="BA133" s="151"/>
      <c r="BB133" s="151"/>
      <c r="BC133" s="151"/>
      <c r="BD133" s="151"/>
      <c r="BE133" s="151"/>
      <c r="BF133" s="151"/>
      <c r="BG133" s="151"/>
      <c r="BH133" s="151"/>
      <c r="BI133" s="151"/>
      <c r="BJ133" s="151"/>
      <c r="BK133" s="151"/>
      <c r="BL133" s="151"/>
      <c r="BM133" s="151"/>
      <c r="BN133" s="151"/>
      <c r="BO133" s="151"/>
      <c r="BP133" s="151"/>
      <c r="BQ133" s="151"/>
      <c r="BR133" s="151"/>
    </row>
    <row r="134" spans="1:70" s="38" customFormat="1" ht="33">
      <c r="A134" s="35"/>
      <c r="B134" s="123"/>
      <c r="C134" s="144">
        <f t="shared" ca="1" si="161"/>
        <v>19</v>
      </c>
      <c r="D134" s="264">
        <f t="shared" ca="1" si="161"/>
        <v>0</v>
      </c>
      <c r="E134" s="144">
        <f t="shared" ref="E134:M134" ca="1" si="165">E133</f>
        <v>5</v>
      </c>
      <c r="F134" s="144">
        <f t="shared" ca="1" si="165"/>
        <v>240</v>
      </c>
      <c r="G134" s="144" t="str">
        <f t="shared" ca="1" si="165"/>
        <v>DA64-04412A</v>
      </c>
      <c r="H134" s="196">
        <f t="shared" ca="1" si="165"/>
        <v>800</v>
      </c>
      <c r="I134" s="144">
        <f t="shared" si="165"/>
        <v>0</v>
      </c>
      <c r="J134" s="212">
        <f t="shared" ca="1" si="165"/>
        <v>1</v>
      </c>
      <c r="K134" s="146">
        <f t="shared" ca="1" si="165"/>
        <v>0</v>
      </c>
      <c r="L134" s="146">
        <f t="shared" ca="1" si="165"/>
        <v>36</v>
      </c>
      <c r="M134" s="146">
        <f t="shared" ca="1" si="165"/>
        <v>8</v>
      </c>
      <c r="N134" s="193">
        <f t="shared" ca="1" si="91"/>
        <v>800</v>
      </c>
      <c r="O134" s="135">
        <f ca="1">SUM(Q134:AJ134)</f>
        <v>0</v>
      </c>
      <c r="P134" s="132" t="s">
        <v>234</v>
      </c>
      <c r="Q134" s="129">
        <f ca="1">SUMIFS('Production Result'!$F:$F,'Production Result'!$C:$C,'DA Injection'!$G134,'Production Result'!$B:$B,'DA Injection'!Q$2)</f>
        <v>0</v>
      </c>
      <c r="R134" s="129">
        <f ca="1">SUMIFS('Production Result'!$G:$G,'Production Result'!$C:$C,'DA Injection'!$G134,'Production Result'!$B:$B,'DA Injection'!Q$2)</f>
        <v>0</v>
      </c>
      <c r="S134" s="129">
        <f ca="1">SUMIFS('Production Result'!$F:$F,'Production Result'!$C:$C,'DA Injection'!$G134,'Production Result'!$B:$B,'DA Injection'!S$2)</f>
        <v>0</v>
      </c>
      <c r="T134" s="129">
        <f ca="1">SUMIFS('Production Result'!$G:$G,'Production Result'!$C:$C,'DA Injection'!$G134,'Production Result'!$B:$B,'DA Injection'!S$2)</f>
        <v>0</v>
      </c>
      <c r="U134" s="129">
        <f ca="1">SUMIFS('Production Result'!$F:$F,'Production Result'!$C:$C,'DA Injection'!$G134,'Production Result'!$B:$B,'DA Injection'!U$2)</f>
        <v>0</v>
      </c>
      <c r="V134" s="129">
        <f ca="1">SUMIFS('Production Result'!$G:$G,'Production Result'!$C:$C,'DA Injection'!$G134,'Production Result'!$B:$B,'DA Injection'!U$2)</f>
        <v>0</v>
      </c>
      <c r="W134" s="129">
        <f ca="1">SUMIFS('Production Result'!$F:$F,'Production Result'!$C:$C,'DA Injection'!$G134,'Production Result'!$B:$B,'DA Injection'!W$2)</f>
        <v>0</v>
      </c>
      <c r="X134" s="129">
        <f ca="1">SUMIFS('Production Result'!$G:$G,'Production Result'!$C:$C,'DA Injection'!$G134,'Production Result'!$B:$B,'DA Injection'!W$2)</f>
        <v>0</v>
      </c>
      <c r="Y134" s="129">
        <f ca="1">SUMIFS('Production Result'!$F:$F,'Production Result'!$C:$C,'DA Injection'!$G134,'Production Result'!$B:$B,'DA Injection'!Y$2)</f>
        <v>0</v>
      </c>
      <c r="Z134" s="129">
        <f ca="1">SUMIFS('Production Result'!$G:$G,'Production Result'!$C:$C,'DA Injection'!$G134,'Production Result'!$B:$B,'DA Injection'!Y$2)</f>
        <v>0</v>
      </c>
      <c r="AA134" s="129">
        <f ca="1">SUMIFS('Production Result'!$F:$F,'Production Result'!$C:$C,'DA Injection'!$G134,'Production Result'!$B:$B,'DA Injection'!AA$2)</f>
        <v>0</v>
      </c>
      <c r="AB134" s="129">
        <f ca="1">SUMIFS('Production Result'!$G:$G,'Production Result'!$C:$C,'DA Injection'!$G134,'Production Result'!$B:$B,'DA Injection'!AA$2)</f>
        <v>0</v>
      </c>
      <c r="AC134" s="129">
        <f ca="1">SUMIFS('Production Result'!$F:$F,'Production Result'!$C:$C,'DA Injection'!$G134,'Production Result'!$B:$B,'DA Injection'!AC$2)</f>
        <v>0</v>
      </c>
      <c r="AD134" s="129">
        <f ca="1">SUMIFS('Production Result'!$G:$G,'Production Result'!$C:$C,'DA Injection'!$G134,'Production Result'!$B:$B,'DA Injection'!AC$2)</f>
        <v>0</v>
      </c>
      <c r="AE134" s="129">
        <f ca="1">SUMIFS('Production Result'!$F:$F,'Production Result'!$C:$C,'DA Injection'!$G134,'Production Result'!$B:$B,'DA Injection'!AE$2)</f>
        <v>0</v>
      </c>
      <c r="AF134" s="129">
        <f ca="1">SUMIFS('Production Result'!$G:$G,'Production Result'!$C:$C,'DA Injection'!$G134,'Production Result'!$B:$B,'DA Injection'!AE$2)</f>
        <v>0</v>
      </c>
      <c r="AG134" s="129">
        <f ca="1">SUMIFS('Production Result'!$F:$F,'Production Result'!$C:$C,'DA Injection'!$G134,'Production Result'!$B:$B,'DA Injection'!AG$2)</f>
        <v>0</v>
      </c>
      <c r="AH134" s="129">
        <f ca="1">SUMIFS('Production Result'!$G:$G,'Production Result'!$C:$C,'DA Injection'!$G134,'Production Result'!$B:$B,'DA Injection'!AG$2)</f>
        <v>0</v>
      </c>
      <c r="AI134" s="129">
        <f ca="1">SUMIFS('Production Result'!$F:$F,'Production Result'!$C:$C,'DA Injection'!$G134,'Production Result'!$B:$B,'DA Injection'!AI$2)</f>
        <v>0</v>
      </c>
      <c r="AJ134" s="129">
        <f ca="1">SUMIFS('Production Result'!$G:$G,'Production Result'!$C:$C,'DA Injection'!$G134,'Production Result'!$B:$B,'DA Injection'!AI$2)</f>
        <v>0</v>
      </c>
      <c r="AK134" s="151"/>
      <c r="AL134" s="151"/>
      <c r="AM134" s="151"/>
      <c r="AN134" s="151"/>
      <c r="AO134" s="151"/>
      <c r="AP134" s="151"/>
      <c r="AQ134" s="151"/>
      <c r="AR134" s="151"/>
      <c r="AS134" s="151"/>
      <c r="AT134" s="151"/>
      <c r="AU134" s="151"/>
      <c r="AV134" s="151"/>
      <c r="AW134" s="151"/>
      <c r="AX134" s="151"/>
      <c r="AY134" s="151"/>
      <c r="AZ134" s="151"/>
      <c r="BA134" s="151"/>
      <c r="BB134" s="151"/>
      <c r="BC134" s="151"/>
      <c r="BD134" s="151"/>
      <c r="BE134" s="151"/>
      <c r="BF134" s="151"/>
      <c r="BG134" s="151"/>
      <c r="BH134" s="151"/>
      <c r="BI134" s="151"/>
      <c r="BJ134" s="151"/>
      <c r="BK134" s="151"/>
      <c r="BL134" s="151"/>
      <c r="BM134" s="151"/>
      <c r="BN134" s="151"/>
      <c r="BO134" s="151"/>
      <c r="BP134" s="151"/>
      <c r="BQ134" s="151"/>
      <c r="BR134" s="151"/>
    </row>
    <row r="135" spans="1:70" s="38" customFormat="1" ht="33">
      <c r="A135" s="35"/>
      <c r="B135" s="123"/>
      <c r="C135" s="145">
        <f t="shared" ca="1" si="161"/>
        <v>19</v>
      </c>
      <c r="D135" s="264">
        <f t="shared" ca="1" si="161"/>
        <v>0</v>
      </c>
      <c r="E135" s="145">
        <f t="shared" ref="E135:M135" ca="1" si="166">E134</f>
        <v>5</v>
      </c>
      <c r="F135" s="145">
        <f t="shared" ca="1" si="166"/>
        <v>240</v>
      </c>
      <c r="G135" s="145" t="str">
        <f t="shared" ca="1" si="166"/>
        <v>DA64-04412A</v>
      </c>
      <c r="H135" s="196">
        <f t="shared" ca="1" si="166"/>
        <v>800</v>
      </c>
      <c r="I135" s="145">
        <f t="shared" si="166"/>
        <v>0</v>
      </c>
      <c r="J135" s="213">
        <f t="shared" ca="1" si="166"/>
        <v>1</v>
      </c>
      <c r="K135" s="146">
        <f t="shared" ca="1" si="166"/>
        <v>0</v>
      </c>
      <c r="L135" s="146">
        <f t="shared" ca="1" si="166"/>
        <v>36</v>
      </c>
      <c r="M135" s="146">
        <f t="shared" ca="1" si="166"/>
        <v>8</v>
      </c>
      <c r="N135" s="194">
        <f t="shared" ca="1" si="91"/>
        <v>800</v>
      </c>
      <c r="O135" s="137" t="e">
        <f ca="1">O134/O133</f>
        <v>#DIV/0!</v>
      </c>
      <c r="P135" s="136" t="s">
        <v>239</v>
      </c>
      <c r="Q135" s="138" t="str">
        <f t="shared" ref="Q135:AJ135" ca="1" si="167">IFERROR(Q134/Q133,"")</f>
        <v/>
      </c>
      <c r="R135" s="138" t="str">
        <f t="shared" ca="1" si="167"/>
        <v/>
      </c>
      <c r="S135" s="138" t="str">
        <f t="shared" ca="1" si="167"/>
        <v/>
      </c>
      <c r="T135" s="138" t="str">
        <f t="shared" ca="1" si="167"/>
        <v/>
      </c>
      <c r="U135" s="138" t="str">
        <f t="shared" ca="1" si="167"/>
        <v/>
      </c>
      <c r="V135" s="138" t="str">
        <f t="shared" ca="1" si="167"/>
        <v/>
      </c>
      <c r="W135" s="138" t="str">
        <f t="shared" ca="1" si="167"/>
        <v/>
      </c>
      <c r="X135" s="138" t="str">
        <f t="shared" ca="1" si="167"/>
        <v/>
      </c>
      <c r="Y135" s="138" t="str">
        <f t="shared" ca="1" si="167"/>
        <v/>
      </c>
      <c r="Z135" s="138" t="str">
        <f t="shared" ca="1" si="167"/>
        <v/>
      </c>
      <c r="AA135" s="138" t="str">
        <f t="shared" ca="1" si="167"/>
        <v/>
      </c>
      <c r="AB135" s="138" t="str">
        <f t="shared" ca="1" si="167"/>
        <v/>
      </c>
      <c r="AC135" s="138" t="str">
        <f t="shared" ca="1" si="167"/>
        <v/>
      </c>
      <c r="AD135" s="138" t="str">
        <f t="shared" ca="1" si="167"/>
        <v/>
      </c>
      <c r="AE135" s="138" t="str">
        <f t="shared" ca="1" si="167"/>
        <v/>
      </c>
      <c r="AF135" s="138" t="str">
        <f t="shared" ca="1" si="167"/>
        <v/>
      </c>
      <c r="AG135" s="138" t="str">
        <f t="shared" ca="1" si="167"/>
        <v/>
      </c>
      <c r="AH135" s="138" t="str">
        <f t="shared" ca="1" si="167"/>
        <v/>
      </c>
      <c r="AI135" s="138" t="str">
        <f t="shared" ca="1" si="167"/>
        <v/>
      </c>
      <c r="AJ135" s="138" t="str">
        <f t="shared" ca="1" si="167"/>
        <v/>
      </c>
      <c r="AK135" s="151"/>
      <c r="AL135" s="151"/>
      <c r="AM135" s="151"/>
      <c r="AN135" s="151"/>
      <c r="AO135" s="151"/>
      <c r="AP135" s="151"/>
      <c r="AQ135" s="151"/>
      <c r="AR135" s="151"/>
      <c r="AS135" s="151"/>
      <c r="AT135" s="151"/>
      <c r="AU135" s="151"/>
      <c r="AV135" s="151"/>
      <c r="AW135" s="151"/>
      <c r="AX135" s="151"/>
      <c r="AY135" s="151"/>
      <c r="AZ135" s="151"/>
      <c r="BA135" s="151"/>
      <c r="BB135" s="151"/>
      <c r="BC135" s="151"/>
      <c r="BD135" s="151"/>
      <c r="BE135" s="151"/>
      <c r="BF135" s="151"/>
      <c r="BG135" s="151"/>
      <c r="BH135" s="151"/>
      <c r="BI135" s="151"/>
      <c r="BJ135" s="151"/>
      <c r="BK135" s="151"/>
      <c r="BL135" s="151"/>
      <c r="BM135" s="151"/>
      <c r="BN135" s="151"/>
      <c r="BO135" s="151"/>
      <c r="BP135" s="151"/>
      <c r="BQ135" s="151"/>
      <c r="BR135" s="151"/>
    </row>
    <row r="136" spans="1:70" s="115" customFormat="1" ht="33">
      <c r="A136" s="114"/>
      <c r="B136" s="121"/>
      <c r="C136" s="141">
        <f ca="1">IF(P140="Good",COUNTIF(INDIRECT("P1:P"&amp;ROW(P140)),"Good"))</f>
        <v>20</v>
      </c>
      <c r="D136" s="285">
        <f ca="1">IFERROR(SUM(Q140:AJ140)/SUM(Q139:AJ139),"-")</f>
        <v>0</v>
      </c>
      <c r="E136" s="139">
        <f ca="1">VLOOKUP(G136,'Code List'!B:D,2,0)</f>
        <v>6</v>
      </c>
      <c r="F136" s="139">
        <f ca="1">VLOOKUP(G136,'Code List'!B:D,3,0)</f>
        <v>240</v>
      </c>
      <c r="G136" s="427" t="str">
        <f ca="1">VLOOKUP(C136,'Code List'!A:B,2,0)</f>
        <v>DJ63-01123A/ASS</v>
      </c>
      <c r="H136" s="195">
        <f ca="1">SUM(Q137:AJ137)-K136</f>
        <v>4066</v>
      </c>
      <c r="I136" s="133"/>
      <c r="J136" s="211">
        <f ca="1">VLOOKUP(G136,'Code List'!B:G,6,0)</f>
        <v>1</v>
      </c>
      <c r="K136" s="140">
        <f ca="1">SUMIFS(Stock!C:C,Stock!B:B,'DA Injection'!G136)+SUMIFS(Stock!C:C,Stock!B:B,VLOOKUP('DA Injection'!G136,'Code List'!$B:$K,10,0))</f>
        <v>4248</v>
      </c>
      <c r="L136" s="140">
        <f ca="1">VLOOKUP(G136,'Code List'!B:F,4,0)</f>
        <v>46.1</v>
      </c>
      <c r="M136" s="140">
        <f ca="1">VLOOKUP(G136,'Code List'!B:F,5,0)</f>
        <v>2</v>
      </c>
      <c r="N136" s="197">
        <f t="shared" ca="1" si="91"/>
        <v>156.18221258134488</v>
      </c>
      <c r="O136" s="134"/>
      <c r="P136" s="124" t="s">
        <v>231</v>
      </c>
      <c r="Q136" s="125" t="s">
        <v>228</v>
      </c>
      <c r="R136" s="126" t="s">
        <v>229</v>
      </c>
      <c r="S136" s="125" t="s">
        <v>228</v>
      </c>
      <c r="T136" s="126" t="s">
        <v>229</v>
      </c>
      <c r="U136" s="125" t="s">
        <v>228</v>
      </c>
      <c r="V136" s="126" t="s">
        <v>229</v>
      </c>
      <c r="W136" s="125" t="s">
        <v>228</v>
      </c>
      <c r="X136" s="126" t="s">
        <v>229</v>
      </c>
      <c r="Y136" s="125" t="s">
        <v>228</v>
      </c>
      <c r="Z136" s="126" t="s">
        <v>229</v>
      </c>
      <c r="AA136" s="125" t="s">
        <v>228</v>
      </c>
      <c r="AB136" s="126" t="s">
        <v>229</v>
      </c>
      <c r="AC136" s="125" t="s">
        <v>228</v>
      </c>
      <c r="AD136" s="126" t="s">
        <v>229</v>
      </c>
      <c r="AE136" s="125" t="s">
        <v>228</v>
      </c>
      <c r="AF136" s="126" t="s">
        <v>229</v>
      </c>
      <c r="AG136" s="125" t="s">
        <v>228</v>
      </c>
      <c r="AH136" s="126" t="s">
        <v>229</v>
      </c>
      <c r="AI136" s="125" t="s">
        <v>228</v>
      </c>
      <c r="AJ136" s="126" t="s">
        <v>229</v>
      </c>
      <c r="AK136" s="150"/>
      <c r="AL136" s="150"/>
      <c r="AM136" s="150"/>
      <c r="AN136" s="150"/>
      <c r="AO136" s="150"/>
      <c r="AP136" s="150"/>
      <c r="AQ136" s="150"/>
      <c r="AR136" s="150"/>
      <c r="AS136" s="150"/>
      <c r="AT136" s="150"/>
      <c r="AU136" s="150"/>
      <c r="AV136" s="150"/>
      <c r="AW136" s="150"/>
      <c r="AX136" s="150"/>
      <c r="AY136" s="150"/>
      <c r="AZ136" s="150"/>
      <c r="BA136" s="150"/>
      <c r="BB136" s="150"/>
      <c r="BC136" s="150"/>
      <c r="BD136" s="150"/>
      <c r="BE136" s="150"/>
      <c r="BF136" s="150"/>
      <c r="BG136" s="150"/>
      <c r="BH136" s="150"/>
      <c r="BI136" s="150"/>
      <c r="BJ136" s="150"/>
      <c r="BK136" s="150"/>
      <c r="BL136" s="150"/>
      <c r="BM136" s="150"/>
      <c r="BN136" s="150"/>
      <c r="BO136" s="150"/>
      <c r="BP136" s="150"/>
      <c r="BQ136" s="150"/>
      <c r="BR136" s="150"/>
    </row>
    <row r="137" spans="1:70" s="115" customFormat="1" ht="66.95" customHeight="1">
      <c r="A137" s="114"/>
      <c r="B137" s="121"/>
      <c r="C137" s="144">
        <f t="shared" ref="C137:M137" ca="1" si="168">C136</f>
        <v>20</v>
      </c>
      <c r="D137" s="264">
        <f t="shared" ca="1" si="168"/>
        <v>0</v>
      </c>
      <c r="E137" s="144">
        <f t="shared" ca="1" si="168"/>
        <v>6</v>
      </c>
      <c r="F137" s="144">
        <f t="shared" ca="1" si="168"/>
        <v>240</v>
      </c>
      <c r="G137" s="429" t="str">
        <f t="shared" ca="1" si="168"/>
        <v>DJ63-01123A/ASS</v>
      </c>
      <c r="H137" s="196">
        <f t="shared" ca="1" si="168"/>
        <v>4066</v>
      </c>
      <c r="I137" s="144">
        <f t="shared" si="168"/>
        <v>0</v>
      </c>
      <c r="J137" s="212">
        <f t="shared" ca="1" si="168"/>
        <v>1</v>
      </c>
      <c r="K137" s="146">
        <f t="shared" ca="1" si="168"/>
        <v>4248</v>
      </c>
      <c r="L137" s="146">
        <f t="shared" ca="1" si="168"/>
        <v>46.1</v>
      </c>
      <c r="M137" s="146">
        <f t="shared" ca="1" si="168"/>
        <v>2</v>
      </c>
      <c r="N137" s="193">
        <f t="shared" ca="1" si="91"/>
        <v>156.18221258134488</v>
      </c>
      <c r="O137" s="134" t="s">
        <v>238</v>
      </c>
      <c r="P137" s="124"/>
      <c r="Q137" s="463">
        <f ca="1">IF(SUMIFS(INDIRECT("'PSI WM REF'!"&amp;SUBSTITUTE(ADDRESS(1,MATCH(Q$2,INDIRECT("'PSI WM REF'!"&amp;"5:5"),0)),"$1","")&amp;":"&amp;SUBSTITUTE(ADDRESS(1,MATCH(Q$2,INDIRECT("'PSI WM REF'!"&amp;"5:5"),0)),"$1","")),INDIRECT("'PSI WM REF'!"&amp;"C:C"),$G136,INDIRECT("'PSI WM REF'!"&amp;"U:U"),"3.Balance stock (only SEHC)")&gt;0,0,IF(ABS(SUMIFS(INDIRECT("'PSI WM REF'!"&amp;SUBSTITUTE(ADDRESS(1,MATCH(Q$2,INDIRECT("'PSI WM REF'!"&amp;"5:5"),0)),"$1","")&amp;":"&amp;SUBSTITUTE(ADDRESS(1,MATCH(Q$2,INDIRECT("'PSI WM REF'!"&amp;"5:5"),0)),"$1","")),INDIRECT("'PSI WM REF'!"&amp;"C:C"),$G136,INDIRECT("'PSI WM REF'!"&amp;"U:U"),"3.Balance stock (only SEHC)"))&gt;SUMIFS(INDIRECT("'PSI WM REF'!"&amp;SUBSTITUTE(ADDRESS(1,MATCH(Q$2,INDIRECT("'PSI WM REF'!"&amp;"5:5"),0)),"$1","")&amp;":"&amp;SUBSTITUTE(ADDRESS(1,MATCH(Q$2,INDIRECT("'PSI WM REF'!"&amp;"5:5"),0)),"$1","")),INDIRECT("'PSI WM REF'!"&amp;"C:C"),$G136,INDIRECT("'PSI WM REF'!"&amp;"U:U"),"1.Requirements (필요량)"),SUMIFS(INDIRECT("'PSI WM REF'!"&amp;SUBSTITUTE(ADDRESS(1,MATCH(Q$2,INDIRECT("'PSI WM REF'!"&amp;"5:5"),0)),"$1","")&amp;":"&amp;SUBSTITUTE(ADDRESS(1,MATCH(Q$2,INDIRECT("'PSI WM REF'!"&amp;"5:5"),0)),"$1","")),INDIRECT("'PSI WM REF'!"&amp;"C:C"),$G136,INDIRECT("'PSI WM REF'!"&amp;"U:U"),"1.Requirements (필요량)"),ABS(SUMIFS(INDIRECT("'PSI WM REF'!"&amp;SUBSTITUTE(ADDRESS(1,MATCH(Q$2,INDIRECT("'PSI WM REF'!"&amp;"5:5"),0)),"$1","")&amp;":"&amp;SUBSTITUTE(ADDRESS(1,MATCH(Q$2,INDIRECT("'PSI WM REF'!"&amp;"5:5"),0)),"$1","")),INDIRECT("'PSI WM REF'!"&amp;"C:C"),$G136,INDIRECT("'PSI WM REF'!"&amp;"U:U"),"3.Balance stock (only SEHC)"))))+N(" [[[[               Comment: WM REF PSI              ]]]")+IFERROR(SUMIFS(INDIRECT("'PSI VC'!"&amp;SUBSTITUTE(ADDRESS(1,MATCH(Q$2,INDIRECT("'PSI VC'!"&amp;"3:3"),0)),"$1","")&amp;":"&amp;SUBSTITUTE(ADDRESS(1,MATCH(Q$2,INDIRECT("'PSI VC'!"&amp;"3:3"),0)),"$1","")),INDIRECT("'PSI VC'!"&amp;"A:A"),$G136),0)+N("[[[                    Comment: VC PSI                    ]]]")+SUMIFS(INDIRECT("'Assy PSI Shortage'!"&amp;SUBSTITUTE(ADDRESS(1,42+MATCH(Q$2,INDIRECT("'Assy PSI Shortage'!"&amp;"AQ2:BA2"),0)),"$1","")&amp;":"&amp;SUBSTITUTE(ADDRESS(1,42+MATCH(Q$2,INDIRECT("'Assy PSI Shortage'!"&amp;"AQ2:BA2"),0)),"$1","")),'Assy PSI Shortage'!$AP:$AP,'DA Injection'!$G136)+N("[[[                    Comment: Assy PSI                    ]]]")</f>
        <v>3039</v>
      </c>
      <c r="R137" s="464"/>
      <c r="S137" s="463">
        <f ca="1">IF(SUMIFS(INDIRECT("'PSI WM REF'!"&amp;SUBSTITUTE(ADDRESS(1,MATCH(S$2,INDIRECT("'PSI WM REF'!"&amp;"5:5"),0)),"$1","")&amp;":"&amp;SUBSTITUTE(ADDRESS(1,MATCH(S$2,INDIRECT("'PSI WM REF'!"&amp;"5:5"),0)),"$1","")),INDIRECT("'PSI WM REF'!"&amp;"C:C"),$G136,INDIRECT("'PSI WM REF'!"&amp;"U:U"),"3.Balance stock (only SEHC)")&gt;0,0,IF(ABS(SUMIFS(INDIRECT("'PSI WM REF'!"&amp;SUBSTITUTE(ADDRESS(1,MATCH(S$2,INDIRECT("'PSI WM REF'!"&amp;"5:5"),0)),"$1","")&amp;":"&amp;SUBSTITUTE(ADDRESS(1,MATCH(S$2,INDIRECT("'PSI WM REF'!"&amp;"5:5"),0)),"$1","")),INDIRECT("'PSI WM REF'!"&amp;"C:C"),$G136,INDIRECT("'PSI WM REF'!"&amp;"U:U"),"3.Balance stock (only SEHC)"))&gt;SUMIFS(INDIRECT("'PSI WM REF'!"&amp;SUBSTITUTE(ADDRESS(1,MATCH(S$2,INDIRECT("'PSI WM REF'!"&amp;"5:5"),0)),"$1","")&amp;":"&amp;SUBSTITUTE(ADDRESS(1,MATCH(S$2,INDIRECT("'PSI WM REF'!"&amp;"5:5"),0)),"$1","")),INDIRECT("'PSI WM REF'!"&amp;"C:C"),$G136,INDIRECT("'PSI WM REF'!"&amp;"U:U"),"1.Requirements (필요량)"),SUMIFS(INDIRECT("'PSI WM REF'!"&amp;SUBSTITUTE(ADDRESS(1,MATCH(S$2,INDIRECT("'PSI WM REF'!"&amp;"5:5"),0)),"$1","")&amp;":"&amp;SUBSTITUTE(ADDRESS(1,MATCH(S$2,INDIRECT("'PSI WM REF'!"&amp;"5:5"),0)),"$1","")),INDIRECT("'PSI WM REF'!"&amp;"C:C"),$G136,INDIRECT("'PSI WM REF'!"&amp;"U:U"),"1.Requirements (필요량)"),ABS(SUMIFS(INDIRECT("'PSI WM REF'!"&amp;SUBSTITUTE(ADDRESS(1,MATCH(S$2,INDIRECT("'PSI WM REF'!"&amp;"5:5"),0)),"$1","")&amp;":"&amp;SUBSTITUTE(ADDRESS(1,MATCH(S$2,INDIRECT("'PSI WM REF'!"&amp;"5:5"),0)),"$1","")),INDIRECT("'PSI WM REF'!"&amp;"C:C"),$G136,INDIRECT("'PSI WM REF'!"&amp;"U:U"),"3.Balance stock (only SEHC)"))))+N(" [[[[               Comment: WM REF PSI              ]]]")+IFERROR(SUMIFS(INDIRECT("'PSI VC'!"&amp;SUBSTITUTE(ADDRESS(1,MATCH(S$2,INDIRECT("'PSI VC'!"&amp;"3:3"),0)),"$1","")&amp;":"&amp;SUBSTITUTE(ADDRESS(1,MATCH(S$2,INDIRECT("'PSI VC'!"&amp;"3:3"),0)),"$1","")),INDIRECT("'PSI VC'!"&amp;"A:A"),$G136),0)+N("[[[                    Comment: VC PSI                    ]]]")+SUMIFS(INDIRECT("'Assy PSI Shortage'!"&amp;SUBSTITUTE(ADDRESS(1,42+MATCH(S$2,INDIRECT("'Assy PSI Shortage'!"&amp;"AQ2:BA2"),0)),"$1","")&amp;":"&amp;SUBSTITUTE(ADDRESS(1,42+MATCH(S$2,INDIRECT("'Assy PSI Shortage'!"&amp;"AQ2:BA2"),0)),"$1","")),'Assy PSI Shortage'!$AP:$AP,'DA Injection'!$G136)+N("[[[                    Comment: Assy PSI                    ]]]")</f>
        <v>0</v>
      </c>
      <c r="T137" s="464"/>
      <c r="U137" s="463">
        <f ca="1">IF(SUMIFS(INDIRECT("'PSI WM REF'!"&amp;SUBSTITUTE(ADDRESS(1,MATCH(U$2,INDIRECT("'PSI WM REF'!"&amp;"5:5"),0)),"$1","")&amp;":"&amp;SUBSTITUTE(ADDRESS(1,MATCH(U$2,INDIRECT("'PSI WM REF'!"&amp;"5:5"),0)),"$1","")),INDIRECT("'PSI WM REF'!"&amp;"C:C"),$G136,INDIRECT("'PSI WM REF'!"&amp;"U:U"),"3.Balance stock (only SEHC)")&gt;0,0,IF(ABS(SUMIFS(INDIRECT("'PSI WM REF'!"&amp;SUBSTITUTE(ADDRESS(1,MATCH(U$2,INDIRECT("'PSI WM REF'!"&amp;"5:5"),0)),"$1","")&amp;":"&amp;SUBSTITUTE(ADDRESS(1,MATCH(U$2,INDIRECT("'PSI WM REF'!"&amp;"5:5"),0)),"$1","")),INDIRECT("'PSI WM REF'!"&amp;"C:C"),$G136,INDIRECT("'PSI WM REF'!"&amp;"U:U"),"3.Balance stock (only SEHC)"))&gt;SUMIFS(INDIRECT("'PSI WM REF'!"&amp;SUBSTITUTE(ADDRESS(1,MATCH(U$2,INDIRECT("'PSI WM REF'!"&amp;"5:5"),0)),"$1","")&amp;":"&amp;SUBSTITUTE(ADDRESS(1,MATCH(U$2,INDIRECT("'PSI WM REF'!"&amp;"5:5"),0)),"$1","")),INDIRECT("'PSI WM REF'!"&amp;"C:C"),$G136,INDIRECT("'PSI WM REF'!"&amp;"U:U"),"1.Requirements (필요량)"),SUMIFS(INDIRECT("'PSI WM REF'!"&amp;SUBSTITUTE(ADDRESS(1,MATCH(U$2,INDIRECT("'PSI WM REF'!"&amp;"5:5"),0)),"$1","")&amp;":"&amp;SUBSTITUTE(ADDRESS(1,MATCH(U$2,INDIRECT("'PSI WM REF'!"&amp;"5:5"),0)),"$1","")),INDIRECT("'PSI WM REF'!"&amp;"C:C"),$G136,INDIRECT("'PSI WM REF'!"&amp;"U:U"),"1.Requirements (필요량)"),ABS(SUMIFS(INDIRECT("'PSI WM REF'!"&amp;SUBSTITUTE(ADDRESS(1,MATCH(U$2,INDIRECT("'PSI WM REF'!"&amp;"5:5"),0)),"$1","")&amp;":"&amp;SUBSTITUTE(ADDRESS(1,MATCH(U$2,INDIRECT("'PSI WM REF'!"&amp;"5:5"),0)),"$1","")),INDIRECT("'PSI WM REF'!"&amp;"C:C"),$G136,INDIRECT("'PSI WM REF'!"&amp;"U:U"),"3.Balance stock (only SEHC)"))))+N(" [[[[               Comment: WM REF PSI              ]]]")+IFERROR(SUMIFS(INDIRECT("'PSI VC'!"&amp;SUBSTITUTE(ADDRESS(1,MATCH(U$2,INDIRECT("'PSI VC'!"&amp;"3:3"),0)),"$1","")&amp;":"&amp;SUBSTITUTE(ADDRESS(1,MATCH(U$2,INDIRECT("'PSI VC'!"&amp;"3:3"),0)),"$1","")),INDIRECT("'PSI VC'!"&amp;"A:A"),$G136),0)+N("[[[                    Comment: VC PSI                    ]]]")+SUMIFS(INDIRECT("'Assy PSI Shortage'!"&amp;SUBSTITUTE(ADDRESS(1,42+MATCH(U$2,INDIRECT("'Assy PSI Shortage'!"&amp;"AQ2:BA2"),0)),"$1","")&amp;":"&amp;SUBSTITUTE(ADDRESS(1,42+MATCH(U$2,INDIRECT("'Assy PSI Shortage'!"&amp;"AQ2:BA2"),0)),"$1","")),'Assy PSI Shortage'!$AP:$AP,'DA Injection'!$G136)+N("[[[                    Comment: Assy PSI                    ]]]")</f>
        <v>0</v>
      </c>
      <c r="V137" s="464"/>
      <c r="W137" s="463">
        <f ca="1">IF(SUMIFS(INDIRECT("'PSI WM REF'!"&amp;SUBSTITUTE(ADDRESS(1,MATCH(W$2,INDIRECT("'PSI WM REF'!"&amp;"5:5"),0)),"$1","")&amp;":"&amp;SUBSTITUTE(ADDRESS(1,MATCH(W$2,INDIRECT("'PSI WM REF'!"&amp;"5:5"),0)),"$1","")),INDIRECT("'PSI WM REF'!"&amp;"C:C"),$G136,INDIRECT("'PSI WM REF'!"&amp;"U:U"),"3.Balance stock (only SEHC)")&gt;0,0,IF(ABS(SUMIFS(INDIRECT("'PSI WM REF'!"&amp;SUBSTITUTE(ADDRESS(1,MATCH(W$2,INDIRECT("'PSI WM REF'!"&amp;"5:5"),0)),"$1","")&amp;":"&amp;SUBSTITUTE(ADDRESS(1,MATCH(W$2,INDIRECT("'PSI WM REF'!"&amp;"5:5"),0)),"$1","")),INDIRECT("'PSI WM REF'!"&amp;"C:C"),$G136,INDIRECT("'PSI WM REF'!"&amp;"U:U"),"3.Balance stock (only SEHC)"))&gt;SUMIFS(INDIRECT("'PSI WM REF'!"&amp;SUBSTITUTE(ADDRESS(1,MATCH(W$2,INDIRECT("'PSI WM REF'!"&amp;"5:5"),0)),"$1","")&amp;":"&amp;SUBSTITUTE(ADDRESS(1,MATCH(W$2,INDIRECT("'PSI WM REF'!"&amp;"5:5"),0)),"$1","")),INDIRECT("'PSI WM REF'!"&amp;"C:C"),$G136,INDIRECT("'PSI WM REF'!"&amp;"U:U"),"1.Requirements (필요량)"),SUMIFS(INDIRECT("'PSI WM REF'!"&amp;SUBSTITUTE(ADDRESS(1,MATCH(W$2,INDIRECT("'PSI WM REF'!"&amp;"5:5"),0)),"$1","")&amp;":"&amp;SUBSTITUTE(ADDRESS(1,MATCH(W$2,INDIRECT("'PSI WM REF'!"&amp;"5:5"),0)),"$1","")),INDIRECT("'PSI WM REF'!"&amp;"C:C"),$G136,INDIRECT("'PSI WM REF'!"&amp;"U:U"),"1.Requirements (필요량)"),ABS(SUMIFS(INDIRECT("'PSI WM REF'!"&amp;SUBSTITUTE(ADDRESS(1,MATCH(W$2,INDIRECT("'PSI WM REF'!"&amp;"5:5"),0)),"$1","")&amp;":"&amp;SUBSTITUTE(ADDRESS(1,MATCH(W$2,INDIRECT("'PSI WM REF'!"&amp;"5:5"),0)),"$1","")),INDIRECT("'PSI WM REF'!"&amp;"C:C"),$G136,INDIRECT("'PSI WM REF'!"&amp;"U:U"),"3.Balance stock (only SEHC)"))))+N(" [[[[               Comment: WM REF PSI              ]]]")+IFERROR(SUMIFS(INDIRECT("'PSI VC'!"&amp;SUBSTITUTE(ADDRESS(1,MATCH(W$2,INDIRECT("'PSI VC'!"&amp;"3:3"),0)),"$1","")&amp;":"&amp;SUBSTITUTE(ADDRESS(1,MATCH(W$2,INDIRECT("'PSI VC'!"&amp;"3:3"),0)),"$1","")),INDIRECT("'PSI VC'!"&amp;"A:A"),$G136),0)+N("[[[                    Comment: VC PSI                    ]]]")+SUMIFS(INDIRECT("'Assy PSI Shortage'!"&amp;SUBSTITUTE(ADDRESS(1,42+MATCH(W$2,INDIRECT("'Assy PSI Shortage'!"&amp;"AQ2:BA2"),0)),"$1","")&amp;":"&amp;SUBSTITUTE(ADDRESS(1,42+MATCH(W$2,INDIRECT("'Assy PSI Shortage'!"&amp;"AQ2:BA2"),0)),"$1","")),'Assy PSI Shortage'!$AP:$AP,'DA Injection'!$G136)+N("[[[                    Comment: Assy PSI                    ]]]")</f>
        <v>0</v>
      </c>
      <c r="X137" s="464"/>
      <c r="Y137" s="463">
        <f ca="1">IF(SUMIFS(INDIRECT("'PSI WM REF'!"&amp;SUBSTITUTE(ADDRESS(1,MATCH(Y$2,INDIRECT("'PSI WM REF'!"&amp;"5:5"),0)),"$1","")&amp;":"&amp;SUBSTITUTE(ADDRESS(1,MATCH(Y$2,INDIRECT("'PSI WM REF'!"&amp;"5:5"),0)),"$1","")),INDIRECT("'PSI WM REF'!"&amp;"C:C"),$G136,INDIRECT("'PSI WM REF'!"&amp;"U:U"),"3.Balance stock (only SEHC)")&gt;0,0,IF(ABS(SUMIFS(INDIRECT("'PSI WM REF'!"&amp;SUBSTITUTE(ADDRESS(1,MATCH(Y$2,INDIRECT("'PSI WM REF'!"&amp;"5:5"),0)),"$1","")&amp;":"&amp;SUBSTITUTE(ADDRESS(1,MATCH(Y$2,INDIRECT("'PSI WM REF'!"&amp;"5:5"),0)),"$1","")),INDIRECT("'PSI WM REF'!"&amp;"C:C"),$G136,INDIRECT("'PSI WM REF'!"&amp;"U:U"),"3.Balance stock (only SEHC)"))&gt;SUMIFS(INDIRECT("'PSI WM REF'!"&amp;SUBSTITUTE(ADDRESS(1,MATCH(Y$2,INDIRECT("'PSI WM REF'!"&amp;"5:5"),0)),"$1","")&amp;":"&amp;SUBSTITUTE(ADDRESS(1,MATCH(Y$2,INDIRECT("'PSI WM REF'!"&amp;"5:5"),0)),"$1","")),INDIRECT("'PSI WM REF'!"&amp;"C:C"),$G136,INDIRECT("'PSI WM REF'!"&amp;"U:U"),"1.Requirements (필요량)"),SUMIFS(INDIRECT("'PSI WM REF'!"&amp;SUBSTITUTE(ADDRESS(1,MATCH(Y$2,INDIRECT("'PSI WM REF'!"&amp;"5:5"),0)),"$1","")&amp;":"&amp;SUBSTITUTE(ADDRESS(1,MATCH(Y$2,INDIRECT("'PSI WM REF'!"&amp;"5:5"),0)),"$1","")),INDIRECT("'PSI WM REF'!"&amp;"C:C"),$G136,INDIRECT("'PSI WM REF'!"&amp;"U:U"),"1.Requirements (필요량)"),ABS(SUMIFS(INDIRECT("'PSI WM REF'!"&amp;SUBSTITUTE(ADDRESS(1,MATCH(Y$2,INDIRECT("'PSI WM REF'!"&amp;"5:5"),0)),"$1","")&amp;":"&amp;SUBSTITUTE(ADDRESS(1,MATCH(Y$2,INDIRECT("'PSI WM REF'!"&amp;"5:5"),0)),"$1","")),INDIRECT("'PSI WM REF'!"&amp;"C:C"),$G136,INDIRECT("'PSI WM REF'!"&amp;"U:U"),"3.Balance stock (only SEHC)"))))+N(" [[[[               Comment: WM REF PSI              ]]]")+IFERROR(SUMIFS(INDIRECT("'PSI VC'!"&amp;SUBSTITUTE(ADDRESS(1,MATCH(Y$2,INDIRECT("'PSI VC'!"&amp;"3:3"),0)),"$1","")&amp;":"&amp;SUBSTITUTE(ADDRESS(1,MATCH(Y$2,INDIRECT("'PSI VC'!"&amp;"3:3"),0)),"$1","")),INDIRECT("'PSI VC'!"&amp;"A:A"),$G136),0)+N("[[[                    Comment: VC PSI                    ]]]")+SUMIFS(INDIRECT("'Assy PSI Shortage'!"&amp;SUBSTITUTE(ADDRESS(1,42+MATCH(Y$2,INDIRECT("'Assy PSI Shortage'!"&amp;"AQ2:BA2"),0)),"$1","")&amp;":"&amp;SUBSTITUTE(ADDRESS(1,42+MATCH(Y$2,INDIRECT("'Assy PSI Shortage'!"&amp;"AQ2:BA2"),0)),"$1","")),'Assy PSI Shortage'!$AP:$AP,'DA Injection'!$G136)+N("[[[                    Comment: Assy PSI                    ]]]")</f>
        <v>0</v>
      </c>
      <c r="Z137" s="464"/>
      <c r="AA137" s="463">
        <f ca="1">IF(SUMIFS(INDIRECT("'PSI WM REF'!"&amp;SUBSTITUTE(ADDRESS(1,MATCH(AA$2,INDIRECT("'PSI WM REF'!"&amp;"5:5"),0)),"$1","")&amp;":"&amp;SUBSTITUTE(ADDRESS(1,MATCH(AA$2,INDIRECT("'PSI WM REF'!"&amp;"5:5"),0)),"$1","")),INDIRECT("'PSI WM REF'!"&amp;"C:C"),$G136,INDIRECT("'PSI WM REF'!"&amp;"U:U"),"3.Balance stock (only SEHC)")&gt;0,0,IF(ABS(SUMIFS(INDIRECT("'PSI WM REF'!"&amp;SUBSTITUTE(ADDRESS(1,MATCH(AA$2,INDIRECT("'PSI WM REF'!"&amp;"5:5"),0)),"$1","")&amp;":"&amp;SUBSTITUTE(ADDRESS(1,MATCH(AA$2,INDIRECT("'PSI WM REF'!"&amp;"5:5"),0)),"$1","")),INDIRECT("'PSI WM REF'!"&amp;"C:C"),$G136,INDIRECT("'PSI WM REF'!"&amp;"U:U"),"3.Balance stock (only SEHC)"))&gt;SUMIFS(INDIRECT("'PSI WM REF'!"&amp;SUBSTITUTE(ADDRESS(1,MATCH(AA$2,INDIRECT("'PSI WM REF'!"&amp;"5:5"),0)),"$1","")&amp;":"&amp;SUBSTITUTE(ADDRESS(1,MATCH(AA$2,INDIRECT("'PSI WM REF'!"&amp;"5:5"),0)),"$1","")),INDIRECT("'PSI WM REF'!"&amp;"C:C"),$G136,INDIRECT("'PSI WM REF'!"&amp;"U:U"),"1.Requirements (필요량)"),SUMIFS(INDIRECT("'PSI WM REF'!"&amp;SUBSTITUTE(ADDRESS(1,MATCH(AA$2,INDIRECT("'PSI WM REF'!"&amp;"5:5"),0)),"$1","")&amp;":"&amp;SUBSTITUTE(ADDRESS(1,MATCH(AA$2,INDIRECT("'PSI WM REF'!"&amp;"5:5"),0)),"$1","")),INDIRECT("'PSI WM REF'!"&amp;"C:C"),$G136,INDIRECT("'PSI WM REF'!"&amp;"U:U"),"1.Requirements (필요량)"),ABS(SUMIFS(INDIRECT("'PSI WM REF'!"&amp;SUBSTITUTE(ADDRESS(1,MATCH(AA$2,INDIRECT("'PSI WM REF'!"&amp;"5:5"),0)),"$1","")&amp;":"&amp;SUBSTITUTE(ADDRESS(1,MATCH(AA$2,INDIRECT("'PSI WM REF'!"&amp;"5:5"),0)),"$1","")),INDIRECT("'PSI WM REF'!"&amp;"C:C"),$G136,INDIRECT("'PSI WM REF'!"&amp;"U:U"),"3.Balance stock (only SEHC)"))))+N(" [[[[               Comment: WM REF PSI              ]]]")+IFERROR(SUMIFS(INDIRECT("'PSI VC'!"&amp;SUBSTITUTE(ADDRESS(1,MATCH(AA$2,INDIRECT("'PSI VC'!"&amp;"3:3"),0)),"$1","")&amp;":"&amp;SUBSTITUTE(ADDRESS(1,MATCH(AA$2,INDIRECT("'PSI VC'!"&amp;"3:3"),0)),"$1","")),INDIRECT("'PSI VC'!"&amp;"A:A"),$G136),0)+N("[[[                    Comment: VC PSI                    ]]]")+SUMIFS(INDIRECT("'Assy PSI Shortage'!"&amp;SUBSTITUTE(ADDRESS(1,42+MATCH(AA$2,INDIRECT("'Assy PSI Shortage'!"&amp;"AQ2:BA2"),0)),"$1","")&amp;":"&amp;SUBSTITUTE(ADDRESS(1,42+MATCH(AA$2,INDIRECT("'Assy PSI Shortage'!"&amp;"AQ2:BA2"),0)),"$1","")),'Assy PSI Shortage'!$AP:$AP,'DA Injection'!$G136)+N("[[[                    Comment: Assy PSI                    ]]]")</f>
        <v>695</v>
      </c>
      <c r="AB137" s="464"/>
      <c r="AC137" s="463">
        <f ca="1">IF(SUMIFS(INDIRECT("'PSI WM REF'!"&amp;SUBSTITUTE(ADDRESS(1,MATCH(AC$2,INDIRECT("'PSI WM REF'!"&amp;"5:5"),0)),"$1","")&amp;":"&amp;SUBSTITUTE(ADDRESS(1,MATCH(AC$2,INDIRECT("'PSI WM REF'!"&amp;"5:5"),0)),"$1","")),INDIRECT("'PSI WM REF'!"&amp;"C:C"),$G136,INDIRECT("'PSI WM REF'!"&amp;"U:U"),"3.Balance stock (only SEHC)")&gt;0,0,IF(ABS(SUMIFS(INDIRECT("'PSI WM REF'!"&amp;SUBSTITUTE(ADDRESS(1,MATCH(AC$2,INDIRECT("'PSI WM REF'!"&amp;"5:5"),0)),"$1","")&amp;":"&amp;SUBSTITUTE(ADDRESS(1,MATCH(AC$2,INDIRECT("'PSI WM REF'!"&amp;"5:5"),0)),"$1","")),INDIRECT("'PSI WM REF'!"&amp;"C:C"),$G136,INDIRECT("'PSI WM REF'!"&amp;"U:U"),"3.Balance stock (only SEHC)"))&gt;SUMIFS(INDIRECT("'PSI WM REF'!"&amp;SUBSTITUTE(ADDRESS(1,MATCH(AC$2,INDIRECT("'PSI WM REF'!"&amp;"5:5"),0)),"$1","")&amp;":"&amp;SUBSTITUTE(ADDRESS(1,MATCH(AC$2,INDIRECT("'PSI WM REF'!"&amp;"5:5"),0)),"$1","")),INDIRECT("'PSI WM REF'!"&amp;"C:C"),$G136,INDIRECT("'PSI WM REF'!"&amp;"U:U"),"1.Requirements (필요량)"),SUMIFS(INDIRECT("'PSI WM REF'!"&amp;SUBSTITUTE(ADDRESS(1,MATCH(AC$2,INDIRECT("'PSI WM REF'!"&amp;"5:5"),0)),"$1","")&amp;":"&amp;SUBSTITUTE(ADDRESS(1,MATCH(AC$2,INDIRECT("'PSI WM REF'!"&amp;"5:5"),0)),"$1","")),INDIRECT("'PSI WM REF'!"&amp;"C:C"),$G136,INDIRECT("'PSI WM REF'!"&amp;"U:U"),"1.Requirements (필요량)"),ABS(SUMIFS(INDIRECT("'PSI WM REF'!"&amp;SUBSTITUTE(ADDRESS(1,MATCH(AC$2,INDIRECT("'PSI WM REF'!"&amp;"5:5"),0)),"$1","")&amp;":"&amp;SUBSTITUTE(ADDRESS(1,MATCH(AC$2,INDIRECT("'PSI WM REF'!"&amp;"5:5"),0)),"$1","")),INDIRECT("'PSI WM REF'!"&amp;"C:C"),$G136,INDIRECT("'PSI WM REF'!"&amp;"U:U"),"3.Balance stock (only SEHC)"))))+N(" [[[[               Comment: WM REF PSI              ]]]")+IFERROR(SUMIFS(INDIRECT("'PSI VC'!"&amp;SUBSTITUTE(ADDRESS(1,MATCH(AC$2,INDIRECT("'PSI VC'!"&amp;"3:3"),0)),"$1","")&amp;":"&amp;SUBSTITUTE(ADDRESS(1,MATCH(AC$2,INDIRECT("'PSI VC'!"&amp;"3:3"),0)),"$1","")),INDIRECT("'PSI VC'!"&amp;"A:A"),$G136),0)+N("[[[                    Comment: VC PSI                    ]]]")+SUMIFS(INDIRECT("'Assy PSI Shortage'!"&amp;SUBSTITUTE(ADDRESS(1,42+MATCH(AC$2,INDIRECT("'Assy PSI Shortage'!"&amp;"AQ2:BA2"),0)),"$1","")&amp;":"&amp;SUBSTITUTE(ADDRESS(1,42+MATCH(AC$2,INDIRECT("'Assy PSI Shortage'!"&amp;"AQ2:BA2"),0)),"$1","")),'Assy PSI Shortage'!$AP:$AP,'DA Injection'!$G136)+N("[[[                    Comment: Assy PSI                    ]]]")</f>
        <v>2320</v>
      </c>
      <c r="AD137" s="464"/>
      <c r="AE137" s="463">
        <f ca="1">IF(SUMIFS(INDIRECT("'PSI WM REF'!"&amp;SUBSTITUTE(ADDRESS(1,MATCH(AE$2,INDIRECT("'PSI WM REF'!"&amp;"5:5"),0)),"$1","")&amp;":"&amp;SUBSTITUTE(ADDRESS(1,MATCH(AE$2,INDIRECT("'PSI WM REF'!"&amp;"5:5"),0)),"$1","")),INDIRECT("'PSI WM REF'!"&amp;"C:C"),$G136,INDIRECT("'PSI WM REF'!"&amp;"U:U"),"3.Balance stock (only SEHC)")&gt;0,0,IF(ABS(SUMIFS(INDIRECT("'PSI WM REF'!"&amp;SUBSTITUTE(ADDRESS(1,MATCH(AE$2,INDIRECT("'PSI WM REF'!"&amp;"5:5"),0)),"$1","")&amp;":"&amp;SUBSTITUTE(ADDRESS(1,MATCH(AE$2,INDIRECT("'PSI WM REF'!"&amp;"5:5"),0)),"$1","")),INDIRECT("'PSI WM REF'!"&amp;"C:C"),$G136,INDIRECT("'PSI WM REF'!"&amp;"U:U"),"3.Balance stock (only SEHC)"))&gt;SUMIFS(INDIRECT("'PSI WM REF'!"&amp;SUBSTITUTE(ADDRESS(1,MATCH(AE$2,INDIRECT("'PSI WM REF'!"&amp;"5:5"),0)),"$1","")&amp;":"&amp;SUBSTITUTE(ADDRESS(1,MATCH(AE$2,INDIRECT("'PSI WM REF'!"&amp;"5:5"),0)),"$1","")),INDIRECT("'PSI WM REF'!"&amp;"C:C"),$G136,INDIRECT("'PSI WM REF'!"&amp;"U:U"),"1.Requirements (필요량)"),SUMIFS(INDIRECT("'PSI WM REF'!"&amp;SUBSTITUTE(ADDRESS(1,MATCH(AE$2,INDIRECT("'PSI WM REF'!"&amp;"5:5"),0)),"$1","")&amp;":"&amp;SUBSTITUTE(ADDRESS(1,MATCH(AE$2,INDIRECT("'PSI WM REF'!"&amp;"5:5"),0)),"$1","")),INDIRECT("'PSI WM REF'!"&amp;"C:C"),$G136,INDIRECT("'PSI WM REF'!"&amp;"U:U"),"1.Requirements (필요량)"),ABS(SUMIFS(INDIRECT("'PSI WM REF'!"&amp;SUBSTITUTE(ADDRESS(1,MATCH(AE$2,INDIRECT("'PSI WM REF'!"&amp;"5:5"),0)),"$1","")&amp;":"&amp;SUBSTITUTE(ADDRESS(1,MATCH(AE$2,INDIRECT("'PSI WM REF'!"&amp;"5:5"),0)),"$1","")),INDIRECT("'PSI WM REF'!"&amp;"C:C"),$G136,INDIRECT("'PSI WM REF'!"&amp;"U:U"),"3.Balance stock (only SEHC)"))))+N(" [[[[               Comment: WM REF PSI              ]]]")+IFERROR(SUMIFS(INDIRECT("'PSI VC'!"&amp;SUBSTITUTE(ADDRESS(1,MATCH(AE$2,INDIRECT("'PSI VC'!"&amp;"3:3"),0)),"$1","")&amp;":"&amp;SUBSTITUTE(ADDRESS(1,MATCH(AE$2,INDIRECT("'PSI VC'!"&amp;"3:3"),0)),"$1","")),INDIRECT("'PSI VC'!"&amp;"A:A"),$G136),0)+N("[[[                    Comment: VC PSI                    ]]]")+SUMIFS(INDIRECT("'Assy PSI Shortage'!"&amp;SUBSTITUTE(ADDRESS(1,42+MATCH(AE$2,INDIRECT("'Assy PSI Shortage'!"&amp;"AQ2:BA2"),0)),"$1","")&amp;":"&amp;SUBSTITUTE(ADDRESS(1,42+MATCH(AE$2,INDIRECT("'Assy PSI Shortage'!"&amp;"AQ2:BA2"),0)),"$1","")),'Assy PSI Shortage'!$AP:$AP,'DA Injection'!$G136)+N("[[[                    Comment: Assy PSI                    ]]]")</f>
        <v>2260</v>
      </c>
      <c r="AF137" s="464"/>
      <c r="AG137" s="463">
        <f ca="1">IF(SUMIFS(INDIRECT("'PSI WM REF'!"&amp;SUBSTITUTE(ADDRESS(1,MATCH(AG$2,INDIRECT("'PSI WM REF'!"&amp;"5:5"),0)),"$1","")&amp;":"&amp;SUBSTITUTE(ADDRESS(1,MATCH(AG$2,INDIRECT("'PSI WM REF'!"&amp;"5:5"),0)),"$1","")),INDIRECT("'PSI WM REF'!"&amp;"C:C"),$G136,INDIRECT("'PSI WM REF'!"&amp;"U:U"),"3.Balance stock (only SEHC)")&gt;0,0,IF(ABS(SUMIFS(INDIRECT("'PSI WM REF'!"&amp;SUBSTITUTE(ADDRESS(1,MATCH(AG$2,INDIRECT("'PSI WM REF'!"&amp;"5:5"),0)),"$1","")&amp;":"&amp;SUBSTITUTE(ADDRESS(1,MATCH(AG$2,INDIRECT("'PSI WM REF'!"&amp;"5:5"),0)),"$1","")),INDIRECT("'PSI WM REF'!"&amp;"C:C"),$G136,INDIRECT("'PSI WM REF'!"&amp;"U:U"),"3.Balance stock (only SEHC)"))&gt;SUMIFS(INDIRECT("'PSI WM REF'!"&amp;SUBSTITUTE(ADDRESS(1,MATCH(AG$2,INDIRECT("'PSI WM REF'!"&amp;"5:5"),0)),"$1","")&amp;":"&amp;SUBSTITUTE(ADDRESS(1,MATCH(AG$2,INDIRECT("'PSI WM REF'!"&amp;"5:5"),0)),"$1","")),INDIRECT("'PSI WM REF'!"&amp;"C:C"),$G136,INDIRECT("'PSI WM REF'!"&amp;"U:U"),"1.Requirements (필요량)"),SUMIFS(INDIRECT("'PSI WM REF'!"&amp;SUBSTITUTE(ADDRESS(1,MATCH(AG$2,INDIRECT("'PSI WM REF'!"&amp;"5:5"),0)),"$1","")&amp;":"&amp;SUBSTITUTE(ADDRESS(1,MATCH(AG$2,INDIRECT("'PSI WM REF'!"&amp;"5:5"),0)),"$1","")),INDIRECT("'PSI WM REF'!"&amp;"C:C"),$G136,INDIRECT("'PSI WM REF'!"&amp;"U:U"),"1.Requirements (필요량)"),ABS(SUMIFS(INDIRECT("'PSI WM REF'!"&amp;SUBSTITUTE(ADDRESS(1,MATCH(AG$2,INDIRECT("'PSI WM REF'!"&amp;"5:5"),0)),"$1","")&amp;":"&amp;SUBSTITUTE(ADDRESS(1,MATCH(AG$2,INDIRECT("'PSI WM REF'!"&amp;"5:5"),0)),"$1","")),INDIRECT("'PSI WM REF'!"&amp;"C:C"),$G136,INDIRECT("'PSI WM REF'!"&amp;"U:U"),"3.Balance stock (only SEHC)"))))+N(" [[[[               Comment: WM REF PSI              ]]]")+IFERROR(SUMIFS(INDIRECT("'PSI VC'!"&amp;SUBSTITUTE(ADDRESS(1,MATCH(AG$2,INDIRECT("'PSI VC'!"&amp;"3:3"),0)),"$1","")&amp;":"&amp;SUBSTITUTE(ADDRESS(1,MATCH(AG$2,INDIRECT("'PSI VC'!"&amp;"3:3"),0)),"$1","")),INDIRECT("'PSI VC'!"&amp;"A:A"),$G136),0)+N("[[[                    Comment: VC PSI                    ]]]")+SUMIFS(INDIRECT("'Assy PSI Shortage'!"&amp;SUBSTITUTE(ADDRESS(1,42+MATCH(AG$2,INDIRECT("'Assy PSI Shortage'!"&amp;"AQ2:BA2"),0)),"$1","")&amp;":"&amp;SUBSTITUTE(ADDRESS(1,42+MATCH(AG$2,INDIRECT("'Assy PSI Shortage'!"&amp;"AQ2:BA2"),0)),"$1","")),'Assy PSI Shortage'!$AP:$AP,'DA Injection'!$G136)+N("[[[                    Comment: Assy PSI                    ]]]")</f>
        <v>0</v>
      </c>
      <c r="AH137" s="464"/>
      <c r="AI137" s="463">
        <f ca="1">IF(SUMIFS(INDIRECT("'PSI WM REF'!"&amp;SUBSTITUTE(ADDRESS(1,MATCH(AI$2,INDIRECT("'PSI WM REF'!"&amp;"5:5"),0)),"$1","")&amp;":"&amp;SUBSTITUTE(ADDRESS(1,MATCH(AI$2,INDIRECT("'PSI WM REF'!"&amp;"5:5"),0)),"$1","")),INDIRECT("'PSI WM REF'!"&amp;"C:C"),$G136,INDIRECT("'PSI WM REF'!"&amp;"U:U"),"3.Balance stock (only SEHC)")&gt;0,0,IF(ABS(SUMIFS(INDIRECT("'PSI WM REF'!"&amp;SUBSTITUTE(ADDRESS(1,MATCH(AI$2,INDIRECT("'PSI WM REF'!"&amp;"5:5"),0)),"$1","")&amp;":"&amp;SUBSTITUTE(ADDRESS(1,MATCH(AI$2,INDIRECT("'PSI WM REF'!"&amp;"5:5"),0)),"$1","")),INDIRECT("'PSI WM REF'!"&amp;"C:C"),$G136,INDIRECT("'PSI WM REF'!"&amp;"U:U"),"3.Balance stock (only SEHC)"))&gt;SUMIFS(INDIRECT("'PSI WM REF'!"&amp;SUBSTITUTE(ADDRESS(1,MATCH(AI$2,INDIRECT("'PSI WM REF'!"&amp;"5:5"),0)),"$1","")&amp;":"&amp;SUBSTITUTE(ADDRESS(1,MATCH(AI$2,INDIRECT("'PSI WM REF'!"&amp;"5:5"),0)),"$1","")),INDIRECT("'PSI WM REF'!"&amp;"C:C"),$G136,INDIRECT("'PSI WM REF'!"&amp;"U:U"),"1.Requirements (필요량)"),SUMIFS(INDIRECT("'PSI WM REF'!"&amp;SUBSTITUTE(ADDRESS(1,MATCH(AI$2,INDIRECT("'PSI WM REF'!"&amp;"5:5"),0)),"$1","")&amp;":"&amp;SUBSTITUTE(ADDRESS(1,MATCH(AI$2,INDIRECT("'PSI WM REF'!"&amp;"5:5"),0)),"$1","")),INDIRECT("'PSI WM REF'!"&amp;"C:C"),$G136,INDIRECT("'PSI WM REF'!"&amp;"U:U"),"1.Requirements (필요량)"),ABS(SUMIFS(INDIRECT("'PSI WM REF'!"&amp;SUBSTITUTE(ADDRESS(1,MATCH(AI$2,INDIRECT("'PSI WM REF'!"&amp;"5:5"),0)),"$1","")&amp;":"&amp;SUBSTITUTE(ADDRESS(1,MATCH(AI$2,INDIRECT("'PSI WM REF'!"&amp;"5:5"),0)),"$1","")),INDIRECT("'PSI WM REF'!"&amp;"C:C"),$G136,INDIRECT("'PSI WM REF'!"&amp;"U:U"),"3.Balance stock (only SEHC)"))))+N(" [[[[               Comment: WM REF PSI              ]]]")+IFERROR(SUMIFS(INDIRECT("'PSI VC'!"&amp;SUBSTITUTE(ADDRESS(1,MATCH(AI$2,INDIRECT("'PSI VC'!"&amp;"3:3"),0)),"$1","")&amp;":"&amp;SUBSTITUTE(ADDRESS(1,MATCH(AI$2,INDIRECT("'PSI VC'!"&amp;"3:3"),0)),"$1","")),INDIRECT("'PSI VC'!"&amp;"A:A"),$G136),0)+N("[[[                    Comment: VC PSI                    ]]]")+SUMIFS(INDIRECT("'Assy PSI Shortage'!"&amp;SUBSTITUTE(ADDRESS(1,42+MATCH(AI$2,INDIRECT("'Assy PSI Shortage'!"&amp;"AQ2:BA2"),0)),"$1","")&amp;":"&amp;SUBSTITUTE(ADDRESS(1,42+MATCH(AI$2,INDIRECT("'Assy PSI Shortage'!"&amp;"AQ2:BA2"),0)),"$1","")),'Assy PSI Shortage'!$AP:$AP,'DA Injection'!$G136)+N("[[[                    Comment: Assy PSI                    ]]]")</f>
        <v>0</v>
      </c>
      <c r="AJ137" s="464"/>
      <c r="AK137" s="150"/>
      <c r="AL137" s="150"/>
      <c r="AM137" s="150"/>
      <c r="AN137" s="150"/>
      <c r="AO137" s="150"/>
      <c r="AP137" s="150"/>
      <c r="AQ137" s="150"/>
      <c r="AR137" s="150"/>
      <c r="AS137" s="150"/>
      <c r="AT137" s="150"/>
      <c r="AU137" s="150"/>
      <c r="AV137" s="150"/>
      <c r="AW137" s="150"/>
      <c r="AX137" s="150"/>
      <c r="AY137" s="150"/>
      <c r="AZ137" s="150"/>
      <c r="BA137" s="150"/>
      <c r="BB137" s="150"/>
      <c r="BC137" s="150"/>
      <c r="BD137" s="150"/>
      <c r="BE137" s="150"/>
      <c r="BF137" s="150"/>
      <c r="BG137" s="150"/>
      <c r="BH137" s="150"/>
      <c r="BI137" s="150"/>
      <c r="BJ137" s="150"/>
      <c r="BK137" s="150"/>
      <c r="BL137" s="150"/>
      <c r="BM137" s="150"/>
      <c r="BN137" s="150"/>
      <c r="BO137" s="150"/>
      <c r="BP137" s="150"/>
      <c r="BQ137" s="150"/>
      <c r="BR137" s="150"/>
    </row>
    <row r="138" spans="1:70" s="115" customFormat="1" ht="33">
      <c r="A138" s="114"/>
      <c r="B138" s="121"/>
      <c r="C138" s="144">
        <f t="shared" ca="1" si="161"/>
        <v>20</v>
      </c>
      <c r="D138" s="264">
        <f t="shared" ca="1" si="161"/>
        <v>0</v>
      </c>
      <c r="E138" s="144">
        <f t="shared" ref="E138:M138" ca="1" si="169">E137</f>
        <v>6</v>
      </c>
      <c r="F138" s="144">
        <f t="shared" ca="1" si="169"/>
        <v>240</v>
      </c>
      <c r="G138" s="429" t="str">
        <f t="shared" ca="1" si="169"/>
        <v>DJ63-01123A/ASS</v>
      </c>
      <c r="H138" s="196">
        <f t="shared" ca="1" si="169"/>
        <v>4066</v>
      </c>
      <c r="I138" s="144">
        <f t="shared" si="169"/>
        <v>0</v>
      </c>
      <c r="J138" s="212">
        <f t="shared" ca="1" si="169"/>
        <v>1</v>
      </c>
      <c r="K138" s="146">
        <f t="shared" ca="1" si="169"/>
        <v>4248</v>
      </c>
      <c r="L138" s="146">
        <f t="shared" ca="1" si="169"/>
        <v>46.1</v>
      </c>
      <c r="M138" s="146">
        <f t="shared" ca="1" si="169"/>
        <v>2</v>
      </c>
      <c r="N138" s="193">
        <f t="shared" ref="N138:N201" ca="1" si="170">3600/L138*M138</f>
        <v>156.18221258134488</v>
      </c>
      <c r="O138" s="134"/>
      <c r="P138" s="127" t="s">
        <v>240</v>
      </c>
      <c r="Q138" s="208"/>
      <c r="R138" s="208"/>
      <c r="S138" s="208"/>
      <c r="T138" s="208"/>
      <c r="U138" s="208"/>
      <c r="V138" s="208"/>
      <c r="W138" s="208">
        <v>11</v>
      </c>
      <c r="X138" s="208">
        <v>11</v>
      </c>
      <c r="Y138" s="208">
        <v>6</v>
      </c>
      <c r="Z138" s="208"/>
      <c r="AA138" s="208"/>
      <c r="AB138" s="208"/>
      <c r="AC138" s="208"/>
      <c r="AD138" s="208"/>
      <c r="AE138" s="208"/>
      <c r="AF138" s="208"/>
      <c r="AG138" s="208"/>
      <c r="AH138" s="208"/>
      <c r="AI138" s="208"/>
      <c r="AJ138" s="208"/>
      <c r="AK138" s="150"/>
      <c r="AL138" s="150"/>
      <c r="AM138" s="150"/>
      <c r="AN138" s="150"/>
      <c r="AO138" s="150"/>
      <c r="AP138" s="150"/>
      <c r="AQ138" s="150"/>
      <c r="AR138" s="150"/>
      <c r="AS138" s="150"/>
      <c r="AT138" s="150"/>
      <c r="AU138" s="150"/>
      <c r="AV138" s="150"/>
      <c r="AW138" s="150"/>
      <c r="AX138" s="150"/>
      <c r="AY138" s="150"/>
      <c r="AZ138" s="150"/>
      <c r="BA138" s="150"/>
      <c r="BB138" s="150"/>
      <c r="BC138" s="150"/>
      <c r="BD138" s="150"/>
      <c r="BE138" s="150"/>
      <c r="BF138" s="150"/>
      <c r="BG138" s="150"/>
      <c r="BH138" s="150"/>
      <c r="BI138" s="150"/>
      <c r="BJ138" s="150"/>
      <c r="BK138" s="150"/>
      <c r="BL138" s="150"/>
      <c r="BM138" s="150"/>
      <c r="BN138" s="150"/>
      <c r="BO138" s="150"/>
      <c r="BP138" s="150"/>
      <c r="BQ138" s="150"/>
      <c r="BR138" s="150"/>
    </row>
    <row r="139" spans="1:70" s="55" customFormat="1" ht="33">
      <c r="A139" s="54">
        <f ca="1">IF(ISTEXT($G139),COUNTIF($G$6:$G139,"*")," ")</f>
        <v>134</v>
      </c>
      <c r="B139" s="122">
        <v>43524</v>
      </c>
      <c r="C139" s="144">
        <f t="shared" ca="1" si="161"/>
        <v>20</v>
      </c>
      <c r="D139" s="264">
        <f t="shared" ca="1" si="161"/>
        <v>0</v>
      </c>
      <c r="E139" s="144">
        <f t="shared" ref="E139:M139" ca="1" si="171">E138</f>
        <v>6</v>
      </c>
      <c r="F139" s="144">
        <f t="shared" ca="1" si="171"/>
        <v>240</v>
      </c>
      <c r="G139" s="429" t="str">
        <f t="shared" ca="1" si="171"/>
        <v>DJ63-01123A/ASS</v>
      </c>
      <c r="H139" s="196">
        <f t="shared" ca="1" si="171"/>
        <v>4066</v>
      </c>
      <c r="I139" s="144">
        <f t="shared" si="171"/>
        <v>0</v>
      </c>
      <c r="J139" s="212">
        <f t="shared" ca="1" si="171"/>
        <v>1</v>
      </c>
      <c r="K139" s="146">
        <f t="shared" ca="1" si="171"/>
        <v>4248</v>
      </c>
      <c r="L139" s="146">
        <f t="shared" ca="1" si="171"/>
        <v>46.1</v>
      </c>
      <c r="M139" s="146">
        <f t="shared" ca="1" si="171"/>
        <v>2</v>
      </c>
      <c r="N139" s="193">
        <f t="shared" ca="1" si="170"/>
        <v>156.18221258134488</v>
      </c>
      <c r="O139" s="198">
        <f ca="1">SUM(Q139:AJ139)-H136-I136</f>
        <v>307.10195227765689</v>
      </c>
      <c r="P139" s="127" t="s">
        <v>232</v>
      </c>
      <c r="Q139" s="128">
        <f t="shared" ref="Q139:AJ139" ca="1" si="172">Q138*$N136</f>
        <v>0</v>
      </c>
      <c r="R139" s="128">
        <f t="shared" ca="1" si="172"/>
        <v>0</v>
      </c>
      <c r="S139" s="128">
        <f t="shared" ca="1" si="172"/>
        <v>0</v>
      </c>
      <c r="T139" s="128">
        <f t="shared" ca="1" si="172"/>
        <v>0</v>
      </c>
      <c r="U139" s="128">
        <f t="shared" ca="1" si="172"/>
        <v>0</v>
      </c>
      <c r="V139" s="128">
        <f t="shared" ca="1" si="172"/>
        <v>0</v>
      </c>
      <c r="W139" s="128">
        <f t="shared" ca="1" si="172"/>
        <v>1718.0043383947936</v>
      </c>
      <c r="X139" s="128">
        <f t="shared" ca="1" si="172"/>
        <v>1718.0043383947936</v>
      </c>
      <c r="Y139" s="128">
        <f t="shared" ca="1" si="172"/>
        <v>937.09327548806937</v>
      </c>
      <c r="Z139" s="128">
        <f t="shared" ca="1" si="172"/>
        <v>0</v>
      </c>
      <c r="AA139" s="128">
        <f t="shared" ca="1" si="172"/>
        <v>0</v>
      </c>
      <c r="AB139" s="128">
        <f t="shared" ca="1" si="172"/>
        <v>0</v>
      </c>
      <c r="AC139" s="128">
        <f t="shared" ca="1" si="172"/>
        <v>0</v>
      </c>
      <c r="AD139" s="128">
        <f t="shared" ca="1" si="172"/>
        <v>0</v>
      </c>
      <c r="AE139" s="128">
        <f t="shared" ca="1" si="172"/>
        <v>0</v>
      </c>
      <c r="AF139" s="128">
        <f t="shared" ca="1" si="172"/>
        <v>0</v>
      </c>
      <c r="AG139" s="128">
        <f t="shared" ca="1" si="172"/>
        <v>0</v>
      </c>
      <c r="AH139" s="128">
        <f t="shared" ca="1" si="172"/>
        <v>0</v>
      </c>
      <c r="AI139" s="128">
        <f t="shared" ca="1" si="172"/>
        <v>0</v>
      </c>
      <c r="AJ139" s="128">
        <f t="shared" ca="1" si="172"/>
        <v>0</v>
      </c>
      <c r="AK139" s="151"/>
      <c r="AL139" s="151"/>
      <c r="AM139" s="151"/>
      <c r="AN139" s="151"/>
      <c r="AO139" s="151"/>
      <c r="AP139" s="151"/>
      <c r="AQ139" s="151"/>
      <c r="AR139" s="151"/>
      <c r="AS139" s="151"/>
      <c r="AT139" s="151"/>
      <c r="AU139" s="151"/>
      <c r="AV139" s="151"/>
      <c r="AW139" s="151"/>
      <c r="AX139" s="151"/>
      <c r="AY139" s="151"/>
      <c r="AZ139" s="151"/>
      <c r="BA139" s="151"/>
      <c r="BB139" s="151"/>
      <c r="BC139" s="151"/>
      <c r="BD139" s="151"/>
      <c r="BE139" s="151"/>
      <c r="BF139" s="151"/>
      <c r="BG139" s="151"/>
      <c r="BH139" s="151"/>
      <c r="BI139" s="151"/>
      <c r="BJ139" s="151"/>
      <c r="BK139" s="151"/>
      <c r="BL139" s="151"/>
      <c r="BM139" s="151"/>
      <c r="BN139" s="151"/>
      <c r="BO139" s="151"/>
      <c r="BP139" s="151"/>
      <c r="BQ139" s="151"/>
      <c r="BR139" s="151"/>
    </row>
    <row r="140" spans="1:70" s="38" customFormat="1" ht="33">
      <c r="A140" s="35"/>
      <c r="B140" s="123"/>
      <c r="C140" s="144">
        <f t="shared" ca="1" si="161"/>
        <v>20</v>
      </c>
      <c r="D140" s="264">
        <f t="shared" ca="1" si="161"/>
        <v>0</v>
      </c>
      <c r="E140" s="144">
        <f t="shared" ref="E140:M140" ca="1" si="173">E139</f>
        <v>6</v>
      </c>
      <c r="F140" s="144">
        <f t="shared" ca="1" si="173"/>
        <v>240</v>
      </c>
      <c r="G140" s="429" t="str">
        <f t="shared" ca="1" si="173"/>
        <v>DJ63-01123A/ASS</v>
      </c>
      <c r="H140" s="196">
        <f t="shared" ca="1" si="173"/>
        <v>4066</v>
      </c>
      <c r="I140" s="144">
        <f t="shared" si="173"/>
        <v>0</v>
      </c>
      <c r="J140" s="212">
        <f t="shared" ca="1" si="173"/>
        <v>1</v>
      </c>
      <c r="K140" s="146">
        <f t="shared" ca="1" si="173"/>
        <v>4248</v>
      </c>
      <c r="L140" s="146">
        <f t="shared" ca="1" si="173"/>
        <v>46.1</v>
      </c>
      <c r="M140" s="146">
        <f t="shared" ca="1" si="173"/>
        <v>2</v>
      </c>
      <c r="N140" s="193">
        <f t="shared" ca="1" si="170"/>
        <v>156.18221258134488</v>
      </c>
      <c r="O140" s="135">
        <f ca="1">SUM(Q140:AJ140)</f>
        <v>0</v>
      </c>
      <c r="P140" s="131" t="s">
        <v>233</v>
      </c>
      <c r="Q140" s="129">
        <f ca="1">SUMIFS('Production Result'!$D:$D,'Production Result'!$C:$C,'DA Injection'!$G140,'Production Result'!$B:$B,'DA Injection'!Q$2)</f>
        <v>0</v>
      </c>
      <c r="R140" s="129">
        <f ca="1">SUMIFS('Production Result'!$E:$E,'Production Result'!$C:$C,'DA Injection'!$G140,'Production Result'!$B:$B,'DA Injection'!Q$2)</f>
        <v>0</v>
      </c>
      <c r="S140" s="129">
        <f ca="1">SUMIFS('Production Result'!$D:$D,'Production Result'!$C:$C,'DA Injection'!$G140,'Production Result'!$B:$B,'DA Injection'!S$2)</f>
        <v>0</v>
      </c>
      <c r="T140" s="129">
        <f ca="1">SUMIFS('Production Result'!$E:$E,'Production Result'!$C:$C,'DA Injection'!$G140,'Production Result'!$B:$B,'DA Injection'!S$2)</f>
        <v>0</v>
      </c>
      <c r="U140" s="129">
        <f ca="1">SUMIFS('Production Result'!$D:$D,'Production Result'!$C:$C,'DA Injection'!$G140,'Production Result'!$B:$B,'DA Injection'!U$2)</f>
        <v>0</v>
      </c>
      <c r="V140" s="129">
        <f ca="1">SUMIFS('Production Result'!$E:$E,'Production Result'!$C:$C,'DA Injection'!$G140,'Production Result'!$B:$B,'DA Injection'!U$2)</f>
        <v>0</v>
      </c>
      <c r="W140" s="129">
        <f ca="1">SUMIFS('Production Result'!$D:$D,'Production Result'!$C:$C,'DA Injection'!$G140,'Production Result'!$B:$B,'DA Injection'!W$2)</f>
        <v>0</v>
      </c>
      <c r="X140" s="129">
        <f ca="1">SUMIFS('Production Result'!$E:$E,'Production Result'!$C:$C,'DA Injection'!$G140,'Production Result'!$B:$B,'DA Injection'!W$2)</f>
        <v>0</v>
      </c>
      <c r="Y140" s="129">
        <f ca="1">SUMIFS('Production Result'!$D:$D,'Production Result'!$C:$C,'DA Injection'!$G140,'Production Result'!$B:$B,'DA Injection'!Y$2)</f>
        <v>0</v>
      </c>
      <c r="Z140" s="129">
        <f ca="1">SUMIFS('Production Result'!$E:$E,'Production Result'!$C:$C,'DA Injection'!$G140,'Production Result'!$B:$B,'DA Injection'!Y$2)</f>
        <v>0</v>
      </c>
      <c r="AA140" s="129">
        <f ca="1">SUMIFS('Production Result'!$D:$D,'Production Result'!$C:$C,'DA Injection'!$G140,'Production Result'!$B:$B,'DA Injection'!AA$2)</f>
        <v>0</v>
      </c>
      <c r="AB140" s="129">
        <f ca="1">SUMIFS('Production Result'!$E:$E,'Production Result'!$C:$C,'DA Injection'!$G140,'Production Result'!$B:$B,'DA Injection'!AA$2)</f>
        <v>0</v>
      </c>
      <c r="AC140" s="129">
        <f ca="1">SUMIFS('Production Result'!$D:$D,'Production Result'!$C:$C,'DA Injection'!$G140,'Production Result'!$B:$B,'DA Injection'!AC$2)</f>
        <v>0</v>
      </c>
      <c r="AD140" s="129">
        <f ca="1">SUMIFS('Production Result'!$E:$E,'Production Result'!$C:$C,'DA Injection'!$G140,'Production Result'!$B:$B,'DA Injection'!AC$2)</f>
        <v>0</v>
      </c>
      <c r="AE140" s="129">
        <f ca="1">SUMIFS('Production Result'!$D:$D,'Production Result'!$C:$C,'DA Injection'!$G140,'Production Result'!$B:$B,'DA Injection'!AE$2)</f>
        <v>0</v>
      </c>
      <c r="AF140" s="129">
        <f ca="1">SUMIFS('Production Result'!$E:$E,'Production Result'!$C:$C,'DA Injection'!$G140,'Production Result'!$B:$B,'DA Injection'!AE$2)</f>
        <v>0</v>
      </c>
      <c r="AG140" s="129">
        <f ca="1">SUMIFS('Production Result'!$D:$D,'Production Result'!$C:$C,'DA Injection'!$G140,'Production Result'!$B:$B,'DA Injection'!AG$2)</f>
        <v>0</v>
      </c>
      <c r="AH140" s="129">
        <f ca="1">SUMIFS('Production Result'!$E:$E,'Production Result'!$C:$C,'DA Injection'!$G140,'Production Result'!$B:$B,'DA Injection'!AG$2)</f>
        <v>0</v>
      </c>
      <c r="AI140" s="129">
        <f ca="1">SUMIFS('Production Result'!$D:$D,'Production Result'!$C:$C,'DA Injection'!$G140,'Production Result'!$B:$B,'DA Injection'!AI$2)</f>
        <v>0</v>
      </c>
      <c r="AJ140" s="129">
        <f ca="1">SUMIFS('Production Result'!$E:$E,'Production Result'!$C:$C,'DA Injection'!$G140,'Production Result'!$B:$B,'DA Injection'!AI$2)</f>
        <v>0</v>
      </c>
      <c r="AK140" s="151"/>
      <c r="AL140" s="151"/>
      <c r="AM140" s="151"/>
      <c r="AN140" s="151"/>
      <c r="AO140" s="151"/>
      <c r="AP140" s="151"/>
      <c r="AQ140" s="151"/>
      <c r="AR140" s="151"/>
      <c r="AS140" s="151"/>
      <c r="AT140" s="151"/>
      <c r="AU140" s="151"/>
      <c r="AV140" s="151"/>
      <c r="AW140" s="151"/>
      <c r="AX140" s="151"/>
      <c r="AY140" s="151"/>
      <c r="AZ140" s="151"/>
      <c r="BA140" s="151"/>
      <c r="BB140" s="151"/>
      <c r="BC140" s="151"/>
      <c r="BD140" s="151"/>
      <c r="BE140" s="151"/>
      <c r="BF140" s="151"/>
      <c r="BG140" s="151"/>
      <c r="BH140" s="151"/>
      <c r="BI140" s="151"/>
      <c r="BJ140" s="151"/>
      <c r="BK140" s="151"/>
      <c r="BL140" s="151"/>
      <c r="BM140" s="151"/>
      <c r="BN140" s="151"/>
      <c r="BO140" s="151"/>
      <c r="BP140" s="151"/>
      <c r="BQ140" s="151"/>
      <c r="BR140" s="151"/>
    </row>
    <row r="141" spans="1:70" s="38" customFormat="1" ht="33">
      <c r="A141" s="35"/>
      <c r="B141" s="123"/>
      <c r="C141" s="144">
        <f t="shared" ca="1" si="161"/>
        <v>20</v>
      </c>
      <c r="D141" s="264">
        <f t="shared" ca="1" si="161"/>
        <v>0</v>
      </c>
      <c r="E141" s="144">
        <f t="shared" ref="E141:M141" ca="1" si="174">E140</f>
        <v>6</v>
      </c>
      <c r="F141" s="144">
        <f t="shared" ca="1" si="174"/>
        <v>240</v>
      </c>
      <c r="G141" s="429" t="str">
        <f t="shared" ca="1" si="174"/>
        <v>DJ63-01123A/ASS</v>
      </c>
      <c r="H141" s="196">
        <f t="shared" ca="1" si="174"/>
        <v>4066</v>
      </c>
      <c r="I141" s="144">
        <f t="shared" si="174"/>
        <v>0</v>
      </c>
      <c r="J141" s="212">
        <f t="shared" ca="1" si="174"/>
        <v>1</v>
      </c>
      <c r="K141" s="146">
        <f t="shared" ca="1" si="174"/>
        <v>4248</v>
      </c>
      <c r="L141" s="146">
        <f t="shared" ca="1" si="174"/>
        <v>46.1</v>
      </c>
      <c r="M141" s="146">
        <f t="shared" ca="1" si="174"/>
        <v>2</v>
      </c>
      <c r="N141" s="193">
        <f t="shared" ca="1" si="170"/>
        <v>156.18221258134488</v>
      </c>
      <c r="O141" s="135">
        <f ca="1">SUM(Q141:AJ141)</f>
        <v>0</v>
      </c>
      <c r="P141" s="132" t="s">
        <v>234</v>
      </c>
      <c r="Q141" s="129">
        <f ca="1">SUMIFS('Production Result'!$F:$F,'Production Result'!$C:$C,'DA Injection'!$G141,'Production Result'!$B:$B,'DA Injection'!Q$2)</f>
        <v>0</v>
      </c>
      <c r="R141" s="129">
        <f ca="1">SUMIFS('Production Result'!$G:$G,'Production Result'!$C:$C,'DA Injection'!$G141,'Production Result'!$B:$B,'DA Injection'!Q$2)</f>
        <v>0</v>
      </c>
      <c r="S141" s="129">
        <f ca="1">SUMIFS('Production Result'!$F:$F,'Production Result'!$C:$C,'DA Injection'!$G141,'Production Result'!$B:$B,'DA Injection'!S$2)</f>
        <v>0</v>
      </c>
      <c r="T141" s="129">
        <f ca="1">SUMIFS('Production Result'!$G:$G,'Production Result'!$C:$C,'DA Injection'!$G141,'Production Result'!$B:$B,'DA Injection'!S$2)</f>
        <v>0</v>
      </c>
      <c r="U141" s="129">
        <f ca="1">SUMIFS('Production Result'!$F:$F,'Production Result'!$C:$C,'DA Injection'!$G141,'Production Result'!$B:$B,'DA Injection'!U$2)</f>
        <v>0</v>
      </c>
      <c r="V141" s="129">
        <f ca="1">SUMIFS('Production Result'!$G:$G,'Production Result'!$C:$C,'DA Injection'!$G141,'Production Result'!$B:$B,'DA Injection'!U$2)</f>
        <v>0</v>
      </c>
      <c r="W141" s="129">
        <f ca="1">SUMIFS('Production Result'!$F:$F,'Production Result'!$C:$C,'DA Injection'!$G141,'Production Result'!$B:$B,'DA Injection'!W$2)</f>
        <v>0</v>
      </c>
      <c r="X141" s="129">
        <f ca="1">SUMIFS('Production Result'!$G:$G,'Production Result'!$C:$C,'DA Injection'!$G141,'Production Result'!$B:$B,'DA Injection'!W$2)</f>
        <v>0</v>
      </c>
      <c r="Y141" s="129">
        <f ca="1">SUMIFS('Production Result'!$F:$F,'Production Result'!$C:$C,'DA Injection'!$G141,'Production Result'!$B:$B,'DA Injection'!Y$2)</f>
        <v>0</v>
      </c>
      <c r="Z141" s="129">
        <f ca="1">SUMIFS('Production Result'!$G:$G,'Production Result'!$C:$C,'DA Injection'!$G141,'Production Result'!$B:$B,'DA Injection'!Y$2)</f>
        <v>0</v>
      </c>
      <c r="AA141" s="129">
        <f ca="1">SUMIFS('Production Result'!$F:$F,'Production Result'!$C:$C,'DA Injection'!$G141,'Production Result'!$B:$B,'DA Injection'!AA$2)</f>
        <v>0</v>
      </c>
      <c r="AB141" s="129">
        <f ca="1">SUMIFS('Production Result'!$G:$G,'Production Result'!$C:$C,'DA Injection'!$G141,'Production Result'!$B:$B,'DA Injection'!AA$2)</f>
        <v>0</v>
      </c>
      <c r="AC141" s="129">
        <f ca="1">SUMIFS('Production Result'!$F:$F,'Production Result'!$C:$C,'DA Injection'!$G141,'Production Result'!$B:$B,'DA Injection'!AC$2)</f>
        <v>0</v>
      </c>
      <c r="AD141" s="129">
        <f ca="1">SUMIFS('Production Result'!$G:$G,'Production Result'!$C:$C,'DA Injection'!$G141,'Production Result'!$B:$B,'DA Injection'!AC$2)</f>
        <v>0</v>
      </c>
      <c r="AE141" s="129">
        <f ca="1">SUMIFS('Production Result'!$F:$F,'Production Result'!$C:$C,'DA Injection'!$G141,'Production Result'!$B:$B,'DA Injection'!AE$2)</f>
        <v>0</v>
      </c>
      <c r="AF141" s="129">
        <f ca="1">SUMIFS('Production Result'!$G:$G,'Production Result'!$C:$C,'DA Injection'!$G141,'Production Result'!$B:$B,'DA Injection'!AE$2)</f>
        <v>0</v>
      </c>
      <c r="AG141" s="129">
        <f ca="1">SUMIFS('Production Result'!$F:$F,'Production Result'!$C:$C,'DA Injection'!$G141,'Production Result'!$B:$B,'DA Injection'!AG$2)</f>
        <v>0</v>
      </c>
      <c r="AH141" s="129">
        <f ca="1">SUMIFS('Production Result'!$G:$G,'Production Result'!$C:$C,'DA Injection'!$G141,'Production Result'!$B:$B,'DA Injection'!AG$2)</f>
        <v>0</v>
      </c>
      <c r="AI141" s="129">
        <f ca="1">SUMIFS('Production Result'!$F:$F,'Production Result'!$C:$C,'DA Injection'!$G141,'Production Result'!$B:$B,'DA Injection'!AI$2)</f>
        <v>0</v>
      </c>
      <c r="AJ141" s="129">
        <f ca="1">SUMIFS('Production Result'!$G:$G,'Production Result'!$C:$C,'DA Injection'!$G141,'Production Result'!$B:$B,'DA Injection'!AI$2)</f>
        <v>0</v>
      </c>
      <c r="AK141" s="151"/>
      <c r="AL141" s="151"/>
      <c r="AM141" s="151"/>
      <c r="AN141" s="151"/>
      <c r="AO141" s="151"/>
      <c r="AP141" s="151"/>
      <c r="AQ141" s="151"/>
      <c r="AR141" s="151"/>
      <c r="AS141" s="151"/>
      <c r="AT141" s="151"/>
      <c r="AU141" s="151"/>
      <c r="AV141" s="151"/>
      <c r="AW141" s="151"/>
      <c r="AX141" s="151"/>
      <c r="AY141" s="151"/>
      <c r="AZ141" s="151"/>
      <c r="BA141" s="151"/>
      <c r="BB141" s="151"/>
      <c r="BC141" s="151"/>
      <c r="BD141" s="151"/>
      <c r="BE141" s="151"/>
      <c r="BF141" s="151"/>
      <c r="BG141" s="151"/>
      <c r="BH141" s="151"/>
      <c r="BI141" s="151"/>
      <c r="BJ141" s="151"/>
      <c r="BK141" s="151"/>
      <c r="BL141" s="151"/>
      <c r="BM141" s="151"/>
      <c r="BN141" s="151"/>
      <c r="BO141" s="151"/>
      <c r="BP141" s="151"/>
      <c r="BQ141" s="151"/>
      <c r="BR141" s="151"/>
    </row>
    <row r="142" spans="1:70" s="38" customFormat="1" ht="33">
      <c r="A142" s="35"/>
      <c r="B142" s="123"/>
      <c r="C142" s="145">
        <f t="shared" ca="1" si="161"/>
        <v>20</v>
      </c>
      <c r="D142" s="264">
        <f t="shared" ca="1" si="161"/>
        <v>0</v>
      </c>
      <c r="E142" s="145">
        <f t="shared" ref="E142:M142" ca="1" si="175">E141</f>
        <v>6</v>
      </c>
      <c r="F142" s="145">
        <f t="shared" ca="1" si="175"/>
        <v>240</v>
      </c>
      <c r="G142" s="430" t="str">
        <f t="shared" ca="1" si="175"/>
        <v>DJ63-01123A/ASS</v>
      </c>
      <c r="H142" s="196">
        <f t="shared" ca="1" si="175"/>
        <v>4066</v>
      </c>
      <c r="I142" s="145">
        <f t="shared" si="175"/>
        <v>0</v>
      </c>
      <c r="J142" s="213">
        <f t="shared" ca="1" si="175"/>
        <v>1</v>
      </c>
      <c r="K142" s="146">
        <f t="shared" ca="1" si="175"/>
        <v>4248</v>
      </c>
      <c r="L142" s="146">
        <f t="shared" ca="1" si="175"/>
        <v>46.1</v>
      </c>
      <c r="M142" s="146">
        <f t="shared" ca="1" si="175"/>
        <v>2</v>
      </c>
      <c r="N142" s="194">
        <f t="shared" ca="1" si="170"/>
        <v>156.18221258134488</v>
      </c>
      <c r="O142" s="137" t="e">
        <f ca="1">O141/O140</f>
        <v>#DIV/0!</v>
      </c>
      <c r="P142" s="136" t="s">
        <v>239</v>
      </c>
      <c r="Q142" s="138" t="str">
        <f t="shared" ref="Q142:AJ142" ca="1" si="176">IFERROR(Q141/Q140,"")</f>
        <v/>
      </c>
      <c r="R142" s="138" t="str">
        <f t="shared" ca="1" si="176"/>
        <v/>
      </c>
      <c r="S142" s="138" t="str">
        <f t="shared" ca="1" si="176"/>
        <v/>
      </c>
      <c r="T142" s="138" t="str">
        <f t="shared" ca="1" si="176"/>
        <v/>
      </c>
      <c r="U142" s="138" t="str">
        <f t="shared" ca="1" si="176"/>
        <v/>
      </c>
      <c r="V142" s="138" t="str">
        <f t="shared" ca="1" si="176"/>
        <v/>
      </c>
      <c r="W142" s="138" t="str">
        <f t="shared" ca="1" si="176"/>
        <v/>
      </c>
      <c r="X142" s="138" t="str">
        <f t="shared" ca="1" si="176"/>
        <v/>
      </c>
      <c r="Y142" s="138" t="str">
        <f t="shared" ca="1" si="176"/>
        <v/>
      </c>
      <c r="Z142" s="138" t="str">
        <f t="shared" ca="1" si="176"/>
        <v/>
      </c>
      <c r="AA142" s="138" t="str">
        <f t="shared" ca="1" si="176"/>
        <v/>
      </c>
      <c r="AB142" s="138" t="str">
        <f t="shared" ca="1" si="176"/>
        <v/>
      </c>
      <c r="AC142" s="138" t="str">
        <f t="shared" ca="1" si="176"/>
        <v/>
      </c>
      <c r="AD142" s="138" t="str">
        <f t="shared" ca="1" si="176"/>
        <v/>
      </c>
      <c r="AE142" s="138" t="str">
        <f t="shared" ca="1" si="176"/>
        <v/>
      </c>
      <c r="AF142" s="138" t="str">
        <f t="shared" ca="1" si="176"/>
        <v/>
      </c>
      <c r="AG142" s="138" t="str">
        <f t="shared" ca="1" si="176"/>
        <v/>
      </c>
      <c r="AH142" s="138" t="str">
        <f t="shared" ca="1" si="176"/>
        <v/>
      </c>
      <c r="AI142" s="138" t="str">
        <f t="shared" ca="1" si="176"/>
        <v/>
      </c>
      <c r="AJ142" s="138" t="str">
        <f t="shared" ca="1" si="176"/>
        <v/>
      </c>
      <c r="AK142" s="151"/>
      <c r="AL142" s="151"/>
      <c r="AM142" s="151"/>
      <c r="AN142" s="151"/>
      <c r="AO142" s="151"/>
      <c r="AP142" s="151"/>
      <c r="AQ142" s="151"/>
      <c r="AR142" s="151"/>
      <c r="AS142" s="151"/>
      <c r="AT142" s="151"/>
      <c r="AU142" s="151"/>
      <c r="AV142" s="151"/>
      <c r="AW142" s="151"/>
      <c r="AX142" s="151"/>
      <c r="AY142" s="151"/>
      <c r="AZ142" s="151"/>
      <c r="BA142" s="151"/>
      <c r="BB142" s="151"/>
      <c r="BC142" s="151"/>
      <c r="BD142" s="151"/>
      <c r="BE142" s="151"/>
      <c r="BF142" s="151"/>
      <c r="BG142" s="151"/>
      <c r="BH142" s="151"/>
      <c r="BI142" s="151"/>
      <c r="BJ142" s="151"/>
      <c r="BK142" s="151"/>
      <c r="BL142" s="151"/>
      <c r="BM142" s="151"/>
      <c r="BN142" s="151"/>
      <c r="BO142" s="151"/>
      <c r="BP142" s="151"/>
      <c r="BQ142" s="151"/>
      <c r="BR142" s="151"/>
    </row>
    <row r="143" spans="1:70" s="115" customFormat="1" ht="33">
      <c r="A143" s="114"/>
      <c r="B143" s="121"/>
      <c r="C143" s="141">
        <f ca="1">IF(P147="Good",COUNTIF(INDIRECT("P1:P"&amp;ROW(P147)),"Good"))</f>
        <v>21</v>
      </c>
      <c r="D143" s="285">
        <f ca="1">IFERROR(SUM(Q147:AJ147)/SUM(Q146:AJ146),"-")</f>
        <v>0</v>
      </c>
      <c r="E143" s="139">
        <f ca="1">VLOOKUP(G143,'Code List'!B:D,2,0)</f>
        <v>7</v>
      </c>
      <c r="F143" s="139">
        <f ca="1">VLOOKUP(G143,'Code List'!B:D,3,0)</f>
        <v>240</v>
      </c>
      <c r="G143" s="427" t="str">
        <f ca="1">VLOOKUP(C143,'Code List'!A:B,2,0)</f>
        <v>DJ64-01014A</v>
      </c>
      <c r="H143" s="195">
        <f ca="1">SUM(Q144:AJ144)-K143</f>
        <v>2938</v>
      </c>
      <c r="I143" s="133"/>
      <c r="J143" s="211">
        <f ca="1">VLOOKUP(G143,'Code List'!B:G,6,0)</f>
        <v>0.5</v>
      </c>
      <c r="K143" s="140">
        <f ca="1">SUMIFS(Stock!C:C,Stock!B:B,'DA Injection'!G143)+SUMIFS(Stock!C:C,Stock!B:B,VLOOKUP('DA Injection'!G143,'Code List'!$B:$K,10,0))</f>
        <v>5376</v>
      </c>
      <c r="L143" s="140">
        <f ca="1">VLOOKUP(G143,'Code List'!B:F,4,0)</f>
        <v>39.25</v>
      </c>
      <c r="M143" s="140">
        <f ca="1">VLOOKUP(G143,'Code List'!B:F,5,0)</f>
        <v>2</v>
      </c>
      <c r="N143" s="197">
        <f t="shared" ca="1" si="170"/>
        <v>183.43949044585986</v>
      </c>
      <c r="O143" s="134"/>
      <c r="P143" s="124" t="s">
        <v>231</v>
      </c>
      <c r="Q143" s="125" t="s">
        <v>228</v>
      </c>
      <c r="R143" s="126" t="s">
        <v>229</v>
      </c>
      <c r="S143" s="125" t="s">
        <v>228</v>
      </c>
      <c r="T143" s="126" t="s">
        <v>229</v>
      </c>
      <c r="U143" s="125" t="s">
        <v>228</v>
      </c>
      <c r="V143" s="126" t="s">
        <v>229</v>
      </c>
      <c r="W143" s="125" t="s">
        <v>228</v>
      </c>
      <c r="X143" s="126" t="s">
        <v>229</v>
      </c>
      <c r="Y143" s="125" t="s">
        <v>228</v>
      </c>
      <c r="Z143" s="126" t="s">
        <v>229</v>
      </c>
      <c r="AA143" s="125" t="s">
        <v>228</v>
      </c>
      <c r="AB143" s="126" t="s">
        <v>229</v>
      </c>
      <c r="AC143" s="125" t="s">
        <v>228</v>
      </c>
      <c r="AD143" s="126" t="s">
        <v>229</v>
      </c>
      <c r="AE143" s="125" t="s">
        <v>228</v>
      </c>
      <c r="AF143" s="126" t="s">
        <v>229</v>
      </c>
      <c r="AG143" s="125" t="s">
        <v>228</v>
      </c>
      <c r="AH143" s="126" t="s">
        <v>229</v>
      </c>
      <c r="AI143" s="125" t="s">
        <v>228</v>
      </c>
      <c r="AJ143" s="126" t="s">
        <v>229</v>
      </c>
      <c r="AK143" s="150"/>
      <c r="AL143" s="150"/>
      <c r="AM143" s="150"/>
      <c r="AN143" s="150"/>
      <c r="AO143" s="150"/>
      <c r="AP143" s="150"/>
      <c r="AQ143" s="150"/>
      <c r="AR143" s="150"/>
      <c r="AS143" s="150"/>
      <c r="AT143" s="150"/>
      <c r="AU143" s="150"/>
      <c r="AV143" s="150"/>
      <c r="AW143" s="150"/>
      <c r="AX143" s="150"/>
      <c r="AY143" s="150"/>
      <c r="AZ143" s="150"/>
      <c r="BA143" s="150"/>
      <c r="BB143" s="150"/>
      <c r="BC143" s="150"/>
      <c r="BD143" s="150"/>
      <c r="BE143" s="150"/>
      <c r="BF143" s="150"/>
      <c r="BG143" s="150"/>
      <c r="BH143" s="150"/>
      <c r="BI143" s="150"/>
      <c r="BJ143" s="150"/>
      <c r="BK143" s="150"/>
      <c r="BL143" s="150"/>
      <c r="BM143" s="150"/>
      <c r="BN143" s="150"/>
      <c r="BO143" s="150"/>
      <c r="BP143" s="150"/>
      <c r="BQ143" s="150"/>
      <c r="BR143" s="150"/>
    </row>
    <row r="144" spans="1:70" s="115" customFormat="1" ht="66.95" customHeight="1">
      <c r="A144" s="114"/>
      <c r="B144" s="121"/>
      <c r="C144" s="144">
        <f t="shared" ref="C144:M144" ca="1" si="177">C143</f>
        <v>21</v>
      </c>
      <c r="D144" s="264">
        <f t="shared" ca="1" si="177"/>
        <v>0</v>
      </c>
      <c r="E144" s="144">
        <f t="shared" ca="1" si="177"/>
        <v>7</v>
      </c>
      <c r="F144" s="144">
        <f t="shared" ca="1" si="177"/>
        <v>240</v>
      </c>
      <c r="G144" s="429" t="str">
        <f t="shared" ca="1" si="177"/>
        <v>DJ64-01014A</v>
      </c>
      <c r="H144" s="196">
        <f t="shared" ca="1" si="177"/>
        <v>2938</v>
      </c>
      <c r="I144" s="144">
        <f t="shared" si="177"/>
        <v>0</v>
      </c>
      <c r="J144" s="212">
        <f t="shared" ca="1" si="177"/>
        <v>0.5</v>
      </c>
      <c r="K144" s="146">
        <f t="shared" ca="1" si="177"/>
        <v>5376</v>
      </c>
      <c r="L144" s="146">
        <f t="shared" ca="1" si="177"/>
        <v>39.25</v>
      </c>
      <c r="M144" s="146">
        <f t="shared" ca="1" si="177"/>
        <v>2</v>
      </c>
      <c r="N144" s="193">
        <f t="shared" ca="1" si="170"/>
        <v>183.43949044585986</v>
      </c>
      <c r="O144" s="134" t="s">
        <v>238</v>
      </c>
      <c r="P144" s="124"/>
      <c r="Q144" s="463">
        <f ca="1">IF(SUMIFS(INDIRECT("'PSI WM REF'!"&amp;SUBSTITUTE(ADDRESS(1,MATCH(Q$2,INDIRECT("'PSI WM REF'!"&amp;"5:5"),0)),"$1","")&amp;":"&amp;SUBSTITUTE(ADDRESS(1,MATCH(Q$2,INDIRECT("'PSI WM REF'!"&amp;"5:5"),0)),"$1","")),INDIRECT("'PSI WM REF'!"&amp;"C:C"),$G143,INDIRECT("'PSI WM REF'!"&amp;"U:U"),"3.Balance stock (only SEHC)")&gt;0,0,IF(ABS(SUMIFS(INDIRECT("'PSI WM REF'!"&amp;SUBSTITUTE(ADDRESS(1,MATCH(Q$2,INDIRECT("'PSI WM REF'!"&amp;"5:5"),0)),"$1","")&amp;":"&amp;SUBSTITUTE(ADDRESS(1,MATCH(Q$2,INDIRECT("'PSI WM REF'!"&amp;"5:5"),0)),"$1","")),INDIRECT("'PSI WM REF'!"&amp;"C:C"),$G143,INDIRECT("'PSI WM REF'!"&amp;"U:U"),"3.Balance stock (only SEHC)"))&gt;SUMIFS(INDIRECT("'PSI WM REF'!"&amp;SUBSTITUTE(ADDRESS(1,MATCH(Q$2,INDIRECT("'PSI WM REF'!"&amp;"5:5"),0)),"$1","")&amp;":"&amp;SUBSTITUTE(ADDRESS(1,MATCH(Q$2,INDIRECT("'PSI WM REF'!"&amp;"5:5"),0)),"$1","")),INDIRECT("'PSI WM REF'!"&amp;"C:C"),$G143,INDIRECT("'PSI WM REF'!"&amp;"U:U"),"1.Requirements (필요량)"),SUMIFS(INDIRECT("'PSI WM REF'!"&amp;SUBSTITUTE(ADDRESS(1,MATCH(Q$2,INDIRECT("'PSI WM REF'!"&amp;"5:5"),0)),"$1","")&amp;":"&amp;SUBSTITUTE(ADDRESS(1,MATCH(Q$2,INDIRECT("'PSI WM REF'!"&amp;"5:5"),0)),"$1","")),INDIRECT("'PSI WM REF'!"&amp;"C:C"),$G143,INDIRECT("'PSI WM REF'!"&amp;"U:U"),"1.Requirements (필요량)"),ABS(SUMIFS(INDIRECT("'PSI WM REF'!"&amp;SUBSTITUTE(ADDRESS(1,MATCH(Q$2,INDIRECT("'PSI WM REF'!"&amp;"5:5"),0)),"$1","")&amp;":"&amp;SUBSTITUTE(ADDRESS(1,MATCH(Q$2,INDIRECT("'PSI WM REF'!"&amp;"5:5"),0)),"$1","")),INDIRECT("'PSI WM REF'!"&amp;"C:C"),$G143,INDIRECT("'PSI WM REF'!"&amp;"U:U"),"3.Balance stock (only SEHC)"))))+N(" [[[[               Comment: WM REF PSI              ]]]")+IFERROR(SUMIFS(INDIRECT("'PSI VC'!"&amp;SUBSTITUTE(ADDRESS(1,MATCH(Q$2,INDIRECT("'PSI VC'!"&amp;"3:3"),0)),"$1","")&amp;":"&amp;SUBSTITUTE(ADDRESS(1,MATCH(Q$2,INDIRECT("'PSI VC'!"&amp;"3:3"),0)),"$1","")),INDIRECT("'PSI VC'!"&amp;"A:A"),$G143),0)+N("[[[                    Comment: VC PSI                    ]]]")+SUMIFS(INDIRECT("'Assy PSI Shortage'!"&amp;SUBSTITUTE(ADDRESS(1,42+MATCH(Q$2,INDIRECT("'Assy PSI Shortage'!"&amp;"AQ2:BA2"),0)),"$1","")&amp;":"&amp;SUBSTITUTE(ADDRESS(1,42+MATCH(Q$2,INDIRECT("'Assy PSI Shortage'!"&amp;"AQ2:BA2"),0)),"$1","")),'Assy PSI Shortage'!$AP:$AP,'DA Injection'!$G143)+N("[[[                    Comment: Assy PSI                    ]]]")</f>
        <v>3039</v>
      </c>
      <c r="R144" s="464"/>
      <c r="S144" s="463">
        <f ca="1">IF(SUMIFS(INDIRECT("'PSI WM REF'!"&amp;SUBSTITUTE(ADDRESS(1,MATCH(S$2,INDIRECT("'PSI WM REF'!"&amp;"5:5"),0)),"$1","")&amp;":"&amp;SUBSTITUTE(ADDRESS(1,MATCH(S$2,INDIRECT("'PSI WM REF'!"&amp;"5:5"),0)),"$1","")),INDIRECT("'PSI WM REF'!"&amp;"C:C"),$G143,INDIRECT("'PSI WM REF'!"&amp;"U:U"),"3.Balance stock (only SEHC)")&gt;0,0,IF(ABS(SUMIFS(INDIRECT("'PSI WM REF'!"&amp;SUBSTITUTE(ADDRESS(1,MATCH(S$2,INDIRECT("'PSI WM REF'!"&amp;"5:5"),0)),"$1","")&amp;":"&amp;SUBSTITUTE(ADDRESS(1,MATCH(S$2,INDIRECT("'PSI WM REF'!"&amp;"5:5"),0)),"$1","")),INDIRECT("'PSI WM REF'!"&amp;"C:C"),$G143,INDIRECT("'PSI WM REF'!"&amp;"U:U"),"3.Balance stock (only SEHC)"))&gt;SUMIFS(INDIRECT("'PSI WM REF'!"&amp;SUBSTITUTE(ADDRESS(1,MATCH(S$2,INDIRECT("'PSI WM REF'!"&amp;"5:5"),0)),"$1","")&amp;":"&amp;SUBSTITUTE(ADDRESS(1,MATCH(S$2,INDIRECT("'PSI WM REF'!"&amp;"5:5"),0)),"$1","")),INDIRECT("'PSI WM REF'!"&amp;"C:C"),$G143,INDIRECT("'PSI WM REF'!"&amp;"U:U"),"1.Requirements (필요량)"),SUMIFS(INDIRECT("'PSI WM REF'!"&amp;SUBSTITUTE(ADDRESS(1,MATCH(S$2,INDIRECT("'PSI WM REF'!"&amp;"5:5"),0)),"$1","")&amp;":"&amp;SUBSTITUTE(ADDRESS(1,MATCH(S$2,INDIRECT("'PSI WM REF'!"&amp;"5:5"),0)),"$1","")),INDIRECT("'PSI WM REF'!"&amp;"C:C"),$G143,INDIRECT("'PSI WM REF'!"&amp;"U:U"),"1.Requirements (필요량)"),ABS(SUMIFS(INDIRECT("'PSI WM REF'!"&amp;SUBSTITUTE(ADDRESS(1,MATCH(S$2,INDIRECT("'PSI WM REF'!"&amp;"5:5"),0)),"$1","")&amp;":"&amp;SUBSTITUTE(ADDRESS(1,MATCH(S$2,INDIRECT("'PSI WM REF'!"&amp;"5:5"),0)),"$1","")),INDIRECT("'PSI WM REF'!"&amp;"C:C"),$G143,INDIRECT("'PSI WM REF'!"&amp;"U:U"),"3.Balance stock (only SEHC)"))))+N(" [[[[               Comment: WM REF PSI              ]]]")+IFERROR(SUMIFS(INDIRECT("'PSI VC'!"&amp;SUBSTITUTE(ADDRESS(1,MATCH(S$2,INDIRECT("'PSI VC'!"&amp;"3:3"),0)),"$1","")&amp;":"&amp;SUBSTITUTE(ADDRESS(1,MATCH(S$2,INDIRECT("'PSI VC'!"&amp;"3:3"),0)),"$1","")),INDIRECT("'PSI VC'!"&amp;"A:A"),$G143),0)+N("[[[                    Comment: VC PSI                    ]]]")+SUMIFS(INDIRECT("'Assy PSI Shortage'!"&amp;SUBSTITUTE(ADDRESS(1,42+MATCH(S$2,INDIRECT("'Assy PSI Shortage'!"&amp;"AQ2:BA2"),0)),"$1","")&amp;":"&amp;SUBSTITUTE(ADDRESS(1,42+MATCH(S$2,INDIRECT("'Assy PSI Shortage'!"&amp;"AQ2:BA2"),0)),"$1","")),'Assy PSI Shortage'!$AP:$AP,'DA Injection'!$G143)+N("[[[                    Comment: Assy PSI                    ]]]")</f>
        <v>0</v>
      </c>
      <c r="T144" s="464"/>
      <c r="U144" s="463">
        <f ca="1">IF(SUMIFS(INDIRECT("'PSI WM REF'!"&amp;SUBSTITUTE(ADDRESS(1,MATCH(U$2,INDIRECT("'PSI WM REF'!"&amp;"5:5"),0)),"$1","")&amp;":"&amp;SUBSTITUTE(ADDRESS(1,MATCH(U$2,INDIRECT("'PSI WM REF'!"&amp;"5:5"),0)),"$1","")),INDIRECT("'PSI WM REF'!"&amp;"C:C"),$G143,INDIRECT("'PSI WM REF'!"&amp;"U:U"),"3.Balance stock (only SEHC)")&gt;0,0,IF(ABS(SUMIFS(INDIRECT("'PSI WM REF'!"&amp;SUBSTITUTE(ADDRESS(1,MATCH(U$2,INDIRECT("'PSI WM REF'!"&amp;"5:5"),0)),"$1","")&amp;":"&amp;SUBSTITUTE(ADDRESS(1,MATCH(U$2,INDIRECT("'PSI WM REF'!"&amp;"5:5"),0)),"$1","")),INDIRECT("'PSI WM REF'!"&amp;"C:C"),$G143,INDIRECT("'PSI WM REF'!"&amp;"U:U"),"3.Balance stock (only SEHC)"))&gt;SUMIFS(INDIRECT("'PSI WM REF'!"&amp;SUBSTITUTE(ADDRESS(1,MATCH(U$2,INDIRECT("'PSI WM REF'!"&amp;"5:5"),0)),"$1","")&amp;":"&amp;SUBSTITUTE(ADDRESS(1,MATCH(U$2,INDIRECT("'PSI WM REF'!"&amp;"5:5"),0)),"$1","")),INDIRECT("'PSI WM REF'!"&amp;"C:C"),$G143,INDIRECT("'PSI WM REF'!"&amp;"U:U"),"1.Requirements (필요량)"),SUMIFS(INDIRECT("'PSI WM REF'!"&amp;SUBSTITUTE(ADDRESS(1,MATCH(U$2,INDIRECT("'PSI WM REF'!"&amp;"5:5"),0)),"$1","")&amp;":"&amp;SUBSTITUTE(ADDRESS(1,MATCH(U$2,INDIRECT("'PSI WM REF'!"&amp;"5:5"),0)),"$1","")),INDIRECT("'PSI WM REF'!"&amp;"C:C"),$G143,INDIRECT("'PSI WM REF'!"&amp;"U:U"),"1.Requirements (필요량)"),ABS(SUMIFS(INDIRECT("'PSI WM REF'!"&amp;SUBSTITUTE(ADDRESS(1,MATCH(U$2,INDIRECT("'PSI WM REF'!"&amp;"5:5"),0)),"$1","")&amp;":"&amp;SUBSTITUTE(ADDRESS(1,MATCH(U$2,INDIRECT("'PSI WM REF'!"&amp;"5:5"),0)),"$1","")),INDIRECT("'PSI WM REF'!"&amp;"C:C"),$G143,INDIRECT("'PSI WM REF'!"&amp;"U:U"),"3.Balance stock (only SEHC)"))))+N(" [[[[               Comment: WM REF PSI              ]]]")+IFERROR(SUMIFS(INDIRECT("'PSI VC'!"&amp;SUBSTITUTE(ADDRESS(1,MATCH(U$2,INDIRECT("'PSI VC'!"&amp;"3:3"),0)),"$1","")&amp;":"&amp;SUBSTITUTE(ADDRESS(1,MATCH(U$2,INDIRECT("'PSI VC'!"&amp;"3:3"),0)),"$1","")),INDIRECT("'PSI VC'!"&amp;"A:A"),$G143),0)+N("[[[                    Comment: VC PSI                    ]]]")+SUMIFS(INDIRECT("'Assy PSI Shortage'!"&amp;SUBSTITUTE(ADDRESS(1,42+MATCH(U$2,INDIRECT("'Assy PSI Shortage'!"&amp;"AQ2:BA2"),0)),"$1","")&amp;":"&amp;SUBSTITUTE(ADDRESS(1,42+MATCH(U$2,INDIRECT("'Assy PSI Shortage'!"&amp;"AQ2:BA2"),0)),"$1","")),'Assy PSI Shortage'!$AP:$AP,'DA Injection'!$G143)+N("[[[                    Comment: Assy PSI                    ]]]")</f>
        <v>0</v>
      </c>
      <c r="V144" s="464"/>
      <c r="W144" s="463">
        <f ca="1">IF(SUMIFS(INDIRECT("'PSI WM REF'!"&amp;SUBSTITUTE(ADDRESS(1,MATCH(W$2,INDIRECT("'PSI WM REF'!"&amp;"5:5"),0)),"$1","")&amp;":"&amp;SUBSTITUTE(ADDRESS(1,MATCH(W$2,INDIRECT("'PSI WM REF'!"&amp;"5:5"),0)),"$1","")),INDIRECT("'PSI WM REF'!"&amp;"C:C"),$G143,INDIRECT("'PSI WM REF'!"&amp;"U:U"),"3.Balance stock (only SEHC)")&gt;0,0,IF(ABS(SUMIFS(INDIRECT("'PSI WM REF'!"&amp;SUBSTITUTE(ADDRESS(1,MATCH(W$2,INDIRECT("'PSI WM REF'!"&amp;"5:5"),0)),"$1","")&amp;":"&amp;SUBSTITUTE(ADDRESS(1,MATCH(W$2,INDIRECT("'PSI WM REF'!"&amp;"5:5"),0)),"$1","")),INDIRECT("'PSI WM REF'!"&amp;"C:C"),$G143,INDIRECT("'PSI WM REF'!"&amp;"U:U"),"3.Balance stock (only SEHC)"))&gt;SUMIFS(INDIRECT("'PSI WM REF'!"&amp;SUBSTITUTE(ADDRESS(1,MATCH(W$2,INDIRECT("'PSI WM REF'!"&amp;"5:5"),0)),"$1","")&amp;":"&amp;SUBSTITUTE(ADDRESS(1,MATCH(W$2,INDIRECT("'PSI WM REF'!"&amp;"5:5"),0)),"$1","")),INDIRECT("'PSI WM REF'!"&amp;"C:C"),$G143,INDIRECT("'PSI WM REF'!"&amp;"U:U"),"1.Requirements (필요량)"),SUMIFS(INDIRECT("'PSI WM REF'!"&amp;SUBSTITUTE(ADDRESS(1,MATCH(W$2,INDIRECT("'PSI WM REF'!"&amp;"5:5"),0)),"$1","")&amp;":"&amp;SUBSTITUTE(ADDRESS(1,MATCH(W$2,INDIRECT("'PSI WM REF'!"&amp;"5:5"),0)),"$1","")),INDIRECT("'PSI WM REF'!"&amp;"C:C"),$G143,INDIRECT("'PSI WM REF'!"&amp;"U:U"),"1.Requirements (필요량)"),ABS(SUMIFS(INDIRECT("'PSI WM REF'!"&amp;SUBSTITUTE(ADDRESS(1,MATCH(W$2,INDIRECT("'PSI WM REF'!"&amp;"5:5"),0)),"$1","")&amp;":"&amp;SUBSTITUTE(ADDRESS(1,MATCH(W$2,INDIRECT("'PSI WM REF'!"&amp;"5:5"),0)),"$1","")),INDIRECT("'PSI WM REF'!"&amp;"C:C"),$G143,INDIRECT("'PSI WM REF'!"&amp;"U:U"),"3.Balance stock (only SEHC)"))))+N(" [[[[               Comment: WM REF PSI              ]]]")+IFERROR(SUMIFS(INDIRECT("'PSI VC'!"&amp;SUBSTITUTE(ADDRESS(1,MATCH(W$2,INDIRECT("'PSI VC'!"&amp;"3:3"),0)),"$1","")&amp;":"&amp;SUBSTITUTE(ADDRESS(1,MATCH(W$2,INDIRECT("'PSI VC'!"&amp;"3:3"),0)),"$1","")),INDIRECT("'PSI VC'!"&amp;"A:A"),$G143),0)+N("[[[                    Comment: VC PSI                    ]]]")+SUMIFS(INDIRECT("'Assy PSI Shortage'!"&amp;SUBSTITUTE(ADDRESS(1,42+MATCH(W$2,INDIRECT("'Assy PSI Shortage'!"&amp;"AQ2:BA2"),0)),"$1","")&amp;":"&amp;SUBSTITUTE(ADDRESS(1,42+MATCH(W$2,INDIRECT("'Assy PSI Shortage'!"&amp;"AQ2:BA2"),0)),"$1","")),'Assy PSI Shortage'!$AP:$AP,'DA Injection'!$G143)+N("[[[                    Comment: Assy PSI                    ]]]")</f>
        <v>0</v>
      </c>
      <c r="X144" s="464"/>
      <c r="Y144" s="463">
        <f ca="1">IF(SUMIFS(INDIRECT("'PSI WM REF'!"&amp;SUBSTITUTE(ADDRESS(1,MATCH(Y$2,INDIRECT("'PSI WM REF'!"&amp;"5:5"),0)),"$1","")&amp;":"&amp;SUBSTITUTE(ADDRESS(1,MATCH(Y$2,INDIRECT("'PSI WM REF'!"&amp;"5:5"),0)),"$1","")),INDIRECT("'PSI WM REF'!"&amp;"C:C"),$G143,INDIRECT("'PSI WM REF'!"&amp;"U:U"),"3.Balance stock (only SEHC)")&gt;0,0,IF(ABS(SUMIFS(INDIRECT("'PSI WM REF'!"&amp;SUBSTITUTE(ADDRESS(1,MATCH(Y$2,INDIRECT("'PSI WM REF'!"&amp;"5:5"),0)),"$1","")&amp;":"&amp;SUBSTITUTE(ADDRESS(1,MATCH(Y$2,INDIRECT("'PSI WM REF'!"&amp;"5:5"),0)),"$1","")),INDIRECT("'PSI WM REF'!"&amp;"C:C"),$G143,INDIRECT("'PSI WM REF'!"&amp;"U:U"),"3.Balance stock (only SEHC)"))&gt;SUMIFS(INDIRECT("'PSI WM REF'!"&amp;SUBSTITUTE(ADDRESS(1,MATCH(Y$2,INDIRECT("'PSI WM REF'!"&amp;"5:5"),0)),"$1","")&amp;":"&amp;SUBSTITUTE(ADDRESS(1,MATCH(Y$2,INDIRECT("'PSI WM REF'!"&amp;"5:5"),0)),"$1","")),INDIRECT("'PSI WM REF'!"&amp;"C:C"),$G143,INDIRECT("'PSI WM REF'!"&amp;"U:U"),"1.Requirements (필요량)"),SUMIFS(INDIRECT("'PSI WM REF'!"&amp;SUBSTITUTE(ADDRESS(1,MATCH(Y$2,INDIRECT("'PSI WM REF'!"&amp;"5:5"),0)),"$1","")&amp;":"&amp;SUBSTITUTE(ADDRESS(1,MATCH(Y$2,INDIRECT("'PSI WM REF'!"&amp;"5:5"),0)),"$1","")),INDIRECT("'PSI WM REF'!"&amp;"C:C"),$G143,INDIRECT("'PSI WM REF'!"&amp;"U:U"),"1.Requirements (필요량)"),ABS(SUMIFS(INDIRECT("'PSI WM REF'!"&amp;SUBSTITUTE(ADDRESS(1,MATCH(Y$2,INDIRECT("'PSI WM REF'!"&amp;"5:5"),0)),"$1","")&amp;":"&amp;SUBSTITUTE(ADDRESS(1,MATCH(Y$2,INDIRECT("'PSI WM REF'!"&amp;"5:5"),0)),"$1","")),INDIRECT("'PSI WM REF'!"&amp;"C:C"),$G143,INDIRECT("'PSI WM REF'!"&amp;"U:U"),"3.Balance stock (only SEHC)"))))+N(" [[[[               Comment: WM REF PSI              ]]]")+IFERROR(SUMIFS(INDIRECT("'PSI VC'!"&amp;SUBSTITUTE(ADDRESS(1,MATCH(Y$2,INDIRECT("'PSI VC'!"&amp;"3:3"),0)),"$1","")&amp;":"&amp;SUBSTITUTE(ADDRESS(1,MATCH(Y$2,INDIRECT("'PSI VC'!"&amp;"3:3"),0)),"$1","")),INDIRECT("'PSI VC'!"&amp;"A:A"),$G143),0)+N("[[[                    Comment: VC PSI                    ]]]")+SUMIFS(INDIRECT("'Assy PSI Shortage'!"&amp;SUBSTITUTE(ADDRESS(1,42+MATCH(Y$2,INDIRECT("'Assy PSI Shortage'!"&amp;"AQ2:BA2"),0)),"$1","")&amp;":"&amp;SUBSTITUTE(ADDRESS(1,42+MATCH(Y$2,INDIRECT("'Assy PSI Shortage'!"&amp;"AQ2:BA2"),0)),"$1","")),'Assy PSI Shortage'!$AP:$AP,'DA Injection'!$G143)+N("[[[                    Comment: Assy PSI                    ]]]")</f>
        <v>0</v>
      </c>
      <c r="Z144" s="464"/>
      <c r="AA144" s="463">
        <f ca="1">IF(SUMIFS(INDIRECT("'PSI WM REF'!"&amp;SUBSTITUTE(ADDRESS(1,MATCH(AA$2,INDIRECT("'PSI WM REF'!"&amp;"5:5"),0)),"$1","")&amp;":"&amp;SUBSTITUTE(ADDRESS(1,MATCH(AA$2,INDIRECT("'PSI WM REF'!"&amp;"5:5"),0)),"$1","")),INDIRECT("'PSI WM REF'!"&amp;"C:C"),$G143,INDIRECT("'PSI WM REF'!"&amp;"U:U"),"3.Balance stock (only SEHC)")&gt;0,0,IF(ABS(SUMIFS(INDIRECT("'PSI WM REF'!"&amp;SUBSTITUTE(ADDRESS(1,MATCH(AA$2,INDIRECT("'PSI WM REF'!"&amp;"5:5"),0)),"$1","")&amp;":"&amp;SUBSTITUTE(ADDRESS(1,MATCH(AA$2,INDIRECT("'PSI WM REF'!"&amp;"5:5"),0)),"$1","")),INDIRECT("'PSI WM REF'!"&amp;"C:C"),$G143,INDIRECT("'PSI WM REF'!"&amp;"U:U"),"3.Balance stock (only SEHC)"))&gt;SUMIFS(INDIRECT("'PSI WM REF'!"&amp;SUBSTITUTE(ADDRESS(1,MATCH(AA$2,INDIRECT("'PSI WM REF'!"&amp;"5:5"),0)),"$1","")&amp;":"&amp;SUBSTITUTE(ADDRESS(1,MATCH(AA$2,INDIRECT("'PSI WM REF'!"&amp;"5:5"),0)),"$1","")),INDIRECT("'PSI WM REF'!"&amp;"C:C"),$G143,INDIRECT("'PSI WM REF'!"&amp;"U:U"),"1.Requirements (필요량)"),SUMIFS(INDIRECT("'PSI WM REF'!"&amp;SUBSTITUTE(ADDRESS(1,MATCH(AA$2,INDIRECT("'PSI WM REF'!"&amp;"5:5"),0)),"$1","")&amp;":"&amp;SUBSTITUTE(ADDRESS(1,MATCH(AA$2,INDIRECT("'PSI WM REF'!"&amp;"5:5"),0)),"$1","")),INDIRECT("'PSI WM REF'!"&amp;"C:C"),$G143,INDIRECT("'PSI WM REF'!"&amp;"U:U"),"1.Requirements (필요량)"),ABS(SUMIFS(INDIRECT("'PSI WM REF'!"&amp;SUBSTITUTE(ADDRESS(1,MATCH(AA$2,INDIRECT("'PSI WM REF'!"&amp;"5:5"),0)),"$1","")&amp;":"&amp;SUBSTITUTE(ADDRESS(1,MATCH(AA$2,INDIRECT("'PSI WM REF'!"&amp;"5:5"),0)),"$1","")),INDIRECT("'PSI WM REF'!"&amp;"C:C"),$G143,INDIRECT("'PSI WM REF'!"&amp;"U:U"),"3.Balance stock (only SEHC)"))))+N(" [[[[               Comment: WM REF PSI              ]]]")+IFERROR(SUMIFS(INDIRECT("'PSI VC'!"&amp;SUBSTITUTE(ADDRESS(1,MATCH(AA$2,INDIRECT("'PSI VC'!"&amp;"3:3"),0)),"$1","")&amp;":"&amp;SUBSTITUTE(ADDRESS(1,MATCH(AA$2,INDIRECT("'PSI VC'!"&amp;"3:3"),0)),"$1","")),INDIRECT("'PSI VC'!"&amp;"A:A"),$G143),0)+N("[[[                    Comment: VC PSI                    ]]]")+SUMIFS(INDIRECT("'Assy PSI Shortage'!"&amp;SUBSTITUTE(ADDRESS(1,42+MATCH(AA$2,INDIRECT("'Assy PSI Shortage'!"&amp;"AQ2:BA2"),0)),"$1","")&amp;":"&amp;SUBSTITUTE(ADDRESS(1,42+MATCH(AA$2,INDIRECT("'Assy PSI Shortage'!"&amp;"AQ2:BA2"),0)),"$1","")),'Assy PSI Shortage'!$AP:$AP,'DA Injection'!$G143)+N("[[[                    Comment: Assy PSI                    ]]]")</f>
        <v>695</v>
      </c>
      <c r="AB144" s="464"/>
      <c r="AC144" s="463">
        <f ca="1">IF(SUMIFS(INDIRECT("'PSI WM REF'!"&amp;SUBSTITUTE(ADDRESS(1,MATCH(AC$2,INDIRECT("'PSI WM REF'!"&amp;"5:5"),0)),"$1","")&amp;":"&amp;SUBSTITUTE(ADDRESS(1,MATCH(AC$2,INDIRECT("'PSI WM REF'!"&amp;"5:5"),0)),"$1","")),INDIRECT("'PSI WM REF'!"&amp;"C:C"),$G143,INDIRECT("'PSI WM REF'!"&amp;"U:U"),"3.Balance stock (only SEHC)")&gt;0,0,IF(ABS(SUMIFS(INDIRECT("'PSI WM REF'!"&amp;SUBSTITUTE(ADDRESS(1,MATCH(AC$2,INDIRECT("'PSI WM REF'!"&amp;"5:5"),0)),"$1","")&amp;":"&amp;SUBSTITUTE(ADDRESS(1,MATCH(AC$2,INDIRECT("'PSI WM REF'!"&amp;"5:5"),0)),"$1","")),INDIRECT("'PSI WM REF'!"&amp;"C:C"),$G143,INDIRECT("'PSI WM REF'!"&amp;"U:U"),"3.Balance stock (only SEHC)"))&gt;SUMIFS(INDIRECT("'PSI WM REF'!"&amp;SUBSTITUTE(ADDRESS(1,MATCH(AC$2,INDIRECT("'PSI WM REF'!"&amp;"5:5"),0)),"$1","")&amp;":"&amp;SUBSTITUTE(ADDRESS(1,MATCH(AC$2,INDIRECT("'PSI WM REF'!"&amp;"5:5"),0)),"$1","")),INDIRECT("'PSI WM REF'!"&amp;"C:C"),$G143,INDIRECT("'PSI WM REF'!"&amp;"U:U"),"1.Requirements (필요량)"),SUMIFS(INDIRECT("'PSI WM REF'!"&amp;SUBSTITUTE(ADDRESS(1,MATCH(AC$2,INDIRECT("'PSI WM REF'!"&amp;"5:5"),0)),"$1","")&amp;":"&amp;SUBSTITUTE(ADDRESS(1,MATCH(AC$2,INDIRECT("'PSI WM REF'!"&amp;"5:5"),0)),"$1","")),INDIRECT("'PSI WM REF'!"&amp;"C:C"),$G143,INDIRECT("'PSI WM REF'!"&amp;"U:U"),"1.Requirements (필요량)"),ABS(SUMIFS(INDIRECT("'PSI WM REF'!"&amp;SUBSTITUTE(ADDRESS(1,MATCH(AC$2,INDIRECT("'PSI WM REF'!"&amp;"5:5"),0)),"$1","")&amp;":"&amp;SUBSTITUTE(ADDRESS(1,MATCH(AC$2,INDIRECT("'PSI WM REF'!"&amp;"5:5"),0)),"$1","")),INDIRECT("'PSI WM REF'!"&amp;"C:C"),$G143,INDIRECT("'PSI WM REF'!"&amp;"U:U"),"3.Balance stock (only SEHC)"))))+N(" [[[[               Comment: WM REF PSI              ]]]")+IFERROR(SUMIFS(INDIRECT("'PSI VC'!"&amp;SUBSTITUTE(ADDRESS(1,MATCH(AC$2,INDIRECT("'PSI VC'!"&amp;"3:3"),0)),"$1","")&amp;":"&amp;SUBSTITUTE(ADDRESS(1,MATCH(AC$2,INDIRECT("'PSI VC'!"&amp;"3:3"),0)),"$1","")),INDIRECT("'PSI VC'!"&amp;"A:A"),$G143),0)+N("[[[                    Comment: VC PSI                    ]]]")+SUMIFS(INDIRECT("'Assy PSI Shortage'!"&amp;SUBSTITUTE(ADDRESS(1,42+MATCH(AC$2,INDIRECT("'Assy PSI Shortage'!"&amp;"AQ2:BA2"),0)),"$1","")&amp;":"&amp;SUBSTITUTE(ADDRESS(1,42+MATCH(AC$2,INDIRECT("'Assy PSI Shortage'!"&amp;"AQ2:BA2"),0)),"$1","")),'Assy PSI Shortage'!$AP:$AP,'DA Injection'!$G143)+N("[[[                    Comment: Assy PSI                    ]]]")</f>
        <v>2320</v>
      </c>
      <c r="AD144" s="464"/>
      <c r="AE144" s="463">
        <f ca="1">IF(SUMIFS(INDIRECT("'PSI WM REF'!"&amp;SUBSTITUTE(ADDRESS(1,MATCH(AE$2,INDIRECT("'PSI WM REF'!"&amp;"5:5"),0)),"$1","")&amp;":"&amp;SUBSTITUTE(ADDRESS(1,MATCH(AE$2,INDIRECT("'PSI WM REF'!"&amp;"5:5"),0)),"$1","")),INDIRECT("'PSI WM REF'!"&amp;"C:C"),$G143,INDIRECT("'PSI WM REF'!"&amp;"U:U"),"3.Balance stock (only SEHC)")&gt;0,0,IF(ABS(SUMIFS(INDIRECT("'PSI WM REF'!"&amp;SUBSTITUTE(ADDRESS(1,MATCH(AE$2,INDIRECT("'PSI WM REF'!"&amp;"5:5"),0)),"$1","")&amp;":"&amp;SUBSTITUTE(ADDRESS(1,MATCH(AE$2,INDIRECT("'PSI WM REF'!"&amp;"5:5"),0)),"$1","")),INDIRECT("'PSI WM REF'!"&amp;"C:C"),$G143,INDIRECT("'PSI WM REF'!"&amp;"U:U"),"3.Balance stock (only SEHC)"))&gt;SUMIFS(INDIRECT("'PSI WM REF'!"&amp;SUBSTITUTE(ADDRESS(1,MATCH(AE$2,INDIRECT("'PSI WM REF'!"&amp;"5:5"),0)),"$1","")&amp;":"&amp;SUBSTITUTE(ADDRESS(1,MATCH(AE$2,INDIRECT("'PSI WM REF'!"&amp;"5:5"),0)),"$1","")),INDIRECT("'PSI WM REF'!"&amp;"C:C"),$G143,INDIRECT("'PSI WM REF'!"&amp;"U:U"),"1.Requirements (필요량)"),SUMIFS(INDIRECT("'PSI WM REF'!"&amp;SUBSTITUTE(ADDRESS(1,MATCH(AE$2,INDIRECT("'PSI WM REF'!"&amp;"5:5"),0)),"$1","")&amp;":"&amp;SUBSTITUTE(ADDRESS(1,MATCH(AE$2,INDIRECT("'PSI WM REF'!"&amp;"5:5"),0)),"$1","")),INDIRECT("'PSI WM REF'!"&amp;"C:C"),$G143,INDIRECT("'PSI WM REF'!"&amp;"U:U"),"1.Requirements (필요량)"),ABS(SUMIFS(INDIRECT("'PSI WM REF'!"&amp;SUBSTITUTE(ADDRESS(1,MATCH(AE$2,INDIRECT("'PSI WM REF'!"&amp;"5:5"),0)),"$1","")&amp;":"&amp;SUBSTITUTE(ADDRESS(1,MATCH(AE$2,INDIRECT("'PSI WM REF'!"&amp;"5:5"),0)),"$1","")),INDIRECT("'PSI WM REF'!"&amp;"C:C"),$G143,INDIRECT("'PSI WM REF'!"&amp;"U:U"),"3.Balance stock (only SEHC)"))))+N(" [[[[               Comment: WM REF PSI              ]]]")+IFERROR(SUMIFS(INDIRECT("'PSI VC'!"&amp;SUBSTITUTE(ADDRESS(1,MATCH(AE$2,INDIRECT("'PSI VC'!"&amp;"3:3"),0)),"$1","")&amp;":"&amp;SUBSTITUTE(ADDRESS(1,MATCH(AE$2,INDIRECT("'PSI VC'!"&amp;"3:3"),0)),"$1","")),INDIRECT("'PSI VC'!"&amp;"A:A"),$G143),0)+N("[[[                    Comment: VC PSI                    ]]]")+SUMIFS(INDIRECT("'Assy PSI Shortage'!"&amp;SUBSTITUTE(ADDRESS(1,42+MATCH(AE$2,INDIRECT("'Assy PSI Shortage'!"&amp;"AQ2:BA2"),0)),"$1","")&amp;":"&amp;SUBSTITUTE(ADDRESS(1,42+MATCH(AE$2,INDIRECT("'Assy PSI Shortage'!"&amp;"AQ2:BA2"),0)),"$1","")),'Assy PSI Shortage'!$AP:$AP,'DA Injection'!$G143)+N("[[[                    Comment: Assy PSI                    ]]]")</f>
        <v>2260</v>
      </c>
      <c r="AF144" s="464"/>
      <c r="AG144" s="463">
        <f ca="1">IF(SUMIFS(INDIRECT("'PSI WM REF'!"&amp;SUBSTITUTE(ADDRESS(1,MATCH(AG$2,INDIRECT("'PSI WM REF'!"&amp;"5:5"),0)),"$1","")&amp;":"&amp;SUBSTITUTE(ADDRESS(1,MATCH(AG$2,INDIRECT("'PSI WM REF'!"&amp;"5:5"),0)),"$1","")),INDIRECT("'PSI WM REF'!"&amp;"C:C"),$G143,INDIRECT("'PSI WM REF'!"&amp;"U:U"),"3.Balance stock (only SEHC)")&gt;0,0,IF(ABS(SUMIFS(INDIRECT("'PSI WM REF'!"&amp;SUBSTITUTE(ADDRESS(1,MATCH(AG$2,INDIRECT("'PSI WM REF'!"&amp;"5:5"),0)),"$1","")&amp;":"&amp;SUBSTITUTE(ADDRESS(1,MATCH(AG$2,INDIRECT("'PSI WM REF'!"&amp;"5:5"),0)),"$1","")),INDIRECT("'PSI WM REF'!"&amp;"C:C"),$G143,INDIRECT("'PSI WM REF'!"&amp;"U:U"),"3.Balance stock (only SEHC)"))&gt;SUMIFS(INDIRECT("'PSI WM REF'!"&amp;SUBSTITUTE(ADDRESS(1,MATCH(AG$2,INDIRECT("'PSI WM REF'!"&amp;"5:5"),0)),"$1","")&amp;":"&amp;SUBSTITUTE(ADDRESS(1,MATCH(AG$2,INDIRECT("'PSI WM REF'!"&amp;"5:5"),0)),"$1","")),INDIRECT("'PSI WM REF'!"&amp;"C:C"),$G143,INDIRECT("'PSI WM REF'!"&amp;"U:U"),"1.Requirements (필요량)"),SUMIFS(INDIRECT("'PSI WM REF'!"&amp;SUBSTITUTE(ADDRESS(1,MATCH(AG$2,INDIRECT("'PSI WM REF'!"&amp;"5:5"),0)),"$1","")&amp;":"&amp;SUBSTITUTE(ADDRESS(1,MATCH(AG$2,INDIRECT("'PSI WM REF'!"&amp;"5:5"),0)),"$1","")),INDIRECT("'PSI WM REF'!"&amp;"C:C"),$G143,INDIRECT("'PSI WM REF'!"&amp;"U:U"),"1.Requirements (필요량)"),ABS(SUMIFS(INDIRECT("'PSI WM REF'!"&amp;SUBSTITUTE(ADDRESS(1,MATCH(AG$2,INDIRECT("'PSI WM REF'!"&amp;"5:5"),0)),"$1","")&amp;":"&amp;SUBSTITUTE(ADDRESS(1,MATCH(AG$2,INDIRECT("'PSI WM REF'!"&amp;"5:5"),0)),"$1","")),INDIRECT("'PSI WM REF'!"&amp;"C:C"),$G143,INDIRECT("'PSI WM REF'!"&amp;"U:U"),"3.Balance stock (only SEHC)"))))+N(" [[[[               Comment: WM REF PSI              ]]]")+IFERROR(SUMIFS(INDIRECT("'PSI VC'!"&amp;SUBSTITUTE(ADDRESS(1,MATCH(AG$2,INDIRECT("'PSI VC'!"&amp;"3:3"),0)),"$1","")&amp;":"&amp;SUBSTITUTE(ADDRESS(1,MATCH(AG$2,INDIRECT("'PSI VC'!"&amp;"3:3"),0)),"$1","")),INDIRECT("'PSI VC'!"&amp;"A:A"),$G143),0)+N("[[[                    Comment: VC PSI                    ]]]")+SUMIFS(INDIRECT("'Assy PSI Shortage'!"&amp;SUBSTITUTE(ADDRESS(1,42+MATCH(AG$2,INDIRECT("'Assy PSI Shortage'!"&amp;"AQ2:BA2"),0)),"$1","")&amp;":"&amp;SUBSTITUTE(ADDRESS(1,42+MATCH(AG$2,INDIRECT("'Assy PSI Shortage'!"&amp;"AQ2:BA2"),0)),"$1","")),'Assy PSI Shortage'!$AP:$AP,'DA Injection'!$G143)+N("[[[                    Comment: Assy PSI                    ]]]")</f>
        <v>0</v>
      </c>
      <c r="AH144" s="464"/>
      <c r="AI144" s="463">
        <f ca="1">IF(SUMIFS(INDIRECT("'PSI WM REF'!"&amp;SUBSTITUTE(ADDRESS(1,MATCH(AI$2,INDIRECT("'PSI WM REF'!"&amp;"5:5"),0)),"$1","")&amp;":"&amp;SUBSTITUTE(ADDRESS(1,MATCH(AI$2,INDIRECT("'PSI WM REF'!"&amp;"5:5"),0)),"$1","")),INDIRECT("'PSI WM REF'!"&amp;"C:C"),$G143,INDIRECT("'PSI WM REF'!"&amp;"U:U"),"3.Balance stock (only SEHC)")&gt;0,0,IF(ABS(SUMIFS(INDIRECT("'PSI WM REF'!"&amp;SUBSTITUTE(ADDRESS(1,MATCH(AI$2,INDIRECT("'PSI WM REF'!"&amp;"5:5"),0)),"$1","")&amp;":"&amp;SUBSTITUTE(ADDRESS(1,MATCH(AI$2,INDIRECT("'PSI WM REF'!"&amp;"5:5"),0)),"$1","")),INDIRECT("'PSI WM REF'!"&amp;"C:C"),$G143,INDIRECT("'PSI WM REF'!"&amp;"U:U"),"3.Balance stock (only SEHC)"))&gt;SUMIFS(INDIRECT("'PSI WM REF'!"&amp;SUBSTITUTE(ADDRESS(1,MATCH(AI$2,INDIRECT("'PSI WM REF'!"&amp;"5:5"),0)),"$1","")&amp;":"&amp;SUBSTITUTE(ADDRESS(1,MATCH(AI$2,INDIRECT("'PSI WM REF'!"&amp;"5:5"),0)),"$1","")),INDIRECT("'PSI WM REF'!"&amp;"C:C"),$G143,INDIRECT("'PSI WM REF'!"&amp;"U:U"),"1.Requirements (필요량)"),SUMIFS(INDIRECT("'PSI WM REF'!"&amp;SUBSTITUTE(ADDRESS(1,MATCH(AI$2,INDIRECT("'PSI WM REF'!"&amp;"5:5"),0)),"$1","")&amp;":"&amp;SUBSTITUTE(ADDRESS(1,MATCH(AI$2,INDIRECT("'PSI WM REF'!"&amp;"5:5"),0)),"$1","")),INDIRECT("'PSI WM REF'!"&amp;"C:C"),$G143,INDIRECT("'PSI WM REF'!"&amp;"U:U"),"1.Requirements (필요량)"),ABS(SUMIFS(INDIRECT("'PSI WM REF'!"&amp;SUBSTITUTE(ADDRESS(1,MATCH(AI$2,INDIRECT("'PSI WM REF'!"&amp;"5:5"),0)),"$1","")&amp;":"&amp;SUBSTITUTE(ADDRESS(1,MATCH(AI$2,INDIRECT("'PSI WM REF'!"&amp;"5:5"),0)),"$1","")),INDIRECT("'PSI WM REF'!"&amp;"C:C"),$G143,INDIRECT("'PSI WM REF'!"&amp;"U:U"),"3.Balance stock (only SEHC)"))))+N(" [[[[               Comment: WM REF PSI              ]]]")+IFERROR(SUMIFS(INDIRECT("'PSI VC'!"&amp;SUBSTITUTE(ADDRESS(1,MATCH(AI$2,INDIRECT("'PSI VC'!"&amp;"3:3"),0)),"$1","")&amp;":"&amp;SUBSTITUTE(ADDRESS(1,MATCH(AI$2,INDIRECT("'PSI VC'!"&amp;"3:3"),0)),"$1","")),INDIRECT("'PSI VC'!"&amp;"A:A"),$G143),0)+N("[[[                    Comment: VC PSI                    ]]]")+SUMIFS(INDIRECT("'Assy PSI Shortage'!"&amp;SUBSTITUTE(ADDRESS(1,42+MATCH(AI$2,INDIRECT("'Assy PSI Shortage'!"&amp;"AQ2:BA2"),0)),"$1","")&amp;":"&amp;SUBSTITUTE(ADDRESS(1,42+MATCH(AI$2,INDIRECT("'Assy PSI Shortage'!"&amp;"AQ2:BA2"),0)),"$1","")),'Assy PSI Shortage'!$AP:$AP,'DA Injection'!$G143)+N("[[[                    Comment: Assy PSI                    ]]]")</f>
        <v>0</v>
      </c>
      <c r="AJ144" s="464"/>
      <c r="AK144" s="150"/>
      <c r="AL144" s="150"/>
      <c r="AM144" s="150"/>
      <c r="AN144" s="150"/>
      <c r="AO144" s="150"/>
      <c r="AP144" s="150"/>
      <c r="AQ144" s="150"/>
      <c r="AR144" s="150"/>
      <c r="AS144" s="150"/>
      <c r="AT144" s="150"/>
      <c r="AU144" s="150"/>
      <c r="AV144" s="150"/>
      <c r="AW144" s="150"/>
      <c r="AX144" s="150"/>
      <c r="AY144" s="150"/>
      <c r="AZ144" s="150"/>
      <c r="BA144" s="150"/>
      <c r="BB144" s="150"/>
      <c r="BC144" s="150"/>
      <c r="BD144" s="150"/>
      <c r="BE144" s="150"/>
      <c r="BF144" s="150"/>
      <c r="BG144" s="150"/>
      <c r="BH144" s="150"/>
      <c r="BI144" s="150"/>
      <c r="BJ144" s="150"/>
      <c r="BK144" s="150"/>
      <c r="BL144" s="150"/>
      <c r="BM144" s="150"/>
      <c r="BN144" s="150"/>
      <c r="BO144" s="150"/>
      <c r="BP144" s="150"/>
      <c r="BQ144" s="150"/>
      <c r="BR144" s="150"/>
    </row>
    <row r="145" spans="1:70" s="115" customFormat="1" ht="33">
      <c r="A145" s="114"/>
      <c r="B145" s="121"/>
      <c r="C145" s="144">
        <f t="shared" ca="1" si="161"/>
        <v>21</v>
      </c>
      <c r="D145" s="264">
        <f t="shared" ca="1" si="161"/>
        <v>0</v>
      </c>
      <c r="E145" s="144">
        <f t="shared" ref="E145:M145" ca="1" si="178">E144</f>
        <v>7</v>
      </c>
      <c r="F145" s="144">
        <f t="shared" ca="1" si="178"/>
        <v>240</v>
      </c>
      <c r="G145" s="429" t="str">
        <f t="shared" ca="1" si="178"/>
        <v>DJ64-01014A</v>
      </c>
      <c r="H145" s="196">
        <f t="shared" ca="1" si="178"/>
        <v>2938</v>
      </c>
      <c r="I145" s="144">
        <f t="shared" si="178"/>
        <v>0</v>
      </c>
      <c r="J145" s="212">
        <f t="shared" ca="1" si="178"/>
        <v>0.5</v>
      </c>
      <c r="K145" s="146">
        <f t="shared" ca="1" si="178"/>
        <v>5376</v>
      </c>
      <c r="L145" s="146">
        <f t="shared" ca="1" si="178"/>
        <v>39.25</v>
      </c>
      <c r="M145" s="146">
        <f t="shared" ca="1" si="178"/>
        <v>2</v>
      </c>
      <c r="N145" s="193">
        <f t="shared" ca="1" si="170"/>
        <v>183.43949044585986</v>
      </c>
      <c r="O145" s="134"/>
      <c r="P145" s="127" t="s">
        <v>240</v>
      </c>
      <c r="Q145" s="208"/>
      <c r="R145" s="208"/>
      <c r="S145" s="208"/>
      <c r="T145" s="208"/>
      <c r="U145" s="208"/>
      <c r="V145" s="208"/>
      <c r="W145" s="208">
        <v>11</v>
      </c>
      <c r="X145" s="208">
        <v>6</v>
      </c>
      <c r="Y145" s="208"/>
      <c r="Z145" s="208"/>
      <c r="AA145" s="208"/>
      <c r="AB145" s="208"/>
      <c r="AC145" s="208"/>
      <c r="AD145" s="208"/>
      <c r="AE145" s="208"/>
      <c r="AF145" s="208"/>
      <c r="AG145" s="208"/>
      <c r="AH145" s="208"/>
      <c r="AI145" s="208"/>
      <c r="AJ145" s="208"/>
      <c r="AK145" s="150"/>
      <c r="AL145" s="150"/>
      <c r="AM145" s="150"/>
      <c r="AN145" s="150"/>
      <c r="AO145" s="150"/>
      <c r="AP145" s="150"/>
      <c r="AQ145" s="150"/>
      <c r="AR145" s="150"/>
      <c r="AS145" s="150"/>
      <c r="AT145" s="150"/>
      <c r="AU145" s="150"/>
      <c r="AV145" s="150"/>
      <c r="AW145" s="150"/>
      <c r="AX145" s="150"/>
      <c r="AY145" s="150"/>
      <c r="AZ145" s="150"/>
      <c r="BA145" s="150"/>
      <c r="BB145" s="150"/>
      <c r="BC145" s="150"/>
      <c r="BD145" s="150"/>
      <c r="BE145" s="150"/>
      <c r="BF145" s="150"/>
      <c r="BG145" s="150"/>
      <c r="BH145" s="150"/>
      <c r="BI145" s="150"/>
      <c r="BJ145" s="150"/>
      <c r="BK145" s="150"/>
      <c r="BL145" s="150"/>
      <c r="BM145" s="150"/>
      <c r="BN145" s="150"/>
      <c r="BO145" s="150"/>
      <c r="BP145" s="150"/>
      <c r="BQ145" s="150"/>
      <c r="BR145" s="150"/>
    </row>
    <row r="146" spans="1:70" s="55" customFormat="1" ht="33">
      <c r="A146" s="54">
        <f ca="1">IF(ISTEXT($G146),COUNTIF($G$6:$G146,"*")," ")</f>
        <v>141</v>
      </c>
      <c r="B146" s="122">
        <v>43524</v>
      </c>
      <c r="C146" s="144">
        <f t="shared" ca="1" si="161"/>
        <v>21</v>
      </c>
      <c r="D146" s="264">
        <f t="shared" ca="1" si="161"/>
        <v>0</v>
      </c>
      <c r="E146" s="144">
        <f t="shared" ref="E146:M146" ca="1" si="179">E145</f>
        <v>7</v>
      </c>
      <c r="F146" s="144">
        <f t="shared" ca="1" si="179"/>
        <v>240</v>
      </c>
      <c r="G146" s="429" t="str">
        <f t="shared" ca="1" si="179"/>
        <v>DJ64-01014A</v>
      </c>
      <c r="H146" s="196">
        <f t="shared" ca="1" si="179"/>
        <v>2938</v>
      </c>
      <c r="I146" s="144">
        <f t="shared" si="179"/>
        <v>0</v>
      </c>
      <c r="J146" s="212">
        <f t="shared" ca="1" si="179"/>
        <v>0.5</v>
      </c>
      <c r="K146" s="146">
        <f t="shared" ca="1" si="179"/>
        <v>5376</v>
      </c>
      <c r="L146" s="146">
        <f t="shared" ca="1" si="179"/>
        <v>39.25</v>
      </c>
      <c r="M146" s="146">
        <f t="shared" ca="1" si="179"/>
        <v>2</v>
      </c>
      <c r="N146" s="193">
        <f t="shared" ca="1" si="170"/>
        <v>183.43949044585986</v>
      </c>
      <c r="O146" s="198">
        <f ca="1">SUM(Q146:AJ146)-H143-I143</f>
        <v>180.47133757961728</v>
      </c>
      <c r="P146" s="127" t="s">
        <v>232</v>
      </c>
      <c r="Q146" s="128">
        <f t="shared" ref="Q146:AJ146" ca="1" si="180">Q145*$N143</f>
        <v>0</v>
      </c>
      <c r="R146" s="128">
        <f t="shared" ca="1" si="180"/>
        <v>0</v>
      </c>
      <c r="S146" s="128">
        <f t="shared" ca="1" si="180"/>
        <v>0</v>
      </c>
      <c r="T146" s="128">
        <f t="shared" ca="1" si="180"/>
        <v>0</v>
      </c>
      <c r="U146" s="128">
        <f t="shared" ca="1" si="180"/>
        <v>0</v>
      </c>
      <c r="V146" s="128">
        <f t="shared" ca="1" si="180"/>
        <v>0</v>
      </c>
      <c r="W146" s="128">
        <f t="shared" ca="1" si="180"/>
        <v>2017.8343949044583</v>
      </c>
      <c r="X146" s="128">
        <f t="shared" ca="1" si="180"/>
        <v>1100.6369426751592</v>
      </c>
      <c r="Y146" s="128">
        <f t="shared" ca="1" si="180"/>
        <v>0</v>
      </c>
      <c r="Z146" s="128">
        <f t="shared" ca="1" si="180"/>
        <v>0</v>
      </c>
      <c r="AA146" s="128">
        <f t="shared" ca="1" si="180"/>
        <v>0</v>
      </c>
      <c r="AB146" s="128">
        <f t="shared" ca="1" si="180"/>
        <v>0</v>
      </c>
      <c r="AC146" s="128">
        <f t="shared" ca="1" si="180"/>
        <v>0</v>
      </c>
      <c r="AD146" s="128">
        <f t="shared" ca="1" si="180"/>
        <v>0</v>
      </c>
      <c r="AE146" s="128">
        <f t="shared" ca="1" si="180"/>
        <v>0</v>
      </c>
      <c r="AF146" s="128">
        <f t="shared" ca="1" si="180"/>
        <v>0</v>
      </c>
      <c r="AG146" s="128">
        <f t="shared" ca="1" si="180"/>
        <v>0</v>
      </c>
      <c r="AH146" s="128">
        <f t="shared" ca="1" si="180"/>
        <v>0</v>
      </c>
      <c r="AI146" s="128">
        <f t="shared" ca="1" si="180"/>
        <v>0</v>
      </c>
      <c r="AJ146" s="128">
        <f t="shared" ca="1" si="180"/>
        <v>0</v>
      </c>
      <c r="AK146" s="151"/>
      <c r="AL146" s="151"/>
      <c r="AM146" s="151"/>
      <c r="AN146" s="151"/>
      <c r="AO146" s="151"/>
      <c r="AP146" s="151"/>
      <c r="AQ146" s="151"/>
      <c r="AR146" s="151"/>
      <c r="AS146" s="151"/>
      <c r="AT146" s="151"/>
      <c r="AU146" s="151"/>
      <c r="AV146" s="151"/>
      <c r="AW146" s="151"/>
      <c r="AX146" s="151"/>
      <c r="AY146" s="151"/>
      <c r="AZ146" s="151"/>
      <c r="BA146" s="151"/>
      <c r="BB146" s="151"/>
      <c r="BC146" s="151"/>
      <c r="BD146" s="151"/>
      <c r="BE146" s="151"/>
      <c r="BF146" s="151"/>
      <c r="BG146" s="151"/>
      <c r="BH146" s="151"/>
      <c r="BI146" s="151"/>
      <c r="BJ146" s="151"/>
      <c r="BK146" s="151"/>
      <c r="BL146" s="151"/>
      <c r="BM146" s="151"/>
      <c r="BN146" s="151"/>
      <c r="BO146" s="151"/>
      <c r="BP146" s="151"/>
      <c r="BQ146" s="151"/>
      <c r="BR146" s="151"/>
    </row>
    <row r="147" spans="1:70" s="38" customFormat="1" ht="33">
      <c r="A147" s="35"/>
      <c r="B147" s="123"/>
      <c r="C147" s="144">
        <f t="shared" ca="1" si="161"/>
        <v>21</v>
      </c>
      <c r="D147" s="264">
        <f t="shared" ca="1" si="161"/>
        <v>0</v>
      </c>
      <c r="E147" s="144">
        <f t="shared" ref="E147:M147" ca="1" si="181">E146</f>
        <v>7</v>
      </c>
      <c r="F147" s="144">
        <f t="shared" ca="1" si="181"/>
        <v>240</v>
      </c>
      <c r="G147" s="429" t="str">
        <f t="shared" ca="1" si="181"/>
        <v>DJ64-01014A</v>
      </c>
      <c r="H147" s="196">
        <f t="shared" ca="1" si="181"/>
        <v>2938</v>
      </c>
      <c r="I147" s="144">
        <f t="shared" si="181"/>
        <v>0</v>
      </c>
      <c r="J147" s="212">
        <f t="shared" ca="1" si="181"/>
        <v>0.5</v>
      </c>
      <c r="K147" s="146">
        <f t="shared" ca="1" si="181"/>
        <v>5376</v>
      </c>
      <c r="L147" s="146">
        <f t="shared" ca="1" si="181"/>
        <v>39.25</v>
      </c>
      <c r="M147" s="146">
        <f t="shared" ca="1" si="181"/>
        <v>2</v>
      </c>
      <c r="N147" s="193">
        <f t="shared" ca="1" si="170"/>
        <v>183.43949044585986</v>
      </c>
      <c r="O147" s="135">
        <f ca="1">SUM(Q147:AJ147)</f>
        <v>0</v>
      </c>
      <c r="P147" s="131" t="s">
        <v>233</v>
      </c>
      <c r="Q147" s="129">
        <f ca="1">SUMIFS('Production Result'!$D:$D,'Production Result'!$C:$C,'DA Injection'!$G147,'Production Result'!$B:$B,'DA Injection'!Q$2)</f>
        <v>0</v>
      </c>
      <c r="R147" s="129">
        <f ca="1">SUMIFS('Production Result'!$E:$E,'Production Result'!$C:$C,'DA Injection'!$G147,'Production Result'!$B:$B,'DA Injection'!Q$2)</f>
        <v>0</v>
      </c>
      <c r="S147" s="129">
        <f ca="1">SUMIFS('Production Result'!$D:$D,'Production Result'!$C:$C,'DA Injection'!$G147,'Production Result'!$B:$B,'DA Injection'!S$2)</f>
        <v>0</v>
      </c>
      <c r="T147" s="129">
        <f ca="1">SUMIFS('Production Result'!$E:$E,'Production Result'!$C:$C,'DA Injection'!$G147,'Production Result'!$B:$B,'DA Injection'!S$2)</f>
        <v>0</v>
      </c>
      <c r="U147" s="129">
        <f ca="1">SUMIFS('Production Result'!$D:$D,'Production Result'!$C:$C,'DA Injection'!$G147,'Production Result'!$B:$B,'DA Injection'!U$2)</f>
        <v>0</v>
      </c>
      <c r="V147" s="129">
        <f ca="1">SUMIFS('Production Result'!$E:$E,'Production Result'!$C:$C,'DA Injection'!$G147,'Production Result'!$B:$B,'DA Injection'!U$2)</f>
        <v>0</v>
      </c>
      <c r="W147" s="129">
        <f ca="1">SUMIFS('Production Result'!$D:$D,'Production Result'!$C:$C,'DA Injection'!$G147,'Production Result'!$B:$B,'DA Injection'!W$2)</f>
        <v>0</v>
      </c>
      <c r="X147" s="129">
        <f ca="1">SUMIFS('Production Result'!$E:$E,'Production Result'!$C:$C,'DA Injection'!$G147,'Production Result'!$B:$B,'DA Injection'!W$2)</f>
        <v>0</v>
      </c>
      <c r="Y147" s="129">
        <f ca="1">SUMIFS('Production Result'!$D:$D,'Production Result'!$C:$C,'DA Injection'!$G147,'Production Result'!$B:$B,'DA Injection'!Y$2)</f>
        <v>0</v>
      </c>
      <c r="Z147" s="129">
        <f ca="1">SUMIFS('Production Result'!$E:$E,'Production Result'!$C:$C,'DA Injection'!$G147,'Production Result'!$B:$B,'DA Injection'!Y$2)</f>
        <v>0</v>
      </c>
      <c r="AA147" s="129">
        <f ca="1">SUMIFS('Production Result'!$D:$D,'Production Result'!$C:$C,'DA Injection'!$G147,'Production Result'!$B:$B,'DA Injection'!AA$2)</f>
        <v>0</v>
      </c>
      <c r="AB147" s="129">
        <f ca="1">SUMIFS('Production Result'!$E:$E,'Production Result'!$C:$C,'DA Injection'!$G147,'Production Result'!$B:$B,'DA Injection'!AA$2)</f>
        <v>0</v>
      </c>
      <c r="AC147" s="129">
        <f ca="1">SUMIFS('Production Result'!$D:$D,'Production Result'!$C:$C,'DA Injection'!$G147,'Production Result'!$B:$B,'DA Injection'!AC$2)</f>
        <v>0</v>
      </c>
      <c r="AD147" s="129">
        <f ca="1">SUMIFS('Production Result'!$E:$E,'Production Result'!$C:$C,'DA Injection'!$G147,'Production Result'!$B:$B,'DA Injection'!AC$2)</f>
        <v>0</v>
      </c>
      <c r="AE147" s="129">
        <f ca="1">SUMIFS('Production Result'!$D:$D,'Production Result'!$C:$C,'DA Injection'!$G147,'Production Result'!$B:$B,'DA Injection'!AE$2)</f>
        <v>0</v>
      </c>
      <c r="AF147" s="129">
        <f ca="1">SUMIFS('Production Result'!$E:$E,'Production Result'!$C:$C,'DA Injection'!$G147,'Production Result'!$B:$B,'DA Injection'!AE$2)</f>
        <v>0</v>
      </c>
      <c r="AG147" s="129">
        <f ca="1">SUMIFS('Production Result'!$D:$D,'Production Result'!$C:$C,'DA Injection'!$G147,'Production Result'!$B:$B,'DA Injection'!AG$2)</f>
        <v>0</v>
      </c>
      <c r="AH147" s="129">
        <f ca="1">SUMIFS('Production Result'!$E:$E,'Production Result'!$C:$C,'DA Injection'!$G147,'Production Result'!$B:$B,'DA Injection'!AG$2)</f>
        <v>0</v>
      </c>
      <c r="AI147" s="129">
        <f ca="1">SUMIFS('Production Result'!$D:$D,'Production Result'!$C:$C,'DA Injection'!$G147,'Production Result'!$B:$B,'DA Injection'!AI$2)</f>
        <v>0</v>
      </c>
      <c r="AJ147" s="129">
        <f ca="1">SUMIFS('Production Result'!$E:$E,'Production Result'!$C:$C,'DA Injection'!$G147,'Production Result'!$B:$B,'DA Injection'!AI$2)</f>
        <v>0</v>
      </c>
      <c r="AK147" s="151"/>
      <c r="AL147" s="151"/>
      <c r="AM147" s="151"/>
      <c r="AN147" s="151"/>
      <c r="AO147" s="151"/>
      <c r="AP147" s="151"/>
      <c r="AQ147" s="151"/>
      <c r="AR147" s="151"/>
      <c r="AS147" s="151"/>
      <c r="AT147" s="151"/>
      <c r="AU147" s="151"/>
      <c r="AV147" s="151"/>
      <c r="AW147" s="151"/>
      <c r="AX147" s="151"/>
      <c r="AY147" s="151"/>
      <c r="AZ147" s="151"/>
      <c r="BA147" s="151"/>
      <c r="BB147" s="151"/>
      <c r="BC147" s="151"/>
      <c r="BD147" s="151"/>
      <c r="BE147" s="151"/>
      <c r="BF147" s="151"/>
      <c r="BG147" s="151"/>
      <c r="BH147" s="151"/>
      <c r="BI147" s="151"/>
      <c r="BJ147" s="151"/>
      <c r="BK147" s="151"/>
      <c r="BL147" s="151"/>
      <c r="BM147" s="151"/>
      <c r="BN147" s="151"/>
      <c r="BO147" s="151"/>
      <c r="BP147" s="151"/>
      <c r="BQ147" s="151"/>
      <c r="BR147" s="151"/>
    </row>
    <row r="148" spans="1:70" s="38" customFormat="1" ht="33">
      <c r="A148" s="35"/>
      <c r="B148" s="123"/>
      <c r="C148" s="144">
        <f t="shared" ca="1" si="161"/>
        <v>21</v>
      </c>
      <c r="D148" s="264">
        <f t="shared" ca="1" si="161"/>
        <v>0</v>
      </c>
      <c r="E148" s="144">
        <f t="shared" ref="E148:M148" ca="1" si="182">E147</f>
        <v>7</v>
      </c>
      <c r="F148" s="144">
        <f t="shared" ca="1" si="182"/>
        <v>240</v>
      </c>
      <c r="G148" s="429" t="str">
        <f t="shared" ca="1" si="182"/>
        <v>DJ64-01014A</v>
      </c>
      <c r="H148" s="196">
        <f t="shared" ca="1" si="182"/>
        <v>2938</v>
      </c>
      <c r="I148" s="144">
        <f t="shared" si="182"/>
        <v>0</v>
      </c>
      <c r="J148" s="212">
        <f t="shared" ca="1" si="182"/>
        <v>0.5</v>
      </c>
      <c r="K148" s="146">
        <f t="shared" ca="1" si="182"/>
        <v>5376</v>
      </c>
      <c r="L148" s="146">
        <f t="shared" ca="1" si="182"/>
        <v>39.25</v>
      </c>
      <c r="M148" s="146">
        <f t="shared" ca="1" si="182"/>
        <v>2</v>
      </c>
      <c r="N148" s="193">
        <f t="shared" ca="1" si="170"/>
        <v>183.43949044585986</v>
      </c>
      <c r="O148" s="135">
        <f ca="1">SUM(Q148:AJ148)</f>
        <v>0</v>
      </c>
      <c r="P148" s="132" t="s">
        <v>234</v>
      </c>
      <c r="Q148" s="129">
        <f ca="1">SUMIFS('Production Result'!$F:$F,'Production Result'!$C:$C,'DA Injection'!$G148,'Production Result'!$B:$B,'DA Injection'!Q$2)</f>
        <v>0</v>
      </c>
      <c r="R148" s="129">
        <f ca="1">SUMIFS('Production Result'!$G:$G,'Production Result'!$C:$C,'DA Injection'!$G148,'Production Result'!$B:$B,'DA Injection'!Q$2)</f>
        <v>0</v>
      </c>
      <c r="S148" s="129">
        <f ca="1">SUMIFS('Production Result'!$F:$F,'Production Result'!$C:$C,'DA Injection'!$G148,'Production Result'!$B:$B,'DA Injection'!S$2)</f>
        <v>0</v>
      </c>
      <c r="T148" s="129">
        <f ca="1">SUMIFS('Production Result'!$G:$G,'Production Result'!$C:$C,'DA Injection'!$G148,'Production Result'!$B:$B,'DA Injection'!S$2)</f>
        <v>0</v>
      </c>
      <c r="U148" s="129">
        <f ca="1">SUMIFS('Production Result'!$F:$F,'Production Result'!$C:$C,'DA Injection'!$G148,'Production Result'!$B:$B,'DA Injection'!U$2)</f>
        <v>0</v>
      </c>
      <c r="V148" s="129">
        <f ca="1">SUMIFS('Production Result'!$G:$G,'Production Result'!$C:$C,'DA Injection'!$G148,'Production Result'!$B:$B,'DA Injection'!U$2)</f>
        <v>0</v>
      </c>
      <c r="W148" s="129">
        <f ca="1">SUMIFS('Production Result'!$F:$F,'Production Result'!$C:$C,'DA Injection'!$G148,'Production Result'!$B:$B,'DA Injection'!W$2)</f>
        <v>0</v>
      </c>
      <c r="X148" s="129">
        <f ca="1">SUMIFS('Production Result'!$G:$G,'Production Result'!$C:$C,'DA Injection'!$G148,'Production Result'!$B:$B,'DA Injection'!W$2)</f>
        <v>0</v>
      </c>
      <c r="Y148" s="129">
        <f ca="1">SUMIFS('Production Result'!$F:$F,'Production Result'!$C:$C,'DA Injection'!$G148,'Production Result'!$B:$B,'DA Injection'!Y$2)</f>
        <v>0</v>
      </c>
      <c r="Z148" s="129">
        <f ca="1">SUMIFS('Production Result'!$G:$G,'Production Result'!$C:$C,'DA Injection'!$G148,'Production Result'!$B:$B,'DA Injection'!Y$2)</f>
        <v>0</v>
      </c>
      <c r="AA148" s="129">
        <f ca="1">SUMIFS('Production Result'!$F:$F,'Production Result'!$C:$C,'DA Injection'!$G148,'Production Result'!$B:$B,'DA Injection'!AA$2)</f>
        <v>0</v>
      </c>
      <c r="AB148" s="129">
        <f ca="1">SUMIFS('Production Result'!$G:$G,'Production Result'!$C:$C,'DA Injection'!$G148,'Production Result'!$B:$B,'DA Injection'!AA$2)</f>
        <v>0</v>
      </c>
      <c r="AC148" s="129">
        <f ca="1">SUMIFS('Production Result'!$F:$F,'Production Result'!$C:$C,'DA Injection'!$G148,'Production Result'!$B:$B,'DA Injection'!AC$2)</f>
        <v>0</v>
      </c>
      <c r="AD148" s="129">
        <f ca="1">SUMIFS('Production Result'!$G:$G,'Production Result'!$C:$C,'DA Injection'!$G148,'Production Result'!$B:$B,'DA Injection'!AC$2)</f>
        <v>0</v>
      </c>
      <c r="AE148" s="129">
        <f ca="1">SUMIFS('Production Result'!$F:$F,'Production Result'!$C:$C,'DA Injection'!$G148,'Production Result'!$B:$B,'DA Injection'!AE$2)</f>
        <v>0</v>
      </c>
      <c r="AF148" s="129">
        <f ca="1">SUMIFS('Production Result'!$G:$G,'Production Result'!$C:$C,'DA Injection'!$G148,'Production Result'!$B:$B,'DA Injection'!AE$2)</f>
        <v>0</v>
      </c>
      <c r="AG148" s="129">
        <f ca="1">SUMIFS('Production Result'!$F:$F,'Production Result'!$C:$C,'DA Injection'!$G148,'Production Result'!$B:$B,'DA Injection'!AG$2)</f>
        <v>0</v>
      </c>
      <c r="AH148" s="129">
        <f ca="1">SUMIFS('Production Result'!$G:$G,'Production Result'!$C:$C,'DA Injection'!$G148,'Production Result'!$B:$B,'DA Injection'!AG$2)</f>
        <v>0</v>
      </c>
      <c r="AI148" s="129">
        <f ca="1">SUMIFS('Production Result'!$F:$F,'Production Result'!$C:$C,'DA Injection'!$G148,'Production Result'!$B:$B,'DA Injection'!AI$2)</f>
        <v>0</v>
      </c>
      <c r="AJ148" s="129">
        <f ca="1">SUMIFS('Production Result'!$G:$G,'Production Result'!$C:$C,'DA Injection'!$G148,'Production Result'!$B:$B,'DA Injection'!AI$2)</f>
        <v>0</v>
      </c>
      <c r="AK148" s="151"/>
      <c r="AL148" s="151"/>
      <c r="AM148" s="151"/>
      <c r="AN148" s="151"/>
      <c r="AO148" s="151"/>
      <c r="AP148" s="151"/>
      <c r="AQ148" s="151"/>
      <c r="AR148" s="151"/>
      <c r="AS148" s="151"/>
      <c r="AT148" s="151"/>
      <c r="AU148" s="151"/>
      <c r="AV148" s="151"/>
      <c r="AW148" s="151"/>
      <c r="AX148" s="151"/>
      <c r="AY148" s="151"/>
      <c r="AZ148" s="151"/>
      <c r="BA148" s="151"/>
      <c r="BB148" s="151"/>
      <c r="BC148" s="151"/>
      <c r="BD148" s="151"/>
      <c r="BE148" s="151"/>
      <c r="BF148" s="151"/>
      <c r="BG148" s="151"/>
      <c r="BH148" s="151"/>
      <c r="BI148" s="151"/>
      <c r="BJ148" s="151"/>
      <c r="BK148" s="151"/>
      <c r="BL148" s="151"/>
      <c r="BM148" s="151"/>
      <c r="BN148" s="151"/>
      <c r="BO148" s="151"/>
      <c r="BP148" s="151"/>
      <c r="BQ148" s="151"/>
      <c r="BR148" s="151"/>
    </row>
    <row r="149" spans="1:70" s="38" customFormat="1" ht="33">
      <c r="A149" s="35"/>
      <c r="B149" s="123"/>
      <c r="C149" s="145">
        <f t="shared" ca="1" si="161"/>
        <v>21</v>
      </c>
      <c r="D149" s="264">
        <f t="shared" ca="1" si="161"/>
        <v>0</v>
      </c>
      <c r="E149" s="145">
        <f t="shared" ref="E149:M149" ca="1" si="183">E148</f>
        <v>7</v>
      </c>
      <c r="F149" s="145">
        <f t="shared" ca="1" si="183"/>
        <v>240</v>
      </c>
      <c r="G149" s="430" t="str">
        <f t="shared" ca="1" si="183"/>
        <v>DJ64-01014A</v>
      </c>
      <c r="H149" s="196">
        <f t="shared" ca="1" si="183"/>
        <v>2938</v>
      </c>
      <c r="I149" s="145">
        <f t="shared" si="183"/>
        <v>0</v>
      </c>
      <c r="J149" s="213">
        <f t="shared" ca="1" si="183"/>
        <v>0.5</v>
      </c>
      <c r="K149" s="146">
        <f t="shared" ca="1" si="183"/>
        <v>5376</v>
      </c>
      <c r="L149" s="146">
        <f t="shared" ca="1" si="183"/>
        <v>39.25</v>
      </c>
      <c r="M149" s="146">
        <f t="shared" ca="1" si="183"/>
        <v>2</v>
      </c>
      <c r="N149" s="194">
        <f t="shared" ca="1" si="170"/>
        <v>183.43949044585986</v>
      </c>
      <c r="O149" s="137" t="e">
        <f ca="1">O148/O147</f>
        <v>#DIV/0!</v>
      </c>
      <c r="P149" s="136" t="s">
        <v>239</v>
      </c>
      <c r="Q149" s="138" t="str">
        <f t="shared" ref="Q149:AJ149" ca="1" si="184">IFERROR(Q148/Q147,"")</f>
        <v/>
      </c>
      <c r="R149" s="138" t="str">
        <f t="shared" ca="1" si="184"/>
        <v/>
      </c>
      <c r="S149" s="138" t="str">
        <f t="shared" ca="1" si="184"/>
        <v/>
      </c>
      <c r="T149" s="138" t="str">
        <f t="shared" ca="1" si="184"/>
        <v/>
      </c>
      <c r="U149" s="138" t="str">
        <f t="shared" ca="1" si="184"/>
        <v/>
      </c>
      <c r="V149" s="138" t="str">
        <f t="shared" ca="1" si="184"/>
        <v/>
      </c>
      <c r="W149" s="138" t="str">
        <f t="shared" ca="1" si="184"/>
        <v/>
      </c>
      <c r="X149" s="138" t="str">
        <f t="shared" ca="1" si="184"/>
        <v/>
      </c>
      <c r="Y149" s="138" t="str">
        <f t="shared" ca="1" si="184"/>
        <v/>
      </c>
      <c r="Z149" s="138" t="str">
        <f t="shared" ca="1" si="184"/>
        <v/>
      </c>
      <c r="AA149" s="138" t="str">
        <f t="shared" ca="1" si="184"/>
        <v/>
      </c>
      <c r="AB149" s="138" t="str">
        <f t="shared" ca="1" si="184"/>
        <v/>
      </c>
      <c r="AC149" s="138" t="str">
        <f t="shared" ca="1" si="184"/>
        <v/>
      </c>
      <c r="AD149" s="138" t="str">
        <f t="shared" ca="1" si="184"/>
        <v/>
      </c>
      <c r="AE149" s="138" t="str">
        <f t="shared" ca="1" si="184"/>
        <v/>
      </c>
      <c r="AF149" s="138" t="str">
        <f t="shared" ca="1" si="184"/>
        <v/>
      </c>
      <c r="AG149" s="138" t="str">
        <f t="shared" ca="1" si="184"/>
        <v/>
      </c>
      <c r="AH149" s="138" t="str">
        <f t="shared" ca="1" si="184"/>
        <v/>
      </c>
      <c r="AI149" s="138" t="str">
        <f t="shared" ca="1" si="184"/>
        <v/>
      </c>
      <c r="AJ149" s="138" t="str">
        <f t="shared" ca="1" si="184"/>
        <v/>
      </c>
      <c r="AK149" s="151"/>
      <c r="AL149" s="151"/>
      <c r="AM149" s="151"/>
      <c r="AN149" s="151"/>
      <c r="AO149" s="151"/>
      <c r="AP149" s="151"/>
      <c r="AQ149" s="151"/>
      <c r="AR149" s="151"/>
      <c r="AS149" s="151"/>
      <c r="AT149" s="151"/>
      <c r="AU149" s="151"/>
      <c r="AV149" s="151"/>
      <c r="AW149" s="151"/>
      <c r="AX149" s="151"/>
      <c r="AY149" s="151"/>
      <c r="AZ149" s="151"/>
      <c r="BA149" s="151"/>
      <c r="BB149" s="151"/>
      <c r="BC149" s="151"/>
      <c r="BD149" s="151"/>
      <c r="BE149" s="151"/>
      <c r="BF149" s="151"/>
      <c r="BG149" s="151"/>
      <c r="BH149" s="151"/>
      <c r="BI149" s="151"/>
      <c r="BJ149" s="151"/>
      <c r="BK149" s="151"/>
      <c r="BL149" s="151"/>
      <c r="BM149" s="151"/>
      <c r="BN149" s="151"/>
      <c r="BO149" s="151"/>
      <c r="BP149" s="151"/>
      <c r="BQ149" s="151"/>
      <c r="BR149" s="151"/>
    </row>
    <row r="150" spans="1:70" s="115" customFormat="1" ht="33">
      <c r="A150" s="114"/>
      <c r="B150" s="121"/>
      <c r="C150" s="141">
        <f ca="1">IF(P154="Good",COUNTIF(INDIRECT("P1:P"&amp;ROW(P154)),"Good"))</f>
        <v>22</v>
      </c>
      <c r="D150" s="285" t="str">
        <f ca="1">IFERROR(SUM(Q154:AJ154)/SUM(Q153:AJ153),"-")</f>
        <v>-</v>
      </c>
      <c r="E150" s="139">
        <f ca="1">VLOOKUP(G150,'Code List'!B:D,2,0)</f>
        <v>7</v>
      </c>
      <c r="F150" s="139">
        <f ca="1">VLOOKUP(G150,'Code List'!B:D,3,0)</f>
        <v>240</v>
      </c>
      <c r="G150" s="87" t="str">
        <f ca="1">VLOOKUP(C150,'Code List'!A:B,2,0)</f>
        <v>DA63-09479A</v>
      </c>
      <c r="H150" s="195">
        <f ca="1">SUM(Q151:AJ151)-K150</f>
        <v>-30250</v>
      </c>
      <c r="I150" s="133"/>
      <c r="J150" s="211">
        <f ca="1">VLOOKUP(G150,'Code List'!B:G,6,0)</f>
        <v>0.5</v>
      </c>
      <c r="K150" s="140">
        <f ca="1">SUMIFS(Stock!C:C,Stock!B:B,'DA Injection'!G150)+SUMIFS(Stock!C:C,Stock!B:B,VLOOKUP('DA Injection'!G150,'Code List'!$B:$K,10,0))</f>
        <v>30250</v>
      </c>
      <c r="L150" s="140">
        <f ca="1">VLOOKUP(G150,'Code List'!B:F,4,0)</f>
        <v>35</v>
      </c>
      <c r="M150" s="140">
        <f ca="1">VLOOKUP(G150,'Code List'!B:F,5,0)</f>
        <v>16</v>
      </c>
      <c r="N150" s="197">
        <f t="shared" ca="1" si="170"/>
        <v>1645.7142857142858</v>
      </c>
      <c r="O150" s="134"/>
      <c r="P150" s="124" t="s">
        <v>231</v>
      </c>
      <c r="Q150" s="125" t="s">
        <v>228</v>
      </c>
      <c r="R150" s="126" t="s">
        <v>229</v>
      </c>
      <c r="S150" s="125" t="s">
        <v>228</v>
      </c>
      <c r="T150" s="126" t="s">
        <v>229</v>
      </c>
      <c r="U150" s="125" t="s">
        <v>228</v>
      </c>
      <c r="V150" s="126" t="s">
        <v>229</v>
      </c>
      <c r="W150" s="125" t="s">
        <v>228</v>
      </c>
      <c r="X150" s="126" t="s">
        <v>229</v>
      </c>
      <c r="Y150" s="125" t="s">
        <v>228</v>
      </c>
      <c r="Z150" s="126" t="s">
        <v>229</v>
      </c>
      <c r="AA150" s="125" t="s">
        <v>228</v>
      </c>
      <c r="AB150" s="126" t="s">
        <v>229</v>
      </c>
      <c r="AC150" s="125" t="s">
        <v>228</v>
      </c>
      <c r="AD150" s="126" t="s">
        <v>229</v>
      </c>
      <c r="AE150" s="125" t="s">
        <v>228</v>
      </c>
      <c r="AF150" s="126" t="s">
        <v>229</v>
      </c>
      <c r="AG150" s="125" t="s">
        <v>228</v>
      </c>
      <c r="AH150" s="126" t="s">
        <v>229</v>
      </c>
      <c r="AI150" s="125" t="s">
        <v>228</v>
      </c>
      <c r="AJ150" s="126" t="s">
        <v>229</v>
      </c>
      <c r="AK150" s="150"/>
      <c r="AL150" s="150"/>
      <c r="AM150" s="150"/>
      <c r="AN150" s="150"/>
      <c r="AO150" s="150"/>
      <c r="AP150" s="150"/>
      <c r="AQ150" s="150"/>
      <c r="AR150" s="150"/>
      <c r="AS150" s="150"/>
      <c r="AT150" s="150"/>
      <c r="AU150" s="150"/>
      <c r="AV150" s="150"/>
      <c r="AW150" s="150"/>
      <c r="AX150" s="150"/>
      <c r="AY150" s="150"/>
      <c r="AZ150" s="150"/>
      <c r="BA150" s="150"/>
      <c r="BB150" s="150"/>
      <c r="BC150" s="150"/>
      <c r="BD150" s="150"/>
      <c r="BE150" s="150"/>
      <c r="BF150" s="150"/>
      <c r="BG150" s="150"/>
      <c r="BH150" s="150"/>
      <c r="BI150" s="150"/>
      <c r="BJ150" s="150"/>
      <c r="BK150" s="150"/>
      <c r="BL150" s="150"/>
      <c r="BM150" s="150"/>
      <c r="BN150" s="150"/>
      <c r="BO150" s="150"/>
      <c r="BP150" s="150"/>
      <c r="BQ150" s="150"/>
      <c r="BR150" s="150"/>
    </row>
    <row r="151" spans="1:70" s="115" customFormat="1" ht="66.95" customHeight="1">
      <c r="A151" s="114"/>
      <c r="B151" s="121"/>
      <c r="C151" s="144">
        <f t="shared" ref="C151:M151" ca="1" si="185">C150</f>
        <v>22</v>
      </c>
      <c r="D151" s="264" t="str">
        <f t="shared" ca="1" si="185"/>
        <v>-</v>
      </c>
      <c r="E151" s="144">
        <f t="shared" ca="1" si="185"/>
        <v>7</v>
      </c>
      <c r="F151" s="144">
        <f t="shared" ca="1" si="185"/>
        <v>240</v>
      </c>
      <c r="G151" s="144" t="str">
        <f t="shared" ca="1" si="185"/>
        <v>DA63-09479A</v>
      </c>
      <c r="H151" s="196">
        <f t="shared" ca="1" si="185"/>
        <v>-30250</v>
      </c>
      <c r="I151" s="144">
        <f t="shared" si="185"/>
        <v>0</v>
      </c>
      <c r="J151" s="212">
        <f t="shared" ca="1" si="185"/>
        <v>0.5</v>
      </c>
      <c r="K151" s="146">
        <f t="shared" ca="1" si="185"/>
        <v>30250</v>
      </c>
      <c r="L151" s="146">
        <f t="shared" ca="1" si="185"/>
        <v>35</v>
      </c>
      <c r="M151" s="146">
        <f t="shared" ca="1" si="185"/>
        <v>16</v>
      </c>
      <c r="N151" s="193">
        <f t="shared" ca="1" si="170"/>
        <v>1645.7142857142858</v>
      </c>
      <c r="O151" s="134" t="s">
        <v>238</v>
      </c>
      <c r="P151" s="124"/>
      <c r="Q151" s="463">
        <f ca="1">IF(SUMIFS(INDIRECT("'PSI WM REF'!"&amp;SUBSTITUTE(ADDRESS(1,MATCH(Q$2,INDIRECT("'PSI WM REF'!"&amp;"5:5"),0)),"$1","")&amp;":"&amp;SUBSTITUTE(ADDRESS(1,MATCH(Q$2,INDIRECT("'PSI WM REF'!"&amp;"5:5"),0)),"$1","")),INDIRECT("'PSI WM REF'!"&amp;"C:C"),$G150,INDIRECT("'PSI WM REF'!"&amp;"U:U"),"3.Balance stock (only SEHC)")&gt;0,0,IF(ABS(SUMIFS(INDIRECT("'PSI WM REF'!"&amp;SUBSTITUTE(ADDRESS(1,MATCH(Q$2,INDIRECT("'PSI WM REF'!"&amp;"5:5"),0)),"$1","")&amp;":"&amp;SUBSTITUTE(ADDRESS(1,MATCH(Q$2,INDIRECT("'PSI WM REF'!"&amp;"5:5"),0)),"$1","")),INDIRECT("'PSI WM REF'!"&amp;"C:C"),$G150,INDIRECT("'PSI WM REF'!"&amp;"U:U"),"3.Balance stock (only SEHC)"))&gt;SUMIFS(INDIRECT("'PSI WM REF'!"&amp;SUBSTITUTE(ADDRESS(1,MATCH(Q$2,INDIRECT("'PSI WM REF'!"&amp;"5:5"),0)),"$1","")&amp;":"&amp;SUBSTITUTE(ADDRESS(1,MATCH(Q$2,INDIRECT("'PSI WM REF'!"&amp;"5:5"),0)),"$1","")),INDIRECT("'PSI WM REF'!"&amp;"C:C"),$G150,INDIRECT("'PSI WM REF'!"&amp;"U:U"),"1.Requirements (필요량)"),SUMIFS(INDIRECT("'PSI WM REF'!"&amp;SUBSTITUTE(ADDRESS(1,MATCH(Q$2,INDIRECT("'PSI WM REF'!"&amp;"5:5"),0)),"$1","")&amp;":"&amp;SUBSTITUTE(ADDRESS(1,MATCH(Q$2,INDIRECT("'PSI WM REF'!"&amp;"5:5"),0)),"$1","")),INDIRECT("'PSI WM REF'!"&amp;"C:C"),$G150,INDIRECT("'PSI WM REF'!"&amp;"U:U"),"1.Requirements (필요량)"),ABS(SUMIFS(INDIRECT("'PSI WM REF'!"&amp;SUBSTITUTE(ADDRESS(1,MATCH(Q$2,INDIRECT("'PSI WM REF'!"&amp;"5:5"),0)),"$1","")&amp;":"&amp;SUBSTITUTE(ADDRESS(1,MATCH(Q$2,INDIRECT("'PSI WM REF'!"&amp;"5:5"),0)),"$1","")),INDIRECT("'PSI WM REF'!"&amp;"C:C"),$G150,INDIRECT("'PSI WM REF'!"&amp;"U:U"),"3.Balance stock (only SEHC)"))))+N(" [[[[               Comment: WM REF PSI              ]]]")+IFERROR(SUMIFS(INDIRECT("'PSI VC'!"&amp;SUBSTITUTE(ADDRESS(1,MATCH(Q$2,INDIRECT("'PSI VC'!"&amp;"3:3"),0)),"$1","")&amp;":"&amp;SUBSTITUTE(ADDRESS(1,MATCH(Q$2,INDIRECT("'PSI VC'!"&amp;"3:3"),0)),"$1","")),INDIRECT("'PSI VC'!"&amp;"A:A"),$G150),0)+N("[[[                    Comment: VC PSI                    ]]]")+SUMIFS(INDIRECT("'Assy PSI Shortage'!"&amp;SUBSTITUTE(ADDRESS(1,42+MATCH(Q$2,INDIRECT("'Assy PSI Shortage'!"&amp;"AQ2:BA2"),0)),"$1","")&amp;":"&amp;SUBSTITUTE(ADDRESS(1,42+MATCH(Q$2,INDIRECT("'Assy PSI Shortage'!"&amp;"AQ2:BA2"),0)),"$1","")),'Assy PSI Shortage'!$AP:$AP,'DA Injection'!$G150)+N("[[[                    Comment: Assy PSI                    ]]]")</f>
        <v>0</v>
      </c>
      <c r="R151" s="464"/>
      <c r="S151" s="463">
        <f ca="1">IF(SUMIFS(INDIRECT("'PSI WM REF'!"&amp;SUBSTITUTE(ADDRESS(1,MATCH(S$2,INDIRECT("'PSI WM REF'!"&amp;"5:5"),0)),"$1","")&amp;":"&amp;SUBSTITUTE(ADDRESS(1,MATCH(S$2,INDIRECT("'PSI WM REF'!"&amp;"5:5"),0)),"$1","")),INDIRECT("'PSI WM REF'!"&amp;"C:C"),$G150,INDIRECT("'PSI WM REF'!"&amp;"U:U"),"3.Balance stock (only SEHC)")&gt;0,0,IF(ABS(SUMIFS(INDIRECT("'PSI WM REF'!"&amp;SUBSTITUTE(ADDRESS(1,MATCH(S$2,INDIRECT("'PSI WM REF'!"&amp;"5:5"),0)),"$1","")&amp;":"&amp;SUBSTITUTE(ADDRESS(1,MATCH(S$2,INDIRECT("'PSI WM REF'!"&amp;"5:5"),0)),"$1","")),INDIRECT("'PSI WM REF'!"&amp;"C:C"),$G150,INDIRECT("'PSI WM REF'!"&amp;"U:U"),"3.Balance stock (only SEHC)"))&gt;SUMIFS(INDIRECT("'PSI WM REF'!"&amp;SUBSTITUTE(ADDRESS(1,MATCH(S$2,INDIRECT("'PSI WM REF'!"&amp;"5:5"),0)),"$1","")&amp;":"&amp;SUBSTITUTE(ADDRESS(1,MATCH(S$2,INDIRECT("'PSI WM REF'!"&amp;"5:5"),0)),"$1","")),INDIRECT("'PSI WM REF'!"&amp;"C:C"),$G150,INDIRECT("'PSI WM REF'!"&amp;"U:U"),"1.Requirements (필요량)"),SUMIFS(INDIRECT("'PSI WM REF'!"&amp;SUBSTITUTE(ADDRESS(1,MATCH(S$2,INDIRECT("'PSI WM REF'!"&amp;"5:5"),0)),"$1","")&amp;":"&amp;SUBSTITUTE(ADDRESS(1,MATCH(S$2,INDIRECT("'PSI WM REF'!"&amp;"5:5"),0)),"$1","")),INDIRECT("'PSI WM REF'!"&amp;"C:C"),$G150,INDIRECT("'PSI WM REF'!"&amp;"U:U"),"1.Requirements (필요량)"),ABS(SUMIFS(INDIRECT("'PSI WM REF'!"&amp;SUBSTITUTE(ADDRESS(1,MATCH(S$2,INDIRECT("'PSI WM REF'!"&amp;"5:5"),0)),"$1","")&amp;":"&amp;SUBSTITUTE(ADDRESS(1,MATCH(S$2,INDIRECT("'PSI WM REF'!"&amp;"5:5"),0)),"$1","")),INDIRECT("'PSI WM REF'!"&amp;"C:C"),$G150,INDIRECT("'PSI WM REF'!"&amp;"U:U"),"3.Balance stock (only SEHC)"))))+N(" [[[[               Comment: WM REF PSI              ]]]")+IFERROR(SUMIFS(INDIRECT("'PSI VC'!"&amp;SUBSTITUTE(ADDRESS(1,MATCH(S$2,INDIRECT("'PSI VC'!"&amp;"3:3"),0)),"$1","")&amp;":"&amp;SUBSTITUTE(ADDRESS(1,MATCH(S$2,INDIRECT("'PSI VC'!"&amp;"3:3"),0)),"$1","")),INDIRECT("'PSI VC'!"&amp;"A:A"),$G150),0)+N("[[[                    Comment: VC PSI                    ]]]")+SUMIFS(INDIRECT("'Assy PSI Shortage'!"&amp;SUBSTITUTE(ADDRESS(1,42+MATCH(S$2,INDIRECT("'Assy PSI Shortage'!"&amp;"AQ2:BA2"),0)),"$1","")&amp;":"&amp;SUBSTITUTE(ADDRESS(1,42+MATCH(S$2,INDIRECT("'Assy PSI Shortage'!"&amp;"AQ2:BA2"),0)),"$1","")),'Assy PSI Shortage'!$AP:$AP,'DA Injection'!$G150)+N("[[[                    Comment: Assy PSI                    ]]]")</f>
        <v>0</v>
      </c>
      <c r="T151" s="464"/>
      <c r="U151" s="463">
        <f ca="1">IF(SUMIFS(INDIRECT("'PSI WM REF'!"&amp;SUBSTITUTE(ADDRESS(1,MATCH(U$2,INDIRECT("'PSI WM REF'!"&amp;"5:5"),0)),"$1","")&amp;":"&amp;SUBSTITUTE(ADDRESS(1,MATCH(U$2,INDIRECT("'PSI WM REF'!"&amp;"5:5"),0)),"$1","")),INDIRECT("'PSI WM REF'!"&amp;"C:C"),$G150,INDIRECT("'PSI WM REF'!"&amp;"U:U"),"3.Balance stock (only SEHC)")&gt;0,0,IF(ABS(SUMIFS(INDIRECT("'PSI WM REF'!"&amp;SUBSTITUTE(ADDRESS(1,MATCH(U$2,INDIRECT("'PSI WM REF'!"&amp;"5:5"),0)),"$1","")&amp;":"&amp;SUBSTITUTE(ADDRESS(1,MATCH(U$2,INDIRECT("'PSI WM REF'!"&amp;"5:5"),0)),"$1","")),INDIRECT("'PSI WM REF'!"&amp;"C:C"),$G150,INDIRECT("'PSI WM REF'!"&amp;"U:U"),"3.Balance stock (only SEHC)"))&gt;SUMIFS(INDIRECT("'PSI WM REF'!"&amp;SUBSTITUTE(ADDRESS(1,MATCH(U$2,INDIRECT("'PSI WM REF'!"&amp;"5:5"),0)),"$1","")&amp;":"&amp;SUBSTITUTE(ADDRESS(1,MATCH(U$2,INDIRECT("'PSI WM REF'!"&amp;"5:5"),0)),"$1","")),INDIRECT("'PSI WM REF'!"&amp;"C:C"),$G150,INDIRECT("'PSI WM REF'!"&amp;"U:U"),"1.Requirements (필요량)"),SUMIFS(INDIRECT("'PSI WM REF'!"&amp;SUBSTITUTE(ADDRESS(1,MATCH(U$2,INDIRECT("'PSI WM REF'!"&amp;"5:5"),0)),"$1","")&amp;":"&amp;SUBSTITUTE(ADDRESS(1,MATCH(U$2,INDIRECT("'PSI WM REF'!"&amp;"5:5"),0)),"$1","")),INDIRECT("'PSI WM REF'!"&amp;"C:C"),$G150,INDIRECT("'PSI WM REF'!"&amp;"U:U"),"1.Requirements (필요량)"),ABS(SUMIFS(INDIRECT("'PSI WM REF'!"&amp;SUBSTITUTE(ADDRESS(1,MATCH(U$2,INDIRECT("'PSI WM REF'!"&amp;"5:5"),0)),"$1","")&amp;":"&amp;SUBSTITUTE(ADDRESS(1,MATCH(U$2,INDIRECT("'PSI WM REF'!"&amp;"5:5"),0)),"$1","")),INDIRECT("'PSI WM REF'!"&amp;"C:C"),$G150,INDIRECT("'PSI WM REF'!"&amp;"U:U"),"3.Balance stock (only SEHC)"))))+N(" [[[[               Comment: WM REF PSI              ]]]")+IFERROR(SUMIFS(INDIRECT("'PSI VC'!"&amp;SUBSTITUTE(ADDRESS(1,MATCH(U$2,INDIRECT("'PSI VC'!"&amp;"3:3"),0)),"$1","")&amp;":"&amp;SUBSTITUTE(ADDRESS(1,MATCH(U$2,INDIRECT("'PSI VC'!"&amp;"3:3"),0)),"$1","")),INDIRECT("'PSI VC'!"&amp;"A:A"),$G150),0)+N("[[[                    Comment: VC PSI                    ]]]")+SUMIFS(INDIRECT("'Assy PSI Shortage'!"&amp;SUBSTITUTE(ADDRESS(1,42+MATCH(U$2,INDIRECT("'Assy PSI Shortage'!"&amp;"AQ2:BA2"),0)),"$1","")&amp;":"&amp;SUBSTITUTE(ADDRESS(1,42+MATCH(U$2,INDIRECT("'Assy PSI Shortage'!"&amp;"AQ2:BA2"),0)),"$1","")),'Assy PSI Shortage'!$AP:$AP,'DA Injection'!$G150)+N("[[[                    Comment: Assy PSI                    ]]]")</f>
        <v>0</v>
      </c>
      <c r="V151" s="464"/>
      <c r="W151" s="463">
        <f ca="1">IF(SUMIFS(INDIRECT("'PSI WM REF'!"&amp;SUBSTITUTE(ADDRESS(1,MATCH(W$2,INDIRECT("'PSI WM REF'!"&amp;"5:5"),0)),"$1","")&amp;":"&amp;SUBSTITUTE(ADDRESS(1,MATCH(W$2,INDIRECT("'PSI WM REF'!"&amp;"5:5"),0)),"$1","")),INDIRECT("'PSI WM REF'!"&amp;"C:C"),$G150,INDIRECT("'PSI WM REF'!"&amp;"U:U"),"3.Balance stock (only SEHC)")&gt;0,0,IF(ABS(SUMIFS(INDIRECT("'PSI WM REF'!"&amp;SUBSTITUTE(ADDRESS(1,MATCH(W$2,INDIRECT("'PSI WM REF'!"&amp;"5:5"),0)),"$1","")&amp;":"&amp;SUBSTITUTE(ADDRESS(1,MATCH(W$2,INDIRECT("'PSI WM REF'!"&amp;"5:5"),0)),"$1","")),INDIRECT("'PSI WM REF'!"&amp;"C:C"),$G150,INDIRECT("'PSI WM REF'!"&amp;"U:U"),"3.Balance stock (only SEHC)"))&gt;SUMIFS(INDIRECT("'PSI WM REF'!"&amp;SUBSTITUTE(ADDRESS(1,MATCH(W$2,INDIRECT("'PSI WM REF'!"&amp;"5:5"),0)),"$1","")&amp;":"&amp;SUBSTITUTE(ADDRESS(1,MATCH(W$2,INDIRECT("'PSI WM REF'!"&amp;"5:5"),0)),"$1","")),INDIRECT("'PSI WM REF'!"&amp;"C:C"),$G150,INDIRECT("'PSI WM REF'!"&amp;"U:U"),"1.Requirements (필요량)"),SUMIFS(INDIRECT("'PSI WM REF'!"&amp;SUBSTITUTE(ADDRESS(1,MATCH(W$2,INDIRECT("'PSI WM REF'!"&amp;"5:5"),0)),"$1","")&amp;":"&amp;SUBSTITUTE(ADDRESS(1,MATCH(W$2,INDIRECT("'PSI WM REF'!"&amp;"5:5"),0)),"$1","")),INDIRECT("'PSI WM REF'!"&amp;"C:C"),$G150,INDIRECT("'PSI WM REF'!"&amp;"U:U"),"1.Requirements (필요량)"),ABS(SUMIFS(INDIRECT("'PSI WM REF'!"&amp;SUBSTITUTE(ADDRESS(1,MATCH(W$2,INDIRECT("'PSI WM REF'!"&amp;"5:5"),0)),"$1","")&amp;":"&amp;SUBSTITUTE(ADDRESS(1,MATCH(W$2,INDIRECT("'PSI WM REF'!"&amp;"5:5"),0)),"$1","")),INDIRECT("'PSI WM REF'!"&amp;"C:C"),$G150,INDIRECT("'PSI WM REF'!"&amp;"U:U"),"3.Balance stock (only SEHC)"))))+N(" [[[[               Comment: WM REF PSI              ]]]")+IFERROR(SUMIFS(INDIRECT("'PSI VC'!"&amp;SUBSTITUTE(ADDRESS(1,MATCH(W$2,INDIRECT("'PSI VC'!"&amp;"3:3"),0)),"$1","")&amp;":"&amp;SUBSTITUTE(ADDRESS(1,MATCH(W$2,INDIRECT("'PSI VC'!"&amp;"3:3"),0)),"$1","")),INDIRECT("'PSI VC'!"&amp;"A:A"),$G150),0)+N("[[[                    Comment: VC PSI                    ]]]")+SUMIFS(INDIRECT("'Assy PSI Shortage'!"&amp;SUBSTITUTE(ADDRESS(1,42+MATCH(W$2,INDIRECT("'Assy PSI Shortage'!"&amp;"AQ2:BA2"),0)),"$1","")&amp;":"&amp;SUBSTITUTE(ADDRESS(1,42+MATCH(W$2,INDIRECT("'Assy PSI Shortage'!"&amp;"AQ2:BA2"),0)),"$1","")),'Assy PSI Shortage'!$AP:$AP,'DA Injection'!$G150)+N("[[[                    Comment: Assy PSI                    ]]]")</f>
        <v>0</v>
      </c>
      <c r="X151" s="464"/>
      <c r="Y151" s="463">
        <f ca="1">IF(SUMIFS(INDIRECT("'PSI WM REF'!"&amp;SUBSTITUTE(ADDRESS(1,MATCH(Y$2,INDIRECT("'PSI WM REF'!"&amp;"5:5"),0)),"$1","")&amp;":"&amp;SUBSTITUTE(ADDRESS(1,MATCH(Y$2,INDIRECT("'PSI WM REF'!"&amp;"5:5"),0)),"$1","")),INDIRECT("'PSI WM REF'!"&amp;"C:C"),$G150,INDIRECT("'PSI WM REF'!"&amp;"U:U"),"3.Balance stock (only SEHC)")&gt;0,0,IF(ABS(SUMIFS(INDIRECT("'PSI WM REF'!"&amp;SUBSTITUTE(ADDRESS(1,MATCH(Y$2,INDIRECT("'PSI WM REF'!"&amp;"5:5"),0)),"$1","")&amp;":"&amp;SUBSTITUTE(ADDRESS(1,MATCH(Y$2,INDIRECT("'PSI WM REF'!"&amp;"5:5"),0)),"$1","")),INDIRECT("'PSI WM REF'!"&amp;"C:C"),$G150,INDIRECT("'PSI WM REF'!"&amp;"U:U"),"3.Balance stock (only SEHC)"))&gt;SUMIFS(INDIRECT("'PSI WM REF'!"&amp;SUBSTITUTE(ADDRESS(1,MATCH(Y$2,INDIRECT("'PSI WM REF'!"&amp;"5:5"),0)),"$1","")&amp;":"&amp;SUBSTITUTE(ADDRESS(1,MATCH(Y$2,INDIRECT("'PSI WM REF'!"&amp;"5:5"),0)),"$1","")),INDIRECT("'PSI WM REF'!"&amp;"C:C"),$G150,INDIRECT("'PSI WM REF'!"&amp;"U:U"),"1.Requirements (필요량)"),SUMIFS(INDIRECT("'PSI WM REF'!"&amp;SUBSTITUTE(ADDRESS(1,MATCH(Y$2,INDIRECT("'PSI WM REF'!"&amp;"5:5"),0)),"$1","")&amp;":"&amp;SUBSTITUTE(ADDRESS(1,MATCH(Y$2,INDIRECT("'PSI WM REF'!"&amp;"5:5"),0)),"$1","")),INDIRECT("'PSI WM REF'!"&amp;"C:C"),$G150,INDIRECT("'PSI WM REF'!"&amp;"U:U"),"1.Requirements (필요량)"),ABS(SUMIFS(INDIRECT("'PSI WM REF'!"&amp;SUBSTITUTE(ADDRESS(1,MATCH(Y$2,INDIRECT("'PSI WM REF'!"&amp;"5:5"),0)),"$1","")&amp;":"&amp;SUBSTITUTE(ADDRESS(1,MATCH(Y$2,INDIRECT("'PSI WM REF'!"&amp;"5:5"),0)),"$1","")),INDIRECT("'PSI WM REF'!"&amp;"C:C"),$G150,INDIRECT("'PSI WM REF'!"&amp;"U:U"),"3.Balance stock (only SEHC)"))))+N(" [[[[               Comment: WM REF PSI              ]]]")+IFERROR(SUMIFS(INDIRECT("'PSI VC'!"&amp;SUBSTITUTE(ADDRESS(1,MATCH(Y$2,INDIRECT("'PSI VC'!"&amp;"3:3"),0)),"$1","")&amp;":"&amp;SUBSTITUTE(ADDRESS(1,MATCH(Y$2,INDIRECT("'PSI VC'!"&amp;"3:3"),0)),"$1","")),INDIRECT("'PSI VC'!"&amp;"A:A"),$G150),0)+N("[[[                    Comment: VC PSI                    ]]]")+SUMIFS(INDIRECT("'Assy PSI Shortage'!"&amp;SUBSTITUTE(ADDRESS(1,42+MATCH(Y$2,INDIRECT("'Assy PSI Shortage'!"&amp;"AQ2:BA2"),0)),"$1","")&amp;":"&amp;SUBSTITUTE(ADDRESS(1,42+MATCH(Y$2,INDIRECT("'Assy PSI Shortage'!"&amp;"AQ2:BA2"),0)),"$1","")),'Assy PSI Shortage'!$AP:$AP,'DA Injection'!$G150)+N("[[[                    Comment: Assy PSI                    ]]]")</f>
        <v>0</v>
      </c>
      <c r="Z151" s="464"/>
      <c r="AA151" s="463">
        <f ca="1">IF(SUMIFS(INDIRECT("'PSI WM REF'!"&amp;SUBSTITUTE(ADDRESS(1,MATCH(AA$2,INDIRECT("'PSI WM REF'!"&amp;"5:5"),0)),"$1","")&amp;":"&amp;SUBSTITUTE(ADDRESS(1,MATCH(AA$2,INDIRECT("'PSI WM REF'!"&amp;"5:5"),0)),"$1","")),INDIRECT("'PSI WM REF'!"&amp;"C:C"),$G150,INDIRECT("'PSI WM REF'!"&amp;"U:U"),"3.Balance stock (only SEHC)")&gt;0,0,IF(ABS(SUMIFS(INDIRECT("'PSI WM REF'!"&amp;SUBSTITUTE(ADDRESS(1,MATCH(AA$2,INDIRECT("'PSI WM REF'!"&amp;"5:5"),0)),"$1","")&amp;":"&amp;SUBSTITUTE(ADDRESS(1,MATCH(AA$2,INDIRECT("'PSI WM REF'!"&amp;"5:5"),0)),"$1","")),INDIRECT("'PSI WM REF'!"&amp;"C:C"),$G150,INDIRECT("'PSI WM REF'!"&amp;"U:U"),"3.Balance stock (only SEHC)"))&gt;SUMIFS(INDIRECT("'PSI WM REF'!"&amp;SUBSTITUTE(ADDRESS(1,MATCH(AA$2,INDIRECT("'PSI WM REF'!"&amp;"5:5"),0)),"$1","")&amp;":"&amp;SUBSTITUTE(ADDRESS(1,MATCH(AA$2,INDIRECT("'PSI WM REF'!"&amp;"5:5"),0)),"$1","")),INDIRECT("'PSI WM REF'!"&amp;"C:C"),$G150,INDIRECT("'PSI WM REF'!"&amp;"U:U"),"1.Requirements (필요량)"),SUMIFS(INDIRECT("'PSI WM REF'!"&amp;SUBSTITUTE(ADDRESS(1,MATCH(AA$2,INDIRECT("'PSI WM REF'!"&amp;"5:5"),0)),"$1","")&amp;":"&amp;SUBSTITUTE(ADDRESS(1,MATCH(AA$2,INDIRECT("'PSI WM REF'!"&amp;"5:5"),0)),"$1","")),INDIRECT("'PSI WM REF'!"&amp;"C:C"),$G150,INDIRECT("'PSI WM REF'!"&amp;"U:U"),"1.Requirements (필요량)"),ABS(SUMIFS(INDIRECT("'PSI WM REF'!"&amp;SUBSTITUTE(ADDRESS(1,MATCH(AA$2,INDIRECT("'PSI WM REF'!"&amp;"5:5"),0)),"$1","")&amp;":"&amp;SUBSTITUTE(ADDRESS(1,MATCH(AA$2,INDIRECT("'PSI WM REF'!"&amp;"5:5"),0)),"$1","")),INDIRECT("'PSI WM REF'!"&amp;"C:C"),$G150,INDIRECT("'PSI WM REF'!"&amp;"U:U"),"3.Balance stock (only SEHC)"))))+N(" [[[[               Comment: WM REF PSI              ]]]")+IFERROR(SUMIFS(INDIRECT("'PSI VC'!"&amp;SUBSTITUTE(ADDRESS(1,MATCH(AA$2,INDIRECT("'PSI VC'!"&amp;"3:3"),0)),"$1","")&amp;":"&amp;SUBSTITUTE(ADDRESS(1,MATCH(AA$2,INDIRECT("'PSI VC'!"&amp;"3:3"),0)),"$1","")),INDIRECT("'PSI VC'!"&amp;"A:A"),$G150),0)+N("[[[                    Comment: VC PSI                    ]]]")+SUMIFS(INDIRECT("'Assy PSI Shortage'!"&amp;SUBSTITUTE(ADDRESS(1,42+MATCH(AA$2,INDIRECT("'Assy PSI Shortage'!"&amp;"AQ2:BA2"),0)),"$1","")&amp;":"&amp;SUBSTITUTE(ADDRESS(1,42+MATCH(AA$2,INDIRECT("'Assy PSI Shortage'!"&amp;"AQ2:BA2"),0)),"$1","")),'Assy PSI Shortage'!$AP:$AP,'DA Injection'!$G150)+N("[[[                    Comment: Assy PSI                    ]]]")</f>
        <v>0</v>
      </c>
      <c r="AB151" s="464"/>
      <c r="AC151" s="463">
        <f ca="1">IF(SUMIFS(INDIRECT("'PSI WM REF'!"&amp;SUBSTITUTE(ADDRESS(1,MATCH(AC$2,INDIRECT("'PSI WM REF'!"&amp;"5:5"),0)),"$1","")&amp;":"&amp;SUBSTITUTE(ADDRESS(1,MATCH(AC$2,INDIRECT("'PSI WM REF'!"&amp;"5:5"),0)),"$1","")),INDIRECT("'PSI WM REF'!"&amp;"C:C"),$G150,INDIRECT("'PSI WM REF'!"&amp;"U:U"),"3.Balance stock (only SEHC)")&gt;0,0,IF(ABS(SUMIFS(INDIRECT("'PSI WM REF'!"&amp;SUBSTITUTE(ADDRESS(1,MATCH(AC$2,INDIRECT("'PSI WM REF'!"&amp;"5:5"),0)),"$1","")&amp;":"&amp;SUBSTITUTE(ADDRESS(1,MATCH(AC$2,INDIRECT("'PSI WM REF'!"&amp;"5:5"),0)),"$1","")),INDIRECT("'PSI WM REF'!"&amp;"C:C"),$G150,INDIRECT("'PSI WM REF'!"&amp;"U:U"),"3.Balance stock (only SEHC)"))&gt;SUMIFS(INDIRECT("'PSI WM REF'!"&amp;SUBSTITUTE(ADDRESS(1,MATCH(AC$2,INDIRECT("'PSI WM REF'!"&amp;"5:5"),0)),"$1","")&amp;":"&amp;SUBSTITUTE(ADDRESS(1,MATCH(AC$2,INDIRECT("'PSI WM REF'!"&amp;"5:5"),0)),"$1","")),INDIRECT("'PSI WM REF'!"&amp;"C:C"),$G150,INDIRECT("'PSI WM REF'!"&amp;"U:U"),"1.Requirements (필요량)"),SUMIFS(INDIRECT("'PSI WM REF'!"&amp;SUBSTITUTE(ADDRESS(1,MATCH(AC$2,INDIRECT("'PSI WM REF'!"&amp;"5:5"),0)),"$1","")&amp;":"&amp;SUBSTITUTE(ADDRESS(1,MATCH(AC$2,INDIRECT("'PSI WM REF'!"&amp;"5:5"),0)),"$1","")),INDIRECT("'PSI WM REF'!"&amp;"C:C"),$G150,INDIRECT("'PSI WM REF'!"&amp;"U:U"),"1.Requirements (필요량)"),ABS(SUMIFS(INDIRECT("'PSI WM REF'!"&amp;SUBSTITUTE(ADDRESS(1,MATCH(AC$2,INDIRECT("'PSI WM REF'!"&amp;"5:5"),0)),"$1","")&amp;":"&amp;SUBSTITUTE(ADDRESS(1,MATCH(AC$2,INDIRECT("'PSI WM REF'!"&amp;"5:5"),0)),"$1","")),INDIRECT("'PSI WM REF'!"&amp;"C:C"),$G150,INDIRECT("'PSI WM REF'!"&amp;"U:U"),"3.Balance stock (only SEHC)"))))+N(" [[[[               Comment: WM REF PSI              ]]]")+IFERROR(SUMIFS(INDIRECT("'PSI VC'!"&amp;SUBSTITUTE(ADDRESS(1,MATCH(AC$2,INDIRECT("'PSI VC'!"&amp;"3:3"),0)),"$1","")&amp;":"&amp;SUBSTITUTE(ADDRESS(1,MATCH(AC$2,INDIRECT("'PSI VC'!"&amp;"3:3"),0)),"$1","")),INDIRECT("'PSI VC'!"&amp;"A:A"),$G150),0)+N("[[[                    Comment: VC PSI                    ]]]")+SUMIFS(INDIRECT("'Assy PSI Shortage'!"&amp;SUBSTITUTE(ADDRESS(1,42+MATCH(AC$2,INDIRECT("'Assy PSI Shortage'!"&amp;"AQ2:BA2"),0)),"$1","")&amp;":"&amp;SUBSTITUTE(ADDRESS(1,42+MATCH(AC$2,INDIRECT("'Assy PSI Shortage'!"&amp;"AQ2:BA2"),0)),"$1","")),'Assy PSI Shortage'!$AP:$AP,'DA Injection'!$G150)+N("[[[                    Comment: Assy PSI                    ]]]")</f>
        <v>0</v>
      </c>
      <c r="AD151" s="464"/>
      <c r="AE151" s="463">
        <f ca="1">IF(SUMIFS(INDIRECT("'PSI WM REF'!"&amp;SUBSTITUTE(ADDRESS(1,MATCH(AE$2,INDIRECT("'PSI WM REF'!"&amp;"5:5"),0)),"$1","")&amp;":"&amp;SUBSTITUTE(ADDRESS(1,MATCH(AE$2,INDIRECT("'PSI WM REF'!"&amp;"5:5"),0)),"$1","")),INDIRECT("'PSI WM REF'!"&amp;"C:C"),$G150,INDIRECT("'PSI WM REF'!"&amp;"U:U"),"3.Balance stock (only SEHC)")&gt;0,0,IF(ABS(SUMIFS(INDIRECT("'PSI WM REF'!"&amp;SUBSTITUTE(ADDRESS(1,MATCH(AE$2,INDIRECT("'PSI WM REF'!"&amp;"5:5"),0)),"$1","")&amp;":"&amp;SUBSTITUTE(ADDRESS(1,MATCH(AE$2,INDIRECT("'PSI WM REF'!"&amp;"5:5"),0)),"$1","")),INDIRECT("'PSI WM REF'!"&amp;"C:C"),$G150,INDIRECT("'PSI WM REF'!"&amp;"U:U"),"3.Balance stock (only SEHC)"))&gt;SUMIFS(INDIRECT("'PSI WM REF'!"&amp;SUBSTITUTE(ADDRESS(1,MATCH(AE$2,INDIRECT("'PSI WM REF'!"&amp;"5:5"),0)),"$1","")&amp;":"&amp;SUBSTITUTE(ADDRESS(1,MATCH(AE$2,INDIRECT("'PSI WM REF'!"&amp;"5:5"),0)),"$1","")),INDIRECT("'PSI WM REF'!"&amp;"C:C"),$G150,INDIRECT("'PSI WM REF'!"&amp;"U:U"),"1.Requirements (필요량)"),SUMIFS(INDIRECT("'PSI WM REF'!"&amp;SUBSTITUTE(ADDRESS(1,MATCH(AE$2,INDIRECT("'PSI WM REF'!"&amp;"5:5"),0)),"$1","")&amp;":"&amp;SUBSTITUTE(ADDRESS(1,MATCH(AE$2,INDIRECT("'PSI WM REF'!"&amp;"5:5"),0)),"$1","")),INDIRECT("'PSI WM REF'!"&amp;"C:C"),$G150,INDIRECT("'PSI WM REF'!"&amp;"U:U"),"1.Requirements (필요량)"),ABS(SUMIFS(INDIRECT("'PSI WM REF'!"&amp;SUBSTITUTE(ADDRESS(1,MATCH(AE$2,INDIRECT("'PSI WM REF'!"&amp;"5:5"),0)),"$1","")&amp;":"&amp;SUBSTITUTE(ADDRESS(1,MATCH(AE$2,INDIRECT("'PSI WM REF'!"&amp;"5:5"),0)),"$1","")),INDIRECT("'PSI WM REF'!"&amp;"C:C"),$G150,INDIRECT("'PSI WM REF'!"&amp;"U:U"),"3.Balance stock (only SEHC)"))))+N(" [[[[               Comment: WM REF PSI              ]]]")+IFERROR(SUMIFS(INDIRECT("'PSI VC'!"&amp;SUBSTITUTE(ADDRESS(1,MATCH(AE$2,INDIRECT("'PSI VC'!"&amp;"3:3"),0)),"$1","")&amp;":"&amp;SUBSTITUTE(ADDRESS(1,MATCH(AE$2,INDIRECT("'PSI VC'!"&amp;"3:3"),0)),"$1","")),INDIRECT("'PSI VC'!"&amp;"A:A"),$G150),0)+N("[[[                    Comment: VC PSI                    ]]]")+SUMIFS(INDIRECT("'Assy PSI Shortage'!"&amp;SUBSTITUTE(ADDRESS(1,42+MATCH(AE$2,INDIRECT("'Assy PSI Shortage'!"&amp;"AQ2:BA2"),0)),"$1","")&amp;":"&amp;SUBSTITUTE(ADDRESS(1,42+MATCH(AE$2,INDIRECT("'Assy PSI Shortage'!"&amp;"AQ2:BA2"),0)),"$1","")),'Assy PSI Shortage'!$AP:$AP,'DA Injection'!$G150)+N("[[[                    Comment: Assy PSI                    ]]]")</f>
        <v>0</v>
      </c>
      <c r="AF151" s="464"/>
      <c r="AG151" s="463">
        <f ca="1">IF(SUMIFS(INDIRECT("'PSI WM REF'!"&amp;SUBSTITUTE(ADDRESS(1,MATCH(AG$2,INDIRECT("'PSI WM REF'!"&amp;"5:5"),0)),"$1","")&amp;":"&amp;SUBSTITUTE(ADDRESS(1,MATCH(AG$2,INDIRECT("'PSI WM REF'!"&amp;"5:5"),0)),"$1","")),INDIRECT("'PSI WM REF'!"&amp;"C:C"),$G150,INDIRECT("'PSI WM REF'!"&amp;"U:U"),"3.Balance stock (only SEHC)")&gt;0,0,IF(ABS(SUMIFS(INDIRECT("'PSI WM REF'!"&amp;SUBSTITUTE(ADDRESS(1,MATCH(AG$2,INDIRECT("'PSI WM REF'!"&amp;"5:5"),0)),"$1","")&amp;":"&amp;SUBSTITUTE(ADDRESS(1,MATCH(AG$2,INDIRECT("'PSI WM REF'!"&amp;"5:5"),0)),"$1","")),INDIRECT("'PSI WM REF'!"&amp;"C:C"),$G150,INDIRECT("'PSI WM REF'!"&amp;"U:U"),"3.Balance stock (only SEHC)"))&gt;SUMIFS(INDIRECT("'PSI WM REF'!"&amp;SUBSTITUTE(ADDRESS(1,MATCH(AG$2,INDIRECT("'PSI WM REF'!"&amp;"5:5"),0)),"$1","")&amp;":"&amp;SUBSTITUTE(ADDRESS(1,MATCH(AG$2,INDIRECT("'PSI WM REF'!"&amp;"5:5"),0)),"$1","")),INDIRECT("'PSI WM REF'!"&amp;"C:C"),$G150,INDIRECT("'PSI WM REF'!"&amp;"U:U"),"1.Requirements (필요량)"),SUMIFS(INDIRECT("'PSI WM REF'!"&amp;SUBSTITUTE(ADDRESS(1,MATCH(AG$2,INDIRECT("'PSI WM REF'!"&amp;"5:5"),0)),"$1","")&amp;":"&amp;SUBSTITUTE(ADDRESS(1,MATCH(AG$2,INDIRECT("'PSI WM REF'!"&amp;"5:5"),0)),"$1","")),INDIRECT("'PSI WM REF'!"&amp;"C:C"),$G150,INDIRECT("'PSI WM REF'!"&amp;"U:U"),"1.Requirements (필요량)"),ABS(SUMIFS(INDIRECT("'PSI WM REF'!"&amp;SUBSTITUTE(ADDRESS(1,MATCH(AG$2,INDIRECT("'PSI WM REF'!"&amp;"5:5"),0)),"$1","")&amp;":"&amp;SUBSTITUTE(ADDRESS(1,MATCH(AG$2,INDIRECT("'PSI WM REF'!"&amp;"5:5"),0)),"$1","")),INDIRECT("'PSI WM REF'!"&amp;"C:C"),$G150,INDIRECT("'PSI WM REF'!"&amp;"U:U"),"3.Balance stock (only SEHC)"))))+N(" [[[[               Comment: WM REF PSI              ]]]")+IFERROR(SUMIFS(INDIRECT("'PSI VC'!"&amp;SUBSTITUTE(ADDRESS(1,MATCH(AG$2,INDIRECT("'PSI VC'!"&amp;"3:3"),0)),"$1","")&amp;":"&amp;SUBSTITUTE(ADDRESS(1,MATCH(AG$2,INDIRECT("'PSI VC'!"&amp;"3:3"),0)),"$1","")),INDIRECT("'PSI VC'!"&amp;"A:A"),$G150),0)+N("[[[                    Comment: VC PSI                    ]]]")+SUMIFS(INDIRECT("'Assy PSI Shortage'!"&amp;SUBSTITUTE(ADDRESS(1,42+MATCH(AG$2,INDIRECT("'Assy PSI Shortage'!"&amp;"AQ2:BA2"),0)),"$1","")&amp;":"&amp;SUBSTITUTE(ADDRESS(1,42+MATCH(AG$2,INDIRECT("'Assy PSI Shortage'!"&amp;"AQ2:BA2"),0)),"$1","")),'Assy PSI Shortage'!$AP:$AP,'DA Injection'!$G150)+N("[[[                    Comment: Assy PSI                    ]]]")</f>
        <v>0</v>
      </c>
      <c r="AH151" s="464"/>
      <c r="AI151" s="463">
        <f ca="1">IF(SUMIFS(INDIRECT("'PSI WM REF'!"&amp;SUBSTITUTE(ADDRESS(1,MATCH(AI$2,INDIRECT("'PSI WM REF'!"&amp;"5:5"),0)),"$1","")&amp;":"&amp;SUBSTITUTE(ADDRESS(1,MATCH(AI$2,INDIRECT("'PSI WM REF'!"&amp;"5:5"),0)),"$1","")),INDIRECT("'PSI WM REF'!"&amp;"C:C"),$G150,INDIRECT("'PSI WM REF'!"&amp;"U:U"),"3.Balance stock (only SEHC)")&gt;0,0,IF(ABS(SUMIFS(INDIRECT("'PSI WM REF'!"&amp;SUBSTITUTE(ADDRESS(1,MATCH(AI$2,INDIRECT("'PSI WM REF'!"&amp;"5:5"),0)),"$1","")&amp;":"&amp;SUBSTITUTE(ADDRESS(1,MATCH(AI$2,INDIRECT("'PSI WM REF'!"&amp;"5:5"),0)),"$1","")),INDIRECT("'PSI WM REF'!"&amp;"C:C"),$G150,INDIRECT("'PSI WM REF'!"&amp;"U:U"),"3.Balance stock (only SEHC)"))&gt;SUMIFS(INDIRECT("'PSI WM REF'!"&amp;SUBSTITUTE(ADDRESS(1,MATCH(AI$2,INDIRECT("'PSI WM REF'!"&amp;"5:5"),0)),"$1","")&amp;":"&amp;SUBSTITUTE(ADDRESS(1,MATCH(AI$2,INDIRECT("'PSI WM REF'!"&amp;"5:5"),0)),"$1","")),INDIRECT("'PSI WM REF'!"&amp;"C:C"),$G150,INDIRECT("'PSI WM REF'!"&amp;"U:U"),"1.Requirements (필요량)"),SUMIFS(INDIRECT("'PSI WM REF'!"&amp;SUBSTITUTE(ADDRESS(1,MATCH(AI$2,INDIRECT("'PSI WM REF'!"&amp;"5:5"),0)),"$1","")&amp;":"&amp;SUBSTITUTE(ADDRESS(1,MATCH(AI$2,INDIRECT("'PSI WM REF'!"&amp;"5:5"),0)),"$1","")),INDIRECT("'PSI WM REF'!"&amp;"C:C"),$G150,INDIRECT("'PSI WM REF'!"&amp;"U:U"),"1.Requirements (필요량)"),ABS(SUMIFS(INDIRECT("'PSI WM REF'!"&amp;SUBSTITUTE(ADDRESS(1,MATCH(AI$2,INDIRECT("'PSI WM REF'!"&amp;"5:5"),0)),"$1","")&amp;":"&amp;SUBSTITUTE(ADDRESS(1,MATCH(AI$2,INDIRECT("'PSI WM REF'!"&amp;"5:5"),0)),"$1","")),INDIRECT("'PSI WM REF'!"&amp;"C:C"),$G150,INDIRECT("'PSI WM REF'!"&amp;"U:U"),"3.Balance stock (only SEHC)"))))+N(" [[[[               Comment: WM REF PSI              ]]]")+IFERROR(SUMIFS(INDIRECT("'PSI VC'!"&amp;SUBSTITUTE(ADDRESS(1,MATCH(AI$2,INDIRECT("'PSI VC'!"&amp;"3:3"),0)),"$1","")&amp;":"&amp;SUBSTITUTE(ADDRESS(1,MATCH(AI$2,INDIRECT("'PSI VC'!"&amp;"3:3"),0)),"$1","")),INDIRECT("'PSI VC'!"&amp;"A:A"),$G150),0)+N("[[[                    Comment: VC PSI                    ]]]")+SUMIFS(INDIRECT("'Assy PSI Shortage'!"&amp;SUBSTITUTE(ADDRESS(1,42+MATCH(AI$2,INDIRECT("'Assy PSI Shortage'!"&amp;"AQ2:BA2"),0)),"$1","")&amp;":"&amp;SUBSTITUTE(ADDRESS(1,42+MATCH(AI$2,INDIRECT("'Assy PSI Shortage'!"&amp;"AQ2:BA2"),0)),"$1","")),'Assy PSI Shortage'!$AP:$AP,'DA Injection'!$G150)+N("[[[                    Comment: Assy PSI                    ]]]")</f>
        <v>0</v>
      </c>
      <c r="AJ151" s="464"/>
      <c r="AK151" s="150"/>
      <c r="AL151" s="150"/>
      <c r="AM151" s="150"/>
      <c r="AN151" s="150"/>
      <c r="AO151" s="150"/>
      <c r="AP151" s="150"/>
      <c r="AQ151" s="150"/>
      <c r="AR151" s="150"/>
      <c r="AS151" s="150"/>
      <c r="AT151" s="150"/>
      <c r="AU151" s="150"/>
      <c r="AV151" s="150"/>
      <c r="AW151" s="150"/>
      <c r="AX151" s="150"/>
      <c r="AY151" s="150"/>
      <c r="AZ151" s="150"/>
      <c r="BA151" s="150"/>
      <c r="BB151" s="150"/>
      <c r="BC151" s="150"/>
      <c r="BD151" s="150"/>
      <c r="BE151" s="150"/>
      <c r="BF151" s="150"/>
      <c r="BG151" s="150"/>
      <c r="BH151" s="150"/>
      <c r="BI151" s="150"/>
      <c r="BJ151" s="150"/>
      <c r="BK151" s="150"/>
      <c r="BL151" s="150"/>
      <c r="BM151" s="150"/>
      <c r="BN151" s="150"/>
      <c r="BO151" s="150"/>
      <c r="BP151" s="150"/>
      <c r="BQ151" s="150"/>
      <c r="BR151" s="150"/>
    </row>
    <row r="152" spans="1:70" s="115" customFormat="1" ht="33">
      <c r="A152" s="114"/>
      <c r="B152" s="121"/>
      <c r="C152" s="144">
        <f t="shared" ca="1" si="161"/>
        <v>22</v>
      </c>
      <c r="D152" s="264" t="str">
        <f t="shared" ca="1" si="161"/>
        <v>-</v>
      </c>
      <c r="E152" s="144">
        <f t="shared" ref="E152:M152" ca="1" si="186">E151</f>
        <v>7</v>
      </c>
      <c r="F152" s="144">
        <f t="shared" ca="1" si="186"/>
        <v>240</v>
      </c>
      <c r="G152" s="144" t="str">
        <f t="shared" ca="1" si="186"/>
        <v>DA63-09479A</v>
      </c>
      <c r="H152" s="196">
        <f t="shared" ca="1" si="186"/>
        <v>-30250</v>
      </c>
      <c r="I152" s="144">
        <f t="shared" si="186"/>
        <v>0</v>
      </c>
      <c r="J152" s="212">
        <f t="shared" ca="1" si="186"/>
        <v>0.5</v>
      </c>
      <c r="K152" s="146">
        <f t="shared" ca="1" si="186"/>
        <v>30250</v>
      </c>
      <c r="L152" s="146">
        <f t="shared" ca="1" si="186"/>
        <v>35</v>
      </c>
      <c r="M152" s="146">
        <f t="shared" ca="1" si="186"/>
        <v>16</v>
      </c>
      <c r="N152" s="193">
        <f t="shared" ca="1" si="170"/>
        <v>1645.7142857142858</v>
      </c>
      <c r="O152" s="134"/>
      <c r="P152" s="127" t="s">
        <v>240</v>
      </c>
      <c r="Q152" s="208"/>
      <c r="R152" s="208"/>
      <c r="S152" s="208"/>
      <c r="T152" s="208"/>
      <c r="U152" s="208"/>
      <c r="V152" s="208"/>
      <c r="W152" s="208"/>
      <c r="X152" s="208"/>
      <c r="Y152" s="208"/>
      <c r="Z152" s="208"/>
      <c r="AA152" s="208"/>
      <c r="AB152" s="208"/>
      <c r="AC152" s="208"/>
      <c r="AD152" s="208"/>
      <c r="AE152" s="208"/>
      <c r="AF152" s="208"/>
      <c r="AG152" s="208"/>
      <c r="AH152" s="208"/>
      <c r="AI152" s="208"/>
      <c r="AJ152" s="208"/>
      <c r="AK152" s="150"/>
      <c r="AL152" s="150"/>
      <c r="AM152" s="150"/>
      <c r="AN152" s="150"/>
      <c r="AO152" s="150"/>
      <c r="AP152" s="150"/>
      <c r="AQ152" s="150"/>
      <c r="AR152" s="150"/>
      <c r="AS152" s="150"/>
      <c r="AT152" s="150"/>
      <c r="AU152" s="150"/>
      <c r="AV152" s="150"/>
      <c r="AW152" s="150"/>
      <c r="AX152" s="150"/>
      <c r="AY152" s="150"/>
      <c r="AZ152" s="150"/>
      <c r="BA152" s="150"/>
      <c r="BB152" s="150"/>
      <c r="BC152" s="150"/>
      <c r="BD152" s="150"/>
      <c r="BE152" s="150"/>
      <c r="BF152" s="150"/>
      <c r="BG152" s="150"/>
      <c r="BH152" s="150"/>
      <c r="BI152" s="150"/>
      <c r="BJ152" s="150"/>
      <c r="BK152" s="150"/>
      <c r="BL152" s="150"/>
      <c r="BM152" s="150"/>
      <c r="BN152" s="150"/>
      <c r="BO152" s="150"/>
      <c r="BP152" s="150"/>
      <c r="BQ152" s="150"/>
      <c r="BR152" s="150"/>
    </row>
    <row r="153" spans="1:70" s="55" customFormat="1" ht="33">
      <c r="A153" s="54">
        <f ca="1">IF(ISTEXT($G153),COUNTIF($G$6:$G153,"*")," ")</f>
        <v>148</v>
      </c>
      <c r="B153" s="122">
        <v>43524</v>
      </c>
      <c r="C153" s="144">
        <f t="shared" ca="1" si="161"/>
        <v>22</v>
      </c>
      <c r="D153" s="264" t="str">
        <f t="shared" ca="1" si="161"/>
        <v>-</v>
      </c>
      <c r="E153" s="144">
        <f t="shared" ref="E153:M153" ca="1" si="187">E152</f>
        <v>7</v>
      </c>
      <c r="F153" s="144">
        <f t="shared" ca="1" si="187"/>
        <v>240</v>
      </c>
      <c r="G153" s="144" t="str">
        <f t="shared" ca="1" si="187"/>
        <v>DA63-09479A</v>
      </c>
      <c r="H153" s="196">
        <f t="shared" ca="1" si="187"/>
        <v>-30250</v>
      </c>
      <c r="I153" s="144">
        <f t="shared" si="187"/>
        <v>0</v>
      </c>
      <c r="J153" s="212">
        <f t="shared" ca="1" si="187"/>
        <v>0.5</v>
      </c>
      <c r="K153" s="146">
        <f t="shared" ca="1" si="187"/>
        <v>30250</v>
      </c>
      <c r="L153" s="146">
        <f t="shared" ca="1" si="187"/>
        <v>35</v>
      </c>
      <c r="M153" s="146">
        <f t="shared" ca="1" si="187"/>
        <v>16</v>
      </c>
      <c r="N153" s="193">
        <f t="shared" ca="1" si="170"/>
        <v>1645.7142857142858</v>
      </c>
      <c r="O153" s="198">
        <f ca="1">SUM(Q153:AJ153)-H150-I150</f>
        <v>30250</v>
      </c>
      <c r="P153" s="127" t="s">
        <v>232</v>
      </c>
      <c r="Q153" s="128">
        <f t="shared" ref="Q153:AJ153" ca="1" si="188">Q152*$N150</f>
        <v>0</v>
      </c>
      <c r="R153" s="128">
        <f t="shared" ca="1" si="188"/>
        <v>0</v>
      </c>
      <c r="S153" s="128">
        <f t="shared" ca="1" si="188"/>
        <v>0</v>
      </c>
      <c r="T153" s="128">
        <f t="shared" ca="1" si="188"/>
        <v>0</v>
      </c>
      <c r="U153" s="128">
        <f t="shared" ca="1" si="188"/>
        <v>0</v>
      </c>
      <c r="V153" s="128">
        <f t="shared" ca="1" si="188"/>
        <v>0</v>
      </c>
      <c r="W153" s="128">
        <f t="shared" ca="1" si="188"/>
        <v>0</v>
      </c>
      <c r="X153" s="128">
        <f t="shared" ca="1" si="188"/>
        <v>0</v>
      </c>
      <c r="Y153" s="128">
        <f t="shared" ca="1" si="188"/>
        <v>0</v>
      </c>
      <c r="Z153" s="128">
        <f t="shared" ca="1" si="188"/>
        <v>0</v>
      </c>
      <c r="AA153" s="128">
        <f t="shared" ca="1" si="188"/>
        <v>0</v>
      </c>
      <c r="AB153" s="128">
        <f t="shared" ca="1" si="188"/>
        <v>0</v>
      </c>
      <c r="AC153" s="128">
        <f t="shared" ca="1" si="188"/>
        <v>0</v>
      </c>
      <c r="AD153" s="128">
        <f t="shared" ca="1" si="188"/>
        <v>0</v>
      </c>
      <c r="AE153" s="128">
        <f t="shared" ca="1" si="188"/>
        <v>0</v>
      </c>
      <c r="AF153" s="128">
        <f t="shared" ca="1" si="188"/>
        <v>0</v>
      </c>
      <c r="AG153" s="128">
        <f t="shared" ca="1" si="188"/>
        <v>0</v>
      </c>
      <c r="AH153" s="128">
        <f t="shared" ca="1" si="188"/>
        <v>0</v>
      </c>
      <c r="AI153" s="128">
        <f t="shared" ca="1" si="188"/>
        <v>0</v>
      </c>
      <c r="AJ153" s="128">
        <f t="shared" ca="1" si="188"/>
        <v>0</v>
      </c>
      <c r="AK153" s="151"/>
      <c r="AL153" s="151"/>
      <c r="AM153" s="151"/>
      <c r="AN153" s="151"/>
      <c r="AO153" s="151"/>
      <c r="AP153" s="151"/>
      <c r="AQ153" s="151"/>
      <c r="AR153" s="151"/>
      <c r="AS153" s="151"/>
      <c r="AT153" s="151"/>
      <c r="AU153" s="151"/>
      <c r="AV153" s="151"/>
      <c r="AW153" s="151"/>
      <c r="AX153" s="151"/>
      <c r="AY153" s="151"/>
      <c r="AZ153" s="151"/>
      <c r="BA153" s="151"/>
      <c r="BB153" s="151"/>
      <c r="BC153" s="151"/>
      <c r="BD153" s="151"/>
      <c r="BE153" s="151"/>
      <c r="BF153" s="151"/>
      <c r="BG153" s="151"/>
      <c r="BH153" s="151"/>
      <c r="BI153" s="151"/>
      <c r="BJ153" s="151"/>
      <c r="BK153" s="151"/>
      <c r="BL153" s="151"/>
      <c r="BM153" s="151"/>
      <c r="BN153" s="151"/>
      <c r="BO153" s="151"/>
      <c r="BP153" s="151"/>
      <c r="BQ153" s="151"/>
      <c r="BR153" s="151"/>
    </row>
    <row r="154" spans="1:70" s="38" customFormat="1" ht="33">
      <c r="A154" s="35"/>
      <c r="B154" s="123"/>
      <c r="C154" s="144">
        <f t="shared" ca="1" si="161"/>
        <v>22</v>
      </c>
      <c r="D154" s="264" t="str">
        <f t="shared" ca="1" si="161"/>
        <v>-</v>
      </c>
      <c r="E154" s="144">
        <f t="shared" ref="E154:M154" ca="1" si="189">E153</f>
        <v>7</v>
      </c>
      <c r="F154" s="144">
        <f t="shared" ca="1" si="189"/>
        <v>240</v>
      </c>
      <c r="G154" s="144" t="str">
        <f t="shared" ca="1" si="189"/>
        <v>DA63-09479A</v>
      </c>
      <c r="H154" s="196">
        <f t="shared" ca="1" si="189"/>
        <v>-30250</v>
      </c>
      <c r="I154" s="144">
        <f t="shared" si="189"/>
        <v>0</v>
      </c>
      <c r="J154" s="212">
        <f t="shared" ca="1" si="189"/>
        <v>0.5</v>
      </c>
      <c r="K154" s="146">
        <f t="shared" ca="1" si="189"/>
        <v>30250</v>
      </c>
      <c r="L154" s="146">
        <f t="shared" ca="1" si="189"/>
        <v>35</v>
      </c>
      <c r="M154" s="146">
        <f t="shared" ca="1" si="189"/>
        <v>16</v>
      </c>
      <c r="N154" s="193">
        <f t="shared" ca="1" si="170"/>
        <v>1645.7142857142858</v>
      </c>
      <c r="O154" s="135">
        <f ca="1">SUM(Q154:AJ154)</f>
        <v>0</v>
      </c>
      <c r="P154" s="131" t="s">
        <v>233</v>
      </c>
      <c r="Q154" s="129">
        <f ca="1">SUMIFS('Production Result'!$D:$D,'Production Result'!$C:$C,'DA Injection'!$G154,'Production Result'!$B:$B,'DA Injection'!Q$2)</f>
        <v>0</v>
      </c>
      <c r="R154" s="129">
        <f ca="1">SUMIFS('Production Result'!$E:$E,'Production Result'!$C:$C,'DA Injection'!$G154,'Production Result'!$B:$B,'DA Injection'!Q$2)</f>
        <v>0</v>
      </c>
      <c r="S154" s="129">
        <f ca="1">SUMIFS('Production Result'!$D:$D,'Production Result'!$C:$C,'DA Injection'!$G154,'Production Result'!$B:$B,'DA Injection'!S$2)</f>
        <v>0</v>
      </c>
      <c r="T154" s="129">
        <f ca="1">SUMIFS('Production Result'!$E:$E,'Production Result'!$C:$C,'DA Injection'!$G154,'Production Result'!$B:$B,'DA Injection'!S$2)</f>
        <v>0</v>
      </c>
      <c r="U154" s="129">
        <f ca="1">SUMIFS('Production Result'!$D:$D,'Production Result'!$C:$C,'DA Injection'!$G154,'Production Result'!$B:$B,'DA Injection'!U$2)</f>
        <v>0</v>
      </c>
      <c r="V154" s="129">
        <f ca="1">SUMIFS('Production Result'!$E:$E,'Production Result'!$C:$C,'DA Injection'!$G154,'Production Result'!$B:$B,'DA Injection'!U$2)</f>
        <v>0</v>
      </c>
      <c r="W154" s="129">
        <f ca="1">SUMIFS('Production Result'!$D:$D,'Production Result'!$C:$C,'DA Injection'!$G154,'Production Result'!$B:$B,'DA Injection'!W$2)</f>
        <v>0</v>
      </c>
      <c r="X154" s="129">
        <f ca="1">SUMIFS('Production Result'!$E:$E,'Production Result'!$C:$C,'DA Injection'!$G154,'Production Result'!$B:$B,'DA Injection'!W$2)</f>
        <v>0</v>
      </c>
      <c r="Y154" s="129">
        <f ca="1">SUMIFS('Production Result'!$D:$D,'Production Result'!$C:$C,'DA Injection'!$G154,'Production Result'!$B:$B,'DA Injection'!Y$2)</f>
        <v>0</v>
      </c>
      <c r="Z154" s="129">
        <f ca="1">SUMIFS('Production Result'!$E:$E,'Production Result'!$C:$C,'DA Injection'!$G154,'Production Result'!$B:$B,'DA Injection'!Y$2)</f>
        <v>0</v>
      </c>
      <c r="AA154" s="129">
        <f ca="1">SUMIFS('Production Result'!$D:$D,'Production Result'!$C:$C,'DA Injection'!$G154,'Production Result'!$B:$B,'DA Injection'!AA$2)</f>
        <v>0</v>
      </c>
      <c r="AB154" s="129">
        <f ca="1">SUMIFS('Production Result'!$E:$E,'Production Result'!$C:$C,'DA Injection'!$G154,'Production Result'!$B:$B,'DA Injection'!AA$2)</f>
        <v>0</v>
      </c>
      <c r="AC154" s="129">
        <f ca="1">SUMIFS('Production Result'!$D:$D,'Production Result'!$C:$C,'DA Injection'!$G154,'Production Result'!$B:$B,'DA Injection'!AC$2)</f>
        <v>0</v>
      </c>
      <c r="AD154" s="129">
        <f ca="1">SUMIFS('Production Result'!$E:$E,'Production Result'!$C:$C,'DA Injection'!$G154,'Production Result'!$B:$B,'DA Injection'!AC$2)</f>
        <v>0</v>
      </c>
      <c r="AE154" s="129">
        <f ca="1">SUMIFS('Production Result'!$D:$D,'Production Result'!$C:$C,'DA Injection'!$G154,'Production Result'!$B:$B,'DA Injection'!AE$2)</f>
        <v>0</v>
      </c>
      <c r="AF154" s="129">
        <f ca="1">SUMIFS('Production Result'!$E:$E,'Production Result'!$C:$C,'DA Injection'!$G154,'Production Result'!$B:$B,'DA Injection'!AE$2)</f>
        <v>0</v>
      </c>
      <c r="AG154" s="129">
        <f ca="1">SUMIFS('Production Result'!$D:$D,'Production Result'!$C:$C,'DA Injection'!$G154,'Production Result'!$B:$B,'DA Injection'!AG$2)</f>
        <v>0</v>
      </c>
      <c r="AH154" s="129">
        <f ca="1">SUMIFS('Production Result'!$E:$E,'Production Result'!$C:$C,'DA Injection'!$G154,'Production Result'!$B:$B,'DA Injection'!AG$2)</f>
        <v>0</v>
      </c>
      <c r="AI154" s="129">
        <f ca="1">SUMIFS('Production Result'!$D:$D,'Production Result'!$C:$C,'DA Injection'!$G154,'Production Result'!$B:$B,'DA Injection'!AI$2)</f>
        <v>0</v>
      </c>
      <c r="AJ154" s="129">
        <f ca="1">SUMIFS('Production Result'!$E:$E,'Production Result'!$C:$C,'DA Injection'!$G154,'Production Result'!$B:$B,'DA Injection'!AI$2)</f>
        <v>0</v>
      </c>
      <c r="AK154" s="151"/>
      <c r="AL154" s="151"/>
      <c r="AM154" s="151"/>
      <c r="AN154" s="151"/>
      <c r="AO154" s="151"/>
      <c r="AP154" s="151"/>
      <c r="AQ154" s="151"/>
      <c r="AR154" s="151"/>
      <c r="AS154" s="151"/>
      <c r="AT154" s="151"/>
      <c r="AU154" s="151"/>
      <c r="AV154" s="151"/>
      <c r="AW154" s="151"/>
      <c r="AX154" s="151"/>
      <c r="AY154" s="151"/>
      <c r="AZ154" s="151"/>
      <c r="BA154" s="151"/>
      <c r="BB154" s="151"/>
      <c r="BC154" s="151"/>
      <c r="BD154" s="151"/>
      <c r="BE154" s="151"/>
      <c r="BF154" s="151"/>
      <c r="BG154" s="151"/>
      <c r="BH154" s="151"/>
      <c r="BI154" s="151"/>
      <c r="BJ154" s="151"/>
      <c r="BK154" s="151"/>
      <c r="BL154" s="151"/>
      <c r="BM154" s="151"/>
      <c r="BN154" s="151"/>
      <c r="BO154" s="151"/>
      <c r="BP154" s="151"/>
      <c r="BQ154" s="151"/>
      <c r="BR154" s="151"/>
    </row>
    <row r="155" spans="1:70" s="38" customFormat="1" ht="33">
      <c r="A155" s="35"/>
      <c r="B155" s="123"/>
      <c r="C155" s="144">
        <f t="shared" ca="1" si="161"/>
        <v>22</v>
      </c>
      <c r="D155" s="264" t="str">
        <f t="shared" ca="1" si="161"/>
        <v>-</v>
      </c>
      <c r="E155" s="144">
        <f t="shared" ref="E155:M155" ca="1" si="190">E154</f>
        <v>7</v>
      </c>
      <c r="F155" s="144">
        <f t="shared" ca="1" si="190"/>
        <v>240</v>
      </c>
      <c r="G155" s="144" t="str">
        <f t="shared" ca="1" si="190"/>
        <v>DA63-09479A</v>
      </c>
      <c r="H155" s="196">
        <f t="shared" ca="1" si="190"/>
        <v>-30250</v>
      </c>
      <c r="I155" s="144">
        <f t="shared" si="190"/>
        <v>0</v>
      </c>
      <c r="J155" s="212">
        <f t="shared" ca="1" si="190"/>
        <v>0.5</v>
      </c>
      <c r="K155" s="146">
        <f t="shared" ca="1" si="190"/>
        <v>30250</v>
      </c>
      <c r="L155" s="146">
        <f t="shared" ca="1" si="190"/>
        <v>35</v>
      </c>
      <c r="M155" s="146">
        <f t="shared" ca="1" si="190"/>
        <v>16</v>
      </c>
      <c r="N155" s="193">
        <f t="shared" ca="1" si="170"/>
        <v>1645.7142857142858</v>
      </c>
      <c r="O155" s="135">
        <f ca="1">SUM(Q155:AJ155)</f>
        <v>0</v>
      </c>
      <c r="P155" s="132" t="s">
        <v>234</v>
      </c>
      <c r="Q155" s="129">
        <f ca="1">SUMIFS('Production Result'!$F:$F,'Production Result'!$C:$C,'DA Injection'!$G155,'Production Result'!$B:$B,'DA Injection'!Q$2)</f>
        <v>0</v>
      </c>
      <c r="R155" s="129">
        <f ca="1">SUMIFS('Production Result'!$G:$G,'Production Result'!$C:$C,'DA Injection'!$G155,'Production Result'!$B:$B,'DA Injection'!Q$2)</f>
        <v>0</v>
      </c>
      <c r="S155" s="129">
        <f ca="1">SUMIFS('Production Result'!$F:$F,'Production Result'!$C:$C,'DA Injection'!$G155,'Production Result'!$B:$B,'DA Injection'!S$2)</f>
        <v>0</v>
      </c>
      <c r="T155" s="129">
        <f ca="1">SUMIFS('Production Result'!$G:$G,'Production Result'!$C:$C,'DA Injection'!$G155,'Production Result'!$B:$B,'DA Injection'!S$2)</f>
        <v>0</v>
      </c>
      <c r="U155" s="129">
        <f ca="1">SUMIFS('Production Result'!$F:$F,'Production Result'!$C:$C,'DA Injection'!$G155,'Production Result'!$B:$B,'DA Injection'!U$2)</f>
        <v>0</v>
      </c>
      <c r="V155" s="129">
        <f ca="1">SUMIFS('Production Result'!$G:$G,'Production Result'!$C:$C,'DA Injection'!$G155,'Production Result'!$B:$B,'DA Injection'!U$2)</f>
        <v>0</v>
      </c>
      <c r="W155" s="129">
        <f ca="1">SUMIFS('Production Result'!$F:$F,'Production Result'!$C:$C,'DA Injection'!$G155,'Production Result'!$B:$B,'DA Injection'!W$2)</f>
        <v>0</v>
      </c>
      <c r="X155" s="129">
        <f ca="1">SUMIFS('Production Result'!$G:$G,'Production Result'!$C:$C,'DA Injection'!$G155,'Production Result'!$B:$B,'DA Injection'!W$2)</f>
        <v>0</v>
      </c>
      <c r="Y155" s="129">
        <f ca="1">SUMIFS('Production Result'!$F:$F,'Production Result'!$C:$C,'DA Injection'!$G155,'Production Result'!$B:$B,'DA Injection'!Y$2)</f>
        <v>0</v>
      </c>
      <c r="Z155" s="129">
        <f ca="1">SUMIFS('Production Result'!$G:$G,'Production Result'!$C:$C,'DA Injection'!$G155,'Production Result'!$B:$B,'DA Injection'!Y$2)</f>
        <v>0</v>
      </c>
      <c r="AA155" s="129">
        <f ca="1">SUMIFS('Production Result'!$F:$F,'Production Result'!$C:$C,'DA Injection'!$G155,'Production Result'!$B:$B,'DA Injection'!AA$2)</f>
        <v>0</v>
      </c>
      <c r="AB155" s="129">
        <f ca="1">SUMIFS('Production Result'!$G:$G,'Production Result'!$C:$C,'DA Injection'!$G155,'Production Result'!$B:$B,'DA Injection'!AA$2)</f>
        <v>0</v>
      </c>
      <c r="AC155" s="129">
        <f ca="1">SUMIFS('Production Result'!$F:$F,'Production Result'!$C:$C,'DA Injection'!$G155,'Production Result'!$B:$B,'DA Injection'!AC$2)</f>
        <v>0</v>
      </c>
      <c r="AD155" s="129">
        <f ca="1">SUMIFS('Production Result'!$G:$G,'Production Result'!$C:$C,'DA Injection'!$G155,'Production Result'!$B:$B,'DA Injection'!AC$2)</f>
        <v>0</v>
      </c>
      <c r="AE155" s="129">
        <f ca="1">SUMIFS('Production Result'!$F:$F,'Production Result'!$C:$C,'DA Injection'!$G155,'Production Result'!$B:$B,'DA Injection'!AE$2)</f>
        <v>0</v>
      </c>
      <c r="AF155" s="129">
        <f ca="1">SUMIFS('Production Result'!$G:$G,'Production Result'!$C:$C,'DA Injection'!$G155,'Production Result'!$B:$B,'DA Injection'!AE$2)</f>
        <v>0</v>
      </c>
      <c r="AG155" s="129">
        <f ca="1">SUMIFS('Production Result'!$F:$F,'Production Result'!$C:$C,'DA Injection'!$G155,'Production Result'!$B:$B,'DA Injection'!AG$2)</f>
        <v>0</v>
      </c>
      <c r="AH155" s="129">
        <f ca="1">SUMIFS('Production Result'!$G:$G,'Production Result'!$C:$C,'DA Injection'!$G155,'Production Result'!$B:$B,'DA Injection'!AG$2)</f>
        <v>0</v>
      </c>
      <c r="AI155" s="129">
        <f ca="1">SUMIFS('Production Result'!$F:$F,'Production Result'!$C:$C,'DA Injection'!$G155,'Production Result'!$B:$B,'DA Injection'!AI$2)</f>
        <v>0</v>
      </c>
      <c r="AJ155" s="129">
        <f ca="1">SUMIFS('Production Result'!$G:$G,'Production Result'!$C:$C,'DA Injection'!$G155,'Production Result'!$B:$B,'DA Injection'!AI$2)</f>
        <v>0</v>
      </c>
      <c r="AK155" s="151"/>
      <c r="AL155" s="151"/>
      <c r="AM155" s="151"/>
      <c r="AN155" s="151"/>
      <c r="AO155" s="151"/>
      <c r="AP155" s="151"/>
      <c r="AQ155" s="151"/>
      <c r="AR155" s="151"/>
      <c r="AS155" s="151"/>
      <c r="AT155" s="151"/>
      <c r="AU155" s="151"/>
      <c r="AV155" s="151"/>
      <c r="AW155" s="151"/>
      <c r="AX155" s="151"/>
      <c r="AY155" s="151"/>
      <c r="AZ155" s="151"/>
      <c r="BA155" s="151"/>
      <c r="BB155" s="151"/>
      <c r="BC155" s="151"/>
      <c r="BD155" s="151"/>
      <c r="BE155" s="151"/>
      <c r="BF155" s="151"/>
      <c r="BG155" s="151"/>
      <c r="BH155" s="151"/>
      <c r="BI155" s="151"/>
      <c r="BJ155" s="151"/>
      <c r="BK155" s="151"/>
      <c r="BL155" s="151"/>
      <c r="BM155" s="151"/>
      <c r="BN155" s="151"/>
      <c r="BO155" s="151"/>
      <c r="BP155" s="151"/>
      <c r="BQ155" s="151"/>
      <c r="BR155" s="151"/>
    </row>
    <row r="156" spans="1:70" s="38" customFormat="1" ht="33">
      <c r="A156" s="35"/>
      <c r="B156" s="123"/>
      <c r="C156" s="145">
        <f t="shared" ca="1" si="161"/>
        <v>22</v>
      </c>
      <c r="D156" s="264" t="str">
        <f t="shared" ca="1" si="161"/>
        <v>-</v>
      </c>
      <c r="E156" s="145">
        <f t="shared" ref="E156:M156" ca="1" si="191">E155</f>
        <v>7</v>
      </c>
      <c r="F156" s="145">
        <f t="shared" ca="1" si="191"/>
        <v>240</v>
      </c>
      <c r="G156" s="145" t="str">
        <f t="shared" ca="1" si="191"/>
        <v>DA63-09479A</v>
      </c>
      <c r="H156" s="196">
        <f t="shared" ca="1" si="191"/>
        <v>-30250</v>
      </c>
      <c r="I156" s="145">
        <f t="shared" si="191"/>
        <v>0</v>
      </c>
      <c r="J156" s="213">
        <f t="shared" ca="1" si="191"/>
        <v>0.5</v>
      </c>
      <c r="K156" s="146">
        <f t="shared" ca="1" si="191"/>
        <v>30250</v>
      </c>
      <c r="L156" s="146">
        <f t="shared" ca="1" si="191"/>
        <v>35</v>
      </c>
      <c r="M156" s="146">
        <f t="shared" ca="1" si="191"/>
        <v>16</v>
      </c>
      <c r="N156" s="194">
        <f t="shared" ca="1" si="170"/>
        <v>1645.7142857142858</v>
      </c>
      <c r="O156" s="137" t="e">
        <f ca="1">O155/O154</f>
        <v>#DIV/0!</v>
      </c>
      <c r="P156" s="136" t="s">
        <v>239</v>
      </c>
      <c r="Q156" s="138" t="str">
        <f t="shared" ref="Q156:AJ156" ca="1" si="192">IFERROR(Q155/Q154,"")</f>
        <v/>
      </c>
      <c r="R156" s="138" t="str">
        <f t="shared" ca="1" si="192"/>
        <v/>
      </c>
      <c r="S156" s="138" t="str">
        <f t="shared" ca="1" si="192"/>
        <v/>
      </c>
      <c r="T156" s="138" t="str">
        <f t="shared" ca="1" si="192"/>
        <v/>
      </c>
      <c r="U156" s="138" t="str">
        <f t="shared" ca="1" si="192"/>
        <v/>
      </c>
      <c r="V156" s="138" t="str">
        <f t="shared" ca="1" si="192"/>
        <v/>
      </c>
      <c r="W156" s="138" t="str">
        <f t="shared" ca="1" si="192"/>
        <v/>
      </c>
      <c r="X156" s="138" t="str">
        <f t="shared" ca="1" si="192"/>
        <v/>
      </c>
      <c r="Y156" s="138" t="str">
        <f t="shared" ca="1" si="192"/>
        <v/>
      </c>
      <c r="Z156" s="138" t="str">
        <f t="shared" ca="1" si="192"/>
        <v/>
      </c>
      <c r="AA156" s="138" t="str">
        <f t="shared" ca="1" si="192"/>
        <v/>
      </c>
      <c r="AB156" s="138" t="str">
        <f t="shared" ca="1" si="192"/>
        <v/>
      </c>
      <c r="AC156" s="138" t="str">
        <f t="shared" ca="1" si="192"/>
        <v/>
      </c>
      <c r="AD156" s="138" t="str">
        <f t="shared" ca="1" si="192"/>
        <v/>
      </c>
      <c r="AE156" s="138" t="str">
        <f t="shared" ca="1" si="192"/>
        <v/>
      </c>
      <c r="AF156" s="138" t="str">
        <f t="shared" ca="1" si="192"/>
        <v/>
      </c>
      <c r="AG156" s="138" t="str">
        <f t="shared" ca="1" si="192"/>
        <v/>
      </c>
      <c r="AH156" s="138" t="str">
        <f t="shared" ca="1" si="192"/>
        <v/>
      </c>
      <c r="AI156" s="138" t="str">
        <f t="shared" ca="1" si="192"/>
        <v/>
      </c>
      <c r="AJ156" s="138" t="str">
        <f t="shared" ca="1" si="192"/>
        <v/>
      </c>
      <c r="AK156" s="151"/>
      <c r="AL156" s="151"/>
      <c r="AM156" s="151"/>
      <c r="AN156" s="151"/>
      <c r="AO156" s="151"/>
      <c r="AP156" s="151"/>
      <c r="AQ156" s="151"/>
      <c r="AR156" s="151"/>
      <c r="AS156" s="151"/>
      <c r="AT156" s="151"/>
      <c r="AU156" s="151"/>
      <c r="AV156" s="151"/>
      <c r="AW156" s="151"/>
      <c r="AX156" s="151"/>
      <c r="AY156" s="151"/>
      <c r="AZ156" s="151"/>
      <c r="BA156" s="151"/>
      <c r="BB156" s="151"/>
      <c r="BC156" s="151"/>
      <c r="BD156" s="151"/>
      <c r="BE156" s="151"/>
      <c r="BF156" s="151"/>
      <c r="BG156" s="151"/>
      <c r="BH156" s="151"/>
      <c r="BI156" s="151"/>
      <c r="BJ156" s="151"/>
      <c r="BK156" s="151"/>
      <c r="BL156" s="151"/>
      <c r="BM156" s="151"/>
      <c r="BN156" s="151"/>
      <c r="BO156" s="151"/>
      <c r="BP156" s="151"/>
      <c r="BQ156" s="151"/>
      <c r="BR156" s="151"/>
    </row>
    <row r="157" spans="1:70" s="115" customFormat="1" ht="33">
      <c r="A157" s="114"/>
      <c r="B157" s="121"/>
      <c r="C157" s="141">
        <f ca="1">IF(P161="Good",COUNTIF(INDIRECT("P1:P"&amp;ROW(P161)),"Good"))</f>
        <v>23</v>
      </c>
      <c r="D157" s="285">
        <f ca="1">IFERROR(SUM(Q161:AJ161)/SUM(Q160:AJ160),"-")</f>
        <v>5.0980392156862744E-2</v>
      </c>
      <c r="E157" s="139">
        <f ca="1">VLOOKUP(G157,'Code List'!B:D,2,0)</f>
        <v>8</v>
      </c>
      <c r="F157" s="139">
        <f ca="1">VLOOKUP(G157,'Code List'!B:D,3,0)</f>
        <v>160</v>
      </c>
      <c r="G157" s="87" t="str">
        <f ca="1">VLOOKUP(C157,'Code List'!A:B,2,0)</f>
        <v>DJ64-01008/IN</v>
      </c>
      <c r="H157" s="195">
        <f ca="1">SUM(Q158:AJ158)-K157</f>
        <v>2639</v>
      </c>
      <c r="I157" s="133"/>
      <c r="J157" s="211">
        <f ca="1">VLOOKUP(G157,'Code List'!B:G,6,0)</f>
        <v>1</v>
      </c>
      <c r="K157" s="140">
        <f ca="1">SUMIFS(Stock!C:C,Stock!B:B,'DA Injection'!G157)+SUMIFS(Stock!C:C,Stock!B:B,VLOOKUP('DA Injection'!G157,'Code List'!$B:$K,10,0))</f>
        <v>2592</v>
      </c>
      <c r="L157" s="140">
        <f ca="1">VLOOKUP(G157,'Code List'!B:F,4,0)</f>
        <v>40</v>
      </c>
      <c r="M157" s="140">
        <f ca="1">VLOOKUP(G157,'Code List'!B:F,5,0)</f>
        <v>2</v>
      </c>
      <c r="N157" s="197">
        <f t="shared" ca="1" si="170"/>
        <v>180</v>
      </c>
      <c r="O157" s="134"/>
      <c r="P157" s="124" t="s">
        <v>231</v>
      </c>
      <c r="Q157" s="125" t="s">
        <v>228</v>
      </c>
      <c r="R157" s="126" t="s">
        <v>229</v>
      </c>
      <c r="S157" s="125" t="s">
        <v>228</v>
      </c>
      <c r="T157" s="126" t="s">
        <v>229</v>
      </c>
      <c r="U157" s="125" t="s">
        <v>228</v>
      </c>
      <c r="V157" s="126" t="s">
        <v>229</v>
      </c>
      <c r="W157" s="125" t="s">
        <v>228</v>
      </c>
      <c r="X157" s="126" t="s">
        <v>229</v>
      </c>
      <c r="Y157" s="125" t="s">
        <v>228</v>
      </c>
      <c r="Z157" s="126" t="s">
        <v>229</v>
      </c>
      <c r="AA157" s="125" t="s">
        <v>228</v>
      </c>
      <c r="AB157" s="126" t="s">
        <v>229</v>
      </c>
      <c r="AC157" s="125" t="s">
        <v>228</v>
      </c>
      <c r="AD157" s="126" t="s">
        <v>229</v>
      </c>
      <c r="AE157" s="125" t="s">
        <v>228</v>
      </c>
      <c r="AF157" s="126" t="s">
        <v>229</v>
      </c>
      <c r="AG157" s="125" t="s">
        <v>228</v>
      </c>
      <c r="AH157" s="126" t="s">
        <v>229</v>
      </c>
      <c r="AI157" s="125" t="s">
        <v>228</v>
      </c>
      <c r="AJ157" s="126" t="s">
        <v>229</v>
      </c>
      <c r="AK157" s="150"/>
      <c r="AL157" s="150"/>
      <c r="AM157" s="150"/>
      <c r="AN157" s="150"/>
      <c r="AO157" s="150"/>
      <c r="AP157" s="150"/>
      <c r="AQ157" s="150"/>
      <c r="AR157" s="150"/>
      <c r="AS157" s="150"/>
      <c r="AT157" s="150"/>
      <c r="AU157" s="150"/>
      <c r="AV157" s="150"/>
      <c r="AW157" s="150"/>
      <c r="AX157" s="150"/>
      <c r="AY157" s="150"/>
      <c r="AZ157" s="150"/>
      <c r="BA157" s="150"/>
      <c r="BB157" s="150"/>
      <c r="BC157" s="150"/>
      <c r="BD157" s="150"/>
      <c r="BE157" s="150"/>
      <c r="BF157" s="150"/>
      <c r="BG157" s="150"/>
      <c r="BH157" s="150"/>
      <c r="BI157" s="150"/>
      <c r="BJ157" s="150"/>
      <c r="BK157" s="150"/>
      <c r="BL157" s="150"/>
      <c r="BM157" s="150"/>
      <c r="BN157" s="150"/>
      <c r="BO157" s="150"/>
      <c r="BP157" s="150"/>
      <c r="BQ157" s="150"/>
      <c r="BR157" s="150"/>
    </row>
    <row r="158" spans="1:70" s="115" customFormat="1" ht="66.95" customHeight="1">
      <c r="A158" s="114"/>
      <c r="B158" s="121"/>
      <c r="C158" s="144">
        <f t="shared" ref="C158:M158" ca="1" si="193">C157</f>
        <v>23</v>
      </c>
      <c r="D158" s="264">
        <f t="shared" ca="1" si="193"/>
        <v>5.0980392156862744E-2</v>
      </c>
      <c r="E158" s="144">
        <f t="shared" ca="1" si="193"/>
        <v>8</v>
      </c>
      <c r="F158" s="144">
        <f t="shared" ca="1" si="193"/>
        <v>160</v>
      </c>
      <c r="G158" s="144" t="str">
        <f t="shared" ca="1" si="193"/>
        <v>DJ64-01008/IN</v>
      </c>
      <c r="H158" s="196">
        <f t="shared" ca="1" si="193"/>
        <v>2639</v>
      </c>
      <c r="I158" s="144">
        <f t="shared" si="193"/>
        <v>0</v>
      </c>
      <c r="J158" s="212">
        <f t="shared" ca="1" si="193"/>
        <v>1</v>
      </c>
      <c r="K158" s="146">
        <f t="shared" ca="1" si="193"/>
        <v>2592</v>
      </c>
      <c r="L158" s="146">
        <f t="shared" ca="1" si="193"/>
        <v>40</v>
      </c>
      <c r="M158" s="146">
        <f t="shared" ca="1" si="193"/>
        <v>2</v>
      </c>
      <c r="N158" s="193">
        <f t="shared" ca="1" si="170"/>
        <v>180</v>
      </c>
      <c r="O158" s="134" t="s">
        <v>238</v>
      </c>
      <c r="P158" s="124"/>
      <c r="Q158" s="463">
        <f ca="1">IF(SUMIFS(INDIRECT("'PSI WM REF'!"&amp;SUBSTITUTE(ADDRESS(1,MATCH(Q$2,INDIRECT("'PSI WM REF'!"&amp;"5:5"),0)),"$1","")&amp;":"&amp;SUBSTITUTE(ADDRESS(1,MATCH(Q$2,INDIRECT("'PSI WM REF'!"&amp;"5:5"),0)),"$1","")),INDIRECT("'PSI WM REF'!"&amp;"C:C"),$G157,INDIRECT("'PSI WM REF'!"&amp;"U:U"),"3.Balance stock (only SEHC)")&gt;0,0,IF(ABS(SUMIFS(INDIRECT("'PSI WM REF'!"&amp;SUBSTITUTE(ADDRESS(1,MATCH(Q$2,INDIRECT("'PSI WM REF'!"&amp;"5:5"),0)),"$1","")&amp;":"&amp;SUBSTITUTE(ADDRESS(1,MATCH(Q$2,INDIRECT("'PSI WM REF'!"&amp;"5:5"),0)),"$1","")),INDIRECT("'PSI WM REF'!"&amp;"C:C"),$G157,INDIRECT("'PSI WM REF'!"&amp;"U:U"),"3.Balance stock (only SEHC)"))&gt;SUMIFS(INDIRECT("'PSI WM REF'!"&amp;SUBSTITUTE(ADDRESS(1,MATCH(Q$2,INDIRECT("'PSI WM REF'!"&amp;"5:5"),0)),"$1","")&amp;":"&amp;SUBSTITUTE(ADDRESS(1,MATCH(Q$2,INDIRECT("'PSI WM REF'!"&amp;"5:5"),0)),"$1","")),INDIRECT("'PSI WM REF'!"&amp;"C:C"),$G157,INDIRECT("'PSI WM REF'!"&amp;"U:U"),"1.Requirements (필요량)"),SUMIFS(INDIRECT("'PSI WM REF'!"&amp;SUBSTITUTE(ADDRESS(1,MATCH(Q$2,INDIRECT("'PSI WM REF'!"&amp;"5:5"),0)),"$1","")&amp;":"&amp;SUBSTITUTE(ADDRESS(1,MATCH(Q$2,INDIRECT("'PSI WM REF'!"&amp;"5:5"),0)),"$1","")),INDIRECT("'PSI WM REF'!"&amp;"C:C"),$G157,INDIRECT("'PSI WM REF'!"&amp;"U:U"),"1.Requirements (필요량)"),ABS(SUMIFS(INDIRECT("'PSI WM REF'!"&amp;SUBSTITUTE(ADDRESS(1,MATCH(Q$2,INDIRECT("'PSI WM REF'!"&amp;"5:5"),0)),"$1","")&amp;":"&amp;SUBSTITUTE(ADDRESS(1,MATCH(Q$2,INDIRECT("'PSI WM REF'!"&amp;"5:5"),0)),"$1","")),INDIRECT("'PSI WM REF'!"&amp;"C:C"),$G157,INDIRECT("'PSI WM REF'!"&amp;"U:U"),"3.Balance stock (only SEHC)"))))+N(" [[[[               Comment: WM REF PSI              ]]]")+IFERROR(SUMIFS(INDIRECT("'PSI VC'!"&amp;SUBSTITUTE(ADDRESS(1,MATCH(Q$2,INDIRECT("'PSI VC'!"&amp;"3:3"),0)),"$1","")&amp;":"&amp;SUBSTITUTE(ADDRESS(1,MATCH(Q$2,INDIRECT("'PSI VC'!"&amp;"3:3"),0)),"$1","")),INDIRECT("'PSI VC'!"&amp;"A:A"),$G157),0)+N("[[[                    Comment: VC PSI                    ]]]")+SUMIFS(INDIRECT("'Assy PSI Shortage'!"&amp;SUBSTITUTE(ADDRESS(1,42+MATCH(Q$2,INDIRECT("'Assy PSI Shortage'!"&amp;"AQ2:BA2"),0)),"$1","")&amp;":"&amp;SUBSTITUTE(ADDRESS(1,42+MATCH(Q$2,INDIRECT("'Assy PSI Shortage'!"&amp;"AQ2:BA2"),0)),"$1","")),'Assy PSI Shortage'!$AP:$AP,'DA Injection'!$G157)+N("[[[                    Comment: Assy PSI                    ]]]")</f>
        <v>1612</v>
      </c>
      <c r="R158" s="464"/>
      <c r="S158" s="463">
        <f ca="1">IF(SUMIFS(INDIRECT("'PSI WM REF'!"&amp;SUBSTITUTE(ADDRESS(1,MATCH(S$2,INDIRECT("'PSI WM REF'!"&amp;"5:5"),0)),"$1","")&amp;":"&amp;SUBSTITUTE(ADDRESS(1,MATCH(S$2,INDIRECT("'PSI WM REF'!"&amp;"5:5"),0)),"$1","")),INDIRECT("'PSI WM REF'!"&amp;"C:C"),$G157,INDIRECT("'PSI WM REF'!"&amp;"U:U"),"3.Balance stock (only SEHC)")&gt;0,0,IF(ABS(SUMIFS(INDIRECT("'PSI WM REF'!"&amp;SUBSTITUTE(ADDRESS(1,MATCH(S$2,INDIRECT("'PSI WM REF'!"&amp;"5:5"),0)),"$1","")&amp;":"&amp;SUBSTITUTE(ADDRESS(1,MATCH(S$2,INDIRECT("'PSI WM REF'!"&amp;"5:5"),0)),"$1","")),INDIRECT("'PSI WM REF'!"&amp;"C:C"),$G157,INDIRECT("'PSI WM REF'!"&amp;"U:U"),"3.Balance stock (only SEHC)"))&gt;SUMIFS(INDIRECT("'PSI WM REF'!"&amp;SUBSTITUTE(ADDRESS(1,MATCH(S$2,INDIRECT("'PSI WM REF'!"&amp;"5:5"),0)),"$1","")&amp;":"&amp;SUBSTITUTE(ADDRESS(1,MATCH(S$2,INDIRECT("'PSI WM REF'!"&amp;"5:5"),0)),"$1","")),INDIRECT("'PSI WM REF'!"&amp;"C:C"),$G157,INDIRECT("'PSI WM REF'!"&amp;"U:U"),"1.Requirements (필요량)"),SUMIFS(INDIRECT("'PSI WM REF'!"&amp;SUBSTITUTE(ADDRESS(1,MATCH(S$2,INDIRECT("'PSI WM REF'!"&amp;"5:5"),0)),"$1","")&amp;":"&amp;SUBSTITUTE(ADDRESS(1,MATCH(S$2,INDIRECT("'PSI WM REF'!"&amp;"5:5"),0)),"$1","")),INDIRECT("'PSI WM REF'!"&amp;"C:C"),$G157,INDIRECT("'PSI WM REF'!"&amp;"U:U"),"1.Requirements (필요량)"),ABS(SUMIFS(INDIRECT("'PSI WM REF'!"&amp;SUBSTITUTE(ADDRESS(1,MATCH(S$2,INDIRECT("'PSI WM REF'!"&amp;"5:5"),0)),"$1","")&amp;":"&amp;SUBSTITUTE(ADDRESS(1,MATCH(S$2,INDIRECT("'PSI WM REF'!"&amp;"5:5"),0)),"$1","")),INDIRECT("'PSI WM REF'!"&amp;"C:C"),$G157,INDIRECT("'PSI WM REF'!"&amp;"U:U"),"3.Balance stock (only SEHC)"))))+N(" [[[[               Comment: WM REF PSI              ]]]")+IFERROR(SUMIFS(INDIRECT("'PSI VC'!"&amp;SUBSTITUTE(ADDRESS(1,MATCH(S$2,INDIRECT("'PSI VC'!"&amp;"3:3"),0)),"$1","")&amp;":"&amp;SUBSTITUTE(ADDRESS(1,MATCH(S$2,INDIRECT("'PSI VC'!"&amp;"3:3"),0)),"$1","")),INDIRECT("'PSI VC'!"&amp;"A:A"),$G157),0)+N("[[[                    Comment: VC PSI                    ]]]")+SUMIFS(INDIRECT("'Assy PSI Shortage'!"&amp;SUBSTITUTE(ADDRESS(1,42+MATCH(S$2,INDIRECT("'Assy PSI Shortage'!"&amp;"AQ2:BA2"),0)),"$1","")&amp;":"&amp;SUBSTITUTE(ADDRESS(1,42+MATCH(S$2,INDIRECT("'Assy PSI Shortage'!"&amp;"AQ2:BA2"),0)),"$1","")),'Assy PSI Shortage'!$AP:$AP,'DA Injection'!$G157)+N("[[[                    Comment: Assy PSI                    ]]]")</f>
        <v>0</v>
      </c>
      <c r="T158" s="464"/>
      <c r="U158" s="463">
        <f ca="1">IF(SUMIFS(INDIRECT("'PSI WM REF'!"&amp;SUBSTITUTE(ADDRESS(1,MATCH(U$2,INDIRECT("'PSI WM REF'!"&amp;"5:5"),0)),"$1","")&amp;":"&amp;SUBSTITUTE(ADDRESS(1,MATCH(U$2,INDIRECT("'PSI WM REF'!"&amp;"5:5"),0)),"$1","")),INDIRECT("'PSI WM REF'!"&amp;"C:C"),$G157,INDIRECT("'PSI WM REF'!"&amp;"U:U"),"3.Balance stock (only SEHC)")&gt;0,0,IF(ABS(SUMIFS(INDIRECT("'PSI WM REF'!"&amp;SUBSTITUTE(ADDRESS(1,MATCH(U$2,INDIRECT("'PSI WM REF'!"&amp;"5:5"),0)),"$1","")&amp;":"&amp;SUBSTITUTE(ADDRESS(1,MATCH(U$2,INDIRECT("'PSI WM REF'!"&amp;"5:5"),0)),"$1","")),INDIRECT("'PSI WM REF'!"&amp;"C:C"),$G157,INDIRECT("'PSI WM REF'!"&amp;"U:U"),"3.Balance stock (only SEHC)"))&gt;SUMIFS(INDIRECT("'PSI WM REF'!"&amp;SUBSTITUTE(ADDRESS(1,MATCH(U$2,INDIRECT("'PSI WM REF'!"&amp;"5:5"),0)),"$1","")&amp;":"&amp;SUBSTITUTE(ADDRESS(1,MATCH(U$2,INDIRECT("'PSI WM REF'!"&amp;"5:5"),0)),"$1","")),INDIRECT("'PSI WM REF'!"&amp;"C:C"),$G157,INDIRECT("'PSI WM REF'!"&amp;"U:U"),"1.Requirements (필요량)"),SUMIFS(INDIRECT("'PSI WM REF'!"&amp;SUBSTITUTE(ADDRESS(1,MATCH(U$2,INDIRECT("'PSI WM REF'!"&amp;"5:5"),0)),"$1","")&amp;":"&amp;SUBSTITUTE(ADDRESS(1,MATCH(U$2,INDIRECT("'PSI WM REF'!"&amp;"5:5"),0)),"$1","")),INDIRECT("'PSI WM REF'!"&amp;"C:C"),$G157,INDIRECT("'PSI WM REF'!"&amp;"U:U"),"1.Requirements (필요량)"),ABS(SUMIFS(INDIRECT("'PSI WM REF'!"&amp;SUBSTITUTE(ADDRESS(1,MATCH(U$2,INDIRECT("'PSI WM REF'!"&amp;"5:5"),0)),"$1","")&amp;":"&amp;SUBSTITUTE(ADDRESS(1,MATCH(U$2,INDIRECT("'PSI WM REF'!"&amp;"5:5"),0)),"$1","")),INDIRECT("'PSI WM REF'!"&amp;"C:C"),$G157,INDIRECT("'PSI WM REF'!"&amp;"U:U"),"3.Balance stock (only SEHC)"))))+N(" [[[[               Comment: WM REF PSI              ]]]")+IFERROR(SUMIFS(INDIRECT("'PSI VC'!"&amp;SUBSTITUTE(ADDRESS(1,MATCH(U$2,INDIRECT("'PSI VC'!"&amp;"3:3"),0)),"$1","")&amp;":"&amp;SUBSTITUTE(ADDRESS(1,MATCH(U$2,INDIRECT("'PSI VC'!"&amp;"3:3"),0)),"$1","")),INDIRECT("'PSI VC'!"&amp;"A:A"),$G157),0)+N("[[[                    Comment: VC PSI                    ]]]")+SUMIFS(INDIRECT("'Assy PSI Shortage'!"&amp;SUBSTITUTE(ADDRESS(1,42+MATCH(U$2,INDIRECT("'Assy PSI Shortage'!"&amp;"AQ2:BA2"),0)),"$1","")&amp;":"&amp;SUBSTITUTE(ADDRESS(1,42+MATCH(U$2,INDIRECT("'Assy PSI Shortage'!"&amp;"AQ2:BA2"),0)),"$1","")),'Assy PSI Shortage'!$AP:$AP,'DA Injection'!$G157)+N("[[[                    Comment: Assy PSI                    ]]]")</f>
        <v>0</v>
      </c>
      <c r="V158" s="464"/>
      <c r="W158" s="463">
        <f ca="1">IF(SUMIFS(INDIRECT("'PSI WM REF'!"&amp;SUBSTITUTE(ADDRESS(1,MATCH(W$2,INDIRECT("'PSI WM REF'!"&amp;"5:5"),0)),"$1","")&amp;":"&amp;SUBSTITUTE(ADDRESS(1,MATCH(W$2,INDIRECT("'PSI WM REF'!"&amp;"5:5"),0)),"$1","")),INDIRECT("'PSI WM REF'!"&amp;"C:C"),$G157,INDIRECT("'PSI WM REF'!"&amp;"U:U"),"3.Balance stock (only SEHC)")&gt;0,0,IF(ABS(SUMIFS(INDIRECT("'PSI WM REF'!"&amp;SUBSTITUTE(ADDRESS(1,MATCH(W$2,INDIRECT("'PSI WM REF'!"&amp;"5:5"),0)),"$1","")&amp;":"&amp;SUBSTITUTE(ADDRESS(1,MATCH(W$2,INDIRECT("'PSI WM REF'!"&amp;"5:5"),0)),"$1","")),INDIRECT("'PSI WM REF'!"&amp;"C:C"),$G157,INDIRECT("'PSI WM REF'!"&amp;"U:U"),"3.Balance stock (only SEHC)"))&gt;SUMIFS(INDIRECT("'PSI WM REF'!"&amp;SUBSTITUTE(ADDRESS(1,MATCH(W$2,INDIRECT("'PSI WM REF'!"&amp;"5:5"),0)),"$1","")&amp;":"&amp;SUBSTITUTE(ADDRESS(1,MATCH(W$2,INDIRECT("'PSI WM REF'!"&amp;"5:5"),0)),"$1","")),INDIRECT("'PSI WM REF'!"&amp;"C:C"),$G157,INDIRECT("'PSI WM REF'!"&amp;"U:U"),"1.Requirements (필요량)"),SUMIFS(INDIRECT("'PSI WM REF'!"&amp;SUBSTITUTE(ADDRESS(1,MATCH(W$2,INDIRECT("'PSI WM REF'!"&amp;"5:5"),0)),"$1","")&amp;":"&amp;SUBSTITUTE(ADDRESS(1,MATCH(W$2,INDIRECT("'PSI WM REF'!"&amp;"5:5"),0)),"$1","")),INDIRECT("'PSI WM REF'!"&amp;"C:C"),$G157,INDIRECT("'PSI WM REF'!"&amp;"U:U"),"1.Requirements (필요량)"),ABS(SUMIFS(INDIRECT("'PSI WM REF'!"&amp;SUBSTITUTE(ADDRESS(1,MATCH(W$2,INDIRECT("'PSI WM REF'!"&amp;"5:5"),0)),"$1","")&amp;":"&amp;SUBSTITUTE(ADDRESS(1,MATCH(W$2,INDIRECT("'PSI WM REF'!"&amp;"5:5"),0)),"$1","")),INDIRECT("'PSI WM REF'!"&amp;"C:C"),$G157,INDIRECT("'PSI WM REF'!"&amp;"U:U"),"3.Balance stock (only SEHC)"))))+N(" [[[[               Comment: WM REF PSI              ]]]")+IFERROR(SUMIFS(INDIRECT("'PSI VC'!"&amp;SUBSTITUTE(ADDRESS(1,MATCH(W$2,INDIRECT("'PSI VC'!"&amp;"3:3"),0)),"$1","")&amp;":"&amp;SUBSTITUTE(ADDRESS(1,MATCH(W$2,INDIRECT("'PSI VC'!"&amp;"3:3"),0)),"$1","")),INDIRECT("'PSI VC'!"&amp;"A:A"),$G157),0)+N("[[[                    Comment: VC PSI                    ]]]")+SUMIFS(INDIRECT("'Assy PSI Shortage'!"&amp;SUBSTITUTE(ADDRESS(1,42+MATCH(W$2,INDIRECT("'Assy PSI Shortage'!"&amp;"AQ2:BA2"),0)),"$1","")&amp;":"&amp;SUBSTITUTE(ADDRESS(1,42+MATCH(W$2,INDIRECT("'Assy PSI Shortage'!"&amp;"AQ2:BA2"),0)),"$1","")),'Assy PSI Shortage'!$AP:$AP,'DA Injection'!$G157)+N("[[[                    Comment: Assy PSI                    ]]]")</f>
        <v>0</v>
      </c>
      <c r="X158" s="464"/>
      <c r="Y158" s="463">
        <f ca="1">IF(SUMIFS(INDIRECT("'PSI WM REF'!"&amp;SUBSTITUTE(ADDRESS(1,MATCH(Y$2,INDIRECT("'PSI WM REF'!"&amp;"5:5"),0)),"$1","")&amp;":"&amp;SUBSTITUTE(ADDRESS(1,MATCH(Y$2,INDIRECT("'PSI WM REF'!"&amp;"5:5"),0)),"$1","")),INDIRECT("'PSI WM REF'!"&amp;"C:C"),$G157,INDIRECT("'PSI WM REF'!"&amp;"U:U"),"3.Balance stock (only SEHC)")&gt;0,0,IF(ABS(SUMIFS(INDIRECT("'PSI WM REF'!"&amp;SUBSTITUTE(ADDRESS(1,MATCH(Y$2,INDIRECT("'PSI WM REF'!"&amp;"5:5"),0)),"$1","")&amp;":"&amp;SUBSTITUTE(ADDRESS(1,MATCH(Y$2,INDIRECT("'PSI WM REF'!"&amp;"5:5"),0)),"$1","")),INDIRECT("'PSI WM REF'!"&amp;"C:C"),$G157,INDIRECT("'PSI WM REF'!"&amp;"U:U"),"3.Balance stock (only SEHC)"))&gt;SUMIFS(INDIRECT("'PSI WM REF'!"&amp;SUBSTITUTE(ADDRESS(1,MATCH(Y$2,INDIRECT("'PSI WM REF'!"&amp;"5:5"),0)),"$1","")&amp;":"&amp;SUBSTITUTE(ADDRESS(1,MATCH(Y$2,INDIRECT("'PSI WM REF'!"&amp;"5:5"),0)),"$1","")),INDIRECT("'PSI WM REF'!"&amp;"C:C"),$G157,INDIRECT("'PSI WM REF'!"&amp;"U:U"),"1.Requirements (필요량)"),SUMIFS(INDIRECT("'PSI WM REF'!"&amp;SUBSTITUTE(ADDRESS(1,MATCH(Y$2,INDIRECT("'PSI WM REF'!"&amp;"5:5"),0)),"$1","")&amp;":"&amp;SUBSTITUTE(ADDRESS(1,MATCH(Y$2,INDIRECT("'PSI WM REF'!"&amp;"5:5"),0)),"$1","")),INDIRECT("'PSI WM REF'!"&amp;"C:C"),$G157,INDIRECT("'PSI WM REF'!"&amp;"U:U"),"1.Requirements (필요량)"),ABS(SUMIFS(INDIRECT("'PSI WM REF'!"&amp;SUBSTITUTE(ADDRESS(1,MATCH(Y$2,INDIRECT("'PSI WM REF'!"&amp;"5:5"),0)),"$1","")&amp;":"&amp;SUBSTITUTE(ADDRESS(1,MATCH(Y$2,INDIRECT("'PSI WM REF'!"&amp;"5:5"),0)),"$1","")),INDIRECT("'PSI WM REF'!"&amp;"C:C"),$G157,INDIRECT("'PSI WM REF'!"&amp;"U:U"),"3.Balance stock (only SEHC)"))))+N(" [[[[               Comment: WM REF PSI              ]]]")+IFERROR(SUMIFS(INDIRECT("'PSI VC'!"&amp;SUBSTITUTE(ADDRESS(1,MATCH(Y$2,INDIRECT("'PSI VC'!"&amp;"3:3"),0)),"$1","")&amp;":"&amp;SUBSTITUTE(ADDRESS(1,MATCH(Y$2,INDIRECT("'PSI VC'!"&amp;"3:3"),0)),"$1","")),INDIRECT("'PSI VC'!"&amp;"A:A"),$G157),0)+N("[[[                    Comment: VC PSI                    ]]]")+SUMIFS(INDIRECT("'Assy PSI Shortage'!"&amp;SUBSTITUTE(ADDRESS(1,42+MATCH(Y$2,INDIRECT("'Assy PSI Shortage'!"&amp;"AQ2:BA2"),0)),"$1","")&amp;":"&amp;SUBSTITUTE(ADDRESS(1,42+MATCH(Y$2,INDIRECT("'Assy PSI Shortage'!"&amp;"AQ2:BA2"),0)),"$1","")),'Assy PSI Shortage'!$AP:$AP,'DA Injection'!$G157)+N("[[[                    Comment: Assy PSI                    ]]]")</f>
        <v>0</v>
      </c>
      <c r="Z158" s="464"/>
      <c r="AA158" s="463">
        <f ca="1">IF(SUMIFS(INDIRECT("'PSI WM REF'!"&amp;SUBSTITUTE(ADDRESS(1,MATCH(AA$2,INDIRECT("'PSI WM REF'!"&amp;"5:5"),0)),"$1","")&amp;":"&amp;SUBSTITUTE(ADDRESS(1,MATCH(AA$2,INDIRECT("'PSI WM REF'!"&amp;"5:5"),0)),"$1","")),INDIRECT("'PSI WM REF'!"&amp;"C:C"),$G157,INDIRECT("'PSI WM REF'!"&amp;"U:U"),"3.Balance stock (only SEHC)")&gt;0,0,IF(ABS(SUMIFS(INDIRECT("'PSI WM REF'!"&amp;SUBSTITUTE(ADDRESS(1,MATCH(AA$2,INDIRECT("'PSI WM REF'!"&amp;"5:5"),0)),"$1","")&amp;":"&amp;SUBSTITUTE(ADDRESS(1,MATCH(AA$2,INDIRECT("'PSI WM REF'!"&amp;"5:5"),0)),"$1","")),INDIRECT("'PSI WM REF'!"&amp;"C:C"),$G157,INDIRECT("'PSI WM REF'!"&amp;"U:U"),"3.Balance stock (only SEHC)"))&gt;SUMIFS(INDIRECT("'PSI WM REF'!"&amp;SUBSTITUTE(ADDRESS(1,MATCH(AA$2,INDIRECT("'PSI WM REF'!"&amp;"5:5"),0)),"$1","")&amp;":"&amp;SUBSTITUTE(ADDRESS(1,MATCH(AA$2,INDIRECT("'PSI WM REF'!"&amp;"5:5"),0)),"$1","")),INDIRECT("'PSI WM REF'!"&amp;"C:C"),$G157,INDIRECT("'PSI WM REF'!"&amp;"U:U"),"1.Requirements (필요량)"),SUMIFS(INDIRECT("'PSI WM REF'!"&amp;SUBSTITUTE(ADDRESS(1,MATCH(AA$2,INDIRECT("'PSI WM REF'!"&amp;"5:5"),0)),"$1","")&amp;":"&amp;SUBSTITUTE(ADDRESS(1,MATCH(AA$2,INDIRECT("'PSI WM REF'!"&amp;"5:5"),0)),"$1","")),INDIRECT("'PSI WM REF'!"&amp;"C:C"),$G157,INDIRECT("'PSI WM REF'!"&amp;"U:U"),"1.Requirements (필요량)"),ABS(SUMIFS(INDIRECT("'PSI WM REF'!"&amp;SUBSTITUTE(ADDRESS(1,MATCH(AA$2,INDIRECT("'PSI WM REF'!"&amp;"5:5"),0)),"$1","")&amp;":"&amp;SUBSTITUTE(ADDRESS(1,MATCH(AA$2,INDIRECT("'PSI WM REF'!"&amp;"5:5"),0)),"$1","")),INDIRECT("'PSI WM REF'!"&amp;"C:C"),$G157,INDIRECT("'PSI WM REF'!"&amp;"U:U"),"3.Balance stock (only SEHC)"))))+N(" [[[[               Comment: WM REF PSI              ]]]")+IFERROR(SUMIFS(INDIRECT("'PSI VC'!"&amp;SUBSTITUTE(ADDRESS(1,MATCH(AA$2,INDIRECT("'PSI VC'!"&amp;"3:3"),0)),"$1","")&amp;":"&amp;SUBSTITUTE(ADDRESS(1,MATCH(AA$2,INDIRECT("'PSI VC'!"&amp;"3:3"),0)),"$1","")),INDIRECT("'PSI VC'!"&amp;"A:A"),$G157),0)+N("[[[                    Comment: VC PSI                    ]]]")+SUMIFS(INDIRECT("'Assy PSI Shortage'!"&amp;SUBSTITUTE(ADDRESS(1,42+MATCH(AA$2,INDIRECT("'Assy PSI Shortage'!"&amp;"AQ2:BA2"),0)),"$1","")&amp;":"&amp;SUBSTITUTE(ADDRESS(1,42+MATCH(AA$2,INDIRECT("'Assy PSI Shortage'!"&amp;"AQ2:BA2"),0)),"$1","")),'Assy PSI Shortage'!$AP:$AP,'DA Injection'!$G157)+N("[[[                    Comment: Assy PSI                    ]]]")</f>
        <v>0</v>
      </c>
      <c r="AB158" s="464"/>
      <c r="AC158" s="463">
        <f ca="1">IF(SUMIFS(INDIRECT("'PSI WM REF'!"&amp;SUBSTITUTE(ADDRESS(1,MATCH(AC$2,INDIRECT("'PSI WM REF'!"&amp;"5:5"),0)),"$1","")&amp;":"&amp;SUBSTITUTE(ADDRESS(1,MATCH(AC$2,INDIRECT("'PSI WM REF'!"&amp;"5:5"),0)),"$1","")),INDIRECT("'PSI WM REF'!"&amp;"C:C"),$G157,INDIRECT("'PSI WM REF'!"&amp;"U:U"),"3.Balance stock (only SEHC)")&gt;0,0,IF(ABS(SUMIFS(INDIRECT("'PSI WM REF'!"&amp;SUBSTITUTE(ADDRESS(1,MATCH(AC$2,INDIRECT("'PSI WM REF'!"&amp;"5:5"),0)),"$1","")&amp;":"&amp;SUBSTITUTE(ADDRESS(1,MATCH(AC$2,INDIRECT("'PSI WM REF'!"&amp;"5:5"),0)),"$1","")),INDIRECT("'PSI WM REF'!"&amp;"C:C"),$G157,INDIRECT("'PSI WM REF'!"&amp;"U:U"),"3.Balance stock (only SEHC)"))&gt;SUMIFS(INDIRECT("'PSI WM REF'!"&amp;SUBSTITUTE(ADDRESS(1,MATCH(AC$2,INDIRECT("'PSI WM REF'!"&amp;"5:5"),0)),"$1","")&amp;":"&amp;SUBSTITUTE(ADDRESS(1,MATCH(AC$2,INDIRECT("'PSI WM REF'!"&amp;"5:5"),0)),"$1","")),INDIRECT("'PSI WM REF'!"&amp;"C:C"),$G157,INDIRECT("'PSI WM REF'!"&amp;"U:U"),"1.Requirements (필요량)"),SUMIFS(INDIRECT("'PSI WM REF'!"&amp;SUBSTITUTE(ADDRESS(1,MATCH(AC$2,INDIRECT("'PSI WM REF'!"&amp;"5:5"),0)),"$1","")&amp;":"&amp;SUBSTITUTE(ADDRESS(1,MATCH(AC$2,INDIRECT("'PSI WM REF'!"&amp;"5:5"),0)),"$1","")),INDIRECT("'PSI WM REF'!"&amp;"C:C"),$G157,INDIRECT("'PSI WM REF'!"&amp;"U:U"),"1.Requirements (필요량)"),ABS(SUMIFS(INDIRECT("'PSI WM REF'!"&amp;SUBSTITUTE(ADDRESS(1,MATCH(AC$2,INDIRECT("'PSI WM REF'!"&amp;"5:5"),0)),"$1","")&amp;":"&amp;SUBSTITUTE(ADDRESS(1,MATCH(AC$2,INDIRECT("'PSI WM REF'!"&amp;"5:5"),0)),"$1","")),INDIRECT("'PSI WM REF'!"&amp;"C:C"),$G157,INDIRECT("'PSI WM REF'!"&amp;"U:U"),"3.Balance stock (only SEHC)"))))+N(" [[[[               Comment: WM REF PSI              ]]]")+IFERROR(SUMIFS(INDIRECT("'PSI VC'!"&amp;SUBSTITUTE(ADDRESS(1,MATCH(AC$2,INDIRECT("'PSI VC'!"&amp;"3:3"),0)),"$1","")&amp;":"&amp;SUBSTITUTE(ADDRESS(1,MATCH(AC$2,INDIRECT("'PSI VC'!"&amp;"3:3"),0)),"$1","")),INDIRECT("'PSI VC'!"&amp;"A:A"),$G157),0)+N("[[[                    Comment: VC PSI                    ]]]")+SUMIFS(INDIRECT("'Assy PSI Shortage'!"&amp;SUBSTITUTE(ADDRESS(1,42+MATCH(AC$2,INDIRECT("'Assy PSI Shortage'!"&amp;"AQ2:BA2"),0)),"$1","")&amp;":"&amp;SUBSTITUTE(ADDRESS(1,42+MATCH(AC$2,INDIRECT("'Assy PSI Shortage'!"&amp;"AQ2:BA2"),0)),"$1","")),'Assy PSI Shortage'!$AP:$AP,'DA Injection'!$G157)+N("[[[                    Comment: Assy PSI                    ]]]")</f>
        <v>1359</v>
      </c>
      <c r="AD158" s="464"/>
      <c r="AE158" s="463">
        <f ca="1">IF(SUMIFS(INDIRECT("'PSI WM REF'!"&amp;SUBSTITUTE(ADDRESS(1,MATCH(AE$2,INDIRECT("'PSI WM REF'!"&amp;"5:5"),0)),"$1","")&amp;":"&amp;SUBSTITUTE(ADDRESS(1,MATCH(AE$2,INDIRECT("'PSI WM REF'!"&amp;"5:5"),0)),"$1","")),INDIRECT("'PSI WM REF'!"&amp;"C:C"),$G157,INDIRECT("'PSI WM REF'!"&amp;"U:U"),"3.Balance stock (only SEHC)")&gt;0,0,IF(ABS(SUMIFS(INDIRECT("'PSI WM REF'!"&amp;SUBSTITUTE(ADDRESS(1,MATCH(AE$2,INDIRECT("'PSI WM REF'!"&amp;"5:5"),0)),"$1","")&amp;":"&amp;SUBSTITUTE(ADDRESS(1,MATCH(AE$2,INDIRECT("'PSI WM REF'!"&amp;"5:5"),0)),"$1","")),INDIRECT("'PSI WM REF'!"&amp;"C:C"),$G157,INDIRECT("'PSI WM REF'!"&amp;"U:U"),"3.Balance stock (only SEHC)"))&gt;SUMIFS(INDIRECT("'PSI WM REF'!"&amp;SUBSTITUTE(ADDRESS(1,MATCH(AE$2,INDIRECT("'PSI WM REF'!"&amp;"5:5"),0)),"$1","")&amp;":"&amp;SUBSTITUTE(ADDRESS(1,MATCH(AE$2,INDIRECT("'PSI WM REF'!"&amp;"5:5"),0)),"$1","")),INDIRECT("'PSI WM REF'!"&amp;"C:C"),$G157,INDIRECT("'PSI WM REF'!"&amp;"U:U"),"1.Requirements (필요량)"),SUMIFS(INDIRECT("'PSI WM REF'!"&amp;SUBSTITUTE(ADDRESS(1,MATCH(AE$2,INDIRECT("'PSI WM REF'!"&amp;"5:5"),0)),"$1","")&amp;":"&amp;SUBSTITUTE(ADDRESS(1,MATCH(AE$2,INDIRECT("'PSI WM REF'!"&amp;"5:5"),0)),"$1","")),INDIRECT("'PSI WM REF'!"&amp;"C:C"),$G157,INDIRECT("'PSI WM REF'!"&amp;"U:U"),"1.Requirements (필요량)"),ABS(SUMIFS(INDIRECT("'PSI WM REF'!"&amp;SUBSTITUTE(ADDRESS(1,MATCH(AE$2,INDIRECT("'PSI WM REF'!"&amp;"5:5"),0)),"$1","")&amp;":"&amp;SUBSTITUTE(ADDRESS(1,MATCH(AE$2,INDIRECT("'PSI WM REF'!"&amp;"5:5"),0)),"$1","")),INDIRECT("'PSI WM REF'!"&amp;"C:C"),$G157,INDIRECT("'PSI WM REF'!"&amp;"U:U"),"3.Balance stock (only SEHC)"))))+N(" [[[[               Comment: WM REF PSI              ]]]")+IFERROR(SUMIFS(INDIRECT("'PSI VC'!"&amp;SUBSTITUTE(ADDRESS(1,MATCH(AE$2,INDIRECT("'PSI VC'!"&amp;"3:3"),0)),"$1","")&amp;":"&amp;SUBSTITUTE(ADDRESS(1,MATCH(AE$2,INDIRECT("'PSI VC'!"&amp;"3:3"),0)),"$1","")),INDIRECT("'PSI VC'!"&amp;"A:A"),$G157),0)+N("[[[                    Comment: VC PSI                    ]]]")+SUMIFS(INDIRECT("'Assy PSI Shortage'!"&amp;SUBSTITUTE(ADDRESS(1,42+MATCH(AE$2,INDIRECT("'Assy PSI Shortage'!"&amp;"AQ2:BA2"),0)),"$1","")&amp;":"&amp;SUBSTITUTE(ADDRESS(1,42+MATCH(AE$2,INDIRECT("'Assy PSI Shortage'!"&amp;"AQ2:BA2"),0)),"$1","")),'Assy PSI Shortage'!$AP:$AP,'DA Injection'!$G157)+N("[[[                    Comment: Assy PSI                    ]]]")</f>
        <v>2260</v>
      </c>
      <c r="AF158" s="464"/>
      <c r="AG158" s="463">
        <f ca="1">IF(SUMIFS(INDIRECT("'PSI WM REF'!"&amp;SUBSTITUTE(ADDRESS(1,MATCH(AG$2,INDIRECT("'PSI WM REF'!"&amp;"5:5"),0)),"$1","")&amp;":"&amp;SUBSTITUTE(ADDRESS(1,MATCH(AG$2,INDIRECT("'PSI WM REF'!"&amp;"5:5"),0)),"$1","")),INDIRECT("'PSI WM REF'!"&amp;"C:C"),$G157,INDIRECT("'PSI WM REF'!"&amp;"U:U"),"3.Balance stock (only SEHC)")&gt;0,0,IF(ABS(SUMIFS(INDIRECT("'PSI WM REF'!"&amp;SUBSTITUTE(ADDRESS(1,MATCH(AG$2,INDIRECT("'PSI WM REF'!"&amp;"5:5"),0)),"$1","")&amp;":"&amp;SUBSTITUTE(ADDRESS(1,MATCH(AG$2,INDIRECT("'PSI WM REF'!"&amp;"5:5"),0)),"$1","")),INDIRECT("'PSI WM REF'!"&amp;"C:C"),$G157,INDIRECT("'PSI WM REF'!"&amp;"U:U"),"3.Balance stock (only SEHC)"))&gt;SUMIFS(INDIRECT("'PSI WM REF'!"&amp;SUBSTITUTE(ADDRESS(1,MATCH(AG$2,INDIRECT("'PSI WM REF'!"&amp;"5:5"),0)),"$1","")&amp;":"&amp;SUBSTITUTE(ADDRESS(1,MATCH(AG$2,INDIRECT("'PSI WM REF'!"&amp;"5:5"),0)),"$1","")),INDIRECT("'PSI WM REF'!"&amp;"C:C"),$G157,INDIRECT("'PSI WM REF'!"&amp;"U:U"),"1.Requirements (필요량)"),SUMIFS(INDIRECT("'PSI WM REF'!"&amp;SUBSTITUTE(ADDRESS(1,MATCH(AG$2,INDIRECT("'PSI WM REF'!"&amp;"5:5"),0)),"$1","")&amp;":"&amp;SUBSTITUTE(ADDRESS(1,MATCH(AG$2,INDIRECT("'PSI WM REF'!"&amp;"5:5"),0)),"$1","")),INDIRECT("'PSI WM REF'!"&amp;"C:C"),$G157,INDIRECT("'PSI WM REF'!"&amp;"U:U"),"1.Requirements (필요량)"),ABS(SUMIFS(INDIRECT("'PSI WM REF'!"&amp;SUBSTITUTE(ADDRESS(1,MATCH(AG$2,INDIRECT("'PSI WM REF'!"&amp;"5:5"),0)),"$1","")&amp;":"&amp;SUBSTITUTE(ADDRESS(1,MATCH(AG$2,INDIRECT("'PSI WM REF'!"&amp;"5:5"),0)),"$1","")),INDIRECT("'PSI WM REF'!"&amp;"C:C"),$G157,INDIRECT("'PSI WM REF'!"&amp;"U:U"),"3.Balance stock (only SEHC)"))))+N(" [[[[               Comment: WM REF PSI              ]]]")+IFERROR(SUMIFS(INDIRECT("'PSI VC'!"&amp;SUBSTITUTE(ADDRESS(1,MATCH(AG$2,INDIRECT("'PSI VC'!"&amp;"3:3"),0)),"$1","")&amp;":"&amp;SUBSTITUTE(ADDRESS(1,MATCH(AG$2,INDIRECT("'PSI VC'!"&amp;"3:3"),0)),"$1","")),INDIRECT("'PSI VC'!"&amp;"A:A"),$G157),0)+N("[[[                    Comment: VC PSI                    ]]]")+SUMIFS(INDIRECT("'Assy PSI Shortage'!"&amp;SUBSTITUTE(ADDRESS(1,42+MATCH(AG$2,INDIRECT("'Assy PSI Shortage'!"&amp;"AQ2:BA2"),0)),"$1","")&amp;":"&amp;SUBSTITUTE(ADDRESS(1,42+MATCH(AG$2,INDIRECT("'Assy PSI Shortage'!"&amp;"AQ2:BA2"),0)),"$1","")),'Assy PSI Shortage'!$AP:$AP,'DA Injection'!$G157)+N("[[[                    Comment: Assy PSI                    ]]]")</f>
        <v>0</v>
      </c>
      <c r="AH158" s="464"/>
      <c r="AI158" s="463">
        <f ca="1">IF(SUMIFS(INDIRECT("'PSI WM REF'!"&amp;SUBSTITUTE(ADDRESS(1,MATCH(AI$2,INDIRECT("'PSI WM REF'!"&amp;"5:5"),0)),"$1","")&amp;":"&amp;SUBSTITUTE(ADDRESS(1,MATCH(AI$2,INDIRECT("'PSI WM REF'!"&amp;"5:5"),0)),"$1","")),INDIRECT("'PSI WM REF'!"&amp;"C:C"),$G157,INDIRECT("'PSI WM REF'!"&amp;"U:U"),"3.Balance stock (only SEHC)")&gt;0,0,IF(ABS(SUMIFS(INDIRECT("'PSI WM REF'!"&amp;SUBSTITUTE(ADDRESS(1,MATCH(AI$2,INDIRECT("'PSI WM REF'!"&amp;"5:5"),0)),"$1","")&amp;":"&amp;SUBSTITUTE(ADDRESS(1,MATCH(AI$2,INDIRECT("'PSI WM REF'!"&amp;"5:5"),0)),"$1","")),INDIRECT("'PSI WM REF'!"&amp;"C:C"),$G157,INDIRECT("'PSI WM REF'!"&amp;"U:U"),"3.Balance stock (only SEHC)"))&gt;SUMIFS(INDIRECT("'PSI WM REF'!"&amp;SUBSTITUTE(ADDRESS(1,MATCH(AI$2,INDIRECT("'PSI WM REF'!"&amp;"5:5"),0)),"$1","")&amp;":"&amp;SUBSTITUTE(ADDRESS(1,MATCH(AI$2,INDIRECT("'PSI WM REF'!"&amp;"5:5"),0)),"$1","")),INDIRECT("'PSI WM REF'!"&amp;"C:C"),$G157,INDIRECT("'PSI WM REF'!"&amp;"U:U"),"1.Requirements (필요량)"),SUMIFS(INDIRECT("'PSI WM REF'!"&amp;SUBSTITUTE(ADDRESS(1,MATCH(AI$2,INDIRECT("'PSI WM REF'!"&amp;"5:5"),0)),"$1","")&amp;":"&amp;SUBSTITUTE(ADDRESS(1,MATCH(AI$2,INDIRECT("'PSI WM REF'!"&amp;"5:5"),0)),"$1","")),INDIRECT("'PSI WM REF'!"&amp;"C:C"),$G157,INDIRECT("'PSI WM REF'!"&amp;"U:U"),"1.Requirements (필요량)"),ABS(SUMIFS(INDIRECT("'PSI WM REF'!"&amp;SUBSTITUTE(ADDRESS(1,MATCH(AI$2,INDIRECT("'PSI WM REF'!"&amp;"5:5"),0)),"$1","")&amp;":"&amp;SUBSTITUTE(ADDRESS(1,MATCH(AI$2,INDIRECT("'PSI WM REF'!"&amp;"5:5"),0)),"$1","")),INDIRECT("'PSI WM REF'!"&amp;"C:C"),$G157,INDIRECT("'PSI WM REF'!"&amp;"U:U"),"3.Balance stock (only SEHC)"))))+N(" [[[[               Comment: WM REF PSI              ]]]")+IFERROR(SUMIFS(INDIRECT("'PSI VC'!"&amp;SUBSTITUTE(ADDRESS(1,MATCH(AI$2,INDIRECT("'PSI VC'!"&amp;"3:3"),0)),"$1","")&amp;":"&amp;SUBSTITUTE(ADDRESS(1,MATCH(AI$2,INDIRECT("'PSI VC'!"&amp;"3:3"),0)),"$1","")),INDIRECT("'PSI VC'!"&amp;"A:A"),$G157),0)+N("[[[                    Comment: VC PSI                    ]]]")+SUMIFS(INDIRECT("'Assy PSI Shortage'!"&amp;SUBSTITUTE(ADDRESS(1,42+MATCH(AI$2,INDIRECT("'Assy PSI Shortage'!"&amp;"AQ2:BA2"),0)),"$1","")&amp;":"&amp;SUBSTITUTE(ADDRESS(1,42+MATCH(AI$2,INDIRECT("'Assy PSI Shortage'!"&amp;"AQ2:BA2"),0)),"$1","")),'Assy PSI Shortage'!$AP:$AP,'DA Injection'!$G157)+N("[[[                    Comment: Assy PSI                    ]]]")</f>
        <v>0</v>
      </c>
      <c r="AJ158" s="464"/>
      <c r="AK158" s="150"/>
      <c r="AL158" s="150"/>
      <c r="AM158" s="150"/>
      <c r="AN158" s="150"/>
      <c r="AO158" s="150"/>
      <c r="AP158" s="150"/>
      <c r="AQ158" s="150"/>
      <c r="AR158" s="150"/>
      <c r="AS158" s="150"/>
      <c r="AT158" s="150"/>
      <c r="AU158" s="150"/>
      <c r="AV158" s="150"/>
      <c r="AW158" s="150"/>
      <c r="AX158" s="150"/>
      <c r="AY158" s="150"/>
      <c r="AZ158" s="150"/>
      <c r="BA158" s="150"/>
      <c r="BB158" s="150"/>
      <c r="BC158" s="150"/>
      <c r="BD158" s="150"/>
      <c r="BE158" s="150"/>
      <c r="BF158" s="150"/>
      <c r="BG158" s="150"/>
      <c r="BH158" s="150"/>
      <c r="BI158" s="150"/>
      <c r="BJ158" s="150"/>
      <c r="BK158" s="150"/>
      <c r="BL158" s="150"/>
      <c r="BM158" s="150"/>
      <c r="BN158" s="150"/>
      <c r="BO158" s="150"/>
      <c r="BP158" s="150"/>
      <c r="BQ158" s="150"/>
      <c r="BR158" s="150"/>
    </row>
    <row r="159" spans="1:70" s="115" customFormat="1" ht="33">
      <c r="A159" s="114"/>
      <c r="B159" s="121"/>
      <c r="C159" s="144">
        <f t="shared" ca="1" si="161"/>
        <v>23</v>
      </c>
      <c r="D159" s="264">
        <f t="shared" ca="1" si="161"/>
        <v>5.0980392156862744E-2</v>
      </c>
      <c r="E159" s="144">
        <f t="shared" ref="E159:M159" ca="1" si="194">E158</f>
        <v>8</v>
      </c>
      <c r="F159" s="144">
        <f t="shared" ca="1" si="194"/>
        <v>160</v>
      </c>
      <c r="G159" s="144" t="str">
        <f t="shared" ca="1" si="194"/>
        <v>DJ64-01008/IN</v>
      </c>
      <c r="H159" s="196">
        <f t="shared" ca="1" si="194"/>
        <v>2639</v>
      </c>
      <c r="I159" s="144">
        <f t="shared" si="194"/>
        <v>0</v>
      </c>
      <c r="J159" s="212">
        <f t="shared" ca="1" si="194"/>
        <v>1</v>
      </c>
      <c r="K159" s="146">
        <f t="shared" ca="1" si="194"/>
        <v>2592</v>
      </c>
      <c r="L159" s="146">
        <f t="shared" ca="1" si="194"/>
        <v>40</v>
      </c>
      <c r="M159" s="146">
        <f t="shared" ca="1" si="194"/>
        <v>2</v>
      </c>
      <c r="N159" s="193">
        <f t="shared" ca="1" si="170"/>
        <v>180</v>
      </c>
      <c r="O159" s="134"/>
      <c r="P159" s="127" t="s">
        <v>240</v>
      </c>
      <c r="Q159" s="208"/>
      <c r="R159" s="208"/>
      <c r="S159" s="208"/>
      <c r="T159" s="208"/>
      <c r="U159" s="208"/>
      <c r="V159" s="208"/>
      <c r="W159" s="208"/>
      <c r="X159" s="208"/>
      <c r="Y159" s="208">
        <v>11</v>
      </c>
      <c r="Z159" s="208">
        <v>6</v>
      </c>
      <c r="AA159" s="208"/>
      <c r="AB159" s="208"/>
      <c r="AC159" s="208"/>
      <c r="AD159" s="208"/>
      <c r="AE159" s="208"/>
      <c r="AF159" s="208"/>
      <c r="AG159" s="208"/>
      <c r="AH159" s="208"/>
      <c r="AI159" s="208"/>
      <c r="AJ159" s="208"/>
      <c r="AK159" s="150"/>
      <c r="AL159" s="150"/>
      <c r="AM159" s="150"/>
      <c r="AN159" s="150"/>
      <c r="AO159" s="150"/>
      <c r="AP159" s="150"/>
      <c r="AQ159" s="150"/>
      <c r="AR159" s="150"/>
      <c r="AS159" s="150"/>
      <c r="AT159" s="150"/>
      <c r="AU159" s="150"/>
      <c r="AV159" s="150"/>
      <c r="AW159" s="150"/>
      <c r="AX159" s="150"/>
      <c r="AY159" s="150"/>
      <c r="AZ159" s="150"/>
      <c r="BA159" s="150"/>
      <c r="BB159" s="150"/>
      <c r="BC159" s="150"/>
      <c r="BD159" s="150"/>
      <c r="BE159" s="150"/>
      <c r="BF159" s="150"/>
      <c r="BG159" s="150"/>
      <c r="BH159" s="150"/>
      <c r="BI159" s="150"/>
      <c r="BJ159" s="150"/>
      <c r="BK159" s="150"/>
      <c r="BL159" s="150"/>
      <c r="BM159" s="150"/>
      <c r="BN159" s="150"/>
      <c r="BO159" s="150"/>
      <c r="BP159" s="150"/>
      <c r="BQ159" s="150"/>
      <c r="BR159" s="150"/>
    </row>
    <row r="160" spans="1:70" s="55" customFormat="1" ht="33">
      <c r="A160" s="54">
        <f ca="1">IF(ISTEXT($G160),COUNTIF($G$6:$G160,"*")," ")</f>
        <v>155</v>
      </c>
      <c r="B160" s="122">
        <v>43524</v>
      </c>
      <c r="C160" s="144">
        <f t="shared" ca="1" si="161"/>
        <v>23</v>
      </c>
      <c r="D160" s="264">
        <f t="shared" ca="1" si="161"/>
        <v>5.0980392156862744E-2</v>
      </c>
      <c r="E160" s="144">
        <f t="shared" ref="E160:M160" ca="1" si="195">E159</f>
        <v>8</v>
      </c>
      <c r="F160" s="144">
        <f t="shared" ca="1" si="195"/>
        <v>160</v>
      </c>
      <c r="G160" s="144" t="str">
        <f t="shared" ca="1" si="195"/>
        <v>DJ64-01008/IN</v>
      </c>
      <c r="H160" s="196">
        <f t="shared" ca="1" si="195"/>
        <v>2639</v>
      </c>
      <c r="I160" s="144">
        <f t="shared" si="195"/>
        <v>0</v>
      </c>
      <c r="J160" s="212">
        <f t="shared" ca="1" si="195"/>
        <v>1</v>
      </c>
      <c r="K160" s="146">
        <f t="shared" ca="1" si="195"/>
        <v>2592</v>
      </c>
      <c r="L160" s="146">
        <f t="shared" ca="1" si="195"/>
        <v>40</v>
      </c>
      <c r="M160" s="146">
        <f t="shared" ca="1" si="195"/>
        <v>2</v>
      </c>
      <c r="N160" s="193">
        <f t="shared" ca="1" si="170"/>
        <v>180</v>
      </c>
      <c r="O160" s="198">
        <f ca="1">SUM(Q160:AJ160)-H157-I157</f>
        <v>421</v>
      </c>
      <c r="P160" s="127" t="s">
        <v>232</v>
      </c>
      <c r="Q160" s="128">
        <f t="shared" ref="Q160:AJ160" ca="1" si="196">Q159*$N157</f>
        <v>0</v>
      </c>
      <c r="R160" s="128">
        <f t="shared" ca="1" si="196"/>
        <v>0</v>
      </c>
      <c r="S160" s="128">
        <f t="shared" ca="1" si="196"/>
        <v>0</v>
      </c>
      <c r="T160" s="128">
        <f t="shared" ca="1" si="196"/>
        <v>0</v>
      </c>
      <c r="U160" s="128">
        <f t="shared" ca="1" si="196"/>
        <v>0</v>
      </c>
      <c r="V160" s="128">
        <f t="shared" ca="1" si="196"/>
        <v>0</v>
      </c>
      <c r="W160" s="128">
        <f t="shared" ca="1" si="196"/>
        <v>0</v>
      </c>
      <c r="X160" s="128">
        <f t="shared" ca="1" si="196"/>
        <v>0</v>
      </c>
      <c r="Y160" s="128">
        <f t="shared" ca="1" si="196"/>
        <v>1980</v>
      </c>
      <c r="Z160" s="128">
        <f t="shared" ca="1" si="196"/>
        <v>1080</v>
      </c>
      <c r="AA160" s="128">
        <f t="shared" ca="1" si="196"/>
        <v>0</v>
      </c>
      <c r="AB160" s="128">
        <f t="shared" ca="1" si="196"/>
        <v>0</v>
      </c>
      <c r="AC160" s="128">
        <f t="shared" ca="1" si="196"/>
        <v>0</v>
      </c>
      <c r="AD160" s="128">
        <f t="shared" ca="1" si="196"/>
        <v>0</v>
      </c>
      <c r="AE160" s="128">
        <f t="shared" ca="1" si="196"/>
        <v>0</v>
      </c>
      <c r="AF160" s="128">
        <f t="shared" ca="1" si="196"/>
        <v>0</v>
      </c>
      <c r="AG160" s="128">
        <f t="shared" ca="1" si="196"/>
        <v>0</v>
      </c>
      <c r="AH160" s="128">
        <f t="shared" ca="1" si="196"/>
        <v>0</v>
      </c>
      <c r="AI160" s="128">
        <f t="shared" ca="1" si="196"/>
        <v>0</v>
      </c>
      <c r="AJ160" s="128">
        <f t="shared" ca="1" si="196"/>
        <v>0</v>
      </c>
      <c r="AK160" s="151"/>
      <c r="AL160" s="151"/>
      <c r="AM160" s="151"/>
      <c r="AN160" s="151"/>
      <c r="AO160" s="151"/>
      <c r="AP160" s="151"/>
      <c r="AQ160" s="151"/>
      <c r="AR160" s="151"/>
      <c r="AS160" s="151"/>
      <c r="AT160" s="151"/>
      <c r="AU160" s="151"/>
      <c r="AV160" s="151"/>
      <c r="AW160" s="151"/>
      <c r="AX160" s="151"/>
      <c r="AY160" s="151"/>
      <c r="AZ160" s="151"/>
      <c r="BA160" s="151"/>
      <c r="BB160" s="151"/>
      <c r="BC160" s="151"/>
      <c r="BD160" s="151"/>
      <c r="BE160" s="151"/>
      <c r="BF160" s="151"/>
      <c r="BG160" s="151"/>
      <c r="BH160" s="151"/>
      <c r="BI160" s="151"/>
      <c r="BJ160" s="151"/>
      <c r="BK160" s="151"/>
      <c r="BL160" s="151"/>
      <c r="BM160" s="151"/>
      <c r="BN160" s="151"/>
      <c r="BO160" s="151"/>
      <c r="BP160" s="151"/>
      <c r="BQ160" s="151"/>
      <c r="BR160" s="151"/>
    </row>
    <row r="161" spans="1:70" s="38" customFormat="1" ht="33">
      <c r="A161" s="35"/>
      <c r="B161" s="123"/>
      <c r="C161" s="144">
        <f t="shared" ca="1" si="161"/>
        <v>23</v>
      </c>
      <c r="D161" s="264">
        <f t="shared" ca="1" si="161"/>
        <v>5.0980392156862744E-2</v>
      </c>
      <c r="E161" s="144">
        <f t="shared" ref="E161:L161" ca="1" si="197">E160</f>
        <v>8</v>
      </c>
      <c r="F161" s="144">
        <f t="shared" ca="1" si="197"/>
        <v>160</v>
      </c>
      <c r="G161" s="144" t="str">
        <f t="shared" ca="1" si="197"/>
        <v>DJ64-01008/IN</v>
      </c>
      <c r="H161" s="196">
        <f t="shared" ca="1" si="197"/>
        <v>2639</v>
      </c>
      <c r="I161" s="144">
        <f t="shared" si="197"/>
        <v>0</v>
      </c>
      <c r="J161" s="212">
        <f t="shared" ca="1" si="197"/>
        <v>1</v>
      </c>
      <c r="K161" s="146">
        <f t="shared" ca="1" si="197"/>
        <v>2592</v>
      </c>
      <c r="L161" s="146">
        <f t="shared" ca="1" si="197"/>
        <v>40</v>
      </c>
      <c r="M161" s="146">
        <f ca="1">M160</f>
        <v>2</v>
      </c>
      <c r="N161" s="193">
        <f t="shared" ca="1" si="170"/>
        <v>180</v>
      </c>
      <c r="O161" s="135">
        <f ca="1">SUM(Q161:AJ161)</f>
        <v>156</v>
      </c>
      <c r="P161" s="131" t="s">
        <v>233</v>
      </c>
      <c r="Q161" s="129">
        <f ca="1">SUMIFS('Production Result'!$D:$D,'Production Result'!$C:$C,'DA Injection'!$G161,'Production Result'!$B:$B,'DA Injection'!Q$2)</f>
        <v>156</v>
      </c>
      <c r="R161" s="129">
        <f ca="1">SUMIFS('Production Result'!$E:$E,'Production Result'!$C:$C,'DA Injection'!$G161,'Production Result'!$B:$B,'DA Injection'!Q$2)</f>
        <v>0</v>
      </c>
      <c r="S161" s="129">
        <f ca="1">SUMIFS('Production Result'!$D:$D,'Production Result'!$C:$C,'DA Injection'!$G161,'Production Result'!$B:$B,'DA Injection'!S$2)</f>
        <v>0</v>
      </c>
      <c r="T161" s="129">
        <f ca="1">SUMIFS('Production Result'!$E:$E,'Production Result'!$C:$C,'DA Injection'!$G161,'Production Result'!$B:$B,'DA Injection'!S$2)</f>
        <v>0</v>
      </c>
      <c r="U161" s="129">
        <f ca="1">SUMIFS('Production Result'!$D:$D,'Production Result'!$C:$C,'DA Injection'!$G161,'Production Result'!$B:$B,'DA Injection'!U$2)</f>
        <v>0</v>
      </c>
      <c r="V161" s="129">
        <f ca="1">SUMIFS('Production Result'!$E:$E,'Production Result'!$C:$C,'DA Injection'!$G161,'Production Result'!$B:$B,'DA Injection'!U$2)</f>
        <v>0</v>
      </c>
      <c r="W161" s="129">
        <f ca="1">SUMIFS('Production Result'!$D:$D,'Production Result'!$C:$C,'DA Injection'!$G161,'Production Result'!$B:$B,'DA Injection'!W$2)</f>
        <v>0</v>
      </c>
      <c r="X161" s="129">
        <f ca="1">SUMIFS('Production Result'!$E:$E,'Production Result'!$C:$C,'DA Injection'!$G161,'Production Result'!$B:$B,'DA Injection'!W$2)</f>
        <v>0</v>
      </c>
      <c r="Y161" s="129">
        <f ca="1">SUMIFS('Production Result'!$D:$D,'Production Result'!$C:$C,'DA Injection'!$G161,'Production Result'!$B:$B,'DA Injection'!Y$2)</f>
        <v>0</v>
      </c>
      <c r="Z161" s="129">
        <f ca="1">SUMIFS('Production Result'!$E:$E,'Production Result'!$C:$C,'DA Injection'!$G161,'Production Result'!$B:$B,'DA Injection'!Y$2)</f>
        <v>0</v>
      </c>
      <c r="AA161" s="129">
        <f ca="1">SUMIFS('Production Result'!$D:$D,'Production Result'!$C:$C,'DA Injection'!$G161,'Production Result'!$B:$B,'DA Injection'!AA$2)</f>
        <v>0</v>
      </c>
      <c r="AB161" s="129">
        <f ca="1">SUMIFS('Production Result'!$E:$E,'Production Result'!$C:$C,'DA Injection'!$G161,'Production Result'!$B:$B,'DA Injection'!AA$2)</f>
        <v>0</v>
      </c>
      <c r="AC161" s="129">
        <f ca="1">SUMIFS('Production Result'!$D:$D,'Production Result'!$C:$C,'DA Injection'!$G161,'Production Result'!$B:$B,'DA Injection'!AC$2)</f>
        <v>0</v>
      </c>
      <c r="AD161" s="129">
        <f ca="1">SUMIFS('Production Result'!$E:$E,'Production Result'!$C:$C,'DA Injection'!$G161,'Production Result'!$B:$B,'DA Injection'!AC$2)</f>
        <v>0</v>
      </c>
      <c r="AE161" s="129">
        <f ca="1">SUMIFS('Production Result'!$D:$D,'Production Result'!$C:$C,'DA Injection'!$G161,'Production Result'!$B:$B,'DA Injection'!AE$2)</f>
        <v>0</v>
      </c>
      <c r="AF161" s="129">
        <f ca="1">SUMIFS('Production Result'!$E:$E,'Production Result'!$C:$C,'DA Injection'!$G161,'Production Result'!$B:$B,'DA Injection'!AE$2)</f>
        <v>0</v>
      </c>
      <c r="AG161" s="129">
        <f ca="1">SUMIFS('Production Result'!$D:$D,'Production Result'!$C:$C,'DA Injection'!$G161,'Production Result'!$B:$B,'DA Injection'!AG$2)</f>
        <v>0</v>
      </c>
      <c r="AH161" s="129">
        <f ca="1">SUMIFS('Production Result'!$E:$E,'Production Result'!$C:$C,'DA Injection'!$G161,'Production Result'!$B:$B,'DA Injection'!AG$2)</f>
        <v>0</v>
      </c>
      <c r="AI161" s="129">
        <f ca="1">SUMIFS('Production Result'!$D:$D,'Production Result'!$C:$C,'DA Injection'!$G161,'Production Result'!$B:$B,'DA Injection'!AI$2)</f>
        <v>0</v>
      </c>
      <c r="AJ161" s="129">
        <f ca="1">SUMIFS('Production Result'!$E:$E,'Production Result'!$C:$C,'DA Injection'!$G161,'Production Result'!$B:$B,'DA Injection'!AI$2)</f>
        <v>0</v>
      </c>
      <c r="AK161" s="151"/>
      <c r="AL161" s="151"/>
      <c r="AM161" s="151"/>
      <c r="AN161" s="151"/>
      <c r="AO161" s="151"/>
      <c r="AP161" s="151"/>
      <c r="AQ161" s="151"/>
      <c r="AR161" s="151"/>
      <c r="AS161" s="151"/>
      <c r="AT161" s="151"/>
      <c r="AU161" s="151"/>
      <c r="AV161" s="151"/>
      <c r="AW161" s="151"/>
      <c r="AX161" s="151"/>
      <c r="AY161" s="151"/>
      <c r="AZ161" s="151"/>
      <c r="BA161" s="151"/>
      <c r="BB161" s="151"/>
      <c r="BC161" s="151"/>
      <c r="BD161" s="151"/>
      <c r="BE161" s="151"/>
      <c r="BF161" s="151"/>
      <c r="BG161" s="151"/>
      <c r="BH161" s="151"/>
      <c r="BI161" s="151"/>
      <c r="BJ161" s="151"/>
      <c r="BK161" s="151"/>
      <c r="BL161" s="151"/>
      <c r="BM161" s="151"/>
      <c r="BN161" s="151"/>
      <c r="BO161" s="151"/>
      <c r="BP161" s="151"/>
      <c r="BQ161" s="151"/>
      <c r="BR161" s="151"/>
    </row>
    <row r="162" spans="1:70" s="38" customFormat="1" ht="33">
      <c r="A162" s="35"/>
      <c r="B162" s="123"/>
      <c r="C162" s="144">
        <f t="shared" ca="1" si="161"/>
        <v>23</v>
      </c>
      <c r="D162" s="264">
        <f t="shared" ca="1" si="161"/>
        <v>5.0980392156862744E-2</v>
      </c>
      <c r="E162" s="144">
        <f t="shared" ref="E162:M162" ca="1" si="198">E161</f>
        <v>8</v>
      </c>
      <c r="F162" s="144">
        <f t="shared" ca="1" si="198"/>
        <v>160</v>
      </c>
      <c r="G162" s="144" t="str">
        <f t="shared" ca="1" si="198"/>
        <v>DJ64-01008/IN</v>
      </c>
      <c r="H162" s="196">
        <f t="shared" ca="1" si="198"/>
        <v>2639</v>
      </c>
      <c r="I162" s="144">
        <f t="shared" si="198"/>
        <v>0</v>
      </c>
      <c r="J162" s="212">
        <f t="shared" ca="1" si="198"/>
        <v>1</v>
      </c>
      <c r="K162" s="146">
        <f t="shared" ca="1" si="198"/>
        <v>2592</v>
      </c>
      <c r="L162" s="146">
        <f t="shared" ca="1" si="198"/>
        <v>40</v>
      </c>
      <c r="M162" s="146">
        <f t="shared" ca="1" si="198"/>
        <v>2</v>
      </c>
      <c r="N162" s="193">
        <f t="shared" ca="1" si="170"/>
        <v>180</v>
      </c>
      <c r="O162" s="135">
        <f ca="1">SUM(Q162:AJ162)</f>
        <v>0</v>
      </c>
      <c r="P162" s="132" t="s">
        <v>234</v>
      </c>
      <c r="Q162" s="129">
        <f ca="1">SUMIFS('Production Result'!$F:$F,'Production Result'!$C:$C,'DA Injection'!$G162,'Production Result'!$B:$B,'DA Injection'!Q$2)</f>
        <v>0</v>
      </c>
      <c r="R162" s="129">
        <f ca="1">SUMIFS('Production Result'!$G:$G,'Production Result'!$C:$C,'DA Injection'!$G162,'Production Result'!$B:$B,'DA Injection'!Q$2)</f>
        <v>0</v>
      </c>
      <c r="S162" s="129">
        <f ca="1">SUMIFS('Production Result'!$F:$F,'Production Result'!$C:$C,'DA Injection'!$G162,'Production Result'!$B:$B,'DA Injection'!S$2)</f>
        <v>0</v>
      </c>
      <c r="T162" s="129">
        <f ca="1">SUMIFS('Production Result'!$G:$G,'Production Result'!$C:$C,'DA Injection'!$G162,'Production Result'!$B:$B,'DA Injection'!S$2)</f>
        <v>0</v>
      </c>
      <c r="U162" s="129">
        <f ca="1">SUMIFS('Production Result'!$F:$F,'Production Result'!$C:$C,'DA Injection'!$G162,'Production Result'!$B:$B,'DA Injection'!U$2)</f>
        <v>0</v>
      </c>
      <c r="V162" s="129">
        <f ca="1">SUMIFS('Production Result'!$G:$G,'Production Result'!$C:$C,'DA Injection'!$G162,'Production Result'!$B:$B,'DA Injection'!U$2)</f>
        <v>0</v>
      </c>
      <c r="W162" s="129">
        <f ca="1">SUMIFS('Production Result'!$F:$F,'Production Result'!$C:$C,'DA Injection'!$G162,'Production Result'!$B:$B,'DA Injection'!W$2)</f>
        <v>0</v>
      </c>
      <c r="X162" s="129">
        <f ca="1">SUMIFS('Production Result'!$G:$G,'Production Result'!$C:$C,'DA Injection'!$G162,'Production Result'!$B:$B,'DA Injection'!W$2)</f>
        <v>0</v>
      </c>
      <c r="Y162" s="129">
        <f ca="1">SUMIFS('Production Result'!$F:$F,'Production Result'!$C:$C,'DA Injection'!$G162,'Production Result'!$B:$B,'DA Injection'!Y$2)</f>
        <v>0</v>
      </c>
      <c r="Z162" s="129">
        <f ca="1">SUMIFS('Production Result'!$G:$G,'Production Result'!$C:$C,'DA Injection'!$G162,'Production Result'!$B:$B,'DA Injection'!Y$2)</f>
        <v>0</v>
      </c>
      <c r="AA162" s="129">
        <f ca="1">SUMIFS('Production Result'!$F:$F,'Production Result'!$C:$C,'DA Injection'!$G162,'Production Result'!$B:$B,'DA Injection'!AA$2)</f>
        <v>0</v>
      </c>
      <c r="AB162" s="129">
        <f ca="1">SUMIFS('Production Result'!$G:$G,'Production Result'!$C:$C,'DA Injection'!$G162,'Production Result'!$B:$B,'DA Injection'!AA$2)</f>
        <v>0</v>
      </c>
      <c r="AC162" s="129">
        <f ca="1">SUMIFS('Production Result'!$F:$F,'Production Result'!$C:$C,'DA Injection'!$G162,'Production Result'!$B:$B,'DA Injection'!AC$2)</f>
        <v>0</v>
      </c>
      <c r="AD162" s="129">
        <f ca="1">SUMIFS('Production Result'!$G:$G,'Production Result'!$C:$C,'DA Injection'!$G162,'Production Result'!$B:$B,'DA Injection'!AC$2)</f>
        <v>0</v>
      </c>
      <c r="AE162" s="129">
        <f ca="1">SUMIFS('Production Result'!$F:$F,'Production Result'!$C:$C,'DA Injection'!$G162,'Production Result'!$B:$B,'DA Injection'!AE$2)</f>
        <v>0</v>
      </c>
      <c r="AF162" s="129">
        <f ca="1">SUMIFS('Production Result'!$G:$G,'Production Result'!$C:$C,'DA Injection'!$G162,'Production Result'!$B:$B,'DA Injection'!AE$2)</f>
        <v>0</v>
      </c>
      <c r="AG162" s="129">
        <f ca="1">SUMIFS('Production Result'!$F:$F,'Production Result'!$C:$C,'DA Injection'!$G162,'Production Result'!$B:$B,'DA Injection'!AG$2)</f>
        <v>0</v>
      </c>
      <c r="AH162" s="129">
        <f ca="1">SUMIFS('Production Result'!$G:$G,'Production Result'!$C:$C,'DA Injection'!$G162,'Production Result'!$B:$B,'DA Injection'!AG$2)</f>
        <v>0</v>
      </c>
      <c r="AI162" s="129">
        <f ca="1">SUMIFS('Production Result'!$F:$F,'Production Result'!$C:$C,'DA Injection'!$G162,'Production Result'!$B:$B,'DA Injection'!AI$2)</f>
        <v>0</v>
      </c>
      <c r="AJ162" s="129">
        <f ca="1">SUMIFS('Production Result'!$G:$G,'Production Result'!$C:$C,'DA Injection'!$G162,'Production Result'!$B:$B,'DA Injection'!AI$2)</f>
        <v>0</v>
      </c>
      <c r="AK162" s="151"/>
      <c r="AL162" s="151"/>
      <c r="AM162" s="151"/>
      <c r="AN162" s="151"/>
      <c r="AO162" s="151"/>
      <c r="AP162" s="151"/>
      <c r="AQ162" s="151"/>
      <c r="AR162" s="151"/>
      <c r="AS162" s="151"/>
      <c r="AT162" s="151"/>
      <c r="AU162" s="151"/>
      <c r="AV162" s="151"/>
      <c r="AW162" s="151"/>
      <c r="AX162" s="151"/>
      <c r="AY162" s="151"/>
      <c r="AZ162" s="151"/>
      <c r="BA162" s="151"/>
      <c r="BB162" s="151"/>
      <c r="BC162" s="151"/>
      <c r="BD162" s="151"/>
      <c r="BE162" s="151"/>
      <c r="BF162" s="151"/>
      <c r="BG162" s="151"/>
      <c r="BH162" s="151"/>
      <c r="BI162" s="151"/>
      <c r="BJ162" s="151"/>
      <c r="BK162" s="151"/>
      <c r="BL162" s="151"/>
      <c r="BM162" s="151"/>
      <c r="BN162" s="151"/>
      <c r="BO162" s="151"/>
      <c r="BP162" s="151"/>
      <c r="BQ162" s="151"/>
      <c r="BR162" s="151"/>
    </row>
    <row r="163" spans="1:70" s="38" customFormat="1" ht="33">
      <c r="A163" s="35"/>
      <c r="B163" s="123"/>
      <c r="C163" s="145">
        <f t="shared" ca="1" si="161"/>
        <v>23</v>
      </c>
      <c r="D163" s="264">
        <f t="shared" ca="1" si="161"/>
        <v>5.0980392156862744E-2</v>
      </c>
      <c r="E163" s="145">
        <f t="shared" ref="E163:M163" ca="1" si="199">E162</f>
        <v>8</v>
      </c>
      <c r="F163" s="145">
        <f t="shared" ca="1" si="199"/>
        <v>160</v>
      </c>
      <c r="G163" s="145" t="str">
        <f t="shared" ca="1" si="199"/>
        <v>DJ64-01008/IN</v>
      </c>
      <c r="H163" s="196">
        <f t="shared" ca="1" si="199"/>
        <v>2639</v>
      </c>
      <c r="I163" s="145">
        <f t="shared" si="199"/>
        <v>0</v>
      </c>
      <c r="J163" s="213">
        <f t="shared" ca="1" si="199"/>
        <v>1</v>
      </c>
      <c r="K163" s="146">
        <f t="shared" ca="1" si="199"/>
        <v>2592</v>
      </c>
      <c r="L163" s="146">
        <f t="shared" ca="1" si="199"/>
        <v>40</v>
      </c>
      <c r="M163" s="146">
        <f t="shared" ca="1" si="199"/>
        <v>2</v>
      </c>
      <c r="N163" s="194">
        <f t="shared" ca="1" si="170"/>
        <v>180</v>
      </c>
      <c r="O163" s="137">
        <f ca="1">O162/O161</f>
        <v>0</v>
      </c>
      <c r="P163" s="136" t="s">
        <v>239</v>
      </c>
      <c r="Q163" s="138">
        <f t="shared" ref="Q163:AJ163" ca="1" si="200">IFERROR(Q162/Q161,"")</f>
        <v>0</v>
      </c>
      <c r="R163" s="138" t="str">
        <f t="shared" ca="1" si="200"/>
        <v/>
      </c>
      <c r="S163" s="138" t="str">
        <f t="shared" ca="1" si="200"/>
        <v/>
      </c>
      <c r="T163" s="138" t="str">
        <f t="shared" ca="1" si="200"/>
        <v/>
      </c>
      <c r="U163" s="138" t="str">
        <f t="shared" ca="1" si="200"/>
        <v/>
      </c>
      <c r="V163" s="138" t="str">
        <f t="shared" ca="1" si="200"/>
        <v/>
      </c>
      <c r="W163" s="138" t="str">
        <f t="shared" ca="1" si="200"/>
        <v/>
      </c>
      <c r="X163" s="138" t="str">
        <f t="shared" ca="1" si="200"/>
        <v/>
      </c>
      <c r="Y163" s="138" t="str">
        <f t="shared" ca="1" si="200"/>
        <v/>
      </c>
      <c r="Z163" s="138" t="str">
        <f t="shared" ca="1" si="200"/>
        <v/>
      </c>
      <c r="AA163" s="138" t="str">
        <f t="shared" ca="1" si="200"/>
        <v/>
      </c>
      <c r="AB163" s="138" t="str">
        <f t="shared" ca="1" si="200"/>
        <v/>
      </c>
      <c r="AC163" s="138" t="str">
        <f t="shared" ca="1" si="200"/>
        <v/>
      </c>
      <c r="AD163" s="138" t="str">
        <f t="shared" ca="1" si="200"/>
        <v/>
      </c>
      <c r="AE163" s="138" t="str">
        <f t="shared" ca="1" si="200"/>
        <v/>
      </c>
      <c r="AF163" s="138" t="str">
        <f t="shared" ca="1" si="200"/>
        <v/>
      </c>
      <c r="AG163" s="138" t="str">
        <f t="shared" ca="1" si="200"/>
        <v/>
      </c>
      <c r="AH163" s="138" t="str">
        <f t="shared" ca="1" si="200"/>
        <v/>
      </c>
      <c r="AI163" s="138" t="str">
        <f t="shared" ca="1" si="200"/>
        <v/>
      </c>
      <c r="AJ163" s="138" t="str">
        <f t="shared" ca="1" si="200"/>
        <v/>
      </c>
      <c r="AK163" s="151"/>
      <c r="AL163" s="151"/>
      <c r="AM163" s="151"/>
      <c r="AN163" s="151"/>
      <c r="AO163" s="151"/>
      <c r="AP163" s="151"/>
      <c r="AQ163" s="151"/>
      <c r="AR163" s="151"/>
      <c r="AS163" s="151"/>
      <c r="AT163" s="151"/>
      <c r="AU163" s="151"/>
      <c r="AV163" s="151"/>
      <c r="AW163" s="151"/>
      <c r="AX163" s="151"/>
      <c r="AY163" s="151"/>
      <c r="AZ163" s="151"/>
      <c r="BA163" s="151"/>
      <c r="BB163" s="151"/>
      <c r="BC163" s="151"/>
      <c r="BD163" s="151"/>
      <c r="BE163" s="151"/>
      <c r="BF163" s="151"/>
      <c r="BG163" s="151"/>
      <c r="BH163" s="151"/>
      <c r="BI163" s="151"/>
      <c r="BJ163" s="151"/>
      <c r="BK163" s="151"/>
      <c r="BL163" s="151"/>
      <c r="BM163" s="151"/>
      <c r="BN163" s="151"/>
      <c r="BO163" s="151"/>
      <c r="BP163" s="151"/>
      <c r="BQ163" s="151"/>
      <c r="BR163" s="151"/>
    </row>
    <row r="164" spans="1:70" s="115" customFormat="1" ht="33">
      <c r="A164" s="114"/>
      <c r="B164" s="121"/>
      <c r="C164" s="141">
        <f ca="1">IF(P168="Good",COUNTIF(INDIRECT("P1:P"&amp;ROW(P168)),"Good"))</f>
        <v>24</v>
      </c>
      <c r="D164" s="285">
        <f ca="1">IFERROR(SUM(Q168:AJ168)/SUM(Q167:AJ167),"-")</f>
        <v>0</v>
      </c>
      <c r="E164" s="139">
        <f ca="1">VLOOKUP(G164,'Code List'!B:D,2,0)</f>
        <v>8</v>
      </c>
      <c r="F164" s="139">
        <f ca="1">VLOOKUP(G164,'Code List'!B:D,3,0)</f>
        <v>160</v>
      </c>
      <c r="G164" s="87" t="str">
        <f ca="1">VLOOKUP(C164,'Code List'!A:B,2,0)</f>
        <v>DJ61-01827A</v>
      </c>
      <c r="H164" s="195">
        <f ca="1">SUM(Q165:AJ165)-K164</f>
        <v>5780</v>
      </c>
      <c r="I164" s="133"/>
      <c r="J164" s="211">
        <f ca="1">VLOOKUP(G164,'Code List'!B:G,6,0)</f>
        <v>1</v>
      </c>
      <c r="K164" s="140">
        <f ca="1">SUMIFS(Stock!C:C,Stock!B:B,'DA Injection'!G164)+SUMIFS(Stock!C:C,Stock!B:B,VLOOKUP('DA Injection'!G164,'Code List'!$B:$K,10,0))</f>
        <v>0</v>
      </c>
      <c r="L164" s="140">
        <f ca="1">VLOOKUP(G164,'Code List'!B:F,4,0)</f>
        <v>43</v>
      </c>
      <c r="M164" s="140">
        <f ca="1">VLOOKUP(G164,'Code List'!B:F,5,0)</f>
        <v>2</v>
      </c>
      <c r="N164" s="197">
        <f t="shared" ca="1" si="170"/>
        <v>167.44186046511629</v>
      </c>
      <c r="O164" s="134"/>
      <c r="P164" s="124" t="s">
        <v>231</v>
      </c>
      <c r="Q164" s="125" t="s">
        <v>228</v>
      </c>
      <c r="R164" s="126" t="s">
        <v>229</v>
      </c>
      <c r="S164" s="125" t="s">
        <v>228</v>
      </c>
      <c r="T164" s="126" t="s">
        <v>229</v>
      </c>
      <c r="U164" s="125" t="s">
        <v>228</v>
      </c>
      <c r="V164" s="126" t="s">
        <v>229</v>
      </c>
      <c r="W164" s="125" t="s">
        <v>228</v>
      </c>
      <c r="X164" s="126" t="s">
        <v>229</v>
      </c>
      <c r="Y164" s="125" t="s">
        <v>228</v>
      </c>
      <c r="Z164" s="126" t="s">
        <v>229</v>
      </c>
      <c r="AA164" s="125" t="s">
        <v>228</v>
      </c>
      <c r="AB164" s="126" t="s">
        <v>229</v>
      </c>
      <c r="AC164" s="125" t="s">
        <v>228</v>
      </c>
      <c r="AD164" s="126" t="s">
        <v>229</v>
      </c>
      <c r="AE164" s="125" t="s">
        <v>228</v>
      </c>
      <c r="AF164" s="126" t="s">
        <v>229</v>
      </c>
      <c r="AG164" s="125" t="s">
        <v>228</v>
      </c>
      <c r="AH164" s="126" t="s">
        <v>229</v>
      </c>
      <c r="AI164" s="125" t="s">
        <v>228</v>
      </c>
      <c r="AJ164" s="126" t="s">
        <v>229</v>
      </c>
      <c r="AK164" s="150"/>
      <c r="AL164" s="150"/>
      <c r="AM164" s="150"/>
      <c r="AN164" s="150"/>
      <c r="AO164" s="150"/>
      <c r="AP164" s="150"/>
      <c r="AQ164" s="150"/>
      <c r="AR164" s="150"/>
      <c r="AS164" s="150"/>
      <c r="AT164" s="150"/>
      <c r="AU164" s="150"/>
      <c r="AV164" s="150"/>
      <c r="AW164" s="150"/>
      <c r="AX164" s="150"/>
      <c r="AY164" s="150"/>
      <c r="AZ164" s="150"/>
      <c r="BA164" s="150"/>
      <c r="BB164" s="150"/>
      <c r="BC164" s="150"/>
      <c r="BD164" s="150"/>
      <c r="BE164" s="150"/>
      <c r="BF164" s="150"/>
      <c r="BG164" s="150"/>
      <c r="BH164" s="150"/>
      <c r="BI164" s="150"/>
      <c r="BJ164" s="150"/>
      <c r="BK164" s="150"/>
      <c r="BL164" s="150"/>
      <c r="BM164" s="150"/>
      <c r="BN164" s="150"/>
      <c r="BO164" s="150"/>
      <c r="BP164" s="150"/>
      <c r="BQ164" s="150"/>
      <c r="BR164" s="150"/>
    </row>
    <row r="165" spans="1:70" s="115" customFormat="1" ht="66.95" customHeight="1">
      <c r="A165" s="114"/>
      <c r="B165" s="121"/>
      <c r="C165" s="144">
        <f t="shared" ref="C165:M165" ca="1" si="201">C164</f>
        <v>24</v>
      </c>
      <c r="D165" s="264">
        <f t="shared" ca="1" si="201"/>
        <v>0</v>
      </c>
      <c r="E165" s="144">
        <f t="shared" ca="1" si="201"/>
        <v>8</v>
      </c>
      <c r="F165" s="144">
        <f t="shared" ca="1" si="201"/>
        <v>160</v>
      </c>
      <c r="G165" s="144" t="str">
        <f t="shared" ca="1" si="201"/>
        <v>DJ61-01827A</v>
      </c>
      <c r="H165" s="196">
        <f t="shared" ca="1" si="201"/>
        <v>5780</v>
      </c>
      <c r="I165" s="144">
        <f t="shared" si="201"/>
        <v>0</v>
      </c>
      <c r="J165" s="212">
        <f t="shared" ca="1" si="201"/>
        <v>1</v>
      </c>
      <c r="K165" s="146">
        <f t="shared" ca="1" si="201"/>
        <v>0</v>
      </c>
      <c r="L165" s="146">
        <f t="shared" ca="1" si="201"/>
        <v>43</v>
      </c>
      <c r="M165" s="146">
        <f t="shared" ca="1" si="201"/>
        <v>2</v>
      </c>
      <c r="N165" s="193">
        <f t="shared" ca="1" si="170"/>
        <v>167.44186046511629</v>
      </c>
      <c r="O165" s="134" t="s">
        <v>238</v>
      </c>
      <c r="P165" s="124"/>
      <c r="Q165" s="463">
        <f ca="1">IF(SUMIFS(INDIRECT("'PSI WM REF'!"&amp;SUBSTITUTE(ADDRESS(1,MATCH(Q$2,INDIRECT("'PSI WM REF'!"&amp;"5:5"),0)),"$1","")&amp;":"&amp;SUBSTITUTE(ADDRESS(1,MATCH(Q$2,INDIRECT("'PSI WM REF'!"&amp;"5:5"),0)),"$1","")),INDIRECT("'PSI WM REF'!"&amp;"C:C"),$G164,INDIRECT("'PSI WM REF'!"&amp;"U:U"),"3.Balance stock (only SEHC)")&gt;0,0,IF(ABS(SUMIFS(INDIRECT("'PSI WM REF'!"&amp;SUBSTITUTE(ADDRESS(1,MATCH(Q$2,INDIRECT("'PSI WM REF'!"&amp;"5:5"),0)),"$1","")&amp;":"&amp;SUBSTITUTE(ADDRESS(1,MATCH(Q$2,INDIRECT("'PSI WM REF'!"&amp;"5:5"),0)),"$1","")),INDIRECT("'PSI WM REF'!"&amp;"C:C"),$G164,INDIRECT("'PSI WM REF'!"&amp;"U:U"),"3.Balance stock (only SEHC)"))&gt;SUMIFS(INDIRECT("'PSI WM REF'!"&amp;SUBSTITUTE(ADDRESS(1,MATCH(Q$2,INDIRECT("'PSI WM REF'!"&amp;"5:5"),0)),"$1","")&amp;":"&amp;SUBSTITUTE(ADDRESS(1,MATCH(Q$2,INDIRECT("'PSI WM REF'!"&amp;"5:5"),0)),"$1","")),INDIRECT("'PSI WM REF'!"&amp;"C:C"),$G164,INDIRECT("'PSI WM REF'!"&amp;"U:U"),"1.Requirements (필요량)"),SUMIFS(INDIRECT("'PSI WM REF'!"&amp;SUBSTITUTE(ADDRESS(1,MATCH(Q$2,INDIRECT("'PSI WM REF'!"&amp;"5:5"),0)),"$1","")&amp;":"&amp;SUBSTITUTE(ADDRESS(1,MATCH(Q$2,INDIRECT("'PSI WM REF'!"&amp;"5:5"),0)),"$1","")),INDIRECT("'PSI WM REF'!"&amp;"C:C"),$G164,INDIRECT("'PSI WM REF'!"&amp;"U:U"),"1.Requirements (필요량)"),ABS(SUMIFS(INDIRECT("'PSI WM REF'!"&amp;SUBSTITUTE(ADDRESS(1,MATCH(Q$2,INDIRECT("'PSI WM REF'!"&amp;"5:5"),0)),"$1","")&amp;":"&amp;SUBSTITUTE(ADDRESS(1,MATCH(Q$2,INDIRECT("'PSI WM REF'!"&amp;"5:5"),0)),"$1","")),INDIRECT("'PSI WM REF'!"&amp;"C:C"),$G164,INDIRECT("'PSI WM REF'!"&amp;"U:U"),"3.Balance stock (only SEHC)"))))+N(" [[[[               Comment: WM REF PSI              ]]]")+IFERROR(SUMIFS(INDIRECT("'PSI VC'!"&amp;SUBSTITUTE(ADDRESS(1,MATCH(Q$2,INDIRECT("'PSI VC'!"&amp;"3:3"),0)),"$1","")&amp;":"&amp;SUBSTITUTE(ADDRESS(1,MATCH(Q$2,INDIRECT("'PSI VC'!"&amp;"3:3"),0)),"$1","")),INDIRECT("'PSI VC'!"&amp;"A:A"),$G164),0)+N("[[[                    Comment: VC PSI                    ]]]")+SUMIFS(INDIRECT("'Assy PSI Shortage'!"&amp;SUBSTITUTE(ADDRESS(1,42+MATCH(Q$2,INDIRECT("'Assy PSI Shortage'!"&amp;"AQ2:BA2"),0)),"$1","")&amp;":"&amp;SUBSTITUTE(ADDRESS(1,42+MATCH(Q$2,INDIRECT("'Assy PSI Shortage'!"&amp;"AQ2:BA2"),0)),"$1","")),'Assy PSI Shortage'!$AP:$AP,'DA Injection'!$G164)+N("[[[                    Comment: Assy PSI                    ]]]")</f>
        <v>2805</v>
      </c>
      <c r="R165" s="464"/>
      <c r="S165" s="463">
        <f ca="1">IF(SUMIFS(INDIRECT("'PSI WM REF'!"&amp;SUBSTITUTE(ADDRESS(1,MATCH(S$2,INDIRECT("'PSI WM REF'!"&amp;"5:5"),0)),"$1","")&amp;":"&amp;SUBSTITUTE(ADDRESS(1,MATCH(S$2,INDIRECT("'PSI WM REF'!"&amp;"5:5"),0)),"$1","")),INDIRECT("'PSI WM REF'!"&amp;"C:C"),$G164,INDIRECT("'PSI WM REF'!"&amp;"U:U"),"3.Balance stock (only SEHC)")&gt;0,0,IF(ABS(SUMIFS(INDIRECT("'PSI WM REF'!"&amp;SUBSTITUTE(ADDRESS(1,MATCH(S$2,INDIRECT("'PSI WM REF'!"&amp;"5:5"),0)),"$1","")&amp;":"&amp;SUBSTITUTE(ADDRESS(1,MATCH(S$2,INDIRECT("'PSI WM REF'!"&amp;"5:5"),0)),"$1","")),INDIRECT("'PSI WM REF'!"&amp;"C:C"),$G164,INDIRECT("'PSI WM REF'!"&amp;"U:U"),"3.Balance stock (only SEHC)"))&gt;SUMIFS(INDIRECT("'PSI WM REF'!"&amp;SUBSTITUTE(ADDRESS(1,MATCH(S$2,INDIRECT("'PSI WM REF'!"&amp;"5:5"),0)),"$1","")&amp;":"&amp;SUBSTITUTE(ADDRESS(1,MATCH(S$2,INDIRECT("'PSI WM REF'!"&amp;"5:5"),0)),"$1","")),INDIRECT("'PSI WM REF'!"&amp;"C:C"),$G164,INDIRECT("'PSI WM REF'!"&amp;"U:U"),"1.Requirements (필요량)"),SUMIFS(INDIRECT("'PSI WM REF'!"&amp;SUBSTITUTE(ADDRESS(1,MATCH(S$2,INDIRECT("'PSI WM REF'!"&amp;"5:5"),0)),"$1","")&amp;":"&amp;SUBSTITUTE(ADDRESS(1,MATCH(S$2,INDIRECT("'PSI WM REF'!"&amp;"5:5"),0)),"$1","")),INDIRECT("'PSI WM REF'!"&amp;"C:C"),$G164,INDIRECT("'PSI WM REF'!"&amp;"U:U"),"1.Requirements (필요량)"),ABS(SUMIFS(INDIRECT("'PSI WM REF'!"&amp;SUBSTITUTE(ADDRESS(1,MATCH(S$2,INDIRECT("'PSI WM REF'!"&amp;"5:5"),0)),"$1","")&amp;":"&amp;SUBSTITUTE(ADDRESS(1,MATCH(S$2,INDIRECT("'PSI WM REF'!"&amp;"5:5"),0)),"$1","")),INDIRECT("'PSI WM REF'!"&amp;"C:C"),$G164,INDIRECT("'PSI WM REF'!"&amp;"U:U"),"3.Balance stock (only SEHC)"))))+N(" [[[[               Comment: WM REF PSI              ]]]")+IFERROR(SUMIFS(INDIRECT("'PSI VC'!"&amp;SUBSTITUTE(ADDRESS(1,MATCH(S$2,INDIRECT("'PSI VC'!"&amp;"3:3"),0)),"$1","")&amp;":"&amp;SUBSTITUTE(ADDRESS(1,MATCH(S$2,INDIRECT("'PSI VC'!"&amp;"3:3"),0)),"$1","")),INDIRECT("'PSI VC'!"&amp;"A:A"),$G164),0)+N("[[[                    Comment: VC PSI                    ]]]")+SUMIFS(INDIRECT("'Assy PSI Shortage'!"&amp;SUBSTITUTE(ADDRESS(1,42+MATCH(S$2,INDIRECT("'Assy PSI Shortage'!"&amp;"AQ2:BA2"),0)),"$1","")&amp;":"&amp;SUBSTITUTE(ADDRESS(1,42+MATCH(S$2,INDIRECT("'Assy PSI Shortage'!"&amp;"AQ2:BA2"),0)),"$1","")),'Assy PSI Shortage'!$AP:$AP,'DA Injection'!$G164)+N("[[[                    Comment: Assy PSI                    ]]]")</f>
        <v>0</v>
      </c>
      <c r="T165" s="464"/>
      <c r="U165" s="463">
        <f ca="1">IF(SUMIFS(INDIRECT("'PSI WM REF'!"&amp;SUBSTITUTE(ADDRESS(1,MATCH(U$2,INDIRECT("'PSI WM REF'!"&amp;"5:5"),0)),"$1","")&amp;":"&amp;SUBSTITUTE(ADDRESS(1,MATCH(U$2,INDIRECT("'PSI WM REF'!"&amp;"5:5"),0)),"$1","")),INDIRECT("'PSI WM REF'!"&amp;"C:C"),$G164,INDIRECT("'PSI WM REF'!"&amp;"U:U"),"3.Balance stock (only SEHC)")&gt;0,0,IF(ABS(SUMIFS(INDIRECT("'PSI WM REF'!"&amp;SUBSTITUTE(ADDRESS(1,MATCH(U$2,INDIRECT("'PSI WM REF'!"&amp;"5:5"),0)),"$1","")&amp;":"&amp;SUBSTITUTE(ADDRESS(1,MATCH(U$2,INDIRECT("'PSI WM REF'!"&amp;"5:5"),0)),"$1","")),INDIRECT("'PSI WM REF'!"&amp;"C:C"),$G164,INDIRECT("'PSI WM REF'!"&amp;"U:U"),"3.Balance stock (only SEHC)"))&gt;SUMIFS(INDIRECT("'PSI WM REF'!"&amp;SUBSTITUTE(ADDRESS(1,MATCH(U$2,INDIRECT("'PSI WM REF'!"&amp;"5:5"),0)),"$1","")&amp;":"&amp;SUBSTITUTE(ADDRESS(1,MATCH(U$2,INDIRECT("'PSI WM REF'!"&amp;"5:5"),0)),"$1","")),INDIRECT("'PSI WM REF'!"&amp;"C:C"),$G164,INDIRECT("'PSI WM REF'!"&amp;"U:U"),"1.Requirements (필요량)"),SUMIFS(INDIRECT("'PSI WM REF'!"&amp;SUBSTITUTE(ADDRESS(1,MATCH(U$2,INDIRECT("'PSI WM REF'!"&amp;"5:5"),0)),"$1","")&amp;":"&amp;SUBSTITUTE(ADDRESS(1,MATCH(U$2,INDIRECT("'PSI WM REF'!"&amp;"5:5"),0)),"$1","")),INDIRECT("'PSI WM REF'!"&amp;"C:C"),$G164,INDIRECT("'PSI WM REF'!"&amp;"U:U"),"1.Requirements (필요량)"),ABS(SUMIFS(INDIRECT("'PSI WM REF'!"&amp;SUBSTITUTE(ADDRESS(1,MATCH(U$2,INDIRECT("'PSI WM REF'!"&amp;"5:5"),0)),"$1","")&amp;":"&amp;SUBSTITUTE(ADDRESS(1,MATCH(U$2,INDIRECT("'PSI WM REF'!"&amp;"5:5"),0)),"$1","")),INDIRECT("'PSI WM REF'!"&amp;"C:C"),$G164,INDIRECT("'PSI WM REF'!"&amp;"U:U"),"3.Balance stock (only SEHC)"))))+N(" [[[[               Comment: WM REF PSI              ]]]")+IFERROR(SUMIFS(INDIRECT("'PSI VC'!"&amp;SUBSTITUTE(ADDRESS(1,MATCH(U$2,INDIRECT("'PSI VC'!"&amp;"3:3"),0)),"$1","")&amp;":"&amp;SUBSTITUTE(ADDRESS(1,MATCH(U$2,INDIRECT("'PSI VC'!"&amp;"3:3"),0)),"$1","")),INDIRECT("'PSI VC'!"&amp;"A:A"),$G164),0)+N("[[[                    Comment: VC PSI                    ]]]")+SUMIFS(INDIRECT("'Assy PSI Shortage'!"&amp;SUBSTITUTE(ADDRESS(1,42+MATCH(U$2,INDIRECT("'Assy PSI Shortage'!"&amp;"AQ2:BA2"),0)),"$1","")&amp;":"&amp;SUBSTITUTE(ADDRESS(1,42+MATCH(U$2,INDIRECT("'Assy PSI Shortage'!"&amp;"AQ2:BA2"),0)),"$1","")),'Assy PSI Shortage'!$AP:$AP,'DA Injection'!$G164)+N("[[[                    Comment: Assy PSI                    ]]]")</f>
        <v>0</v>
      </c>
      <c r="V165" s="464"/>
      <c r="W165" s="463">
        <f ca="1">IF(SUMIFS(INDIRECT("'PSI WM REF'!"&amp;SUBSTITUTE(ADDRESS(1,MATCH(W$2,INDIRECT("'PSI WM REF'!"&amp;"5:5"),0)),"$1","")&amp;":"&amp;SUBSTITUTE(ADDRESS(1,MATCH(W$2,INDIRECT("'PSI WM REF'!"&amp;"5:5"),0)),"$1","")),INDIRECT("'PSI WM REF'!"&amp;"C:C"),$G164,INDIRECT("'PSI WM REF'!"&amp;"U:U"),"3.Balance stock (only SEHC)")&gt;0,0,IF(ABS(SUMIFS(INDIRECT("'PSI WM REF'!"&amp;SUBSTITUTE(ADDRESS(1,MATCH(W$2,INDIRECT("'PSI WM REF'!"&amp;"5:5"),0)),"$1","")&amp;":"&amp;SUBSTITUTE(ADDRESS(1,MATCH(W$2,INDIRECT("'PSI WM REF'!"&amp;"5:5"),0)),"$1","")),INDIRECT("'PSI WM REF'!"&amp;"C:C"),$G164,INDIRECT("'PSI WM REF'!"&amp;"U:U"),"3.Balance stock (only SEHC)"))&gt;SUMIFS(INDIRECT("'PSI WM REF'!"&amp;SUBSTITUTE(ADDRESS(1,MATCH(W$2,INDIRECT("'PSI WM REF'!"&amp;"5:5"),0)),"$1","")&amp;":"&amp;SUBSTITUTE(ADDRESS(1,MATCH(W$2,INDIRECT("'PSI WM REF'!"&amp;"5:5"),0)),"$1","")),INDIRECT("'PSI WM REF'!"&amp;"C:C"),$G164,INDIRECT("'PSI WM REF'!"&amp;"U:U"),"1.Requirements (필요량)"),SUMIFS(INDIRECT("'PSI WM REF'!"&amp;SUBSTITUTE(ADDRESS(1,MATCH(W$2,INDIRECT("'PSI WM REF'!"&amp;"5:5"),0)),"$1","")&amp;":"&amp;SUBSTITUTE(ADDRESS(1,MATCH(W$2,INDIRECT("'PSI WM REF'!"&amp;"5:5"),0)),"$1","")),INDIRECT("'PSI WM REF'!"&amp;"C:C"),$G164,INDIRECT("'PSI WM REF'!"&amp;"U:U"),"1.Requirements (필요량)"),ABS(SUMIFS(INDIRECT("'PSI WM REF'!"&amp;SUBSTITUTE(ADDRESS(1,MATCH(W$2,INDIRECT("'PSI WM REF'!"&amp;"5:5"),0)),"$1","")&amp;":"&amp;SUBSTITUTE(ADDRESS(1,MATCH(W$2,INDIRECT("'PSI WM REF'!"&amp;"5:5"),0)),"$1","")),INDIRECT("'PSI WM REF'!"&amp;"C:C"),$G164,INDIRECT("'PSI WM REF'!"&amp;"U:U"),"3.Balance stock (only SEHC)"))))+N(" [[[[               Comment: WM REF PSI              ]]]")+IFERROR(SUMIFS(INDIRECT("'PSI VC'!"&amp;SUBSTITUTE(ADDRESS(1,MATCH(W$2,INDIRECT("'PSI VC'!"&amp;"3:3"),0)),"$1","")&amp;":"&amp;SUBSTITUTE(ADDRESS(1,MATCH(W$2,INDIRECT("'PSI VC'!"&amp;"3:3"),0)),"$1","")),INDIRECT("'PSI VC'!"&amp;"A:A"),$G164),0)+N("[[[                    Comment: VC PSI                    ]]]")+SUMIFS(INDIRECT("'Assy PSI Shortage'!"&amp;SUBSTITUTE(ADDRESS(1,42+MATCH(W$2,INDIRECT("'Assy PSI Shortage'!"&amp;"AQ2:BA2"),0)),"$1","")&amp;":"&amp;SUBSTITUTE(ADDRESS(1,42+MATCH(W$2,INDIRECT("'Assy PSI Shortage'!"&amp;"AQ2:BA2"),0)),"$1","")),'Assy PSI Shortage'!$AP:$AP,'DA Injection'!$G164)+N("[[[                    Comment: Assy PSI                    ]]]")</f>
        <v>2975</v>
      </c>
      <c r="X165" s="464"/>
      <c r="Y165" s="463">
        <f ca="1">IF(SUMIFS(INDIRECT("'PSI WM REF'!"&amp;SUBSTITUTE(ADDRESS(1,MATCH(Y$2,INDIRECT("'PSI WM REF'!"&amp;"5:5"),0)),"$1","")&amp;":"&amp;SUBSTITUTE(ADDRESS(1,MATCH(Y$2,INDIRECT("'PSI WM REF'!"&amp;"5:5"),0)),"$1","")),INDIRECT("'PSI WM REF'!"&amp;"C:C"),$G164,INDIRECT("'PSI WM REF'!"&amp;"U:U"),"3.Balance stock (only SEHC)")&gt;0,0,IF(ABS(SUMIFS(INDIRECT("'PSI WM REF'!"&amp;SUBSTITUTE(ADDRESS(1,MATCH(Y$2,INDIRECT("'PSI WM REF'!"&amp;"5:5"),0)),"$1","")&amp;":"&amp;SUBSTITUTE(ADDRESS(1,MATCH(Y$2,INDIRECT("'PSI WM REF'!"&amp;"5:5"),0)),"$1","")),INDIRECT("'PSI WM REF'!"&amp;"C:C"),$G164,INDIRECT("'PSI WM REF'!"&amp;"U:U"),"3.Balance stock (only SEHC)"))&gt;SUMIFS(INDIRECT("'PSI WM REF'!"&amp;SUBSTITUTE(ADDRESS(1,MATCH(Y$2,INDIRECT("'PSI WM REF'!"&amp;"5:5"),0)),"$1","")&amp;":"&amp;SUBSTITUTE(ADDRESS(1,MATCH(Y$2,INDIRECT("'PSI WM REF'!"&amp;"5:5"),0)),"$1","")),INDIRECT("'PSI WM REF'!"&amp;"C:C"),$G164,INDIRECT("'PSI WM REF'!"&amp;"U:U"),"1.Requirements (필요량)"),SUMIFS(INDIRECT("'PSI WM REF'!"&amp;SUBSTITUTE(ADDRESS(1,MATCH(Y$2,INDIRECT("'PSI WM REF'!"&amp;"5:5"),0)),"$1","")&amp;":"&amp;SUBSTITUTE(ADDRESS(1,MATCH(Y$2,INDIRECT("'PSI WM REF'!"&amp;"5:5"),0)),"$1","")),INDIRECT("'PSI WM REF'!"&amp;"C:C"),$G164,INDIRECT("'PSI WM REF'!"&amp;"U:U"),"1.Requirements (필요량)"),ABS(SUMIFS(INDIRECT("'PSI WM REF'!"&amp;SUBSTITUTE(ADDRESS(1,MATCH(Y$2,INDIRECT("'PSI WM REF'!"&amp;"5:5"),0)),"$1","")&amp;":"&amp;SUBSTITUTE(ADDRESS(1,MATCH(Y$2,INDIRECT("'PSI WM REF'!"&amp;"5:5"),0)),"$1","")),INDIRECT("'PSI WM REF'!"&amp;"C:C"),$G164,INDIRECT("'PSI WM REF'!"&amp;"U:U"),"3.Balance stock (only SEHC)"))))+N(" [[[[               Comment: WM REF PSI              ]]]")+IFERROR(SUMIFS(INDIRECT("'PSI VC'!"&amp;SUBSTITUTE(ADDRESS(1,MATCH(Y$2,INDIRECT("'PSI VC'!"&amp;"3:3"),0)),"$1","")&amp;":"&amp;SUBSTITUTE(ADDRESS(1,MATCH(Y$2,INDIRECT("'PSI VC'!"&amp;"3:3"),0)),"$1","")),INDIRECT("'PSI VC'!"&amp;"A:A"),$G164),0)+N("[[[                    Comment: VC PSI                    ]]]")+SUMIFS(INDIRECT("'Assy PSI Shortage'!"&amp;SUBSTITUTE(ADDRESS(1,42+MATCH(Y$2,INDIRECT("'Assy PSI Shortage'!"&amp;"AQ2:BA2"),0)),"$1","")&amp;":"&amp;SUBSTITUTE(ADDRESS(1,42+MATCH(Y$2,INDIRECT("'Assy PSI Shortage'!"&amp;"AQ2:BA2"),0)),"$1","")),'Assy PSI Shortage'!$AP:$AP,'DA Injection'!$G164)+N("[[[                    Comment: Assy PSI                    ]]]")</f>
        <v>0</v>
      </c>
      <c r="Z165" s="464"/>
      <c r="AA165" s="463">
        <f ca="1">IF(SUMIFS(INDIRECT("'PSI WM REF'!"&amp;SUBSTITUTE(ADDRESS(1,MATCH(AA$2,INDIRECT("'PSI WM REF'!"&amp;"5:5"),0)),"$1","")&amp;":"&amp;SUBSTITUTE(ADDRESS(1,MATCH(AA$2,INDIRECT("'PSI WM REF'!"&amp;"5:5"),0)),"$1","")),INDIRECT("'PSI WM REF'!"&amp;"C:C"),$G164,INDIRECT("'PSI WM REF'!"&amp;"U:U"),"3.Balance stock (only SEHC)")&gt;0,0,IF(ABS(SUMIFS(INDIRECT("'PSI WM REF'!"&amp;SUBSTITUTE(ADDRESS(1,MATCH(AA$2,INDIRECT("'PSI WM REF'!"&amp;"5:5"),0)),"$1","")&amp;":"&amp;SUBSTITUTE(ADDRESS(1,MATCH(AA$2,INDIRECT("'PSI WM REF'!"&amp;"5:5"),0)),"$1","")),INDIRECT("'PSI WM REF'!"&amp;"C:C"),$G164,INDIRECT("'PSI WM REF'!"&amp;"U:U"),"3.Balance stock (only SEHC)"))&gt;SUMIFS(INDIRECT("'PSI WM REF'!"&amp;SUBSTITUTE(ADDRESS(1,MATCH(AA$2,INDIRECT("'PSI WM REF'!"&amp;"5:5"),0)),"$1","")&amp;":"&amp;SUBSTITUTE(ADDRESS(1,MATCH(AA$2,INDIRECT("'PSI WM REF'!"&amp;"5:5"),0)),"$1","")),INDIRECT("'PSI WM REF'!"&amp;"C:C"),$G164,INDIRECT("'PSI WM REF'!"&amp;"U:U"),"1.Requirements (필요량)"),SUMIFS(INDIRECT("'PSI WM REF'!"&amp;SUBSTITUTE(ADDRESS(1,MATCH(AA$2,INDIRECT("'PSI WM REF'!"&amp;"5:5"),0)),"$1","")&amp;":"&amp;SUBSTITUTE(ADDRESS(1,MATCH(AA$2,INDIRECT("'PSI WM REF'!"&amp;"5:5"),0)),"$1","")),INDIRECT("'PSI WM REF'!"&amp;"C:C"),$G164,INDIRECT("'PSI WM REF'!"&amp;"U:U"),"1.Requirements (필요량)"),ABS(SUMIFS(INDIRECT("'PSI WM REF'!"&amp;SUBSTITUTE(ADDRESS(1,MATCH(AA$2,INDIRECT("'PSI WM REF'!"&amp;"5:5"),0)),"$1","")&amp;":"&amp;SUBSTITUTE(ADDRESS(1,MATCH(AA$2,INDIRECT("'PSI WM REF'!"&amp;"5:5"),0)),"$1","")),INDIRECT("'PSI WM REF'!"&amp;"C:C"),$G164,INDIRECT("'PSI WM REF'!"&amp;"U:U"),"3.Balance stock (only SEHC)"))))+N(" [[[[               Comment: WM REF PSI              ]]]")+IFERROR(SUMIFS(INDIRECT("'PSI VC'!"&amp;SUBSTITUTE(ADDRESS(1,MATCH(AA$2,INDIRECT("'PSI VC'!"&amp;"3:3"),0)),"$1","")&amp;":"&amp;SUBSTITUTE(ADDRESS(1,MATCH(AA$2,INDIRECT("'PSI VC'!"&amp;"3:3"),0)),"$1","")),INDIRECT("'PSI VC'!"&amp;"A:A"),$G164),0)+N("[[[                    Comment: VC PSI                    ]]]")+SUMIFS(INDIRECT("'Assy PSI Shortage'!"&amp;SUBSTITUTE(ADDRESS(1,42+MATCH(AA$2,INDIRECT("'Assy PSI Shortage'!"&amp;"AQ2:BA2"),0)),"$1","")&amp;":"&amp;SUBSTITUTE(ADDRESS(1,42+MATCH(AA$2,INDIRECT("'Assy PSI Shortage'!"&amp;"AQ2:BA2"),0)),"$1","")),'Assy PSI Shortage'!$AP:$AP,'DA Injection'!$G164)+N("[[[                    Comment: Assy PSI                    ]]]")</f>
        <v>0</v>
      </c>
      <c r="AB165" s="464"/>
      <c r="AC165" s="463">
        <f ca="1">IF(SUMIFS(INDIRECT("'PSI WM REF'!"&amp;SUBSTITUTE(ADDRESS(1,MATCH(AC$2,INDIRECT("'PSI WM REF'!"&amp;"5:5"),0)),"$1","")&amp;":"&amp;SUBSTITUTE(ADDRESS(1,MATCH(AC$2,INDIRECT("'PSI WM REF'!"&amp;"5:5"),0)),"$1","")),INDIRECT("'PSI WM REF'!"&amp;"C:C"),$G164,INDIRECT("'PSI WM REF'!"&amp;"U:U"),"3.Balance stock (only SEHC)")&gt;0,0,IF(ABS(SUMIFS(INDIRECT("'PSI WM REF'!"&amp;SUBSTITUTE(ADDRESS(1,MATCH(AC$2,INDIRECT("'PSI WM REF'!"&amp;"5:5"),0)),"$1","")&amp;":"&amp;SUBSTITUTE(ADDRESS(1,MATCH(AC$2,INDIRECT("'PSI WM REF'!"&amp;"5:5"),0)),"$1","")),INDIRECT("'PSI WM REF'!"&amp;"C:C"),$G164,INDIRECT("'PSI WM REF'!"&amp;"U:U"),"3.Balance stock (only SEHC)"))&gt;SUMIFS(INDIRECT("'PSI WM REF'!"&amp;SUBSTITUTE(ADDRESS(1,MATCH(AC$2,INDIRECT("'PSI WM REF'!"&amp;"5:5"),0)),"$1","")&amp;":"&amp;SUBSTITUTE(ADDRESS(1,MATCH(AC$2,INDIRECT("'PSI WM REF'!"&amp;"5:5"),0)),"$1","")),INDIRECT("'PSI WM REF'!"&amp;"C:C"),$G164,INDIRECT("'PSI WM REF'!"&amp;"U:U"),"1.Requirements (필요량)"),SUMIFS(INDIRECT("'PSI WM REF'!"&amp;SUBSTITUTE(ADDRESS(1,MATCH(AC$2,INDIRECT("'PSI WM REF'!"&amp;"5:5"),0)),"$1","")&amp;":"&amp;SUBSTITUTE(ADDRESS(1,MATCH(AC$2,INDIRECT("'PSI WM REF'!"&amp;"5:5"),0)),"$1","")),INDIRECT("'PSI WM REF'!"&amp;"C:C"),$G164,INDIRECT("'PSI WM REF'!"&amp;"U:U"),"1.Requirements (필요량)"),ABS(SUMIFS(INDIRECT("'PSI WM REF'!"&amp;SUBSTITUTE(ADDRESS(1,MATCH(AC$2,INDIRECT("'PSI WM REF'!"&amp;"5:5"),0)),"$1","")&amp;":"&amp;SUBSTITUTE(ADDRESS(1,MATCH(AC$2,INDIRECT("'PSI WM REF'!"&amp;"5:5"),0)),"$1","")),INDIRECT("'PSI WM REF'!"&amp;"C:C"),$G164,INDIRECT("'PSI WM REF'!"&amp;"U:U"),"3.Balance stock (only SEHC)"))))+N(" [[[[               Comment: WM REF PSI              ]]]")+IFERROR(SUMIFS(INDIRECT("'PSI VC'!"&amp;SUBSTITUTE(ADDRESS(1,MATCH(AC$2,INDIRECT("'PSI VC'!"&amp;"3:3"),0)),"$1","")&amp;":"&amp;SUBSTITUTE(ADDRESS(1,MATCH(AC$2,INDIRECT("'PSI VC'!"&amp;"3:3"),0)),"$1","")),INDIRECT("'PSI VC'!"&amp;"A:A"),$G164),0)+N("[[[                    Comment: VC PSI                    ]]]")+SUMIFS(INDIRECT("'Assy PSI Shortage'!"&amp;SUBSTITUTE(ADDRESS(1,42+MATCH(AC$2,INDIRECT("'Assy PSI Shortage'!"&amp;"AQ2:BA2"),0)),"$1","")&amp;":"&amp;SUBSTITUTE(ADDRESS(1,42+MATCH(AC$2,INDIRECT("'Assy PSI Shortage'!"&amp;"AQ2:BA2"),0)),"$1","")),'Assy PSI Shortage'!$AP:$AP,'DA Injection'!$G164)+N("[[[                    Comment: Assy PSI                    ]]]")</f>
        <v>0</v>
      </c>
      <c r="AD165" s="464"/>
      <c r="AE165" s="463">
        <f ca="1">IF(SUMIFS(INDIRECT("'PSI WM REF'!"&amp;SUBSTITUTE(ADDRESS(1,MATCH(AE$2,INDIRECT("'PSI WM REF'!"&amp;"5:5"),0)),"$1","")&amp;":"&amp;SUBSTITUTE(ADDRESS(1,MATCH(AE$2,INDIRECT("'PSI WM REF'!"&amp;"5:5"),0)),"$1","")),INDIRECT("'PSI WM REF'!"&amp;"C:C"),$G164,INDIRECT("'PSI WM REF'!"&amp;"U:U"),"3.Balance stock (only SEHC)")&gt;0,0,IF(ABS(SUMIFS(INDIRECT("'PSI WM REF'!"&amp;SUBSTITUTE(ADDRESS(1,MATCH(AE$2,INDIRECT("'PSI WM REF'!"&amp;"5:5"),0)),"$1","")&amp;":"&amp;SUBSTITUTE(ADDRESS(1,MATCH(AE$2,INDIRECT("'PSI WM REF'!"&amp;"5:5"),0)),"$1","")),INDIRECT("'PSI WM REF'!"&amp;"C:C"),$G164,INDIRECT("'PSI WM REF'!"&amp;"U:U"),"3.Balance stock (only SEHC)"))&gt;SUMIFS(INDIRECT("'PSI WM REF'!"&amp;SUBSTITUTE(ADDRESS(1,MATCH(AE$2,INDIRECT("'PSI WM REF'!"&amp;"5:5"),0)),"$1","")&amp;":"&amp;SUBSTITUTE(ADDRESS(1,MATCH(AE$2,INDIRECT("'PSI WM REF'!"&amp;"5:5"),0)),"$1","")),INDIRECT("'PSI WM REF'!"&amp;"C:C"),$G164,INDIRECT("'PSI WM REF'!"&amp;"U:U"),"1.Requirements (필요량)"),SUMIFS(INDIRECT("'PSI WM REF'!"&amp;SUBSTITUTE(ADDRESS(1,MATCH(AE$2,INDIRECT("'PSI WM REF'!"&amp;"5:5"),0)),"$1","")&amp;":"&amp;SUBSTITUTE(ADDRESS(1,MATCH(AE$2,INDIRECT("'PSI WM REF'!"&amp;"5:5"),0)),"$1","")),INDIRECT("'PSI WM REF'!"&amp;"C:C"),$G164,INDIRECT("'PSI WM REF'!"&amp;"U:U"),"1.Requirements (필요량)"),ABS(SUMIFS(INDIRECT("'PSI WM REF'!"&amp;SUBSTITUTE(ADDRESS(1,MATCH(AE$2,INDIRECT("'PSI WM REF'!"&amp;"5:5"),0)),"$1","")&amp;":"&amp;SUBSTITUTE(ADDRESS(1,MATCH(AE$2,INDIRECT("'PSI WM REF'!"&amp;"5:5"),0)),"$1","")),INDIRECT("'PSI WM REF'!"&amp;"C:C"),$G164,INDIRECT("'PSI WM REF'!"&amp;"U:U"),"3.Balance stock (only SEHC)"))))+N(" [[[[               Comment: WM REF PSI              ]]]")+IFERROR(SUMIFS(INDIRECT("'PSI VC'!"&amp;SUBSTITUTE(ADDRESS(1,MATCH(AE$2,INDIRECT("'PSI VC'!"&amp;"3:3"),0)),"$1","")&amp;":"&amp;SUBSTITUTE(ADDRESS(1,MATCH(AE$2,INDIRECT("'PSI VC'!"&amp;"3:3"),0)),"$1","")),INDIRECT("'PSI VC'!"&amp;"A:A"),$G164),0)+N("[[[                    Comment: VC PSI                    ]]]")+SUMIFS(INDIRECT("'Assy PSI Shortage'!"&amp;SUBSTITUTE(ADDRESS(1,42+MATCH(AE$2,INDIRECT("'Assy PSI Shortage'!"&amp;"AQ2:BA2"),0)),"$1","")&amp;":"&amp;SUBSTITUTE(ADDRESS(1,42+MATCH(AE$2,INDIRECT("'Assy PSI Shortage'!"&amp;"AQ2:BA2"),0)),"$1","")),'Assy PSI Shortage'!$AP:$AP,'DA Injection'!$G164)+N("[[[                    Comment: Assy PSI                    ]]]")</f>
        <v>0</v>
      </c>
      <c r="AF165" s="464"/>
      <c r="AG165" s="463">
        <f ca="1">IF(SUMIFS(INDIRECT("'PSI WM REF'!"&amp;SUBSTITUTE(ADDRESS(1,MATCH(AG$2,INDIRECT("'PSI WM REF'!"&amp;"5:5"),0)),"$1","")&amp;":"&amp;SUBSTITUTE(ADDRESS(1,MATCH(AG$2,INDIRECT("'PSI WM REF'!"&amp;"5:5"),0)),"$1","")),INDIRECT("'PSI WM REF'!"&amp;"C:C"),$G164,INDIRECT("'PSI WM REF'!"&amp;"U:U"),"3.Balance stock (only SEHC)")&gt;0,0,IF(ABS(SUMIFS(INDIRECT("'PSI WM REF'!"&amp;SUBSTITUTE(ADDRESS(1,MATCH(AG$2,INDIRECT("'PSI WM REF'!"&amp;"5:5"),0)),"$1","")&amp;":"&amp;SUBSTITUTE(ADDRESS(1,MATCH(AG$2,INDIRECT("'PSI WM REF'!"&amp;"5:5"),0)),"$1","")),INDIRECT("'PSI WM REF'!"&amp;"C:C"),$G164,INDIRECT("'PSI WM REF'!"&amp;"U:U"),"3.Balance stock (only SEHC)"))&gt;SUMIFS(INDIRECT("'PSI WM REF'!"&amp;SUBSTITUTE(ADDRESS(1,MATCH(AG$2,INDIRECT("'PSI WM REF'!"&amp;"5:5"),0)),"$1","")&amp;":"&amp;SUBSTITUTE(ADDRESS(1,MATCH(AG$2,INDIRECT("'PSI WM REF'!"&amp;"5:5"),0)),"$1","")),INDIRECT("'PSI WM REF'!"&amp;"C:C"),$G164,INDIRECT("'PSI WM REF'!"&amp;"U:U"),"1.Requirements (필요량)"),SUMIFS(INDIRECT("'PSI WM REF'!"&amp;SUBSTITUTE(ADDRESS(1,MATCH(AG$2,INDIRECT("'PSI WM REF'!"&amp;"5:5"),0)),"$1","")&amp;":"&amp;SUBSTITUTE(ADDRESS(1,MATCH(AG$2,INDIRECT("'PSI WM REF'!"&amp;"5:5"),0)),"$1","")),INDIRECT("'PSI WM REF'!"&amp;"C:C"),$G164,INDIRECT("'PSI WM REF'!"&amp;"U:U"),"1.Requirements (필요량)"),ABS(SUMIFS(INDIRECT("'PSI WM REF'!"&amp;SUBSTITUTE(ADDRESS(1,MATCH(AG$2,INDIRECT("'PSI WM REF'!"&amp;"5:5"),0)),"$1","")&amp;":"&amp;SUBSTITUTE(ADDRESS(1,MATCH(AG$2,INDIRECT("'PSI WM REF'!"&amp;"5:5"),0)),"$1","")),INDIRECT("'PSI WM REF'!"&amp;"C:C"),$G164,INDIRECT("'PSI WM REF'!"&amp;"U:U"),"3.Balance stock (only SEHC)"))))+N(" [[[[               Comment: WM REF PSI              ]]]")+IFERROR(SUMIFS(INDIRECT("'PSI VC'!"&amp;SUBSTITUTE(ADDRESS(1,MATCH(AG$2,INDIRECT("'PSI VC'!"&amp;"3:3"),0)),"$1","")&amp;":"&amp;SUBSTITUTE(ADDRESS(1,MATCH(AG$2,INDIRECT("'PSI VC'!"&amp;"3:3"),0)),"$1","")),INDIRECT("'PSI VC'!"&amp;"A:A"),$G164),0)+N("[[[                    Comment: VC PSI                    ]]]")+SUMIFS(INDIRECT("'Assy PSI Shortage'!"&amp;SUBSTITUTE(ADDRESS(1,42+MATCH(AG$2,INDIRECT("'Assy PSI Shortage'!"&amp;"AQ2:BA2"),0)),"$1","")&amp;":"&amp;SUBSTITUTE(ADDRESS(1,42+MATCH(AG$2,INDIRECT("'Assy PSI Shortage'!"&amp;"AQ2:BA2"),0)),"$1","")),'Assy PSI Shortage'!$AP:$AP,'DA Injection'!$G164)+N("[[[                    Comment: Assy PSI                    ]]]")</f>
        <v>0</v>
      </c>
      <c r="AH165" s="464"/>
      <c r="AI165" s="463">
        <f ca="1">IF(SUMIFS(INDIRECT("'PSI WM REF'!"&amp;SUBSTITUTE(ADDRESS(1,MATCH(AI$2,INDIRECT("'PSI WM REF'!"&amp;"5:5"),0)),"$1","")&amp;":"&amp;SUBSTITUTE(ADDRESS(1,MATCH(AI$2,INDIRECT("'PSI WM REF'!"&amp;"5:5"),0)),"$1","")),INDIRECT("'PSI WM REF'!"&amp;"C:C"),$G164,INDIRECT("'PSI WM REF'!"&amp;"U:U"),"3.Balance stock (only SEHC)")&gt;0,0,IF(ABS(SUMIFS(INDIRECT("'PSI WM REF'!"&amp;SUBSTITUTE(ADDRESS(1,MATCH(AI$2,INDIRECT("'PSI WM REF'!"&amp;"5:5"),0)),"$1","")&amp;":"&amp;SUBSTITUTE(ADDRESS(1,MATCH(AI$2,INDIRECT("'PSI WM REF'!"&amp;"5:5"),0)),"$1","")),INDIRECT("'PSI WM REF'!"&amp;"C:C"),$G164,INDIRECT("'PSI WM REF'!"&amp;"U:U"),"3.Balance stock (only SEHC)"))&gt;SUMIFS(INDIRECT("'PSI WM REF'!"&amp;SUBSTITUTE(ADDRESS(1,MATCH(AI$2,INDIRECT("'PSI WM REF'!"&amp;"5:5"),0)),"$1","")&amp;":"&amp;SUBSTITUTE(ADDRESS(1,MATCH(AI$2,INDIRECT("'PSI WM REF'!"&amp;"5:5"),0)),"$1","")),INDIRECT("'PSI WM REF'!"&amp;"C:C"),$G164,INDIRECT("'PSI WM REF'!"&amp;"U:U"),"1.Requirements (필요량)"),SUMIFS(INDIRECT("'PSI WM REF'!"&amp;SUBSTITUTE(ADDRESS(1,MATCH(AI$2,INDIRECT("'PSI WM REF'!"&amp;"5:5"),0)),"$1","")&amp;":"&amp;SUBSTITUTE(ADDRESS(1,MATCH(AI$2,INDIRECT("'PSI WM REF'!"&amp;"5:5"),0)),"$1","")),INDIRECT("'PSI WM REF'!"&amp;"C:C"),$G164,INDIRECT("'PSI WM REF'!"&amp;"U:U"),"1.Requirements (필요량)"),ABS(SUMIFS(INDIRECT("'PSI WM REF'!"&amp;SUBSTITUTE(ADDRESS(1,MATCH(AI$2,INDIRECT("'PSI WM REF'!"&amp;"5:5"),0)),"$1","")&amp;":"&amp;SUBSTITUTE(ADDRESS(1,MATCH(AI$2,INDIRECT("'PSI WM REF'!"&amp;"5:5"),0)),"$1","")),INDIRECT("'PSI WM REF'!"&amp;"C:C"),$G164,INDIRECT("'PSI WM REF'!"&amp;"U:U"),"3.Balance stock (only SEHC)"))))+N(" [[[[               Comment: WM REF PSI              ]]]")+IFERROR(SUMIFS(INDIRECT("'PSI VC'!"&amp;SUBSTITUTE(ADDRESS(1,MATCH(AI$2,INDIRECT("'PSI VC'!"&amp;"3:3"),0)),"$1","")&amp;":"&amp;SUBSTITUTE(ADDRESS(1,MATCH(AI$2,INDIRECT("'PSI VC'!"&amp;"3:3"),0)),"$1","")),INDIRECT("'PSI VC'!"&amp;"A:A"),$G164),0)+N("[[[                    Comment: VC PSI                    ]]]")+SUMIFS(INDIRECT("'Assy PSI Shortage'!"&amp;SUBSTITUTE(ADDRESS(1,42+MATCH(AI$2,INDIRECT("'Assy PSI Shortage'!"&amp;"AQ2:BA2"),0)),"$1","")&amp;":"&amp;SUBSTITUTE(ADDRESS(1,42+MATCH(AI$2,INDIRECT("'Assy PSI Shortage'!"&amp;"AQ2:BA2"),0)),"$1","")),'Assy PSI Shortage'!$AP:$AP,'DA Injection'!$G164)+N("[[[                    Comment: Assy PSI                    ]]]")</f>
        <v>0</v>
      </c>
      <c r="AJ165" s="464"/>
      <c r="AK165" s="150"/>
      <c r="AL165" s="150"/>
      <c r="AM165" s="150"/>
      <c r="AN165" s="150"/>
      <c r="AO165" s="150"/>
      <c r="AP165" s="150"/>
      <c r="AQ165" s="150"/>
      <c r="AR165" s="150"/>
      <c r="AS165" s="150"/>
      <c r="AT165" s="150"/>
      <c r="AU165" s="150"/>
      <c r="AV165" s="150"/>
      <c r="AW165" s="150"/>
      <c r="AX165" s="150"/>
      <c r="AY165" s="150"/>
      <c r="AZ165" s="150"/>
      <c r="BA165" s="150"/>
      <c r="BB165" s="150"/>
      <c r="BC165" s="150"/>
      <c r="BD165" s="150"/>
      <c r="BE165" s="150"/>
      <c r="BF165" s="150"/>
      <c r="BG165" s="150"/>
      <c r="BH165" s="150"/>
      <c r="BI165" s="150"/>
      <c r="BJ165" s="150"/>
      <c r="BK165" s="150"/>
      <c r="BL165" s="150"/>
      <c r="BM165" s="150"/>
      <c r="BN165" s="150"/>
      <c r="BO165" s="150"/>
      <c r="BP165" s="150"/>
      <c r="BQ165" s="150"/>
      <c r="BR165" s="150"/>
    </row>
    <row r="166" spans="1:70" s="115" customFormat="1" ht="33">
      <c r="A166" s="114"/>
      <c r="B166" s="121"/>
      <c r="C166" s="144">
        <f t="shared" ca="1" si="161"/>
        <v>24</v>
      </c>
      <c r="D166" s="264">
        <f t="shared" ca="1" si="161"/>
        <v>0</v>
      </c>
      <c r="E166" s="144">
        <f t="shared" ref="E166:M166" ca="1" si="202">E165</f>
        <v>8</v>
      </c>
      <c r="F166" s="144">
        <f t="shared" ca="1" si="202"/>
        <v>160</v>
      </c>
      <c r="G166" s="144" t="str">
        <f t="shared" ca="1" si="202"/>
        <v>DJ61-01827A</v>
      </c>
      <c r="H166" s="196">
        <f t="shared" ca="1" si="202"/>
        <v>5780</v>
      </c>
      <c r="I166" s="144">
        <f t="shared" si="202"/>
        <v>0</v>
      </c>
      <c r="J166" s="212">
        <f t="shared" ca="1" si="202"/>
        <v>1</v>
      </c>
      <c r="K166" s="146">
        <f t="shared" ca="1" si="202"/>
        <v>0</v>
      </c>
      <c r="L166" s="146">
        <f t="shared" ca="1" si="202"/>
        <v>43</v>
      </c>
      <c r="M166" s="146">
        <f t="shared" ca="1" si="202"/>
        <v>2</v>
      </c>
      <c r="N166" s="193">
        <f t="shared" ca="1" si="170"/>
        <v>167.44186046511629</v>
      </c>
      <c r="O166" s="134"/>
      <c r="P166" s="127" t="s">
        <v>240</v>
      </c>
      <c r="Q166" s="208"/>
      <c r="R166" s="208"/>
      <c r="S166" s="208"/>
      <c r="T166" s="208"/>
      <c r="U166" s="208"/>
      <c r="V166" s="208"/>
      <c r="W166" s="208">
        <v>11</v>
      </c>
      <c r="X166" s="208">
        <v>11</v>
      </c>
      <c r="Y166" s="208">
        <v>11</v>
      </c>
      <c r="Z166" s="208">
        <v>6</v>
      </c>
      <c r="AA166" s="208"/>
      <c r="AB166" s="208"/>
      <c r="AC166" s="208"/>
      <c r="AD166" s="208"/>
      <c r="AE166" s="208"/>
      <c r="AF166" s="208"/>
      <c r="AG166" s="208"/>
      <c r="AH166" s="208"/>
      <c r="AI166" s="208"/>
      <c r="AJ166" s="208"/>
      <c r="AK166" s="150"/>
      <c r="AL166" s="150"/>
      <c r="AM166" s="150"/>
      <c r="AN166" s="150"/>
      <c r="AO166" s="150"/>
      <c r="AP166" s="150"/>
      <c r="AQ166" s="150"/>
      <c r="AR166" s="150"/>
      <c r="AS166" s="150"/>
      <c r="AT166" s="150"/>
      <c r="AU166" s="150"/>
      <c r="AV166" s="150"/>
      <c r="AW166" s="150"/>
      <c r="AX166" s="150"/>
      <c r="AY166" s="150"/>
      <c r="AZ166" s="150"/>
      <c r="BA166" s="150"/>
      <c r="BB166" s="150"/>
      <c r="BC166" s="150"/>
      <c r="BD166" s="150"/>
      <c r="BE166" s="150"/>
      <c r="BF166" s="150"/>
      <c r="BG166" s="150"/>
      <c r="BH166" s="150"/>
      <c r="BI166" s="150"/>
      <c r="BJ166" s="150"/>
      <c r="BK166" s="150"/>
      <c r="BL166" s="150"/>
      <c r="BM166" s="150"/>
      <c r="BN166" s="150"/>
      <c r="BO166" s="150"/>
      <c r="BP166" s="150"/>
      <c r="BQ166" s="150"/>
      <c r="BR166" s="150"/>
    </row>
    <row r="167" spans="1:70" s="55" customFormat="1" ht="33">
      <c r="A167" s="54">
        <f ca="1">IF(ISTEXT($G167),COUNTIF($G$6:$G167,"*")," ")</f>
        <v>162</v>
      </c>
      <c r="B167" s="122">
        <v>43524</v>
      </c>
      <c r="C167" s="144">
        <f t="shared" ca="1" si="161"/>
        <v>24</v>
      </c>
      <c r="D167" s="264">
        <f t="shared" ca="1" si="161"/>
        <v>0</v>
      </c>
      <c r="E167" s="144">
        <f t="shared" ref="E167:M167" ca="1" si="203">E166</f>
        <v>8</v>
      </c>
      <c r="F167" s="144">
        <f t="shared" ca="1" si="203"/>
        <v>160</v>
      </c>
      <c r="G167" s="144" t="str">
        <f t="shared" ca="1" si="203"/>
        <v>DJ61-01827A</v>
      </c>
      <c r="H167" s="196">
        <f t="shared" ca="1" si="203"/>
        <v>5780</v>
      </c>
      <c r="I167" s="144">
        <f t="shared" si="203"/>
        <v>0</v>
      </c>
      <c r="J167" s="212">
        <f t="shared" ca="1" si="203"/>
        <v>1</v>
      </c>
      <c r="K167" s="146">
        <f t="shared" ca="1" si="203"/>
        <v>0</v>
      </c>
      <c r="L167" s="146">
        <f t="shared" ca="1" si="203"/>
        <v>43</v>
      </c>
      <c r="M167" s="146">
        <f t="shared" ca="1" si="203"/>
        <v>2</v>
      </c>
      <c r="N167" s="193">
        <f t="shared" ca="1" si="170"/>
        <v>167.44186046511629</v>
      </c>
      <c r="O167" s="198">
        <f ca="1">SUM(Q167:AJ167)-H164-I164</f>
        <v>750.23255813953529</v>
      </c>
      <c r="P167" s="127" t="s">
        <v>232</v>
      </c>
      <c r="Q167" s="128">
        <f t="shared" ref="Q167:AJ167" ca="1" si="204">Q166*$N164</f>
        <v>0</v>
      </c>
      <c r="R167" s="128">
        <f t="shared" ca="1" si="204"/>
        <v>0</v>
      </c>
      <c r="S167" s="128">
        <f t="shared" ca="1" si="204"/>
        <v>0</v>
      </c>
      <c r="T167" s="128">
        <f t="shared" ca="1" si="204"/>
        <v>0</v>
      </c>
      <c r="U167" s="128">
        <f t="shared" ca="1" si="204"/>
        <v>0</v>
      </c>
      <c r="V167" s="128">
        <f t="shared" ca="1" si="204"/>
        <v>0</v>
      </c>
      <c r="W167" s="128">
        <f t="shared" ca="1" si="204"/>
        <v>1841.8604651162791</v>
      </c>
      <c r="X167" s="128">
        <f t="shared" ca="1" si="204"/>
        <v>1841.8604651162791</v>
      </c>
      <c r="Y167" s="128">
        <f t="shared" ca="1" si="204"/>
        <v>1841.8604651162791</v>
      </c>
      <c r="Z167" s="128">
        <f t="shared" ca="1" si="204"/>
        <v>1004.6511627906978</v>
      </c>
      <c r="AA167" s="128">
        <f t="shared" ca="1" si="204"/>
        <v>0</v>
      </c>
      <c r="AB167" s="128">
        <f t="shared" ca="1" si="204"/>
        <v>0</v>
      </c>
      <c r="AC167" s="128">
        <f t="shared" ca="1" si="204"/>
        <v>0</v>
      </c>
      <c r="AD167" s="128">
        <f t="shared" ca="1" si="204"/>
        <v>0</v>
      </c>
      <c r="AE167" s="128">
        <f t="shared" ca="1" si="204"/>
        <v>0</v>
      </c>
      <c r="AF167" s="128">
        <f t="shared" ca="1" si="204"/>
        <v>0</v>
      </c>
      <c r="AG167" s="128">
        <f t="shared" ca="1" si="204"/>
        <v>0</v>
      </c>
      <c r="AH167" s="128">
        <f t="shared" ca="1" si="204"/>
        <v>0</v>
      </c>
      <c r="AI167" s="128">
        <f t="shared" ca="1" si="204"/>
        <v>0</v>
      </c>
      <c r="AJ167" s="128">
        <f t="shared" ca="1" si="204"/>
        <v>0</v>
      </c>
      <c r="AK167" s="151"/>
      <c r="AL167" s="151"/>
      <c r="AM167" s="151"/>
      <c r="AN167" s="151"/>
      <c r="AO167" s="151"/>
      <c r="AP167" s="151"/>
      <c r="AQ167" s="151"/>
      <c r="AR167" s="151"/>
      <c r="AS167" s="151"/>
      <c r="AT167" s="151"/>
      <c r="AU167" s="151"/>
      <c r="AV167" s="151"/>
      <c r="AW167" s="151"/>
      <c r="AX167" s="151"/>
      <c r="AY167" s="151"/>
      <c r="AZ167" s="151"/>
      <c r="BA167" s="151"/>
      <c r="BB167" s="151"/>
      <c r="BC167" s="151"/>
      <c r="BD167" s="151"/>
      <c r="BE167" s="151"/>
      <c r="BF167" s="151"/>
      <c r="BG167" s="151"/>
      <c r="BH167" s="151"/>
      <c r="BI167" s="151"/>
      <c r="BJ167" s="151"/>
      <c r="BK167" s="151"/>
      <c r="BL167" s="151"/>
      <c r="BM167" s="151"/>
      <c r="BN167" s="151"/>
      <c r="BO167" s="151"/>
      <c r="BP167" s="151"/>
      <c r="BQ167" s="151"/>
      <c r="BR167" s="151"/>
    </row>
    <row r="168" spans="1:70" s="38" customFormat="1" ht="33">
      <c r="A168" s="35"/>
      <c r="B168" s="123"/>
      <c r="C168" s="144">
        <f t="shared" ca="1" si="161"/>
        <v>24</v>
      </c>
      <c r="D168" s="264">
        <f t="shared" ca="1" si="161"/>
        <v>0</v>
      </c>
      <c r="E168" s="144">
        <f t="shared" ref="E168:M168" ca="1" si="205">E167</f>
        <v>8</v>
      </c>
      <c r="F168" s="144">
        <f t="shared" ca="1" si="205"/>
        <v>160</v>
      </c>
      <c r="G168" s="144" t="str">
        <f t="shared" ca="1" si="205"/>
        <v>DJ61-01827A</v>
      </c>
      <c r="H168" s="196">
        <f t="shared" ca="1" si="205"/>
        <v>5780</v>
      </c>
      <c r="I168" s="144">
        <f t="shared" si="205"/>
        <v>0</v>
      </c>
      <c r="J168" s="212">
        <f t="shared" ca="1" si="205"/>
        <v>1</v>
      </c>
      <c r="K168" s="146">
        <f t="shared" ca="1" si="205"/>
        <v>0</v>
      </c>
      <c r="L168" s="146">
        <f t="shared" ca="1" si="205"/>
        <v>43</v>
      </c>
      <c r="M168" s="146">
        <f t="shared" ca="1" si="205"/>
        <v>2</v>
      </c>
      <c r="N168" s="193">
        <f t="shared" ca="1" si="170"/>
        <v>167.44186046511629</v>
      </c>
      <c r="O168" s="135">
        <f ca="1">SUM(Q168:AJ168)</f>
        <v>0</v>
      </c>
      <c r="P168" s="131" t="s">
        <v>233</v>
      </c>
      <c r="Q168" s="129">
        <f ca="1">SUMIFS('Production Result'!$D:$D,'Production Result'!$C:$C,'DA Injection'!$G168,'Production Result'!$B:$B,'DA Injection'!Q$2)</f>
        <v>0</v>
      </c>
      <c r="R168" s="129">
        <f ca="1">SUMIFS('Production Result'!$E:$E,'Production Result'!$C:$C,'DA Injection'!$G168,'Production Result'!$B:$B,'DA Injection'!Q$2)</f>
        <v>0</v>
      </c>
      <c r="S168" s="129">
        <f ca="1">SUMIFS('Production Result'!$D:$D,'Production Result'!$C:$C,'DA Injection'!$G168,'Production Result'!$B:$B,'DA Injection'!S$2)</f>
        <v>0</v>
      </c>
      <c r="T168" s="129">
        <f ca="1">SUMIFS('Production Result'!$E:$E,'Production Result'!$C:$C,'DA Injection'!$G168,'Production Result'!$B:$B,'DA Injection'!S$2)</f>
        <v>0</v>
      </c>
      <c r="U168" s="129">
        <f ca="1">SUMIFS('Production Result'!$D:$D,'Production Result'!$C:$C,'DA Injection'!$G168,'Production Result'!$B:$B,'DA Injection'!U$2)</f>
        <v>0</v>
      </c>
      <c r="V168" s="129">
        <f ca="1">SUMIFS('Production Result'!$E:$E,'Production Result'!$C:$C,'DA Injection'!$G168,'Production Result'!$B:$B,'DA Injection'!U$2)</f>
        <v>0</v>
      </c>
      <c r="W168" s="129">
        <f ca="1">SUMIFS('Production Result'!$D:$D,'Production Result'!$C:$C,'DA Injection'!$G168,'Production Result'!$B:$B,'DA Injection'!W$2)</f>
        <v>0</v>
      </c>
      <c r="X168" s="129">
        <f ca="1">SUMIFS('Production Result'!$E:$E,'Production Result'!$C:$C,'DA Injection'!$G168,'Production Result'!$B:$B,'DA Injection'!W$2)</f>
        <v>0</v>
      </c>
      <c r="Y168" s="129">
        <f ca="1">SUMIFS('Production Result'!$D:$D,'Production Result'!$C:$C,'DA Injection'!$G168,'Production Result'!$B:$B,'DA Injection'!Y$2)</f>
        <v>0</v>
      </c>
      <c r="Z168" s="129">
        <f ca="1">SUMIFS('Production Result'!$E:$E,'Production Result'!$C:$C,'DA Injection'!$G168,'Production Result'!$B:$B,'DA Injection'!Y$2)</f>
        <v>0</v>
      </c>
      <c r="AA168" s="129">
        <f ca="1">SUMIFS('Production Result'!$D:$D,'Production Result'!$C:$C,'DA Injection'!$G168,'Production Result'!$B:$B,'DA Injection'!AA$2)</f>
        <v>0</v>
      </c>
      <c r="AB168" s="129">
        <f ca="1">SUMIFS('Production Result'!$E:$E,'Production Result'!$C:$C,'DA Injection'!$G168,'Production Result'!$B:$B,'DA Injection'!AA$2)</f>
        <v>0</v>
      </c>
      <c r="AC168" s="129">
        <f ca="1">SUMIFS('Production Result'!$D:$D,'Production Result'!$C:$C,'DA Injection'!$G168,'Production Result'!$B:$B,'DA Injection'!AC$2)</f>
        <v>0</v>
      </c>
      <c r="AD168" s="129">
        <f ca="1">SUMIFS('Production Result'!$E:$E,'Production Result'!$C:$C,'DA Injection'!$G168,'Production Result'!$B:$B,'DA Injection'!AC$2)</f>
        <v>0</v>
      </c>
      <c r="AE168" s="129">
        <f ca="1">SUMIFS('Production Result'!$D:$D,'Production Result'!$C:$C,'DA Injection'!$G168,'Production Result'!$B:$B,'DA Injection'!AE$2)</f>
        <v>0</v>
      </c>
      <c r="AF168" s="129">
        <f ca="1">SUMIFS('Production Result'!$E:$E,'Production Result'!$C:$C,'DA Injection'!$G168,'Production Result'!$B:$B,'DA Injection'!AE$2)</f>
        <v>0</v>
      </c>
      <c r="AG168" s="129">
        <f ca="1">SUMIFS('Production Result'!$D:$D,'Production Result'!$C:$C,'DA Injection'!$G168,'Production Result'!$B:$B,'DA Injection'!AG$2)</f>
        <v>0</v>
      </c>
      <c r="AH168" s="129">
        <f ca="1">SUMIFS('Production Result'!$E:$E,'Production Result'!$C:$C,'DA Injection'!$G168,'Production Result'!$B:$B,'DA Injection'!AG$2)</f>
        <v>0</v>
      </c>
      <c r="AI168" s="129">
        <f ca="1">SUMIFS('Production Result'!$D:$D,'Production Result'!$C:$C,'DA Injection'!$G168,'Production Result'!$B:$B,'DA Injection'!AI$2)</f>
        <v>0</v>
      </c>
      <c r="AJ168" s="129">
        <f ca="1">SUMIFS('Production Result'!$E:$E,'Production Result'!$C:$C,'DA Injection'!$G168,'Production Result'!$B:$B,'DA Injection'!AI$2)</f>
        <v>0</v>
      </c>
      <c r="AK168" s="151"/>
      <c r="AL168" s="151"/>
      <c r="AM168" s="151"/>
      <c r="AN168" s="151"/>
      <c r="AO168" s="151"/>
      <c r="AP168" s="151"/>
      <c r="AQ168" s="151"/>
      <c r="AR168" s="151"/>
      <c r="AS168" s="151"/>
      <c r="AT168" s="151"/>
      <c r="AU168" s="151"/>
      <c r="AV168" s="151"/>
      <c r="AW168" s="151"/>
      <c r="AX168" s="151"/>
      <c r="AY168" s="151"/>
      <c r="AZ168" s="151"/>
      <c r="BA168" s="151"/>
      <c r="BB168" s="151"/>
      <c r="BC168" s="151"/>
      <c r="BD168" s="151"/>
      <c r="BE168" s="151"/>
      <c r="BF168" s="151"/>
      <c r="BG168" s="151"/>
      <c r="BH168" s="151"/>
      <c r="BI168" s="151"/>
      <c r="BJ168" s="151"/>
      <c r="BK168" s="151"/>
      <c r="BL168" s="151"/>
      <c r="BM168" s="151"/>
      <c r="BN168" s="151"/>
      <c r="BO168" s="151"/>
      <c r="BP168" s="151"/>
      <c r="BQ168" s="151"/>
      <c r="BR168" s="151"/>
    </row>
    <row r="169" spans="1:70" s="38" customFormat="1" ht="33">
      <c r="A169" s="35"/>
      <c r="B169" s="123"/>
      <c r="C169" s="144">
        <f t="shared" ca="1" si="161"/>
        <v>24</v>
      </c>
      <c r="D169" s="264">
        <f t="shared" ca="1" si="161"/>
        <v>0</v>
      </c>
      <c r="E169" s="144">
        <f t="shared" ref="E169:M169" ca="1" si="206">E168</f>
        <v>8</v>
      </c>
      <c r="F169" s="144">
        <f t="shared" ca="1" si="206"/>
        <v>160</v>
      </c>
      <c r="G169" s="144" t="str">
        <f t="shared" ca="1" si="206"/>
        <v>DJ61-01827A</v>
      </c>
      <c r="H169" s="196">
        <f t="shared" ca="1" si="206"/>
        <v>5780</v>
      </c>
      <c r="I169" s="144">
        <f t="shared" si="206"/>
        <v>0</v>
      </c>
      <c r="J169" s="212">
        <f t="shared" ca="1" si="206"/>
        <v>1</v>
      </c>
      <c r="K169" s="146">
        <f t="shared" ca="1" si="206"/>
        <v>0</v>
      </c>
      <c r="L169" s="146">
        <f t="shared" ca="1" si="206"/>
        <v>43</v>
      </c>
      <c r="M169" s="146">
        <f t="shared" ca="1" si="206"/>
        <v>2</v>
      </c>
      <c r="N169" s="193">
        <f t="shared" ca="1" si="170"/>
        <v>167.44186046511629</v>
      </c>
      <c r="O169" s="135">
        <f ca="1">SUM(Q169:AJ169)</f>
        <v>0</v>
      </c>
      <c r="P169" s="132" t="s">
        <v>234</v>
      </c>
      <c r="Q169" s="129">
        <f ca="1">SUMIFS('Production Result'!$F:$F,'Production Result'!$C:$C,'DA Injection'!$G169,'Production Result'!$B:$B,'DA Injection'!Q$2)</f>
        <v>0</v>
      </c>
      <c r="R169" s="129">
        <f ca="1">SUMIFS('Production Result'!$G:$G,'Production Result'!$C:$C,'DA Injection'!$G169,'Production Result'!$B:$B,'DA Injection'!Q$2)</f>
        <v>0</v>
      </c>
      <c r="S169" s="129">
        <f ca="1">SUMIFS('Production Result'!$F:$F,'Production Result'!$C:$C,'DA Injection'!$G169,'Production Result'!$B:$B,'DA Injection'!S$2)</f>
        <v>0</v>
      </c>
      <c r="T169" s="129">
        <f ca="1">SUMIFS('Production Result'!$G:$G,'Production Result'!$C:$C,'DA Injection'!$G169,'Production Result'!$B:$B,'DA Injection'!S$2)</f>
        <v>0</v>
      </c>
      <c r="U169" s="129">
        <f ca="1">SUMIFS('Production Result'!$F:$F,'Production Result'!$C:$C,'DA Injection'!$G169,'Production Result'!$B:$B,'DA Injection'!U$2)</f>
        <v>0</v>
      </c>
      <c r="V169" s="129">
        <f ca="1">SUMIFS('Production Result'!$G:$G,'Production Result'!$C:$C,'DA Injection'!$G169,'Production Result'!$B:$B,'DA Injection'!U$2)</f>
        <v>0</v>
      </c>
      <c r="W169" s="129">
        <f ca="1">SUMIFS('Production Result'!$F:$F,'Production Result'!$C:$C,'DA Injection'!$G169,'Production Result'!$B:$B,'DA Injection'!W$2)</f>
        <v>0</v>
      </c>
      <c r="X169" s="129">
        <f ca="1">SUMIFS('Production Result'!$G:$G,'Production Result'!$C:$C,'DA Injection'!$G169,'Production Result'!$B:$B,'DA Injection'!W$2)</f>
        <v>0</v>
      </c>
      <c r="Y169" s="129">
        <f ca="1">SUMIFS('Production Result'!$F:$F,'Production Result'!$C:$C,'DA Injection'!$G169,'Production Result'!$B:$B,'DA Injection'!Y$2)</f>
        <v>0</v>
      </c>
      <c r="Z169" s="129">
        <f ca="1">SUMIFS('Production Result'!$G:$G,'Production Result'!$C:$C,'DA Injection'!$G169,'Production Result'!$B:$B,'DA Injection'!Y$2)</f>
        <v>0</v>
      </c>
      <c r="AA169" s="129">
        <f ca="1">SUMIFS('Production Result'!$F:$F,'Production Result'!$C:$C,'DA Injection'!$G169,'Production Result'!$B:$B,'DA Injection'!AA$2)</f>
        <v>0</v>
      </c>
      <c r="AB169" s="129">
        <f ca="1">SUMIFS('Production Result'!$G:$G,'Production Result'!$C:$C,'DA Injection'!$G169,'Production Result'!$B:$B,'DA Injection'!AA$2)</f>
        <v>0</v>
      </c>
      <c r="AC169" s="129">
        <f ca="1">SUMIFS('Production Result'!$F:$F,'Production Result'!$C:$C,'DA Injection'!$G169,'Production Result'!$B:$B,'DA Injection'!AC$2)</f>
        <v>0</v>
      </c>
      <c r="AD169" s="129">
        <f ca="1">SUMIFS('Production Result'!$G:$G,'Production Result'!$C:$C,'DA Injection'!$G169,'Production Result'!$B:$B,'DA Injection'!AC$2)</f>
        <v>0</v>
      </c>
      <c r="AE169" s="129">
        <f ca="1">SUMIFS('Production Result'!$F:$F,'Production Result'!$C:$C,'DA Injection'!$G169,'Production Result'!$B:$B,'DA Injection'!AE$2)</f>
        <v>0</v>
      </c>
      <c r="AF169" s="129">
        <f ca="1">SUMIFS('Production Result'!$G:$G,'Production Result'!$C:$C,'DA Injection'!$G169,'Production Result'!$B:$B,'DA Injection'!AE$2)</f>
        <v>0</v>
      </c>
      <c r="AG169" s="129">
        <f ca="1">SUMIFS('Production Result'!$F:$F,'Production Result'!$C:$C,'DA Injection'!$G169,'Production Result'!$B:$B,'DA Injection'!AG$2)</f>
        <v>0</v>
      </c>
      <c r="AH169" s="129">
        <f ca="1">SUMIFS('Production Result'!$G:$G,'Production Result'!$C:$C,'DA Injection'!$G169,'Production Result'!$B:$B,'DA Injection'!AG$2)</f>
        <v>0</v>
      </c>
      <c r="AI169" s="129">
        <f ca="1">SUMIFS('Production Result'!$F:$F,'Production Result'!$C:$C,'DA Injection'!$G169,'Production Result'!$B:$B,'DA Injection'!AI$2)</f>
        <v>0</v>
      </c>
      <c r="AJ169" s="129">
        <f ca="1">SUMIFS('Production Result'!$G:$G,'Production Result'!$C:$C,'DA Injection'!$G169,'Production Result'!$B:$B,'DA Injection'!AI$2)</f>
        <v>0</v>
      </c>
      <c r="AK169" s="151"/>
      <c r="AL169" s="151"/>
      <c r="AM169" s="151"/>
      <c r="AN169" s="151"/>
      <c r="AO169" s="151"/>
      <c r="AP169" s="151"/>
      <c r="AQ169" s="151"/>
      <c r="AR169" s="151"/>
      <c r="AS169" s="151"/>
      <c r="AT169" s="151"/>
      <c r="AU169" s="151"/>
      <c r="AV169" s="151"/>
      <c r="AW169" s="151"/>
      <c r="AX169" s="151"/>
      <c r="AY169" s="151"/>
      <c r="AZ169" s="151"/>
      <c r="BA169" s="151"/>
      <c r="BB169" s="151"/>
      <c r="BC169" s="151"/>
      <c r="BD169" s="151"/>
      <c r="BE169" s="151"/>
      <c r="BF169" s="151"/>
      <c r="BG169" s="151"/>
      <c r="BH169" s="151"/>
      <c r="BI169" s="151"/>
      <c r="BJ169" s="151"/>
      <c r="BK169" s="151"/>
      <c r="BL169" s="151"/>
      <c r="BM169" s="151"/>
      <c r="BN169" s="151"/>
      <c r="BO169" s="151"/>
      <c r="BP169" s="151"/>
      <c r="BQ169" s="151"/>
      <c r="BR169" s="151"/>
    </row>
    <row r="170" spans="1:70" s="38" customFormat="1" ht="33">
      <c r="A170" s="35"/>
      <c r="B170" s="123"/>
      <c r="C170" s="145">
        <f t="shared" ca="1" si="161"/>
        <v>24</v>
      </c>
      <c r="D170" s="264">
        <f t="shared" ca="1" si="161"/>
        <v>0</v>
      </c>
      <c r="E170" s="145">
        <f t="shared" ref="E170:M170" ca="1" si="207">E169</f>
        <v>8</v>
      </c>
      <c r="F170" s="145">
        <f t="shared" ca="1" si="207"/>
        <v>160</v>
      </c>
      <c r="G170" s="145" t="str">
        <f t="shared" ca="1" si="207"/>
        <v>DJ61-01827A</v>
      </c>
      <c r="H170" s="196">
        <f t="shared" ca="1" si="207"/>
        <v>5780</v>
      </c>
      <c r="I170" s="145">
        <f t="shared" si="207"/>
        <v>0</v>
      </c>
      <c r="J170" s="213">
        <f t="shared" ca="1" si="207"/>
        <v>1</v>
      </c>
      <c r="K170" s="146">
        <f t="shared" ca="1" si="207"/>
        <v>0</v>
      </c>
      <c r="L170" s="146">
        <f t="shared" ca="1" si="207"/>
        <v>43</v>
      </c>
      <c r="M170" s="146">
        <f t="shared" ca="1" si="207"/>
        <v>2</v>
      </c>
      <c r="N170" s="194">
        <f t="shared" ca="1" si="170"/>
        <v>167.44186046511629</v>
      </c>
      <c r="O170" s="137" t="e">
        <f ca="1">O169/O168</f>
        <v>#DIV/0!</v>
      </c>
      <c r="P170" s="136" t="s">
        <v>239</v>
      </c>
      <c r="Q170" s="138" t="str">
        <f t="shared" ref="Q170:AJ170" ca="1" si="208">IFERROR(Q169/Q168,"")</f>
        <v/>
      </c>
      <c r="R170" s="138" t="str">
        <f t="shared" ca="1" si="208"/>
        <v/>
      </c>
      <c r="S170" s="138" t="str">
        <f t="shared" ca="1" si="208"/>
        <v/>
      </c>
      <c r="T170" s="138" t="str">
        <f t="shared" ca="1" si="208"/>
        <v/>
      </c>
      <c r="U170" s="138" t="str">
        <f t="shared" ca="1" si="208"/>
        <v/>
      </c>
      <c r="V170" s="138" t="str">
        <f t="shared" ca="1" si="208"/>
        <v/>
      </c>
      <c r="W170" s="138" t="str">
        <f t="shared" ca="1" si="208"/>
        <v/>
      </c>
      <c r="X170" s="138" t="str">
        <f t="shared" ca="1" si="208"/>
        <v/>
      </c>
      <c r="Y170" s="138" t="str">
        <f t="shared" ca="1" si="208"/>
        <v/>
      </c>
      <c r="Z170" s="138" t="str">
        <f t="shared" ca="1" si="208"/>
        <v/>
      </c>
      <c r="AA170" s="138" t="str">
        <f t="shared" ca="1" si="208"/>
        <v/>
      </c>
      <c r="AB170" s="138" t="str">
        <f t="shared" ca="1" si="208"/>
        <v/>
      </c>
      <c r="AC170" s="138" t="str">
        <f t="shared" ca="1" si="208"/>
        <v/>
      </c>
      <c r="AD170" s="138" t="str">
        <f t="shared" ca="1" si="208"/>
        <v/>
      </c>
      <c r="AE170" s="138" t="str">
        <f t="shared" ca="1" si="208"/>
        <v/>
      </c>
      <c r="AF170" s="138" t="str">
        <f t="shared" ca="1" si="208"/>
        <v/>
      </c>
      <c r="AG170" s="138" t="str">
        <f t="shared" ca="1" si="208"/>
        <v/>
      </c>
      <c r="AH170" s="138" t="str">
        <f t="shared" ca="1" si="208"/>
        <v/>
      </c>
      <c r="AI170" s="138" t="str">
        <f t="shared" ca="1" si="208"/>
        <v/>
      </c>
      <c r="AJ170" s="138" t="str">
        <f t="shared" ca="1" si="208"/>
        <v/>
      </c>
      <c r="AK170" s="151"/>
      <c r="AL170" s="151"/>
      <c r="AM170" s="151"/>
      <c r="AN170" s="151"/>
      <c r="AO170" s="151"/>
      <c r="AP170" s="151"/>
      <c r="AQ170" s="151"/>
      <c r="AR170" s="151"/>
      <c r="AS170" s="151"/>
      <c r="AT170" s="151"/>
      <c r="AU170" s="151"/>
      <c r="AV170" s="151"/>
      <c r="AW170" s="151"/>
      <c r="AX170" s="151"/>
      <c r="AY170" s="151"/>
      <c r="AZ170" s="151"/>
      <c r="BA170" s="151"/>
      <c r="BB170" s="151"/>
      <c r="BC170" s="151"/>
      <c r="BD170" s="151"/>
      <c r="BE170" s="151"/>
      <c r="BF170" s="151"/>
      <c r="BG170" s="151"/>
      <c r="BH170" s="151"/>
      <c r="BI170" s="151"/>
      <c r="BJ170" s="151"/>
      <c r="BK170" s="151"/>
      <c r="BL170" s="151"/>
      <c r="BM170" s="151"/>
      <c r="BN170" s="151"/>
      <c r="BO170" s="151"/>
      <c r="BP170" s="151"/>
      <c r="BQ170" s="151"/>
      <c r="BR170" s="151"/>
    </row>
    <row r="171" spans="1:70" s="115" customFormat="1" ht="33">
      <c r="A171" s="114"/>
      <c r="B171" s="121"/>
      <c r="C171" s="141">
        <f ca="1">IF(P175="Good",COUNTIF(INDIRECT("P1:P"&amp;ROW(P175)),"Good"))</f>
        <v>25</v>
      </c>
      <c r="D171" s="285" t="str">
        <f ca="1">IFERROR(SUM(Q175:AJ175)/SUM(Q174:AJ174),"-")</f>
        <v>-</v>
      </c>
      <c r="E171" s="139">
        <f ca="1">VLOOKUP(G171,'Code List'!B:D,2,0)</f>
        <v>8</v>
      </c>
      <c r="F171" s="139">
        <f ca="1">VLOOKUP(G171,'Code List'!B:D,3,0)</f>
        <v>160</v>
      </c>
      <c r="G171" s="87" t="str">
        <f ca="1">VLOOKUP(C171,'Code List'!A:B,2,0)</f>
        <v>DJ63-01287A</v>
      </c>
      <c r="H171" s="195">
        <f ca="1">SUM(Q172:AJ172)-K171</f>
        <v>-970</v>
      </c>
      <c r="I171" s="133"/>
      <c r="J171" s="211">
        <f ca="1">VLOOKUP(G171,'Code List'!B:G,6,0)</f>
        <v>1</v>
      </c>
      <c r="K171" s="140">
        <f ca="1">SUMIFS(Stock!C:C,Stock!B:B,'DA Injection'!G171)+SUMIFS(Stock!C:C,Stock!B:B,VLOOKUP('DA Injection'!G171,'Code List'!$B:$K,10,0))</f>
        <v>970</v>
      </c>
      <c r="L171" s="140">
        <f ca="1">VLOOKUP(G171,'Code List'!B:F,4,0)</f>
        <v>62</v>
      </c>
      <c r="M171" s="140">
        <f ca="1">VLOOKUP(G171,'Code List'!B:F,5,0)</f>
        <v>4</v>
      </c>
      <c r="N171" s="197">
        <f t="shared" ca="1" si="170"/>
        <v>232.25806451612902</v>
      </c>
      <c r="O171" s="134"/>
      <c r="P171" s="124" t="s">
        <v>231</v>
      </c>
      <c r="Q171" s="125" t="s">
        <v>228</v>
      </c>
      <c r="R171" s="126" t="s">
        <v>229</v>
      </c>
      <c r="S171" s="125" t="s">
        <v>228</v>
      </c>
      <c r="T171" s="126" t="s">
        <v>229</v>
      </c>
      <c r="U171" s="125" t="s">
        <v>228</v>
      </c>
      <c r="V171" s="126" t="s">
        <v>229</v>
      </c>
      <c r="W171" s="125" t="s">
        <v>228</v>
      </c>
      <c r="X171" s="126" t="s">
        <v>229</v>
      </c>
      <c r="Y171" s="125" t="s">
        <v>228</v>
      </c>
      <c r="Z171" s="126" t="s">
        <v>229</v>
      </c>
      <c r="AA171" s="125" t="s">
        <v>228</v>
      </c>
      <c r="AB171" s="126" t="s">
        <v>229</v>
      </c>
      <c r="AC171" s="125" t="s">
        <v>228</v>
      </c>
      <c r="AD171" s="126" t="s">
        <v>229</v>
      </c>
      <c r="AE171" s="125" t="s">
        <v>228</v>
      </c>
      <c r="AF171" s="126" t="s">
        <v>229</v>
      </c>
      <c r="AG171" s="125" t="s">
        <v>228</v>
      </c>
      <c r="AH171" s="126" t="s">
        <v>229</v>
      </c>
      <c r="AI171" s="125" t="s">
        <v>228</v>
      </c>
      <c r="AJ171" s="126" t="s">
        <v>229</v>
      </c>
      <c r="AK171" s="150"/>
      <c r="AL171" s="150"/>
      <c r="AM171" s="150"/>
      <c r="AN171" s="150"/>
      <c r="AO171" s="150"/>
      <c r="AP171" s="150"/>
      <c r="AQ171" s="150"/>
      <c r="AR171" s="150"/>
      <c r="AS171" s="150"/>
      <c r="AT171" s="150"/>
      <c r="AU171" s="150"/>
      <c r="AV171" s="150"/>
      <c r="AW171" s="150"/>
      <c r="AX171" s="150"/>
      <c r="AY171" s="150"/>
      <c r="AZ171" s="150"/>
      <c r="BA171" s="150"/>
      <c r="BB171" s="150"/>
      <c r="BC171" s="150"/>
      <c r="BD171" s="150"/>
      <c r="BE171" s="150"/>
      <c r="BF171" s="150"/>
      <c r="BG171" s="150"/>
      <c r="BH171" s="150"/>
      <c r="BI171" s="150"/>
      <c r="BJ171" s="150"/>
      <c r="BK171" s="150"/>
      <c r="BL171" s="150"/>
      <c r="BM171" s="150"/>
      <c r="BN171" s="150"/>
      <c r="BO171" s="150"/>
      <c r="BP171" s="150"/>
      <c r="BQ171" s="150"/>
      <c r="BR171" s="150"/>
    </row>
    <row r="172" spans="1:70" s="115" customFormat="1" ht="66.95" customHeight="1">
      <c r="A172" s="114"/>
      <c r="B172" s="121"/>
      <c r="C172" s="144">
        <f t="shared" ref="C172:M172" ca="1" si="209">C171</f>
        <v>25</v>
      </c>
      <c r="D172" s="264" t="str">
        <f t="shared" ca="1" si="209"/>
        <v>-</v>
      </c>
      <c r="E172" s="144">
        <f t="shared" ca="1" si="209"/>
        <v>8</v>
      </c>
      <c r="F172" s="144">
        <f t="shared" ca="1" si="209"/>
        <v>160</v>
      </c>
      <c r="G172" s="144" t="str">
        <f t="shared" ca="1" si="209"/>
        <v>DJ63-01287A</v>
      </c>
      <c r="H172" s="196">
        <f t="shared" ca="1" si="209"/>
        <v>-970</v>
      </c>
      <c r="I172" s="144">
        <f t="shared" si="209"/>
        <v>0</v>
      </c>
      <c r="J172" s="212">
        <f t="shared" ca="1" si="209"/>
        <v>1</v>
      </c>
      <c r="K172" s="146">
        <f t="shared" ca="1" si="209"/>
        <v>970</v>
      </c>
      <c r="L172" s="146">
        <f t="shared" ca="1" si="209"/>
        <v>62</v>
      </c>
      <c r="M172" s="146">
        <f t="shared" ca="1" si="209"/>
        <v>4</v>
      </c>
      <c r="N172" s="193">
        <f t="shared" ca="1" si="170"/>
        <v>232.25806451612902</v>
      </c>
      <c r="O172" s="134" t="s">
        <v>238</v>
      </c>
      <c r="P172" s="124"/>
      <c r="Q172" s="463">
        <f ca="1">IF(SUMIFS(INDIRECT("'PSI WM REF'!"&amp;SUBSTITUTE(ADDRESS(1,MATCH(Q$2,INDIRECT("'PSI WM REF'!"&amp;"5:5"),0)),"$1","")&amp;":"&amp;SUBSTITUTE(ADDRESS(1,MATCH(Q$2,INDIRECT("'PSI WM REF'!"&amp;"5:5"),0)),"$1","")),INDIRECT("'PSI WM REF'!"&amp;"C:C"),$G171,INDIRECT("'PSI WM REF'!"&amp;"U:U"),"3.Balance stock (only SEHC)")&gt;0,0,IF(ABS(SUMIFS(INDIRECT("'PSI WM REF'!"&amp;SUBSTITUTE(ADDRESS(1,MATCH(Q$2,INDIRECT("'PSI WM REF'!"&amp;"5:5"),0)),"$1","")&amp;":"&amp;SUBSTITUTE(ADDRESS(1,MATCH(Q$2,INDIRECT("'PSI WM REF'!"&amp;"5:5"),0)),"$1","")),INDIRECT("'PSI WM REF'!"&amp;"C:C"),$G171,INDIRECT("'PSI WM REF'!"&amp;"U:U"),"3.Balance stock (only SEHC)"))&gt;SUMIFS(INDIRECT("'PSI WM REF'!"&amp;SUBSTITUTE(ADDRESS(1,MATCH(Q$2,INDIRECT("'PSI WM REF'!"&amp;"5:5"),0)),"$1","")&amp;":"&amp;SUBSTITUTE(ADDRESS(1,MATCH(Q$2,INDIRECT("'PSI WM REF'!"&amp;"5:5"),0)),"$1","")),INDIRECT("'PSI WM REF'!"&amp;"C:C"),$G171,INDIRECT("'PSI WM REF'!"&amp;"U:U"),"1.Requirements (필요량)"),SUMIFS(INDIRECT("'PSI WM REF'!"&amp;SUBSTITUTE(ADDRESS(1,MATCH(Q$2,INDIRECT("'PSI WM REF'!"&amp;"5:5"),0)),"$1","")&amp;":"&amp;SUBSTITUTE(ADDRESS(1,MATCH(Q$2,INDIRECT("'PSI WM REF'!"&amp;"5:5"),0)),"$1","")),INDIRECT("'PSI WM REF'!"&amp;"C:C"),$G171,INDIRECT("'PSI WM REF'!"&amp;"U:U"),"1.Requirements (필요량)"),ABS(SUMIFS(INDIRECT("'PSI WM REF'!"&amp;SUBSTITUTE(ADDRESS(1,MATCH(Q$2,INDIRECT("'PSI WM REF'!"&amp;"5:5"),0)),"$1","")&amp;":"&amp;SUBSTITUTE(ADDRESS(1,MATCH(Q$2,INDIRECT("'PSI WM REF'!"&amp;"5:5"),0)),"$1","")),INDIRECT("'PSI WM REF'!"&amp;"C:C"),$G171,INDIRECT("'PSI WM REF'!"&amp;"U:U"),"3.Balance stock (only SEHC)"))))+N(" [[[[               Comment: WM REF PSI              ]]]")+IFERROR(SUMIFS(INDIRECT("'PSI VC'!"&amp;SUBSTITUTE(ADDRESS(1,MATCH(Q$2,INDIRECT("'PSI VC'!"&amp;"3:3"),0)),"$1","")&amp;":"&amp;SUBSTITUTE(ADDRESS(1,MATCH(Q$2,INDIRECT("'PSI VC'!"&amp;"3:3"),0)),"$1","")),INDIRECT("'PSI VC'!"&amp;"A:A"),$G171),0)+N("[[[                    Comment: VC PSI                    ]]]")+SUMIFS(INDIRECT("'Assy PSI Shortage'!"&amp;SUBSTITUTE(ADDRESS(1,42+MATCH(Q$2,INDIRECT("'Assy PSI Shortage'!"&amp;"AQ2:BA2"),0)),"$1","")&amp;":"&amp;SUBSTITUTE(ADDRESS(1,42+MATCH(Q$2,INDIRECT("'Assy PSI Shortage'!"&amp;"AQ2:BA2"),0)),"$1","")),'Assy PSI Shortage'!$AP:$AP,'DA Injection'!$G171)+N("[[[                    Comment: Assy PSI                    ]]]")</f>
        <v>0</v>
      </c>
      <c r="R172" s="464"/>
      <c r="S172" s="463">
        <f ca="1">IF(SUMIFS(INDIRECT("'PSI WM REF'!"&amp;SUBSTITUTE(ADDRESS(1,MATCH(S$2,INDIRECT("'PSI WM REF'!"&amp;"5:5"),0)),"$1","")&amp;":"&amp;SUBSTITUTE(ADDRESS(1,MATCH(S$2,INDIRECT("'PSI WM REF'!"&amp;"5:5"),0)),"$1","")),INDIRECT("'PSI WM REF'!"&amp;"C:C"),$G171,INDIRECT("'PSI WM REF'!"&amp;"U:U"),"3.Balance stock (only SEHC)")&gt;0,0,IF(ABS(SUMIFS(INDIRECT("'PSI WM REF'!"&amp;SUBSTITUTE(ADDRESS(1,MATCH(S$2,INDIRECT("'PSI WM REF'!"&amp;"5:5"),0)),"$1","")&amp;":"&amp;SUBSTITUTE(ADDRESS(1,MATCH(S$2,INDIRECT("'PSI WM REF'!"&amp;"5:5"),0)),"$1","")),INDIRECT("'PSI WM REF'!"&amp;"C:C"),$G171,INDIRECT("'PSI WM REF'!"&amp;"U:U"),"3.Balance stock (only SEHC)"))&gt;SUMIFS(INDIRECT("'PSI WM REF'!"&amp;SUBSTITUTE(ADDRESS(1,MATCH(S$2,INDIRECT("'PSI WM REF'!"&amp;"5:5"),0)),"$1","")&amp;":"&amp;SUBSTITUTE(ADDRESS(1,MATCH(S$2,INDIRECT("'PSI WM REF'!"&amp;"5:5"),0)),"$1","")),INDIRECT("'PSI WM REF'!"&amp;"C:C"),$G171,INDIRECT("'PSI WM REF'!"&amp;"U:U"),"1.Requirements (필요량)"),SUMIFS(INDIRECT("'PSI WM REF'!"&amp;SUBSTITUTE(ADDRESS(1,MATCH(S$2,INDIRECT("'PSI WM REF'!"&amp;"5:5"),0)),"$1","")&amp;":"&amp;SUBSTITUTE(ADDRESS(1,MATCH(S$2,INDIRECT("'PSI WM REF'!"&amp;"5:5"),0)),"$1","")),INDIRECT("'PSI WM REF'!"&amp;"C:C"),$G171,INDIRECT("'PSI WM REF'!"&amp;"U:U"),"1.Requirements (필요량)"),ABS(SUMIFS(INDIRECT("'PSI WM REF'!"&amp;SUBSTITUTE(ADDRESS(1,MATCH(S$2,INDIRECT("'PSI WM REF'!"&amp;"5:5"),0)),"$1","")&amp;":"&amp;SUBSTITUTE(ADDRESS(1,MATCH(S$2,INDIRECT("'PSI WM REF'!"&amp;"5:5"),0)),"$1","")),INDIRECT("'PSI WM REF'!"&amp;"C:C"),$G171,INDIRECT("'PSI WM REF'!"&amp;"U:U"),"3.Balance stock (only SEHC)"))))+N(" [[[[               Comment: WM REF PSI              ]]]")+IFERROR(SUMIFS(INDIRECT("'PSI VC'!"&amp;SUBSTITUTE(ADDRESS(1,MATCH(S$2,INDIRECT("'PSI VC'!"&amp;"3:3"),0)),"$1","")&amp;":"&amp;SUBSTITUTE(ADDRESS(1,MATCH(S$2,INDIRECT("'PSI VC'!"&amp;"3:3"),0)),"$1","")),INDIRECT("'PSI VC'!"&amp;"A:A"),$G171),0)+N("[[[                    Comment: VC PSI                    ]]]")+SUMIFS(INDIRECT("'Assy PSI Shortage'!"&amp;SUBSTITUTE(ADDRESS(1,42+MATCH(S$2,INDIRECT("'Assy PSI Shortage'!"&amp;"AQ2:BA2"),0)),"$1","")&amp;":"&amp;SUBSTITUTE(ADDRESS(1,42+MATCH(S$2,INDIRECT("'Assy PSI Shortage'!"&amp;"AQ2:BA2"),0)),"$1","")),'Assy PSI Shortage'!$AP:$AP,'DA Injection'!$G171)+N("[[[                    Comment: Assy PSI                    ]]]")</f>
        <v>0</v>
      </c>
      <c r="T172" s="464"/>
      <c r="U172" s="463">
        <f ca="1">IF(SUMIFS(INDIRECT("'PSI WM REF'!"&amp;SUBSTITUTE(ADDRESS(1,MATCH(U$2,INDIRECT("'PSI WM REF'!"&amp;"5:5"),0)),"$1","")&amp;":"&amp;SUBSTITUTE(ADDRESS(1,MATCH(U$2,INDIRECT("'PSI WM REF'!"&amp;"5:5"),0)),"$1","")),INDIRECT("'PSI WM REF'!"&amp;"C:C"),$G171,INDIRECT("'PSI WM REF'!"&amp;"U:U"),"3.Balance stock (only SEHC)")&gt;0,0,IF(ABS(SUMIFS(INDIRECT("'PSI WM REF'!"&amp;SUBSTITUTE(ADDRESS(1,MATCH(U$2,INDIRECT("'PSI WM REF'!"&amp;"5:5"),0)),"$1","")&amp;":"&amp;SUBSTITUTE(ADDRESS(1,MATCH(U$2,INDIRECT("'PSI WM REF'!"&amp;"5:5"),0)),"$1","")),INDIRECT("'PSI WM REF'!"&amp;"C:C"),$G171,INDIRECT("'PSI WM REF'!"&amp;"U:U"),"3.Balance stock (only SEHC)"))&gt;SUMIFS(INDIRECT("'PSI WM REF'!"&amp;SUBSTITUTE(ADDRESS(1,MATCH(U$2,INDIRECT("'PSI WM REF'!"&amp;"5:5"),0)),"$1","")&amp;":"&amp;SUBSTITUTE(ADDRESS(1,MATCH(U$2,INDIRECT("'PSI WM REF'!"&amp;"5:5"),0)),"$1","")),INDIRECT("'PSI WM REF'!"&amp;"C:C"),$G171,INDIRECT("'PSI WM REF'!"&amp;"U:U"),"1.Requirements (필요량)"),SUMIFS(INDIRECT("'PSI WM REF'!"&amp;SUBSTITUTE(ADDRESS(1,MATCH(U$2,INDIRECT("'PSI WM REF'!"&amp;"5:5"),0)),"$1","")&amp;":"&amp;SUBSTITUTE(ADDRESS(1,MATCH(U$2,INDIRECT("'PSI WM REF'!"&amp;"5:5"),0)),"$1","")),INDIRECT("'PSI WM REF'!"&amp;"C:C"),$G171,INDIRECT("'PSI WM REF'!"&amp;"U:U"),"1.Requirements (필요량)"),ABS(SUMIFS(INDIRECT("'PSI WM REF'!"&amp;SUBSTITUTE(ADDRESS(1,MATCH(U$2,INDIRECT("'PSI WM REF'!"&amp;"5:5"),0)),"$1","")&amp;":"&amp;SUBSTITUTE(ADDRESS(1,MATCH(U$2,INDIRECT("'PSI WM REF'!"&amp;"5:5"),0)),"$1","")),INDIRECT("'PSI WM REF'!"&amp;"C:C"),$G171,INDIRECT("'PSI WM REF'!"&amp;"U:U"),"3.Balance stock (only SEHC)"))))+N(" [[[[               Comment: WM REF PSI              ]]]")+IFERROR(SUMIFS(INDIRECT("'PSI VC'!"&amp;SUBSTITUTE(ADDRESS(1,MATCH(U$2,INDIRECT("'PSI VC'!"&amp;"3:3"),0)),"$1","")&amp;":"&amp;SUBSTITUTE(ADDRESS(1,MATCH(U$2,INDIRECT("'PSI VC'!"&amp;"3:3"),0)),"$1","")),INDIRECT("'PSI VC'!"&amp;"A:A"),$G171),0)+N("[[[                    Comment: VC PSI                    ]]]")+SUMIFS(INDIRECT("'Assy PSI Shortage'!"&amp;SUBSTITUTE(ADDRESS(1,42+MATCH(U$2,INDIRECT("'Assy PSI Shortage'!"&amp;"AQ2:BA2"),0)),"$1","")&amp;":"&amp;SUBSTITUTE(ADDRESS(1,42+MATCH(U$2,INDIRECT("'Assy PSI Shortage'!"&amp;"AQ2:BA2"),0)),"$1","")),'Assy PSI Shortage'!$AP:$AP,'DA Injection'!$G171)+N("[[[                    Comment: Assy PSI                    ]]]")</f>
        <v>0</v>
      </c>
      <c r="V172" s="464"/>
      <c r="W172" s="463">
        <f ca="1">IF(SUMIFS(INDIRECT("'PSI WM REF'!"&amp;SUBSTITUTE(ADDRESS(1,MATCH(W$2,INDIRECT("'PSI WM REF'!"&amp;"5:5"),0)),"$1","")&amp;":"&amp;SUBSTITUTE(ADDRESS(1,MATCH(W$2,INDIRECT("'PSI WM REF'!"&amp;"5:5"),0)),"$1","")),INDIRECT("'PSI WM REF'!"&amp;"C:C"),$G171,INDIRECT("'PSI WM REF'!"&amp;"U:U"),"3.Balance stock (only SEHC)")&gt;0,0,IF(ABS(SUMIFS(INDIRECT("'PSI WM REF'!"&amp;SUBSTITUTE(ADDRESS(1,MATCH(W$2,INDIRECT("'PSI WM REF'!"&amp;"5:5"),0)),"$1","")&amp;":"&amp;SUBSTITUTE(ADDRESS(1,MATCH(W$2,INDIRECT("'PSI WM REF'!"&amp;"5:5"),0)),"$1","")),INDIRECT("'PSI WM REF'!"&amp;"C:C"),$G171,INDIRECT("'PSI WM REF'!"&amp;"U:U"),"3.Balance stock (only SEHC)"))&gt;SUMIFS(INDIRECT("'PSI WM REF'!"&amp;SUBSTITUTE(ADDRESS(1,MATCH(W$2,INDIRECT("'PSI WM REF'!"&amp;"5:5"),0)),"$1","")&amp;":"&amp;SUBSTITUTE(ADDRESS(1,MATCH(W$2,INDIRECT("'PSI WM REF'!"&amp;"5:5"),0)),"$1","")),INDIRECT("'PSI WM REF'!"&amp;"C:C"),$G171,INDIRECT("'PSI WM REF'!"&amp;"U:U"),"1.Requirements (필요량)"),SUMIFS(INDIRECT("'PSI WM REF'!"&amp;SUBSTITUTE(ADDRESS(1,MATCH(W$2,INDIRECT("'PSI WM REF'!"&amp;"5:5"),0)),"$1","")&amp;":"&amp;SUBSTITUTE(ADDRESS(1,MATCH(W$2,INDIRECT("'PSI WM REF'!"&amp;"5:5"),0)),"$1","")),INDIRECT("'PSI WM REF'!"&amp;"C:C"),$G171,INDIRECT("'PSI WM REF'!"&amp;"U:U"),"1.Requirements (필요량)"),ABS(SUMIFS(INDIRECT("'PSI WM REF'!"&amp;SUBSTITUTE(ADDRESS(1,MATCH(W$2,INDIRECT("'PSI WM REF'!"&amp;"5:5"),0)),"$1","")&amp;":"&amp;SUBSTITUTE(ADDRESS(1,MATCH(W$2,INDIRECT("'PSI WM REF'!"&amp;"5:5"),0)),"$1","")),INDIRECT("'PSI WM REF'!"&amp;"C:C"),$G171,INDIRECT("'PSI WM REF'!"&amp;"U:U"),"3.Balance stock (only SEHC)"))))+N(" [[[[               Comment: WM REF PSI              ]]]")+IFERROR(SUMIFS(INDIRECT("'PSI VC'!"&amp;SUBSTITUTE(ADDRESS(1,MATCH(W$2,INDIRECT("'PSI VC'!"&amp;"3:3"),0)),"$1","")&amp;":"&amp;SUBSTITUTE(ADDRESS(1,MATCH(W$2,INDIRECT("'PSI VC'!"&amp;"3:3"),0)),"$1","")),INDIRECT("'PSI VC'!"&amp;"A:A"),$G171),0)+N("[[[                    Comment: VC PSI                    ]]]")+SUMIFS(INDIRECT("'Assy PSI Shortage'!"&amp;SUBSTITUTE(ADDRESS(1,42+MATCH(W$2,INDIRECT("'Assy PSI Shortage'!"&amp;"AQ2:BA2"),0)),"$1","")&amp;":"&amp;SUBSTITUTE(ADDRESS(1,42+MATCH(W$2,INDIRECT("'Assy PSI Shortage'!"&amp;"AQ2:BA2"),0)),"$1","")),'Assy PSI Shortage'!$AP:$AP,'DA Injection'!$G171)+N("[[[                    Comment: Assy PSI                    ]]]")</f>
        <v>0</v>
      </c>
      <c r="X172" s="464"/>
      <c r="Y172" s="463">
        <f ca="1">IF(SUMIFS(INDIRECT("'PSI WM REF'!"&amp;SUBSTITUTE(ADDRESS(1,MATCH(Y$2,INDIRECT("'PSI WM REF'!"&amp;"5:5"),0)),"$1","")&amp;":"&amp;SUBSTITUTE(ADDRESS(1,MATCH(Y$2,INDIRECT("'PSI WM REF'!"&amp;"5:5"),0)),"$1","")),INDIRECT("'PSI WM REF'!"&amp;"C:C"),$G171,INDIRECT("'PSI WM REF'!"&amp;"U:U"),"3.Balance stock (only SEHC)")&gt;0,0,IF(ABS(SUMIFS(INDIRECT("'PSI WM REF'!"&amp;SUBSTITUTE(ADDRESS(1,MATCH(Y$2,INDIRECT("'PSI WM REF'!"&amp;"5:5"),0)),"$1","")&amp;":"&amp;SUBSTITUTE(ADDRESS(1,MATCH(Y$2,INDIRECT("'PSI WM REF'!"&amp;"5:5"),0)),"$1","")),INDIRECT("'PSI WM REF'!"&amp;"C:C"),$G171,INDIRECT("'PSI WM REF'!"&amp;"U:U"),"3.Balance stock (only SEHC)"))&gt;SUMIFS(INDIRECT("'PSI WM REF'!"&amp;SUBSTITUTE(ADDRESS(1,MATCH(Y$2,INDIRECT("'PSI WM REF'!"&amp;"5:5"),0)),"$1","")&amp;":"&amp;SUBSTITUTE(ADDRESS(1,MATCH(Y$2,INDIRECT("'PSI WM REF'!"&amp;"5:5"),0)),"$1","")),INDIRECT("'PSI WM REF'!"&amp;"C:C"),$G171,INDIRECT("'PSI WM REF'!"&amp;"U:U"),"1.Requirements (필요량)"),SUMIFS(INDIRECT("'PSI WM REF'!"&amp;SUBSTITUTE(ADDRESS(1,MATCH(Y$2,INDIRECT("'PSI WM REF'!"&amp;"5:5"),0)),"$1","")&amp;":"&amp;SUBSTITUTE(ADDRESS(1,MATCH(Y$2,INDIRECT("'PSI WM REF'!"&amp;"5:5"),0)),"$1","")),INDIRECT("'PSI WM REF'!"&amp;"C:C"),$G171,INDIRECT("'PSI WM REF'!"&amp;"U:U"),"1.Requirements (필요량)"),ABS(SUMIFS(INDIRECT("'PSI WM REF'!"&amp;SUBSTITUTE(ADDRESS(1,MATCH(Y$2,INDIRECT("'PSI WM REF'!"&amp;"5:5"),0)),"$1","")&amp;":"&amp;SUBSTITUTE(ADDRESS(1,MATCH(Y$2,INDIRECT("'PSI WM REF'!"&amp;"5:5"),0)),"$1","")),INDIRECT("'PSI WM REF'!"&amp;"C:C"),$G171,INDIRECT("'PSI WM REF'!"&amp;"U:U"),"3.Balance stock (only SEHC)"))))+N(" [[[[               Comment: WM REF PSI              ]]]")+IFERROR(SUMIFS(INDIRECT("'PSI VC'!"&amp;SUBSTITUTE(ADDRESS(1,MATCH(Y$2,INDIRECT("'PSI VC'!"&amp;"3:3"),0)),"$1","")&amp;":"&amp;SUBSTITUTE(ADDRESS(1,MATCH(Y$2,INDIRECT("'PSI VC'!"&amp;"3:3"),0)),"$1","")),INDIRECT("'PSI VC'!"&amp;"A:A"),$G171),0)+N("[[[                    Comment: VC PSI                    ]]]")+SUMIFS(INDIRECT("'Assy PSI Shortage'!"&amp;SUBSTITUTE(ADDRESS(1,42+MATCH(Y$2,INDIRECT("'Assy PSI Shortage'!"&amp;"AQ2:BA2"),0)),"$1","")&amp;":"&amp;SUBSTITUTE(ADDRESS(1,42+MATCH(Y$2,INDIRECT("'Assy PSI Shortage'!"&amp;"AQ2:BA2"),0)),"$1","")),'Assy PSI Shortage'!$AP:$AP,'DA Injection'!$G171)+N("[[[                    Comment: Assy PSI                    ]]]")</f>
        <v>0</v>
      </c>
      <c r="Z172" s="464"/>
      <c r="AA172" s="463">
        <f ca="1">IF(SUMIFS(INDIRECT("'PSI WM REF'!"&amp;SUBSTITUTE(ADDRESS(1,MATCH(AA$2,INDIRECT("'PSI WM REF'!"&amp;"5:5"),0)),"$1","")&amp;":"&amp;SUBSTITUTE(ADDRESS(1,MATCH(AA$2,INDIRECT("'PSI WM REF'!"&amp;"5:5"),0)),"$1","")),INDIRECT("'PSI WM REF'!"&amp;"C:C"),$G171,INDIRECT("'PSI WM REF'!"&amp;"U:U"),"3.Balance stock (only SEHC)")&gt;0,0,IF(ABS(SUMIFS(INDIRECT("'PSI WM REF'!"&amp;SUBSTITUTE(ADDRESS(1,MATCH(AA$2,INDIRECT("'PSI WM REF'!"&amp;"5:5"),0)),"$1","")&amp;":"&amp;SUBSTITUTE(ADDRESS(1,MATCH(AA$2,INDIRECT("'PSI WM REF'!"&amp;"5:5"),0)),"$1","")),INDIRECT("'PSI WM REF'!"&amp;"C:C"),$G171,INDIRECT("'PSI WM REF'!"&amp;"U:U"),"3.Balance stock (only SEHC)"))&gt;SUMIFS(INDIRECT("'PSI WM REF'!"&amp;SUBSTITUTE(ADDRESS(1,MATCH(AA$2,INDIRECT("'PSI WM REF'!"&amp;"5:5"),0)),"$1","")&amp;":"&amp;SUBSTITUTE(ADDRESS(1,MATCH(AA$2,INDIRECT("'PSI WM REF'!"&amp;"5:5"),0)),"$1","")),INDIRECT("'PSI WM REF'!"&amp;"C:C"),$G171,INDIRECT("'PSI WM REF'!"&amp;"U:U"),"1.Requirements (필요량)"),SUMIFS(INDIRECT("'PSI WM REF'!"&amp;SUBSTITUTE(ADDRESS(1,MATCH(AA$2,INDIRECT("'PSI WM REF'!"&amp;"5:5"),0)),"$1","")&amp;":"&amp;SUBSTITUTE(ADDRESS(1,MATCH(AA$2,INDIRECT("'PSI WM REF'!"&amp;"5:5"),0)),"$1","")),INDIRECT("'PSI WM REF'!"&amp;"C:C"),$G171,INDIRECT("'PSI WM REF'!"&amp;"U:U"),"1.Requirements (필요량)"),ABS(SUMIFS(INDIRECT("'PSI WM REF'!"&amp;SUBSTITUTE(ADDRESS(1,MATCH(AA$2,INDIRECT("'PSI WM REF'!"&amp;"5:5"),0)),"$1","")&amp;":"&amp;SUBSTITUTE(ADDRESS(1,MATCH(AA$2,INDIRECT("'PSI WM REF'!"&amp;"5:5"),0)),"$1","")),INDIRECT("'PSI WM REF'!"&amp;"C:C"),$G171,INDIRECT("'PSI WM REF'!"&amp;"U:U"),"3.Balance stock (only SEHC)"))))+N(" [[[[               Comment: WM REF PSI              ]]]")+IFERROR(SUMIFS(INDIRECT("'PSI VC'!"&amp;SUBSTITUTE(ADDRESS(1,MATCH(AA$2,INDIRECT("'PSI VC'!"&amp;"3:3"),0)),"$1","")&amp;":"&amp;SUBSTITUTE(ADDRESS(1,MATCH(AA$2,INDIRECT("'PSI VC'!"&amp;"3:3"),0)),"$1","")),INDIRECT("'PSI VC'!"&amp;"A:A"),$G171),0)+N("[[[                    Comment: VC PSI                    ]]]")+SUMIFS(INDIRECT("'Assy PSI Shortage'!"&amp;SUBSTITUTE(ADDRESS(1,42+MATCH(AA$2,INDIRECT("'Assy PSI Shortage'!"&amp;"AQ2:BA2"),0)),"$1","")&amp;":"&amp;SUBSTITUTE(ADDRESS(1,42+MATCH(AA$2,INDIRECT("'Assy PSI Shortage'!"&amp;"AQ2:BA2"),0)),"$1","")),'Assy PSI Shortage'!$AP:$AP,'DA Injection'!$G171)+N("[[[                    Comment: Assy PSI                    ]]]")</f>
        <v>0</v>
      </c>
      <c r="AB172" s="464"/>
      <c r="AC172" s="463">
        <f ca="1">IF(SUMIFS(INDIRECT("'PSI WM REF'!"&amp;SUBSTITUTE(ADDRESS(1,MATCH(AC$2,INDIRECT("'PSI WM REF'!"&amp;"5:5"),0)),"$1","")&amp;":"&amp;SUBSTITUTE(ADDRESS(1,MATCH(AC$2,INDIRECT("'PSI WM REF'!"&amp;"5:5"),0)),"$1","")),INDIRECT("'PSI WM REF'!"&amp;"C:C"),$G171,INDIRECT("'PSI WM REF'!"&amp;"U:U"),"3.Balance stock (only SEHC)")&gt;0,0,IF(ABS(SUMIFS(INDIRECT("'PSI WM REF'!"&amp;SUBSTITUTE(ADDRESS(1,MATCH(AC$2,INDIRECT("'PSI WM REF'!"&amp;"5:5"),0)),"$1","")&amp;":"&amp;SUBSTITUTE(ADDRESS(1,MATCH(AC$2,INDIRECT("'PSI WM REF'!"&amp;"5:5"),0)),"$1","")),INDIRECT("'PSI WM REF'!"&amp;"C:C"),$G171,INDIRECT("'PSI WM REF'!"&amp;"U:U"),"3.Balance stock (only SEHC)"))&gt;SUMIFS(INDIRECT("'PSI WM REF'!"&amp;SUBSTITUTE(ADDRESS(1,MATCH(AC$2,INDIRECT("'PSI WM REF'!"&amp;"5:5"),0)),"$1","")&amp;":"&amp;SUBSTITUTE(ADDRESS(1,MATCH(AC$2,INDIRECT("'PSI WM REF'!"&amp;"5:5"),0)),"$1","")),INDIRECT("'PSI WM REF'!"&amp;"C:C"),$G171,INDIRECT("'PSI WM REF'!"&amp;"U:U"),"1.Requirements (필요량)"),SUMIFS(INDIRECT("'PSI WM REF'!"&amp;SUBSTITUTE(ADDRESS(1,MATCH(AC$2,INDIRECT("'PSI WM REF'!"&amp;"5:5"),0)),"$1","")&amp;":"&amp;SUBSTITUTE(ADDRESS(1,MATCH(AC$2,INDIRECT("'PSI WM REF'!"&amp;"5:5"),0)),"$1","")),INDIRECT("'PSI WM REF'!"&amp;"C:C"),$G171,INDIRECT("'PSI WM REF'!"&amp;"U:U"),"1.Requirements (필요량)"),ABS(SUMIFS(INDIRECT("'PSI WM REF'!"&amp;SUBSTITUTE(ADDRESS(1,MATCH(AC$2,INDIRECT("'PSI WM REF'!"&amp;"5:5"),0)),"$1","")&amp;":"&amp;SUBSTITUTE(ADDRESS(1,MATCH(AC$2,INDIRECT("'PSI WM REF'!"&amp;"5:5"),0)),"$1","")),INDIRECT("'PSI WM REF'!"&amp;"C:C"),$G171,INDIRECT("'PSI WM REF'!"&amp;"U:U"),"3.Balance stock (only SEHC)"))))+N(" [[[[               Comment: WM REF PSI              ]]]")+IFERROR(SUMIFS(INDIRECT("'PSI VC'!"&amp;SUBSTITUTE(ADDRESS(1,MATCH(AC$2,INDIRECT("'PSI VC'!"&amp;"3:3"),0)),"$1","")&amp;":"&amp;SUBSTITUTE(ADDRESS(1,MATCH(AC$2,INDIRECT("'PSI VC'!"&amp;"3:3"),0)),"$1","")),INDIRECT("'PSI VC'!"&amp;"A:A"),$G171),0)+N("[[[                    Comment: VC PSI                    ]]]")+SUMIFS(INDIRECT("'Assy PSI Shortage'!"&amp;SUBSTITUTE(ADDRESS(1,42+MATCH(AC$2,INDIRECT("'Assy PSI Shortage'!"&amp;"AQ2:BA2"),0)),"$1","")&amp;":"&amp;SUBSTITUTE(ADDRESS(1,42+MATCH(AC$2,INDIRECT("'Assy PSI Shortage'!"&amp;"AQ2:BA2"),0)),"$1","")),'Assy PSI Shortage'!$AP:$AP,'DA Injection'!$G171)+N("[[[                    Comment: Assy PSI                    ]]]")</f>
        <v>0</v>
      </c>
      <c r="AD172" s="464"/>
      <c r="AE172" s="463">
        <f ca="1">IF(SUMIFS(INDIRECT("'PSI WM REF'!"&amp;SUBSTITUTE(ADDRESS(1,MATCH(AE$2,INDIRECT("'PSI WM REF'!"&amp;"5:5"),0)),"$1","")&amp;":"&amp;SUBSTITUTE(ADDRESS(1,MATCH(AE$2,INDIRECT("'PSI WM REF'!"&amp;"5:5"),0)),"$1","")),INDIRECT("'PSI WM REF'!"&amp;"C:C"),$G171,INDIRECT("'PSI WM REF'!"&amp;"U:U"),"3.Balance stock (only SEHC)")&gt;0,0,IF(ABS(SUMIFS(INDIRECT("'PSI WM REF'!"&amp;SUBSTITUTE(ADDRESS(1,MATCH(AE$2,INDIRECT("'PSI WM REF'!"&amp;"5:5"),0)),"$1","")&amp;":"&amp;SUBSTITUTE(ADDRESS(1,MATCH(AE$2,INDIRECT("'PSI WM REF'!"&amp;"5:5"),0)),"$1","")),INDIRECT("'PSI WM REF'!"&amp;"C:C"),$G171,INDIRECT("'PSI WM REF'!"&amp;"U:U"),"3.Balance stock (only SEHC)"))&gt;SUMIFS(INDIRECT("'PSI WM REF'!"&amp;SUBSTITUTE(ADDRESS(1,MATCH(AE$2,INDIRECT("'PSI WM REF'!"&amp;"5:5"),0)),"$1","")&amp;":"&amp;SUBSTITUTE(ADDRESS(1,MATCH(AE$2,INDIRECT("'PSI WM REF'!"&amp;"5:5"),0)),"$1","")),INDIRECT("'PSI WM REF'!"&amp;"C:C"),$G171,INDIRECT("'PSI WM REF'!"&amp;"U:U"),"1.Requirements (필요량)"),SUMIFS(INDIRECT("'PSI WM REF'!"&amp;SUBSTITUTE(ADDRESS(1,MATCH(AE$2,INDIRECT("'PSI WM REF'!"&amp;"5:5"),0)),"$1","")&amp;":"&amp;SUBSTITUTE(ADDRESS(1,MATCH(AE$2,INDIRECT("'PSI WM REF'!"&amp;"5:5"),0)),"$1","")),INDIRECT("'PSI WM REF'!"&amp;"C:C"),$G171,INDIRECT("'PSI WM REF'!"&amp;"U:U"),"1.Requirements (필요량)"),ABS(SUMIFS(INDIRECT("'PSI WM REF'!"&amp;SUBSTITUTE(ADDRESS(1,MATCH(AE$2,INDIRECT("'PSI WM REF'!"&amp;"5:5"),0)),"$1","")&amp;":"&amp;SUBSTITUTE(ADDRESS(1,MATCH(AE$2,INDIRECT("'PSI WM REF'!"&amp;"5:5"),0)),"$1","")),INDIRECT("'PSI WM REF'!"&amp;"C:C"),$G171,INDIRECT("'PSI WM REF'!"&amp;"U:U"),"3.Balance stock (only SEHC)"))))+N(" [[[[               Comment: WM REF PSI              ]]]")+IFERROR(SUMIFS(INDIRECT("'PSI VC'!"&amp;SUBSTITUTE(ADDRESS(1,MATCH(AE$2,INDIRECT("'PSI VC'!"&amp;"3:3"),0)),"$1","")&amp;":"&amp;SUBSTITUTE(ADDRESS(1,MATCH(AE$2,INDIRECT("'PSI VC'!"&amp;"3:3"),0)),"$1","")),INDIRECT("'PSI VC'!"&amp;"A:A"),$G171),0)+N("[[[                    Comment: VC PSI                    ]]]")+SUMIFS(INDIRECT("'Assy PSI Shortage'!"&amp;SUBSTITUTE(ADDRESS(1,42+MATCH(AE$2,INDIRECT("'Assy PSI Shortage'!"&amp;"AQ2:BA2"),0)),"$1","")&amp;":"&amp;SUBSTITUTE(ADDRESS(1,42+MATCH(AE$2,INDIRECT("'Assy PSI Shortage'!"&amp;"AQ2:BA2"),0)),"$1","")),'Assy PSI Shortage'!$AP:$AP,'DA Injection'!$G171)+N("[[[                    Comment: Assy PSI                    ]]]")</f>
        <v>0</v>
      </c>
      <c r="AF172" s="464"/>
      <c r="AG172" s="463">
        <f ca="1">IF(SUMIFS(INDIRECT("'PSI WM REF'!"&amp;SUBSTITUTE(ADDRESS(1,MATCH(AG$2,INDIRECT("'PSI WM REF'!"&amp;"5:5"),0)),"$1","")&amp;":"&amp;SUBSTITUTE(ADDRESS(1,MATCH(AG$2,INDIRECT("'PSI WM REF'!"&amp;"5:5"),0)),"$1","")),INDIRECT("'PSI WM REF'!"&amp;"C:C"),$G171,INDIRECT("'PSI WM REF'!"&amp;"U:U"),"3.Balance stock (only SEHC)")&gt;0,0,IF(ABS(SUMIFS(INDIRECT("'PSI WM REF'!"&amp;SUBSTITUTE(ADDRESS(1,MATCH(AG$2,INDIRECT("'PSI WM REF'!"&amp;"5:5"),0)),"$1","")&amp;":"&amp;SUBSTITUTE(ADDRESS(1,MATCH(AG$2,INDIRECT("'PSI WM REF'!"&amp;"5:5"),0)),"$1","")),INDIRECT("'PSI WM REF'!"&amp;"C:C"),$G171,INDIRECT("'PSI WM REF'!"&amp;"U:U"),"3.Balance stock (only SEHC)"))&gt;SUMIFS(INDIRECT("'PSI WM REF'!"&amp;SUBSTITUTE(ADDRESS(1,MATCH(AG$2,INDIRECT("'PSI WM REF'!"&amp;"5:5"),0)),"$1","")&amp;":"&amp;SUBSTITUTE(ADDRESS(1,MATCH(AG$2,INDIRECT("'PSI WM REF'!"&amp;"5:5"),0)),"$1","")),INDIRECT("'PSI WM REF'!"&amp;"C:C"),$G171,INDIRECT("'PSI WM REF'!"&amp;"U:U"),"1.Requirements (필요량)"),SUMIFS(INDIRECT("'PSI WM REF'!"&amp;SUBSTITUTE(ADDRESS(1,MATCH(AG$2,INDIRECT("'PSI WM REF'!"&amp;"5:5"),0)),"$1","")&amp;":"&amp;SUBSTITUTE(ADDRESS(1,MATCH(AG$2,INDIRECT("'PSI WM REF'!"&amp;"5:5"),0)),"$1","")),INDIRECT("'PSI WM REF'!"&amp;"C:C"),$G171,INDIRECT("'PSI WM REF'!"&amp;"U:U"),"1.Requirements (필요량)"),ABS(SUMIFS(INDIRECT("'PSI WM REF'!"&amp;SUBSTITUTE(ADDRESS(1,MATCH(AG$2,INDIRECT("'PSI WM REF'!"&amp;"5:5"),0)),"$1","")&amp;":"&amp;SUBSTITUTE(ADDRESS(1,MATCH(AG$2,INDIRECT("'PSI WM REF'!"&amp;"5:5"),0)),"$1","")),INDIRECT("'PSI WM REF'!"&amp;"C:C"),$G171,INDIRECT("'PSI WM REF'!"&amp;"U:U"),"3.Balance stock (only SEHC)"))))+N(" [[[[               Comment: WM REF PSI              ]]]")+IFERROR(SUMIFS(INDIRECT("'PSI VC'!"&amp;SUBSTITUTE(ADDRESS(1,MATCH(AG$2,INDIRECT("'PSI VC'!"&amp;"3:3"),0)),"$1","")&amp;":"&amp;SUBSTITUTE(ADDRESS(1,MATCH(AG$2,INDIRECT("'PSI VC'!"&amp;"3:3"),0)),"$1","")),INDIRECT("'PSI VC'!"&amp;"A:A"),$G171),0)+N("[[[                    Comment: VC PSI                    ]]]")+SUMIFS(INDIRECT("'Assy PSI Shortage'!"&amp;SUBSTITUTE(ADDRESS(1,42+MATCH(AG$2,INDIRECT("'Assy PSI Shortage'!"&amp;"AQ2:BA2"),0)),"$1","")&amp;":"&amp;SUBSTITUTE(ADDRESS(1,42+MATCH(AG$2,INDIRECT("'Assy PSI Shortage'!"&amp;"AQ2:BA2"),0)),"$1","")),'Assy PSI Shortage'!$AP:$AP,'DA Injection'!$G171)+N("[[[                    Comment: Assy PSI                    ]]]")</f>
        <v>0</v>
      </c>
      <c r="AH172" s="464"/>
      <c r="AI172" s="463">
        <f ca="1">IF(SUMIFS(INDIRECT("'PSI WM REF'!"&amp;SUBSTITUTE(ADDRESS(1,MATCH(AI$2,INDIRECT("'PSI WM REF'!"&amp;"5:5"),0)),"$1","")&amp;":"&amp;SUBSTITUTE(ADDRESS(1,MATCH(AI$2,INDIRECT("'PSI WM REF'!"&amp;"5:5"),0)),"$1","")),INDIRECT("'PSI WM REF'!"&amp;"C:C"),$G171,INDIRECT("'PSI WM REF'!"&amp;"U:U"),"3.Balance stock (only SEHC)")&gt;0,0,IF(ABS(SUMIFS(INDIRECT("'PSI WM REF'!"&amp;SUBSTITUTE(ADDRESS(1,MATCH(AI$2,INDIRECT("'PSI WM REF'!"&amp;"5:5"),0)),"$1","")&amp;":"&amp;SUBSTITUTE(ADDRESS(1,MATCH(AI$2,INDIRECT("'PSI WM REF'!"&amp;"5:5"),0)),"$1","")),INDIRECT("'PSI WM REF'!"&amp;"C:C"),$G171,INDIRECT("'PSI WM REF'!"&amp;"U:U"),"3.Balance stock (only SEHC)"))&gt;SUMIFS(INDIRECT("'PSI WM REF'!"&amp;SUBSTITUTE(ADDRESS(1,MATCH(AI$2,INDIRECT("'PSI WM REF'!"&amp;"5:5"),0)),"$1","")&amp;":"&amp;SUBSTITUTE(ADDRESS(1,MATCH(AI$2,INDIRECT("'PSI WM REF'!"&amp;"5:5"),0)),"$1","")),INDIRECT("'PSI WM REF'!"&amp;"C:C"),$G171,INDIRECT("'PSI WM REF'!"&amp;"U:U"),"1.Requirements (필요량)"),SUMIFS(INDIRECT("'PSI WM REF'!"&amp;SUBSTITUTE(ADDRESS(1,MATCH(AI$2,INDIRECT("'PSI WM REF'!"&amp;"5:5"),0)),"$1","")&amp;":"&amp;SUBSTITUTE(ADDRESS(1,MATCH(AI$2,INDIRECT("'PSI WM REF'!"&amp;"5:5"),0)),"$1","")),INDIRECT("'PSI WM REF'!"&amp;"C:C"),$G171,INDIRECT("'PSI WM REF'!"&amp;"U:U"),"1.Requirements (필요량)"),ABS(SUMIFS(INDIRECT("'PSI WM REF'!"&amp;SUBSTITUTE(ADDRESS(1,MATCH(AI$2,INDIRECT("'PSI WM REF'!"&amp;"5:5"),0)),"$1","")&amp;":"&amp;SUBSTITUTE(ADDRESS(1,MATCH(AI$2,INDIRECT("'PSI WM REF'!"&amp;"5:5"),0)),"$1","")),INDIRECT("'PSI WM REF'!"&amp;"C:C"),$G171,INDIRECT("'PSI WM REF'!"&amp;"U:U"),"3.Balance stock (only SEHC)"))))+N(" [[[[               Comment: WM REF PSI              ]]]")+IFERROR(SUMIFS(INDIRECT("'PSI VC'!"&amp;SUBSTITUTE(ADDRESS(1,MATCH(AI$2,INDIRECT("'PSI VC'!"&amp;"3:3"),0)),"$1","")&amp;":"&amp;SUBSTITUTE(ADDRESS(1,MATCH(AI$2,INDIRECT("'PSI VC'!"&amp;"3:3"),0)),"$1","")),INDIRECT("'PSI VC'!"&amp;"A:A"),$G171),0)+N("[[[                    Comment: VC PSI                    ]]]")+SUMIFS(INDIRECT("'Assy PSI Shortage'!"&amp;SUBSTITUTE(ADDRESS(1,42+MATCH(AI$2,INDIRECT("'Assy PSI Shortage'!"&amp;"AQ2:BA2"),0)),"$1","")&amp;":"&amp;SUBSTITUTE(ADDRESS(1,42+MATCH(AI$2,INDIRECT("'Assy PSI Shortage'!"&amp;"AQ2:BA2"),0)),"$1","")),'Assy PSI Shortage'!$AP:$AP,'DA Injection'!$G171)+N("[[[                    Comment: Assy PSI                    ]]]")</f>
        <v>0</v>
      </c>
      <c r="AJ172" s="464"/>
      <c r="AK172" s="150"/>
      <c r="AL172" s="150"/>
      <c r="AM172" s="150"/>
      <c r="AN172" s="150"/>
      <c r="AO172" s="150"/>
      <c r="AP172" s="150"/>
      <c r="AQ172" s="150"/>
      <c r="AR172" s="150"/>
      <c r="AS172" s="150"/>
      <c r="AT172" s="150"/>
      <c r="AU172" s="150"/>
      <c r="AV172" s="150"/>
      <c r="AW172" s="150"/>
      <c r="AX172" s="150"/>
      <c r="AY172" s="150"/>
      <c r="AZ172" s="150"/>
      <c r="BA172" s="150"/>
      <c r="BB172" s="150"/>
      <c r="BC172" s="150"/>
      <c r="BD172" s="150"/>
      <c r="BE172" s="150"/>
      <c r="BF172" s="150"/>
      <c r="BG172" s="150"/>
      <c r="BH172" s="150"/>
      <c r="BI172" s="150"/>
      <c r="BJ172" s="150"/>
      <c r="BK172" s="150"/>
      <c r="BL172" s="150"/>
      <c r="BM172" s="150"/>
      <c r="BN172" s="150"/>
      <c r="BO172" s="150"/>
      <c r="BP172" s="150"/>
      <c r="BQ172" s="150"/>
      <c r="BR172" s="150"/>
    </row>
    <row r="173" spans="1:70" s="115" customFormat="1" ht="33">
      <c r="A173" s="114"/>
      <c r="B173" s="121"/>
      <c r="C173" s="144">
        <f t="shared" ca="1" si="161"/>
        <v>25</v>
      </c>
      <c r="D173" s="264" t="str">
        <f t="shared" ca="1" si="161"/>
        <v>-</v>
      </c>
      <c r="E173" s="144">
        <f t="shared" ref="E173:M173" ca="1" si="210">E172</f>
        <v>8</v>
      </c>
      <c r="F173" s="144">
        <f t="shared" ca="1" si="210"/>
        <v>160</v>
      </c>
      <c r="G173" s="144" t="str">
        <f t="shared" ca="1" si="210"/>
        <v>DJ63-01287A</v>
      </c>
      <c r="H173" s="196">
        <f t="shared" ca="1" si="210"/>
        <v>-970</v>
      </c>
      <c r="I173" s="144">
        <f t="shared" si="210"/>
        <v>0</v>
      </c>
      <c r="J173" s="212">
        <f t="shared" ca="1" si="210"/>
        <v>1</v>
      </c>
      <c r="K173" s="146">
        <f t="shared" ca="1" si="210"/>
        <v>970</v>
      </c>
      <c r="L173" s="146">
        <f t="shared" ca="1" si="210"/>
        <v>62</v>
      </c>
      <c r="M173" s="146">
        <f t="shared" ca="1" si="210"/>
        <v>4</v>
      </c>
      <c r="N173" s="193">
        <f t="shared" ca="1" si="170"/>
        <v>232.25806451612902</v>
      </c>
      <c r="O173" s="134"/>
      <c r="P173" s="127" t="s">
        <v>240</v>
      </c>
      <c r="Q173" s="208"/>
      <c r="R173" s="208"/>
      <c r="S173" s="208"/>
      <c r="T173" s="208"/>
      <c r="U173" s="208"/>
      <c r="V173" s="208"/>
      <c r="W173" s="208"/>
      <c r="X173" s="208"/>
      <c r="Y173" s="208"/>
      <c r="Z173" s="208"/>
      <c r="AA173" s="208"/>
      <c r="AB173" s="208"/>
      <c r="AC173" s="208"/>
      <c r="AD173" s="208"/>
      <c r="AE173" s="208"/>
      <c r="AF173" s="208"/>
      <c r="AG173" s="208"/>
      <c r="AH173" s="208"/>
      <c r="AI173" s="208"/>
      <c r="AJ173" s="208"/>
      <c r="AK173" s="150"/>
      <c r="AL173" s="150"/>
      <c r="AM173" s="150"/>
      <c r="AN173" s="150"/>
      <c r="AO173" s="150"/>
      <c r="AP173" s="150"/>
      <c r="AQ173" s="150"/>
      <c r="AR173" s="150"/>
      <c r="AS173" s="150"/>
      <c r="AT173" s="150"/>
      <c r="AU173" s="150"/>
      <c r="AV173" s="150"/>
      <c r="AW173" s="150"/>
      <c r="AX173" s="150"/>
      <c r="AY173" s="150"/>
      <c r="AZ173" s="150"/>
      <c r="BA173" s="150"/>
      <c r="BB173" s="150"/>
      <c r="BC173" s="150"/>
      <c r="BD173" s="150"/>
      <c r="BE173" s="150"/>
      <c r="BF173" s="150"/>
      <c r="BG173" s="150"/>
      <c r="BH173" s="150"/>
      <c r="BI173" s="150"/>
      <c r="BJ173" s="150"/>
      <c r="BK173" s="150"/>
      <c r="BL173" s="150"/>
      <c r="BM173" s="150"/>
      <c r="BN173" s="150"/>
      <c r="BO173" s="150"/>
      <c r="BP173" s="150"/>
      <c r="BQ173" s="150"/>
      <c r="BR173" s="150"/>
    </row>
    <row r="174" spans="1:70" s="55" customFormat="1" ht="33">
      <c r="A174" s="54">
        <f ca="1">IF(ISTEXT($G174),COUNTIF($G$6:$G174,"*")," ")</f>
        <v>169</v>
      </c>
      <c r="B174" s="122">
        <v>43524</v>
      </c>
      <c r="C174" s="144">
        <f t="shared" ca="1" si="161"/>
        <v>25</v>
      </c>
      <c r="D174" s="264" t="str">
        <f t="shared" ca="1" si="161"/>
        <v>-</v>
      </c>
      <c r="E174" s="144">
        <f t="shared" ref="E174:M174" ca="1" si="211">E173</f>
        <v>8</v>
      </c>
      <c r="F174" s="144">
        <f t="shared" ca="1" si="211"/>
        <v>160</v>
      </c>
      <c r="G174" s="144" t="str">
        <f t="shared" ca="1" si="211"/>
        <v>DJ63-01287A</v>
      </c>
      <c r="H174" s="196">
        <f t="shared" ca="1" si="211"/>
        <v>-970</v>
      </c>
      <c r="I174" s="144">
        <f t="shared" si="211"/>
        <v>0</v>
      </c>
      <c r="J174" s="212">
        <f t="shared" ca="1" si="211"/>
        <v>1</v>
      </c>
      <c r="K174" s="146">
        <f t="shared" ca="1" si="211"/>
        <v>970</v>
      </c>
      <c r="L174" s="146">
        <f t="shared" ca="1" si="211"/>
        <v>62</v>
      </c>
      <c r="M174" s="146">
        <f t="shared" ca="1" si="211"/>
        <v>4</v>
      </c>
      <c r="N174" s="193">
        <f t="shared" ca="1" si="170"/>
        <v>232.25806451612902</v>
      </c>
      <c r="O174" s="198">
        <f ca="1">SUM(Q174:AJ174)-H171-I171</f>
        <v>970</v>
      </c>
      <c r="P174" s="127" t="s">
        <v>232</v>
      </c>
      <c r="Q174" s="128">
        <f t="shared" ref="Q174:AJ174" ca="1" si="212">Q173*$N171</f>
        <v>0</v>
      </c>
      <c r="R174" s="128">
        <f t="shared" ca="1" si="212"/>
        <v>0</v>
      </c>
      <c r="S174" s="128">
        <f t="shared" ca="1" si="212"/>
        <v>0</v>
      </c>
      <c r="T174" s="128">
        <f t="shared" ca="1" si="212"/>
        <v>0</v>
      </c>
      <c r="U174" s="128">
        <f t="shared" ca="1" si="212"/>
        <v>0</v>
      </c>
      <c r="V174" s="128">
        <f t="shared" ca="1" si="212"/>
        <v>0</v>
      </c>
      <c r="W174" s="128">
        <f t="shared" ca="1" si="212"/>
        <v>0</v>
      </c>
      <c r="X174" s="128">
        <f t="shared" ca="1" si="212"/>
        <v>0</v>
      </c>
      <c r="Y174" s="128">
        <f t="shared" ca="1" si="212"/>
        <v>0</v>
      </c>
      <c r="Z174" s="128">
        <f t="shared" ca="1" si="212"/>
        <v>0</v>
      </c>
      <c r="AA174" s="128">
        <f t="shared" ca="1" si="212"/>
        <v>0</v>
      </c>
      <c r="AB174" s="128">
        <f t="shared" ca="1" si="212"/>
        <v>0</v>
      </c>
      <c r="AC174" s="128">
        <f t="shared" ca="1" si="212"/>
        <v>0</v>
      </c>
      <c r="AD174" s="128">
        <f t="shared" ca="1" si="212"/>
        <v>0</v>
      </c>
      <c r="AE174" s="128">
        <f t="shared" ca="1" si="212"/>
        <v>0</v>
      </c>
      <c r="AF174" s="128">
        <f t="shared" ca="1" si="212"/>
        <v>0</v>
      </c>
      <c r="AG174" s="128">
        <f t="shared" ca="1" si="212"/>
        <v>0</v>
      </c>
      <c r="AH174" s="128">
        <f t="shared" ca="1" si="212"/>
        <v>0</v>
      </c>
      <c r="AI174" s="128">
        <f t="shared" ca="1" si="212"/>
        <v>0</v>
      </c>
      <c r="AJ174" s="128">
        <f t="shared" ca="1" si="212"/>
        <v>0</v>
      </c>
      <c r="AK174" s="151"/>
      <c r="AL174" s="151"/>
      <c r="AM174" s="151"/>
      <c r="AN174" s="151"/>
      <c r="AO174" s="151"/>
      <c r="AP174" s="151"/>
      <c r="AQ174" s="151"/>
      <c r="AR174" s="151"/>
      <c r="AS174" s="151"/>
      <c r="AT174" s="151"/>
      <c r="AU174" s="151"/>
      <c r="AV174" s="151"/>
      <c r="AW174" s="151"/>
      <c r="AX174" s="151"/>
      <c r="AY174" s="151"/>
      <c r="AZ174" s="151"/>
      <c r="BA174" s="151"/>
      <c r="BB174" s="151"/>
      <c r="BC174" s="151"/>
      <c r="BD174" s="151"/>
      <c r="BE174" s="151"/>
      <c r="BF174" s="151"/>
      <c r="BG174" s="151"/>
      <c r="BH174" s="151"/>
      <c r="BI174" s="151"/>
      <c r="BJ174" s="151"/>
      <c r="BK174" s="151"/>
      <c r="BL174" s="151"/>
      <c r="BM174" s="151"/>
      <c r="BN174" s="151"/>
      <c r="BO174" s="151"/>
      <c r="BP174" s="151"/>
      <c r="BQ174" s="151"/>
      <c r="BR174" s="151"/>
    </row>
    <row r="175" spans="1:70" s="38" customFormat="1" ht="33">
      <c r="A175" s="35"/>
      <c r="B175" s="123"/>
      <c r="C175" s="144">
        <f t="shared" ca="1" si="161"/>
        <v>25</v>
      </c>
      <c r="D175" s="264" t="str">
        <f t="shared" ca="1" si="161"/>
        <v>-</v>
      </c>
      <c r="E175" s="144">
        <f t="shared" ref="E175:M175" ca="1" si="213">E174</f>
        <v>8</v>
      </c>
      <c r="F175" s="144">
        <f t="shared" ca="1" si="213"/>
        <v>160</v>
      </c>
      <c r="G175" s="144" t="str">
        <f t="shared" ca="1" si="213"/>
        <v>DJ63-01287A</v>
      </c>
      <c r="H175" s="196">
        <f t="shared" ca="1" si="213"/>
        <v>-970</v>
      </c>
      <c r="I175" s="144">
        <f t="shared" si="213"/>
        <v>0</v>
      </c>
      <c r="J175" s="212">
        <f t="shared" ca="1" si="213"/>
        <v>1</v>
      </c>
      <c r="K175" s="146">
        <f t="shared" ca="1" si="213"/>
        <v>970</v>
      </c>
      <c r="L175" s="146">
        <f t="shared" ca="1" si="213"/>
        <v>62</v>
      </c>
      <c r="M175" s="146">
        <f t="shared" ca="1" si="213"/>
        <v>4</v>
      </c>
      <c r="N175" s="193">
        <f t="shared" ca="1" si="170"/>
        <v>232.25806451612902</v>
      </c>
      <c r="O175" s="135">
        <f ca="1">SUM(Q175:AJ175)</f>
        <v>0</v>
      </c>
      <c r="P175" s="131" t="s">
        <v>233</v>
      </c>
      <c r="Q175" s="129">
        <f ca="1">SUMIFS('Production Result'!$D:$D,'Production Result'!$C:$C,'DA Injection'!$G175,'Production Result'!$B:$B,'DA Injection'!Q$2)</f>
        <v>0</v>
      </c>
      <c r="R175" s="129">
        <f ca="1">SUMIFS('Production Result'!$E:$E,'Production Result'!$C:$C,'DA Injection'!$G175,'Production Result'!$B:$B,'DA Injection'!Q$2)</f>
        <v>0</v>
      </c>
      <c r="S175" s="129">
        <f ca="1">SUMIFS('Production Result'!$D:$D,'Production Result'!$C:$C,'DA Injection'!$G175,'Production Result'!$B:$B,'DA Injection'!S$2)</f>
        <v>0</v>
      </c>
      <c r="T175" s="129">
        <f ca="1">SUMIFS('Production Result'!$E:$E,'Production Result'!$C:$C,'DA Injection'!$G175,'Production Result'!$B:$B,'DA Injection'!S$2)</f>
        <v>0</v>
      </c>
      <c r="U175" s="129">
        <f ca="1">SUMIFS('Production Result'!$D:$D,'Production Result'!$C:$C,'DA Injection'!$G175,'Production Result'!$B:$B,'DA Injection'!U$2)</f>
        <v>0</v>
      </c>
      <c r="V175" s="129">
        <f ca="1">SUMIFS('Production Result'!$E:$E,'Production Result'!$C:$C,'DA Injection'!$G175,'Production Result'!$B:$B,'DA Injection'!U$2)</f>
        <v>0</v>
      </c>
      <c r="W175" s="129">
        <f ca="1">SUMIFS('Production Result'!$D:$D,'Production Result'!$C:$C,'DA Injection'!$G175,'Production Result'!$B:$B,'DA Injection'!W$2)</f>
        <v>0</v>
      </c>
      <c r="X175" s="129">
        <f ca="1">SUMIFS('Production Result'!$E:$E,'Production Result'!$C:$C,'DA Injection'!$G175,'Production Result'!$B:$B,'DA Injection'!W$2)</f>
        <v>0</v>
      </c>
      <c r="Y175" s="129">
        <f ca="1">SUMIFS('Production Result'!$D:$D,'Production Result'!$C:$C,'DA Injection'!$G175,'Production Result'!$B:$B,'DA Injection'!Y$2)</f>
        <v>0</v>
      </c>
      <c r="Z175" s="129">
        <f ca="1">SUMIFS('Production Result'!$E:$E,'Production Result'!$C:$C,'DA Injection'!$G175,'Production Result'!$B:$B,'DA Injection'!Y$2)</f>
        <v>0</v>
      </c>
      <c r="AA175" s="129">
        <f ca="1">SUMIFS('Production Result'!$D:$D,'Production Result'!$C:$C,'DA Injection'!$G175,'Production Result'!$B:$B,'DA Injection'!AA$2)</f>
        <v>0</v>
      </c>
      <c r="AB175" s="129">
        <f ca="1">SUMIFS('Production Result'!$E:$E,'Production Result'!$C:$C,'DA Injection'!$G175,'Production Result'!$B:$B,'DA Injection'!AA$2)</f>
        <v>0</v>
      </c>
      <c r="AC175" s="129">
        <f ca="1">SUMIFS('Production Result'!$D:$D,'Production Result'!$C:$C,'DA Injection'!$G175,'Production Result'!$B:$B,'DA Injection'!AC$2)</f>
        <v>0</v>
      </c>
      <c r="AD175" s="129">
        <f ca="1">SUMIFS('Production Result'!$E:$E,'Production Result'!$C:$C,'DA Injection'!$G175,'Production Result'!$B:$B,'DA Injection'!AC$2)</f>
        <v>0</v>
      </c>
      <c r="AE175" s="129">
        <f ca="1">SUMIFS('Production Result'!$D:$D,'Production Result'!$C:$C,'DA Injection'!$G175,'Production Result'!$B:$B,'DA Injection'!AE$2)</f>
        <v>0</v>
      </c>
      <c r="AF175" s="129">
        <f ca="1">SUMIFS('Production Result'!$E:$E,'Production Result'!$C:$C,'DA Injection'!$G175,'Production Result'!$B:$B,'DA Injection'!AE$2)</f>
        <v>0</v>
      </c>
      <c r="AG175" s="129">
        <f ca="1">SUMIFS('Production Result'!$D:$D,'Production Result'!$C:$C,'DA Injection'!$G175,'Production Result'!$B:$B,'DA Injection'!AG$2)</f>
        <v>0</v>
      </c>
      <c r="AH175" s="129">
        <f ca="1">SUMIFS('Production Result'!$E:$E,'Production Result'!$C:$C,'DA Injection'!$G175,'Production Result'!$B:$B,'DA Injection'!AG$2)</f>
        <v>0</v>
      </c>
      <c r="AI175" s="129">
        <f ca="1">SUMIFS('Production Result'!$D:$D,'Production Result'!$C:$C,'DA Injection'!$G175,'Production Result'!$B:$B,'DA Injection'!AI$2)</f>
        <v>0</v>
      </c>
      <c r="AJ175" s="129">
        <f ca="1">SUMIFS('Production Result'!$E:$E,'Production Result'!$C:$C,'DA Injection'!$G175,'Production Result'!$B:$B,'DA Injection'!AI$2)</f>
        <v>0</v>
      </c>
      <c r="AK175" s="151"/>
      <c r="AL175" s="151"/>
      <c r="AM175" s="151"/>
      <c r="AN175" s="151"/>
      <c r="AO175" s="151"/>
      <c r="AP175" s="151"/>
      <c r="AQ175" s="151"/>
      <c r="AR175" s="151"/>
      <c r="AS175" s="151"/>
      <c r="AT175" s="151"/>
      <c r="AU175" s="151"/>
      <c r="AV175" s="151"/>
      <c r="AW175" s="151"/>
      <c r="AX175" s="151"/>
      <c r="AY175" s="151"/>
      <c r="AZ175" s="151"/>
      <c r="BA175" s="151"/>
      <c r="BB175" s="151"/>
      <c r="BC175" s="151"/>
      <c r="BD175" s="151"/>
      <c r="BE175" s="151"/>
      <c r="BF175" s="151"/>
      <c r="BG175" s="151"/>
      <c r="BH175" s="151"/>
      <c r="BI175" s="151"/>
      <c r="BJ175" s="151"/>
      <c r="BK175" s="151"/>
      <c r="BL175" s="151"/>
      <c r="BM175" s="151"/>
      <c r="BN175" s="151"/>
      <c r="BO175" s="151"/>
      <c r="BP175" s="151"/>
      <c r="BQ175" s="151"/>
      <c r="BR175" s="151"/>
    </row>
    <row r="176" spans="1:70" s="38" customFormat="1" ht="33">
      <c r="A176" s="35"/>
      <c r="B176" s="123"/>
      <c r="C176" s="144">
        <f t="shared" ca="1" si="161"/>
        <v>25</v>
      </c>
      <c r="D176" s="264" t="str">
        <f t="shared" ca="1" si="161"/>
        <v>-</v>
      </c>
      <c r="E176" s="144">
        <f t="shared" ref="E176:M176" ca="1" si="214">E175</f>
        <v>8</v>
      </c>
      <c r="F176" s="144">
        <f t="shared" ca="1" si="214"/>
        <v>160</v>
      </c>
      <c r="G176" s="144" t="str">
        <f t="shared" ca="1" si="214"/>
        <v>DJ63-01287A</v>
      </c>
      <c r="H176" s="196">
        <f t="shared" ca="1" si="214"/>
        <v>-970</v>
      </c>
      <c r="I176" s="144">
        <f t="shared" si="214"/>
        <v>0</v>
      </c>
      <c r="J176" s="212">
        <f t="shared" ca="1" si="214"/>
        <v>1</v>
      </c>
      <c r="K176" s="146">
        <f t="shared" ca="1" si="214"/>
        <v>970</v>
      </c>
      <c r="L176" s="146">
        <f t="shared" ca="1" si="214"/>
        <v>62</v>
      </c>
      <c r="M176" s="146">
        <f t="shared" ca="1" si="214"/>
        <v>4</v>
      </c>
      <c r="N176" s="193">
        <f t="shared" ca="1" si="170"/>
        <v>232.25806451612902</v>
      </c>
      <c r="O176" s="135">
        <f ca="1">SUM(Q176:AJ176)</f>
        <v>0</v>
      </c>
      <c r="P176" s="132" t="s">
        <v>234</v>
      </c>
      <c r="Q176" s="129">
        <f ca="1">SUMIFS('Production Result'!$F:$F,'Production Result'!$C:$C,'DA Injection'!$G176,'Production Result'!$B:$B,'DA Injection'!Q$2)</f>
        <v>0</v>
      </c>
      <c r="R176" s="129">
        <f ca="1">SUMIFS('Production Result'!$G:$G,'Production Result'!$C:$C,'DA Injection'!$G176,'Production Result'!$B:$B,'DA Injection'!Q$2)</f>
        <v>0</v>
      </c>
      <c r="S176" s="129">
        <f ca="1">SUMIFS('Production Result'!$F:$F,'Production Result'!$C:$C,'DA Injection'!$G176,'Production Result'!$B:$B,'DA Injection'!S$2)</f>
        <v>0</v>
      </c>
      <c r="T176" s="129">
        <f ca="1">SUMIFS('Production Result'!$G:$G,'Production Result'!$C:$C,'DA Injection'!$G176,'Production Result'!$B:$B,'DA Injection'!S$2)</f>
        <v>0</v>
      </c>
      <c r="U176" s="129">
        <f ca="1">SUMIFS('Production Result'!$F:$F,'Production Result'!$C:$C,'DA Injection'!$G176,'Production Result'!$B:$B,'DA Injection'!U$2)</f>
        <v>0</v>
      </c>
      <c r="V176" s="129">
        <f ca="1">SUMIFS('Production Result'!$G:$G,'Production Result'!$C:$C,'DA Injection'!$G176,'Production Result'!$B:$B,'DA Injection'!U$2)</f>
        <v>0</v>
      </c>
      <c r="W176" s="129">
        <f ca="1">SUMIFS('Production Result'!$F:$F,'Production Result'!$C:$C,'DA Injection'!$G176,'Production Result'!$B:$B,'DA Injection'!W$2)</f>
        <v>0</v>
      </c>
      <c r="X176" s="129">
        <f ca="1">SUMIFS('Production Result'!$G:$G,'Production Result'!$C:$C,'DA Injection'!$G176,'Production Result'!$B:$B,'DA Injection'!W$2)</f>
        <v>0</v>
      </c>
      <c r="Y176" s="129">
        <f ca="1">SUMIFS('Production Result'!$F:$F,'Production Result'!$C:$C,'DA Injection'!$G176,'Production Result'!$B:$B,'DA Injection'!Y$2)</f>
        <v>0</v>
      </c>
      <c r="Z176" s="129">
        <f ca="1">SUMIFS('Production Result'!$G:$G,'Production Result'!$C:$C,'DA Injection'!$G176,'Production Result'!$B:$B,'DA Injection'!Y$2)</f>
        <v>0</v>
      </c>
      <c r="AA176" s="129">
        <f ca="1">SUMIFS('Production Result'!$F:$F,'Production Result'!$C:$C,'DA Injection'!$G176,'Production Result'!$B:$B,'DA Injection'!AA$2)</f>
        <v>0</v>
      </c>
      <c r="AB176" s="129">
        <f ca="1">SUMIFS('Production Result'!$G:$G,'Production Result'!$C:$C,'DA Injection'!$G176,'Production Result'!$B:$B,'DA Injection'!AA$2)</f>
        <v>0</v>
      </c>
      <c r="AC176" s="129">
        <f ca="1">SUMIFS('Production Result'!$F:$F,'Production Result'!$C:$C,'DA Injection'!$G176,'Production Result'!$B:$B,'DA Injection'!AC$2)</f>
        <v>0</v>
      </c>
      <c r="AD176" s="129">
        <f ca="1">SUMIFS('Production Result'!$G:$G,'Production Result'!$C:$C,'DA Injection'!$G176,'Production Result'!$B:$B,'DA Injection'!AC$2)</f>
        <v>0</v>
      </c>
      <c r="AE176" s="129">
        <f ca="1">SUMIFS('Production Result'!$F:$F,'Production Result'!$C:$C,'DA Injection'!$G176,'Production Result'!$B:$B,'DA Injection'!AE$2)</f>
        <v>0</v>
      </c>
      <c r="AF176" s="129">
        <f ca="1">SUMIFS('Production Result'!$G:$G,'Production Result'!$C:$C,'DA Injection'!$G176,'Production Result'!$B:$B,'DA Injection'!AE$2)</f>
        <v>0</v>
      </c>
      <c r="AG176" s="129">
        <f ca="1">SUMIFS('Production Result'!$F:$F,'Production Result'!$C:$C,'DA Injection'!$G176,'Production Result'!$B:$B,'DA Injection'!AG$2)</f>
        <v>0</v>
      </c>
      <c r="AH176" s="129">
        <f ca="1">SUMIFS('Production Result'!$G:$G,'Production Result'!$C:$C,'DA Injection'!$G176,'Production Result'!$B:$B,'DA Injection'!AG$2)</f>
        <v>0</v>
      </c>
      <c r="AI176" s="129">
        <f ca="1">SUMIFS('Production Result'!$F:$F,'Production Result'!$C:$C,'DA Injection'!$G176,'Production Result'!$B:$B,'DA Injection'!AI$2)</f>
        <v>0</v>
      </c>
      <c r="AJ176" s="129">
        <f ca="1">SUMIFS('Production Result'!$G:$G,'Production Result'!$C:$C,'DA Injection'!$G176,'Production Result'!$B:$B,'DA Injection'!AI$2)</f>
        <v>0</v>
      </c>
      <c r="AK176" s="151"/>
      <c r="AL176" s="151"/>
      <c r="AM176" s="151"/>
      <c r="AN176" s="151"/>
      <c r="AO176" s="151"/>
      <c r="AP176" s="151"/>
      <c r="AQ176" s="151"/>
      <c r="AR176" s="151"/>
      <c r="AS176" s="151"/>
      <c r="AT176" s="151"/>
      <c r="AU176" s="151"/>
      <c r="AV176" s="151"/>
      <c r="AW176" s="151"/>
      <c r="AX176" s="151"/>
      <c r="AY176" s="151"/>
      <c r="AZ176" s="151"/>
      <c r="BA176" s="151"/>
      <c r="BB176" s="151"/>
      <c r="BC176" s="151"/>
      <c r="BD176" s="151"/>
      <c r="BE176" s="151"/>
      <c r="BF176" s="151"/>
      <c r="BG176" s="151"/>
      <c r="BH176" s="151"/>
      <c r="BI176" s="151"/>
      <c r="BJ176" s="151"/>
      <c r="BK176" s="151"/>
      <c r="BL176" s="151"/>
      <c r="BM176" s="151"/>
      <c r="BN176" s="151"/>
      <c r="BO176" s="151"/>
      <c r="BP176" s="151"/>
      <c r="BQ176" s="151"/>
      <c r="BR176" s="151"/>
    </row>
    <row r="177" spans="1:70" s="38" customFormat="1" ht="33">
      <c r="A177" s="35"/>
      <c r="B177" s="123"/>
      <c r="C177" s="145">
        <f t="shared" ca="1" si="161"/>
        <v>25</v>
      </c>
      <c r="D177" s="264" t="str">
        <f t="shared" ca="1" si="161"/>
        <v>-</v>
      </c>
      <c r="E177" s="145">
        <f t="shared" ref="E177:M177" ca="1" si="215">E176</f>
        <v>8</v>
      </c>
      <c r="F177" s="145">
        <f t="shared" ca="1" si="215"/>
        <v>160</v>
      </c>
      <c r="G177" s="145" t="str">
        <f t="shared" ca="1" si="215"/>
        <v>DJ63-01287A</v>
      </c>
      <c r="H177" s="196">
        <f t="shared" ca="1" si="215"/>
        <v>-970</v>
      </c>
      <c r="I177" s="145">
        <f t="shared" si="215"/>
        <v>0</v>
      </c>
      <c r="J177" s="213">
        <f t="shared" ca="1" si="215"/>
        <v>1</v>
      </c>
      <c r="K177" s="146">
        <f t="shared" ca="1" si="215"/>
        <v>970</v>
      </c>
      <c r="L177" s="146">
        <f t="shared" ca="1" si="215"/>
        <v>62</v>
      </c>
      <c r="M177" s="146">
        <f t="shared" ca="1" si="215"/>
        <v>4</v>
      </c>
      <c r="N177" s="194">
        <f t="shared" ca="1" si="170"/>
        <v>232.25806451612902</v>
      </c>
      <c r="O177" s="137" t="e">
        <f ca="1">O176/O175</f>
        <v>#DIV/0!</v>
      </c>
      <c r="P177" s="136" t="s">
        <v>239</v>
      </c>
      <c r="Q177" s="138" t="str">
        <f t="shared" ref="Q177:AJ177" ca="1" si="216">IFERROR(Q176/Q175,"")</f>
        <v/>
      </c>
      <c r="R177" s="138" t="str">
        <f t="shared" ca="1" si="216"/>
        <v/>
      </c>
      <c r="S177" s="138" t="str">
        <f t="shared" ca="1" si="216"/>
        <v/>
      </c>
      <c r="T177" s="138" t="str">
        <f t="shared" ca="1" si="216"/>
        <v/>
      </c>
      <c r="U177" s="138" t="str">
        <f t="shared" ca="1" si="216"/>
        <v/>
      </c>
      <c r="V177" s="138" t="str">
        <f t="shared" ca="1" si="216"/>
        <v/>
      </c>
      <c r="W177" s="138" t="str">
        <f t="shared" ca="1" si="216"/>
        <v/>
      </c>
      <c r="X177" s="138" t="str">
        <f t="shared" ca="1" si="216"/>
        <v/>
      </c>
      <c r="Y177" s="138" t="str">
        <f t="shared" ca="1" si="216"/>
        <v/>
      </c>
      <c r="Z177" s="138" t="str">
        <f t="shared" ca="1" si="216"/>
        <v/>
      </c>
      <c r="AA177" s="138" t="str">
        <f t="shared" ca="1" si="216"/>
        <v/>
      </c>
      <c r="AB177" s="138" t="str">
        <f t="shared" ca="1" si="216"/>
        <v/>
      </c>
      <c r="AC177" s="138" t="str">
        <f t="shared" ca="1" si="216"/>
        <v/>
      </c>
      <c r="AD177" s="138" t="str">
        <f t="shared" ca="1" si="216"/>
        <v/>
      </c>
      <c r="AE177" s="138" t="str">
        <f t="shared" ca="1" si="216"/>
        <v/>
      </c>
      <c r="AF177" s="138" t="str">
        <f t="shared" ca="1" si="216"/>
        <v/>
      </c>
      <c r="AG177" s="138" t="str">
        <f t="shared" ca="1" si="216"/>
        <v/>
      </c>
      <c r="AH177" s="138" t="str">
        <f t="shared" ca="1" si="216"/>
        <v/>
      </c>
      <c r="AI177" s="138" t="str">
        <f t="shared" ca="1" si="216"/>
        <v/>
      </c>
      <c r="AJ177" s="138" t="str">
        <f t="shared" ca="1" si="216"/>
        <v/>
      </c>
      <c r="AK177" s="151"/>
      <c r="AL177" s="151"/>
      <c r="AM177" s="151"/>
      <c r="AN177" s="151"/>
      <c r="AO177" s="151"/>
      <c r="AP177" s="151"/>
      <c r="AQ177" s="151"/>
      <c r="AR177" s="151"/>
      <c r="AS177" s="151"/>
      <c r="AT177" s="151"/>
      <c r="AU177" s="151"/>
      <c r="AV177" s="151"/>
      <c r="AW177" s="151"/>
      <c r="AX177" s="151"/>
      <c r="AY177" s="151"/>
      <c r="AZ177" s="151"/>
      <c r="BA177" s="151"/>
      <c r="BB177" s="151"/>
      <c r="BC177" s="151"/>
      <c r="BD177" s="151"/>
      <c r="BE177" s="151"/>
      <c r="BF177" s="151"/>
      <c r="BG177" s="151"/>
      <c r="BH177" s="151"/>
      <c r="BI177" s="151"/>
      <c r="BJ177" s="151"/>
      <c r="BK177" s="151"/>
      <c r="BL177" s="151"/>
      <c r="BM177" s="151"/>
      <c r="BN177" s="151"/>
      <c r="BO177" s="151"/>
      <c r="BP177" s="151"/>
      <c r="BQ177" s="151"/>
      <c r="BR177" s="151"/>
    </row>
    <row r="178" spans="1:70" s="115" customFormat="1" ht="33">
      <c r="A178" s="114"/>
      <c r="B178" s="121"/>
      <c r="C178" s="141">
        <f ca="1">IF(P182="Good",COUNTIF(INDIRECT("P1:P"&amp;ROW(P182)),"Good"))</f>
        <v>26</v>
      </c>
      <c r="D178" s="285" t="str">
        <f ca="1">IFERROR(SUM(Q182:AJ182)/SUM(Q181:AJ181),"-")</f>
        <v>-</v>
      </c>
      <c r="E178" s="139">
        <f ca="1">VLOOKUP(G178,'Code List'!B:D,2,0)</f>
        <v>8</v>
      </c>
      <c r="F178" s="139">
        <f ca="1">VLOOKUP(G178,'Code List'!B:D,3,0)</f>
        <v>160</v>
      </c>
      <c r="G178" s="87" t="str">
        <f ca="1">VLOOKUP(C178,'Code List'!A:B,2,0)</f>
        <v>DJ64-01010/IN</v>
      </c>
      <c r="H178" s="195">
        <f ca="1">SUM(Q179:AJ179)-K178</f>
        <v>0</v>
      </c>
      <c r="I178" s="133"/>
      <c r="J178" s="211">
        <f ca="1">VLOOKUP(G178,'Code List'!B:G,6,0)</f>
        <v>1</v>
      </c>
      <c r="K178" s="140">
        <f ca="1">SUMIFS(Stock!C:C,Stock!B:B,'DA Injection'!G178)+SUMIFS(Stock!C:C,Stock!B:B,VLOOKUP('DA Injection'!G178,'Code List'!$B:$K,10,0))</f>
        <v>0</v>
      </c>
      <c r="L178" s="140">
        <f ca="1">VLOOKUP(G178,'Code List'!B:F,4,0)</f>
        <v>37</v>
      </c>
      <c r="M178" s="140">
        <f ca="1">VLOOKUP(G178,'Code List'!B:F,5,0)</f>
        <v>2</v>
      </c>
      <c r="N178" s="197">
        <f t="shared" ca="1" si="170"/>
        <v>194.59459459459458</v>
      </c>
      <c r="O178" s="134"/>
      <c r="P178" s="124" t="s">
        <v>231</v>
      </c>
      <c r="Q178" s="125" t="s">
        <v>228</v>
      </c>
      <c r="R178" s="126" t="s">
        <v>229</v>
      </c>
      <c r="S178" s="125" t="s">
        <v>228</v>
      </c>
      <c r="T178" s="126" t="s">
        <v>229</v>
      </c>
      <c r="U178" s="125" t="s">
        <v>228</v>
      </c>
      <c r="V178" s="126" t="s">
        <v>229</v>
      </c>
      <c r="W178" s="125" t="s">
        <v>228</v>
      </c>
      <c r="X178" s="126" t="s">
        <v>229</v>
      </c>
      <c r="Y178" s="125" t="s">
        <v>228</v>
      </c>
      <c r="Z178" s="126" t="s">
        <v>229</v>
      </c>
      <c r="AA178" s="125" t="s">
        <v>228</v>
      </c>
      <c r="AB178" s="126" t="s">
        <v>229</v>
      </c>
      <c r="AC178" s="125" t="s">
        <v>228</v>
      </c>
      <c r="AD178" s="126" t="s">
        <v>229</v>
      </c>
      <c r="AE178" s="125" t="s">
        <v>228</v>
      </c>
      <c r="AF178" s="126" t="s">
        <v>229</v>
      </c>
      <c r="AG178" s="125" t="s">
        <v>228</v>
      </c>
      <c r="AH178" s="126" t="s">
        <v>229</v>
      </c>
      <c r="AI178" s="125" t="s">
        <v>228</v>
      </c>
      <c r="AJ178" s="126" t="s">
        <v>229</v>
      </c>
      <c r="AK178" s="150"/>
      <c r="AL178" s="150"/>
      <c r="AM178" s="150"/>
      <c r="AN178" s="150"/>
      <c r="AO178" s="150"/>
      <c r="AP178" s="150"/>
      <c r="AQ178" s="150"/>
      <c r="AR178" s="150"/>
      <c r="AS178" s="150"/>
      <c r="AT178" s="150"/>
      <c r="AU178" s="150"/>
      <c r="AV178" s="150"/>
      <c r="AW178" s="150"/>
      <c r="AX178" s="150"/>
      <c r="AY178" s="150"/>
      <c r="AZ178" s="150"/>
      <c r="BA178" s="150"/>
      <c r="BB178" s="150"/>
      <c r="BC178" s="150"/>
      <c r="BD178" s="150"/>
      <c r="BE178" s="150"/>
      <c r="BF178" s="150"/>
      <c r="BG178" s="150"/>
      <c r="BH178" s="150"/>
      <c r="BI178" s="150"/>
      <c r="BJ178" s="150"/>
      <c r="BK178" s="150"/>
      <c r="BL178" s="150"/>
      <c r="BM178" s="150"/>
      <c r="BN178" s="150"/>
      <c r="BO178" s="150"/>
      <c r="BP178" s="150"/>
      <c r="BQ178" s="150"/>
      <c r="BR178" s="150"/>
    </row>
    <row r="179" spans="1:70" s="115" customFormat="1" ht="66.95" customHeight="1">
      <c r="A179" s="114"/>
      <c r="B179" s="121"/>
      <c r="C179" s="144">
        <f t="shared" ref="C179:M179" ca="1" si="217">C178</f>
        <v>26</v>
      </c>
      <c r="D179" s="264" t="str">
        <f t="shared" ca="1" si="217"/>
        <v>-</v>
      </c>
      <c r="E179" s="144">
        <f t="shared" ca="1" si="217"/>
        <v>8</v>
      </c>
      <c r="F179" s="144">
        <f t="shared" ca="1" si="217"/>
        <v>160</v>
      </c>
      <c r="G179" s="144" t="str">
        <f t="shared" ca="1" si="217"/>
        <v>DJ64-01010/IN</v>
      </c>
      <c r="H179" s="196">
        <f t="shared" ca="1" si="217"/>
        <v>0</v>
      </c>
      <c r="I179" s="144">
        <f t="shared" si="217"/>
        <v>0</v>
      </c>
      <c r="J179" s="212">
        <f t="shared" ca="1" si="217"/>
        <v>1</v>
      </c>
      <c r="K179" s="146">
        <f t="shared" ca="1" si="217"/>
        <v>0</v>
      </c>
      <c r="L179" s="146">
        <f t="shared" ca="1" si="217"/>
        <v>37</v>
      </c>
      <c r="M179" s="146">
        <f t="shared" ca="1" si="217"/>
        <v>2</v>
      </c>
      <c r="N179" s="193">
        <f t="shared" ca="1" si="170"/>
        <v>194.59459459459458</v>
      </c>
      <c r="O179" s="134" t="s">
        <v>238</v>
      </c>
      <c r="P179" s="124"/>
      <c r="Q179" s="463">
        <f ca="1">IF(SUMIFS(INDIRECT("'PSI WM REF'!"&amp;SUBSTITUTE(ADDRESS(1,MATCH(Q$2,INDIRECT("'PSI WM REF'!"&amp;"5:5"),0)),"$1","")&amp;":"&amp;SUBSTITUTE(ADDRESS(1,MATCH(Q$2,INDIRECT("'PSI WM REF'!"&amp;"5:5"),0)),"$1","")),INDIRECT("'PSI WM REF'!"&amp;"C:C"),$G178,INDIRECT("'PSI WM REF'!"&amp;"U:U"),"3.Balance stock (only SEHC)")&gt;0,0,IF(ABS(SUMIFS(INDIRECT("'PSI WM REF'!"&amp;SUBSTITUTE(ADDRESS(1,MATCH(Q$2,INDIRECT("'PSI WM REF'!"&amp;"5:5"),0)),"$1","")&amp;":"&amp;SUBSTITUTE(ADDRESS(1,MATCH(Q$2,INDIRECT("'PSI WM REF'!"&amp;"5:5"),0)),"$1","")),INDIRECT("'PSI WM REF'!"&amp;"C:C"),$G178,INDIRECT("'PSI WM REF'!"&amp;"U:U"),"3.Balance stock (only SEHC)"))&gt;SUMIFS(INDIRECT("'PSI WM REF'!"&amp;SUBSTITUTE(ADDRESS(1,MATCH(Q$2,INDIRECT("'PSI WM REF'!"&amp;"5:5"),0)),"$1","")&amp;":"&amp;SUBSTITUTE(ADDRESS(1,MATCH(Q$2,INDIRECT("'PSI WM REF'!"&amp;"5:5"),0)),"$1","")),INDIRECT("'PSI WM REF'!"&amp;"C:C"),$G178,INDIRECT("'PSI WM REF'!"&amp;"U:U"),"1.Requirements (필요량)"),SUMIFS(INDIRECT("'PSI WM REF'!"&amp;SUBSTITUTE(ADDRESS(1,MATCH(Q$2,INDIRECT("'PSI WM REF'!"&amp;"5:5"),0)),"$1","")&amp;":"&amp;SUBSTITUTE(ADDRESS(1,MATCH(Q$2,INDIRECT("'PSI WM REF'!"&amp;"5:5"),0)),"$1","")),INDIRECT("'PSI WM REF'!"&amp;"C:C"),$G178,INDIRECT("'PSI WM REF'!"&amp;"U:U"),"1.Requirements (필요량)"),ABS(SUMIFS(INDIRECT("'PSI WM REF'!"&amp;SUBSTITUTE(ADDRESS(1,MATCH(Q$2,INDIRECT("'PSI WM REF'!"&amp;"5:5"),0)),"$1","")&amp;":"&amp;SUBSTITUTE(ADDRESS(1,MATCH(Q$2,INDIRECT("'PSI WM REF'!"&amp;"5:5"),0)),"$1","")),INDIRECT("'PSI WM REF'!"&amp;"C:C"),$G178,INDIRECT("'PSI WM REF'!"&amp;"U:U"),"3.Balance stock (only SEHC)"))))+N(" [[[[               Comment: WM REF PSI              ]]]")+IFERROR(SUMIFS(INDIRECT("'PSI VC'!"&amp;SUBSTITUTE(ADDRESS(1,MATCH(Q$2,INDIRECT("'PSI VC'!"&amp;"3:3"),0)),"$1","")&amp;":"&amp;SUBSTITUTE(ADDRESS(1,MATCH(Q$2,INDIRECT("'PSI VC'!"&amp;"3:3"),0)),"$1","")),INDIRECT("'PSI VC'!"&amp;"A:A"),$G178),0)+N("[[[                    Comment: VC PSI                    ]]]")+SUMIFS(INDIRECT("'Assy PSI Shortage'!"&amp;SUBSTITUTE(ADDRESS(1,42+MATCH(Q$2,INDIRECT("'Assy PSI Shortage'!"&amp;"AQ2:BA2"),0)),"$1","")&amp;":"&amp;SUBSTITUTE(ADDRESS(1,42+MATCH(Q$2,INDIRECT("'Assy PSI Shortage'!"&amp;"AQ2:BA2"),0)),"$1","")),'Assy PSI Shortage'!$AP:$AP,'DA Injection'!$G178)+N("[[[                    Comment: Assy PSI                    ]]]")</f>
        <v>0</v>
      </c>
      <c r="R179" s="464"/>
      <c r="S179" s="463">
        <f ca="1">IF(SUMIFS(INDIRECT("'PSI WM REF'!"&amp;SUBSTITUTE(ADDRESS(1,MATCH(S$2,INDIRECT("'PSI WM REF'!"&amp;"5:5"),0)),"$1","")&amp;":"&amp;SUBSTITUTE(ADDRESS(1,MATCH(S$2,INDIRECT("'PSI WM REF'!"&amp;"5:5"),0)),"$1","")),INDIRECT("'PSI WM REF'!"&amp;"C:C"),$G178,INDIRECT("'PSI WM REF'!"&amp;"U:U"),"3.Balance stock (only SEHC)")&gt;0,0,IF(ABS(SUMIFS(INDIRECT("'PSI WM REF'!"&amp;SUBSTITUTE(ADDRESS(1,MATCH(S$2,INDIRECT("'PSI WM REF'!"&amp;"5:5"),0)),"$1","")&amp;":"&amp;SUBSTITUTE(ADDRESS(1,MATCH(S$2,INDIRECT("'PSI WM REF'!"&amp;"5:5"),0)),"$1","")),INDIRECT("'PSI WM REF'!"&amp;"C:C"),$G178,INDIRECT("'PSI WM REF'!"&amp;"U:U"),"3.Balance stock (only SEHC)"))&gt;SUMIFS(INDIRECT("'PSI WM REF'!"&amp;SUBSTITUTE(ADDRESS(1,MATCH(S$2,INDIRECT("'PSI WM REF'!"&amp;"5:5"),0)),"$1","")&amp;":"&amp;SUBSTITUTE(ADDRESS(1,MATCH(S$2,INDIRECT("'PSI WM REF'!"&amp;"5:5"),0)),"$1","")),INDIRECT("'PSI WM REF'!"&amp;"C:C"),$G178,INDIRECT("'PSI WM REF'!"&amp;"U:U"),"1.Requirements (필요량)"),SUMIFS(INDIRECT("'PSI WM REF'!"&amp;SUBSTITUTE(ADDRESS(1,MATCH(S$2,INDIRECT("'PSI WM REF'!"&amp;"5:5"),0)),"$1","")&amp;":"&amp;SUBSTITUTE(ADDRESS(1,MATCH(S$2,INDIRECT("'PSI WM REF'!"&amp;"5:5"),0)),"$1","")),INDIRECT("'PSI WM REF'!"&amp;"C:C"),$G178,INDIRECT("'PSI WM REF'!"&amp;"U:U"),"1.Requirements (필요량)"),ABS(SUMIFS(INDIRECT("'PSI WM REF'!"&amp;SUBSTITUTE(ADDRESS(1,MATCH(S$2,INDIRECT("'PSI WM REF'!"&amp;"5:5"),0)),"$1","")&amp;":"&amp;SUBSTITUTE(ADDRESS(1,MATCH(S$2,INDIRECT("'PSI WM REF'!"&amp;"5:5"),0)),"$1","")),INDIRECT("'PSI WM REF'!"&amp;"C:C"),$G178,INDIRECT("'PSI WM REF'!"&amp;"U:U"),"3.Balance stock (only SEHC)"))))+N(" [[[[               Comment: WM REF PSI              ]]]")+IFERROR(SUMIFS(INDIRECT("'PSI VC'!"&amp;SUBSTITUTE(ADDRESS(1,MATCH(S$2,INDIRECT("'PSI VC'!"&amp;"3:3"),0)),"$1","")&amp;":"&amp;SUBSTITUTE(ADDRESS(1,MATCH(S$2,INDIRECT("'PSI VC'!"&amp;"3:3"),0)),"$1","")),INDIRECT("'PSI VC'!"&amp;"A:A"),$G178),0)+N("[[[                    Comment: VC PSI                    ]]]")+SUMIFS(INDIRECT("'Assy PSI Shortage'!"&amp;SUBSTITUTE(ADDRESS(1,42+MATCH(S$2,INDIRECT("'Assy PSI Shortage'!"&amp;"AQ2:BA2"),0)),"$1","")&amp;":"&amp;SUBSTITUTE(ADDRESS(1,42+MATCH(S$2,INDIRECT("'Assy PSI Shortage'!"&amp;"AQ2:BA2"),0)),"$1","")),'Assy PSI Shortage'!$AP:$AP,'DA Injection'!$G178)+N("[[[                    Comment: Assy PSI                    ]]]")</f>
        <v>0</v>
      </c>
      <c r="T179" s="464"/>
      <c r="U179" s="463">
        <f ca="1">IF(SUMIFS(INDIRECT("'PSI WM REF'!"&amp;SUBSTITUTE(ADDRESS(1,MATCH(U$2,INDIRECT("'PSI WM REF'!"&amp;"5:5"),0)),"$1","")&amp;":"&amp;SUBSTITUTE(ADDRESS(1,MATCH(U$2,INDIRECT("'PSI WM REF'!"&amp;"5:5"),0)),"$1","")),INDIRECT("'PSI WM REF'!"&amp;"C:C"),$G178,INDIRECT("'PSI WM REF'!"&amp;"U:U"),"3.Balance stock (only SEHC)")&gt;0,0,IF(ABS(SUMIFS(INDIRECT("'PSI WM REF'!"&amp;SUBSTITUTE(ADDRESS(1,MATCH(U$2,INDIRECT("'PSI WM REF'!"&amp;"5:5"),0)),"$1","")&amp;":"&amp;SUBSTITUTE(ADDRESS(1,MATCH(U$2,INDIRECT("'PSI WM REF'!"&amp;"5:5"),0)),"$1","")),INDIRECT("'PSI WM REF'!"&amp;"C:C"),$G178,INDIRECT("'PSI WM REF'!"&amp;"U:U"),"3.Balance stock (only SEHC)"))&gt;SUMIFS(INDIRECT("'PSI WM REF'!"&amp;SUBSTITUTE(ADDRESS(1,MATCH(U$2,INDIRECT("'PSI WM REF'!"&amp;"5:5"),0)),"$1","")&amp;":"&amp;SUBSTITUTE(ADDRESS(1,MATCH(U$2,INDIRECT("'PSI WM REF'!"&amp;"5:5"),0)),"$1","")),INDIRECT("'PSI WM REF'!"&amp;"C:C"),$G178,INDIRECT("'PSI WM REF'!"&amp;"U:U"),"1.Requirements (필요량)"),SUMIFS(INDIRECT("'PSI WM REF'!"&amp;SUBSTITUTE(ADDRESS(1,MATCH(U$2,INDIRECT("'PSI WM REF'!"&amp;"5:5"),0)),"$1","")&amp;":"&amp;SUBSTITUTE(ADDRESS(1,MATCH(U$2,INDIRECT("'PSI WM REF'!"&amp;"5:5"),0)),"$1","")),INDIRECT("'PSI WM REF'!"&amp;"C:C"),$G178,INDIRECT("'PSI WM REF'!"&amp;"U:U"),"1.Requirements (필요량)"),ABS(SUMIFS(INDIRECT("'PSI WM REF'!"&amp;SUBSTITUTE(ADDRESS(1,MATCH(U$2,INDIRECT("'PSI WM REF'!"&amp;"5:5"),0)),"$1","")&amp;":"&amp;SUBSTITUTE(ADDRESS(1,MATCH(U$2,INDIRECT("'PSI WM REF'!"&amp;"5:5"),0)),"$1","")),INDIRECT("'PSI WM REF'!"&amp;"C:C"),$G178,INDIRECT("'PSI WM REF'!"&amp;"U:U"),"3.Balance stock (only SEHC)"))))+N(" [[[[               Comment: WM REF PSI              ]]]")+IFERROR(SUMIFS(INDIRECT("'PSI VC'!"&amp;SUBSTITUTE(ADDRESS(1,MATCH(U$2,INDIRECT("'PSI VC'!"&amp;"3:3"),0)),"$1","")&amp;":"&amp;SUBSTITUTE(ADDRESS(1,MATCH(U$2,INDIRECT("'PSI VC'!"&amp;"3:3"),0)),"$1","")),INDIRECT("'PSI VC'!"&amp;"A:A"),$G178),0)+N("[[[                    Comment: VC PSI                    ]]]")+SUMIFS(INDIRECT("'Assy PSI Shortage'!"&amp;SUBSTITUTE(ADDRESS(1,42+MATCH(U$2,INDIRECT("'Assy PSI Shortage'!"&amp;"AQ2:BA2"),0)),"$1","")&amp;":"&amp;SUBSTITUTE(ADDRESS(1,42+MATCH(U$2,INDIRECT("'Assy PSI Shortage'!"&amp;"AQ2:BA2"),0)),"$1","")),'Assy PSI Shortage'!$AP:$AP,'DA Injection'!$G178)+N("[[[                    Comment: Assy PSI                    ]]]")</f>
        <v>0</v>
      </c>
      <c r="V179" s="464"/>
      <c r="W179" s="463">
        <f ca="1">IF(SUMIFS(INDIRECT("'PSI WM REF'!"&amp;SUBSTITUTE(ADDRESS(1,MATCH(W$2,INDIRECT("'PSI WM REF'!"&amp;"5:5"),0)),"$1","")&amp;":"&amp;SUBSTITUTE(ADDRESS(1,MATCH(W$2,INDIRECT("'PSI WM REF'!"&amp;"5:5"),0)),"$1","")),INDIRECT("'PSI WM REF'!"&amp;"C:C"),$G178,INDIRECT("'PSI WM REF'!"&amp;"U:U"),"3.Balance stock (only SEHC)")&gt;0,0,IF(ABS(SUMIFS(INDIRECT("'PSI WM REF'!"&amp;SUBSTITUTE(ADDRESS(1,MATCH(W$2,INDIRECT("'PSI WM REF'!"&amp;"5:5"),0)),"$1","")&amp;":"&amp;SUBSTITUTE(ADDRESS(1,MATCH(W$2,INDIRECT("'PSI WM REF'!"&amp;"5:5"),0)),"$1","")),INDIRECT("'PSI WM REF'!"&amp;"C:C"),$G178,INDIRECT("'PSI WM REF'!"&amp;"U:U"),"3.Balance stock (only SEHC)"))&gt;SUMIFS(INDIRECT("'PSI WM REF'!"&amp;SUBSTITUTE(ADDRESS(1,MATCH(W$2,INDIRECT("'PSI WM REF'!"&amp;"5:5"),0)),"$1","")&amp;":"&amp;SUBSTITUTE(ADDRESS(1,MATCH(W$2,INDIRECT("'PSI WM REF'!"&amp;"5:5"),0)),"$1","")),INDIRECT("'PSI WM REF'!"&amp;"C:C"),$G178,INDIRECT("'PSI WM REF'!"&amp;"U:U"),"1.Requirements (필요량)"),SUMIFS(INDIRECT("'PSI WM REF'!"&amp;SUBSTITUTE(ADDRESS(1,MATCH(W$2,INDIRECT("'PSI WM REF'!"&amp;"5:5"),0)),"$1","")&amp;":"&amp;SUBSTITUTE(ADDRESS(1,MATCH(W$2,INDIRECT("'PSI WM REF'!"&amp;"5:5"),0)),"$1","")),INDIRECT("'PSI WM REF'!"&amp;"C:C"),$G178,INDIRECT("'PSI WM REF'!"&amp;"U:U"),"1.Requirements (필요량)"),ABS(SUMIFS(INDIRECT("'PSI WM REF'!"&amp;SUBSTITUTE(ADDRESS(1,MATCH(W$2,INDIRECT("'PSI WM REF'!"&amp;"5:5"),0)),"$1","")&amp;":"&amp;SUBSTITUTE(ADDRESS(1,MATCH(W$2,INDIRECT("'PSI WM REF'!"&amp;"5:5"),0)),"$1","")),INDIRECT("'PSI WM REF'!"&amp;"C:C"),$G178,INDIRECT("'PSI WM REF'!"&amp;"U:U"),"3.Balance stock (only SEHC)"))))+N(" [[[[               Comment: WM REF PSI              ]]]")+IFERROR(SUMIFS(INDIRECT("'PSI VC'!"&amp;SUBSTITUTE(ADDRESS(1,MATCH(W$2,INDIRECT("'PSI VC'!"&amp;"3:3"),0)),"$1","")&amp;":"&amp;SUBSTITUTE(ADDRESS(1,MATCH(W$2,INDIRECT("'PSI VC'!"&amp;"3:3"),0)),"$1","")),INDIRECT("'PSI VC'!"&amp;"A:A"),$G178),0)+N("[[[                    Comment: VC PSI                    ]]]")+SUMIFS(INDIRECT("'Assy PSI Shortage'!"&amp;SUBSTITUTE(ADDRESS(1,42+MATCH(W$2,INDIRECT("'Assy PSI Shortage'!"&amp;"AQ2:BA2"),0)),"$1","")&amp;":"&amp;SUBSTITUTE(ADDRESS(1,42+MATCH(W$2,INDIRECT("'Assy PSI Shortage'!"&amp;"AQ2:BA2"),0)),"$1","")),'Assy PSI Shortage'!$AP:$AP,'DA Injection'!$G178)+N("[[[                    Comment: Assy PSI                    ]]]")</f>
        <v>0</v>
      </c>
      <c r="X179" s="464"/>
      <c r="Y179" s="463">
        <f ca="1">IF(SUMIFS(INDIRECT("'PSI WM REF'!"&amp;SUBSTITUTE(ADDRESS(1,MATCH(Y$2,INDIRECT("'PSI WM REF'!"&amp;"5:5"),0)),"$1","")&amp;":"&amp;SUBSTITUTE(ADDRESS(1,MATCH(Y$2,INDIRECT("'PSI WM REF'!"&amp;"5:5"),0)),"$1","")),INDIRECT("'PSI WM REF'!"&amp;"C:C"),$G178,INDIRECT("'PSI WM REF'!"&amp;"U:U"),"3.Balance stock (only SEHC)")&gt;0,0,IF(ABS(SUMIFS(INDIRECT("'PSI WM REF'!"&amp;SUBSTITUTE(ADDRESS(1,MATCH(Y$2,INDIRECT("'PSI WM REF'!"&amp;"5:5"),0)),"$1","")&amp;":"&amp;SUBSTITUTE(ADDRESS(1,MATCH(Y$2,INDIRECT("'PSI WM REF'!"&amp;"5:5"),0)),"$1","")),INDIRECT("'PSI WM REF'!"&amp;"C:C"),$G178,INDIRECT("'PSI WM REF'!"&amp;"U:U"),"3.Balance stock (only SEHC)"))&gt;SUMIFS(INDIRECT("'PSI WM REF'!"&amp;SUBSTITUTE(ADDRESS(1,MATCH(Y$2,INDIRECT("'PSI WM REF'!"&amp;"5:5"),0)),"$1","")&amp;":"&amp;SUBSTITUTE(ADDRESS(1,MATCH(Y$2,INDIRECT("'PSI WM REF'!"&amp;"5:5"),0)),"$1","")),INDIRECT("'PSI WM REF'!"&amp;"C:C"),$G178,INDIRECT("'PSI WM REF'!"&amp;"U:U"),"1.Requirements (필요량)"),SUMIFS(INDIRECT("'PSI WM REF'!"&amp;SUBSTITUTE(ADDRESS(1,MATCH(Y$2,INDIRECT("'PSI WM REF'!"&amp;"5:5"),0)),"$1","")&amp;":"&amp;SUBSTITUTE(ADDRESS(1,MATCH(Y$2,INDIRECT("'PSI WM REF'!"&amp;"5:5"),0)),"$1","")),INDIRECT("'PSI WM REF'!"&amp;"C:C"),$G178,INDIRECT("'PSI WM REF'!"&amp;"U:U"),"1.Requirements (필요량)"),ABS(SUMIFS(INDIRECT("'PSI WM REF'!"&amp;SUBSTITUTE(ADDRESS(1,MATCH(Y$2,INDIRECT("'PSI WM REF'!"&amp;"5:5"),0)),"$1","")&amp;":"&amp;SUBSTITUTE(ADDRESS(1,MATCH(Y$2,INDIRECT("'PSI WM REF'!"&amp;"5:5"),0)),"$1","")),INDIRECT("'PSI WM REF'!"&amp;"C:C"),$G178,INDIRECT("'PSI WM REF'!"&amp;"U:U"),"3.Balance stock (only SEHC)"))))+N(" [[[[               Comment: WM REF PSI              ]]]")+IFERROR(SUMIFS(INDIRECT("'PSI VC'!"&amp;SUBSTITUTE(ADDRESS(1,MATCH(Y$2,INDIRECT("'PSI VC'!"&amp;"3:3"),0)),"$1","")&amp;":"&amp;SUBSTITUTE(ADDRESS(1,MATCH(Y$2,INDIRECT("'PSI VC'!"&amp;"3:3"),0)),"$1","")),INDIRECT("'PSI VC'!"&amp;"A:A"),$G178),0)+N("[[[                    Comment: VC PSI                    ]]]")+SUMIFS(INDIRECT("'Assy PSI Shortage'!"&amp;SUBSTITUTE(ADDRESS(1,42+MATCH(Y$2,INDIRECT("'Assy PSI Shortage'!"&amp;"AQ2:BA2"),0)),"$1","")&amp;":"&amp;SUBSTITUTE(ADDRESS(1,42+MATCH(Y$2,INDIRECT("'Assy PSI Shortage'!"&amp;"AQ2:BA2"),0)),"$1","")),'Assy PSI Shortage'!$AP:$AP,'DA Injection'!$G178)+N("[[[                    Comment: Assy PSI                    ]]]")</f>
        <v>0</v>
      </c>
      <c r="Z179" s="464"/>
      <c r="AA179" s="463">
        <f ca="1">IF(SUMIFS(INDIRECT("'PSI WM REF'!"&amp;SUBSTITUTE(ADDRESS(1,MATCH(AA$2,INDIRECT("'PSI WM REF'!"&amp;"5:5"),0)),"$1","")&amp;":"&amp;SUBSTITUTE(ADDRESS(1,MATCH(AA$2,INDIRECT("'PSI WM REF'!"&amp;"5:5"),0)),"$1","")),INDIRECT("'PSI WM REF'!"&amp;"C:C"),$G178,INDIRECT("'PSI WM REF'!"&amp;"U:U"),"3.Balance stock (only SEHC)")&gt;0,0,IF(ABS(SUMIFS(INDIRECT("'PSI WM REF'!"&amp;SUBSTITUTE(ADDRESS(1,MATCH(AA$2,INDIRECT("'PSI WM REF'!"&amp;"5:5"),0)),"$1","")&amp;":"&amp;SUBSTITUTE(ADDRESS(1,MATCH(AA$2,INDIRECT("'PSI WM REF'!"&amp;"5:5"),0)),"$1","")),INDIRECT("'PSI WM REF'!"&amp;"C:C"),$G178,INDIRECT("'PSI WM REF'!"&amp;"U:U"),"3.Balance stock (only SEHC)"))&gt;SUMIFS(INDIRECT("'PSI WM REF'!"&amp;SUBSTITUTE(ADDRESS(1,MATCH(AA$2,INDIRECT("'PSI WM REF'!"&amp;"5:5"),0)),"$1","")&amp;":"&amp;SUBSTITUTE(ADDRESS(1,MATCH(AA$2,INDIRECT("'PSI WM REF'!"&amp;"5:5"),0)),"$1","")),INDIRECT("'PSI WM REF'!"&amp;"C:C"),$G178,INDIRECT("'PSI WM REF'!"&amp;"U:U"),"1.Requirements (필요량)"),SUMIFS(INDIRECT("'PSI WM REF'!"&amp;SUBSTITUTE(ADDRESS(1,MATCH(AA$2,INDIRECT("'PSI WM REF'!"&amp;"5:5"),0)),"$1","")&amp;":"&amp;SUBSTITUTE(ADDRESS(1,MATCH(AA$2,INDIRECT("'PSI WM REF'!"&amp;"5:5"),0)),"$1","")),INDIRECT("'PSI WM REF'!"&amp;"C:C"),$G178,INDIRECT("'PSI WM REF'!"&amp;"U:U"),"1.Requirements (필요량)"),ABS(SUMIFS(INDIRECT("'PSI WM REF'!"&amp;SUBSTITUTE(ADDRESS(1,MATCH(AA$2,INDIRECT("'PSI WM REF'!"&amp;"5:5"),0)),"$1","")&amp;":"&amp;SUBSTITUTE(ADDRESS(1,MATCH(AA$2,INDIRECT("'PSI WM REF'!"&amp;"5:5"),0)),"$1","")),INDIRECT("'PSI WM REF'!"&amp;"C:C"),$G178,INDIRECT("'PSI WM REF'!"&amp;"U:U"),"3.Balance stock (only SEHC)"))))+N(" [[[[               Comment: WM REF PSI              ]]]")+IFERROR(SUMIFS(INDIRECT("'PSI VC'!"&amp;SUBSTITUTE(ADDRESS(1,MATCH(AA$2,INDIRECT("'PSI VC'!"&amp;"3:3"),0)),"$1","")&amp;":"&amp;SUBSTITUTE(ADDRESS(1,MATCH(AA$2,INDIRECT("'PSI VC'!"&amp;"3:3"),0)),"$1","")),INDIRECT("'PSI VC'!"&amp;"A:A"),$G178),0)+N("[[[                    Comment: VC PSI                    ]]]")+SUMIFS(INDIRECT("'Assy PSI Shortage'!"&amp;SUBSTITUTE(ADDRESS(1,42+MATCH(AA$2,INDIRECT("'Assy PSI Shortage'!"&amp;"AQ2:BA2"),0)),"$1","")&amp;":"&amp;SUBSTITUTE(ADDRESS(1,42+MATCH(AA$2,INDIRECT("'Assy PSI Shortage'!"&amp;"AQ2:BA2"),0)),"$1","")),'Assy PSI Shortage'!$AP:$AP,'DA Injection'!$G178)+N("[[[                    Comment: Assy PSI                    ]]]")</f>
        <v>0</v>
      </c>
      <c r="AB179" s="464"/>
      <c r="AC179" s="463">
        <f ca="1">IF(SUMIFS(INDIRECT("'PSI WM REF'!"&amp;SUBSTITUTE(ADDRESS(1,MATCH(AC$2,INDIRECT("'PSI WM REF'!"&amp;"5:5"),0)),"$1","")&amp;":"&amp;SUBSTITUTE(ADDRESS(1,MATCH(AC$2,INDIRECT("'PSI WM REF'!"&amp;"5:5"),0)),"$1","")),INDIRECT("'PSI WM REF'!"&amp;"C:C"),$G178,INDIRECT("'PSI WM REF'!"&amp;"U:U"),"3.Balance stock (only SEHC)")&gt;0,0,IF(ABS(SUMIFS(INDIRECT("'PSI WM REF'!"&amp;SUBSTITUTE(ADDRESS(1,MATCH(AC$2,INDIRECT("'PSI WM REF'!"&amp;"5:5"),0)),"$1","")&amp;":"&amp;SUBSTITUTE(ADDRESS(1,MATCH(AC$2,INDIRECT("'PSI WM REF'!"&amp;"5:5"),0)),"$1","")),INDIRECT("'PSI WM REF'!"&amp;"C:C"),$G178,INDIRECT("'PSI WM REF'!"&amp;"U:U"),"3.Balance stock (only SEHC)"))&gt;SUMIFS(INDIRECT("'PSI WM REF'!"&amp;SUBSTITUTE(ADDRESS(1,MATCH(AC$2,INDIRECT("'PSI WM REF'!"&amp;"5:5"),0)),"$1","")&amp;":"&amp;SUBSTITUTE(ADDRESS(1,MATCH(AC$2,INDIRECT("'PSI WM REF'!"&amp;"5:5"),0)),"$1","")),INDIRECT("'PSI WM REF'!"&amp;"C:C"),$G178,INDIRECT("'PSI WM REF'!"&amp;"U:U"),"1.Requirements (필요량)"),SUMIFS(INDIRECT("'PSI WM REF'!"&amp;SUBSTITUTE(ADDRESS(1,MATCH(AC$2,INDIRECT("'PSI WM REF'!"&amp;"5:5"),0)),"$1","")&amp;":"&amp;SUBSTITUTE(ADDRESS(1,MATCH(AC$2,INDIRECT("'PSI WM REF'!"&amp;"5:5"),0)),"$1","")),INDIRECT("'PSI WM REF'!"&amp;"C:C"),$G178,INDIRECT("'PSI WM REF'!"&amp;"U:U"),"1.Requirements (필요량)"),ABS(SUMIFS(INDIRECT("'PSI WM REF'!"&amp;SUBSTITUTE(ADDRESS(1,MATCH(AC$2,INDIRECT("'PSI WM REF'!"&amp;"5:5"),0)),"$1","")&amp;":"&amp;SUBSTITUTE(ADDRESS(1,MATCH(AC$2,INDIRECT("'PSI WM REF'!"&amp;"5:5"),0)),"$1","")),INDIRECT("'PSI WM REF'!"&amp;"C:C"),$G178,INDIRECT("'PSI WM REF'!"&amp;"U:U"),"3.Balance stock (only SEHC)"))))+N(" [[[[               Comment: WM REF PSI              ]]]")+IFERROR(SUMIFS(INDIRECT("'PSI VC'!"&amp;SUBSTITUTE(ADDRESS(1,MATCH(AC$2,INDIRECT("'PSI VC'!"&amp;"3:3"),0)),"$1","")&amp;":"&amp;SUBSTITUTE(ADDRESS(1,MATCH(AC$2,INDIRECT("'PSI VC'!"&amp;"3:3"),0)),"$1","")),INDIRECT("'PSI VC'!"&amp;"A:A"),$G178),0)+N("[[[                    Comment: VC PSI                    ]]]")+SUMIFS(INDIRECT("'Assy PSI Shortage'!"&amp;SUBSTITUTE(ADDRESS(1,42+MATCH(AC$2,INDIRECT("'Assy PSI Shortage'!"&amp;"AQ2:BA2"),0)),"$1","")&amp;":"&amp;SUBSTITUTE(ADDRESS(1,42+MATCH(AC$2,INDIRECT("'Assy PSI Shortage'!"&amp;"AQ2:BA2"),0)),"$1","")),'Assy PSI Shortage'!$AP:$AP,'DA Injection'!$G178)+N("[[[                    Comment: Assy PSI                    ]]]")</f>
        <v>0</v>
      </c>
      <c r="AD179" s="464"/>
      <c r="AE179" s="463">
        <f ca="1">IF(SUMIFS(INDIRECT("'PSI WM REF'!"&amp;SUBSTITUTE(ADDRESS(1,MATCH(AE$2,INDIRECT("'PSI WM REF'!"&amp;"5:5"),0)),"$1","")&amp;":"&amp;SUBSTITUTE(ADDRESS(1,MATCH(AE$2,INDIRECT("'PSI WM REF'!"&amp;"5:5"),0)),"$1","")),INDIRECT("'PSI WM REF'!"&amp;"C:C"),$G178,INDIRECT("'PSI WM REF'!"&amp;"U:U"),"3.Balance stock (only SEHC)")&gt;0,0,IF(ABS(SUMIFS(INDIRECT("'PSI WM REF'!"&amp;SUBSTITUTE(ADDRESS(1,MATCH(AE$2,INDIRECT("'PSI WM REF'!"&amp;"5:5"),0)),"$1","")&amp;":"&amp;SUBSTITUTE(ADDRESS(1,MATCH(AE$2,INDIRECT("'PSI WM REF'!"&amp;"5:5"),0)),"$1","")),INDIRECT("'PSI WM REF'!"&amp;"C:C"),$G178,INDIRECT("'PSI WM REF'!"&amp;"U:U"),"3.Balance stock (only SEHC)"))&gt;SUMIFS(INDIRECT("'PSI WM REF'!"&amp;SUBSTITUTE(ADDRESS(1,MATCH(AE$2,INDIRECT("'PSI WM REF'!"&amp;"5:5"),0)),"$1","")&amp;":"&amp;SUBSTITUTE(ADDRESS(1,MATCH(AE$2,INDIRECT("'PSI WM REF'!"&amp;"5:5"),0)),"$1","")),INDIRECT("'PSI WM REF'!"&amp;"C:C"),$G178,INDIRECT("'PSI WM REF'!"&amp;"U:U"),"1.Requirements (필요량)"),SUMIFS(INDIRECT("'PSI WM REF'!"&amp;SUBSTITUTE(ADDRESS(1,MATCH(AE$2,INDIRECT("'PSI WM REF'!"&amp;"5:5"),0)),"$1","")&amp;":"&amp;SUBSTITUTE(ADDRESS(1,MATCH(AE$2,INDIRECT("'PSI WM REF'!"&amp;"5:5"),0)),"$1","")),INDIRECT("'PSI WM REF'!"&amp;"C:C"),$G178,INDIRECT("'PSI WM REF'!"&amp;"U:U"),"1.Requirements (필요량)"),ABS(SUMIFS(INDIRECT("'PSI WM REF'!"&amp;SUBSTITUTE(ADDRESS(1,MATCH(AE$2,INDIRECT("'PSI WM REF'!"&amp;"5:5"),0)),"$1","")&amp;":"&amp;SUBSTITUTE(ADDRESS(1,MATCH(AE$2,INDIRECT("'PSI WM REF'!"&amp;"5:5"),0)),"$1","")),INDIRECT("'PSI WM REF'!"&amp;"C:C"),$G178,INDIRECT("'PSI WM REF'!"&amp;"U:U"),"3.Balance stock (only SEHC)"))))+N(" [[[[               Comment: WM REF PSI              ]]]")+IFERROR(SUMIFS(INDIRECT("'PSI VC'!"&amp;SUBSTITUTE(ADDRESS(1,MATCH(AE$2,INDIRECT("'PSI VC'!"&amp;"3:3"),0)),"$1","")&amp;":"&amp;SUBSTITUTE(ADDRESS(1,MATCH(AE$2,INDIRECT("'PSI VC'!"&amp;"3:3"),0)),"$1","")),INDIRECT("'PSI VC'!"&amp;"A:A"),$G178),0)+N("[[[                    Comment: VC PSI                    ]]]")+SUMIFS(INDIRECT("'Assy PSI Shortage'!"&amp;SUBSTITUTE(ADDRESS(1,42+MATCH(AE$2,INDIRECT("'Assy PSI Shortage'!"&amp;"AQ2:BA2"),0)),"$1","")&amp;":"&amp;SUBSTITUTE(ADDRESS(1,42+MATCH(AE$2,INDIRECT("'Assy PSI Shortage'!"&amp;"AQ2:BA2"),0)),"$1","")),'Assy PSI Shortage'!$AP:$AP,'DA Injection'!$G178)+N("[[[                    Comment: Assy PSI                    ]]]")</f>
        <v>0</v>
      </c>
      <c r="AF179" s="464"/>
      <c r="AG179" s="463">
        <f ca="1">IF(SUMIFS(INDIRECT("'PSI WM REF'!"&amp;SUBSTITUTE(ADDRESS(1,MATCH(AG$2,INDIRECT("'PSI WM REF'!"&amp;"5:5"),0)),"$1","")&amp;":"&amp;SUBSTITUTE(ADDRESS(1,MATCH(AG$2,INDIRECT("'PSI WM REF'!"&amp;"5:5"),0)),"$1","")),INDIRECT("'PSI WM REF'!"&amp;"C:C"),$G178,INDIRECT("'PSI WM REF'!"&amp;"U:U"),"3.Balance stock (only SEHC)")&gt;0,0,IF(ABS(SUMIFS(INDIRECT("'PSI WM REF'!"&amp;SUBSTITUTE(ADDRESS(1,MATCH(AG$2,INDIRECT("'PSI WM REF'!"&amp;"5:5"),0)),"$1","")&amp;":"&amp;SUBSTITUTE(ADDRESS(1,MATCH(AG$2,INDIRECT("'PSI WM REF'!"&amp;"5:5"),0)),"$1","")),INDIRECT("'PSI WM REF'!"&amp;"C:C"),$G178,INDIRECT("'PSI WM REF'!"&amp;"U:U"),"3.Balance stock (only SEHC)"))&gt;SUMIFS(INDIRECT("'PSI WM REF'!"&amp;SUBSTITUTE(ADDRESS(1,MATCH(AG$2,INDIRECT("'PSI WM REF'!"&amp;"5:5"),0)),"$1","")&amp;":"&amp;SUBSTITUTE(ADDRESS(1,MATCH(AG$2,INDIRECT("'PSI WM REF'!"&amp;"5:5"),0)),"$1","")),INDIRECT("'PSI WM REF'!"&amp;"C:C"),$G178,INDIRECT("'PSI WM REF'!"&amp;"U:U"),"1.Requirements (필요량)"),SUMIFS(INDIRECT("'PSI WM REF'!"&amp;SUBSTITUTE(ADDRESS(1,MATCH(AG$2,INDIRECT("'PSI WM REF'!"&amp;"5:5"),0)),"$1","")&amp;":"&amp;SUBSTITUTE(ADDRESS(1,MATCH(AG$2,INDIRECT("'PSI WM REF'!"&amp;"5:5"),0)),"$1","")),INDIRECT("'PSI WM REF'!"&amp;"C:C"),$G178,INDIRECT("'PSI WM REF'!"&amp;"U:U"),"1.Requirements (필요량)"),ABS(SUMIFS(INDIRECT("'PSI WM REF'!"&amp;SUBSTITUTE(ADDRESS(1,MATCH(AG$2,INDIRECT("'PSI WM REF'!"&amp;"5:5"),0)),"$1","")&amp;":"&amp;SUBSTITUTE(ADDRESS(1,MATCH(AG$2,INDIRECT("'PSI WM REF'!"&amp;"5:5"),0)),"$1","")),INDIRECT("'PSI WM REF'!"&amp;"C:C"),$G178,INDIRECT("'PSI WM REF'!"&amp;"U:U"),"3.Balance stock (only SEHC)"))))+N(" [[[[               Comment: WM REF PSI              ]]]")+IFERROR(SUMIFS(INDIRECT("'PSI VC'!"&amp;SUBSTITUTE(ADDRESS(1,MATCH(AG$2,INDIRECT("'PSI VC'!"&amp;"3:3"),0)),"$1","")&amp;":"&amp;SUBSTITUTE(ADDRESS(1,MATCH(AG$2,INDIRECT("'PSI VC'!"&amp;"3:3"),0)),"$1","")),INDIRECT("'PSI VC'!"&amp;"A:A"),$G178),0)+N("[[[                    Comment: VC PSI                    ]]]")+SUMIFS(INDIRECT("'Assy PSI Shortage'!"&amp;SUBSTITUTE(ADDRESS(1,42+MATCH(AG$2,INDIRECT("'Assy PSI Shortage'!"&amp;"AQ2:BA2"),0)),"$1","")&amp;":"&amp;SUBSTITUTE(ADDRESS(1,42+MATCH(AG$2,INDIRECT("'Assy PSI Shortage'!"&amp;"AQ2:BA2"),0)),"$1","")),'Assy PSI Shortage'!$AP:$AP,'DA Injection'!$G178)+N("[[[                    Comment: Assy PSI                    ]]]")</f>
        <v>0</v>
      </c>
      <c r="AH179" s="464"/>
      <c r="AI179" s="463">
        <f ca="1">IF(SUMIFS(INDIRECT("'PSI WM REF'!"&amp;SUBSTITUTE(ADDRESS(1,MATCH(AI$2,INDIRECT("'PSI WM REF'!"&amp;"5:5"),0)),"$1","")&amp;":"&amp;SUBSTITUTE(ADDRESS(1,MATCH(AI$2,INDIRECT("'PSI WM REF'!"&amp;"5:5"),0)),"$1","")),INDIRECT("'PSI WM REF'!"&amp;"C:C"),$G178,INDIRECT("'PSI WM REF'!"&amp;"U:U"),"3.Balance stock (only SEHC)")&gt;0,0,IF(ABS(SUMIFS(INDIRECT("'PSI WM REF'!"&amp;SUBSTITUTE(ADDRESS(1,MATCH(AI$2,INDIRECT("'PSI WM REF'!"&amp;"5:5"),0)),"$1","")&amp;":"&amp;SUBSTITUTE(ADDRESS(1,MATCH(AI$2,INDIRECT("'PSI WM REF'!"&amp;"5:5"),0)),"$1","")),INDIRECT("'PSI WM REF'!"&amp;"C:C"),$G178,INDIRECT("'PSI WM REF'!"&amp;"U:U"),"3.Balance stock (only SEHC)"))&gt;SUMIFS(INDIRECT("'PSI WM REF'!"&amp;SUBSTITUTE(ADDRESS(1,MATCH(AI$2,INDIRECT("'PSI WM REF'!"&amp;"5:5"),0)),"$1","")&amp;":"&amp;SUBSTITUTE(ADDRESS(1,MATCH(AI$2,INDIRECT("'PSI WM REF'!"&amp;"5:5"),0)),"$1","")),INDIRECT("'PSI WM REF'!"&amp;"C:C"),$G178,INDIRECT("'PSI WM REF'!"&amp;"U:U"),"1.Requirements (필요량)"),SUMIFS(INDIRECT("'PSI WM REF'!"&amp;SUBSTITUTE(ADDRESS(1,MATCH(AI$2,INDIRECT("'PSI WM REF'!"&amp;"5:5"),0)),"$1","")&amp;":"&amp;SUBSTITUTE(ADDRESS(1,MATCH(AI$2,INDIRECT("'PSI WM REF'!"&amp;"5:5"),0)),"$1","")),INDIRECT("'PSI WM REF'!"&amp;"C:C"),$G178,INDIRECT("'PSI WM REF'!"&amp;"U:U"),"1.Requirements (필요량)"),ABS(SUMIFS(INDIRECT("'PSI WM REF'!"&amp;SUBSTITUTE(ADDRESS(1,MATCH(AI$2,INDIRECT("'PSI WM REF'!"&amp;"5:5"),0)),"$1","")&amp;":"&amp;SUBSTITUTE(ADDRESS(1,MATCH(AI$2,INDIRECT("'PSI WM REF'!"&amp;"5:5"),0)),"$1","")),INDIRECT("'PSI WM REF'!"&amp;"C:C"),$G178,INDIRECT("'PSI WM REF'!"&amp;"U:U"),"3.Balance stock (only SEHC)"))))+N(" [[[[               Comment: WM REF PSI              ]]]")+IFERROR(SUMIFS(INDIRECT("'PSI VC'!"&amp;SUBSTITUTE(ADDRESS(1,MATCH(AI$2,INDIRECT("'PSI VC'!"&amp;"3:3"),0)),"$1","")&amp;":"&amp;SUBSTITUTE(ADDRESS(1,MATCH(AI$2,INDIRECT("'PSI VC'!"&amp;"3:3"),0)),"$1","")),INDIRECT("'PSI VC'!"&amp;"A:A"),$G178),0)+N("[[[                    Comment: VC PSI                    ]]]")+SUMIFS(INDIRECT("'Assy PSI Shortage'!"&amp;SUBSTITUTE(ADDRESS(1,42+MATCH(AI$2,INDIRECT("'Assy PSI Shortage'!"&amp;"AQ2:BA2"),0)),"$1","")&amp;":"&amp;SUBSTITUTE(ADDRESS(1,42+MATCH(AI$2,INDIRECT("'Assy PSI Shortage'!"&amp;"AQ2:BA2"),0)),"$1","")),'Assy PSI Shortage'!$AP:$AP,'DA Injection'!$G178)+N("[[[                    Comment: Assy PSI                    ]]]")</f>
        <v>0</v>
      </c>
      <c r="AJ179" s="464"/>
      <c r="AK179" s="150"/>
      <c r="AL179" s="150"/>
      <c r="AM179" s="150"/>
      <c r="AN179" s="150"/>
      <c r="AO179" s="150"/>
      <c r="AP179" s="150"/>
      <c r="AQ179" s="150"/>
      <c r="AR179" s="150"/>
      <c r="AS179" s="150"/>
      <c r="AT179" s="150"/>
      <c r="AU179" s="150"/>
      <c r="AV179" s="150"/>
      <c r="AW179" s="150"/>
      <c r="AX179" s="150"/>
      <c r="AY179" s="150"/>
      <c r="AZ179" s="150"/>
      <c r="BA179" s="150"/>
      <c r="BB179" s="150"/>
      <c r="BC179" s="150"/>
      <c r="BD179" s="150"/>
      <c r="BE179" s="150"/>
      <c r="BF179" s="150"/>
      <c r="BG179" s="150"/>
      <c r="BH179" s="150"/>
      <c r="BI179" s="150"/>
      <c r="BJ179" s="150"/>
      <c r="BK179" s="150"/>
      <c r="BL179" s="150"/>
      <c r="BM179" s="150"/>
      <c r="BN179" s="150"/>
      <c r="BO179" s="150"/>
      <c r="BP179" s="150"/>
      <c r="BQ179" s="150"/>
      <c r="BR179" s="150"/>
    </row>
    <row r="180" spans="1:70" s="115" customFormat="1" ht="33">
      <c r="A180" s="114"/>
      <c r="B180" s="121"/>
      <c r="C180" s="144">
        <f t="shared" ca="1" si="161"/>
        <v>26</v>
      </c>
      <c r="D180" s="264" t="str">
        <f t="shared" ca="1" si="161"/>
        <v>-</v>
      </c>
      <c r="E180" s="144">
        <f t="shared" ref="E180:M180" ca="1" si="218">E179</f>
        <v>8</v>
      </c>
      <c r="F180" s="144">
        <f t="shared" ca="1" si="218"/>
        <v>160</v>
      </c>
      <c r="G180" s="144" t="str">
        <f t="shared" ca="1" si="218"/>
        <v>DJ64-01010/IN</v>
      </c>
      <c r="H180" s="196">
        <f t="shared" ca="1" si="218"/>
        <v>0</v>
      </c>
      <c r="I180" s="144">
        <f t="shared" si="218"/>
        <v>0</v>
      </c>
      <c r="J180" s="212">
        <f t="shared" ca="1" si="218"/>
        <v>1</v>
      </c>
      <c r="K180" s="146">
        <f t="shared" ca="1" si="218"/>
        <v>0</v>
      </c>
      <c r="L180" s="146">
        <f t="shared" ca="1" si="218"/>
        <v>37</v>
      </c>
      <c r="M180" s="146">
        <f t="shared" ca="1" si="218"/>
        <v>2</v>
      </c>
      <c r="N180" s="193">
        <f t="shared" ca="1" si="170"/>
        <v>194.59459459459458</v>
      </c>
      <c r="O180" s="134"/>
      <c r="P180" s="127" t="s">
        <v>240</v>
      </c>
      <c r="Q180" s="208"/>
      <c r="R180" s="208"/>
      <c r="S180" s="208"/>
      <c r="T180" s="208"/>
      <c r="U180" s="208"/>
      <c r="V180" s="208"/>
      <c r="W180" s="208"/>
      <c r="X180" s="208"/>
      <c r="Y180" s="208"/>
      <c r="Z180" s="208"/>
      <c r="AA180" s="208"/>
      <c r="AB180" s="208"/>
      <c r="AC180" s="208"/>
      <c r="AD180" s="208"/>
      <c r="AE180" s="208"/>
      <c r="AF180" s="208"/>
      <c r="AG180" s="208"/>
      <c r="AH180" s="208"/>
      <c r="AI180" s="208"/>
      <c r="AJ180" s="208"/>
      <c r="AK180" s="150"/>
      <c r="AL180" s="150"/>
      <c r="AM180" s="150"/>
      <c r="AN180" s="150"/>
      <c r="AO180" s="150"/>
      <c r="AP180" s="150"/>
      <c r="AQ180" s="150"/>
      <c r="AR180" s="150"/>
      <c r="AS180" s="150"/>
      <c r="AT180" s="150"/>
      <c r="AU180" s="150"/>
      <c r="AV180" s="150"/>
      <c r="AW180" s="150"/>
      <c r="AX180" s="150"/>
      <c r="AY180" s="150"/>
      <c r="AZ180" s="150"/>
      <c r="BA180" s="150"/>
      <c r="BB180" s="150"/>
      <c r="BC180" s="150"/>
      <c r="BD180" s="150"/>
      <c r="BE180" s="150"/>
      <c r="BF180" s="150"/>
      <c r="BG180" s="150"/>
      <c r="BH180" s="150"/>
      <c r="BI180" s="150"/>
      <c r="BJ180" s="150"/>
      <c r="BK180" s="150"/>
      <c r="BL180" s="150"/>
      <c r="BM180" s="150"/>
      <c r="BN180" s="150"/>
      <c r="BO180" s="150"/>
      <c r="BP180" s="150"/>
      <c r="BQ180" s="150"/>
      <c r="BR180" s="150"/>
    </row>
    <row r="181" spans="1:70" s="55" customFormat="1" ht="33">
      <c r="A181" s="54">
        <f ca="1">IF(ISTEXT($G181),COUNTIF($G$6:$G181,"*")," ")</f>
        <v>176</v>
      </c>
      <c r="B181" s="122">
        <v>43524</v>
      </c>
      <c r="C181" s="144">
        <f t="shared" ca="1" si="161"/>
        <v>26</v>
      </c>
      <c r="D181" s="264" t="str">
        <f t="shared" ca="1" si="161"/>
        <v>-</v>
      </c>
      <c r="E181" s="144">
        <f t="shared" ref="E181:M181" ca="1" si="219">E180</f>
        <v>8</v>
      </c>
      <c r="F181" s="144">
        <f t="shared" ca="1" si="219"/>
        <v>160</v>
      </c>
      <c r="G181" s="144" t="str">
        <f t="shared" ca="1" si="219"/>
        <v>DJ64-01010/IN</v>
      </c>
      <c r="H181" s="196">
        <f t="shared" ca="1" si="219"/>
        <v>0</v>
      </c>
      <c r="I181" s="144">
        <f t="shared" si="219"/>
        <v>0</v>
      </c>
      <c r="J181" s="212">
        <f t="shared" ca="1" si="219"/>
        <v>1</v>
      </c>
      <c r="K181" s="146">
        <f t="shared" ca="1" si="219"/>
        <v>0</v>
      </c>
      <c r="L181" s="146">
        <f t="shared" ca="1" si="219"/>
        <v>37</v>
      </c>
      <c r="M181" s="146">
        <f t="shared" ca="1" si="219"/>
        <v>2</v>
      </c>
      <c r="N181" s="193">
        <f t="shared" ca="1" si="170"/>
        <v>194.59459459459458</v>
      </c>
      <c r="O181" s="198">
        <f ca="1">SUM(Q181:AJ181)-H178-I178</f>
        <v>0</v>
      </c>
      <c r="P181" s="127" t="s">
        <v>232</v>
      </c>
      <c r="Q181" s="128">
        <f t="shared" ref="Q181:AJ181" ca="1" si="220">Q180*$N178</f>
        <v>0</v>
      </c>
      <c r="R181" s="128">
        <f t="shared" ca="1" si="220"/>
        <v>0</v>
      </c>
      <c r="S181" s="128">
        <f t="shared" ca="1" si="220"/>
        <v>0</v>
      </c>
      <c r="T181" s="128">
        <f t="shared" ca="1" si="220"/>
        <v>0</v>
      </c>
      <c r="U181" s="128">
        <f t="shared" ca="1" si="220"/>
        <v>0</v>
      </c>
      <c r="V181" s="128">
        <f t="shared" ca="1" si="220"/>
        <v>0</v>
      </c>
      <c r="W181" s="128">
        <f t="shared" ca="1" si="220"/>
        <v>0</v>
      </c>
      <c r="X181" s="128">
        <f t="shared" ca="1" si="220"/>
        <v>0</v>
      </c>
      <c r="Y181" s="128">
        <f t="shared" ca="1" si="220"/>
        <v>0</v>
      </c>
      <c r="Z181" s="128">
        <f t="shared" ca="1" si="220"/>
        <v>0</v>
      </c>
      <c r="AA181" s="128">
        <f t="shared" ca="1" si="220"/>
        <v>0</v>
      </c>
      <c r="AB181" s="128">
        <f t="shared" ca="1" si="220"/>
        <v>0</v>
      </c>
      <c r="AC181" s="128">
        <f t="shared" ca="1" si="220"/>
        <v>0</v>
      </c>
      <c r="AD181" s="128">
        <f t="shared" ca="1" si="220"/>
        <v>0</v>
      </c>
      <c r="AE181" s="128">
        <f t="shared" ca="1" si="220"/>
        <v>0</v>
      </c>
      <c r="AF181" s="128">
        <f t="shared" ca="1" si="220"/>
        <v>0</v>
      </c>
      <c r="AG181" s="128">
        <f t="shared" ca="1" si="220"/>
        <v>0</v>
      </c>
      <c r="AH181" s="128">
        <f t="shared" ca="1" si="220"/>
        <v>0</v>
      </c>
      <c r="AI181" s="128">
        <f t="shared" ca="1" si="220"/>
        <v>0</v>
      </c>
      <c r="AJ181" s="128">
        <f t="shared" ca="1" si="220"/>
        <v>0</v>
      </c>
      <c r="AK181" s="151"/>
      <c r="AL181" s="151"/>
      <c r="AM181" s="151"/>
      <c r="AN181" s="151"/>
      <c r="AO181" s="151"/>
      <c r="AP181" s="151"/>
      <c r="AQ181" s="151"/>
      <c r="AR181" s="151"/>
      <c r="AS181" s="151"/>
      <c r="AT181" s="151"/>
      <c r="AU181" s="151"/>
      <c r="AV181" s="151"/>
      <c r="AW181" s="151"/>
      <c r="AX181" s="151"/>
      <c r="AY181" s="151"/>
      <c r="AZ181" s="151"/>
      <c r="BA181" s="151"/>
      <c r="BB181" s="151"/>
      <c r="BC181" s="151"/>
      <c r="BD181" s="151"/>
      <c r="BE181" s="151"/>
      <c r="BF181" s="151"/>
      <c r="BG181" s="151"/>
      <c r="BH181" s="151"/>
      <c r="BI181" s="151"/>
      <c r="BJ181" s="151"/>
      <c r="BK181" s="151"/>
      <c r="BL181" s="151"/>
      <c r="BM181" s="151"/>
      <c r="BN181" s="151"/>
      <c r="BO181" s="151"/>
      <c r="BP181" s="151"/>
      <c r="BQ181" s="151"/>
      <c r="BR181" s="151"/>
    </row>
    <row r="182" spans="1:70" s="38" customFormat="1" ht="33">
      <c r="A182" s="35"/>
      <c r="B182" s="123"/>
      <c r="C182" s="144">
        <f t="shared" ca="1" si="161"/>
        <v>26</v>
      </c>
      <c r="D182" s="264" t="str">
        <f t="shared" ca="1" si="161"/>
        <v>-</v>
      </c>
      <c r="E182" s="144">
        <f t="shared" ref="E182:M182" ca="1" si="221">E181</f>
        <v>8</v>
      </c>
      <c r="F182" s="144">
        <f t="shared" ca="1" si="221"/>
        <v>160</v>
      </c>
      <c r="G182" s="144" t="str">
        <f t="shared" ca="1" si="221"/>
        <v>DJ64-01010/IN</v>
      </c>
      <c r="H182" s="196">
        <f t="shared" ca="1" si="221"/>
        <v>0</v>
      </c>
      <c r="I182" s="144">
        <f t="shared" si="221"/>
        <v>0</v>
      </c>
      <c r="J182" s="212">
        <f t="shared" ca="1" si="221"/>
        <v>1</v>
      </c>
      <c r="K182" s="146">
        <f t="shared" ca="1" si="221"/>
        <v>0</v>
      </c>
      <c r="L182" s="146">
        <f t="shared" ca="1" si="221"/>
        <v>37</v>
      </c>
      <c r="M182" s="146">
        <f t="shared" ca="1" si="221"/>
        <v>2</v>
      </c>
      <c r="N182" s="193">
        <f t="shared" ca="1" si="170"/>
        <v>194.59459459459458</v>
      </c>
      <c r="O182" s="135">
        <f ca="1">SUM(Q182:AJ182)</f>
        <v>0</v>
      </c>
      <c r="P182" s="131" t="s">
        <v>233</v>
      </c>
      <c r="Q182" s="129">
        <f ca="1">SUMIFS('Production Result'!$D:$D,'Production Result'!$C:$C,'DA Injection'!$G182,'Production Result'!$B:$B,'DA Injection'!Q$2)</f>
        <v>0</v>
      </c>
      <c r="R182" s="129">
        <f ca="1">SUMIFS('Production Result'!$E:$E,'Production Result'!$C:$C,'DA Injection'!$G182,'Production Result'!$B:$B,'DA Injection'!Q$2)</f>
        <v>0</v>
      </c>
      <c r="S182" s="129">
        <f ca="1">SUMIFS('Production Result'!$D:$D,'Production Result'!$C:$C,'DA Injection'!$G182,'Production Result'!$B:$B,'DA Injection'!S$2)</f>
        <v>0</v>
      </c>
      <c r="T182" s="129">
        <f ca="1">SUMIFS('Production Result'!$E:$E,'Production Result'!$C:$C,'DA Injection'!$G182,'Production Result'!$B:$B,'DA Injection'!S$2)</f>
        <v>0</v>
      </c>
      <c r="U182" s="129">
        <f ca="1">SUMIFS('Production Result'!$D:$D,'Production Result'!$C:$C,'DA Injection'!$G182,'Production Result'!$B:$B,'DA Injection'!U$2)</f>
        <v>0</v>
      </c>
      <c r="V182" s="129">
        <f ca="1">SUMIFS('Production Result'!$E:$E,'Production Result'!$C:$C,'DA Injection'!$G182,'Production Result'!$B:$B,'DA Injection'!U$2)</f>
        <v>0</v>
      </c>
      <c r="W182" s="129">
        <f ca="1">SUMIFS('Production Result'!$D:$D,'Production Result'!$C:$C,'DA Injection'!$G182,'Production Result'!$B:$B,'DA Injection'!W$2)</f>
        <v>0</v>
      </c>
      <c r="X182" s="129">
        <f ca="1">SUMIFS('Production Result'!$E:$E,'Production Result'!$C:$C,'DA Injection'!$G182,'Production Result'!$B:$B,'DA Injection'!W$2)</f>
        <v>0</v>
      </c>
      <c r="Y182" s="129">
        <f ca="1">SUMIFS('Production Result'!$D:$D,'Production Result'!$C:$C,'DA Injection'!$G182,'Production Result'!$B:$B,'DA Injection'!Y$2)</f>
        <v>0</v>
      </c>
      <c r="Z182" s="129">
        <f ca="1">SUMIFS('Production Result'!$E:$E,'Production Result'!$C:$C,'DA Injection'!$G182,'Production Result'!$B:$B,'DA Injection'!Y$2)</f>
        <v>0</v>
      </c>
      <c r="AA182" s="129">
        <f ca="1">SUMIFS('Production Result'!$D:$D,'Production Result'!$C:$C,'DA Injection'!$G182,'Production Result'!$B:$B,'DA Injection'!AA$2)</f>
        <v>0</v>
      </c>
      <c r="AB182" s="129">
        <f ca="1">SUMIFS('Production Result'!$E:$E,'Production Result'!$C:$C,'DA Injection'!$G182,'Production Result'!$B:$B,'DA Injection'!AA$2)</f>
        <v>0</v>
      </c>
      <c r="AC182" s="129">
        <f ca="1">SUMIFS('Production Result'!$D:$D,'Production Result'!$C:$C,'DA Injection'!$G182,'Production Result'!$B:$B,'DA Injection'!AC$2)</f>
        <v>0</v>
      </c>
      <c r="AD182" s="129">
        <f ca="1">SUMIFS('Production Result'!$E:$E,'Production Result'!$C:$C,'DA Injection'!$G182,'Production Result'!$B:$B,'DA Injection'!AC$2)</f>
        <v>0</v>
      </c>
      <c r="AE182" s="129">
        <f ca="1">SUMIFS('Production Result'!$D:$D,'Production Result'!$C:$C,'DA Injection'!$G182,'Production Result'!$B:$B,'DA Injection'!AE$2)</f>
        <v>0</v>
      </c>
      <c r="AF182" s="129">
        <f ca="1">SUMIFS('Production Result'!$E:$E,'Production Result'!$C:$C,'DA Injection'!$G182,'Production Result'!$B:$B,'DA Injection'!AE$2)</f>
        <v>0</v>
      </c>
      <c r="AG182" s="129">
        <f ca="1">SUMIFS('Production Result'!$D:$D,'Production Result'!$C:$C,'DA Injection'!$G182,'Production Result'!$B:$B,'DA Injection'!AG$2)</f>
        <v>0</v>
      </c>
      <c r="AH182" s="129">
        <f ca="1">SUMIFS('Production Result'!$E:$E,'Production Result'!$C:$C,'DA Injection'!$G182,'Production Result'!$B:$B,'DA Injection'!AG$2)</f>
        <v>0</v>
      </c>
      <c r="AI182" s="129">
        <f ca="1">SUMIFS('Production Result'!$D:$D,'Production Result'!$C:$C,'DA Injection'!$G182,'Production Result'!$B:$B,'DA Injection'!AI$2)</f>
        <v>0</v>
      </c>
      <c r="AJ182" s="129">
        <f ca="1">SUMIFS('Production Result'!$E:$E,'Production Result'!$C:$C,'DA Injection'!$G182,'Production Result'!$B:$B,'DA Injection'!AI$2)</f>
        <v>0</v>
      </c>
      <c r="AK182" s="151"/>
      <c r="AL182" s="151"/>
      <c r="AM182" s="151"/>
      <c r="AN182" s="151"/>
      <c r="AO182" s="151"/>
      <c r="AP182" s="151"/>
      <c r="AQ182" s="151"/>
      <c r="AR182" s="151"/>
      <c r="AS182" s="151"/>
      <c r="AT182" s="151"/>
      <c r="AU182" s="151"/>
      <c r="AV182" s="151"/>
      <c r="AW182" s="151"/>
      <c r="AX182" s="151"/>
      <c r="AY182" s="151"/>
      <c r="AZ182" s="151"/>
      <c r="BA182" s="151"/>
      <c r="BB182" s="151"/>
      <c r="BC182" s="151"/>
      <c r="BD182" s="151"/>
      <c r="BE182" s="151"/>
      <c r="BF182" s="151"/>
      <c r="BG182" s="151"/>
      <c r="BH182" s="151"/>
      <c r="BI182" s="151"/>
      <c r="BJ182" s="151"/>
      <c r="BK182" s="151"/>
      <c r="BL182" s="151"/>
      <c r="BM182" s="151"/>
      <c r="BN182" s="151"/>
      <c r="BO182" s="151"/>
      <c r="BP182" s="151"/>
      <c r="BQ182" s="151"/>
      <c r="BR182" s="151"/>
    </row>
    <row r="183" spans="1:70" s="38" customFormat="1" ht="33">
      <c r="A183" s="35"/>
      <c r="B183" s="123"/>
      <c r="C183" s="144">
        <f t="shared" ca="1" si="161"/>
        <v>26</v>
      </c>
      <c r="D183" s="264" t="str">
        <f t="shared" ca="1" si="161"/>
        <v>-</v>
      </c>
      <c r="E183" s="144">
        <f t="shared" ref="E183:M183" ca="1" si="222">E182</f>
        <v>8</v>
      </c>
      <c r="F183" s="144">
        <f t="shared" ca="1" si="222"/>
        <v>160</v>
      </c>
      <c r="G183" s="144" t="str">
        <f t="shared" ca="1" si="222"/>
        <v>DJ64-01010/IN</v>
      </c>
      <c r="H183" s="196">
        <f t="shared" ca="1" si="222"/>
        <v>0</v>
      </c>
      <c r="I183" s="144">
        <f t="shared" si="222"/>
        <v>0</v>
      </c>
      <c r="J183" s="212">
        <f t="shared" ca="1" si="222"/>
        <v>1</v>
      </c>
      <c r="K183" s="146">
        <f t="shared" ca="1" si="222"/>
        <v>0</v>
      </c>
      <c r="L183" s="146">
        <f t="shared" ca="1" si="222"/>
        <v>37</v>
      </c>
      <c r="M183" s="146">
        <f t="shared" ca="1" si="222"/>
        <v>2</v>
      </c>
      <c r="N183" s="193">
        <f t="shared" ca="1" si="170"/>
        <v>194.59459459459458</v>
      </c>
      <c r="O183" s="135">
        <f ca="1">SUM(Q183:AJ183)</f>
        <v>0</v>
      </c>
      <c r="P183" s="132" t="s">
        <v>234</v>
      </c>
      <c r="Q183" s="129">
        <f ca="1">SUMIFS('Production Result'!$F:$F,'Production Result'!$C:$C,'DA Injection'!$G183,'Production Result'!$B:$B,'DA Injection'!Q$2)</f>
        <v>0</v>
      </c>
      <c r="R183" s="129">
        <f ca="1">SUMIFS('Production Result'!$G:$G,'Production Result'!$C:$C,'DA Injection'!$G183,'Production Result'!$B:$B,'DA Injection'!Q$2)</f>
        <v>0</v>
      </c>
      <c r="S183" s="129">
        <f ca="1">SUMIFS('Production Result'!$F:$F,'Production Result'!$C:$C,'DA Injection'!$G183,'Production Result'!$B:$B,'DA Injection'!S$2)</f>
        <v>0</v>
      </c>
      <c r="T183" s="129">
        <f ca="1">SUMIFS('Production Result'!$G:$G,'Production Result'!$C:$C,'DA Injection'!$G183,'Production Result'!$B:$B,'DA Injection'!S$2)</f>
        <v>0</v>
      </c>
      <c r="U183" s="129">
        <f ca="1">SUMIFS('Production Result'!$F:$F,'Production Result'!$C:$C,'DA Injection'!$G183,'Production Result'!$B:$B,'DA Injection'!U$2)</f>
        <v>0</v>
      </c>
      <c r="V183" s="129">
        <f ca="1">SUMIFS('Production Result'!$G:$G,'Production Result'!$C:$C,'DA Injection'!$G183,'Production Result'!$B:$B,'DA Injection'!U$2)</f>
        <v>0</v>
      </c>
      <c r="W183" s="129">
        <f ca="1">SUMIFS('Production Result'!$F:$F,'Production Result'!$C:$C,'DA Injection'!$G183,'Production Result'!$B:$B,'DA Injection'!W$2)</f>
        <v>0</v>
      </c>
      <c r="X183" s="129">
        <f ca="1">SUMIFS('Production Result'!$G:$G,'Production Result'!$C:$C,'DA Injection'!$G183,'Production Result'!$B:$B,'DA Injection'!W$2)</f>
        <v>0</v>
      </c>
      <c r="Y183" s="129">
        <f ca="1">SUMIFS('Production Result'!$F:$F,'Production Result'!$C:$C,'DA Injection'!$G183,'Production Result'!$B:$B,'DA Injection'!Y$2)</f>
        <v>0</v>
      </c>
      <c r="Z183" s="129">
        <f ca="1">SUMIFS('Production Result'!$G:$G,'Production Result'!$C:$C,'DA Injection'!$G183,'Production Result'!$B:$B,'DA Injection'!Y$2)</f>
        <v>0</v>
      </c>
      <c r="AA183" s="129">
        <f ca="1">SUMIFS('Production Result'!$F:$F,'Production Result'!$C:$C,'DA Injection'!$G183,'Production Result'!$B:$B,'DA Injection'!AA$2)</f>
        <v>0</v>
      </c>
      <c r="AB183" s="129">
        <f ca="1">SUMIFS('Production Result'!$G:$G,'Production Result'!$C:$C,'DA Injection'!$G183,'Production Result'!$B:$B,'DA Injection'!AA$2)</f>
        <v>0</v>
      </c>
      <c r="AC183" s="129">
        <f ca="1">SUMIFS('Production Result'!$F:$F,'Production Result'!$C:$C,'DA Injection'!$G183,'Production Result'!$B:$B,'DA Injection'!AC$2)</f>
        <v>0</v>
      </c>
      <c r="AD183" s="129">
        <f ca="1">SUMIFS('Production Result'!$G:$G,'Production Result'!$C:$C,'DA Injection'!$G183,'Production Result'!$B:$B,'DA Injection'!AC$2)</f>
        <v>0</v>
      </c>
      <c r="AE183" s="129">
        <f ca="1">SUMIFS('Production Result'!$F:$F,'Production Result'!$C:$C,'DA Injection'!$G183,'Production Result'!$B:$B,'DA Injection'!AE$2)</f>
        <v>0</v>
      </c>
      <c r="AF183" s="129">
        <f ca="1">SUMIFS('Production Result'!$G:$G,'Production Result'!$C:$C,'DA Injection'!$G183,'Production Result'!$B:$B,'DA Injection'!AE$2)</f>
        <v>0</v>
      </c>
      <c r="AG183" s="129">
        <f ca="1">SUMIFS('Production Result'!$F:$F,'Production Result'!$C:$C,'DA Injection'!$G183,'Production Result'!$B:$B,'DA Injection'!AG$2)</f>
        <v>0</v>
      </c>
      <c r="AH183" s="129">
        <f ca="1">SUMIFS('Production Result'!$G:$G,'Production Result'!$C:$C,'DA Injection'!$G183,'Production Result'!$B:$B,'DA Injection'!AG$2)</f>
        <v>0</v>
      </c>
      <c r="AI183" s="129">
        <f ca="1">SUMIFS('Production Result'!$F:$F,'Production Result'!$C:$C,'DA Injection'!$G183,'Production Result'!$B:$B,'DA Injection'!AI$2)</f>
        <v>0</v>
      </c>
      <c r="AJ183" s="129">
        <f ca="1">SUMIFS('Production Result'!$G:$G,'Production Result'!$C:$C,'DA Injection'!$G183,'Production Result'!$B:$B,'DA Injection'!AI$2)</f>
        <v>0</v>
      </c>
      <c r="AK183" s="151"/>
      <c r="AL183" s="151"/>
      <c r="AM183" s="151"/>
      <c r="AN183" s="151"/>
      <c r="AO183" s="151"/>
      <c r="AP183" s="151"/>
      <c r="AQ183" s="151"/>
      <c r="AR183" s="151"/>
      <c r="AS183" s="151"/>
      <c r="AT183" s="151"/>
      <c r="AU183" s="151"/>
      <c r="AV183" s="151"/>
      <c r="AW183" s="151"/>
      <c r="AX183" s="151"/>
      <c r="AY183" s="151"/>
      <c r="AZ183" s="151"/>
      <c r="BA183" s="151"/>
      <c r="BB183" s="151"/>
      <c r="BC183" s="151"/>
      <c r="BD183" s="151"/>
      <c r="BE183" s="151"/>
      <c r="BF183" s="151"/>
      <c r="BG183" s="151"/>
      <c r="BH183" s="151"/>
      <c r="BI183" s="151"/>
      <c r="BJ183" s="151"/>
      <c r="BK183" s="151"/>
      <c r="BL183" s="151"/>
      <c r="BM183" s="151"/>
      <c r="BN183" s="151"/>
      <c r="BO183" s="151"/>
      <c r="BP183" s="151"/>
      <c r="BQ183" s="151"/>
      <c r="BR183" s="151"/>
    </row>
    <row r="184" spans="1:70" s="38" customFormat="1" ht="33">
      <c r="A184" s="35"/>
      <c r="B184" s="123"/>
      <c r="C184" s="145">
        <f t="shared" ca="1" si="161"/>
        <v>26</v>
      </c>
      <c r="D184" s="264" t="str">
        <f t="shared" ca="1" si="161"/>
        <v>-</v>
      </c>
      <c r="E184" s="145">
        <f t="shared" ref="E184:M184" ca="1" si="223">E183</f>
        <v>8</v>
      </c>
      <c r="F184" s="145">
        <f t="shared" ca="1" si="223"/>
        <v>160</v>
      </c>
      <c r="G184" s="145" t="str">
        <f t="shared" ca="1" si="223"/>
        <v>DJ64-01010/IN</v>
      </c>
      <c r="H184" s="196">
        <f t="shared" ca="1" si="223"/>
        <v>0</v>
      </c>
      <c r="I184" s="145">
        <f t="shared" si="223"/>
        <v>0</v>
      </c>
      <c r="J184" s="213">
        <f t="shared" ca="1" si="223"/>
        <v>1</v>
      </c>
      <c r="K184" s="146">
        <f t="shared" ca="1" si="223"/>
        <v>0</v>
      </c>
      <c r="L184" s="146">
        <f t="shared" ca="1" si="223"/>
        <v>37</v>
      </c>
      <c r="M184" s="146">
        <f t="shared" ca="1" si="223"/>
        <v>2</v>
      </c>
      <c r="N184" s="194">
        <f t="shared" ca="1" si="170"/>
        <v>194.59459459459458</v>
      </c>
      <c r="O184" s="137" t="e">
        <f ca="1">O183/O182</f>
        <v>#DIV/0!</v>
      </c>
      <c r="P184" s="136" t="s">
        <v>239</v>
      </c>
      <c r="Q184" s="138" t="str">
        <f t="shared" ref="Q184:AJ184" ca="1" si="224">IFERROR(Q183/Q182,"")</f>
        <v/>
      </c>
      <c r="R184" s="138" t="str">
        <f t="shared" ca="1" si="224"/>
        <v/>
      </c>
      <c r="S184" s="138" t="str">
        <f t="shared" ca="1" si="224"/>
        <v/>
      </c>
      <c r="T184" s="138" t="str">
        <f t="shared" ca="1" si="224"/>
        <v/>
      </c>
      <c r="U184" s="138" t="str">
        <f t="shared" ca="1" si="224"/>
        <v/>
      </c>
      <c r="V184" s="138" t="str">
        <f t="shared" ca="1" si="224"/>
        <v/>
      </c>
      <c r="W184" s="138" t="str">
        <f t="shared" ca="1" si="224"/>
        <v/>
      </c>
      <c r="X184" s="138" t="str">
        <f t="shared" ca="1" si="224"/>
        <v/>
      </c>
      <c r="Y184" s="138" t="str">
        <f t="shared" ca="1" si="224"/>
        <v/>
      </c>
      <c r="Z184" s="138" t="str">
        <f t="shared" ca="1" si="224"/>
        <v/>
      </c>
      <c r="AA184" s="138" t="str">
        <f t="shared" ca="1" si="224"/>
        <v/>
      </c>
      <c r="AB184" s="138" t="str">
        <f t="shared" ca="1" si="224"/>
        <v/>
      </c>
      <c r="AC184" s="138" t="str">
        <f t="shared" ca="1" si="224"/>
        <v/>
      </c>
      <c r="AD184" s="138" t="str">
        <f t="shared" ca="1" si="224"/>
        <v/>
      </c>
      <c r="AE184" s="138" t="str">
        <f t="shared" ca="1" si="224"/>
        <v/>
      </c>
      <c r="AF184" s="138" t="str">
        <f t="shared" ca="1" si="224"/>
        <v/>
      </c>
      <c r="AG184" s="138" t="str">
        <f t="shared" ca="1" si="224"/>
        <v/>
      </c>
      <c r="AH184" s="138" t="str">
        <f t="shared" ca="1" si="224"/>
        <v/>
      </c>
      <c r="AI184" s="138" t="str">
        <f t="shared" ca="1" si="224"/>
        <v/>
      </c>
      <c r="AJ184" s="138" t="str">
        <f t="shared" ca="1" si="224"/>
        <v/>
      </c>
      <c r="AK184" s="151"/>
      <c r="AL184" s="151"/>
      <c r="AM184" s="151"/>
      <c r="AN184" s="151"/>
      <c r="AO184" s="151"/>
      <c r="AP184" s="151"/>
      <c r="AQ184" s="151"/>
      <c r="AR184" s="151"/>
      <c r="AS184" s="151"/>
      <c r="AT184" s="151"/>
      <c r="AU184" s="151"/>
      <c r="AV184" s="151"/>
      <c r="AW184" s="151"/>
      <c r="AX184" s="151"/>
      <c r="AY184" s="151"/>
      <c r="AZ184" s="151"/>
      <c r="BA184" s="151"/>
      <c r="BB184" s="151"/>
      <c r="BC184" s="151"/>
      <c r="BD184" s="151"/>
      <c r="BE184" s="151"/>
      <c r="BF184" s="151"/>
      <c r="BG184" s="151"/>
      <c r="BH184" s="151"/>
      <c r="BI184" s="151"/>
      <c r="BJ184" s="151"/>
      <c r="BK184" s="151"/>
      <c r="BL184" s="151"/>
      <c r="BM184" s="151"/>
      <c r="BN184" s="151"/>
      <c r="BO184" s="151"/>
      <c r="BP184" s="151"/>
      <c r="BQ184" s="151"/>
      <c r="BR184" s="151"/>
    </row>
    <row r="185" spans="1:70" s="115" customFormat="1" ht="33">
      <c r="A185" s="114"/>
      <c r="B185" s="121"/>
      <c r="C185" s="141">
        <f ca="1">IF(P189="Good",COUNTIF(INDIRECT("P1:P"&amp;ROW(P189)),"Good"))</f>
        <v>27</v>
      </c>
      <c r="D185" s="285">
        <f ca="1">IFERROR(SUM(Q189:AJ189)/SUM(Q188:AJ188),"-")</f>
        <v>1.5229356060606063</v>
      </c>
      <c r="E185" s="139">
        <f ca="1">VLOOKUP(G185,'Code List'!B:D,2,0)</f>
        <v>10</v>
      </c>
      <c r="F185" s="139">
        <f ca="1">VLOOKUP(G185,'Code List'!B:D,3,0)</f>
        <v>240</v>
      </c>
      <c r="G185" s="427" t="str">
        <f ca="1">VLOOKUP(C185,'Code List'!A:B,2,0)</f>
        <v>DJ64-01012T/IN</v>
      </c>
      <c r="H185" s="195">
        <f ca="1">SUM(Q186:AJ186)-K185</f>
        <v>1562</v>
      </c>
      <c r="I185" s="133"/>
      <c r="J185" s="211">
        <f ca="1">VLOOKUP(G185,'Code List'!B:G,6,0)</f>
        <v>1</v>
      </c>
      <c r="K185" s="140">
        <f ca="1">SUMIFS(Stock!C:C,Stock!B:B,'DA Injection'!G185)+SUMIFS(Stock!C:C,Stock!B:B,VLOOKUP('DA Injection'!G185,'Code List'!$B:$K,10,0))</f>
        <v>3960</v>
      </c>
      <c r="L185" s="140">
        <f ca="1">VLOOKUP(G185,'Code List'!B:F,4,0)</f>
        <v>42.1</v>
      </c>
      <c r="M185" s="140">
        <f ca="1">VLOOKUP(G185,'Code List'!B:F,5,0)</f>
        <v>2</v>
      </c>
      <c r="N185" s="197">
        <f t="shared" ca="1" si="170"/>
        <v>171.02137767220901</v>
      </c>
      <c r="O185" s="134"/>
      <c r="P185" s="124" t="s">
        <v>231</v>
      </c>
      <c r="Q185" s="125" t="s">
        <v>228</v>
      </c>
      <c r="R185" s="126" t="s">
        <v>229</v>
      </c>
      <c r="S185" s="125" t="s">
        <v>228</v>
      </c>
      <c r="T185" s="126" t="s">
        <v>229</v>
      </c>
      <c r="U185" s="125" t="s">
        <v>228</v>
      </c>
      <c r="V185" s="126" t="s">
        <v>229</v>
      </c>
      <c r="W185" s="125" t="s">
        <v>228</v>
      </c>
      <c r="X185" s="126" t="s">
        <v>229</v>
      </c>
      <c r="Y185" s="125" t="s">
        <v>228</v>
      </c>
      <c r="Z185" s="126" t="s">
        <v>229</v>
      </c>
      <c r="AA185" s="125" t="s">
        <v>228</v>
      </c>
      <c r="AB185" s="126" t="s">
        <v>229</v>
      </c>
      <c r="AC185" s="125" t="s">
        <v>228</v>
      </c>
      <c r="AD185" s="126" t="s">
        <v>229</v>
      </c>
      <c r="AE185" s="125" t="s">
        <v>228</v>
      </c>
      <c r="AF185" s="126" t="s">
        <v>229</v>
      </c>
      <c r="AG185" s="125" t="s">
        <v>228</v>
      </c>
      <c r="AH185" s="126" t="s">
        <v>229</v>
      </c>
      <c r="AI185" s="125" t="s">
        <v>228</v>
      </c>
      <c r="AJ185" s="126" t="s">
        <v>229</v>
      </c>
      <c r="AK185" s="150"/>
      <c r="AL185" s="150"/>
      <c r="AM185" s="150"/>
      <c r="AN185" s="150"/>
      <c r="AO185" s="150"/>
      <c r="AP185" s="150"/>
      <c r="AQ185" s="150"/>
      <c r="AR185" s="150"/>
      <c r="AS185" s="150"/>
      <c r="AT185" s="150"/>
      <c r="AU185" s="150"/>
      <c r="AV185" s="150"/>
      <c r="AW185" s="150"/>
      <c r="AX185" s="150"/>
      <c r="AY185" s="150"/>
      <c r="AZ185" s="150"/>
      <c r="BA185" s="150"/>
      <c r="BB185" s="150"/>
      <c r="BC185" s="150"/>
      <c r="BD185" s="150"/>
      <c r="BE185" s="150"/>
      <c r="BF185" s="150"/>
      <c r="BG185" s="150"/>
      <c r="BH185" s="150"/>
      <c r="BI185" s="150"/>
      <c r="BJ185" s="150"/>
      <c r="BK185" s="150"/>
      <c r="BL185" s="150"/>
      <c r="BM185" s="150"/>
      <c r="BN185" s="150"/>
      <c r="BO185" s="150"/>
      <c r="BP185" s="150"/>
      <c r="BQ185" s="150"/>
      <c r="BR185" s="150"/>
    </row>
    <row r="186" spans="1:70" s="115" customFormat="1" ht="66.95" customHeight="1">
      <c r="A186" s="114"/>
      <c r="B186" s="121"/>
      <c r="C186" s="144">
        <f t="shared" ref="C186:M186" ca="1" si="225">C185</f>
        <v>27</v>
      </c>
      <c r="D186" s="264">
        <f t="shared" ca="1" si="225"/>
        <v>1.5229356060606063</v>
      </c>
      <c r="E186" s="144">
        <f t="shared" ca="1" si="225"/>
        <v>10</v>
      </c>
      <c r="F186" s="144">
        <f t="shared" ca="1" si="225"/>
        <v>240</v>
      </c>
      <c r="G186" s="429" t="str">
        <f t="shared" ca="1" si="225"/>
        <v>DJ64-01012T/IN</v>
      </c>
      <c r="H186" s="196">
        <f t="shared" ca="1" si="225"/>
        <v>1562</v>
      </c>
      <c r="I186" s="144">
        <f t="shared" si="225"/>
        <v>0</v>
      </c>
      <c r="J186" s="212">
        <f t="shared" ca="1" si="225"/>
        <v>1</v>
      </c>
      <c r="K186" s="146">
        <f t="shared" ca="1" si="225"/>
        <v>3960</v>
      </c>
      <c r="L186" s="146">
        <f t="shared" ca="1" si="225"/>
        <v>42.1</v>
      </c>
      <c r="M186" s="146">
        <f t="shared" ca="1" si="225"/>
        <v>2</v>
      </c>
      <c r="N186" s="193">
        <f t="shared" ca="1" si="170"/>
        <v>171.02137767220901</v>
      </c>
      <c r="O186" s="134" t="s">
        <v>238</v>
      </c>
      <c r="P186" s="124"/>
      <c r="Q186" s="463">
        <f ca="1">IF(SUMIFS(INDIRECT("'PSI WM REF'!"&amp;SUBSTITUTE(ADDRESS(1,MATCH(Q$2,INDIRECT("'PSI WM REF'!"&amp;"5:5"),0)),"$1","")&amp;":"&amp;SUBSTITUTE(ADDRESS(1,MATCH(Q$2,INDIRECT("'PSI WM REF'!"&amp;"5:5"),0)),"$1","")),INDIRECT("'PSI WM REF'!"&amp;"C:C"),$G185,INDIRECT("'PSI WM REF'!"&amp;"U:U"),"3.Balance stock (only SEHC)")&gt;0,0,IF(ABS(SUMIFS(INDIRECT("'PSI WM REF'!"&amp;SUBSTITUTE(ADDRESS(1,MATCH(Q$2,INDIRECT("'PSI WM REF'!"&amp;"5:5"),0)),"$1","")&amp;":"&amp;SUBSTITUTE(ADDRESS(1,MATCH(Q$2,INDIRECT("'PSI WM REF'!"&amp;"5:5"),0)),"$1","")),INDIRECT("'PSI WM REF'!"&amp;"C:C"),$G185,INDIRECT("'PSI WM REF'!"&amp;"U:U"),"3.Balance stock (only SEHC)"))&gt;SUMIFS(INDIRECT("'PSI WM REF'!"&amp;SUBSTITUTE(ADDRESS(1,MATCH(Q$2,INDIRECT("'PSI WM REF'!"&amp;"5:5"),0)),"$1","")&amp;":"&amp;SUBSTITUTE(ADDRESS(1,MATCH(Q$2,INDIRECT("'PSI WM REF'!"&amp;"5:5"),0)),"$1","")),INDIRECT("'PSI WM REF'!"&amp;"C:C"),$G185,INDIRECT("'PSI WM REF'!"&amp;"U:U"),"1.Requirements (필요량)"),SUMIFS(INDIRECT("'PSI WM REF'!"&amp;SUBSTITUTE(ADDRESS(1,MATCH(Q$2,INDIRECT("'PSI WM REF'!"&amp;"5:5"),0)),"$1","")&amp;":"&amp;SUBSTITUTE(ADDRESS(1,MATCH(Q$2,INDIRECT("'PSI WM REF'!"&amp;"5:5"),0)),"$1","")),INDIRECT("'PSI WM REF'!"&amp;"C:C"),$G185,INDIRECT("'PSI WM REF'!"&amp;"U:U"),"1.Requirements (필요량)"),ABS(SUMIFS(INDIRECT("'PSI WM REF'!"&amp;SUBSTITUTE(ADDRESS(1,MATCH(Q$2,INDIRECT("'PSI WM REF'!"&amp;"5:5"),0)),"$1","")&amp;":"&amp;SUBSTITUTE(ADDRESS(1,MATCH(Q$2,INDIRECT("'PSI WM REF'!"&amp;"5:5"),0)),"$1","")),INDIRECT("'PSI WM REF'!"&amp;"C:C"),$G185,INDIRECT("'PSI WM REF'!"&amp;"U:U"),"3.Balance stock (only SEHC)"))))+N(" [[[[               Comment: WM REF PSI              ]]]")+IFERROR(SUMIFS(INDIRECT("'PSI VC'!"&amp;SUBSTITUTE(ADDRESS(1,MATCH(Q$2,INDIRECT("'PSI VC'!"&amp;"3:3"),0)),"$1","")&amp;":"&amp;SUBSTITUTE(ADDRESS(1,MATCH(Q$2,INDIRECT("'PSI VC'!"&amp;"3:3"),0)),"$1","")),INDIRECT("'PSI VC'!"&amp;"A:A"),$G185),0)+N("[[[                    Comment: VC PSI                    ]]]")+SUMIFS(INDIRECT("'Assy PSI Shortage'!"&amp;SUBSTITUTE(ADDRESS(1,42+MATCH(Q$2,INDIRECT("'Assy PSI Shortage'!"&amp;"AQ2:BA2"),0)),"$1","")&amp;":"&amp;SUBSTITUTE(ADDRESS(1,42+MATCH(Q$2,INDIRECT("'Assy PSI Shortage'!"&amp;"AQ2:BA2"),0)),"$1","")),'Assy PSI Shortage'!$AP:$AP,'DA Injection'!$G185)+N("[[[                    Comment: Assy PSI                    ]]]")</f>
        <v>2922</v>
      </c>
      <c r="R186" s="464"/>
      <c r="S186" s="463">
        <f ca="1">IF(SUMIFS(INDIRECT("'PSI WM REF'!"&amp;SUBSTITUTE(ADDRESS(1,MATCH(S$2,INDIRECT("'PSI WM REF'!"&amp;"5:5"),0)),"$1","")&amp;":"&amp;SUBSTITUTE(ADDRESS(1,MATCH(S$2,INDIRECT("'PSI WM REF'!"&amp;"5:5"),0)),"$1","")),INDIRECT("'PSI WM REF'!"&amp;"C:C"),$G185,INDIRECT("'PSI WM REF'!"&amp;"U:U"),"3.Balance stock (only SEHC)")&gt;0,0,IF(ABS(SUMIFS(INDIRECT("'PSI WM REF'!"&amp;SUBSTITUTE(ADDRESS(1,MATCH(S$2,INDIRECT("'PSI WM REF'!"&amp;"5:5"),0)),"$1","")&amp;":"&amp;SUBSTITUTE(ADDRESS(1,MATCH(S$2,INDIRECT("'PSI WM REF'!"&amp;"5:5"),0)),"$1","")),INDIRECT("'PSI WM REF'!"&amp;"C:C"),$G185,INDIRECT("'PSI WM REF'!"&amp;"U:U"),"3.Balance stock (only SEHC)"))&gt;SUMIFS(INDIRECT("'PSI WM REF'!"&amp;SUBSTITUTE(ADDRESS(1,MATCH(S$2,INDIRECT("'PSI WM REF'!"&amp;"5:5"),0)),"$1","")&amp;":"&amp;SUBSTITUTE(ADDRESS(1,MATCH(S$2,INDIRECT("'PSI WM REF'!"&amp;"5:5"),0)),"$1","")),INDIRECT("'PSI WM REF'!"&amp;"C:C"),$G185,INDIRECT("'PSI WM REF'!"&amp;"U:U"),"1.Requirements (필요량)"),SUMIFS(INDIRECT("'PSI WM REF'!"&amp;SUBSTITUTE(ADDRESS(1,MATCH(S$2,INDIRECT("'PSI WM REF'!"&amp;"5:5"),0)),"$1","")&amp;":"&amp;SUBSTITUTE(ADDRESS(1,MATCH(S$2,INDIRECT("'PSI WM REF'!"&amp;"5:5"),0)),"$1","")),INDIRECT("'PSI WM REF'!"&amp;"C:C"),$G185,INDIRECT("'PSI WM REF'!"&amp;"U:U"),"1.Requirements (필요량)"),ABS(SUMIFS(INDIRECT("'PSI WM REF'!"&amp;SUBSTITUTE(ADDRESS(1,MATCH(S$2,INDIRECT("'PSI WM REF'!"&amp;"5:5"),0)),"$1","")&amp;":"&amp;SUBSTITUTE(ADDRESS(1,MATCH(S$2,INDIRECT("'PSI WM REF'!"&amp;"5:5"),0)),"$1","")),INDIRECT("'PSI WM REF'!"&amp;"C:C"),$G185,INDIRECT("'PSI WM REF'!"&amp;"U:U"),"3.Balance stock (only SEHC)"))))+N(" [[[[               Comment: WM REF PSI              ]]]")+IFERROR(SUMIFS(INDIRECT("'PSI VC'!"&amp;SUBSTITUTE(ADDRESS(1,MATCH(S$2,INDIRECT("'PSI VC'!"&amp;"3:3"),0)),"$1","")&amp;":"&amp;SUBSTITUTE(ADDRESS(1,MATCH(S$2,INDIRECT("'PSI VC'!"&amp;"3:3"),0)),"$1","")),INDIRECT("'PSI VC'!"&amp;"A:A"),$G185),0)+N("[[[                    Comment: VC PSI                    ]]]")+SUMIFS(INDIRECT("'Assy PSI Shortage'!"&amp;SUBSTITUTE(ADDRESS(1,42+MATCH(S$2,INDIRECT("'Assy PSI Shortage'!"&amp;"AQ2:BA2"),0)),"$1","")&amp;":"&amp;SUBSTITUTE(ADDRESS(1,42+MATCH(S$2,INDIRECT("'Assy PSI Shortage'!"&amp;"AQ2:BA2"),0)),"$1","")),'Assy PSI Shortage'!$AP:$AP,'DA Injection'!$G185)+N("[[[                    Comment: Assy PSI                    ]]]")</f>
        <v>0</v>
      </c>
      <c r="T186" s="464"/>
      <c r="U186" s="463">
        <f ca="1">IF(SUMIFS(INDIRECT("'PSI WM REF'!"&amp;SUBSTITUTE(ADDRESS(1,MATCH(U$2,INDIRECT("'PSI WM REF'!"&amp;"5:5"),0)),"$1","")&amp;":"&amp;SUBSTITUTE(ADDRESS(1,MATCH(U$2,INDIRECT("'PSI WM REF'!"&amp;"5:5"),0)),"$1","")),INDIRECT("'PSI WM REF'!"&amp;"C:C"),$G185,INDIRECT("'PSI WM REF'!"&amp;"U:U"),"3.Balance stock (only SEHC)")&gt;0,0,IF(ABS(SUMIFS(INDIRECT("'PSI WM REF'!"&amp;SUBSTITUTE(ADDRESS(1,MATCH(U$2,INDIRECT("'PSI WM REF'!"&amp;"5:5"),0)),"$1","")&amp;":"&amp;SUBSTITUTE(ADDRESS(1,MATCH(U$2,INDIRECT("'PSI WM REF'!"&amp;"5:5"),0)),"$1","")),INDIRECT("'PSI WM REF'!"&amp;"C:C"),$G185,INDIRECT("'PSI WM REF'!"&amp;"U:U"),"3.Balance stock (only SEHC)"))&gt;SUMIFS(INDIRECT("'PSI WM REF'!"&amp;SUBSTITUTE(ADDRESS(1,MATCH(U$2,INDIRECT("'PSI WM REF'!"&amp;"5:5"),0)),"$1","")&amp;":"&amp;SUBSTITUTE(ADDRESS(1,MATCH(U$2,INDIRECT("'PSI WM REF'!"&amp;"5:5"),0)),"$1","")),INDIRECT("'PSI WM REF'!"&amp;"C:C"),$G185,INDIRECT("'PSI WM REF'!"&amp;"U:U"),"1.Requirements (필요량)"),SUMIFS(INDIRECT("'PSI WM REF'!"&amp;SUBSTITUTE(ADDRESS(1,MATCH(U$2,INDIRECT("'PSI WM REF'!"&amp;"5:5"),0)),"$1","")&amp;":"&amp;SUBSTITUTE(ADDRESS(1,MATCH(U$2,INDIRECT("'PSI WM REF'!"&amp;"5:5"),0)),"$1","")),INDIRECT("'PSI WM REF'!"&amp;"C:C"),$G185,INDIRECT("'PSI WM REF'!"&amp;"U:U"),"1.Requirements (필요량)"),ABS(SUMIFS(INDIRECT("'PSI WM REF'!"&amp;SUBSTITUTE(ADDRESS(1,MATCH(U$2,INDIRECT("'PSI WM REF'!"&amp;"5:5"),0)),"$1","")&amp;":"&amp;SUBSTITUTE(ADDRESS(1,MATCH(U$2,INDIRECT("'PSI WM REF'!"&amp;"5:5"),0)),"$1","")),INDIRECT("'PSI WM REF'!"&amp;"C:C"),$G185,INDIRECT("'PSI WM REF'!"&amp;"U:U"),"3.Balance stock (only SEHC)"))))+N(" [[[[               Comment: WM REF PSI              ]]]")+IFERROR(SUMIFS(INDIRECT("'PSI VC'!"&amp;SUBSTITUTE(ADDRESS(1,MATCH(U$2,INDIRECT("'PSI VC'!"&amp;"3:3"),0)),"$1","")&amp;":"&amp;SUBSTITUTE(ADDRESS(1,MATCH(U$2,INDIRECT("'PSI VC'!"&amp;"3:3"),0)),"$1","")),INDIRECT("'PSI VC'!"&amp;"A:A"),$G185),0)+N("[[[                    Comment: VC PSI                    ]]]")+SUMIFS(INDIRECT("'Assy PSI Shortage'!"&amp;SUBSTITUTE(ADDRESS(1,42+MATCH(U$2,INDIRECT("'Assy PSI Shortage'!"&amp;"AQ2:BA2"),0)),"$1","")&amp;":"&amp;SUBSTITUTE(ADDRESS(1,42+MATCH(U$2,INDIRECT("'Assy PSI Shortage'!"&amp;"AQ2:BA2"),0)),"$1","")),'Assy PSI Shortage'!$AP:$AP,'DA Injection'!$G185)+N("[[[                    Comment: Assy PSI                    ]]]")</f>
        <v>0</v>
      </c>
      <c r="V186" s="464"/>
      <c r="W186" s="463">
        <f ca="1">IF(SUMIFS(INDIRECT("'PSI WM REF'!"&amp;SUBSTITUTE(ADDRESS(1,MATCH(W$2,INDIRECT("'PSI WM REF'!"&amp;"5:5"),0)),"$1","")&amp;":"&amp;SUBSTITUTE(ADDRESS(1,MATCH(W$2,INDIRECT("'PSI WM REF'!"&amp;"5:5"),0)),"$1","")),INDIRECT("'PSI WM REF'!"&amp;"C:C"),$G185,INDIRECT("'PSI WM REF'!"&amp;"U:U"),"3.Balance stock (only SEHC)")&gt;0,0,IF(ABS(SUMIFS(INDIRECT("'PSI WM REF'!"&amp;SUBSTITUTE(ADDRESS(1,MATCH(W$2,INDIRECT("'PSI WM REF'!"&amp;"5:5"),0)),"$1","")&amp;":"&amp;SUBSTITUTE(ADDRESS(1,MATCH(W$2,INDIRECT("'PSI WM REF'!"&amp;"5:5"),0)),"$1","")),INDIRECT("'PSI WM REF'!"&amp;"C:C"),$G185,INDIRECT("'PSI WM REF'!"&amp;"U:U"),"3.Balance stock (only SEHC)"))&gt;SUMIFS(INDIRECT("'PSI WM REF'!"&amp;SUBSTITUTE(ADDRESS(1,MATCH(W$2,INDIRECT("'PSI WM REF'!"&amp;"5:5"),0)),"$1","")&amp;":"&amp;SUBSTITUTE(ADDRESS(1,MATCH(W$2,INDIRECT("'PSI WM REF'!"&amp;"5:5"),0)),"$1","")),INDIRECT("'PSI WM REF'!"&amp;"C:C"),$G185,INDIRECT("'PSI WM REF'!"&amp;"U:U"),"1.Requirements (필요량)"),SUMIFS(INDIRECT("'PSI WM REF'!"&amp;SUBSTITUTE(ADDRESS(1,MATCH(W$2,INDIRECT("'PSI WM REF'!"&amp;"5:5"),0)),"$1","")&amp;":"&amp;SUBSTITUTE(ADDRESS(1,MATCH(W$2,INDIRECT("'PSI WM REF'!"&amp;"5:5"),0)),"$1","")),INDIRECT("'PSI WM REF'!"&amp;"C:C"),$G185,INDIRECT("'PSI WM REF'!"&amp;"U:U"),"1.Requirements (필요량)"),ABS(SUMIFS(INDIRECT("'PSI WM REF'!"&amp;SUBSTITUTE(ADDRESS(1,MATCH(W$2,INDIRECT("'PSI WM REF'!"&amp;"5:5"),0)),"$1","")&amp;":"&amp;SUBSTITUTE(ADDRESS(1,MATCH(W$2,INDIRECT("'PSI WM REF'!"&amp;"5:5"),0)),"$1","")),INDIRECT("'PSI WM REF'!"&amp;"C:C"),$G185,INDIRECT("'PSI WM REF'!"&amp;"U:U"),"3.Balance stock (only SEHC)"))))+N(" [[[[               Comment: WM REF PSI              ]]]")+IFERROR(SUMIFS(INDIRECT("'PSI VC'!"&amp;SUBSTITUTE(ADDRESS(1,MATCH(W$2,INDIRECT("'PSI VC'!"&amp;"3:3"),0)),"$1","")&amp;":"&amp;SUBSTITUTE(ADDRESS(1,MATCH(W$2,INDIRECT("'PSI VC'!"&amp;"3:3"),0)),"$1","")),INDIRECT("'PSI VC'!"&amp;"A:A"),$G185),0)+N("[[[                    Comment: VC PSI                    ]]]")+SUMIFS(INDIRECT("'Assy PSI Shortage'!"&amp;SUBSTITUTE(ADDRESS(1,42+MATCH(W$2,INDIRECT("'Assy PSI Shortage'!"&amp;"AQ2:BA2"),0)),"$1","")&amp;":"&amp;SUBSTITUTE(ADDRESS(1,42+MATCH(W$2,INDIRECT("'Assy PSI Shortage'!"&amp;"AQ2:BA2"),0)),"$1","")),'Assy PSI Shortage'!$AP:$AP,'DA Injection'!$G185)+N("[[[                    Comment: Assy PSI                    ]]]")</f>
        <v>0</v>
      </c>
      <c r="X186" s="464"/>
      <c r="Y186" s="463">
        <f ca="1">IF(SUMIFS(INDIRECT("'PSI WM REF'!"&amp;SUBSTITUTE(ADDRESS(1,MATCH(Y$2,INDIRECT("'PSI WM REF'!"&amp;"5:5"),0)),"$1","")&amp;":"&amp;SUBSTITUTE(ADDRESS(1,MATCH(Y$2,INDIRECT("'PSI WM REF'!"&amp;"5:5"),0)),"$1","")),INDIRECT("'PSI WM REF'!"&amp;"C:C"),$G185,INDIRECT("'PSI WM REF'!"&amp;"U:U"),"3.Balance stock (only SEHC)")&gt;0,0,IF(ABS(SUMIFS(INDIRECT("'PSI WM REF'!"&amp;SUBSTITUTE(ADDRESS(1,MATCH(Y$2,INDIRECT("'PSI WM REF'!"&amp;"5:5"),0)),"$1","")&amp;":"&amp;SUBSTITUTE(ADDRESS(1,MATCH(Y$2,INDIRECT("'PSI WM REF'!"&amp;"5:5"),0)),"$1","")),INDIRECT("'PSI WM REF'!"&amp;"C:C"),$G185,INDIRECT("'PSI WM REF'!"&amp;"U:U"),"3.Balance stock (only SEHC)"))&gt;SUMIFS(INDIRECT("'PSI WM REF'!"&amp;SUBSTITUTE(ADDRESS(1,MATCH(Y$2,INDIRECT("'PSI WM REF'!"&amp;"5:5"),0)),"$1","")&amp;":"&amp;SUBSTITUTE(ADDRESS(1,MATCH(Y$2,INDIRECT("'PSI WM REF'!"&amp;"5:5"),0)),"$1","")),INDIRECT("'PSI WM REF'!"&amp;"C:C"),$G185,INDIRECT("'PSI WM REF'!"&amp;"U:U"),"1.Requirements (필요량)"),SUMIFS(INDIRECT("'PSI WM REF'!"&amp;SUBSTITUTE(ADDRESS(1,MATCH(Y$2,INDIRECT("'PSI WM REF'!"&amp;"5:5"),0)),"$1","")&amp;":"&amp;SUBSTITUTE(ADDRESS(1,MATCH(Y$2,INDIRECT("'PSI WM REF'!"&amp;"5:5"),0)),"$1","")),INDIRECT("'PSI WM REF'!"&amp;"C:C"),$G185,INDIRECT("'PSI WM REF'!"&amp;"U:U"),"1.Requirements (필요량)"),ABS(SUMIFS(INDIRECT("'PSI WM REF'!"&amp;SUBSTITUTE(ADDRESS(1,MATCH(Y$2,INDIRECT("'PSI WM REF'!"&amp;"5:5"),0)),"$1","")&amp;":"&amp;SUBSTITUTE(ADDRESS(1,MATCH(Y$2,INDIRECT("'PSI WM REF'!"&amp;"5:5"),0)),"$1","")),INDIRECT("'PSI WM REF'!"&amp;"C:C"),$G185,INDIRECT("'PSI WM REF'!"&amp;"U:U"),"3.Balance stock (only SEHC)"))))+N(" [[[[               Comment: WM REF PSI              ]]]")+IFERROR(SUMIFS(INDIRECT("'PSI VC'!"&amp;SUBSTITUTE(ADDRESS(1,MATCH(Y$2,INDIRECT("'PSI VC'!"&amp;"3:3"),0)),"$1","")&amp;":"&amp;SUBSTITUTE(ADDRESS(1,MATCH(Y$2,INDIRECT("'PSI VC'!"&amp;"3:3"),0)),"$1","")),INDIRECT("'PSI VC'!"&amp;"A:A"),$G185),0)+N("[[[                    Comment: VC PSI                    ]]]")+SUMIFS(INDIRECT("'Assy PSI Shortage'!"&amp;SUBSTITUTE(ADDRESS(1,42+MATCH(Y$2,INDIRECT("'Assy PSI Shortage'!"&amp;"AQ2:BA2"),0)),"$1","")&amp;":"&amp;SUBSTITUTE(ADDRESS(1,42+MATCH(Y$2,INDIRECT("'Assy PSI Shortage'!"&amp;"AQ2:BA2"),0)),"$1","")),'Assy PSI Shortage'!$AP:$AP,'DA Injection'!$G185)+N("[[[                    Comment: Assy PSI                    ]]]")</f>
        <v>0</v>
      </c>
      <c r="Z186" s="464"/>
      <c r="AA186" s="463">
        <f ca="1">IF(SUMIFS(INDIRECT("'PSI WM REF'!"&amp;SUBSTITUTE(ADDRESS(1,MATCH(AA$2,INDIRECT("'PSI WM REF'!"&amp;"5:5"),0)),"$1","")&amp;":"&amp;SUBSTITUTE(ADDRESS(1,MATCH(AA$2,INDIRECT("'PSI WM REF'!"&amp;"5:5"),0)),"$1","")),INDIRECT("'PSI WM REF'!"&amp;"C:C"),$G185,INDIRECT("'PSI WM REF'!"&amp;"U:U"),"3.Balance stock (only SEHC)")&gt;0,0,IF(ABS(SUMIFS(INDIRECT("'PSI WM REF'!"&amp;SUBSTITUTE(ADDRESS(1,MATCH(AA$2,INDIRECT("'PSI WM REF'!"&amp;"5:5"),0)),"$1","")&amp;":"&amp;SUBSTITUTE(ADDRESS(1,MATCH(AA$2,INDIRECT("'PSI WM REF'!"&amp;"5:5"),0)),"$1","")),INDIRECT("'PSI WM REF'!"&amp;"C:C"),$G185,INDIRECT("'PSI WM REF'!"&amp;"U:U"),"3.Balance stock (only SEHC)"))&gt;SUMIFS(INDIRECT("'PSI WM REF'!"&amp;SUBSTITUTE(ADDRESS(1,MATCH(AA$2,INDIRECT("'PSI WM REF'!"&amp;"5:5"),0)),"$1","")&amp;":"&amp;SUBSTITUTE(ADDRESS(1,MATCH(AA$2,INDIRECT("'PSI WM REF'!"&amp;"5:5"),0)),"$1","")),INDIRECT("'PSI WM REF'!"&amp;"C:C"),$G185,INDIRECT("'PSI WM REF'!"&amp;"U:U"),"1.Requirements (필요량)"),SUMIFS(INDIRECT("'PSI WM REF'!"&amp;SUBSTITUTE(ADDRESS(1,MATCH(AA$2,INDIRECT("'PSI WM REF'!"&amp;"5:5"),0)),"$1","")&amp;":"&amp;SUBSTITUTE(ADDRESS(1,MATCH(AA$2,INDIRECT("'PSI WM REF'!"&amp;"5:5"),0)),"$1","")),INDIRECT("'PSI WM REF'!"&amp;"C:C"),$G185,INDIRECT("'PSI WM REF'!"&amp;"U:U"),"1.Requirements (필요량)"),ABS(SUMIFS(INDIRECT("'PSI WM REF'!"&amp;SUBSTITUTE(ADDRESS(1,MATCH(AA$2,INDIRECT("'PSI WM REF'!"&amp;"5:5"),0)),"$1","")&amp;":"&amp;SUBSTITUTE(ADDRESS(1,MATCH(AA$2,INDIRECT("'PSI WM REF'!"&amp;"5:5"),0)),"$1","")),INDIRECT("'PSI WM REF'!"&amp;"C:C"),$G185,INDIRECT("'PSI WM REF'!"&amp;"U:U"),"3.Balance stock (only SEHC)"))))+N(" [[[[               Comment: WM REF PSI              ]]]")+IFERROR(SUMIFS(INDIRECT("'PSI VC'!"&amp;SUBSTITUTE(ADDRESS(1,MATCH(AA$2,INDIRECT("'PSI VC'!"&amp;"3:3"),0)),"$1","")&amp;":"&amp;SUBSTITUTE(ADDRESS(1,MATCH(AA$2,INDIRECT("'PSI VC'!"&amp;"3:3"),0)),"$1","")),INDIRECT("'PSI VC'!"&amp;"A:A"),$G185),0)+N("[[[                    Comment: VC PSI                    ]]]")+SUMIFS(INDIRECT("'Assy PSI Shortage'!"&amp;SUBSTITUTE(ADDRESS(1,42+MATCH(AA$2,INDIRECT("'Assy PSI Shortage'!"&amp;"AQ2:BA2"),0)),"$1","")&amp;":"&amp;SUBSTITUTE(ADDRESS(1,42+MATCH(AA$2,INDIRECT("'Assy PSI Shortage'!"&amp;"AQ2:BA2"),0)),"$1","")),'Assy PSI Shortage'!$AP:$AP,'DA Injection'!$G185)+N("[[[                    Comment: Assy PSI                    ]]]")</f>
        <v>0</v>
      </c>
      <c r="AB186" s="464"/>
      <c r="AC186" s="463">
        <f ca="1">IF(SUMIFS(INDIRECT("'PSI WM REF'!"&amp;SUBSTITUTE(ADDRESS(1,MATCH(AC$2,INDIRECT("'PSI WM REF'!"&amp;"5:5"),0)),"$1","")&amp;":"&amp;SUBSTITUTE(ADDRESS(1,MATCH(AC$2,INDIRECT("'PSI WM REF'!"&amp;"5:5"),0)),"$1","")),INDIRECT("'PSI WM REF'!"&amp;"C:C"),$G185,INDIRECT("'PSI WM REF'!"&amp;"U:U"),"3.Balance stock (only SEHC)")&gt;0,0,IF(ABS(SUMIFS(INDIRECT("'PSI WM REF'!"&amp;SUBSTITUTE(ADDRESS(1,MATCH(AC$2,INDIRECT("'PSI WM REF'!"&amp;"5:5"),0)),"$1","")&amp;":"&amp;SUBSTITUTE(ADDRESS(1,MATCH(AC$2,INDIRECT("'PSI WM REF'!"&amp;"5:5"),0)),"$1","")),INDIRECT("'PSI WM REF'!"&amp;"C:C"),$G185,INDIRECT("'PSI WM REF'!"&amp;"U:U"),"3.Balance stock (only SEHC)"))&gt;SUMIFS(INDIRECT("'PSI WM REF'!"&amp;SUBSTITUTE(ADDRESS(1,MATCH(AC$2,INDIRECT("'PSI WM REF'!"&amp;"5:5"),0)),"$1","")&amp;":"&amp;SUBSTITUTE(ADDRESS(1,MATCH(AC$2,INDIRECT("'PSI WM REF'!"&amp;"5:5"),0)),"$1","")),INDIRECT("'PSI WM REF'!"&amp;"C:C"),$G185,INDIRECT("'PSI WM REF'!"&amp;"U:U"),"1.Requirements (필요량)"),SUMIFS(INDIRECT("'PSI WM REF'!"&amp;SUBSTITUTE(ADDRESS(1,MATCH(AC$2,INDIRECT("'PSI WM REF'!"&amp;"5:5"),0)),"$1","")&amp;":"&amp;SUBSTITUTE(ADDRESS(1,MATCH(AC$2,INDIRECT("'PSI WM REF'!"&amp;"5:5"),0)),"$1","")),INDIRECT("'PSI WM REF'!"&amp;"C:C"),$G185,INDIRECT("'PSI WM REF'!"&amp;"U:U"),"1.Requirements (필요량)"),ABS(SUMIFS(INDIRECT("'PSI WM REF'!"&amp;SUBSTITUTE(ADDRESS(1,MATCH(AC$2,INDIRECT("'PSI WM REF'!"&amp;"5:5"),0)),"$1","")&amp;":"&amp;SUBSTITUTE(ADDRESS(1,MATCH(AC$2,INDIRECT("'PSI WM REF'!"&amp;"5:5"),0)),"$1","")),INDIRECT("'PSI WM REF'!"&amp;"C:C"),$G185,INDIRECT("'PSI WM REF'!"&amp;"U:U"),"3.Balance stock (only SEHC)"))))+N(" [[[[               Comment: WM REF PSI              ]]]")+IFERROR(SUMIFS(INDIRECT("'PSI VC'!"&amp;SUBSTITUTE(ADDRESS(1,MATCH(AC$2,INDIRECT("'PSI VC'!"&amp;"3:3"),0)),"$1","")&amp;":"&amp;SUBSTITUTE(ADDRESS(1,MATCH(AC$2,INDIRECT("'PSI VC'!"&amp;"3:3"),0)),"$1","")),INDIRECT("'PSI VC'!"&amp;"A:A"),$G185),0)+N("[[[                    Comment: VC PSI                    ]]]")+SUMIFS(INDIRECT("'Assy PSI Shortage'!"&amp;SUBSTITUTE(ADDRESS(1,42+MATCH(AC$2,INDIRECT("'Assy PSI Shortage'!"&amp;"AQ2:BA2"),0)),"$1","")&amp;":"&amp;SUBSTITUTE(ADDRESS(1,42+MATCH(AC$2,INDIRECT("'Assy PSI Shortage'!"&amp;"AQ2:BA2"),0)),"$1","")),'Assy PSI Shortage'!$AP:$AP,'DA Injection'!$G185)+N("[[[                    Comment: Assy PSI                    ]]]")</f>
        <v>340</v>
      </c>
      <c r="AD186" s="464"/>
      <c r="AE186" s="463">
        <f ca="1">IF(SUMIFS(INDIRECT("'PSI WM REF'!"&amp;SUBSTITUTE(ADDRESS(1,MATCH(AE$2,INDIRECT("'PSI WM REF'!"&amp;"5:5"),0)),"$1","")&amp;":"&amp;SUBSTITUTE(ADDRESS(1,MATCH(AE$2,INDIRECT("'PSI WM REF'!"&amp;"5:5"),0)),"$1","")),INDIRECT("'PSI WM REF'!"&amp;"C:C"),$G185,INDIRECT("'PSI WM REF'!"&amp;"U:U"),"3.Balance stock (only SEHC)")&gt;0,0,IF(ABS(SUMIFS(INDIRECT("'PSI WM REF'!"&amp;SUBSTITUTE(ADDRESS(1,MATCH(AE$2,INDIRECT("'PSI WM REF'!"&amp;"5:5"),0)),"$1","")&amp;":"&amp;SUBSTITUTE(ADDRESS(1,MATCH(AE$2,INDIRECT("'PSI WM REF'!"&amp;"5:5"),0)),"$1","")),INDIRECT("'PSI WM REF'!"&amp;"C:C"),$G185,INDIRECT("'PSI WM REF'!"&amp;"U:U"),"3.Balance stock (only SEHC)"))&gt;SUMIFS(INDIRECT("'PSI WM REF'!"&amp;SUBSTITUTE(ADDRESS(1,MATCH(AE$2,INDIRECT("'PSI WM REF'!"&amp;"5:5"),0)),"$1","")&amp;":"&amp;SUBSTITUTE(ADDRESS(1,MATCH(AE$2,INDIRECT("'PSI WM REF'!"&amp;"5:5"),0)),"$1","")),INDIRECT("'PSI WM REF'!"&amp;"C:C"),$G185,INDIRECT("'PSI WM REF'!"&amp;"U:U"),"1.Requirements (필요량)"),SUMIFS(INDIRECT("'PSI WM REF'!"&amp;SUBSTITUTE(ADDRESS(1,MATCH(AE$2,INDIRECT("'PSI WM REF'!"&amp;"5:5"),0)),"$1","")&amp;":"&amp;SUBSTITUTE(ADDRESS(1,MATCH(AE$2,INDIRECT("'PSI WM REF'!"&amp;"5:5"),0)),"$1","")),INDIRECT("'PSI WM REF'!"&amp;"C:C"),$G185,INDIRECT("'PSI WM REF'!"&amp;"U:U"),"1.Requirements (필요량)"),ABS(SUMIFS(INDIRECT("'PSI WM REF'!"&amp;SUBSTITUTE(ADDRESS(1,MATCH(AE$2,INDIRECT("'PSI WM REF'!"&amp;"5:5"),0)),"$1","")&amp;":"&amp;SUBSTITUTE(ADDRESS(1,MATCH(AE$2,INDIRECT("'PSI WM REF'!"&amp;"5:5"),0)),"$1","")),INDIRECT("'PSI WM REF'!"&amp;"C:C"),$G185,INDIRECT("'PSI WM REF'!"&amp;"U:U"),"3.Balance stock (only SEHC)"))))+N(" [[[[               Comment: WM REF PSI              ]]]")+IFERROR(SUMIFS(INDIRECT("'PSI VC'!"&amp;SUBSTITUTE(ADDRESS(1,MATCH(AE$2,INDIRECT("'PSI VC'!"&amp;"3:3"),0)),"$1","")&amp;":"&amp;SUBSTITUTE(ADDRESS(1,MATCH(AE$2,INDIRECT("'PSI VC'!"&amp;"3:3"),0)),"$1","")),INDIRECT("'PSI VC'!"&amp;"A:A"),$G185),0)+N("[[[                    Comment: VC PSI                    ]]]")+SUMIFS(INDIRECT("'Assy PSI Shortage'!"&amp;SUBSTITUTE(ADDRESS(1,42+MATCH(AE$2,INDIRECT("'Assy PSI Shortage'!"&amp;"AQ2:BA2"),0)),"$1","")&amp;":"&amp;SUBSTITUTE(ADDRESS(1,42+MATCH(AE$2,INDIRECT("'Assy PSI Shortage'!"&amp;"AQ2:BA2"),0)),"$1","")),'Assy PSI Shortage'!$AP:$AP,'DA Injection'!$G185)+N("[[[                    Comment: Assy PSI                    ]]]")</f>
        <v>2260</v>
      </c>
      <c r="AF186" s="464"/>
      <c r="AG186" s="463">
        <f ca="1">IF(SUMIFS(INDIRECT("'PSI WM REF'!"&amp;SUBSTITUTE(ADDRESS(1,MATCH(AG$2,INDIRECT("'PSI WM REF'!"&amp;"5:5"),0)),"$1","")&amp;":"&amp;SUBSTITUTE(ADDRESS(1,MATCH(AG$2,INDIRECT("'PSI WM REF'!"&amp;"5:5"),0)),"$1","")),INDIRECT("'PSI WM REF'!"&amp;"C:C"),$G185,INDIRECT("'PSI WM REF'!"&amp;"U:U"),"3.Balance stock (only SEHC)")&gt;0,0,IF(ABS(SUMIFS(INDIRECT("'PSI WM REF'!"&amp;SUBSTITUTE(ADDRESS(1,MATCH(AG$2,INDIRECT("'PSI WM REF'!"&amp;"5:5"),0)),"$1","")&amp;":"&amp;SUBSTITUTE(ADDRESS(1,MATCH(AG$2,INDIRECT("'PSI WM REF'!"&amp;"5:5"),0)),"$1","")),INDIRECT("'PSI WM REF'!"&amp;"C:C"),$G185,INDIRECT("'PSI WM REF'!"&amp;"U:U"),"3.Balance stock (only SEHC)"))&gt;SUMIFS(INDIRECT("'PSI WM REF'!"&amp;SUBSTITUTE(ADDRESS(1,MATCH(AG$2,INDIRECT("'PSI WM REF'!"&amp;"5:5"),0)),"$1","")&amp;":"&amp;SUBSTITUTE(ADDRESS(1,MATCH(AG$2,INDIRECT("'PSI WM REF'!"&amp;"5:5"),0)),"$1","")),INDIRECT("'PSI WM REF'!"&amp;"C:C"),$G185,INDIRECT("'PSI WM REF'!"&amp;"U:U"),"1.Requirements (필요량)"),SUMIFS(INDIRECT("'PSI WM REF'!"&amp;SUBSTITUTE(ADDRESS(1,MATCH(AG$2,INDIRECT("'PSI WM REF'!"&amp;"5:5"),0)),"$1","")&amp;":"&amp;SUBSTITUTE(ADDRESS(1,MATCH(AG$2,INDIRECT("'PSI WM REF'!"&amp;"5:5"),0)),"$1","")),INDIRECT("'PSI WM REF'!"&amp;"C:C"),$G185,INDIRECT("'PSI WM REF'!"&amp;"U:U"),"1.Requirements (필요량)"),ABS(SUMIFS(INDIRECT("'PSI WM REF'!"&amp;SUBSTITUTE(ADDRESS(1,MATCH(AG$2,INDIRECT("'PSI WM REF'!"&amp;"5:5"),0)),"$1","")&amp;":"&amp;SUBSTITUTE(ADDRESS(1,MATCH(AG$2,INDIRECT("'PSI WM REF'!"&amp;"5:5"),0)),"$1","")),INDIRECT("'PSI WM REF'!"&amp;"C:C"),$G185,INDIRECT("'PSI WM REF'!"&amp;"U:U"),"3.Balance stock (only SEHC)"))))+N(" [[[[               Comment: WM REF PSI              ]]]")+IFERROR(SUMIFS(INDIRECT("'PSI VC'!"&amp;SUBSTITUTE(ADDRESS(1,MATCH(AG$2,INDIRECT("'PSI VC'!"&amp;"3:3"),0)),"$1","")&amp;":"&amp;SUBSTITUTE(ADDRESS(1,MATCH(AG$2,INDIRECT("'PSI VC'!"&amp;"3:3"),0)),"$1","")),INDIRECT("'PSI VC'!"&amp;"A:A"),$G185),0)+N("[[[                    Comment: VC PSI                    ]]]")+SUMIFS(INDIRECT("'Assy PSI Shortage'!"&amp;SUBSTITUTE(ADDRESS(1,42+MATCH(AG$2,INDIRECT("'Assy PSI Shortage'!"&amp;"AQ2:BA2"),0)),"$1","")&amp;":"&amp;SUBSTITUTE(ADDRESS(1,42+MATCH(AG$2,INDIRECT("'Assy PSI Shortage'!"&amp;"AQ2:BA2"),0)),"$1","")),'Assy PSI Shortage'!$AP:$AP,'DA Injection'!$G185)+N("[[[                    Comment: Assy PSI                    ]]]")</f>
        <v>0</v>
      </c>
      <c r="AH186" s="464"/>
      <c r="AI186" s="463">
        <f ca="1">IF(SUMIFS(INDIRECT("'PSI WM REF'!"&amp;SUBSTITUTE(ADDRESS(1,MATCH(AI$2,INDIRECT("'PSI WM REF'!"&amp;"5:5"),0)),"$1","")&amp;":"&amp;SUBSTITUTE(ADDRESS(1,MATCH(AI$2,INDIRECT("'PSI WM REF'!"&amp;"5:5"),0)),"$1","")),INDIRECT("'PSI WM REF'!"&amp;"C:C"),$G185,INDIRECT("'PSI WM REF'!"&amp;"U:U"),"3.Balance stock (only SEHC)")&gt;0,0,IF(ABS(SUMIFS(INDIRECT("'PSI WM REF'!"&amp;SUBSTITUTE(ADDRESS(1,MATCH(AI$2,INDIRECT("'PSI WM REF'!"&amp;"5:5"),0)),"$1","")&amp;":"&amp;SUBSTITUTE(ADDRESS(1,MATCH(AI$2,INDIRECT("'PSI WM REF'!"&amp;"5:5"),0)),"$1","")),INDIRECT("'PSI WM REF'!"&amp;"C:C"),$G185,INDIRECT("'PSI WM REF'!"&amp;"U:U"),"3.Balance stock (only SEHC)"))&gt;SUMIFS(INDIRECT("'PSI WM REF'!"&amp;SUBSTITUTE(ADDRESS(1,MATCH(AI$2,INDIRECT("'PSI WM REF'!"&amp;"5:5"),0)),"$1","")&amp;":"&amp;SUBSTITUTE(ADDRESS(1,MATCH(AI$2,INDIRECT("'PSI WM REF'!"&amp;"5:5"),0)),"$1","")),INDIRECT("'PSI WM REF'!"&amp;"C:C"),$G185,INDIRECT("'PSI WM REF'!"&amp;"U:U"),"1.Requirements (필요량)"),SUMIFS(INDIRECT("'PSI WM REF'!"&amp;SUBSTITUTE(ADDRESS(1,MATCH(AI$2,INDIRECT("'PSI WM REF'!"&amp;"5:5"),0)),"$1","")&amp;":"&amp;SUBSTITUTE(ADDRESS(1,MATCH(AI$2,INDIRECT("'PSI WM REF'!"&amp;"5:5"),0)),"$1","")),INDIRECT("'PSI WM REF'!"&amp;"C:C"),$G185,INDIRECT("'PSI WM REF'!"&amp;"U:U"),"1.Requirements (필요량)"),ABS(SUMIFS(INDIRECT("'PSI WM REF'!"&amp;SUBSTITUTE(ADDRESS(1,MATCH(AI$2,INDIRECT("'PSI WM REF'!"&amp;"5:5"),0)),"$1","")&amp;":"&amp;SUBSTITUTE(ADDRESS(1,MATCH(AI$2,INDIRECT("'PSI WM REF'!"&amp;"5:5"),0)),"$1","")),INDIRECT("'PSI WM REF'!"&amp;"C:C"),$G185,INDIRECT("'PSI WM REF'!"&amp;"U:U"),"3.Balance stock (only SEHC)"))))+N(" [[[[               Comment: WM REF PSI              ]]]")+IFERROR(SUMIFS(INDIRECT("'PSI VC'!"&amp;SUBSTITUTE(ADDRESS(1,MATCH(AI$2,INDIRECT("'PSI VC'!"&amp;"3:3"),0)),"$1","")&amp;":"&amp;SUBSTITUTE(ADDRESS(1,MATCH(AI$2,INDIRECT("'PSI VC'!"&amp;"3:3"),0)),"$1","")),INDIRECT("'PSI VC'!"&amp;"A:A"),$G185),0)+N("[[[                    Comment: VC PSI                    ]]]")+SUMIFS(INDIRECT("'Assy PSI Shortage'!"&amp;SUBSTITUTE(ADDRESS(1,42+MATCH(AI$2,INDIRECT("'Assy PSI Shortage'!"&amp;"AQ2:BA2"),0)),"$1","")&amp;":"&amp;SUBSTITUTE(ADDRESS(1,42+MATCH(AI$2,INDIRECT("'Assy PSI Shortage'!"&amp;"AQ2:BA2"),0)),"$1","")),'Assy PSI Shortage'!$AP:$AP,'DA Injection'!$G185)+N("[[[                    Comment: Assy PSI                    ]]]")</f>
        <v>0</v>
      </c>
      <c r="AJ186" s="464"/>
      <c r="AK186" s="150"/>
      <c r="AL186" s="150"/>
      <c r="AM186" s="150"/>
      <c r="AN186" s="150"/>
      <c r="AO186" s="150"/>
      <c r="AP186" s="150"/>
      <c r="AQ186" s="150"/>
      <c r="AR186" s="150"/>
      <c r="AS186" s="150"/>
      <c r="AT186" s="150"/>
      <c r="AU186" s="150"/>
      <c r="AV186" s="150"/>
      <c r="AW186" s="150"/>
      <c r="AX186" s="150"/>
      <c r="AY186" s="150"/>
      <c r="AZ186" s="150"/>
      <c r="BA186" s="150"/>
      <c r="BB186" s="150"/>
      <c r="BC186" s="150"/>
      <c r="BD186" s="150"/>
      <c r="BE186" s="150"/>
      <c r="BF186" s="150"/>
      <c r="BG186" s="150"/>
      <c r="BH186" s="150"/>
      <c r="BI186" s="150"/>
      <c r="BJ186" s="150"/>
      <c r="BK186" s="150"/>
      <c r="BL186" s="150"/>
      <c r="BM186" s="150"/>
      <c r="BN186" s="150"/>
      <c r="BO186" s="150"/>
      <c r="BP186" s="150"/>
      <c r="BQ186" s="150"/>
      <c r="BR186" s="150"/>
    </row>
    <row r="187" spans="1:70" s="115" customFormat="1" ht="33">
      <c r="A187" s="114"/>
      <c r="B187" s="121"/>
      <c r="C187" s="144">
        <f t="shared" ca="1" si="161"/>
        <v>27</v>
      </c>
      <c r="D187" s="264">
        <f t="shared" ca="1" si="161"/>
        <v>1.5229356060606063</v>
      </c>
      <c r="E187" s="144">
        <f t="shared" ref="E187:M187" ca="1" si="226">E186</f>
        <v>10</v>
      </c>
      <c r="F187" s="144">
        <f t="shared" ca="1" si="226"/>
        <v>240</v>
      </c>
      <c r="G187" s="429" t="str">
        <f t="shared" ca="1" si="226"/>
        <v>DJ64-01012T/IN</v>
      </c>
      <c r="H187" s="196">
        <f t="shared" ca="1" si="226"/>
        <v>1562</v>
      </c>
      <c r="I187" s="144">
        <f t="shared" si="226"/>
        <v>0</v>
      </c>
      <c r="J187" s="212">
        <f t="shared" ca="1" si="226"/>
        <v>1</v>
      </c>
      <c r="K187" s="146">
        <f t="shared" ca="1" si="226"/>
        <v>3960</v>
      </c>
      <c r="L187" s="146">
        <f t="shared" ca="1" si="226"/>
        <v>42.1</v>
      </c>
      <c r="M187" s="146">
        <f t="shared" ca="1" si="226"/>
        <v>2</v>
      </c>
      <c r="N187" s="193">
        <f t="shared" ca="1" si="170"/>
        <v>171.02137767220901</v>
      </c>
      <c r="O187" s="134"/>
      <c r="P187" s="127" t="s">
        <v>240</v>
      </c>
      <c r="Q187" s="208"/>
      <c r="R187" s="208"/>
      <c r="S187" s="208"/>
      <c r="T187" s="208"/>
      <c r="U187" s="208"/>
      <c r="V187" s="208"/>
      <c r="W187" s="208">
        <v>11</v>
      </c>
      <c r="X187" s="208"/>
      <c r="Y187" s="208"/>
      <c r="Z187" s="208"/>
      <c r="AA187" s="208"/>
      <c r="AB187" s="208"/>
      <c r="AC187" s="208"/>
      <c r="AD187" s="208"/>
      <c r="AE187" s="208"/>
      <c r="AF187" s="208"/>
      <c r="AG187" s="208"/>
      <c r="AH187" s="208"/>
      <c r="AI187" s="208"/>
      <c r="AJ187" s="208"/>
      <c r="AK187" s="150"/>
      <c r="AL187" s="150"/>
      <c r="AM187" s="150"/>
      <c r="AN187" s="150"/>
      <c r="AO187" s="150"/>
      <c r="AP187" s="150"/>
      <c r="AQ187" s="150"/>
      <c r="AR187" s="150"/>
      <c r="AS187" s="150"/>
      <c r="AT187" s="150"/>
      <c r="AU187" s="150"/>
      <c r="AV187" s="150"/>
      <c r="AW187" s="150"/>
      <c r="AX187" s="150"/>
      <c r="AY187" s="150"/>
      <c r="AZ187" s="150"/>
      <c r="BA187" s="150"/>
      <c r="BB187" s="150"/>
      <c r="BC187" s="150"/>
      <c r="BD187" s="150"/>
      <c r="BE187" s="150"/>
      <c r="BF187" s="150"/>
      <c r="BG187" s="150"/>
      <c r="BH187" s="150"/>
      <c r="BI187" s="150"/>
      <c r="BJ187" s="150"/>
      <c r="BK187" s="150"/>
      <c r="BL187" s="150"/>
      <c r="BM187" s="150"/>
      <c r="BN187" s="150"/>
      <c r="BO187" s="150"/>
      <c r="BP187" s="150"/>
      <c r="BQ187" s="150"/>
      <c r="BR187" s="150"/>
    </row>
    <row r="188" spans="1:70" s="55" customFormat="1" ht="33">
      <c r="A188" s="54">
        <f ca="1">IF(ISTEXT($G188),COUNTIF($G$6:$G188,"*")," ")</f>
        <v>183</v>
      </c>
      <c r="B188" s="122">
        <v>43524</v>
      </c>
      <c r="C188" s="144">
        <f t="shared" ca="1" si="161"/>
        <v>27</v>
      </c>
      <c r="D188" s="264">
        <f t="shared" ca="1" si="161"/>
        <v>1.5229356060606063</v>
      </c>
      <c r="E188" s="144">
        <f t="shared" ref="E188:M188" ca="1" si="227">E187</f>
        <v>10</v>
      </c>
      <c r="F188" s="144">
        <f t="shared" ca="1" si="227"/>
        <v>240</v>
      </c>
      <c r="G188" s="429" t="str">
        <f t="shared" ca="1" si="227"/>
        <v>DJ64-01012T/IN</v>
      </c>
      <c r="H188" s="196">
        <f t="shared" ca="1" si="227"/>
        <v>1562</v>
      </c>
      <c r="I188" s="144">
        <f t="shared" si="227"/>
        <v>0</v>
      </c>
      <c r="J188" s="212">
        <f t="shared" ca="1" si="227"/>
        <v>1</v>
      </c>
      <c r="K188" s="146">
        <f t="shared" ca="1" si="227"/>
        <v>3960</v>
      </c>
      <c r="L188" s="146">
        <f t="shared" ca="1" si="227"/>
        <v>42.1</v>
      </c>
      <c r="M188" s="146">
        <f t="shared" ca="1" si="227"/>
        <v>2</v>
      </c>
      <c r="N188" s="193">
        <f t="shared" ca="1" si="170"/>
        <v>171.02137767220901</v>
      </c>
      <c r="O188" s="198">
        <f ca="1">SUM(Q188:AJ188)-H185-I185</f>
        <v>319.23515439429912</v>
      </c>
      <c r="P188" s="127" t="s">
        <v>232</v>
      </c>
      <c r="Q188" s="128">
        <f t="shared" ref="Q188:AJ188" ca="1" si="228">Q187*$N185</f>
        <v>0</v>
      </c>
      <c r="R188" s="128">
        <f t="shared" ca="1" si="228"/>
        <v>0</v>
      </c>
      <c r="S188" s="128">
        <f t="shared" ca="1" si="228"/>
        <v>0</v>
      </c>
      <c r="T188" s="128">
        <f t="shared" ca="1" si="228"/>
        <v>0</v>
      </c>
      <c r="U188" s="128">
        <f t="shared" ca="1" si="228"/>
        <v>0</v>
      </c>
      <c r="V188" s="128">
        <f t="shared" ca="1" si="228"/>
        <v>0</v>
      </c>
      <c r="W188" s="128">
        <f t="shared" ca="1" si="228"/>
        <v>1881.2351543942991</v>
      </c>
      <c r="X188" s="128">
        <f t="shared" ca="1" si="228"/>
        <v>0</v>
      </c>
      <c r="Y188" s="128">
        <f t="shared" ca="1" si="228"/>
        <v>0</v>
      </c>
      <c r="Z188" s="128">
        <f t="shared" ca="1" si="228"/>
        <v>0</v>
      </c>
      <c r="AA188" s="128">
        <f t="shared" ca="1" si="228"/>
        <v>0</v>
      </c>
      <c r="AB188" s="128">
        <f t="shared" ca="1" si="228"/>
        <v>0</v>
      </c>
      <c r="AC188" s="128">
        <f t="shared" ca="1" si="228"/>
        <v>0</v>
      </c>
      <c r="AD188" s="128">
        <f t="shared" ca="1" si="228"/>
        <v>0</v>
      </c>
      <c r="AE188" s="128">
        <f t="shared" ca="1" si="228"/>
        <v>0</v>
      </c>
      <c r="AF188" s="128">
        <f t="shared" ca="1" si="228"/>
        <v>0</v>
      </c>
      <c r="AG188" s="128">
        <f t="shared" ca="1" si="228"/>
        <v>0</v>
      </c>
      <c r="AH188" s="128">
        <f t="shared" ca="1" si="228"/>
        <v>0</v>
      </c>
      <c r="AI188" s="128">
        <f t="shared" ca="1" si="228"/>
        <v>0</v>
      </c>
      <c r="AJ188" s="128">
        <f t="shared" ca="1" si="228"/>
        <v>0</v>
      </c>
      <c r="AK188" s="151"/>
      <c r="AL188" s="151"/>
      <c r="AM188" s="151"/>
      <c r="AN188" s="151"/>
      <c r="AO188" s="151"/>
      <c r="AP188" s="151"/>
      <c r="AQ188" s="151"/>
      <c r="AR188" s="151"/>
      <c r="AS188" s="151"/>
      <c r="AT188" s="151"/>
      <c r="AU188" s="151"/>
      <c r="AV188" s="151"/>
      <c r="AW188" s="151"/>
      <c r="AX188" s="151"/>
      <c r="AY188" s="151"/>
      <c r="AZ188" s="151"/>
      <c r="BA188" s="151"/>
      <c r="BB188" s="151"/>
      <c r="BC188" s="151"/>
      <c r="BD188" s="151"/>
      <c r="BE188" s="151"/>
      <c r="BF188" s="151"/>
      <c r="BG188" s="151"/>
      <c r="BH188" s="151"/>
      <c r="BI188" s="151"/>
      <c r="BJ188" s="151"/>
      <c r="BK188" s="151"/>
      <c r="BL188" s="151"/>
      <c r="BM188" s="151"/>
      <c r="BN188" s="151"/>
      <c r="BO188" s="151"/>
      <c r="BP188" s="151"/>
      <c r="BQ188" s="151"/>
      <c r="BR188" s="151"/>
    </row>
    <row r="189" spans="1:70" s="38" customFormat="1" ht="33">
      <c r="A189" s="35"/>
      <c r="B189" s="123"/>
      <c r="C189" s="144">
        <f t="shared" ca="1" si="161"/>
        <v>27</v>
      </c>
      <c r="D189" s="264">
        <f t="shared" ca="1" si="161"/>
        <v>1.5229356060606063</v>
      </c>
      <c r="E189" s="144">
        <f t="shared" ref="E189:M189" ca="1" si="229">E188</f>
        <v>10</v>
      </c>
      <c r="F189" s="144">
        <f t="shared" ca="1" si="229"/>
        <v>240</v>
      </c>
      <c r="G189" s="429" t="str">
        <f t="shared" ca="1" si="229"/>
        <v>DJ64-01012T/IN</v>
      </c>
      <c r="H189" s="196">
        <f t="shared" ca="1" si="229"/>
        <v>1562</v>
      </c>
      <c r="I189" s="144">
        <f t="shared" si="229"/>
        <v>0</v>
      </c>
      <c r="J189" s="212">
        <f t="shared" ca="1" si="229"/>
        <v>1</v>
      </c>
      <c r="K189" s="146">
        <f t="shared" ca="1" si="229"/>
        <v>3960</v>
      </c>
      <c r="L189" s="146">
        <f t="shared" ca="1" si="229"/>
        <v>42.1</v>
      </c>
      <c r="M189" s="146">
        <f t="shared" ca="1" si="229"/>
        <v>2</v>
      </c>
      <c r="N189" s="193">
        <f t="shared" ca="1" si="170"/>
        <v>171.02137767220901</v>
      </c>
      <c r="O189" s="135">
        <f ca="1">SUM(Q189:AJ189)</f>
        <v>2865</v>
      </c>
      <c r="P189" s="131" t="s">
        <v>233</v>
      </c>
      <c r="Q189" s="129">
        <f ca="1">SUMIFS('Production Result'!$D:$D,'Production Result'!$C:$C,'DA Injection'!$G189,'Production Result'!$B:$B,'DA Injection'!Q$2)</f>
        <v>1375</v>
      </c>
      <c r="R189" s="129">
        <f ca="1">SUMIFS('Production Result'!$E:$E,'Production Result'!$C:$C,'DA Injection'!$G189,'Production Result'!$B:$B,'DA Injection'!Q$2)</f>
        <v>1490</v>
      </c>
      <c r="S189" s="129">
        <f ca="1">SUMIFS('Production Result'!$D:$D,'Production Result'!$C:$C,'DA Injection'!$G189,'Production Result'!$B:$B,'DA Injection'!S$2)</f>
        <v>0</v>
      </c>
      <c r="T189" s="129">
        <f ca="1">SUMIFS('Production Result'!$E:$E,'Production Result'!$C:$C,'DA Injection'!$G189,'Production Result'!$B:$B,'DA Injection'!S$2)</f>
        <v>0</v>
      </c>
      <c r="U189" s="129">
        <f ca="1">SUMIFS('Production Result'!$D:$D,'Production Result'!$C:$C,'DA Injection'!$G189,'Production Result'!$B:$B,'DA Injection'!U$2)</f>
        <v>0</v>
      </c>
      <c r="V189" s="129">
        <f ca="1">SUMIFS('Production Result'!$E:$E,'Production Result'!$C:$C,'DA Injection'!$G189,'Production Result'!$B:$B,'DA Injection'!U$2)</f>
        <v>0</v>
      </c>
      <c r="W189" s="129">
        <f ca="1">SUMIFS('Production Result'!$D:$D,'Production Result'!$C:$C,'DA Injection'!$G189,'Production Result'!$B:$B,'DA Injection'!W$2)</f>
        <v>0</v>
      </c>
      <c r="X189" s="129">
        <f ca="1">SUMIFS('Production Result'!$E:$E,'Production Result'!$C:$C,'DA Injection'!$G189,'Production Result'!$B:$B,'DA Injection'!W$2)</f>
        <v>0</v>
      </c>
      <c r="Y189" s="129">
        <f ca="1">SUMIFS('Production Result'!$D:$D,'Production Result'!$C:$C,'DA Injection'!$G189,'Production Result'!$B:$B,'DA Injection'!Y$2)</f>
        <v>0</v>
      </c>
      <c r="Z189" s="129">
        <f ca="1">SUMIFS('Production Result'!$E:$E,'Production Result'!$C:$C,'DA Injection'!$G189,'Production Result'!$B:$B,'DA Injection'!Y$2)</f>
        <v>0</v>
      </c>
      <c r="AA189" s="129">
        <f ca="1">SUMIFS('Production Result'!$D:$D,'Production Result'!$C:$C,'DA Injection'!$G189,'Production Result'!$B:$B,'DA Injection'!AA$2)</f>
        <v>0</v>
      </c>
      <c r="AB189" s="129">
        <f ca="1">SUMIFS('Production Result'!$E:$E,'Production Result'!$C:$C,'DA Injection'!$G189,'Production Result'!$B:$B,'DA Injection'!AA$2)</f>
        <v>0</v>
      </c>
      <c r="AC189" s="129">
        <f ca="1">SUMIFS('Production Result'!$D:$D,'Production Result'!$C:$C,'DA Injection'!$G189,'Production Result'!$B:$B,'DA Injection'!AC$2)</f>
        <v>0</v>
      </c>
      <c r="AD189" s="129">
        <f ca="1">SUMIFS('Production Result'!$E:$E,'Production Result'!$C:$C,'DA Injection'!$G189,'Production Result'!$B:$B,'DA Injection'!AC$2)</f>
        <v>0</v>
      </c>
      <c r="AE189" s="129">
        <f ca="1">SUMIFS('Production Result'!$D:$D,'Production Result'!$C:$C,'DA Injection'!$G189,'Production Result'!$B:$B,'DA Injection'!AE$2)</f>
        <v>0</v>
      </c>
      <c r="AF189" s="129">
        <f ca="1">SUMIFS('Production Result'!$E:$E,'Production Result'!$C:$C,'DA Injection'!$G189,'Production Result'!$B:$B,'DA Injection'!AE$2)</f>
        <v>0</v>
      </c>
      <c r="AG189" s="129">
        <f ca="1">SUMIFS('Production Result'!$D:$D,'Production Result'!$C:$C,'DA Injection'!$G189,'Production Result'!$B:$B,'DA Injection'!AG$2)</f>
        <v>0</v>
      </c>
      <c r="AH189" s="129">
        <f ca="1">SUMIFS('Production Result'!$E:$E,'Production Result'!$C:$C,'DA Injection'!$G189,'Production Result'!$B:$B,'DA Injection'!AG$2)</f>
        <v>0</v>
      </c>
      <c r="AI189" s="129">
        <f ca="1">SUMIFS('Production Result'!$D:$D,'Production Result'!$C:$C,'DA Injection'!$G189,'Production Result'!$B:$B,'DA Injection'!AI$2)</f>
        <v>0</v>
      </c>
      <c r="AJ189" s="129">
        <f ca="1">SUMIFS('Production Result'!$E:$E,'Production Result'!$C:$C,'DA Injection'!$G189,'Production Result'!$B:$B,'DA Injection'!AI$2)</f>
        <v>0</v>
      </c>
      <c r="AK189" s="151"/>
      <c r="AL189" s="151"/>
      <c r="AM189" s="151"/>
      <c r="AN189" s="151"/>
      <c r="AO189" s="151"/>
      <c r="AP189" s="151"/>
      <c r="AQ189" s="151"/>
      <c r="AR189" s="151"/>
      <c r="AS189" s="151"/>
      <c r="AT189" s="151"/>
      <c r="AU189" s="151"/>
      <c r="AV189" s="151"/>
      <c r="AW189" s="151"/>
      <c r="AX189" s="151"/>
      <c r="AY189" s="151"/>
      <c r="AZ189" s="151"/>
      <c r="BA189" s="151"/>
      <c r="BB189" s="151"/>
      <c r="BC189" s="151"/>
      <c r="BD189" s="151"/>
      <c r="BE189" s="151"/>
      <c r="BF189" s="151"/>
      <c r="BG189" s="151"/>
      <c r="BH189" s="151"/>
      <c r="BI189" s="151"/>
      <c r="BJ189" s="151"/>
      <c r="BK189" s="151"/>
      <c r="BL189" s="151"/>
      <c r="BM189" s="151"/>
      <c r="BN189" s="151"/>
      <c r="BO189" s="151"/>
      <c r="BP189" s="151"/>
      <c r="BQ189" s="151"/>
      <c r="BR189" s="151"/>
    </row>
    <row r="190" spans="1:70" s="38" customFormat="1" ht="33">
      <c r="A190" s="35"/>
      <c r="B190" s="123"/>
      <c r="C190" s="144">
        <f t="shared" ca="1" si="161"/>
        <v>27</v>
      </c>
      <c r="D190" s="264">
        <f t="shared" ca="1" si="161"/>
        <v>1.5229356060606063</v>
      </c>
      <c r="E190" s="144">
        <f t="shared" ref="E190:M190" ca="1" si="230">E189</f>
        <v>10</v>
      </c>
      <c r="F190" s="144">
        <f t="shared" ca="1" si="230"/>
        <v>240</v>
      </c>
      <c r="G190" s="429" t="str">
        <f t="shared" ca="1" si="230"/>
        <v>DJ64-01012T/IN</v>
      </c>
      <c r="H190" s="196">
        <f t="shared" ca="1" si="230"/>
        <v>1562</v>
      </c>
      <c r="I190" s="144">
        <f t="shared" si="230"/>
        <v>0</v>
      </c>
      <c r="J190" s="212">
        <f t="shared" ca="1" si="230"/>
        <v>1</v>
      </c>
      <c r="K190" s="146">
        <f t="shared" ca="1" si="230"/>
        <v>3960</v>
      </c>
      <c r="L190" s="146">
        <f t="shared" ca="1" si="230"/>
        <v>42.1</v>
      </c>
      <c r="M190" s="146">
        <f t="shared" ca="1" si="230"/>
        <v>2</v>
      </c>
      <c r="N190" s="193">
        <f t="shared" ca="1" si="170"/>
        <v>171.02137767220901</v>
      </c>
      <c r="O190" s="135">
        <f ca="1">SUM(Q190:AJ190)</f>
        <v>87</v>
      </c>
      <c r="P190" s="132" t="s">
        <v>234</v>
      </c>
      <c r="Q190" s="129">
        <f ca="1">SUMIFS('Production Result'!$F:$F,'Production Result'!$C:$C,'DA Injection'!$G190,'Production Result'!$B:$B,'DA Injection'!Q$2)</f>
        <v>71</v>
      </c>
      <c r="R190" s="129">
        <f ca="1">SUMIFS('Production Result'!$G:$G,'Production Result'!$C:$C,'DA Injection'!$G190,'Production Result'!$B:$B,'DA Injection'!Q$2)</f>
        <v>16</v>
      </c>
      <c r="S190" s="129">
        <f ca="1">SUMIFS('Production Result'!$F:$F,'Production Result'!$C:$C,'DA Injection'!$G190,'Production Result'!$B:$B,'DA Injection'!S$2)</f>
        <v>0</v>
      </c>
      <c r="T190" s="129">
        <f ca="1">SUMIFS('Production Result'!$G:$G,'Production Result'!$C:$C,'DA Injection'!$G190,'Production Result'!$B:$B,'DA Injection'!S$2)</f>
        <v>0</v>
      </c>
      <c r="U190" s="129">
        <f ca="1">SUMIFS('Production Result'!$F:$F,'Production Result'!$C:$C,'DA Injection'!$G190,'Production Result'!$B:$B,'DA Injection'!U$2)</f>
        <v>0</v>
      </c>
      <c r="V190" s="129">
        <f ca="1">SUMIFS('Production Result'!$G:$G,'Production Result'!$C:$C,'DA Injection'!$G190,'Production Result'!$B:$B,'DA Injection'!U$2)</f>
        <v>0</v>
      </c>
      <c r="W190" s="129">
        <f ca="1">SUMIFS('Production Result'!$F:$F,'Production Result'!$C:$C,'DA Injection'!$G190,'Production Result'!$B:$B,'DA Injection'!W$2)</f>
        <v>0</v>
      </c>
      <c r="X190" s="129">
        <f ca="1">SUMIFS('Production Result'!$G:$G,'Production Result'!$C:$C,'DA Injection'!$G190,'Production Result'!$B:$B,'DA Injection'!W$2)</f>
        <v>0</v>
      </c>
      <c r="Y190" s="129">
        <f ca="1">SUMIFS('Production Result'!$F:$F,'Production Result'!$C:$C,'DA Injection'!$G190,'Production Result'!$B:$B,'DA Injection'!Y$2)</f>
        <v>0</v>
      </c>
      <c r="Z190" s="129">
        <f ca="1">SUMIFS('Production Result'!$G:$G,'Production Result'!$C:$C,'DA Injection'!$G190,'Production Result'!$B:$B,'DA Injection'!Y$2)</f>
        <v>0</v>
      </c>
      <c r="AA190" s="129">
        <f ca="1">SUMIFS('Production Result'!$F:$F,'Production Result'!$C:$C,'DA Injection'!$G190,'Production Result'!$B:$B,'DA Injection'!AA$2)</f>
        <v>0</v>
      </c>
      <c r="AB190" s="129">
        <f ca="1">SUMIFS('Production Result'!$G:$G,'Production Result'!$C:$C,'DA Injection'!$G190,'Production Result'!$B:$B,'DA Injection'!AA$2)</f>
        <v>0</v>
      </c>
      <c r="AC190" s="129">
        <f ca="1">SUMIFS('Production Result'!$F:$F,'Production Result'!$C:$C,'DA Injection'!$G190,'Production Result'!$B:$B,'DA Injection'!AC$2)</f>
        <v>0</v>
      </c>
      <c r="AD190" s="129">
        <f ca="1">SUMIFS('Production Result'!$G:$G,'Production Result'!$C:$C,'DA Injection'!$G190,'Production Result'!$B:$B,'DA Injection'!AC$2)</f>
        <v>0</v>
      </c>
      <c r="AE190" s="129">
        <f ca="1">SUMIFS('Production Result'!$F:$F,'Production Result'!$C:$C,'DA Injection'!$G190,'Production Result'!$B:$B,'DA Injection'!AE$2)</f>
        <v>0</v>
      </c>
      <c r="AF190" s="129">
        <f ca="1">SUMIFS('Production Result'!$G:$G,'Production Result'!$C:$C,'DA Injection'!$G190,'Production Result'!$B:$B,'DA Injection'!AE$2)</f>
        <v>0</v>
      </c>
      <c r="AG190" s="129">
        <f ca="1">SUMIFS('Production Result'!$F:$F,'Production Result'!$C:$C,'DA Injection'!$G190,'Production Result'!$B:$B,'DA Injection'!AG$2)</f>
        <v>0</v>
      </c>
      <c r="AH190" s="129">
        <f ca="1">SUMIFS('Production Result'!$G:$G,'Production Result'!$C:$C,'DA Injection'!$G190,'Production Result'!$B:$B,'DA Injection'!AG$2)</f>
        <v>0</v>
      </c>
      <c r="AI190" s="129">
        <f ca="1">SUMIFS('Production Result'!$F:$F,'Production Result'!$C:$C,'DA Injection'!$G190,'Production Result'!$B:$B,'DA Injection'!AI$2)</f>
        <v>0</v>
      </c>
      <c r="AJ190" s="129">
        <f ca="1">SUMIFS('Production Result'!$G:$G,'Production Result'!$C:$C,'DA Injection'!$G190,'Production Result'!$B:$B,'DA Injection'!AI$2)</f>
        <v>0</v>
      </c>
      <c r="AK190" s="151"/>
      <c r="AL190" s="151"/>
      <c r="AM190" s="151"/>
      <c r="AN190" s="151"/>
      <c r="AO190" s="151"/>
      <c r="AP190" s="151"/>
      <c r="AQ190" s="151"/>
      <c r="AR190" s="151"/>
      <c r="AS190" s="151"/>
      <c r="AT190" s="151"/>
      <c r="AU190" s="151"/>
      <c r="AV190" s="151"/>
      <c r="AW190" s="151"/>
      <c r="AX190" s="151"/>
      <c r="AY190" s="151"/>
      <c r="AZ190" s="151"/>
      <c r="BA190" s="151"/>
      <c r="BB190" s="151"/>
      <c r="BC190" s="151"/>
      <c r="BD190" s="151"/>
      <c r="BE190" s="151"/>
      <c r="BF190" s="151"/>
      <c r="BG190" s="151"/>
      <c r="BH190" s="151"/>
      <c r="BI190" s="151"/>
      <c r="BJ190" s="151"/>
      <c r="BK190" s="151"/>
      <c r="BL190" s="151"/>
      <c r="BM190" s="151"/>
      <c r="BN190" s="151"/>
      <c r="BO190" s="151"/>
      <c r="BP190" s="151"/>
      <c r="BQ190" s="151"/>
      <c r="BR190" s="151"/>
    </row>
    <row r="191" spans="1:70" s="38" customFormat="1" ht="33">
      <c r="A191" s="35"/>
      <c r="B191" s="123"/>
      <c r="C191" s="145">
        <f t="shared" ca="1" si="161"/>
        <v>27</v>
      </c>
      <c r="D191" s="264">
        <f t="shared" ca="1" si="161"/>
        <v>1.5229356060606063</v>
      </c>
      <c r="E191" s="145">
        <f t="shared" ref="E191:M191" ca="1" si="231">E190</f>
        <v>10</v>
      </c>
      <c r="F191" s="145">
        <f t="shared" ca="1" si="231"/>
        <v>240</v>
      </c>
      <c r="G191" s="430" t="str">
        <f t="shared" ca="1" si="231"/>
        <v>DJ64-01012T/IN</v>
      </c>
      <c r="H191" s="196">
        <f t="shared" ca="1" si="231"/>
        <v>1562</v>
      </c>
      <c r="I191" s="145">
        <f t="shared" si="231"/>
        <v>0</v>
      </c>
      <c r="J191" s="213">
        <f t="shared" ca="1" si="231"/>
        <v>1</v>
      </c>
      <c r="K191" s="146">
        <f t="shared" ca="1" si="231"/>
        <v>3960</v>
      </c>
      <c r="L191" s="146">
        <f t="shared" ca="1" si="231"/>
        <v>42.1</v>
      </c>
      <c r="M191" s="146">
        <f t="shared" ca="1" si="231"/>
        <v>2</v>
      </c>
      <c r="N191" s="194">
        <f t="shared" ca="1" si="170"/>
        <v>171.02137767220901</v>
      </c>
      <c r="O191" s="137">
        <f ca="1">O190/O189</f>
        <v>3.0366492146596858E-2</v>
      </c>
      <c r="P191" s="136" t="s">
        <v>239</v>
      </c>
      <c r="Q191" s="138">
        <f t="shared" ref="Q191:AJ191" ca="1" si="232">IFERROR(Q190/Q189,"")</f>
        <v>5.1636363636363633E-2</v>
      </c>
      <c r="R191" s="138">
        <f t="shared" ca="1" si="232"/>
        <v>1.0738255033557046E-2</v>
      </c>
      <c r="S191" s="138" t="str">
        <f t="shared" ca="1" si="232"/>
        <v/>
      </c>
      <c r="T191" s="138" t="str">
        <f t="shared" ca="1" si="232"/>
        <v/>
      </c>
      <c r="U191" s="138" t="str">
        <f t="shared" ca="1" si="232"/>
        <v/>
      </c>
      <c r="V191" s="138" t="str">
        <f t="shared" ca="1" si="232"/>
        <v/>
      </c>
      <c r="W191" s="138" t="str">
        <f t="shared" ca="1" si="232"/>
        <v/>
      </c>
      <c r="X191" s="138" t="str">
        <f t="shared" ca="1" si="232"/>
        <v/>
      </c>
      <c r="Y191" s="138" t="str">
        <f t="shared" ca="1" si="232"/>
        <v/>
      </c>
      <c r="Z191" s="138" t="str">
        <f t="shared" ca="1" si="232"/>
        <v/>
      </c>
      <c r="AA191" s="138" t="str">
        <f t="shared" ca="1" si="232"/>
        <v/>
      </c>
      <c r="AB191" s="138" t="str">
        <f t="shared" ca="1" si="232"/>
        <v/>
      </c>
      <c r="AC191" s="138" t="str">
        <f t="shared" ca="1" si="232"/>
        <v/>
      </c>
      <c r="AD191" s="138" t="str">
        <f t="shared" ca="1" si="232"/>
        <v/>
      </c>
      <c r="AE191" s="138" t="str">
        <f t="shared" ca="1" si="232"/>
        <v/>
      </c>
      <c r="AF191" s="138" t="str">
        <f t="shared" ca="1" si="232"/>
        <v/>
      </c>
      <c r="AG191" s="138" t="str">
        <f t="shared" ca="1" si="232"/>
        <v/>
      </c>
      <c r="AH191" s="138" t="str">
        <f t="shared" ca="1" si="232"/>
        <v/>
      </c>
      <c r="AI191" s="138" t="str">
        <f t="shared" ca="1" si="232"/>
        <v/>
      </c>
      <c r="AJ191" s="138" t="str">
        <f t="shared" ca="1" si="232"/>
        <v/>
      </c>
      <c r="AK191" s="151"/>
      <c r="AL191" s="151"/>
      <c r="AM191" s="151"/>
      <c r="AN191" s="151"/>
      <c r="AO191" s="151"/>
      <c r="AP191" s="151"/>
      <c r="AQ191" s="151"/>
      <c r="AR191" s="151"/>
      <c r="AS191" s="151"/>
      <c r="AT191" s="151"/>
      <c r="AU191" s="151"/>
      <c r="AV191" s="151"/>
      <c r="AW191" s="151"/>
      <c r="AX191" s="151"/>
      <c r="AY191" s="151"/>
      <c r="AZ191" s="151"/>
      <c r="BA191" s="151"/>
      <c r="BB191" s="151"/>
      <c r="BC191" s="151"/>
      <c r="BD191" s="151"/>
      <c r="BE191" s="151"/>
      <c r="BF191" s="151"/>
      <c r="BG191" s="151"/>
      <c r="BH191" s="151"/>
      <c r="BI191" s="151"/>
      <c r="BJ191" s="151"/>
      <c r="BK191" s="151"/>
      <c r="BL191" s="151"/>
      <c r="BM191" s="151"/>
      <c r="BN191" s="151"/>
      <c r="BO191" s="151"/>
      <c r="BP191" s="151"/>
      <c r="BQ191" s="151"/>
      <c r="BR191" s="151"/>
    </row>
    <row r="192" spans="1:70" s="115" customFormat="1" ht="33">
      <c r="A192" s="114"/>
      <c r="B192" s="121"/>
      <c r="C192" s="141">
        <f ca="1">IF(P196="Good",COUNTIF(INDIRECT("P1:P"&amp;ROW(P196)),"Good"))</f>
        <v>28</v>
      </c>
      <c r="D192" s="285">
        <f ca="1">IFERROR(SUM(Q196:AJ196)/SUM(Q195:AJ195),"-")</f>
        <v>0.95043939393939403</v>
      </c>
      <c r="E192" s="139">
        <f ca="1">VLOOKUP(G192,'Code List'!B:D,2,0)</f>
        <v>10</v>
      </c>
      <c r="F192" s="139">
        <f ca="1">VLOOKUP(G192,'Code List'!B:D,3,0)</f>
        <v>240</v>
      </c>
      <c r="G192" s="427" t="str">
        <f ca="1">VLOOKUP(C192,'Code List'!A:B,2,0)</f>
        <v>DJ64-01012V/IN</v>
      </c>
      <c r="H192" s="195">
        <f ca="1">SUM(Q193:AJ193)-K192</f>
        <v>1222</v>
      </c>
      <c r="I192" s="133"/>
      <c r="J192" s="211">
        <f ca="1">VLOOKUP(G192,'Code List'!B:G,6,0)</f>
        <v>1</v>
      </c>
      <c r="K192" s="140">
        <f ca="1">SUMIFS(Stock!C:C,Stock!B:B,'DA Injection'!G192)+SUMIFS(Stock!C:C,Stock!B:B,VLOOKUP('DA Injection'!G192,'Code List'!$B:$K,10,0))</f>
        <v>880</v>
      </c>
      <c r="L192" s="140">
        <f ca="1">VLOOKUP(G192,'Code List'!B:F,4,0)</f>
        <v>42.1</v>
      </c>
      <c r="M192" s="140">
        <f ca="1">VLOOKUP(G192,'Code List'!B:F,5,0)</f>
        <v>2</v>
      </c>
      <c r="N192" s="197">
        <f t="shared" ca="1" si="170"/>
        <v>171.02137767220901</v>
      </c>
      <c r="O192" s="134"/>
      <c r="P192" s="124" t="s">
        <v>231</v>
      </c>
      <c r="Q192" s="125" t="s">
        <v>228</v>
      </c>
      <c r="R192" s="126" t="s">
        <v>229</v>
      </c>
      <c r="S192" s="125" t="s">
        <v>228</v>
      </c>
      <c r="T192" s="126" t="s">
        <v>229</v>
      </c>
      <c r="U192" s="125" t="s">
        <v>228</v>
      </c>
      <c r="V192" s="126" t="s">
        <v>229</v>
      </c>
      <c r="W192" s="125" t="s">
        <v>228</v>
      </c>
      <c r="X192" s="126" t="s">
        <v>229</v>
      </c>
      <c r="Y192" s="125" t="s">
        <v>228</v>
      </c>
      <c r="Z192" s="126" t="s">
        <v>229</v>
      </c>
      <c r="AA192" s="125" t="s">
        <v>228</v>
      </c>
      <c r="AB192" s="126" t="s">
        <v>229</v>
      </c>
      <c r="AC192" s="125" t="s">
        <v>228</v>
      </c>
      <c r="AD192" s="126" t="s">
        <v>229</v>
      </c>
      <c r="AE192" s="125" t="s">
        <v>228</v>
      </c>
      <c r="AF192" s="126" t="s">
        <v>229</v>
      </c>
      <c r="AG192" s="125" t="s">
        <v>228</v>
      </c>
      <c r="AH192" s="126" t="s">
        <v>229</v>
      </c>
      <c r="AI192" s="125" t="s">
        <v>228</v>
      </c>
      <c r="AJ192" s="126" t="s">
        <v>229</v>
      </c>
      <c r="AK192" s="150"/>
      <c r="AL192" s="150"/>
      <c r="AM192" s="150"/>
      <c r="AN192" s="150"/>
      <c r="AO192" s="150"/>
      <c r="AP192" s="150"/>
      <c r="AQ192" s="150"/>
      <c r="AR192" s="150"/>
      <c r="AS192" s="150"/>
      <c r="AT192" s="150"/>
      <c r="AU192" s="150"/>
      <c r="AV192" s="150"/>
      <c r="AW192" s="150"/>
      <c r="AX192" s="150"/>
      <c r="AY192" s="150"/>
      <c r="AZ192" s="150"/>
      <c r="BA192" s="150"/>
      <c r="BB192" s="150"/>
      <c r="BC192" s="150"/>
      <c r="BD192" s="150"/>
      <c r="BE192" s="150"/>
      <c r="BF192" s="150"/>
      <c r="BG192" s="150"/>
      <c r="BH192" s="150"/>
      <c r="BI192" s="150"/>
      <c r="BJ192" s="150"/>
      <c r="BK192" s="150"/>
      <c r="BL192" s="150"/>
      <c r="BM192" s="150"/>
      <c r="BN192" s="150"/>
      <c r="BO192" s="150"/>
      <c r="BP192" s="150"/>
      <c r="BQ192" s="150"/>
      <c r="BR192" s="150"/>
    </row>
    <row r="193" spans="1:70" s="115" customFormat="1" ht="66.95" customHeight="1">
      <c r="A193" s="114"/>
      <c r="B193" s="121"/>
      <c r="C193" s="144">
        <f t="shared" ref="C193:M193" ca="1" si="233">C192</f>
        <v>28</v>
      </c>
      <c r="D193" s="264">
        <f t="shared" ca="1" si="233"/>
        <v>0.95043939393939403</v>
      </c>
      <c r="E193" s="144">
        <f t="shared" ca="1" si="233"/>
        <v>10</v>
      </c>
      <c r="F193" s="144">
        <f t="shared" ca="1" si="233"/>
        <v>240</v>
      </c>
      <c r="G193" s="429" t="str">
        <f t="shared" ca="1" si="233"/>
        <v>DJ64-01012V/IN</v>
      </c>
      <c r="H193" s="196">
        <f t="shared" ca="1" si="233"/>
        <v>1222</v>
      </c>
      <c r="I193" s="144">
        <f t="shared" si="233"/>
        <v>0</v>
      </c>
      <c r="J193" s="212">
        <f t="shared" ca="1" si="233"/>
        <v>1</v>
      </c>
      <c r="K193" s="146">
        <f t="shared" ca="1" si="233"/>
        <v>880</v>
      </c>
      <c r="L193" s="146">
        <f t="shared" ca="1" si="233"/>
        <v>42.1</v>
      </c>
      <c r="M193" s="146">
        <f t="shared" ca="1" si="233"/>
        <v>2</v>
      </c>
      <c r="N193" s="193">
        <f t="shared" ca="1" si="170"/>
        <v>171.02137767220901</v>
      </c>
      <c r="O193" s="134" t="s">
        <v>238</v>
      </c>
      <c r="P193" s="124"/>
      <c r="Q193" s="463">
        <f ca="1">IF(SUMIFS(INDIRECT("'PSI WM REF'!"&amp;SUBSTITUTE(ADDRESS(1,MATCH(Q$2,INDIRECT("'PSI WM REF'!"&amp;"5:5"),0)),"$1","")&amp;":"&amp;SUBSTITUTE(ADDRESS(1,MATCH(Q$2,INDIRECT("'PSI WM REF'!"&amp;"5:5"),0)),"$1","")),INDIRECT("'PSI WM REF'!"&amp;"C:C"),$G192,INDIRECT("'PSI WM REF'!"&amp;"U:U"),"3.Balance stock (only SEHC)")&gt;0,0,IF(ABS(SUMIFS(INDIRECT("'PSI WM REF'!"&amp;SUBSTITUTE(ADDRESS(1,MATCH(Q$2,INDIRECT("'PSI WM REF'!"&amp;"5:5"),0)),"$1","")&amp;":"&amp;SUBSTITUTE(ADDRESS(1,MATCH(Q$2,INDIRECT("'PSI WM REF'!"&amp;"5:5"),0)),"$1","")),INDIRECT("'PSI WM REF'!"&amp;"C:C"),$G192,INDIRECT("'PSI WM REF'!"&amp;"U:U"),"3.Balance stock (only SEHC)"))&gt;SUMIFS(INDIRECT("'PSI WM REF'!"&amp;SUBSTITUTE(ADDRESS(1,MATCH(Q$2,INDIRECT("'PSI WM REF'!"&amp;"5:5"),0)),"$1","")&amp;":"&amp;SUBSTITUTE(ADDRESS(1,MATCH(Q$2,INDIRECT("'PSI WM REF'!"&amp;"5:5"),0)),"$1","")),INDIRECT("'PSI WM REF'!"&amp;"C:C"),$G192,INDIRECT("'PSI WM REF'!"&amp;"U:U"),"1.Requirements (필요량)"),SUMIFS(INDIRECT("'PSI WM REF'!"&amp;SUBSTITUTE(ADDRESS(1,MATCH(Q$2,INDIRECT("'PSI WM REF'!"&amp;"5:5"),0)),"$1","")&amp;":"&amp;SUBSTITUTE(ADDRESS(1,MATCH(Q$2,INDIRECT("'PSI WM REF'!"&amp;"5:5"),0)),"$1","")),INDIRECT("'PSI WM REF'!"&amp;"C:C"),$G192,INDIRECT("'PSI WM REF'!"&amp;"U:U"),"1.Requirements (필요량)"),ABS(SUMIFS(INDIRECT("'PSI WM REF'!"&amp;SUBSTITUTE(ADDRESS(1,MATCH(Q$2,INDIRECT("'PSI WM REF'!"&amp;"5:5"),0)),"$1","")&amp;":"&amp;SUBSTITUTE(ADDRESS(1,MATCH(Q$2,INDIRECT("'PSI WM REF'!"&amp;"5:5"),0)),"$1","")),INDIRECT("'PSI WM REF'!"&amp;"C:C"),$G192,INDIRECT("'PSI WM REF'!"&amp;"U:U"),"3.Balance stock (only SEHC)"))))+N(" [[[[               Comment: WM REF PSI              ]]]")+IFERROR(SUMIFS(INDIRECT("'PSI VC'!"&amp;SUBSTITUTE(ADDRESS(1,MATCH(Q$2,INDIRECT("'PSI VC'!"&amp;"3:3"),0)),"$1","")&amp;":"&amp;SUBSTITUTE(ADDRESS(1,MATCH(Q$2,INDIRECT("'PSI VC'!"&amp;"3:3"),0)),"$1","")),INDIRECT("'PSI VC'!"&amp;"A:A"),$G192),0)+N("[[[                    Comment: VC PSI                    ]]]")+SUMIFS(INDIRECT("'Assy PSI Shortage'!"&amp;SUBSTITUTE(ADDRESS(1,42+MATCH(Q$2,INDIRECT("'Assy PSI Shortage'!"&amp;"AQ2:BA2"),0)),"$1","")&amp;":"&amp;SUBSTITUTE(ADDRESS(1,42+MATCH(Q$2,INDIRECT("'Assy PSI Shortage'!"&amp;"AQ2:BA2"),0)),"$1","")),'Assy PSI Shortage'!$AP:$AP,'DA Injection'!$G192)+N("[[[                    Comment: Assy PSI                    ]]]")</f>
        <v>0</v>
      </c>
      <c r="R193" s="464"/>
      <c r="S193" s="463">
        <f ca="1">IF(SUMIFS(INDIRECT("'PSI WM REF'!"&amp;SUBSTITUTE(ADDRESS(1,MATCH(S$2,INDIRECT("'PSI WM REF'!"&amp;"5:5"),0)),"$1","")&amp;":"&amp;SUBSTITUTE(ADDRESS(1,MATCH(S$2,INDIRECT("'PSI WM REF'!"&amp;"5:5"),0)),"$1","")),INDIRECT("'PSI WM REF'!"&amp;"C:C"),$G192,INDIRECT("'PSI WM REF'!"&amp;"U:U"),"3.Balance stock (only SEHC)")&gt;0,0,IF(ABS(SUMIFS(INDIRECT("'PSI WM REF'!"&amp;SUBSTITUTE(ADDRESS(1,MATCH(S$2,INDIRECT("'PSI WM REF'!"&amp;"5:5"),0)),"$1","")&amp;":"&amp;SUBSTITUTE(ADDRESS(1,MATCH(S$2,INDIRECT("'PSI WM REF'!"&amp;"5:5"),0)),"$1","")),INDIRECT("'PSI WM REF'!"&amp;"C:C"),$G192,INDIRECT("'PSI WM REF'!"&amp;"U:U"),"3.Balance stock (only SEHC)"))&gt;SUMIFS(INDIRECT("'PSI WM REF'!"&amp;SUBSTITUTE(ADDRESS(1,MATCH(S$2,INDIRECT("'PSI WM REF'!"&amp;"5:5"),0)),"$1","")&amp;":"&amp;SUBSTITUTE(ADDRESS(1,MATCH(S$2,INDIRECT("'PSI WM REF'!"&amp;"5:5"),0)),"$1","")),INDIRECT("'PSI WM REF'!"&amp;"C:C"),$G192,INDIRECT("'PSI WM REF'!"&amp;"U:U"),"1.Requirements (필요량)"),SUMIFS(INDIRECT("'PSI WM REF'!"&amp;SUBSTITUTE(ADDRESS(1,MATCH(S$2,INDIRECT("'PSI WM REF'!"&amp;"5:5"),0)),"$1","")&amp;":"&amp;SUBSTITUTE(ADDRESS(1,MATCH(S$2,INDIRECT("'PSI WM REF'!"&amp;"5:5"),0)),"$1","")),INDIRECT("'PSI WM REF'!"&amp;"C:C"),$G192,INDIRECT("'PSI WM REF'!"&amp;"U:U"),"1.Requirements (필요량)"),ABS(SUMIFS(INDIRECT("'PSI WM REF'!"&amp;SUBSTITUTE(ADDRESS(1,MATCH(S$2,INDIRECT("'PSI WM REF'!"&amp;"5:5"),0)),"$1","")&amp;":"&amp;SUBSTITUTE(ADDRESS(1,MATCH(S$2,INDIRECT("'PSI WM REF'!"&amp;"5:5"),0)),"$1","")),INDIRECT("'PSI WM REF'!"&amp;"C:C"),$G192,INDIRECT("'PSI WM REF'!"&amp;"U:U"),"3.Balance stock (only SEHC)"))))+N(" [[[[               Comment: WM REF PSI              ]]]")+IFERROR(SUMIFS(INDIRECT("'PSI VC'!"&amp;SUBSTITUTE(ADDRESS(1,MATCH(S$2,INDIRECT("'PSI VC'!"&amp;"3:3"),0)),"$1","")&amp;":"&amp;SUBSTITUTE(ADDRESS(1,MATCH(S$2,INDIRECT("'PSI VC'!"&amp;"3:3"),0)),"$1","")),INDIRECT("'PSI VC'!"&amp;"A:A"),$G192),0)+N("[[[                    Comment: VC PSI                    ]]]")+SUMIFS(INDIRECT("'Assy PSI Shortage'!"&amp;SUBSTITUTE(ADDRESS(1,42+MATCH(S$2,INDIRECT("'Assy PSI Shortage'!"&amp;"AQ2:BA2"),0)),"$1","")&amp;":"&amp;SUBSTITUTE(ADDRESS(1,42+MATCH(S$2,INDIRECT("'Assy PSI Shortage'!"&amp;"AQ2:BA2"),0)),"$1","")),'Assy PSI Shortage'!$AP:$AP,'DA Injection'!$G192)+N("[[[                    Comment: Assy PSI                    ]]]")</f>
        <v>0</v>
      </c>
      <c r="T193" s="464"/>
      <c r="U193" s="463">
        <f ca="1">IF(SUMIFS(INDIRECT("'PSI WM REF'!"&amp;SUBSTITUTE(ADDRESS(1,MATCH(U$2,INDIRECT("'PSI WM REF'!"&amp;"5:5"),0)),"$1","")&amp;":"&amp;SUBSTITUTE(ADDRESS(1,MATCH(U$2,INDIRECT("'PSI WM REF'!"&amp;"5:5"),0)),"$1","")),INDIRECT("'PSI WM REF'!"&amp;"C:C"),$G192,INDIRECT("'PSI WM REF'!"&amp;"U:U"),"3.Balance stock (only SEHC)")&gt;0,0,IF(ABS(SUMIFS(INDIRECT("'PSI WM REF'!"&amp;SUBSTITUTE(ADDRESS(1,MATCH(U$2,INDIRECT("'PSI WM REF'!"&amp;"5:5"),0)),"$1","")&amp;":"&amp;SUBSTITUTE(ADDRESS(1,MATCH(U$2,INDIRECT("'PSI WM REF'!"&amp;"5:5"),0)),"$1","")),INDIRECT("'PSI WM REF'!"&amp;"C:C"),$G192,INDIRECT("'PSI WM REF'!"&amp;"U:U"),"3.Balance stock (only SEHC)"))&gt;SUMIFS(INDIRECT("'PSI WM REF'!"&amp;SUBSTITUTE(ADDRESS(1,MATCH(U$2,INDIRECT("'PSI WM REF'!"&amp;"5:5"),0)),"$1","")&amp;":"&amp;SUBSTITUTE(ADDRESS(1,MATCH(U$2,INDIRECT("'PSI WM REF'!"&amp;"5:5"),0)),"$1","")),INDIRECT("'PSI WM REF'!"&amp;"C:C"),$G192,INDIRECT("'PSI WM REF'!"&amp;"U:U"),"1.Requirements (필요량)"),SUMIFS(INDIRECT("'PSI WM REF'!"&amp;SUBSTITUTE(ADDRESS(1,MATCH(U$2,INDIRECT("'PSI WM REF'!"&amp;"5:5"),0)),"$1","")&amp;":"&amp;SUBSTITUTE(ADDRESS(1,MATCH(U$2,INDIRECT("'PSI WM REF'!"&amp;"5:5"),0)),"$1","")),INDIRECT("'PSI WM REF'!"&amp;"C:C"),$G192,INDIRECT("'PSI WM REF'!"&amp;"U:U"),"1.Requirements (필요량)"),ABS(SUMIFS(INDIRECT("'PSI WM REF'!"&amp;SUBSTITUTE(ADDRESS(1,MATCH(U$2,INDIRECT("'PSI WM REF'!"&amp;"5:5"),0)),"$1","")&amp;":"&amp;SUBSTITUTE(ADDRESS(1,MATCH(U$2,INDIRECT("'PSI WM REF'!"&amp;"5:5"),0)),"$1","")),INDIRECT("'PSI WM REF'!"&amp;"C:C"),$G192,INDIRECT("'PSI WM REF'!"&amp;"U:U"),"3.Balance stock (only SEHC)"))))+N(" [[[[               Comment: WM REF PSI              ]]]")+IFERROR(SUMIFS(INDIRECT("'PSI VC'!"&amp;SUBSTITUTE(ADDRESS(1,MATCH(U$2,INDIRECT("'PSI VC'!"&amp;"3:3"),0)),"$1","")&amp;":"&amp;SUBSTITUTE(ADDRESS(1,MATCH(U$2,INDIRECT("'PSI VC'!"&amp;"3:3"),0)),"$1","")),INDIRECT("'PSI VC'!"&amp;"A:A"),$G192),0)+N("[[[                    Comment: VC PSI                    ]]]")+SUMIFS(INDIRECT("'Assy PSI Shortage'!"&amp;SUBSTITUTE(ADDRESS(1,42+MATCH(U$2,INDIRECT("'Assy PSI Shortage'!"&amp;"AQ2:BA2"),0)),"$1","")&amp;":"&amp;SUBSTITUTE(ADDRESS(1,42+MATCH(U$2,INDIRECT("'Assy PSI Shortage'!"&amp;"AQ2:BA2"),0)),"$1","")),'Assy PSI Shortage'!$AP:$AP,'DA Injection'!$G192)+N("[[[                    Comment: Assy PSI                    ]]]")</f>
        <v>0</v>
      </c>
      <c r="V193" s="464"/>
      <c r="W193" s="463">
        <f ca="1">IF(SUMIFS(INDIRECT("'PSI WM REF'!"&amp;SUBSTITUTE(ADDRESS(1,MATCH(W$2,INDIRECT("'PSI WM REF'!"&amp;"5:5"),0)),"$1","")&amp;":"&amp;SUBSTITUTE(ADDRESS(1,MATCH(W$2,INDIRECT("'PSI WM REF'!"&amp;"5:5"),0)),"$1","")),INDIRECT("'PSI WM REF'!"&amp;"C:C"),$G192,INDIRECT("'PSI WM REF'!"&amp;"U:U"),"3.Balance stock (only SEHC)")&gt;0,0,IF(ABS(SUMIFS(INDIRECT("'PSI WM REF'!"&amp;SUBSTITUTE(ADDRESS(1,MATCH(W$2,INDIRECT("'PSI WM REF'!"&amp;"5:5"),0)),"$1","")&amp;":"&amp;SUBSTITUTE(ADDRESS(1,MATCH(W$2,INDIRECT("'PSI WM REF'!"&amp;"5:5"),0)),"$1","")),INDIRECT("'PSI WM REF'!"&amp;"C:C"),$G192,INDIRECT("'PSI WM REF'!"&amp;"U:U"),"3.Balance stock (only SEHC)"))&gt;SUMIFS(INDIRECT("'PSI WM REF'!"&amp;SUBSTITUTE(ADDRESS(1,MATCH(W$2,INDIRECT("'PSI WM REF'!"&amp;"5:5"),0)),"$1","")&amp;":"&amp;SUBSTITUTE(ADDRESS(1,MATCH(W$2,INDIRECT("'PSI WM REF'!"&amp;"5:5"),0)),"$1","")),INDIRECT("'PSI WM REF'!"&amp;"C:C"),$G192,INDIRECT("'PSI WM REF'!"&amp;"U:U"),"1.Requirements (필요량)"),SUMIFS(INDIRECT("'PSI WM REF'!"&amp;SUBSTITUTE(ADDRESS(1,MATCH(W$2,INDIRECT("'PSI WM REF'!"&amp;"5:5"),0)),"$1","")&amp;":"&amp;SUBSTITUTE(ADDRESS(1,MATCH(W$2,INDIRECT("'PSI WM REF'!"&amp;"5:5"),0)),"$1","")),INDIRECT("'PSI WM REF'!"&amp;"C:C"),$G192,INDIRECT("'PSI WM REF'!"&amp;"U:U"),"1.Requirements (필요량)"),ABS(SUMIFS(INDIRECT("'PSI WM REF'!"&amp;SUBSTITUTE(ADDRESS(1,MATCH(W$2,INDIRECT("'PSI WM REF'!"&amp;"5:5"),0)),"$1","")&amp;":"&amp;SUBSTITUTE(ADDRESS(1,MATCH(W$2,INDIRECT("'PSI WM REF'!"&amp;"5:5"),0)),"$1","")),INDIRECT("'PSI WM REF'!"&amp;"C:C"),$G192,INDIRECT("'PSI WM REF'!"&amp;"U:U"),"3.Balance stock (only SEHC)"))))+N(" [[[[               Comment: WM REF PSI              ]]]")+IFERROR(SUMIFS(INDIRECT("'PSI VC'!"&amp;SUBSTITUTE(ADDRESS(1,MATCH(W$2,INDIRECT("'PSI VC'!"&amp;"3:3"),0)),"$1","")&amp;":"&amp;SUBSTITUTE(ADDRESS(1,MATCH(W$2,INDIRECT("'PSI VC'!"&amp;"3:3"),0)),"$1","")),INDIRECT("'PSI VC'!"&amp;"A:A"),$G192),0)+N("[[[                    Comment: VC PSI                    ]]]")+SUMIFS(INDIRECT("'Assy PSI Shortage'!"&amp;SUBSTITUTE(ADDRESS(1,42+MATCH(W$2,INDIRECT("'Assy PSI Shortage'!"&amp;"AQ2:BA2"),0)),"$1","")&amp;":"&amp;SUBSTITUTE(ADDRESS(1,42+MATCH(W$2,INDIRECT("'Assy PSI Shortage'!"&amp;"AQ2:BA2"),0)),"$1","")),'Assy PSI Shortage'!$AP:$AP,'DA Injection'!$G192)+N("[[[                    Comment: Assy PSI                    ]]]")</f>
        <v>0</v>
      </c>
      <c r="X193" s="464"/>
      <c r="Y193" s="463">
        <f ca="1">IF(SUMIFS(INDIRECT("'PSI WM REF'!"&amp;SUBSTITUTE(ADDRESS(1,MATCH(Y$2,INDIRECT("'PSI WM REF'!"&amp;"5:5"),0)),"$1","")&amp;":"&amp;SUBSTITUTE(ADDRESS(1,MATCH(Y$2,INDIRECT("'PSI WM REF'!"&amp;"5:5"),0)),"$1","")),INDIRECT("'PSI WM REF'!"&amp;"C:C"),$G192,INDIRECT("'PSI WM REF'!"&amp;"U:U"),"3.Balance stock (only SEHC)")&gt;0,0,IF(ABS(SUMIFS(INDIRECT("'PSI WM REF'!"&amp;SUBSTITUTE(ADDRESS(1,MATCH(Y$2,INDIRECT("'PSI WM REF'!"&amp;"5:5"),0)),"$1","")&amp;":"&amp;SUBSTITUTE(ADDRESS(1,MATCH(Y$2,INDIRECT("'PSI WM REF'!"&amp;"5:5"),0)),"$1","")),INDIRECT("'PSI WM REF'!"&amp;"C:C"),$G192,INDIRECT("'PSI WM REF'!"&amp;"U:U"),"3.Balance stock (only SEHC)"))&gt;SUMIFS(INDIRECT("'PSI WM REF'!"&amp;SUBSTITUTE(ADDRESS(1,MATCH(Y$2,INDIRECT("'PSI WM REF'!"&amp;"5:5"),0)),"$1","")&amp;":"&amp;SUBSTITUTE(ADDRESS(1,MATCH(Y$2,INDIRECT("'PSI WM REF'!"&amp;"5:5"),0)),"$1","")),INDIRECT("'PSI WM REF'!"&amp;"C:C"),$G192,INDIRECT("'PSI WM REF'!"&amp;"U:U"),"1.Requirements (필요량)"),SUMIFS(INDIRECT("'PSI WM REF'!"&amp;SUBSTITUTE(ADDRESS(1,MATCH(Y$2,INDIRECT("'PSI WM REF'!"&amp;"5:5"),0)),"$1","")&amp;":"&amp;SUBSTITUTE(ADDRESS(1,MATCH(Y$2,INDIRECT("'PSI WM REF'!"&amp;"5:5"),0)),"$1","")),INDIRECT("'PSI WM REF'!"&amp;"C:C"),$G192,INDIRECT("'PSI WM REF'!"&amp;"U:U"),"1.Requirements (필요량)"),ABS(SUMIFS(INDIRECT("'PSI WM REF'!"&amp;SUBSTITUTE(ADDRESS(1,MATCH(Y$2,INDIRECT("'PSI WM REF'!"&amp;"5:5"),0)),"$1","")&amp;":"&amp;SUBSTITUTE(ADDRESS(1,MATCH(Y$2,INDIRECT("'PSI WM REF'!"&amp;"5:5"),0)),"$1","")),INDIRECT("'PSI WM REF'!"&amp;"C:C"),$G192,INDIRECT("'PSI WM REF'!"&amp;"U:U"),"3.Balance stock (only SEHC)"))))+N(" [[[[               Comment: WM REF PSI              ]]]")+IFERROR(SUMIFS(INDIRECT("'PSI VC'!"&amp;SUBSTITUTE(ADDRESS(1,MATCH(Y$2,INDIRECT("'PSI VC'!"&amp;"3:3"),0)),"$1","")&amp;":"&amp;SUBSTITUTE(ADDRESS(1,MATCH(Y$2,INDIRECT("'PSI VC'!"&amp;"3:3"),0)),"$1","")),INDIRECT("'PSI VC'!"&amp;"A:A"),$G192),0)+N("[[[                    Comment: VC PSI                    ]]]")+SUMIFS(INDIRECT("'Assy PSI Shortage'!"&amp;SUBSTITUTE(ADDRESS(1,42+MATCH(Y$2,INDIRECT("'Assy PSI Shortage'!"&amp;"AQ2:BA2"),0)),"$1","")&amp;":"&amp;SUBSTITUTE(ADDRESS(1,42+MATCH(Y$2,INDIRECT("'Assy PSI Shortage'!"&amp;"AQ2:BA2"),0)),"$1","")),'Assy PSI Shortage'!$AP:$AP,'DA Injection'!$G192)+N("[[[                    Comment: Assy PSI                    ]]]")</f>
        <v>0</v>
      </c>
      <c r="Z193" s="464"/>
      <c r="AA193" s="463">
        <f ca="1">IF(SUMIFS(INDIRECT("'PSI WM REF'!"&amp;SUBSTITUTE(ADDRESS(1,MATCH(AA$2,INDIRECT("'PSI WM REF'!"&amp;"5:5"),0)),"$1","")&amp;":"&amp;SUBSTITUTE(ADDRESS(1,MATCH(AA$2,INDIRECT("'PSI WM REF'!"&amp;"5:5"),0)),"$1","")),INDIRECT("'PSI WM REF'!"&amp;"C:C"),$G192,INDIRECT("'PSI WM REF'!"&amp;"U:U"),"3.Balance stock (only SEHC)")&gt;0,0,IF(ABS(SUMIFS(INDIRECT("'PSI WM REF'!"&amp;SUBSTITUTE(ADDRESS(1,MATCH(AA$2,INDIRECT("'PSI WM REF'!"&amp;"5:5"),0)),"$1","")&amp;":"&amp;SUBSTITUTE(ADDRESS(1,MATCH(AA$2,INDIRECT("'PSI WM REF'!"&amp;"5:5"),0)),"$1","")),INDIRECT("'PSI WM REF'!"&amp;"C:C"),$G192,INDIRECT("'PSI WM REF'!"&amp;"U:U"),"3.Balance stock (only SEHC)"))&gt;SUMIFS(INDIRECT("'PSI WM REF'!"&amp;SUBSTITUTE(ADDRESS(1,MATCH(AA$2,INDIRECT("'PSI WM REF'!"&amp;"5:5"),0)),"$1","")&amp;":"&amp;SUBSTITUTE(ADDRESS(1,MATCH(AA$2,INDIRECT("'PSI WM REF'!"&amp;"5:5"),0)),"$1","")),INDIRECT("'PSI WM REF'!"&amp;"C:C"),$G192,INDIRECT("'PSI WM REF'!"&amp;"U:U"),"1.Requirements (필요량)"),SUMIFS(INDIRECT("'PSI WM REF'!"&amp;SUBSTITUTE(ADDRESS(1,MATCH(AA$2,INDIRECT("'PSI WM REF'!"&amp;"5:5"),0)),"$1","")&amp;":"&amp;SUBSTITUTE(ADDRESS(1,MATCH(AA$2,INDIRECT("'PSI WM REF'!"&amp;"5:5"),0)),"$1","")),INDIRECT("'PSI WM REF'!"&amp;"C:C"),$G192,INDIRECT("'PSI WM REF'!"&amp;"U:U"),"1.Requirements (필요량)"),ABS(SUMIFS(INDIRECT("'PSI WM REF'!"&amp;SUBSTITUTE(ADDRESS(1,MATCH(AA$2,INDIRECT("'PSI WM REF'!"&amp;"5:5"),0)),"$1","")&amp;":"&amp;SUBSTITUTE(ADDRESS(1,MATCH(AA$2,INDIRECT("'PSI WM REF'!"&amp;"5:5"),0)),"$1","")),INDIRECT("'PSI WM REF'!"&amp;"C:C"),$G192,INDIRECT("'PSI WM REF'!"&amp;"U:U"),"3.Balance stock (only SEHC)"))))+N(" [[[[               Comment: WM REF PSI              ]]]")+IFERROR(SUMIFS(INDIRECT("'PSI VC'!"&amp;SUBSTITUTE(ADDRESS(1,MATCH(AA$2,INDIRECT("'PSI VC'!"&amp;"3:3"),0)),"$1","")&amp;":"&amp;SUBSTITUTE(ADDRESS(1,MATCH(AA$2,INDIRECT("'PSI VC'!"&amp;"3:3"),0)),"$1","")),INDIRECT("'PSI VC'!"&amp;"A:A"),$G192),0)+N("[[[                    Comment: VC PSI                    ]]]")+SUMIFS(INDIRECT("'Assy PSI Shortage'!"&amp;SUBSTITUTE(ADDRESS(1,42+MATCH(AA$2,INDIRECT("'Assy PSI Shortage'!"&amp;"AQ2:BA2"),0)),"$1","")&amp;":"&amp;SUBSTITUTE(ADDRESS(1,42+MATCH(AA$2,INDIRECT("'Assy PSI Shortage'!"&amp;"AQ2:BA2"),0)),"$1","")),'Assy PSI Shortage'!$AP:$AP,'DA Injection'!$G192)+N("[[[                    Comment: Assy PSI                    ]]]")</f>
        <v>272</v>
      </c>
      <c r="AB193" s="464"/>
      <c r="AC193" s="463">
        <f ca="1">IF(SUMIFS(INDIRECT("'PSI WM REF'!"&amp;SUBSTITUTE(ADDRESS(1,MATCH(AC$2,INDIRECT("'PSI WM REF'!"&amp;"5:5"),0)),"$1","")&amp;":"&amp;SUBSTITUTE(ADDRESS(1,MATCH(AC$2,INDIRECT("'PSI WM REF'!"&amp;"5:5"),0)),"$1","")),INDIRECT("'PSI WM REF'!"&amp;"C:C"),$G192,INDIRECT("'PSI WM REF'!"&amp;"U:U"),"3.Balance stock (only SEHC)")&gt;0,0,IF(ABS(SUMIFS(INDIRECT("'PSI WM REF'!"&amp;SUBSTITUTE(ADDRESS(1,MATCH(AC$2,INDIRECT("'PSI WM REF'!"&amp;"5:5"),0)),"$1","")&amp;":"&amp;SUBSTITUTE(ADDRESS(1,MATCH(AC$2,INDIRECT("'PSI WM REF'!"&amp;"5:5"),0)),"$1","")),INDIRECT("'PSI WM REF'!"&amp;"C:C"),$G192,INDIRECT("'PSI WM REF'!"&amp;"U:U"),"3.Balance stock (only SEHC)"))&gt;SUMIFS(INDIRECT("'PSI WM REF'!"&amp;SUBSTITUTE(ADDRESS(1,MATCH(AC$2,INDIRECT("'PSI WM REF'!"&amp;"5:5"),0)),"$1","")&amp;":"&amp;SUBSTITUTE(ADDRESS(1,MATCH(AC$2,INDIRECT("'PSI WM REF'!"&amp;"5:5"),0)),"$1","")),INDIRECT("'PSI WM REF'!"&amp;"C:C"),$G192,INDIRECT("'PSI WM REF'!"&amp;"U:U"),"1.Requirements (필요량)"),SUMIFS(INDIRECT("'PSI WM REF'!"&amp;SUBSTITUTE(ADDRESS(1,MATCH(AC$2,INDIRECT("'PSI WM REF'!"&amp;"5:5"),0)),"$1","")&amp;":"&amp;SUBSTITUTE(ADDRESS(1,MATCH(AC$2,INDIRECT("'PSI WM REF'!"&amp;"5:5"),0)),"$1","")),INDIRECT("'PSI WM REF'!"&amp;"C:C"),$G192,INDIRECT("'PSI WM REF'!"&amp;"U:U"),"1.Requirements (필요량)"),ABS(SUMIFS(INDIRECT("'PSI WM REF'!"&amp;SUBSTITUTE(ADDRESS(1,MATCH(AC$2,INDIRECT("'PSI WM REF'!"&amp;"5:5"),0)),"$1","")&amp;":"&amp;SUBSTITUTE(ADDRESS(1,MATCH(AC$2,INDIRECT("'PSI WM REF'!"&amp;"5:5"),0)),"$1","")),INDIRECT("'PSI WM REF'!"&amp;"C:C"),$G192,INDIRECT("'PSI WM REF'!"&amp;"U:U"),"3.Balance stock (only SEHC)"))))+N(" [[[[               Comment: WM REF PSI              ]]]")+IFERROR(SUMIFS(INDIRECT("'PSI VC'!"&amp;SUBSTITUTE(ADDRESS(1,MATCH(AC$2,INDIRECT("'PSI VC'!"&amp;"3:3"),0)),"$1","")&amp;":"&amp;SUBSTITUTE(ADDRESS(1,MATCH(AC$2,INDIRECT("'PSI VC'!"&amp;"3:3"),0)),"$1","")),INDIRECT("'PSI VC'!"&amp;"A:A"),$G192),0)+N("[[[                    Comment: VC PSI                    ]]]")+SUMIFS(INDIRECT("'Assy PSI Shortage'!"&amp;SUBSTITUTE(ADDRESS(1,42+MATCH(AC$2,INDIRECT("'Assy PSI Shortage'!"&amp;"AQ2:BA2"),0)),"$1","")&amp;":"&amp;SUBSTITUTE(ADDRESS(1,42+MATCH(AC$2,INDIRECT("'Assy PSI Shortage'!"&amp;"AQ2:BA2"),0)),"$1","")),'Assy PSI Shortage'!$AP:$AP,'DA Injection'!$G192)+N("[[[                    Comment: Assy PSI                    ]]]")</f>
        <v>1830</v>
      </c>
      <c r="AD193" s="464"/>
      <c r="AE193" s="463">
        <f ca="1">IF(SUMIFS(INDIRECT("'PSI WM REF'!"&amp;SUBSTITUTE(ADDRESS(1,MATCH(AE$2,INDIRECT("'PSI WM REF'!"&amp;"5:5"),0)),"$1","")&amp;":"&amp;SUBSTITUTE(ADDRESS(1,MATCH(AE$2,INDIRECT("'PSI WM REF'!"&amp;"5:5"),0)),"$1","")),INDIRECT("'PSI WM REF'!"&amp;"C:C"),$G192,INDIRECT("'PSI WM REF'!"&amp;"U:U"),"3.Balance stock (only SEHC)")&gt;0,0,IF(ABS(SUMIFS(INDIRECT("'PSI WM REF'!"&amp;SUBSTITUTE(ADDRESS(1,MATCH(AE$2,INDIRECT("'PSI WM REF'!"&amp;"5:5"),0)),"$1","")&amp;":"&amp;SUBSTITUTE(ADDRESS(1,MATCH(AE$2,INDIRECT("'PSI WM REF'!"&amp;"5:5"),0)),"$1","")),INDIRECT("'PSI WM REF'!"&amp;"C:C"),$G192,INDIRECT("'PSI WM REF'!"&amp;"U:U"),"3.Balance stock (only SEHC)"))&gt;SUMIFS(INDIRECT("'PSI WM REF'!"&amp;SUBSTITUTE(ADDRESS(1,MATCH(AE$2,INDIRECT("'PSI WM REF'!"&amp;"5:5"),0)),"$1","")&amp;":"&amp;SUBSTITUTE(ADDRESS(1,MATCH(AE$2,INDIRECT("'PSI WM REF'!"&amp;"5:5"),0)),"$1","")),INDIRECT("'PSI WM REF'!"&amp;"C:C"),$G192,INDIRECT("'PSI WM REF'!"&amp;"U:U"),"1.Requirements (필요량)"),SUMIFS(INDIRECT("'PSI WM REF'!"&amp;SUBSTITUTE(ADDRESS(1,MATCH(AE$2,INDIRECT("'PSI WM REF'!"&amp;"5:5"),0)),"$1","")&amp;":"&amp;SUBSTITUTE(ADDRESS(1,MATCH(AE$2,INDIRECT("'PSI WM REF'!"&amp;"5:5"),0)),"$1","")),INDIRECT("'PSI WM REF'!"&amp;"C:C"),$G192,INDIRECT("'PSI WM REF'!"&amp;"U:U"),"1.Requirements (필요량)"),ABS(SUMIFS(INDIRECT("'PSI WM REF'!"&amp;SUBSTITUTE(ADDRESS(1,MATCH(AE$2,INDIRECT("'PSI WM REF'!"&amp;"5:5"),0)),"$1","")&amp;":"&amp;SUBSTITUTE(ADDRESS(1,MATCH(AE$2,INDIRECT("'PSI WM REF'!"&amp;"5:5"),0)),"$1","")),INDIRECT("'PSI WM REF'!"&amp;"C:C"),$G192,INDIRECT("'PSI WM REF'!"&amp;"U:U"),"3.Balance stock (only SEHC)"))))+N(" [[[[               Comment: WM REF PSI              ]]]")+IFERROR(SUMIFS(INDIRECT("'PSI VC'!"&amp;SUBSTITUTE(ADDRESS(1,MATCH(AE$2,INDIRECT("'PSI VC'!"&amp;"3:3"),0)),"$1","")&amp;":"&amp;SUBSTITUTE(ADDRESS(1,MATCH(AE$2,INDIRECT("'PSI VC'!"&amp;"3:3"),0)),"$1","")),INDIRECT("'PSI VC'!"&amp;"A:A"),$G192),0)+N("[[[                    Comment: VC PSI                    ]]]")+SUMIFS(INDIRECT("'Assy PSI Shortage'!"&amp;SUBSTITUTE(ADDRESS(1,42+MATCH(AE$2,INDIRECT("'Assy PSI Shortage'!"&amp;"AQ2:BA2"),0)),"$1","")&amp;":"&amp;SUBSTITUTE(ADDRESS(1,42+MATCH(AE$2,INDIRECT("'Assy PSI Shortage'!"&amp;"AQ2:BA2"),0)),"$1","")),'Assy PSI Shortage'!$AP:$AP,'DA Injection'!$G192)+N("[[[                    Comment: Assy PSI                    ]]]")</f>
        <v>0</v>
      </c>
      <c r="AF193" s="464"/>
      <c r="AG193" s="463">
        <f ca="1">IF(SUMIFS(INDIRECT("'PSI WM REF'!"&amp;SUBSTITUTE(ADDRESS(1,MATCH(AG$2,INDIRECT("'PSI WM REF'!"&amp;"5:5"),0)),"$1","")&amp;":"&amp;SUBSTITUTE(ADDRESS(1,MATCH(AG$2,INDIRECT("'PSI WM REF'!"&amp;"5:5"),0)),"$1","")),INDIRECT("'PSI WM REF'!"&amp;"C:C"),$G192,INDIRECT("'PSI WM REF'!"&amp;"U:U"),"3.Balance stock (only SEHC)")&gt;0,0,IF(ABS(SUMIFS(INDIRECT("'PSI WM REF'!"&amp;SUBSTITUTE(ADDRESS(1,MATCH(AG$2,INDIRECT("'PSI WM REF'!"&amp;"5:5"),0)),"$1","")&amp;":"&amp;SUBSTITUTE(ADDRESS(1,MATCH(AG$2,INDIRECT("'PSI WM REF'!"&amp;"5:5"),0)),"$1","")),INDIRECT("'PSI WM REF'!"&amp;"C:C"),$G192,INDIRECT("'PSI WM REF'!"&amp;"U:U"),"3.Balance stock (only SEHC)"))&gt;SUMIFS(INDIRECT("'PSI WM REF'!"&amp;SUBSTITUTE(ADDRESS(1,MATCH(AG$2,INDIRECT("'PSI WM REF'!"&amp;"5:5"),0)),"$1","")&amp;":"&amp;SUBSTITUTE(ADDRESS(1,MATCH(AG$2,INDIRECT("'PSI WM REF'!"&amp;"5:5"),0)),"$1","")),INDIRECT("'PSI WM REF'!"&amp;"C:C"),$G192,INDIRECT("'PSI WM REF'!"&amp;"U:U"),"1.Requirements (필요량)"),SUMIFS(INDIRECT("'PSI WM REF'!"&amp;SUBSTITUTE(ADDRESS(1,MATCH(AG$2,INDIRECT("'PSI WM REF'!"&amp;"5:5"),0)),"$1","")&amp;":"&amp;SUBSTITUTE(ADDRESS(1,MATCH(AG$2,INDIRECT("'PSI WM REF'!"&amp;"5:5"),0)),"$1","")),INDIRECT("'PSI WM REF'!"&amp;"C:C"),$G192,INDIRECT("'PSI WM REF'!"&amp;"U:U"),"1.Requirements (필요량)"),ABS(SUMIFS(INDIRECT("'PSI WM REF'!"&amp;SUBSTITUTE(ADDRESS(1,MATCH(AG$2,INDIRECT("'PSI WM REF'!"&amp;"5:5"),0)),"$1","")&amp;":"&amp;SUBSTITUTE(ADDRESS(1,MATCH(AG$2,INDIRECT("'PSI WM REF'!"&amp;"5:5"),0)),"$1","")),INDIRECT("'PSI WM REF'!"&amp;"C:C"),$G192,INDIRECT("'PSI WM REF'!"&amp;"U:U"),"3.Balance stock (only SEHC)"))))+N(" [[[[               Comment: WM REF PSI              ]]]")+IFERROR(SUMIFS(INDIRECT("'PSI VC'!"&amp;SUBSTITUTE(ADDRESS(1,MATCH(AG$2,INDIRECT("'PSI VC'!"&amp;"3:3"),0)),"$1","")&amp;":"&amp;SUBSTITUTE(ADDRESS(1,MATCH(AG$2,INDIRECT("'PSI VC'!"&amp;"3:3"),0)),"$1","")),INDIRECT("'PSI VC'!"&amp;"A:A"),$G192),0)+N("[[[                    Comment: VC PSI                    ]]]")+SUMIFS(INDIRECT("'Assy PSI Shortage'!"&amp;SUBSTITUTE(ADDRESS(1,42+MATCH(AG$2,INDIRECT("'Assy PSI Shortage'!"&amp;"AQ2:BA2"),0)),"$1","")&amp;":"&amp;SUBSTITUTE(ADDRESS(1,42+MATCH(AG$2,INDIRECT("'Assy PSI Shortage'!"&amp;"AQ2:BA2"),0)),"$1","")),'Assy PSI Shortage'!$AP:$AP,'DA Injection'!$G192)+N("[[[                    Comment: Assy PSI                    ]]]")</f>
        <v>0</v>
      </c>
      <c r="AH193" s="464"/>
      <c r="AI193" s="463">
        <f ca="1">IF(SUMIFS(INDIRECT("'PSI WM REF'!"&amp;SUBSTITUTE(ADDRESS(1,MATCH(AI$2,INDIRECT("'PSI WM REF'!"&amp;"5:5"),0)),"$1","")&amp;":"&amp;SUBSTITUTE(ADDRESS(1,MATCH(AI$2,INDIRECT("'PSI WM REF'!"&amp;"5:5"),0)),"$1","")),INDIRECT("'PSI WM REF'!"&amp;"C:C"),$G192,INDIRECT("'PSI WM REF'!"&amp;"U:U"),"3.Balance stock (only SEHC)")&gt;0,0,IF(ABS(SUMIFS(INDIRECT("'PSI WM REF'!"&amp;SUBSTITUTE(ADDRESS(1,MATCH(AI$2,INDIRECT("'PSI WM REF'!"&amp;"5:5"),0)),"$1","")&amp;":"&amp;SUBSTITUTE(ADDRESS(1,MATCH(AI$2,INDIRECT("'PSI WM REF'!"&amp;"5:5"),0)),"$1","")),INDIRECT("'PSI WM REF'!"&amp;"C:C"),$G192,INDIRECT("'PSI WM REF'!"&amp;"U:U"),"3.Balance stock (only SEHC)"))&gt;SUMIFS(INDIRECT("'PSI WM REF'!"&amp;SUBSTITUTE(ADDRESS(1,MATCH(AI$2,INDIRECT("'PSI WM REF'!"&amp;"5:5"),0)),"$1","")&amp;":"&amp;SUBSTITUTE(ADDRESS(1,MATCH(AI$2,INDIRECT("'PSI WM REF'!"&amp;"5:5"),0)),"$1","")),INDIRECT("'PSI WM REF'!"&amp;"C:C"),$G192,INDIRECT("'PSI WM REF'!"&amp;"U:U"),"1.Requirements (필요량)"),SUMIFS(INDIRECT("'PSI WM REF'!"&amp;SUBSTITUTE(ADDRESS(1,MATCH(AI$2,INDIRECT("'PSI WM REF'!"&amp;"5:5"),0)),"$1","")&amp;":"&amp;SUBSTITUTE(ADDRESS(1,MATCH(AI$2,INDIRECT("'PSI WM REF'!"&amp;"5:5"),0)),"$1","")),INDIRECT("'PSI WM REF'!"&amp;"C:C"),$G192,INDIRECT("'PSI WM REF'!"&amp;"U:U"),"1.Requirements (필요량)"),ABS(SUMIFS(INDIRECT("'PSI WM REF'!"&amp;SUBSTITUTE(ADDRESS(1,MATCH(AI$2,INDIRECT("'PSI WM REF'!"&amp;"5:5"),0)),"$1","")&amp;":"&amp;SUBSTITUTE(ADDRESS(1,MATCH(AI$2,INDIRECT("'PSI WM REF'!"&amp;"5:5"),0)),"$1","")),INDIRECT("'PSI WM REF'!"&amp;"C:C"),$G192,INDIRECT("'PSI WM REF'!"&amp;"U:U"),"3.Balance stock (only SEHC)"))))+N(" [[[[               Comment: WM REF PSI              ]]]")+IFERROR(SUMIFS(INDIRECT("'PSI VC'!"&amp;SUBSTITUTE(ADDRESS(1,MATCH(AI$2,INDIRECT("'PSI VC'!"&amp;"3:3"),0)),"$1","")&amp;":"&amp;SUBSTITUTE(ADDRESS(1,MATCH(AI$2,INDIRECT("'PSI VC'!"&amp;"3:3"),0)),"$1","")),INDIRECT("'PSI VC'!"&amp;"A:A"),$G192),0)+N("[[[                    Comment: VC PSI                    ]]]")+SUMIFS(INDIRECT("'Assy PSI Shortage'!"&amp;SUBSTITUTE(ADDRESS(1,42+MATCH(AI$2,INDIRECT("'Assy PSI Shortage'!"&amp;"AQ2:BA2"),0)),"$1","")&amp;":"&amp;SUBSTITUTE(ADDRESS(1,42+MATCH(AI$2,INDIRECT("'Assy PSI Shortage'!"&amp;"AQ2:BA2"),0)),"$1","")),'Assy PSI Shortage'!$AP:$AP,'DA Injection'!$G192)+N("[[[                    Comment: Assy PSI                    ]]]")</f>
        <v>0</v>
      </c>
      <c r="AJ193" s="464"/>
      <c r="AK193" s="150"/>
      <c r="AL193" s="150"/>
      <c r="AM193" s="150"/>
      <c r="AN193" s="150"/>
      <c r="AO193" s="150"/>
      <c r="AP193" s="150"/>
      <c r="AQ193" s="150"/>
      <c r="AR193" s="150"/>
      <c r="AS193" s="150"/>
      <c r="AT193" s="150"/>
      <c r="AU193" s="150"/>
      <c r="AV193" s="150"/>
      <c r="AW193" s="150"/>
      <c r="AX193" s="150"/>
      <c r="AY193" s="150"/>
      <c r="AZ193" s="150"/>
      <c r="BA193" s="150"/>
      <c r="BB193" s="150"/>
      <c r="BC193" s="150"/>
      <c r="BD193" s="150"/>
      <c r="BE193" s="150"/>
      <c r="BF193" s="150"/>
      <c r="BG193" s="150"/>
      <c r="BH193" s="150"/>
      <c r="BI193" s="150"/>
      <c r="BJ193" s="150"/>
      <c r="BK193" s="150"/>
      <c r="BL193" s="150"/>
      <c r="BM193" s="150"/>
      <c r="BN193" s="150"/>
      <c r="BO193" s="150"/>
      <c r="BP193" s="150"/>
      <c r="BQ193" s="150"/>
      <c r="BR193" s="150"/>
    </row>
    <row r="194" spans="1:70" s="115" customFormat="1" ht="33">
      <c r="A194" s="114"/>
      <c r="B194" s="121"/>
      <c r="C194" s="144">
        <f t="shared" ca="1" si="161"/>
        <v>28</v>
      </c>
      <c r="D194" s="264">
        <f t="shared" ca="1" si="161"/>
        <v>0.95043939393939403</v>
      </c>
      <c r="E194" s="144">
        <f t="shared" ref="E194:M194" ca="1" si="234">E193</f>
        <v>10</v>
      </c>
      <c r="F194" s="144">
        <f t="shared" ca="1" si="234"/>
        <v>240</v>
      </c>
      <c r="G194" s="429" t="str">
        <f t="shared" ca="1" si="234"/>
        <v>DJ64-01012V/IN</v>
      </c>
      <c r="H194" s="196">
        <f t="shared" ca="1" si="234"/>
        <v>1222</v>
      </c>
      <c r="I194" s="144">
        <f t="shared" si="234"/>
        <v>0</v>
      </c>
      <c r="J194" s="212">
        <f t="shared" ca="1" si="234"/>
        <v>1</v>
      </c>
      <c r="K194" s="146">
        <f t="shared" ca="1" si="234"/>
        <v>880</v>
      </c>
      <c r="L194" s="146">
        <f t="shared" ca="1" si="234"/>
        <v>42.1</v>
      </c>
      <c r="M194" s="146">
        <f t="shared" ca="1" si="234"/>
        <v>2</v>
      </c>
      <c r="N194" s="193">
        <f t="shared" ca="1" si="170"/>
        <v>171.02137767220901</v>
      </c>
      <c r="O194" s="134"/>
      <c r="P194" s="127" t="s">
        <v>240</v>
      </c>
      <c r="Q194" s="208"/>
      <c r="R194" s="208"/>
      <c r="S194" s="208"/>
      <c r="T194" s="208"/>
      <c r="U194" s="208"/>
      <c r="V194" s="208"/>
      <c r="W194" s="208"/>
      <c r="X194" s="208">
        <v>11</v>
      </c>
      <c r="Y194" s="208"/>
      <c r="Z194" s="208"/>
      <c r="AA194" s="208"/>
      <c r="AB194" s="208"/>
      <c r="AC194" s="208"/>
      <c r="AD194" s="208"/>
      <c r="AE194" s="208"/>
      <c r="AF194" s="208"/>
      <c r="AG194" s="208"/>
      <c r="AH194" s="208"/>
      <c r="AI194" s="208"/>
      <c r="AJ194" s="208"/>
      <c r="AK194" s="150"/>
      <c r="AL194" s="150"/>
      <c r="AM194" s="150"/>
      <c r="AN194" s="150"/>
      <c r="AO194" s="150"/>
      <c r="AP194" s="150"/>
      <c r="AQ194" s="150"/>
      <c r="AR194" s="150"/>
      <c r="AS194" s="150"/>
      <c r="AT194" s="150"/>
      <c r="AU194" s="150"/>
      <c r="AV194" s="150"/>
      <c r="AW194" s="150"/>
      <c r="AX194" s="150"/>
      <c r="AY194" s="150"/>
      <c r="AZ194" s="150"/>
      <c r="BA194" s="150"/>
      <c r="BB194" s="150"/>
      <c r="BC194" s="150"/>
      <c r="BD194" s="150"/>
      <c r="BE194" s="150"/>
      <c r="BF194" s="150"/>
      <c r="BG194" s="150"/>
      <c r="BH194" s="150"/>
      <c r="BI194" s="150"/>
      <c r="BJ194" s="150"/>
      <c r="BK194" s="150"/>
      <c r="BL194" s="150"/>
      <c r="BM194" s="150"/>
      <c r="BN194" s="150"/>
      <c r="BO194" s="150"/>
      <c r="BP194" s="150"/>
      <c r="BQ194" s="150"/>
      <c r="BR194" s="150"/>
    </row>
    <row r="195" spans="1:70" s="55" customFormat="1" ht="33">
      <c r="A195" s="54">
        <f ca="1">IF(ISTEXT($G195),COUNTIF($G$6:$G195,"*")," ")</f>
        <v>190</v>
      </c>
      <c r="B195" s="122">
        <v>43524</v>
      </c>
      <c r="C195" s="144">
        <f t="shared" ca="1" si="161"/>
        <v>28</v>
      </c>
      <c r="D195" s="264">
        <f t="shared" ca="1" si="161"/>
        <v>0.95043939393939403</v>
      </c>
      <c r="E195" s="144">
        <f t="shared" ref="E195:M195" ca="1" si="235">E194</f>
        <v>10</v>
      </c>
      <c r="F195" s="144">
        <f t="shared" ca="1" si="235"/>
        <v>240</v>
      </c>
      <c r="G195" s="429" t="str">
        <f t="shared" ca="1" si="235"/>
        <v>DJ64-01012V/IN</v>
      </c>
      <c r="H195" s="196">
        <f t="shared" ca="1" si="235"/>
        <v>1222</v>
      </c>
      <c r="I195" s="144">
        <f t="shared" si="235"/>
        <v>0</v>
      </c>
      <c r="J195" s="212">
        <f t="shared" ca="1" si="235"/>
        <v>1</v>
      </c>
      <c r="K195" s="146">
        <f t="shared" ca="1" si="235"/>
        <v>880</v>
      </c>
      <c r="L195" s="146">
        <f t="shared" ca="1" si="235"/>
        <v>42.1</v>
      </c>
      <c r="M195" s="146">
        <f t="shared" ca="1" si="235"/>
        <v>2</v>
      </c>
      <c r="N195" s="193">
        <f t="shared" ca="1" si="170"/>
        <v>171.02137767220901</v>
      </c>
      <c r="O195" s="198">
        <f ca="1">SUM(Q195:AJ195)-H192-I192</f>
        <v>659.23515439429912</v>
      </c>
      <c r="P195" s="127" t="s">
        <v>232</v>
      </c>
      <c r="Q195" s="128">
        <f t="shared" ref="Q195:AJ195" ca="1" si="236">Q194*$N192</f>
        <v>0</v>
      </c>
      <c r="R195" s="128">
        <f t="shared" ca="1" si="236"/>
        <v>0</v>
      </c>
      <c r="S195" s="128">
        <f t="shared" ca="1" si="236"/>
        <v>0</v>
      </c>
      <c r="T195" s="128">
        <f t="shared" ca="1" si="236"/>
        <v>0</v>
      </c>
      <c r="U195" s="128">
        <f t="shared" ca="1" si="236"/>
        <v>0</v>
      </c>
      <c r="V195" s="128">
        <f t="shared" ca="1" si="236"/>
        <v>0</v>
      </c>
      <c r="W195" s="128">
        <f t="shared" ca="1" si="236"/>
        <v>0</v>
      </c>
      <c r="X195" s="128">
        <f t="shared" ca="1" si="236"/>
        <v>1881.2351543942991</v>
      </c>
      <c r="Y195" s="128">
        <f t="shared" ca="1" si="236"/>
        <v>0</v>
      </c>
      <c r="Z195" s="128">
        <f t="shared" ca="1" si="236"/>
        <v>0</v>
      </c>
      <c r="AA195" s="128">
        <f t="shared" ca="1" si="236"/>
        <v>0</v>
      </c>
      <c r="AB195" s="128">
        <f t="shared" ca="1" si="236"/>
        <v>0</v>
      </c>
      <c r="AC195" s="128">
        <f t="shared" ca="1" si="236"/>
        <v>0</v>
      </c>
      <c r="AD195" s="128">
        <f t="shared" ca="1" si="236"/>
        <v>0</v>
      </c>
      <c r="AE195" s="128">
        <f t="shared" ca="1" si="236"/>
        <v>0</v>
      </c>
      <c r="AF195" s="128">
        <f t="shared" ca="1" si="236"/>
        <v>0</v>
      </c>
      <c r="AG195" s="128">
        <f t="shared" ca="1" si="236"/>
        <v>0</v>
      </c>
      <c r="AH195" s="128">
        <f t="shared" ca="1" si="236"/>
        <v>0</v>
      </c>
      <c r="AI195" s="128">
        <f t="shared" ca="1" si="236"/>
        <v>0</v>
      </c>
      <c r="AJ195" s="128">
        <f t="shared" ca="1" si="236"/>
        <v>0</v>
      </c>
      <c r="AK195" s="151"/>
      <c r="AL195" s="151"/>
      <c r="AM195" s="151"/>
      <c r="AN195" s="151"/>
      <c r="AO195" s="151"/>
      <c r="AP195" s="151"/>
      <c r="AQ195" s="151"/>
      <c r="AR195" s="151"/>
      <c r="AS195" s="151"/>
      <c r="AT195" s="151"/>
      <c r="AU195" s="151"/>
      <c r="AV195" s="151"/>
      <c r="AW195" s="151"/>
      <c r="AX195" s="151"/>
      <c r="AY195" s="151"/>
      <c r="AZ195" s="151"/>
      <c r="BA195" s="151"/>
      <c r="BB195" s="151"/>
      <c r="BC195" s="151"/>
      <c r="BD195" s="151"/>
      <c r="BE195" s="151"/>
      <c r="BF195" s="151"/>
      <c r="BG195" s="151"/>
      <c r="BH195" s="151"/>
      <c r="BI195" s="151"/>
      <c r="BJ195" s="151"/>
      <c r="BK195" s="151"/>
      <c r="BL195" s="151"/>
      <c r="BM195" s="151"/>
      <c r="BN195" s="151"/>
      <c r="BO195" s="151"/>
      <c r="BP195" s="151"/>
      <c r="BQ195" s="151"/>
      <c r="BR195" s="151"/>
    </row>
    <row r="196" spans="1:70" s="38" customFormat="1" ht="33">
      <c r="A196" s="35"/>
      <c r="B196" s="123"/>
      <c r="C196" s="144">
        <f t="shared" ref="C196:D259" ca="1" si="237">C195</f>
        <v>28</v>
      </c>
      <c r="D196" s="264">
        <f t="shared" ca="1" si="237"/>
        <v>0.95043939393939403</v>
      </c>
      <c r="E196" s="144">
        <f t="shared" ref="E196:M196" ca="1" si="238">E195</f>
        <v>10</v>
      </c>
      <c r="F196" s="144">
        <f t="shared" ca="1" si="238"/>
        <v>240</v>
      </c>
      <c r="G196" s="429" t="str">
        <f t="shared" ca="1" si="238"/>
        <v>DJ64-01012V/IN</v>
      </c>
      <c r="H196" s="196">
        <f t="shared" ca="1" si="238"/>
        <v>1222</v>
      </c>
      <c r="I196" s="144">
        <f t="shared" si="238"/>
        <v>0</v>
      </c>
      <c r="J196" s="212">
        <f t="shared" ca="1" si="238"/>
        <v>1</v>
      </c>
      <c r="K196" s="146">
        <f t="shared" ca="1" si="238"/>
        <v>880</v>
      </c>
      <c r="L196" s="146">
        <f t="shared" ca="1" si="238"/>
        <v>42.1</v>
      </c>
      <c r="M196" s="146">
        <f t="shared" ca="1" si="238"/>
        <v>2</v>
      </c>
      <c r="N196" s="193">
        <f t="shared" ca="1" si="170"/>
        <v>171.02137767220901</v>
      </c>
      <c r="O196" s="135">
        <f ca="1">SUM(Q196:AJ196)</f>
        <v>1788</v>
      </c>
      <c r="P196" s="131" t="s">
        <v>233</v>
      </c>
      <c r="Q196" s="129">
        <f ca="1">SUMIFS('Production Result'!$D:$D,'Production Result'!$C:$C,'DA Injection'!$G196,'Production Result'!$B:$B,'DA Injection'!Q$2)</f>
        <v>0</v>
      </c>
      <c r="R196" s="129">
        <f ca="1">SUMIFS('Production Result'!$E:$E,'Production Result'!$C:$C,'DA Injection'!$G196,'Production Result'!$B:$B,'DA Injection'!Q$2)</f>
        <v>0</v>
      </c>
      <c r="S196" s="129">
        <f ca="1">SUMIFS('Production Result'!$D:$D,'Production Result'!$C:$C,'DA Injection'!$G196,'Production Result'!$B:$B,'DA Injection'!S$2)</f>
        <v>405</v>
      </c>
      <c r="T196" s="129">
        <f ca="1">SUMIFS('Production Result'!$E:$E,'Production Result'!$C:$C,'DA Injection'!$G196,'Production Result'!$B:$B,'DA Injection'!S$2)</f>
        <v>1383</v>
      </c>
      <c r="U196" s="129">
        <f ca="1">SUMIFS('Production Result'!$D:$D,'Production Result'!$C:$C,'DA Injection'!$G196,'Production Result'!$B:$B,'DA Injection'!U$2)</f>
        <v>0</v>
      </c>
      <c r="V196" s="129">
        <f ca="1">SUMIFS('Production Result'!$E:$E,'Production Result'!$C:$C,'DA Injection'!$G196,'Production Result'!$B:$B,'DA Injection'!U$2)</f>
        <v>0</v>
      </c>
      <c r="W196" s="129">
        <f ca="1">SUMIFS('Production Result'!$D:$D,'Production Result'!$C:$C,'DA Injection'!$G196,'Production Result'!$B:$B,'DA Injection'!W$2)</f>
        <v>0</v>
      </c>
      <c r="X196" s="129">
        <f ca="1">SUMIFS('Production Result'!$E:$E,'Production Result'!$C:$C,'DA Injection'!$G196,'Production Result'!$B:$B,'DA Injection'!W$2)</f>
        <v>0</v>
      </c>
      <c r="Y196" s="129">
        <f ca="1">SUMIFS('Production Result'!$D:$D,'Production Result'!$C:$C,'DA Injection'!$G196,'Production Result'!$B:$B,'DA Injection'!Y$2)</f>
        <v>0</v>
      </c>
      <c r="Z196" s="129">
        <f ca="1">SUMIFS('Production Result'!$E:$E,'Production Result'!$C:$C,'DA Injection'!$G196,'Production Result'!$B:$B,'DA Injection'!Y$2)</f>
        <v>0</v>
      </c>
      <c r="AA196" s="129">
        <f ca="1">SUMIFS('Production Result'!$D:$D,'Production Result'!$C:$C,'DA Injection'!$G196,'Production Result'!$B:$B,'DA Injection'!AA$2)</f>
        <v>0</v>
      </c>
      <c r="AB196" s="129">
        <f ca="1">SUMIFS('Production Result'!$E:$E,'Production Result'!$C:$C,'DA Injection'!$G196,'Production Result'!$B:$B,'DA Injection'!AA$2)</f>
        <v>0</v>
      </c>
      <c r="AC196" s="129">
        <f ca="1">SUMIFS('Production Result'!$D:$D,'Production Result'!$C:$C,'DA Injection'!$G196,'Production Result'!$B:$B,'DA Injection'!AC$2)</f>
        <v>0</v>
      </c>
      <c r="AD196" s="129">
        <f ca="1">SUMIFS('Production Result'!$E:$E,'Production Result'!$C:$C,'DA Injection'!$G196,'Production Result'!$B:$B,'DA Injection'!AC$2)</f>
        <v>0</v>
      </c>
      <c r="AE196" s="129">
        <f ca="1">SUMIFS('Production Result'!$D:$D,'Production Result'!$C:$C,'DA Injection'!$G196,'Production Result'!$B:$B,'DA Injection'!AE$2)</f>
        <v>0</v>
      </c>
      <c r="AF196" s="129">
        <f ca="1">SUMIFS('Production Result'!$E:$E,'Production Result'!$C:$C,'DA Injection'!$G196,'Production Result'!$B:$B,'DA Injection'!AE$2)</f>
        <v>0</v>
      </c>
      <c r="AG196" s="129">
        <f ca="1">SUMIFS('Production Result'!$D:$D,'Production Result'!$C:$C,'DA Injection'!$G196,'Production Result'!$B:$B,'DA Injection'!AG$2)</f>
        <v>0</v>
      </c>
      <c r="AH196" s="129">
        <f ca="1">SUMIFS('Production Result'!$E:$E,'Production Result'!$C:$C,'DA Injection'!$G196,'Production Result'!$B:$B,'DA Injection'!AG$2)</f>
        <v>0</v>
      </c>
      <c r="AI196" s="129">
        <f ca="1">SUMIFS('Production Result'!$D:$D,'Production Result'!$C:$C,'DA Injection'!$G196,'Production Result'!$B:$B,'DA Injection'!AI$2)</f>
        <v>0</v>
      </c>
      <c r="AJ196" s="129">
        <f ca="1">SUMIFS('Production Result'!$E:$E,'Production Result'!$C:$C,'DA Injection'!$G196,'Production Result'!$B:$B,'DA Injection'!AI$2)</f>
        <v>0</v>
      </c>
      <c r="AK196" s="151"/>
      <c r="AL196" s="151"/>
      <c r="AM196" s="151"/>
      <c r="AN196" s="151"/>
      <c r="AO196" s="151"/>
      <c r="AP196" s="151"/>
      <c r="AQ196" s="151"/>
      <c r="AR196" s="151"/>
      <c r="AS196" s="151"/>
      <c r="AT196" s="151"/>
      <c r="AU196" s="151"/>
      <c r="AV196" s="151"/>
      <c r="AW196" s="151"/>
      <c r="AX196" s="151"/>
      <c r="AY196" s="151"/>
      <c r="AZ196" s="151"/>
      <c r="BA196" s="151"/>
      <c r="BB196" s="151"/>
      <c r="BC196" s="151"/>
      <c r="BD196" s="151"/>
      <c r="BE196" s="151"/>
      <c r="BF196" s="151"/>
      <c r="BG196" s="151"/>
      <c r="BH196" s="151"/>
      <c r="BI196" s="151"/>
      <c r="BJ196" s="151"/>
      <c r="BK196" s="151"/>
      <c r="BL196" s="151"/>
      <c r="BM196" s="151"/>
      <c r="BN196" s="151"/>
      <c r="BO196" s="151"/>
      <c r="BP196" s="151"/>
      <c r="BQ196" s="151"/>
      <c r="BR196" s="151"/>
    </row>
    <row r="197" spans="1:70" s="38" customFormat="1" ht="33">
      <c r="A197" s="35"/>
      <c r="B197" s="123"/>
      <c r="C197" s="144">
        <f t="shared" ca="1" si="237"/>
        <v>28</v>
      </c>
      <c r="D197" s="264">
        <f t="shared" ca="1" si="237"/>
        <v>0.95043939393939403</v>
      </c>
      <c r="E197" s="144">
        <f t="shared" ref="E197:M197" ca="1" si="239">E196</f>
        <v>10</v>
      </c>
      <c r="F197" s="144">
        <f t="shared" ca="1" si="239"/>
        <v>240</v>
      </c>
      <c r="G197" s="429" t="str">
        <f t="shared" ca="1" si="239"/>
        <v>DJ64-01012V/IN</v>
      </c>
      <c r="H197" s="196">
        <f t="shared" ca="1" si="239"/>
        <v>1222</v>
      </c>
      <c r="I197" s="144">
        <f t="shared" si="239"/>
        <v>0</v>
      </c>
      <c r="J197" s="212">
        <f t="shared" ca="1" si="239"/>
        <v>1</v>
      </c>
      <c r="K197" s="146">
        <f t="shared" ca="1" si="239"/>
        <v>880</v>
      </c>
      <c r="L197" s="146">
        <f t="shared" ca="1" si="239"/>
        <v>42.1</v>
      </c>
      <c r="M197" s="146">
        <f t="shared" ca="1" si="239"/>
        <v>2</v>
      </c>
      <c r="N197" s="193">
        <f t="shared" ca="1" si="170"/>
        <v>171.02137767220901</v>
      </c>
      <c r="O197" s="135">
        <f ca="1">SUM(Q197:AJ197)</f>
        <v>343</v>
      </c>
      <c r="P197" s="132" t="s">
        <v>234</v>
      </c>
      <c r="Q197" s="129">
        <f ca="1">SUMIFS('Production Result'!$F:$F,'Production Result'!$C:$C,'DA Injection'!$G197,'Production Result'!$B:$B,'DA Injection'!Q$2)</f>
        <v>0</v>
      </c>
      <c r="R197" s="129">
        <f ca="1">SUMIFS('Production Result'!$G:$G,'Production Result'!$C:$C,'DA Injection'!$G197,'Production Result'!$B:$B,'DA Injection'!Q$2)</f>
        <v>0</v>
      </c>
      <c r="S197" s="129">
        <f ca="1">SUMIFS('Production Result'!$F:$F,'Production Result'!$C:$C,'DA Injection'!$G197,'Production Result'!$B:$B,'DA Injection'!S$2)</f>
        <v>249</v>
      </c>
      <c r="T197" s="129">
        <f ca="1">SUMIFS('Production Result'!$G:$G,'Production Result'!$C:$C,'DA Injection'!$G197,'Production Result'!$B:$B,'DA Injection'!S$2)</f>
        <v>94</v>
      </c>
      <c r="U197" s="129">
        <f ca="1">SUMIFS('Production Result'!$F:$F,'Production Result'!$C:$C,'DA Injection'!$G197,'Production Result'!$B:$B,'DA Injection'!U$2)</f>
        <v>0</v>
      </c>
      <c r="V197" s="129">
        <f ca="1">SUMIFS('Production Result'!$G:$G,'Production Result'!$C:$C,'DA Injection'!$G197,'Production Result'!$B:$B,'DA Injection'!U$2)</f>
        <v>0</v>
      </c>
      <c r="W197" s="129">
        <f ca="1">SUMIFS('Production Result'!$F:$F,'Production Result'!$C:$C,'DA Injection'!$G197,'Production Result'!$B:$B,'DA Injection'!W$2)</f>
        <v>0</v>
      </c>
      <c r="X197" s="129">
        <f ca="1">SUMIFS('Production Result'!$G:$G,'Production Result'!$C:$C,'DA Injection'!$G197,'Production Result'!$B:$B,'DA Injection'!W$2)</f>
        <v>0</v>
      </c>
      <c r="Y197" s="129">
        <f ca="1">SUMIFS('Production Result'!$F:$F,'Production Result'!$C:$C,'DA Injection'!$G197,'Production Result'!$B:$B,'DA Injection'!Y$2)</f>
        <v>0</v>
      </c>
      <c r="Z197" s="129">
        <f ca="1">SUMIFS('Production Result'!$G:$G,'Production Result'!$C:$C,'DA Injection'!$G197,'Production Result'!$B:$B,'DA Injection'!Y$2)</f>
        <v>0</v>
      </c>
      <c r="AA197" s="129">
        <f ca="1">SUMIFS('Production Result'!$F:$F,'Production Result'!$C:$C,'DA Injection'!$G197,'Production Result'!$B:$B,'DA Injection'!AA$2)</f>
        <v>0</v>
      </c>
      <c r="AB197" s="129">
        <f ca="1">SUMIFS('Production Result'!$G:$G,'Production Result'!$C:$C,'DA Injection'!$G197,'Production Result'!$B:$B,'DA Injection'!AA$2)</f>
        <v>0</v>
      </c>
      <c r="AC197" s="129">
        <f ca="1">SUMIFS('Production Result'!$F:$F,'Production Result'!$C:$C,'DA Injection'!$G197,'Production Result'!$B:$B,'DA Injection'!AC$2)</f>
        <v>0</v>
      </c>
      <c r="AD197" s="129">
        <f ca="1">SUMIFS('Production Result'!$G:$G,'Production Result'!$C:$C,'DA Injection'!$G197,'Production Result'!$B:$B,'DA Injection'!AC$2)</f>
        <v>0</v>
      </c>
      <c r="AE197" s="129">
        <f ca="1">SUMIFS('Production Result'!$F:$F,'Production Result'!$C:$C,'DA Injection'!$G197,'Production Result'!$B:$B,'DA Injection'!AE$2)</f>
        <v>0</v>
      </c>
      <c r="AF197" s="129">
        <f ca="1">SUMIFS('Production Result'!$G:$G,'Production Result'!$C:$C,'DA Injection'!$G197,'Production Result'!$B:$B,'DA Injection'!AE$2)</f>
        <v>0</v>
      </c>
      <c r="AG197" s="129">
        <f ca="1">SUMIFS('Production Result'!$F:$F,'Production Result'!$C:$C,'DA Injection'!$G197,'Production Result'!$B:$B,'DA Injection'!AG$2)</f>
        <v>0</v>
      </c>
      <c r="AH197" s="129">
        <f ca="1">SUMIFS('Production Result'!$G:$G,'Production Result'!$C:$C,'DA Injection'!$G197,'Production Result'!$B:$B,'DA Injection'!AG$2)</f>
        <v>0</v>
      </c>
      <c r="AI197" s="129">
        <f ca="1">SUMIFS('Production Result'!$F:$F,'Production Result'!$C:$C,'DA Injection'!$G197,'Production Result'!$B:$B,'DA Injection'!AI$2)</f>
        <v>0</v>
      </c>
      <c r="AJ197" s="129">
        <f ca="1">SUMIFS('Production Result'!$G:$G,'Production Result'!$C:$C,'DA Injection'!$G197,'Production Result'!$B:$B,'DA Injection'!AI$2)</f>
        <v>0</v>
      </c>
      <c r="AK197" s="151"/>
      <c r="AL197" s="151"/>
      <c r="AM197" s="151"/>
      <c r="AN197" s="151"/>
      <c r="AO197" s="151"/>
      <c r="AP197" s="151"/>
      <c r="AQ197" s="151"/>
      <c r="AR197" s="151"/>
      <c r="AS197" s="151"/>
      <c r="AT197" s="151"/>
      <c r="AU197" s="151"/>
      <c r="AV197" s="151"/>
      <c r="AW197" s="151"/>
      <c r="AX197" s="151"/>
      <c r="AY197" s="151"/>
      <c r="AZ197" s="151"/>
      <c r="BA197" s="151"/>
      <c r="BB197" s="151"/>
      <c r="BC197" s="151"/>
      <c r="BD197" s="151"/>
      <c r="BE197" s="151"/>
      <c r="BF197" s="151"/>
      <c r="BG197" s="151"/>
      <c r="BH197" s="151"/>
      <c r="BI197" s="151"/>
      <c r="BJ197" s="151"/>
      <c r="BK197" s="151"/>
      <c r="BL197" s="151"/>
      <c r="BM197" s="151"/>
      <c r="BN197" s="151"/>
      <c r="BO197" s="151"/>
      <c r="BP197" s="151"/>
      <c r="BQ197" s="151"/>
      <c r="BR197" s="151"/>
    </row>
    <row r="198" spans="1:70" s="38" customFormat="1" ht="33">
      <c r="A198" s="35"/>
      <c r="B198" s="123"/>
      <c r="C198" s="145">
        <f t="shared" ca="1" si="237"/>
        <v>28</v>
      </c>
      <c r="D198" s="264">
        <f t="shared" ca="1" si="237"/>
        <v>0.95043939393939403</v>
      </c>
      <c r="E198" s="145">
        <f t="shared" ref="E198:M198" ca="1" si="240">E197</f>
        <v>10</v>
      </c>
      <c r="F198" s="145">
        <f t="shared" ca="1" si="240"/>
        <v>240</v>
      </c>
      <c r="G198" s="430" t="str">
        <f t="shared" ca="1" si="240"/>
        <v>DJ64-01012V/IN</v>
      </c>
      <c r="H198" s="196">
        <f t="shared" ca="1" si="240"/>
        <v>1222</v>
      </c>
      <c r="I198" s="145">
        <f t="shared" si="240"/>
        <v>0</v>
      </c>
      <c r="J198" s="213">
        <f t="shared" ca="1" si="240"/>
        <v>1</v>
      </c>
      <c r="K198" s="146">
        <f t="shared" ca="1" si="240"/>
        <v>880</v>
      </c>
      <c r="L198" s="146">
        <f t="shared" ca="1" si="240"/>
        <v>42.1</v>
      </c>
      <c r="M198" s="146">
        <f t="shared" ca="1" si="240"/>
        <v>2</v>
      </c>
      <c r="N198" s="194">
        <f t="shared" ca="1" si="170"/>
        <v>171.02137767220901</v>
      </c>
      <c r="O198" s="137">
        <f ca="1">O197/O196</f>
        <v>0.19183445190156601</v>
      </c>
      <c r="P198" s="136" t="s">
        <v>239</v>
      </c>
      <c r="Q198" s="138" t="str">
        <f t="shared" ref="Q198:AJ198" ca="1" si="241">IFERROR(Q197/Q196,"")</f>
        <v/>
      </c>
      <c r="R198" s="138" t="str">
        <f t="shared" ca="1" si="241"/>
        <v/>
      </c>
      <c r="S198" s="138">
        <f t="shared" ca="1" si="241"/>
        <v>0.61481481481481481</v>
      </c>
      <c r="T198" s="138">
        <f t="shared" ca="1" si="241"/>
        <v>6.7968185104844536E-2</v>
      </c>
      <c r="U198" s="138" t="str">
        <f t="shared" ca="1" si="241"/>
        <v/>
      </c>
      <c r="V198" s="138" t="str">
        <f t="shared" ca="1" si="241"/>
        <v/>
      </c>
      <c r="W198" s="138" t="str">
        <f t="shared" ca="1" si="241"/>
        <v/>
      </c>
      <c r="X198" s="138" t="str">
        <f t="shared" ca="1" si="241"/>
        <v/>
      </c>
      <c r="Y198" s="138" t="str">
        <f t="shared" ca="1" si="241"/>
        <v/>
      </c>
      <c r="Z198" s="138" t="str">
        <f t="shared" ca="1" si="241"/>
        <v/>
      </c>
      <c r="AA198" s="138" t="str">
        <f t="shared" ca="1" si="241"/>
        <v/>
      </c>
      <c r="AB198" s="138" t="str">
        <f t="shared" ca="1" si="241"/>
        <v/>
      </c>
      <c r="AC198" s="138" t="str">
        <f t="shared" ca="1" si="241"/>
        <v/>
      </c>
      <c r="AD198" s="138" t="str">
        <f t="shared" ca="1" si="241"/>
        <v/>
      </c>
      <c r="AE198" s="138" t="str">
        <f t="shared" ca="1" si="241"/>
        <v/>
      </c>
      <c r="AF198" s="138" t="str">
        <f t="shared" ca="1" si="241"/>
        <v/>
      </c>
      <c r="AG198" s="138" t="str">
        <f t="shared" ca="1" si="241"/>
        <v/>
      </c>
      <c r="AH198" s="138" t="str">
        <f t="shared" ca="1" si="241"/>
        <v/>
      </c>
      <c r="AI198" s="138" t="str">
        <f t="shared" ca="1" si="241"/>
        <v/>
      </c>
      <c r="AJ198" s="138" t="str">
        <f t="shared" ca="1" si="241"/>
        <v/>
      </c>
      <c r="AK198" s="151"/>
      <c r="AL198" s="151"/>
      <c r="AM198" s="151"/>
      <c r="AN198" s="151"/>
      <c r="AO198" s="151"/>
      <c r="AP198" s="151"/>
      <c r="AQ198" s="151"/>
      <c r="AR198" s="151"/>
      <c r="AS198" s="151"/>
      <c r="AT198" s="151"/>
      <c r="AU198" s="151"/>
      <c r="AV198" s="151"/>
      <c r="AW198" s="151"/>
      <c r="AX198" s="151"/>
      <c r="AY198" s="151"/>
      <c r="AZ198" s="151"/>
      <c r="BA198" s="151"/>
      <c r="BB198" s="151"/>
      <c r="BC198" s="151"/>
      <c r="BD198" s="151"/>
      <c r="BE198" s="151"/>
      <c r="BF198" s="151"/>
      <c r="BG198" s="151"/>
      <c r="BH198" s="151"/>
      <c r="BI198" s="151"/>
      <c r="BJ198" s="151"/>
      <c r="BK198" s="151"/>
      <c r="BL198" s="151"/>
      <c r="BM198" s="151"/>
      <c r="BN198" s="151"/>
      <c r="BO198" s="151"/>
      <c r="BP198" s="151"/>
      <c r="BQ198" s="151"/>
      <c r="BR198" s="151"/>
    </row>
    <row r="199" spans="1:70" s="115" customFormat="1" ht="33">
      <c r="A199" s="114"/>
      <c r="B199" s="121"/>
      <c r="C199" s="141">
        <f ca="1">IF(P203="Good",COUNTIF(INDIRECT("P1:P"&amp;ROW(P203)),"Good"))</f>
        <v>29</v>
      </c>
      <c r="D199" s="285" t="str">
        <f ca="1">IFERROR(SUM(Q203:AJ203)/SUM(Q202:AJ202),"-")</f>
        <v>-</v>
      </c>
      <c r="E199" s="139">
        <f ca="1">VLOOKUP(G199,'Code List'!B:D,2,0)</f>
        <v>10</v>
      </c>
      <c r="F199" s="139">
        <f ca="1">VLOOKUP(G199,'Code List'!B:D,3,0)</f>
        <v>240</v>
      </c>
      <c r="G199" s="427" t="str">
        <f ca="1">VLOOKUP(C199,'Code List'!A:B,2,0)</f>
        <v>DJ64-01012W/IN</v>
      </c>
      <c r="H199" s="195">
        <f ca="1">SUM(Q200:AJ200)-K199</f>
        <v>-1326</v>
      </c>
      <c r="I199" s="133"/>
      <c r="J199" s="211">
        <f ca="1">VLOOKUP(G199,'Code List'!B:G,6,0)</f>
        <v>1</v>
      </c>
      <c r="K199" s="140">
        <f ca="1">SUMIFS(Stock!C:C,Stock!B:B,'DA Injection'!G199)+SUMIFS(Stock!C:C,Stock!B:B,VLOOKUP('DA Injection'!G199,'Code List'!$B:$K,10,0))</f>
        <v>1599</v>
      </c>
      <c r="L199" s="140">
        <f ca="1">VLOOKUP(G199,'Code List'!B:F,4,0)</f>
        <v>42.1</v>
      </c>
      <c r="M199" s="140">
        <f ca="1">VLOOKUP(G199,'Code List'!B:F,5,0)</f>
        <v>2</v>
      </c>
      <c r="N199" s="197">
        <f t="shared" ca="1" si="170"/>
        <v>171.02137767220901</v>
      </c>
      <c r="O199" s="134"/>
      <c r="P199" s="124" t="s">
        <v>231</v>
      </c>
      <c r="Q199" s="125" t="s">
        <v>228</v>
      </c>
      <c r="R199" s="126" t="s">
        <v>229</v>
      </c>
      <c r="S199" s="125" t="s">
        <v>228</v>
      </c>
      <c r="T199" s="126" t="s">
        <v>229</v>
      </c>
      <c r="U199" s="125" t="s">
        <v>228</v>
      </c>
      <c r="V199" s="126" t="s">
        <v>229</v>
      </c>
      <c r="W199" s="125" t="s">
        <v>228</v>
      </c>
      <c r="X199" s="126" t="s">
        <v>229</v>
      </c>
      <c r="Y199" s="125" t="s">
        <v>228</v>
      </c>
      <c r="Z199" s="126" t="s">
        <v>229</v>
      </c>
      <c r="AA199" s="125" t="s">
        <v>228</v>
      </c>
      <c r="AB199" s="126" t="s">
        <v>229</v>
      </c>
      <c r="AC199" s="125" t="s">
        <v>228</v>
      </c>
      <c r="AD199" s="126" t="s">
        <v>229</v>
      </c>
      <c r="AE199" s="125" t="s">
        <v>228</v>
      </c>
      <c r="AF199" s="126" t="s">
        <v>229</v>
      </c>
      <c r="AG199" s="125" t="s">
        <v>228</v>
      </c>
      <c r="AH199" s="126" t="s">
        <v>229</v>
      </c>
      <c r="AI199" s="125" t="s">
        <v>228</v>
      </c>
      <c r="AJ199" s="126" t="s">
        <v>229</v>
      </c>
      <c r="AK199" s="150"/>
      <c r="AL199" s="150"/>
      <c r="AM199" s="150"/>
      <c r="AN199" s="150"/>
      <c r="AO199" s="150"/>
      <c r="AP199" s="150"/>
      <c r="AQ199" s="150"/>
      <c r="AR199" s="150"/>
      <c r="AS199" s="150"/>
      <c r="AT199" s="150"/>
      <c r="AU199" s="150"/>
      <c r="AV199" s="150"/>
      <c r="AW199" s="150"/>
      <c r="AX199" s="150"/>
      <c r="AY199" s="150"/>
      <c r="AZ199" s="150"/>
      <c r="BA199" s="150"/>
      <c r="BB199" s="150"/>
      <c r="BC199" s="150"/>
      <c r="BD199" s="150"/>
      <c r="BE199" s="150"/>
      <c r="BF199" s="150"/>
      <c r="BG199" s="150"/>
      <c r="BH199" s="150"/>
      <c r="BI199" s="150"/>
      <c r="BJ199" s="150"/>
      <c r="BK199" s="150"/>
      <c r="BL199" s="150"/>
      <c r="BM199" s="150"/>
      <c r="BN199" s="150"/>
      <c r="BO199" s="150"/>
      <c r="BP199" s="150"/>
      <c r="BQ199" s="150"/>
      <c r="BR199" s="150"/>
    </row>
    <row r="200" spans="1:70" s="115" customFormat="1" ht="66.95" customHeight="1">
      <c r="A200" s="114"/>
      <c r="B200" s="121"/>
      <c r="C200" s="144">
        <f t="shared" ref="C200:M200" ca="1" si="242">C199</f>
        <v>29</v>
      </c>
      <c r="D200" s="264" t="str">
        <f t="shared" ca="1" si="242"/>
        <v>-</v>
      </c>
      <c r="E200" s="144">
        <f t="shared" ca="1" si="242"/>
        <v>10</v>
      </c>
      <c r="F200" s="144">
        <f t="shared" ca="1" si="242"/>
        <v>240</v>
      </c>
      <c r="G200" s="429" t="str">
        <f t="shared" ca="1" si="242"/>
        <v>DJ64-01012W/IN</v>
      </c>
      <c r="H200" s="196">
        <f t="shared" ca="1" si="242"/>
        <v>-1326</v>
      </c>
      <c r="I200" s="144">
        <f t="shared" si="242"/>
        <v>0</v>
      </c>
      <c r="J200" s="212">
        <f t="shared" ca="1" si="242"/>
        <v>1</v>
      </c>
      <c r="K200" s="146">
        <f t="shared" ca="1" si="242"/>
        <v>1599</v>
      </c>
      <c r="L200" s="146">
        <f t="shared" ca="1" si="242"/>
        <v>42.1</v>
      </c>
      <c r="M200" s="146">
        <f t="shared" ca="1" si="242"/>
        <v>2</v>
      </c>
      <c r="N200" s="193">
        <f t="shared" ca="1" si="170"/>
        <v>171.02137767220901</v>
      </c>
      <c r="O200" s="134" t="s">
        <v>238</v>
      </c>
      <c r="P200" s="124"/>
      <c r="Q200" s="463">
        <f ca="1">IF(SUMIFS(INDIRECT("'PSI WM REF'!"&amp;SUBSTITUTE(ADDRESS(1,MATCH(Q$2,INDIRECT("'PSI WM REF'!"&amp;"5:5"),0)),"$1","")&amp;":"&amp;SUBSTITUTE(ADDRESS(1,MATCH(Q$2,INDIRECT("'PSI WM REF'!"&amp;"5:5"),0)),"$1","")),INDIRECT("'PSI WM REF'!"&amp;"C:C"),$G199,INDIRECT("'PSI WM REF'!"&amp;"U:U"),"3.Balance stock (only SEHC)")&gt;0,0,IF(ABS(SUMIFS(INDIRECT("'PSI WM REF'!"&amp;SUBSTITUTE(ADDRESS(1,MATCH(Q$2,INDIRECT("'PSI WM REF'!"&amp;"5:5"),0)),"$1","")&amp;":"&amp;SUBSTITUTE(ADDRESS(1,MATCH(Q$2,INDIRECT("'PSI WM REF'!"&amp;"5:5"),0)),"$1","")),INDIRECT("'PSI WM REF'!"&amp;"C:C"),$G199,INDIRECT("'PSI WM REF'!"&amp;"U:U"),"3.Balance stock (only SEHC)"))&gt;SUMIFS(INDIRECT("'PSI WM REF'!"&amp;SUBSTITUTE(ADDRESS(1,MATCH(Q$2,INDIRECT("'PSI WM REF'!"&amp;"5:5"),0)),"$1","")&amp;":"&amp;SUBSTITUTE(ADDRESS(1,MATCH(Q$2,INDIRECT("'PSI WM REF'!"&amp;"5:5"),0)),"$1","")),INDIRECT("'PSI WM REF'!"&amp;"C:C"),$G199,INDIRECT("'PSI WM REF'!"&amp;"U:U"),"1.Requirements (필요량)"),SUMIFS(INDIRECT("'PSI WM REF'!"&amp;SUBSTITUTE(ADDRESS(1,MATCH(Q$2,INDIRECT("'PSI WM REF'!"&amp;"5:5"),0)),"$1","")&amp;":"&amp;SUBSTITUTE(ADDRESS(1,MATCH(Q$2,INDIRECT("'PSI WM REF'!"&amp;"5:5"),0)),"$1","")),INDIRECT("'PSI WM REF'!"&amp;"C:C"),$G199,INDIRECT("'PSI WM REF'!"&amp;"U:U"),"1.Requirements (필요량)"),ABS(SUMIFS(INDIRECT("'PSI WM REF'!"&amp;SUBSTITUTE(ADDRESS(1,MATCH(Q$2,INDIRECT("'PSI WM REF'!"&amp;"5:5"),0)),"$1","")&amp;":"&amp;SUBSTITUTE(ADDRESS(1,MATCH(Q$2,INDIRECT("'PSI WM REF'!"&amp;"5:5"),0)),"$1","")),INDIRECT("'PSI WM REF'!"&amp;"C:C"),$G199,INDIRECT("'PSI WM REF'!"&amp;"U:U"),"3.Balance stock (only SEHC)"))))+N(" [[[[               Comment: WM REF PSI              ]]]")+IFERROR(SUMIFS(INDIRECT("'PSI VC'!"&amp;SUBSTITUTE(ADDRESS(1,MATCH(Q$2,INDIRECT("'PSI VC'!"&amp;"3:3"),0)),"$1","")&amp;":"&amp;SUBSTITUTE(ADDRESS(1,MATCH(Q$2,INDIRECT("'PSI VC'!"&amp;"3:3"),0)),"$1","")),INDIRECT("'PSI VC'!"&amp;"A:A"),$G199),0)+N("[[[                    Comment: VC PSI                    ]]]")+SUMIFS(INDIRECT("'Assy PSI Shortage'!"&amp;SUBSTITUTE(ADDRESS(1,42+MATCH(Q$2,INDIRECT("'Assy PSI Shortage'!"&amp;"AQ2:BA2"),0)),"$1","")&amp;":"&amp;SUBSTITUTE(ADDRESS(1,42+MATCH(Q$2,INDIRECT("'Assy PSI Shortage'!"&amp;"AQ2:BA2"),0)),"$1","")),'Assy PSI Shortage'!$AP:$AP,'DA Injection'!$G199)+N("[[[                    Comment: Assy PSI                    ]]]")</f>
        <v>0</v>
      </c>
      <c r="R200" s="464"/>
      <c r="S200" s="463">
        <f ca="1">IF(SUMIFS(INDIRECT("'PSI WM REF'!"&amp;SUBSTITUTE(ADDRESS(1,MATCH(S$2,INDIRECT("'PSI WM REF'!"&amp;"5:5"),0)),"$1","")&amp;":"&amp;SUBSTITUTE(ADDRESS(1,MATCH(S$2,INDIRECT("'PSI WM REF'!"&amp;"5:5"),0)),"$1","")),INDIRECT("'PSI WM REF'!"&amp;"C:C"),$G199,INDIRECT("'PSI WM REF'!"&amp;"U:U"),"3.Balance stock (only SEHC)")&gt;0,0,IF(ABS(SUMIFS(INDIRECT("'PSI WM REF'!"&amp;SUBSTITUTE(ADDRESS(1,MATCH(S$2,INDIRECT("'PSI WM REF'!"&amp;"5:5"),0)),"$1","")&amp;":"&amp;SUBSTITUTE(ADDRESS(1,MATCH(S$2,INDIRECT("'PSI WM REF'!"&amp;"5:5"),0)),"$1","")),INDIRECT("'PSI WM REF'!"&amp;"C:C"),$G199,INDIRECT("'PSI WM REF'!"&amp;"U:U"),"3.Balance stock (only SEHC)"))&gt;SUMIFS(INDIRECT("'PSI WM REF'!"&amp;SUBSTITUTE(ADDRESS(1,MATCH(S$2,INDIRECT("'PSI WM REF'!"&amp;"5:5"),0)),"$1","")&amp;":"&amp;SUBSTITUTE(ADDRESS(1,MATCH(S$2,INDIRECT("'PSI WM REF'!"&amp;"5:5"),0)),"$1","")),INDIRECT("'PSI WM REF'!"&amp;"C:C"),$G199,INDIRECT("'PSI WM REF'!"&amp;"U:U"),"1.Requirements (필요량)"),SUMIFS(INDIRECT("'PSI WM REF'!"&amp;SUBSTITUTE(ADDRESS(1,MATCH(S$2,INDIRECT("'PSI WM REF'!"&amp;"5:5"),0)),"$1","")&amp;":"&amp;SUBSTITUTE(ADDRESS(1,MATCH(S$2,INDIRECT("'PSI WM REF'!"&amp;"5:5"),0)),"$1","")),INDIRECT("'PSI WM REF'!"&amp;"C:C"),$G199,INDIRECT("'PSI WM REF'!"&amp;"U:U"),"1.Requirements (필요량)"),ABS(SUMIFS(INDIRECT("'PSI WM REF'!"&amp;SUBSTITUTE(ADDRESS(1,MATCH(S$2,INDIRECT("'PSI WM REF'!"&amp;"5:5"),0)),"$1","")&amp;":"&amp;SUBSTITUTE(ADDRESS(1,MATCH(S$2,INDIRECT("'PSI WM REF'!"&amp;"5:5"),0)),"$1","")),INDIRECT("'PSI WM REF'!"&amp;"C:C"),$G199,INDIRECT("'PSI WM REF'!"&amp;"U:U"),"3.Balance stock (only SEHC)"))))+N(" [[[[               Comment: WM REF PSI              ]]]")+IFERROR(SUMIFS(INDIRECT("'PSI VC'!"&amp;SUBSTITUTE(ADDRESS(1,MATCH(S$2,INDIRECT("'PSI VC'!"&amp;"3:3"),0)),"$1","")&amp;":"&amp;SUBSTITUTE(ADDRESS(1,MATCH(S$2,INDIRECT("'PSI VC'!"&amp;"3:3"),0)),"$1","")),INDIRECT("'PSI VC'!"&amp;"A:A"),$G199),0)+N("[[[                    Comment: VC PSI                    ]]]")+SUMIFS(INDIRECT("'Assy PSI Shortage'!"&amp;SUBSTITUTE(ADDRESS(1,42+MATCH(S$2,INDIRECT("'Assy PSI Shortage'!"&amp;"AQ2:BA2"),0)),"$1","")&amp;":"&amp;SUBSTITUTE(ADDRESS(1,42+MATCH(S$2,INDIRECT("'Assy PSI Shortage'!"&amp;"AQ2:BA2"),0)),"$1","")),'Assy PSI Shortage'!$AP:$AP,'DA Injection'!$G199)+N("[[[                    Comment: Assy PSI                    ]]]")</f>
        <v>0</v>
      </c>
      <c r="T200" s="464"/>
      <c r="U200" s="463">
        <f ca="1">IF(SUMIFS(INDIRECT("'PSI WM REF'!"&amp;SUBSTITUTE(ADDRESS(1,MATCH(U$2,INDIRECT("'PSI WM REF'!"&amp;"5:5"),0)),"$1","")&amp;":"&amp;SUBSTITUTE(ADDRESS(1,MATCH(U$2,INDIRECT("'PSI WM REF'!"&amp;"5:5"),0)),"$1","")),INDIRECT("'PSI WM REF'!"&amp;"C:C"),$G199,INDIRECT("'PSI WM REF'!"&amp;"U:U"),"3.Balance stock (only SEHC)")&gt;0,0,IF(ABS(SUMIFS(INDIRECT("'PSI WM REF'!"&amp;SUBSTITUTE(ADDRESS(1,MATCH(U$2,INDIRECT("'PSI WM REF'!"&amp;"5:5"),0)),"$1","")&amp;":"&amp;SUBSTITUTE(ADDRESS(1,MATCH(U$2,INDIRECT("'PSI WM REF'!"&amp;"5:5"),0)),"$1","")),INDIRECT("'PSI WM REF'!"&amp;"C:C"),$G199,INDIRECT("'PSI WM REF'!"&amp;"U:U"),"3.Balance stock (only SEHC)"))&gt;SUMIFS(INDIRECT("'PSI WM REF'!"&amp;SUBSTITUTE(ADDRESS(1,MATCH(U$2,INDIRECT("'PSI WM REF'!"&amp;"5:5"),0)),"$1","")&amp;":"&amp;SUBSTITUTE(ADDRESS(1,MATCH(U$2,INDIRECT("'PSI WM REF'!"&amp;"5:5"),0)),"$1","")),INDIRECT("'PSI WM REF'!"&amp;"C:C"),$G199,INDIRECT("'PSI WM REF'!"&amp;"U:U"),"1.Requirements (필요량)"),SUMIFS(INDIRECT("'PSI WM REF'!"&amp;SUBSTITUTE(ADDRESS(1,MATCH(U$2,INDIRECT("'PSI WM REF'!"&amp;"5:5"),0)),"$1","")&amp;":"&amp;SUBSTITUTE(ADDRESS(1,MATCH(U$2,INDIRECT("'PSI WM REF'!"&amp;"5:5"),0)),"$1","")),INDIRECT("'PSI WM REF'!"&amp;"C:C"),$G199,INDIRECT("'PSI WM REF'!"&amp;"U:U"),"1.Requirements (필요량)"),ABS(SUMIFS(INDIRECT("'PSI WM REF'!"&amp;SUBSTITUTE(ADDRESS(1,MATCH(U$2,INDIRECT("'PSI WM REF'!"&amp;"5:5"),0)),"$1","")&amp;":"&amp;SUBSTITUTE(ADDRESS(1,MATCH(U$2,INDIRECT("'PSI WM REF'!"&amp;"5:5"),0)),"$1","")),INDIRECT("'PSI WM REF'!"&amp;"C:C"),$G199,INDIRECT("'PSI WM REF'!"&amp;"U:U"),"3.Balance stock (only SEHC)"))))+N(" [[[[               Comment: WM REF PSI              ]]]")+IFERROR(SUMIFS(INDIRECT("'PSI VC'!"&amp;SUBSTITUTE(ADDRESS(1,MATCH(U$2,INDIRECT("'PSI VC'!"&amp;"3:3"),0)),"$1","")&amp;":"&amp;SUBSTITUTE(ADDRESS(1,MATCH(U$2,INDIRECT("'PSI VC'!"&amp;"3:3"),0)),"$1","")),INDIRECT("'PSI VC'!"&amp;"A:A"),$G199),0)+N("[[[                    Comment: VC PSI                    ]]]")+SUMIFS(INDIRECT("'Assy PSI Shortage'!"&amp;SUBSTITUTE(ADDRESS(1,42+MATCH(U$2,INDIRECT("'Assy PSI Shortage'!"&amp;"AQ2:BA2"),0)),"$1","")&amp;":"&amp;SUBSTITUTE(ADDRESS(1,42+MATCH(U$2,INDIRECT("'Assy PSI Shortage'!"&amp;"AQ2:BA2"),0)),"$1","")),'Assy PSI Shortage'!$AP:$AP,'DA Injection'!$G199)+N("[[[                    Comment: Assy PSI                    ]]]")</f>
        <v>0</v>
      </c>
      <c r="V200" s="464"/>
      <c r="W200" s="463">
        <f ca="1">IF(SUMIFS(INDIRECT("'PSI WM REF'!"&amp;SUBSTITUTE(ADDRESS(1,MATCH(W$2,INDIRECT("'PSI WM REF'!"&amp;"5:5"),0)),"$1","")&amp;":"&amp;SUBSTITUTE(ADDRESS(1,MATCH(W$2,INDIRECT("'PSI WM REF'!"&amp;"5:5"),0)),"$1","")),INDIRECT("'PSI WM REF'!"&amp;"C:C"),$G199,INDIRECT("'PSI WM REF'!"&amp;"U:U"),"3.Balance stock (only SEHC)")&gt;0,0,IF(ABS(SUMIFS(INDIRECT("'PSI WM REF'!"&amp;SUBSTITUTE(ADDRESS(1,MATCH(W$2,INDIRECT("'PSI WM REF'!"&amp;"5:5"),0)),"$1","")&amp;":"&amp;SUBSTITUTE(ADDRESS(1,MATCH(W$2,INDIRECT("'PSI WM REF'!"&amp;"5:5"),0)),"$1","")),INDIRECT("'PSI WM REF'!"&amp;"C:C"),$G199,INDIRECT("'PSI WM REF'!"&amp;"U:U"),"3.Balance stock (only SEHC)"))&gt;SUMIFS(INDIRECT("'PSI WM REF'!"&amp;SUBSTITUTE(ADDRESS(1,MATCH(W$2,INDIRECT("'PSI WM REF'!"&amp;"5:5"),0)),"$1","")&amp;":"&amp;SUBSTITUTE(ADDRESS(1,MATCH(W$2,INDIRECT("'PSI WM REF'!"&amp;"5:5"),0)),"$1","")),INDIRECT("'PSI WM REF'!"&amp;"C:C"),$G199,INDIRECT("'PSI WM REF'!"&amp;"U:U"),"1.Requirements (필요량)"),SUMIFS(INDIRECT("'PSI WM REF'!"&amp;SUBSTITUTE(ADDRESS(1,MATCH(W$2,INDIRECT("'PSI WM REF'!"&amp;"5:5"),0)),"$1","")&amp;":"&amp;SUBSTITUTE(ADDRESS(1,MATCH(W$2,INDIRECT("'PSI WM REF'!"&amp;"5:5"),0)),"$1","")),INDIRECT("'PSI WM REF'!"&amp;"C:C"),$G199,INDIRECT("'PSI WM REF'!"&amp;"U:U"),"1.Requirements (필요량)"),ABS(SUMIFS(INDIRECT("'PSI WM REF'!"&amp;SUBSTITUTE(ADDRESS(1,MATCH(W$2,INDIRECT("'PSI WM REF'!"&amp;"5:5"),0)),"$1","")&amp;":"&amp;SUBSTITUTE(ADDRESS(1,MATCH(W$2,INDIRECT("'PSI WM REF'!"&amp;"5:5"),0)),"$1","")),INDIRECT("'PSI WM REF'!"&amp;"C:C"),$G199,INDIRECT("'PSI WM REF'!"&amp;"U:U"),"3.Balance stock (only SEHC)"))))+N(" [[[[               Comment: WM REF PSI              ]]]")+IFERROR(SUMIFS(INDIRECT("'PSI VC'!"&amp;SUBSTITUTE(ADDRESS(1,MATCH(W$2,INDIRECT("'PSI VC'!"&amp;"3:3"),0)),"$1","")&amp;":"&amp;SUBSTITUTE(ADDRESS(1,MATCH(W$2,INDIRECT("'PSI VC'!"&amp;"3:3"),0)),"$1","")),INDIRECT("'PSI VC'!"&amp;"A:A"),$G199),0)+N("[[[                    Comment: VC PSI                    ]]]")+SUMIFS(INDIRECT("'Assy PSI Shortage'!"&amp;SUBSTITUTE(ADDRESS(1,42+MATCH(W$2,INDIRECT("'Assy PSI Shortage'!"&amp;"AQ2:BA2"),0)),"$1","")&amp;":"&amp;SUBSTITUTE(ADDRESS(1,42+MATCH(W$2,INDIRECT("'Assy PSI Shortage'!"&amp;"AQ2:BA2"),0)),"$1","")),'Assy PSI Shortage'!$AP:$AP,'DA Injection'!$G199)+N("[[[                    Comment: Assy PSI                    ]]]")</f>
        <v>0</v>
      </c>
      <c r="X200" s="464"/>
      <c r="Y200" s="463">
        <f ca="1">IF(SUMIFS(INDIRECT("'PSI WM REF'!"&amp;SUBSTITUTE(ADDRESS(1,MATCH(Y$2,INDIRECT("'PSI WM REF'!"&amp;"5:5"),0)),"$1","")&amp;":"&amp;SUBSTITUTE(ADDRESS(1,MATCH(Y$2,INDIRECT("'PSI WM REF'!"&amp;"5:5"),0)),"$1","")),INDIRECT("'PSI WM REF'!"&amp;"C:C"),$G199,INDIRECT("'PSI WM REF'!"&amp;"U:U"),"3.Balance stock (only SEHC)")&gt;0,0,IF(ABS(SUMIFS(INDIRECT("'PSI WM REF'!"&amp;SUBSTITUTE(ADDRESS(1,MATCH(Y$2,INDIRECT("'PSI WM REF'!"&amp;"5:5"),0)),"$1","")&amp;":"&amp;SUBSTITUTE(ADDRESS(1,MATCH(Y$2,INDIRECT("'PSI WM REF'!"&amp;"5:5"),0)),"$1","")),INDIRECT("'PSI WM REF'!"&amp;"C:C"),$G199,INDIRECT("'PSI WM REF'!"&amp;"U:U"),"3.Balance stock (only SEHC)"))&gt;SUMIFS(INDIRECT("'PSI WM REF'!"&amp;SUBSTITUTE(ADDRESS(1,MATCH(Y$2,INDIRECT("'PSI WM REF'!"&amp;"5:5"),0)),"$1","")&amp;":"&amp;SUBSTITUTE(ADDRESS(1,MATCH(Y$2,INDIRECT("'PSI WM REF'!"&amp;"5:5"),0)),"$1","")),INDIRECT("'PSI WM REF'!"&amp;"C:C"),$G199,INDIRECT("'PSI WM REF'!"&amp;"U:U"),"1.Requirements (필요량)"),SUMIFS(INDIRECT("'PSI WM REF'!"&amp;SUBSTITUTE(ADDRESS(1,MATCH(Y$2,INDIRECT("'PSI WM REF'!"&amp;"5:5"),0)),"$1","")&amp;":"&amp;SUBSTITUTE(ADDRESS(1,MATCH(Y$2,INDIRECT("'PSI WM REF'!"&amp;"5:5"),0)),"$1","")),INDIRECT("'PSI WM REF'!"&amp;"C:C"),$G199,INDIRECT("'PSI WM REF'!"&amp;"U:U"),"1.Requirements (필요량)"),ABS(SUMIFS(INDIRECT("'PSI WM REF'!"&amp;SUBSTITUTE(ADDRESS(1,MATCH(Y$2,INDIRECT("'PSI WM REF'!"&amp;"5:5"),0)),"$1","")&amp;":"&amp;SUBSTITUTE(ADDRESS(1,MATCH(Y$2,INDIRECT("'PSI WM REF'!"&amp;"5:5"),0)),"$1","")),INDIRECT("'PSI WM REF'!"&amp;"C:C"),$G199,INDIRECT("'PSI WM REF'!"&amp;"U:U"),"3.Balance stock (only SEHC)"))))+N(" [[[[               Comment: WM REF PSI              ]]]")+IFERROR(SUMIFS(INDIRECT("'PSI VC'!"&amp;SUBSTITUTE(ADDRESS(1,MATCH(Y$2,INDIRECT("'PSI VC'!"&amp;"3:3"),0)),"$1","")&amp;":"&amp;SUBSTITUTE(ADDRESS(1,MATCH(Y$2,INDIRECT("'PSI VC'!"&amp;"3:3"),0)),"$1","")),INDIRECT("'PSI VC'!"&amp;"A:A"),$G199),0)+N("[[[                    Comment: VC PSI                    ]]]")+SUMIFS(INDIRECT("'Assy PSI Shortage'!"&amp;SUBSTITUTE(ADDRESS(1,42+MATCH(Y$2,INDIRECT("'Assy PSI Shortage'!"&amp;"AQ2:BA2"),0)),"$1","")&amp;":"&amp;SUBSTITUTE(ADDRESS(1,42+MATCH(Y$2,INDIRECT("'Assy PSI Shortage'!"&amp;"AQ2:BA2"),0)),"$1","")),'Assy PSI Shortage'!$AP:$AP,'DA Injection'!$G199)+N("[[[                    Comment: Assy PSI                    ]]]")</f>
        <v>0</v>
      </c>
      <c r="Z200" s="464"/>
      <c r="AA200" s="463">
        <f ca="1">IF(SUMIFS(INDIRECT("'PSI WM REF'!"&amp;SUBSTITUTE(ADDRESS(1,MATCH(AA$2,INDIRECT("'PSI WM REF'!"&amp;"5:5"),0)),"$1","")&amp;":"&amp;SUBSTITUTE(ADDRESS(1,MATCH(AA$2,INDIRECT("'PSI WM REF'!"&amp;"5:5"),0)),"$1","")),INDIRECT("'PSI WM REF'!"&amp;"C:C"),$G199,INDIRECT("'PSI WM REF'!"&amp;"U:U"),"3.Balance stock (only SEHC)")&gt;0,0,IF(ABS(SUMIFS(INDIRECT("'PSI WM REF'!"&amp;SUBSTITUTE(ADDRESS(1,MATCH(AA$2,INDIRECT("'PSI WM REF'!"&amp;"5:5"),0)),"$1","")&amp;":"&amp;SUBSTITUTE(ADDRESS(1,MATCH(AA$2,INDIRECT("'PSI WM REF'!"&amp;"5:5"),0)),"$1","")),INDIRECT("'PSI WM REF'!"&amp;"C:C"),$G199,INDIRECT("'PSI WM REF'!"&amp;"U:U"),"3.Balance stock (only SEHC)"))&gt;SUMIFS(INDIRECT("'PSI WM REF'!"&amp;SUBSTITUTE(ADDRESS(1,MATCH(AA$2,INDIRECT("'PSI WM REF'!"&amp;"5:5"),0)),"$1","")&amp;":"&amp;SUBSTITUTE(ADDRESS(1,MATCH(AA$2,INDIRECT("'PSI WM REF'!"&amp;"5:5"),0)),"$1","")),INDIRECT("'PSI WM REF'!"&amp;"C:C"),$G199,INDIRECT("'PSI WM REF'!"&amp;"U:U"),"1.Requirements (필요량)"),SUMIFS(INDIRECT("'PSI WM REF'!"&amp;SUBSTITUTE(ADDRESS(1,MATCH(AA$2,INDIRECT("'PSI WM REF'!"&amp;"5:5"),0)),"$1","")&amp;":"&amp;SUBSTITUTE(ADDRESS(1,MATCH(AA$2,INDIRECT("'PSI WM REF'!"&amp;"5:5"),0)),"$1","")),INDIRECT("'PSI WM REF'!"&amp;"C:C"),$G199,INDIRECT("'PSI WM REF'!"&amp;"U:U"),"1.Requirements (필요량)"),ABS(SUMIFS(INDIRECT("'PSI WM REF'!"&amp;SUBSTITUTE(ADDRESS(1,MATCH(AA$2,INDIRECT("'PSI WM REF'!"&amp;"5:5"),0)),"$1","")&amp;":"&amp;SUBSTITUTE(ADDRESS(1,MATCH(AA$2,INDIRECT("'PSI WM REF'!"&amp;"5:5"),0)),"$1","")),INDIRECT("'PSI WM REF'!"&amp;"C:C"),$G199,INDIRECT("'PSI WM REF'!"&amp;"U:U"),"3.Balance stock (only SEHC)"))))+N(" [[[[               Comment: WM REF PSI              ]]]")+IFERROR(SUMIFS(INDIRECT("'PSI VC'!"&amp;SUBSTITUTE(ADDRESS(1,MATCH(AA$2,INDIRECT("'PSI VC'!"&amp;"3:3"),0)),"$1","")&amp;":"&amp;SUBSTITUTE(ADDRESS(1,MATCH(AA$2,INDIRECT("'PSI VC'!"&amp;"3:3"),0)),"$1","")),INDIRECT("'PSI VC'!"&amp;"A:A"),$G199),0)+N("[[[                    Comment: VC PSI                    ]]]")+SUMIFS(INDIRECT("'Assy PSI Shortage'!"&amp;SUBSTITUTE(ADDRESS(1,42+MATCH(AA$2,INDIRECT("'Assy PSI Shortage'!"&amp;"AQ2:BA2"),0)),"$1","")&amp;":"&amp;SUBSTITUTE(ADDRESS(1,42+MATCH(AA$2,INDIRECT("'Assy PSI Shortage'!"&amp;"AQ2:BA2"),0)),"$1","")),'Assy PSI Shortage'!$AP:$AP,'DA Injection'!$G199)+N("[[[                    Comment: Assy PSI                    ]]]")</f>
        <v>273</v>
      </c>
      <c r="AB200" s="464"/>
      <c r="AC200" s="463">
        <f ca="1">IF(SUMIFS(INDIRECT("'PSI WM REF'!"&amp;SUBSTITUTE(ADDRESS(1,MATCH(AC$2,INDIRECT("'PSI WM REF'!"&amp;"5:5"),0)),"$1","")&amp;":"&amp;SUBSTITUTE(ADDRESS(1,MATCH(AC$2,INDIRECT("'PSI WM REF'!"&amp;"5:5"),0)),"$1","")),INDIRECT("'PSI WM REF'!"&amp;"C:C"),$G199,INDIRECT("'PSI WM REF'!"&amp;"U:U"),"3.Balance stock (only SEHC)")&gt;0,0,IF(ABS(SUMIFS(INDIRECT("'PSI WM REF'!"&amp;SUBSTITUTE(ADDRESS(1,MATCH(AC$2,INDIRECT("'PSI WM REF'!"&amp;"5:5"),0)),"$1","")&amp;":"&amp;SUBSTITUTE(ADDRESS(1,MATCH(AC$2,INDIRECT("'PSI WM REF'!"&amp;"5:5"),0)),"$1","")),INDIRECT("'PSI WM REF'!"&amp;"C:C"),$G199,INDIRECT("'PSI WM REF'!"&amp;"U:U"),"3.Balance stock (only SEHC)"))&gt;SUMIFS(INDIRECT("'PSI WM REF'!"&amp;SUBSTITUTE(ADDRESS(1,MATCH(AC$2,INDIRECT("'PSI WM REF'!"&amp;"5:5"),0)),"$1","")&amp;":"&amp;SUBSTITUTE(ADDRESS(1,MATCH(AC$2,INDIRECT("'PSI WM REF'!"&amp;"5:5"),0)),"$1","")),INDIRECT("'PSI WM REF'!"&amp;"C:C"),$G199,INDIRECT("'PSI WM REF'!"&amp;"U:U"),"1.Requirements (필요량)"),SUMIFS(INDIRECT("'PSI WM REF'!"&amp;SUBSTITUTE(ADDRESS(1,MATCH(AC$2,INDIRECT("'PSI WM REF'!"&amp;"5:5"),0)),"$1","")&amp;":"&amp;SUBSTITUTE(ADDRESS(1,MATCH(AC$2,INDIRECT("'PSI WM REF'!"&amp;"5:5"),0)),"$1","")),INDIRECT("'PSI WM REF'!"&amp;"C:C"),$G199,INDIRECT("'PSI WM REF'!"&amp;"U:U"),"1.Requirements (필요량)"),ABS(SUMIFS(INDIRECT("'PSI WM REF'!"&amp;SUBSTITUTE(ADDRESS(1,MATCH(AC$2,INDIRECT("'PSI WM REF'!"&amp;"5:5"),0)),"$1","")&amp;":"&amp;SUBSTITUTE(ADDRESS(1,MATCH(AC$2,INDIRECT("'PSI WM REF'!"&amp;"5:5"),0)),"$1","")),INDIRECT("'PSI WM REF'!"&amp;"C:C"),$G199,INDIRECT("'PSI WM REF'!"&amp;"U:U"),"3.Balance stock (only SEHC)"))))+N(" [[[[               Comment: WM REF PSI              ]]]")+IFERROR(SUMIFS(INDIRECT("'PSI VC'!"&amp;SUBSTITUTE(ADDRESS(1,MATCH(AC$2,INDIRECT("'PSI VC'!"&amp;"3:3"),0)),"$1","")&amp;":"&amp;SUBSTITUTE(ADDRESS(1,MATCH(AC$2,INDIRECT("'PSI VC'!"&amp;"3:3"),0)),"$1","")),INDIRECT("'PSI VC'!"&amp;"A:A"),$G199),0)+N("[[[                    Comment: VC PSI                    ]]]")+SUMIFS(INDIRECT("'Assy PSI Shortage'!"&amp;SUBSTITUTE(ADDRESS(1,42+MATCH(AC$2,INDIRECT("'Assy PSI Shortage'!"&amp;"AQ2:BA2"),0)),"$1","")&amp;":"&amp;SUBSTITUTE(ADDRESS(1,42+MATCH(AC$2,INDIRECT("'Assy PSI Shortage'!"&amp;"AQ2:BA2"),0)),"$1","")),'Assy PSI Shortage'!$AP:$AP,'DA Injection'!$G199)+N("[[[                    Comment: Assy PSI                    ]]]")</f>
        <v>0</v>
      </c>
      <c r="AD200" s="464"/>
      <c r="AE200" s="463">
        <f ca="1">IF(SUMIFS(INDIRECT("'PSI WM REF'!"&amp;SUBSTITUTE(ADDRESS(1,MATCH(AE$2,INDIRECT("'PSI WM REF'!"&amp;"5:5"),0)),"$1","")&amp;":"&amp;SUBSTITUTE(ADDRESS(1,MATCH(AE$2,INDIRECT("'PSI WM REF'!"&amp;"5:5"),0)),"$1","")),INDIRECT("'PSI WM REF'!"&amp;"C:C"),$G199,INDIRECT("'PSI WM REF'!"&amp;"U:U"),"3.Balance stock (only SEHC)")&gt;0,0,IF(ABS(SUMIFS(INDIRECT("'PSI WM REF'!"&amp;SUBSTITUTE(ADDRESS(1,MATCH(AE$2,INDIRECT("'PSI WM REF'!"&amp;"5:5"),0)),"$1","")&amp;":"&amp;SUBSTITUTE(ADDRESS(1,MATCH(AE$2,INDIRECT("'PSI WM REF'!"&amp;"5:5"),0)),"$1","")),INDIRECT("'PSI WM REF'!"&amp;"C:C"),$G199,INDIRECT("'PSI WM REF'!"&amp;"U:U"),"3.Balance stock (only SEHC)"))&gt;SUMIFS(INDIRECT("'PSI WM REF'!"&amp;SUBSTITUTE(ADDRESS(1,MATCH(AE$2,INDIRECT("'PSI WM REF'!"&amp;"5:5"),0)),"$1","")&amp;":"&amp;SUBSTITUTE(ADDRESS(1,MATCH(AE$2,INDIRECT("'PSI WM REF'!"&amp;"5:5"),0)),"$1","")),INDIRECT("'PSI WM REF'!"&amp;"C:C"),$G199,INDIRECT("'PSI WM REF'!"&amp;"U:U"),"1.Requirements (필요량)"),SUMIFS(INDIRECT("'PSI WM REF'!"&amp;SUBSTITUTE(ADDRESS(1,MATCH(AE$2,INDIRECT("'PSI WM REF'!"&amp;"5:5"),0)),"$1","")&amp;":"&amp;SUBSTITUTE(ADDRESS(1,MATCH(AE$2,INDIRECT("'PSI WM REF'!"&amp;"5:5"),0)),"$1","")),INDIRECT("'PSI WM REF'!"&amp;"C:C"),$G199,INDIRECT("'PSI WM REF'!"&amp;"U:U"),"1.Requirements (필요량)"),ABS(SUMIFS(INDIRECT("'PSI WM REF'!"&amp;SUBSTITUTE(ADDRESS(1,MATCH(AE$2,INDIRECT("'PSI WM REF'!"&amp;"5:5"),0)),"$1","")&amp;":"&amp;SUBSTITUTE(ADDRESS(1,MATCH(AE$2,INDIRECT("'PSI WM REF'!"&amp;"5:5"),0)),"$1","")),INDIRECT("'PSI WM REF'!"&amp;"C:C"),$G199,INDIRECT("'PSI WM REF'!"&amp;"U:U"),"3.Balance stock (only SEHC)"))))+N(" [[[[               Comment: WM REF PSI              ]]]")+IFERROR(SUMIFS(INDIRECT("'PSI VC'!"&amp;SUBSTITUTE(ADDRESS(1,MATCH(AE$2,INDIRECT("'PSI VC'!"&amp;"3:3"),0)),"$1","")&amp;":"&amp;SUBSTITUTE(ADDRESS(1,MATCH(AE$2,INDIRECT("'PSI VC'!"&amp;"3:3"),0)),"$1","")),INDIRECT("'PSI VC'!"&amp;"A:A"),$G199),0)+N("[[[                    Comment: VC PSI                    ]]]")+SUMIFS(INDIRECT("'Assy PSI Shortage'!"&amp;SUBSTITUTE(ADDRESS(1,42+MATCH(AE$2,INDIRECT("'Assy PSI Shortage'!"&amp;"AQ2:BA2"),0)),"$1","")&amp;":"&amp;SUBSTITUTE(ADDRESS(1,42+MATCH(AE$2,INDIRECT("'Assy PSI Shortage'!"&amp;"AQ2:BA2"),0)),"$1","")),'Assy PSI Shortage'!$AP:$AP,'DA Injection'!$G199)+N("[[[                    Comment: Assy PSI                    ]]]")</f>
        <v>0</v>
      </c>
      <c r="AF200" s="464"/>
      <c r="AG200" s="463">
        <f ca="1">IF(SUMIFS(INDIRECT("'PSI WM REF'!"&amp;SUBSTITUTE(ADDRESS(1,MATCH(AG$2,INDIRECT("'PSI WM REF'!"&amp;"5:5"),0)),"$1","")&amp;":"&amp;SUBSTITUTE(ADDRESS(1,MATCH(AG$2,INDIRECT("'PSI WM REF'!"&amp;"5:5"),0)),"$1","")),INDIRECT("'PSI WM REF'!"&amp;"C:C"),$G199,INDIRECT("'PSI WM REF'!"&amp;"U:U"),"3.Balance stock (only SEHC)")&gt;0,0,IF(ABS(SUMIFS(INDIRECT("'PSI WM REF'!"&amp;SUBSTITUTE(ADDRESS(1,MATCH(AG$2,INDIRECT("'PSI WM REF'!"&amp;"5:5"),0)),"$1","")&amp;":"&amp;SUBSTITUTE(ADDRESS(1,MATCH(AG$2,INDIRECT("'PSI WM REF'!"&amp;"5:5"),0)),"$1","")),INDIRECT("'PSI WM REF'!"&amp;"C:C"),$G199,INDIRECT("'PSI WM REF'!"&amp;"U:U"),"3.Balance stock (only SEHC)"))&gt;SUMIFS(INDIRECT("'PSI WM REF'!"&amp;SUBSTITUTE(ADDRESS(1,MATCH(AG$2,INDIRECT("'PSI WM REF'!"&amp;"5:5"),0)),"$1","")&amp;":"&amp;SUBSTITUTE(ADDRESS(1,MATCH(AG$2,INDIRECT("'PSI WM REF'!"&amp;"5:5"),0)),"$1","")),INDIRECT("'PSI WM REF'!"&amp;"C:C"),$G199,INDIRECT("'PSI WM REF'!"&amp;"U:U"),"1.Requirements (필요량)"),SUMIFS(INDIRECT("'PSI WM REF'!"&amp;SUBSTITUTE(ADDRESS(1,MATCH(AG$2,INDIRECT("'PSI WM REF'!"&amp;"5:5"),0)),"$1","")&amp;":"&amp;SUBSTITUTE(ADDRESS(1,MATCH(AG$2,INDIRECT("'PSI WM REF'!"&amp;"5:5"),0)),"$1","")),INDIRECT("'PSI WM REF'!"&amp;"C:C"),$G199,INDIRECT("'PSI WM REF'!"&amp;"U:U"),"1.Requirements (필요량)"),ABS(SUMIFS(INDIRECT("'PSI WM REF'!"&amp;SUBSTITUTE(ADDRESS(1,MATCH(AG$2,INDIRECT("'PSI WM REF'!"&amp;"5:5"),0)),"$1","")&amp;":"&amp;SUBSTITUTE(ADDRESS(1,MATCH(AG$2,INDIRECT("'PSI WM REF'!"&amp;"5:5"),0)),"$1","")),INDIRECT("'PSI WM REF'!"&amp;"C:C"),$G199,INDIRECT("'PSI WM REF'!"&amp;"U:U"),"3.Balance stock (only SEHC)"))))+N(" [[[[               Comment: WM REF PSI              ]]]")+IFERROR(SUMIFS(INDIRECT("'PSI VC'!"&amp;SUBSTITUTE(ADDRESS(1,MATCH(AG$2,INDIRECT("'PSI VC'!"&amp;"3:3"),0)),"$1","")&amp;":"&amp;SUBSTITUTE(ADDRESS(1,MATCH(AG$2,INDIRECT("'PSI VC'!"&amp;"3:3"),0)),"$1","")),INDIRECT("'PSI VC'!"&amp;"A:A"),$G199),0)+N("[[[                    Comment: VC PSI                    ]]]")+SUMIFS(INDIRECT("'Assy PSI Shortage'!"&amp;SUBSTITUTE(ADDRESS(1,42+MATCH(AG$2,INDIRECT("'Assy PSI Shortage'!"&amp;"AQ2:BA2"),0)),"$1","")&amp;":"&amp;SUBSTITUTE(ADDRESS(1,42+MATCH(AG$2,INDIRECT("'Assy PSI Shortage'!"&amp;"AQ2:BA2"),0)),"$1","")),'Assy PSI Shortage'!$AP:$AP,'DA Injection'!$G199)+N("[[[                    Comment: Assy PSI                    ]]]")</f>
        <v>0</v>
      </c>
      <c r="AH200" s="464"/>
      <c r="AI200" s="463">
        <f ca="1">IF(SUMIFS(INDIRECT("'PSI WM REF'!"&amp;SUBSTITUTE(ADDRESS(1,MATCH(AI$2,INDIRECT("'PSI WM REF'!"&amp;"5:5"),0)),"$1","")&amp;":"&amp;SUBSTITUTE(ADDRESS(1,MATCH(AI$2,INDIRECT("'PSI WM REF'!"&amp;"5:5"),0)),"$1","")),INDIRECT("'PSI WM REF'!"&amp;"C:C"),$G199,INDIRECT("'PSI WM REF'!"&amp;"U:U"),"3.Balance stock (only SEHC)")&gt;0,0,IF(ABS(SUMIFS(INDIRECT("'PSI WM REF'!"&amp;SUBSTITUTE(ADDRESS(1,MATCH(AI$2,INDIRECT("'PSI WM REF'!"&amp;"5:5"),0)),"$1","")&amp;":"&amp;SUBSTITUTE(ADDRESS(1,MATCH(AI$2,INDIRECT("'PSI WM REF'!"&amp;"5:5"),0)),"$1","")),INDIRECT("'PSI WM REF'!"&amp;"C:C"),$G199,INDIRECT("'PSI WM REF'!"&amp;"U:U"),"3.Balance stock (only SEHC)"))&gt;SUMIFS(INDIRECT("'PSI WM REF'!"&amp;SUBSTITUTE(ADDRESS(1,MATCH(AI$2,INDIRECT("'PSI WM REF'!"&amp;"5:5"),0)),"$1","")&amp;":"&amp;SUBSTITUTE(ADDRESS(1,MATCH(AI$2,INDIRECT("'PSI WM REF'!"&amp;"5:5"),0)),"$1","")),INDIRECT("'PSI WM REF'!"&amp;"C:C"),$G199,INDIRECT("'PSI WM REF'!"&amp;"U:U"),"1.Requirements (필요량)"),SUMIFS(INDIRECT("'PSI WM REF'!"&amp;SUBSTITUTE(ADDRESS(1,MATCH(AI$2,INDIRECT("'PSI WM REF'!"&amp;"5:5"),0)),"$1","")&amp;":"&amp;SUBSTITUTE(ADDRESS(1,MATCH(AI$2,INDIRECT("'PSI WM REF'!"&amp;"5:5"),0)),"$1","")),INDIRECT("'PSI WM REF'!"&amp;"C:C"),$G199,INDIRECT("'PSI WM REF'!"&amp;"U:U"),"1.Requirements (필요량)"),ABS(SUMIFS(INDIRECT("'PSI WM REF'!"&amp;SUBSTITUTE(ADDRESS(1,MATCH(AI$2,INDIRECT("'PSI WM REF'!"&amp;"5:5"),0)),"$1","")&amp;":"&amp;SUBSTITUTE(ADDRESS(1,MATCH(AI$2,INDIRECT("'PSI WM REF'!"&amp;"5:5"),0)),"$1","")),INDIRECT("'PSI WM REF'!"&amp;"C:C"),$G199,INDIRECT("'PSI WM REF'!"&amp;"U:U"),"3.Balance stock (only SEHC)"))))+N(" [[[[               Comment: WM REF PSI              ]]]")+IFERROR(SUMIFS(INDIRECT("'PSI VC'!"&amp;SUBSTITUTE(ADDRESS(1,MATCH(AI$2,INDIRECT("'PSI VC'!"&amp;"3:3"),0)),"$1","")&amp;":"&amp;SUBSTITUTE(ADDRESS(1,MATCH(AI$2,INDIRECT("'PSI VC'!"&amp;"3:3"),0)),"$1","")),INDIRECT("'PSI VC'!"&amp;"A:A"),$G199),0)+N("[[[                    Comment: VC PSI                    ]]]")+SUMIFS(INDIRECT("'Assy PSI Shortage'!"&amp;SUBSTITUTE(ADDRESS(1,42+MATCH(AI$2,INDIRECT("'Assy PSI Shortage'!"&amp;"AQ2:BA2"),0)),"$1","")&amp;":"&amp;SUBSTITUTE(ADDRESS(1,42+MATCH(AI$2,INDIRECT("'Assy PSI Shortage'!"&amp;"AQ2:BA2"),0)),"$1","")),'Assy PSI Shortage'!$AP:$AP,'DA Injection'!$G199)+N("[[[                    Comment: Assy PSI                    ]]]")</f>
        <v>0</v>
      </c>
      <c r="AJ200" s="464"/>
      <c r="AK200" s="150"/>
      <c r="AL200" s="150"/>
      <c r="AM200" s="150"/>
      <c r="AN200" s="150"/>
      <c r="AO200" s="150"/>
      <c r="AP200" s="150"/>
      <c r="AQ200" s="150"/>
      <c r="AR200" s="150"/>
      <c r="AS200" s="150"/>
      <c r="AT200" s="150"/>
      <c r="AU200" s="150"/>
      <c r="AV200" s="150"/>
      <c r="AW200" s="150"/>
      <c r="AX200" s="150"/>
      <c r="AY200" s="150"/>
      <c r="AZ200" s="150"/>
      <c r="BA200" s="150"/>
      <c r="BB200" s="150"/>
      <c r="BC200" s="150"/>
      <c r="BD200" s="150"/>
      <c r="BE200" s="150"/>
      <c r="BF200" s="150"/>
      <c r="BG200" s="150"/>
      <c r="BH200" s="150"/>
      <c r="BI200" s="150"/>
      <c r="BJ200" s="150"/>
      <c r="BK200" s="150"/>
      <c r="BL200" s="150"/>
      <c r="BM200" s="150"/>
      <c r="BN200" s="150"/>
      <c r="BO200" s="150"/>
      <c r="BP200" s="150"/>
      <c r="BQ200" s="150"/>
      <c r="BR200" s="150"/>
    </row>
    <row r="201" spans="1:70" s="115" customFormat="1" ht="33">
      <c r="A201" s="114"/>
      <c r="B201" s="121"/>
      <c r="C201" s="144">
        <f t="shared" ca="1" si="237"/>
        <v>29</v>
      </c>
      <c r="D201" s="264" t="str">
        <f t="shared" ca="1" si="237"/>
        <v>-</v>
      </c>
      <c r="E201" s="144">
        <f t="shared" ref="E201:M201" ca="1" si="243">E200</f>
        <v>10</v>
      </c>
      <c r="F201" s="144">
        <f t="shared" ca="1" si="243"/>
        <v>240</v>
      </c>
      <c r="G201" s="429" t="str">
        <f t="shared" ca="1" si="243"/>
        <v>DJ64-01012W/IN</v>
      </c>
      <c r="H201" s="196">
        <f t="shared" ca="1" si="243"/>
        <v>-1326</v>
      </c>
      <c r="I201" s="144">
        <f t="shared" si="243"/>
        <v>0</v>
      </c>
      <c r="J201" s="212">
        <f t="shared" ca="1" si="243"/>
        <v>1</v>
      </c>
      <c r="K201" s="146">
        <f t="shared" ca="1" si="243"/>
        <v>1599</v>
      </c>
      <c r="L201" s="146">
        <f t="shared" ca="1" si="243"/>
        <v>42.1</v>
      </c>
      <c r="M201" s="146">
        <f t="shared" ca="1" si="243"/>
        <v>2</v>
      </c>
      <c r="N201" s="193">
        <f t="shared" ca="1" si="170"/>
        <v>171.02137767220901</v>
      </c>
      <c r="O201" s="134"/>
      <c r="P201" s="127" t="s">
        <v>240</v>
      </c>
      <c r="Q201" s="208"/>
      <c r="R201" s="208"/>
      <c r="S201" s="208"/>
      <c r="T201" s="208"/>
      <c r="U201" s="208"/>
      <c r="V201" s="208"/>
      <c r="W201" s="208"/>
      <c r="X201" s="208"/>
      <c r="Y201" s="208"/>
      <c r="Z201" s="208"/>
      <c r="AA201" s="208"/>
      <c r="AB201" s="208"/>
      <c r="AC201" s="208"/>
      <c r="AD201" s="208"/>
      <c r="AE201" s="208"/>
      <c r="AF201" s="208"/>
      <c r="AG201" s="208"/>
      <c r="AH201" s="208"/>
      <c r="AI201" s="208"/>
      <c r="AJ201" s="208"/>
      <c r="AK201" s="150"/>
      <c r="AL201" s="150"/>
      <c r="AM201" s="150"/>
      <c r="AN201" s="150"/>
      <c r="AO201" s="150"/>
      <c r="AP201" s="150"/>
      <c r="AQ201" s="150"/>
      <c r="AR201" s="150"/>
      <c r="AS201" s="150"/>
      <c r="AT201" s="150"/>
      <c r="AU201" s="150"/>
      <c r="AV201" s="150"/>
      <c r="AW201" s="150"/>
      <c r="AX201" s="150"/>
      <c r="AY201" s="150"/>
      <c r="AZ201" s="150"/>
      <c r="BA201" s="150"/>
      <c r="BB201" s="150"/>
      <c r="BC201" s="150"/>
      <c r="BD201" s="150"/>
      <c r="BE201" s="150"/>
      <c r="BF201" s="150"/>
      <c r="BG201" s="150"/>
      <c r="BH201" s="150"/>
      <c r="BI201" s="150"/>
      <c r="BJ201" s="150"/>
      <c r="BK201" s="150"/>
      <c r="BL201" s="150"/>
      <c r="BM201" s="150"/>
      <c r="BN201" s="150"/>
      <c r="BO201" s="150"/>
      <c r="BP201" s="150"/>
      <c r="BQ201" s="150"/>
      <c r="BR201" s="150"/>
    </row>
    <row r="202" spans="1:70" s="55" customFormat="1" ht="33">
      <c r="A202" s="54">
        <f ca="1">IF(ISTEXT($G202),COUNTIF($G$6:$G202,"*")," ")</f>
        <v>197</v>
      </c>
      <c r="B202" s="122">
        <v>43524</v>
      </c>
      <c r="C202" s="144">
        <f t="shared" ca="1" si="237"/>
        <v>29</v>
      </c>
      <c r="D202" s="264" t="str">
        <f t="shared" ca="1" si="237"/>
        <v>-</v>
      </c>
      <c r="E202" s="144">
        <f t="shared" ref="E202:M202" ca="1" si="244">E201</f>
        <v>10</v>
      </c>
      <c r="F202" s="144">
        <f t="shared" ca="1" si="244"/>
        <v>240</v>
      </c>
      <c r="G202" s="429" t="str">
        <f t="shared" ca="1" si="244"/>
        <v>DJ64-01012W/IN</v>
      </c>
      <c r="H202" s="196">
        <f t="shared" ca="1" si="244"/>
        <v>-1326</v>
      </c>
      <c r="I202" s="144">
        <f t="shared" si="244"/>
        <v>0</v>
      </c>
      <c r="J202" s="212">
        <f t="shared" ca="1" si="244"/>
        <v>1</v>
      </c>
      <c r="K202" s="146">
        <f t="shared" ca="1" si="244"/>
        <v>1599</v>
      </c>
      <c r="L202" s="146">
        <f t="shared" ca="1" si="244"/>
        <v>42.1</v>
      </c>
      <c r="M202" s="146">
        <f t="shared" ca="1" si="244"/>
        <v>2</v>
      </c>
      <c r="N202" s="193">
        <f t="shared" ref="N202:N265" ca="1" si="245">3600/L202*M202</f>
        <v>171.02137767220901</v>
      </c>
      <c r="O202" s="198">
        <f ca="1">SUM(Q202:AJ202)-H199-I199</f>
        <v>1326</v>
      </c>
      <c r="P202" s="127" t="s">
        <v>232</v>
      </c>
      <c r="Q202" s="128">
        <f t="shared" ref="Q202:AJ202" ca="1" si="246">Q201*$N199</f>
        <v>0</v>
      </c>
      <c r="R202" s="128">
        <f t="shared" ca="1" si="246"/>
        <v>0</v>
      </c>
      <c r="S202" s="128">
        <f t="shared" ca="1" si="246"/>
        <v>0</v>
      </c>
      <c r="T202" s="128">
        <f t="shared" ca="1" si="246"/>
        <v>0</v>
      </c>
      <c r="U202" s="128">
        <f t="shared" ca="1" si="246"/>
        <v>0</v>
      </c>
      <c r="V202" s="128">
        <f t="shared" ca="1" si="246"/>
        <v>0</v>
      </c>
      <c r="W202" s="128">
        <f t="shared" ca="1" si="246"/>
        <v>0</v>
      </c>
      <c r="X202" s="128">
        <f t="shared" ca="1" si="246"/>
        <v>0</v>
      </c>
      <c r="Y202" s="128">
        <f t="shared" ca="1" si="246"/>
        <v>0</v>
      </c>
      <c r="Z202" s="128">
        <f t="shared" ca="1" si="246"/>
        <v>0</v>
      </c>
      <c r="AA202" s="128">
        <f t="shared" ca="1" si="246"/>
        <v>0</v>
      </c>
      <c r="AB202" s="128">
        <f t="shared" ca="1" si="246"/>
        <v>0</v>
      </c>
      <c r="AC202" s="128">
        <f t="shared" ca="1" si="246"/>
        <v>0</v>
      </c>
      <c r="AD202" s="128">
        <f t="shared" ca="1" si="246"/>
        <v>0</v>
      </c>
      <c r="AE202" s="128">
        <f t="shared" ca="1" si="246"/>
        <v>0</v>
      </c>
      <c r="AF202" s="128">
        <f t="shared" ca="1" si="246"/>
        <v>0</v>
      </c>
      <c r="AG202" s="128">
        <f t="shared" ca="1" si="246"/>
        <v>0</v>
      </c>
      <c r="AH202" s="128">
        <f t="shared" ca="1" si="246"/>
        <v>0</v>
      </c>
      <c r="AI202" s="128">
        <f t="shared" ca="1" si="246"/>
        <v>0</v>
      </c>
      <c r="AJ202" s="128">
        <f t="shared" ca="1" si="246"/>
        <v>0</v>
      </c>
      <c r="AK202" s="151"/>
      <c r="AL202" s="151"/>
      <c r="AM202" s="151"/>
      <c r="AN202" s="151"/>
      <c r="AO202" s="151"/>
      <c r="AP202" s="151"/>
      <c r="AQ202" s="151"/>
      <c r="AR202" s="151"/>
      <c r="AS202" s="151"/>
      <c r="AT202" s="151"/>
      <c r="AU202" s="151"/>
      <c r="AV202" s="151"/>
      <c r="AW202" s="151"/>
      <c r="AX202" s="151"/>
      <c r="AY202" s="151"/>
      <c r="AZ202" s="151"/>
      <c r="BA202" s="151"/>
      <c r="BB202" s="151"/>
      <c r="BC202" s="151"/>
      <c r="BD202" s="151"/>
      <c r="BE202" s="151"/>
      <c r="BF202" s="151"/>
      <c r="BG202" s="151"/>
      <c r="BH202" s="151"/>
      <c r="BI202" s="151"/>
      <c r="BJ202" s="151"/>
      <c r="BK202" s="151"/>
      <c r="BL202" s="151"/>
      <c r="BM202" s="151"/>
      <c r="BN202" s="151"/>
      <c r="BO202" s="151"/>
      <c r="BP202" s="151"/>
      <c r="BQ202" s="151"/>
      <c r="BR202" s="151"/>
    </row>
    <row r="203" spans="1:70" s="38" customFormat="1" ht="33">
      <c r="A203" s="35"/>
      <c r="B203" s="123"/>
      <c r="C203" s="144">
        <f t="shared" ca="1" si="237"/>
        <v>29</v>
      </c>
      <c r="D203" s="264" t="str">
        <f t="shared" ca="1" si="237"/>
        <v>-</v>
      </c>
      <c r="E203" s="144">
        <f t="shared" ref="E203:M203" ca="1" si="247">E202</f>
        <v>10</v>
      </c>
      <c r="F203" s="144">
        <f t="shared" ca="1" si="247"/>
        <v>240</v>
      </c>
      <c r="G203" s="429" t="str">
        <f t="shared" ca="1" si="247"/>
        <v>DJ64-01012W/IN</v>
      </c>
      <c r="H203" s="196">
        <f t="shared" ca="1" si="247"/>
        <v>-1326</v>
      </c>
      <c r="I203" s="144">
        <f t="shared" si="247"/>
        <v>0</v>
      </c>
      <c r="J203" s="212">
        <f t="shared" ca="1" si="247"/>
        <v>1</v>
      </c>
      <c r="K203" s="146">
        <f t="shared" ca="1" si="247"/>
        <v>1599</v>
      </c>
      <c r="L203" s="146">
        <f t="shared" ca="1" si="247"/>
        <v>42.1</v>
      </c>
      <c r="M203" s="146">
        <f t="shared" ca="1" si="247"/>
        <v>2</v>
      </c>
      <c r="N203" s="193">
        <f t="shared" ca="1" si="245"/>
        <v>171.02137767220901</v>
      </c>
      <c r="O203" s="135">
        <f ca="1">SUM(Q203:AJ203)</f>
        <v>0</v>
      </c>
      <c r="P203" s="131" t="s">
        <v>233</v>
      </c>
      <c r="Q203" s="129">
        <f ca="1">SUMIFS('Production Result'!$D:$D,'Production Result'!$C:$C,'DA Injection'!$G203,'Production Result'!$B:$B,'DA Injection'!Q$2)</f>
        <v>0</v>
      </c>
      <c r="R203" s="129">
        <f ca="1">SUMIFS('Production Result'!$E:$E,'Production Result'!$C:$C,'DA Injection'!$G203,'Production Result'!$B:$B,'DA Injection'!Q$2)</f>
        <v>0</v>
      </c>
      <c r="S203" s="129">
        <f ca="1">SUMIFS('Production Result'!$D:$D,'Production Result'!$C:$C,'DA Injection'!$G203,'Production Result'!$B:$B,'DA Injection'!S$2)</f>
        <v>0</v>
      </c>
      <c r="T203" s="129">
        <f ca="1">SUMIFS('Production Result'!$E:$E,'Production Result'!$C:$C,'DA Injection'!$G203,'Production Result'!$B:$B,'DA Injection'!S$2)</f>
        <v>0</v>
      </c>
      <c r="U203" s="129">
        <f ca="1">SUMIFS('Production Result'!$D:$D,'Production Result'!$C:$C,'DA Injection'!$G203,'Production Result'!$B:$B,'DA Injection'!U$2)</f>
        <v>0</v>
      </c>
      <c r="V203" s="129">
        <f ca="1">SUMIFS('Production Result'!$E:$E,'Production Result'!$C:$C,'DA Injection'!$G203,'Production Result'!$B:$B,'DA Injection'!U$2)</f>
        <v>0</v>
      </c>
      <c r="W203" s="129">
        <f ca="1">SUMIFS('Production Result'!$D:$D,'Production Result'!$C:$C,'DA Injection'!$G203,'Production Result'!$B:$B,'DA Injection'!W$2)</f>
        <v>0</v>
      </c>
      <c r="X203" s="129">
        <f ca="1">SUMIFS('Production Result'!$E:$E,'Production Result'!$C:$C,'DA Injection'!$G203,'Production Result'!$B:$B,'DA Injection'!W$2)</f>
        <v>0</v>
      </c>
      <c r="Y203" s="129">
        <f ca="1">SUMIFS('Production Result'!$D:$D,'Production Result'!$C:$C,'DA Injection'!$G203,'Production Result'!$B:$B,'DA Injection'!Y$2)</f>
        <v>0</v>
      </c>
      <c r="Z203" s="129">
        <f ca="1">SUMIFS('Production Result'!$E:$E,'Production Result'!$C:$C,'DA Injection'!$G203,'Production Result'!$B:$B,'DA Injection'!Y$2)</f>
        <v>0</v>
      </c>
      <c r="AA203" s="129">
        <f ca="1">SUMIFS('Production Result'!$D:$D,'Production Result'!$C:$C,'DA Injection'!$G203,'Production Result'!$B:$B,'DA Injection'!AA$2)</f>
        <v>0</v>
      </c>
      <c r="AB203" s="129">
        <f ca="1">SUMIFS('Production Result'!$E:$E,'Production Result'!$C:$C,'DA Injection'!$G203,'Production Result'!$B:$B,'DA Injection'!AA$2)</f>
        <v>0</v>
      </c>
      <c r="AC203" s="129">
        <f ca="1">SUMIFS('Production Result'!$D:$D,'Production Result'!$C:$C,'DA Injection'!$G203,'Production Result'!$B:$B,'DA Injection'!AC$2)</f>
        <v>0</v>
      </c>
      <c r="AD203" s="129">
        <f ca="1">SUMIFS('Production Result'!$E:$E,'Production Result'!$C:$C,'DA Injection'!$G203,'Production Result'!$B:$B,'DA Injection'!AC$2)</f>
        <v>0</v>
      </c>
      <c r="AE203" s="129">
        <f ca="1">SUMIFS('Production Result'!$D:$D,'Production Result'!$C:$C,'DA Injection'!$G203,'Production Result'!$B:$B,'DA Injection'!AE$2)</f>
        <v>0</v>
      </c>
      <c r="AF203" s="129">
        <f ca="1">SUMIFS('Production Result'!$E:$E,'Production Result'!$C:$C,'DA Injection'!$G203,'Production Result'!$B:$B,'DA Injection'!AE$2)</f>
        <v>0</v>
      </c>
      <c r="AG203" s="129">
        <f ca="1">SUMIFS('Production Result'!$D:$D,'Production Result'!$C:$C,'DA Injection'!$G203,'Production Result'!$B:$B,'DA Injection'!AG$2)</f>
        <v>0</v>
      </c>
      <c r="AH203" s="129">
        <f ca="1">SUMIFS('Production Result'!$E:$E,'Production Result'!$C:$C,'DA Injection'!$G203,'Production Result'!$B:$B,'DA Injection'!AG$2)</f>
        <v>0</v>
      </c>
      <c r="AI203" s="129">
        <f ca="1">SUMIFS('Production Result'!$D:$D,'Production Result'!$C:$C,'DA Injection'!$G203,'Production Result'!$B:$B,'DA Injection'!AI$2)</f>
        <v>0</v>
      </c>
      <c r="AJ203" s="129">
        <f ca="1">SUMIFS('Production Result'!$E:$E,'Production Result'!$C:$C,'DA Injection'!$G203,'Production Result'!$B:$B,'DA Injection'!AI$2)</f>
        <v>0</v>
      </c>
      <c r="AK203" s="151"/>
      <c r="AL203" s="151"/>
      <c r="AM203" s="151"/>
      <c r="AN203" s="151"/>
      <c r="AO203" s="151"/>
      <c r="AP203" s="151"/>
      <c r="AQ203" s="151"/>
      <c r="AR203" s="151"/>
      <c r="AS203" s="151"/>
      <c r="AT203" s="151"/>
      <c r="AU203" s="151"/>
      <c r="AV203" s="151"/>
      <c r="AW203" s="151"/>
      <c r="AX203" s="151"/>
      <c r="AY203" s="151"/>
      <c r="AZ203" s="151"/>
      <c r="BA203" s="151"/>
      <c r="BB203" s="151"/>
      <c r="BC203" s="151"/>
      <c r="BD203" s="151"/>
      <c r="BE203" s="151"/>
      <c r="BF203" s="151"/>
      <c r="BG203" s="151"/>
      <c r="BH203" s="151"/>
      <c r="BI203" s="151"/>
      <c r="BJ203" s="151"/>
      <c r="BK203" s="151"/>
      <c r="BL203" s="151"/>
      <c r="BM203" s="151"/>
      <c r="BN203" s="151"/>
      <c r="BO203" s="151"/>
      <c r="BP203" s="151"/>
      <c r="BQ203" s="151"/>
      <c r="BR203" s="151"/>
    </row>
    <row r="204" spans="1:70" s="38" customFormat="1" ht="33">
      <c r="A204" s="35"/>
      <c r="B204" s="123"/>
      <c r="C204" s="144">
        <f t="shared" ca="1" si="237"/>
        <v>29</v>
      </c>
      <c r="D204" s="264" t="str">
        <f t="shared" ca="1" si="237"/>
        <v>-</v>
      </c>
      <c r="E204" s="144">
        <f t="shared" ref="E204:M204" ca="1" si="248">E203</f>
        <v>10</v>
      </c>
      <c r="F204" s="144">
        <f t="shared" ca="1" si="248"/>
        <v>240</v>
      </c>
      <c r="G204" s="429" t="str">
        <f t="shared" ca="1" si="248"/>
        <v>DJ64-01012W/IN</v>
      </c>
      <c r="H204" s="196">
        <f t="shared" ca="1" si="248"/>
        <v>-1326</v>
      </c>
      <c r="I204" s="144">
        <f t="shared" si="248"/>
        <v>0</v>
      </c>
      <c r="J204" s="212">
        <f t="shared" ca="1" si="248"/>
        <v>1</v>
      </c>
      <c r="K204" s="146">
        <f t="shared" ca="1" si="248"/>
        <v>1599</v>
      </c>
      <c r="L204" s="146">
        <f t="shared" ca="1" si="248"/>
        <v>42.1</v>
      </c>
      <c r="M204" s="146">
        <f t="shared" ca="1" si="248"/>
        <v>2</v>
      </c>
      <c r="N204" s="193">
        <f t="shared" ca="1" si="245"/>
        <v>171.02137767220901</v>
      </c>
      <c r="O204" s="135">
        <f ca="1">SUM(Q204:AJ204)</f>
        <v>0</v>
      </c>
      <c r="P204" s="132" t="s">
        <v>234</v>
      </c>
      <c r="Q204" s="129">
        <f ca="1">SUMIFS('Production Result'!$F:$F,'Production Result'!$C:$C,'DA Injection'!$G204,'Production Result'!$B:$B,'DA Injection'!Q$2)</f>
        <v>0</v>
      </c>
      <c r="R204" s="129">
        <f ca="1">SUMIFS('Production Result'!$G:$G,'Production Result'!$C:$C,'DA Injection'!$G204,'Production Result'!$B:$B,'DA Injection'!Q$2)</f>
        <v>0</v>
      </c>
      <c r="S204" s="129">
        <f ca="1">SUMIFS('Production Result'!$F:$F,'Production Result'!$C:$C,'DA Injection'!$G204,'Production Result'!$B:$B,'DA Injection'!S$2)</f>
        <v>0</v>
      </c>
      <c r="T204" s="129">
        <f ca="1">SUMIFS('Production Result'!$G:$G,'Production Result'!$C:$C,'DA Injection'!$G204,'Production Result'!$B:$B,'DA Injection'!S$2)</f>
        <v>0</v>
      </c>
      <c r="U204" s="129">
        <f ca="1">SUMIFS('Production Result'!$F:$F,'Production Result'!$C:$C,'DA Injection'!$G204,'Production Result'!$B:$B,'DA Injection'!U$2)</f>
        <v>0</v>
      </c>
      <c r="V204" s="129">
        <f ca="1">SUMIFS('Production Result'!$G:$G,'Production Result'!$C:$C,'DA Injection'!$G204,'Production Result'!$B:$B,'DA Injection'!U$2)</f>
        <v>0</v>
      </c>
      <c r="W204" s="129">
        <f ca="1">SUMIFS('Production Result'!$F:$F,'Production Result'!$C:$C,'DA Injection'!$G204,'Production Result'!$B:$B,'DA Injection'!W$2)</f>
        <v>0</v>
      </c>
      <c r="X204" s="129">
        <f ca="1">SUMIFS('Production Result'!$G:$G,'Production Result'!$C:$C,'DA Injection'!$G204,'Production Result'!$B:$B,'DA Injection'!W$2)</f>
        <v>0</v>
      </c>
      <c r="Y204" s="129">
        <f ca="1">SUMIFS('Production Result'!$F:$F,'Production Result'!$C:$C,'DA Injection'!$G204,'Production Result'!$B:$B,'DA Injection'!Y$2)</f>
        <v>0</v>
      </c>
      <c r="Z204" s="129">
        <f ca="1">SUMIFS('Production Result'!$G:$G,'Production Result'!$C:$C,'DA Injection'!$G204,'Production Result'!$B:$B,'DA Injection'!Y$2)</f>
        <v>0</v>
      </c>
      <c r="AA204" s="129">
        <f ca="1">SUMIFS('Production Result'!$F:$F,'Production Result'!$C:$C,'DA Injection'!$G204,'Production Result'!$B:$B,'DA Injection'!AA$2)</f>
        <v>0</v>
      </c>
      <c r="AB204" s="129">
        <f ca="1">SUMIFS('Production Result'!$G:$G,'Production Result'!$C:$C,'DA Injection'!$G204,'Production Result'!$B:$B,'DA Injection'!AA$2)</f>
        <v>0</v>
      </c>
      <c r="AC204" s="129">
        <f ca="1">SUMIFS('Production Result'!$F:$F,'Production Result'!$C:$C,'DA Injection'!$G204,'Production Result'!$B:$B,'DA Injection'!AC$2)</f>
        <v>0</v>
      </c>
      <c r="AD204" s="129">
        <f ca="1">SUMIFS('Production Result'!$G:$G,'Production Result'!$C:$C,'DA Injection'!$G204,'Production Result'!$B:$B,'DA Injection'!AC$2)</f>
        <v>0</v>
      </c>
      <c r="AE204" s="129">
        <f ca="1">SUMIFS('Production Result'!$F:$F,'Production Result'!$C:$C,'DA Injection'!$G204,'Production Result'!$B:$B,'DA Injection'!AE$2)</f>
        <v>0</v>
      </c>
      <c r="AF204" s="129">
        <f ca="1">SUMIFS('Production Result'!$G:$G,'Production Result'!$C:$C,'DA Injection'!$G204,'Production Result'!$B:$B,'DA Injection'!AE$2)</f>
        <v>0</v>
      </c>
      <c r="AG204" s="129">
        <f ca="1">SUMIFS('Production Result'!$F:$F,'Production Result'!$C:$C,'DA Injection'!$G204,'Production Result'!$B:$B,'DA Injection'!AG$2)</f>
        <v>0</v>
      </c>
      <c r="AH204" s="129">
        <f ca="1">SUMIFS('Production Result'!$G:$G,'Production Result'!$C:$C,'DA Injection'!$G204,'Production Result'!$B:$B,'DA Injection'!AG$2)</f>
        <v>0</v>
      </c>
      <c r="AI204" s="129">
        <f ca="1">SUMIFS('Production Result'!$F:$F,'Production Result'!$C:$C,'DA Injection'!$G204,'Production Result'!$B:$B,'DA Injection'!AI$2)</f>
        <v>0</v>
      </c>
      <c r="AJ204" s="129">
        <f ca="1">SUMIFS('Production Result'!$G:$G,'Production Result'!$C:$C,'DA Injection'!$G204,'Production Result'!$B:$B,'DA Injection'!AI$2)</f>
        <v>0</v>
      </c>
      <c r="AK204" s="151"/>
      <c r="AL204" s="151"/>
      <c r="AM204" s="151"/>
      <c r="AN204" s="151"/>
      <c r="AO204" s="151"/>
      <c r="AP204" s="151"/>
      <c r="AQ204" s="151"/>
      <c r="AR204" s="151"/>
      <c r="AS204" s="151"/>
      <c r="AT204" s="151"/>
      <c r="AU204" s="151"/>
      <c r="AV204" s="151"/>
      <c r="AW204" s="151"/>
      <c r="AX204" s="151"/>
      <c r="AY204" s="151"/>
      <c r="AZ204" s="151"/>
      <c r="BA204" s="151"/>
      <c r="BB204" s="151"/>
      <c r="BC204" s="151"/>
      <c r="BD204" s="151"/>
      <c r="BE204" s="151"/>
      <c r="BF204" s="151"/>
      <c r="BG204" s="151"/>
      <c r="BH204" s="151"/>
      <c r="BI204" s="151"/>
      <c r="BJ204" s="151"/>
      <c r="BK204" s="151"/>
      <c r="BL204" s="151"/>
      <c r="BM204" s="151"/>
      <c r="BN204" s="151"/>
      <c r="BO204" s="151"/>
      <c r="BP204" s="151"/>
      <c r="BQ204" s="151"/>
      <c r="BR204" s="151"/>
    </row>
    <row r="205" spans="1:70" s="38" customFormat="1" ht="33">
      <c r="A205" s="35"/>
      <c r="B205" s="123"/>
      <c r="C205" s="145">
        <f t="shared" ca="1" si="237"/>
        <v>29</v>
      </c>
      <c r="D205" s="264" t="str">
        <f t="shared" ca="1" si="237"/>
        <v>-</v>
      </c>
      <c r="E205" s="145">
        <f t="shared" ref="E205:M205" ca="1" si="249">E204</f>
        <v>10</v>
      </c>
      <c r="F205" s="145">
        <f t="shared" ca="1" si="249"/>
        <v>240</v>
      </c>
      <c r="G205" s="430" t="str">
        <f t="shared" ca="1" si="249"/>
        <v>DJ64-01012W/IN</v>
      </c>
      <c r="H205" s="196">
        <f t="shared" ca="1" si="249"/>
        <v>-1326</v>
      </c>
      <c r="I205" s="145">
        <f t="shared" si="249"/>
        <v>0</v>
      </c>
      <c r="J205" s="213">
        <f t="shared" ca="1" si="249"/>
        <v>1</v>
      </c>
      <c r="K205" s="146">
        <f t="shared" ca="1" si="249"/>
        <v>1599</v>
      </c>
      <c r="L205" s="146">
        <f t="shared" ca="1" si="249"/>
        <v>42.1</v>
      </c>
      <c r="M205" s="146">
        <f t="shared" ca="1" si="249"/>
        <v>2</v>
      </c>
      <c r="N205" s="194">
        <f t="shared" ca="1" si="245"/>
        <v>171.02137767220901</v>
      </c>
      <c r="O205" s="137" t="e">
        <f ca="1">O204/O203</f>
        <v>#DIV/0!</v>
      </c>
      <c r="P205" s="136" t="s">
        <v>239</v>
      </c>
      <c r="Q205" s="138" t="str">
        <f t="shared" ref="Q205:AJ205" ca="1" si="250">IFERROR(Q204/Q203,"")</f>
        <v/>
      </c>
      <c r="R205" s="138" t="str">
        <f t="shared" ca="1" si="250"/>
        <v/>
      </c>
      <c r="S205" s="138" t="str">
        <f t="shared" ca="1" si="250"/>
        <v/>
      </c>
      <c r="T205" s="138" t="str">
        <f t="shared" ca="1" si="250"/>
        <v/>
      </c>
      <c r="U205" s="138" t="str">
        <f t="shared" ca="1" si="250"/>
        <v/>
      </c>
      <c r="V205" s="138" t="str">
        <f t="shared" ca="1" si="250"/>
        <v/>
      </c>
      <c r="W205" s="138" t="str">
        <f t="shared" ca="1" si="250"/>
        <v/>
      </c>
      <c r="X205" s="138" t="str">
        <f t="shared" ca="1" si="250"/>
        <v/>
      </c>
      <c r="Y205" s="138" t="str">
        <f t="shared" ca="1" si="250"/>
        <v/>
      </c>
      <c r="Z205" s="138" t="str">
        <f t="shared" ca="1" si="250"/>
        <v/>
      </c>
      <c r="AA205" s="138" t="str">
        <f t="shared" ca="1" si="250"/>
        <v/>
      </c>
      <c r="AB205" s="138" t="str">
        <f t="shared" ca="1" si="250"/>
        <v/>
      </c>
      <c r="AC205" s="138" t="str">
        <f t="shared" ca="1" si="250"/>
        <v/>
      </c>
      <c r="AD205" s="138" t="str">
        <f t="shared" ca="1" si="250"/>
        <v/>
      </c>
      <c r="AE205" s="138" t="str">
        <f t="shared" ca="1" si="250"/>
        <v/>
      </c>
      <c r="AF205" s="138" t="str">
        <f t="shared" ca="1" si="250"/>
        <v/>
      </c>
      <c r="AG205" s="138" t="str">
        <f t="shared" ca="1" si="250"/>
        <v/>
      </c>
      <c r="AH205" s="138" t="str">
        <f t="shared" ca="1" si="250"/>
        <v/>
      </c>
      <c r="AI205" s="138" t="str">
        <f t="shared" ca="1" si="250"/>
        <v/>
      </c>
      <c r="AJ205" s="138" t="str">
        <f t="shared" ca="1" si="250"/>
        <v/>
      </c>
      <c r="AK205" s="151"/>
      <c r="AL205" s="151"/>
      <c r="AM205" s="151"/>
      <c r="AN205" s="151"/>
      <c r="AO205" s="151"/>
      <c r="AP205" s="151"/>
      <c r="AQ205" s="151"/>
      <c r="AR205" s="151"/>
      <c r="AS205" s="151"/>
      <c r="AT205" s="151"/>
      <c r="AU205" s="151"/>
      <c r="AV205" s="151"/>
      <c r="AW205" s="151"/>
      <c r="AX205" s="151"/>
      <c r="AY205" s="151"/>
      <c r="AZ205" s="151"/>
      <c r="BA205" s="151"/>
      <c r="BB205" s="151"/>
      <c r="BC205" s="151"/>
      <c r="BD205" s="151"/>
      <c r="BE205" s="151"/>
      <c r="BF205" s="151"/>
      <c r="BG205" s="151"/>
      <c r="BH205" s="151"/>
      <c r="BI205" s="151"/>
      <c r="BJ205" s="151"/>
      <c r="BK205" s="151"/>
      <c r="BL205" s="151"/>
      <c r="BM205" s="151"/>
      <c r="BN205" s="151"/>
      <c r="BO205" s="151"/>
      <c r="BP205" s="151"/>
      <c r="BQ205" s="151"/>
      <c r="BR205" s="151"/>
    </row>
    <row r="206" spans="1:70" s="115" customFormat="1" ht="33">
      <c r="A206" s="114"/>
      <c r="B206" s="121"/>
      <c r="C206" s="141">
        <f ca="1">IF(P210="Good",COUNTIF(INDIRECT("P1:P"&amp;ROW(P210)),"Good"))</f>
        <v>30</v>
      </c>
      <c r="D206" s="285" t="str">
        <f ca="1">IFERROR(SUM(Q210:AJ210)/SUM(Q209:AJ209),"-")</f>
        <v>-</v>
      </c>
      <c r="E206" s="139">
        <f ca="1">VLOOKUP(G206,'Code List'!B:D,2,0)</f>
        <v>10</v>
      </c>
      <c r="F206" s="139">
        <f ca="1">VLOOKUP(G206,'Code List'!B:D,3,0)</f>
        <v>240</v>
      </c>
      <c r="G206" s="427" t="str">
        <f ca="1">VLOOKUP(C206,'Code List'!A:B,2,0)</f>
        <v>DJ64-01012U/IN</v>
      </c>
      <c r="H206" s="195">
        <f ca="1">SUM(Q207:AJ207)-K206</f>
        <v>-1353</v>
      </c>
      <c r="I206" s="133"/>
      <c r="J206" s="211">
        <f ca="1">VLOOKUP(G206,'Code List'!B:G,6,0)</f>
        <v>1</v>
      </c>
      <c r="K206" s="140">
        <f ca="1">SUMIFS(Stock!C:C,Stock!B:B,'DA Injection'!G206)+SUMIFS(Stock!C:C,Stock!B:B,VLOOKUP('DA Injection'!G206,'Code List'!$B:$K,10,0))</f>
        <v>1770</v>
      </c>
      <c r="L206" s="140">
        <f ca="1">VLOOKUP(G206,'Code List'!B:F,4,0)</f>
        <v>42.1</v>
      </c>
      <c r="M206" s="140">
        <f ca="1">VLOOKUP(G206,'Code List'!B:F,5,0)</f>
        <v>2</v>
      </c>
      <c r="N206" s="197">
        <f t="shared" ca="1" si="245"/>
        <v>171.02137767220901</v>
      </c>
      <c r="O206" s="134"/>
      <c r="P206" s="124" t="s">
        <v>231</v>
      </c>
      <c r="Q206" s="125" t="s">
        <v>228</v>
      </c>
      <c r="R206" s="126" t="s">
        <v>229</v>
      </c>
      <c r="S206" s="125" t="s">
        <v>228</v>
      </c>
      <c r="T206" s="126" t="s">
        <v>229</v>
      </c>
      <c r="U206" s="125" t="s">
        <v>228</v>
      </c>
      <c r="V206" s="126" t="s">
        <v>229</v>
      </c>
      <c r="W206" s="125" t="s">
        <v>228</v>
      </c>
      <c r="X206" s="126" t="s">
        <v>229</v>
      </c>
      <c r="Y206" s="125" t="s">
        <v>228</v>
      </c>
      <c r="Z206" s="126" t="s">
        <v>229</v>
      </c>
      <c r="AA206" s="125" t="s">
        <v>228</v>
      </c>
      <c r="AB206" s="126" t="s">
        <v>229</v>
      </c>
      <c r="AC206" s="125" t="s">
        <v>228</v>
      </c>
      <c r="AD206" s="126" t="s">
        <v>229</v>
      </c>
      <c r="AE206" s="125" t="s">
        <v>228</v>
      </c>
      <c r="AF206" s="126" t="s">
        <v>229</v>
      </c>
      <c r="AG206" s="125" t="s">
        <v>228</v>
      </c>
      <c r="AH206" s="126" t="s">
        <v>229</v>
      </c>
      <c r="AI206" s="125" t="s">
        <v>228</v>
      </c>
      <c r="AJ206" s="126" t="s">
        <v>229</v>
      </c>
      <c r="AK206" s="150"/>
      <c r="AL206" s="150"/>
      <c r="AM206" s="150"/>
      <c r="AN206" s="150"/>
      <c r="AO206" s="150"/>
      <c r="AP206" s="150"/>
      <c r="AQ206" s="150"/>
      <c r="AR206" s="150"/>
      <c r="AS206" s="150"/>
      <c r="AT206" s="150"/>
      <c r="AU206" s="150"/>
      <c r="AV206" s="150"/>
      <c r="AW206" s="150"/>
      <c r="AX206" s="150"/>
      <c r="AY206" s="150"/>
      <c r="AZ206" s="150"/>
      <c r="BA206" s="150"/>
      <c r="BB206" s="150"/>
      <c r="BC206" s="150"/>
      <c r="BD206" s="150"/>
      <c r="BE206" s="150"/>
      <c r="BF206" s="150"/>
      <c r="BG206" s="150"/>
      <c r="BH206" s="150"/>
      <c r="BI206" s="150"/>
      <c r="BJ206" s="150"/>
      <c r="BK206" s="150"/>
      <c r="BL206" s="150"/>
      <c r="BM206" s="150"/>
      <c r="BN206" s="150"/>
      <c r="BO206" s="150"/>
      <c r="BP206" s="150"/>
      <c r="BQ206" s="150"/>
      <c r="BR206" s="150"/>
    </row>
    <row r="207" spans="1:70" s="115" customFormat="1" ht="66.95" customHeight="1">
      <c r="A207" s="114"/>
      <c r="B207" s="121"/>
      <c r="C207" s="144">
        <f t="shared" ref="C207:M207" ca="1" si="251">C206</f>
        <v>30</v>
      </c>
      <c r="D207" s="264" t="str">
        <f t="shared" ca="1" si="251"/>
        <v>-</v>
      </c>
      <c r="E207" s="144">
        <f t="shared" ca="1" si="251"/>
        <v>10</v>
      </c>
      <c r="F207" s="144">
        <f t="shared" ca="1" si="251"/>
        <v>240</v>
      </c>
      <c r="G207" s="429" t="str">
        <f t="shared" ca="1" si="251"/>
        <v>DJ64-01012U/IN</v>
      </c>
      <c r="H207" s="196">
        <f t="shared" ca="1" si="251"/>
        <v>-1353</v>
      </c>
      <c r="I207" s="144">
        <f t="shared" si="251"/>
        <v>0</v>
      </c>
      <c r="J207" s="212">
        <f t="shared" ca="1" si="251"/>
        <v>1</v>
      </c>
      <c r="K207" s="146">
        <f t="shared" ca="1" si="251"/>
        <v>1770</v>
      </c>
      <c r="L207" s="146">
        <f t="shared" ca="1" si="251"/>
        <v>42.1</v>
      </c>
      <c r="M207" s="146">
        <f t="shared" ca="1" si="251"/>
        <v>2</v>
      </c>
      <c r="N207" s="193">
        <f t="shared" ca="1" si="245"/>
        <v>171.02137767220901</v>
      </c>
      <c r="O207" s="134" t="s">
        <v>238</v>
      </c>
      <c r="P207" s="124"/>
      <c r="Q207" s="463">
        <f ca="1">IF(SUMIFS(INDIRECT("'PSI WM REF'!"&amp;SUBSTITUTE(ADDRESS(1,MATCH(Q$2,INDIRECT("'PSI WM REF'!"&amp;"5:5"),0)),"$1","")&amp;":"&amp;SUBSTITUTE(ADDRESS(1,MATCH(Q$2,INDIRECT("'PSI WM REF'!"&amp;"5:5"),0)),"$1","")),INDIRECT("'PSI WM REF'!"&amp;"C:C"),$G206,INDIRECT("'PSI WM REF'!"&amp;"U:U"),"3.Balance stock (only SEHC)")&gt;0,0,IF(ABS(SUMIFS(INDIRECT("'PSI WM REF'!"&amp;SUBSTITUTE(ADDRESS(1,MATCH(Q$2,INDIRECT("'PSI WM REF'!"&amp;"5:5"),0)),"$1","")&amp;":"&amp;SUBSTITUTE(ADDRESS(1,MATCH(Q$2,INDIRECT("'PSI WM REF'!"&amp;"5:5"),0)),"$1","")),INDIRECT("'PSI WM REF'!"&amp;"C:C"),$G206,INDIRECT("'PSI WM REF'!"&amp;"U:U"),"3.Balance stock (only SEHC)"))&gt;SUMIFS(INDIRECT("'PSI WM REF'!"&amp;SUBSTITUTE(ADDRESS(1,MATCH(Q$2,INDIRECT("'PSI WM REF'!"&amp;"5:5"),0)),"$1","")&amp;":"&amp;SUBSTITUTE(ADDRESS(1,MATCH(Q$2,INDIRECT("'PSI WM REF'!"&amp;"5:5"),0)),"$1","")),INDIRECT("'PSI WM REF'!"&amp;"C:C"),$G206,INDIRECT("'PSI WM REF'!"&amp;"U:U"),"1.Requirements (필요량)"),SUMIFS(INDIRECT("'PSI WM REF'!"&amp;SUBSTITUTE(ADDRESS(1,MATCH(Q$2,INDIRECT("'PSI WM REF'!"&amp;"5:5"),0)),"$1","")&amp;":"&amp;SUBSTITUTE(ADDRESS(1,MATCH(Q$2,INDIRECT("'PSI WM REF'!"&amp;"5:5"),0)),"$1","")),INDIRECT("'PSI WM REF'!"&amp;"C:C"),$G206,INDIRECT("'PSI WM REF'!"&amp;"U:U"),"1.Requirements (필요량)"),ABS(SUMIFS(INDIRECT("'PSI WM REF'!"&amp;SUBSTITUTE(ADDRESS(1,MATCH(Q$2,INDIRECT("'PSI WM REF'!"&amp;"5:5"),0)),"$1","")&amp;":"&amp;SUBSTITUTE(ADDRESS(1,MATCH(Q$2,INDIRECT("'PSI WM REF'!"&amp;"5:5"),0)),"$1","")),INDIRECT("'PSI WM REF'!"&amp;"C:C"),$G206,INDIRECT("'PSI WM REF'!"&amp;"U:U"),"3.Balance stock (only SEHC)"))))+N(" [[[[               Comment: WM REF PSI              ]]]")+IFERROR(SUMIFS(INDIRECT("'PSI VC'!"&amp;SUBSTITUTE(ADDRESS(1,MATCH(Q$2,INDIRECT("'PSI VC'!"&amp;"3:3"),0)),"$1","")&amp;":"&amp;SUBSTITUTE(ADDRESS(1,MATCH(Q$2,INDIRECT("'PSI VC'!"&amp;"3:3"),0)),"$1","")),INDIRECT("'PSI VC'!"&amp;"A:A"),$G206),0)+N("[[[                    Comment: VC PSI                    ]]]")+SUMIFS(INDIRECT("'Assy PSI Shortage'!"&amp;SUBSTITUTE(ADDRESS(1,42+MATCH(Q$2,INDIRECT("'Assy PSI Shortage'!"&amp;"AQ2:BA2"),0)),"$1","")&amp;":"&amp;SUBSTITUTE(ADDRESS(1,42+MATCH(Q$2,INDIRECT("'Assy PSI Shortage'!"&amp;"AQ2:BA2"),0)),"$1","")),'Assy PSI Shortage'!$AP:$AP,'DA Injection'!$G206)+N("[[[                    Comment: Assy PSI                    ]]]")</f>
        <v>117</v>
      </c>
      <c r="R207" s="464"/>
      <c r="S207" s="463">
        <f ca="1">IF(SUMIFS(INDIRECT("'PSI WM REF'!"&amp;SUBSTITUTE(ADDRESS(1,MATCH(S$2,INDIRECT("'PSI WM REF'!"&amp;"5:5"),0)),"$1","")&amp;":"&amp;SUBSTITUTE(ADDRESS(1,MATCH(S$2,INDIRECT("'PSI WM REF'!"&amp;"5:5"),0)),"$1","")),INDIRECT("'PSI WM REF'!"&amp;"C:C"),$G206,INDIRECT("'PSI WM REF'!"&amp;"U:U"),"3.Balance stock (only SEHC)")&gt;0,0,IF(ABS(SUMIFS(INDIRECT("'PSI WM REF'!"&amp;SUBSTITUTE(ADDRESS(1,MATCH(S$2,INDIRECT("'PSI WM REF'!"&amp;"5:5"),0)),"$1","")&amp;":"&amp;SUBSTITUTE(ADDRESS(1,MATCH(S$2,INDIRECT("'PSI WM REF'!"&amp;"5:5"),0)),"$1","")),INDIRECT("'PSI WM REF'!"&amp;"C:C"),$G206,INDIRECT("'PSI WM REF'!"&amp;"U:U"),"3.Balance stock (only SEHC)"))&gt;SUMIFS(INDIRECT("'PSI WM REF'!"&amp;SUBSTITUTE(ADDRESS(1,MATCH(S$2,INDIRECT("'PSI WM REF'!"&amp;"5:5"),0)),"$1","")&amp;":"&amp;SUBSTITUTE(ADDRESS(1,MATCH(S$2,INDIRECT("'PSI WM REF'!"&amp;"5:5"),0)),"$1","")),INDIRECT("'PSI WM REF'!"&amp;"C:C"),$G206,INDIRECT("'PSI WM REF'!"&amp;"U:U"),"1.Requirements (필요량)"),SUMIFS(INDIRECT("'PSI WM REF'!"&amp;SUBSTITUTE(ADDRESS(1,MATCH(S$2,INDIRECT("'PSI WM REF'!"&amp;"5:5"),0)),"$1","")&amp;":"&amp;SUBSTITUTE(ADDRESS(1,MATCH(S$2,INDIRECT("'PSI WM REF'!"&amp;"5:5"),0)),"$1","")),INDIRECT("'PSI WM REF'!"&amp;"C:C"),$G206,INDIRECT("'PSI WM REF'!"&amp;"U:U"),"1.Requirements (필요량)"),ABS(SUMIFS(INDIRECT("'PSI WM REF'!"&amp;SUBSTITUTE(ADDRESS(1,MATCH(S$2,INDIRECT("'PSI WM REF'!"&amp;"5:5"),0)),"$1","")&amp;":"&amp;SUBSTITUTE(ADDRESS(1,MATCH(S$2,INDIRECT("'PSI WM REF'!"&amp;"5:5"),0)),"$1","")),INDIRECT("'PSI WM REF'!"&amp;"C:C"),$G206,INDIRECT("'PSI WM REF'!"&amp;"U:U"),"3.Balance stock (only SEHC)"))))+N(" [[[[               Comment: WM REF PSI              ]]]")+IFERROR(SUMIFS(INDIRECT("'PSI VC'!"&amp;SUBSTITUTE(ADDRESS(1,MATCH(S$2,INDIRECT("'PSI VC'!"&amp;"3:3"),0)),"$1","")&amp;":"&amp;SUBSTITUTE(ADDRESS(1,MATCH(S$2,INDIRECT("'PSI VC'!"&amp;"3:3"),0)),"$1","")),INDIRECT("'PSI VC'!"&amp;"A:A"),$G206),0)+N("[[[                    Comment: VC PSI                    ]]]")+SUMIFS(INDIRECT("'Assy PSI Shortage'!"&amp;SUBSTITUTE(ADDRESS(1,42+MATCH(S$2,INDIRECT("'Assy PSI Shortage'!"&amp;"AQ2:BA2"),0)),"$1","")&amp;":"&amp;SUBSTITUTE(ADDRESS(1,42+MATCH(S$2,INDIRECT("'Assy PSI Shortage'!"&amp;"AQ2:BA2"),0)),"$1","")),'Assy PSI Shortage'!$AP:$AP,'DA Injection'!$G206)+N("[[[                    Comment: Assy PSI                    ]]]")</f>
        <v>0</v>
      </c>
      <c r="T207" s="464"/>
      <c r="U207" s="463">
        <f ca="1">IF(SUMIFS(INDIRECT("'PSI WM REF'!"&amp;SUBSTITUTE(ADDRESS(1,MATCH(U$2,INDIRECT("'PSI WM REF'!"&amp;"5:5"),0)),"$1","")&amp;":"&amp;SUBSTITUTE(ADDRESS(1,MATCH(U$2,INDIRECT("'PSI WM REF'!"&amp;"5:5"),0)),"$1","")),INDIRECT("'PSI WM REF'!"&amp;"C:C"),$G206,INDIRECT("'PSI WM REF'!"&amp;"U:U"),"3.Balance stock (only SEHC)")&gt;0,0,IF(ABS(SUMIFS(INDIRECT("'PSI WM REF'!"&amp;SUBSTITUTE(ADDRESS(1,MATCH(U$2,INDIRECT("'PSI WM REF'!"&amp;"5:5"),0)),"$1","")&amp;":"&amp;SUBSTITUTE(ADDRESS(1,MATCH(U$2,INDIRECT("'PSI WM REF'!"&amp;"5:5"),0)),"$1","")),INDIRECT("'PSI WM REF'!"&amp;"C:C"),$G206,INDIRECT("'PSI WM REF'!"&amp;"U:U"),"3.Balance stock (only SEHC)"))&gt;SUMIFS(INDIRECT("'PSI WM REF'!"&amp;SUBSTITUTE(ADDRESS(1,MATCH(U$2,INDIRECT("'PSI WM REF'!"&amp;"5:5"),0)),"$1","")&amp;":"&amp;SUBSTITUTE(ADDRESS(1,MATCH(U$2,INDIRECT("'PSI WM REF'!"&amp;"5:5"),0)),"$1","")),INDIRECT("'PSI WM REF'!"&amp;"C:C"),$G206,INDIRECT("'PSI WM REF'!"&amp;"U:U"),"1.Requirements (필요량)"),SUMIFS(INDIRECT("'PSI WM REF'!"&amp;SUBSTITUTE(ADDRESS(1,MATCH(U$2,INDIRECT("'PSI WM REF'!"&amp;"5:5"),0)),"$1","")&amp;":"&amp;SUBSTITUTE(ADDRESS(1,MATCH(U$2,INDIRECT("'PSI WM REF'!"&amp;"5:5"),0)),"$1","")),INDIRECT("'PSI WM REF'!"&amp;"C:C"),$G206,INDIRECT("'PSI WM REF'!"&amp;"U:U"),"1.Requirements (필요량)"),ABS(SUMIFS(INDIRECT("'PSI WM REF'!"&amp;SUBSTITUTE(ADDRESS(1,MATCH(U$2,INDIRECT("'PSI WM REF'!"&amp;"5:5"),0)),"$1","")&amp;":"&amp;SUBSTITUTE(ADDRESS(1,MATCH(U$2,INDIRECT("'PSI WM REF'!"&amp;"5:5"),0)),"$1","")),INDIRECT("'PSI WM REF'!"&amp;"C:C"),$G206,INDIRECT("'PSI WM REF'!"&amp;"U:U"),"3.Balance stock (only SEHC)"))))+N(" [[[[               Comment: WM REF PSI              ]]]")+IFERROR(SUMIFS(INDIRECT("'PSI VC'!"&amp;SUBSTITUTE(ADDRESS(1,MATCH(U$2,INDIRECT("'PSI VC'!"&amp;"3:3"),0)),"$1","")&amp;":"&amp;SUBSTITUTE(ADDRESS(1,MATCH(U$2,INDIRECT("'PSI VC'!"&amp;"3:3"),0)),"$1","")),INDIRECT("'PSI VC'!"&amp;"A:A"),$G206),0)+N("[[[                    Comment: VC PSI                    ]]]")+SUMIFS(INDIRECT("'Assy PSI Shortage'!"&amp;SUBSTITUTE(ADDRESS(1,42+MATCH(U$2,INDIRECT("'Assy PSI Shortage'!"&amp;"AQ2:BA2"),0)),"$1","")&amp;":"&amp;SUBSTITUTE(ADDRESS(1,42+MATCH(U$2,INDIRECT("'Assy PSI Shortage'!"&amp;"AQ2:BA2"),0)),"$1","")),'Assy PSI Shortage'!$AP:$AP,'DA Injection'!$G206)+N("[[[                    Comment: Assy PSI                    ]]]")</f>
        <v>0</v>
      </c>
      <c r="V207" s="464"/>
      <c r="W207" s="463">
        <f ca="1">IF(SUMIFS(INDIRECT("'PSI WM REF'!"&amp;SUBSTITUTE(ADDRESS(1,MATCH(W$2,INDIRECT("'PSI WM REF'!"&amp;"5:5"),0)),"$1","")&amp;":"&amp;SUBSTITUTE(ADDRESS(1,MATCH(W$2,INDIRECT("'PSI WM REF'!"&amp;"5:5"),0)),"$1","")),INDIRECT("'PSI WM REF'!"&amp;"C:C"),$G206,INDIRECT("'PSI WM REF'!"&amp;"U:U"),"3.Balance stock (only SEHC)")&gt;0,0,IF(ABS(SUMIFS(INDIRECT("'PSI WM REF'!"&amp;SUBSTITUTE(ADDRESS(1,MATCH(W$2,INDIRECT("'PSI WM REF'!"&amp;"5:5"),0)),"$1","")&amp;":"&amp;SUBSTITUTE(ADDRESS(1,MATCH(W$2,INDIRECT("'PSI WM REF'!"&amp;"5:5"),0)),"$1","")),INDIRECT("'PSI WM REF'!"&amp;"C:C"),$G206,INDIRECT("'PSI WM REF'!"&amp;"U:U"),"3.Balance stock (only SEHC)"))&gt;SUMIFS(INDIRECT("'PSI WM REF'!"&amp;SUBSTITUTE(ADDRESS(1,MATCH(W$2,INDIRECT("'PSI WM REF'!"&amp;"5:5"),0)),"$1","")&amp;":"&amp;SUBSTITUTE(ADDRESS(1,MATCH(W$2,INDIRECT("'PSI WM REF'!"&amp;"5:5"),0)),"$1","")),INDIRECT("'PSI WM REF'!"&amp;"C:C"),$G206,INDIRECT("'PSI WM REF'!"&amp;"U:U"),"1.Requirements (필요량)"),SUMIFS(INDIRECT("'PSI WM REF'!"&amp;SUBSTITUTE(ADDRESS(1,MATCH(W$2,INDIRECT("'PSI WM REF'!"&amp;"5:5"),0)),"$1","")&amp;":"&amp;SUBSTITUTE(ADDRESS(1,MATCH(W$2,INDIRECT("'PSI WM REF'!"&amp;"5:5"),0)),"$1","")),INDIRECT("'PSI WM REF'!"&amp;"C:C"),$G206,INDIRECT("'PSI WM REF'!"&amp;"U:U"),"1.Requirements (필요량)"),ABS(SUMIFS(INDIRECT("'PSI WM REF'!"&amp;SUBSTITUTE(ADDRESS(1,MATCH(W$2,INDIRECT("'PSI WM REF'!"&amp;"5:5"),0)),"$1","")&amp;":"&amp;SUBSTITUTE(ADDRESS(1,MATCH(W$2,INDIRECT("'PSI WM REF'!"&amp;"5:5"),0)),"$1","")),INDIRECT("'PSI WM REF'!"&amp;"C:C"),$G206,INDIRECT("'PSI WM REF'!"&amp;"U:U"),"3.Balance stock (only SEHC)"))))+N(" [[[[               Comment: WM REF PSI              ]]]")+IFERROR(SUMIFS(INDIRECT("'PSI VC'!"&amp;SUBSTITUTE(ADDRESS(1,MATCH(W$2,INDIRECT("'PSI VC'!"&amp;"3:3"),0)),"$1","")&amp;":"&amp;SUBSTITUTE(ADDRESS(1,MATCH(W$2,INDIRECT("'PSI VC'!"&amp;"3:3"),0)),"$1","")),INDIRECT("'PSI VC'!"&amp;"A:A"),$G206),0)+N("[[[                    Comment: VC PSI                    ]]]")+SUMIFS(INDIRECT("'Assy PSI Shortage'!"&amp;SUBSTITUTE(ADDRESS(1,42+MATCH(W$2,INDIRECT("'Assy PSI Shortage'!"&amp;"AQ2:BA2"),0)),"$1","")&amp;":"&amp;SUBSTITUTE(ADDRESS(1,42+MATCH(W$2,INDIRECT("'Assy PSI Shortage'!"&amp;"AQ2:BA2"),0)),"$1","")),'Assy PSI Shortage'!$AP:$AP,'DA Injection'!$G206)+N("[[[                    Comment: Assy PSI                    ]]]")</f>
        <v>0</v>
      </c>
      <c r="X207" s="464"/>
      <c r="Y207" s="463">
        <f ca="1">IF(SUMIFS(INDIRECT("'PSI WM REF'!"&amp;SUBSTITUTE(ADDRESS(1,MATCH(Y$2,INDIRECT("'PSI WM REF'!"&amp;"5:5"),0)),"$1","")&amp;":"&amp;SUBSTITUTE(ADDRESS(1,MATCH(Y$2,INDIRECT("'PSI WM REF'!"&amp;"5:5"),0)),"$1","")),INDIRECT("'PSI WM REF'!"&amp;"C:C"),$G206,INDIRECT("'PSI WM REF'!"&amp;"U:U"),"3.Balance stock (only SEHC)")&gt;0,0,IF(ABS(SUMIFS(INDIRECT("'PSI WM REF'!"&amp;SUBSTITUTE(ADDRESS(1,MATCH(Y$2,INDIRECT("'PSI WM REF'!"&amp;"5:5"),0)),"$1","")&amp;":"&amp;SUBSTITUTE(ADDRESS(1,MATCH(Y$2,INDIRECT("'PSI WM REF'!"&amp;"5:5"),0)),"$1","")),INDIRECT("'PSI WM REF'!"&amp;"C:C"),$G206,INDIRECT("'PSI WM REF'!"&amp;"U:U"),"3.Balance stock (only SEHC)"))&gt;SUMIFS(INDIRECT("'PSI WM REF'!"&amp;SUBSTITUTE(ADDRESS(1,MATCH(Y$2,INDIRECT("'PSI WM REF'!"&amp;"5:5"),0)),"$1","")&amp;":"&amp;SUBSTITUTE(ADDRESS(1,MATCH(Y$2,INDIRECT("'PSI WM REF'!"&amp;"5:5"),0)),"$1","")),INDIRECT("'PSI WM REF'!"&amp;"C:C"),$G206,INDIRECT("'PSI WM REF'!"&amp;"U:U"),"1.Requirements (필요량)"),SUMIFS(INDIRECT("'PSI WM REF'!"&amp;SUBSTITUTE(ADDRESS(1,MATCH(Y$2,INDIRECT("'PSI WM REF'!"&amp;"5:5"),0)),"$1","")&amp;":"&amp;SUBSTITUTE(ADDRESS(1,MATCH(Y$2,INDIRECT("'PSI WM REF'!"&amp;"5:5"),0)),"$1","")),INDIRECT("'PSI WM REF'!"&amp;"C:C"),$G206,INDIRECT("'PSI WM REF'!"&amp;"U:U"),"1.Requirements (필요량)"),ABS(SUMIFS(INDIRECT("'PSI WM REF'!"&amp;SUBSTITUTE(ADDRESS(1,MATCH(Y$2,INDIRECT("'PSI WM REF'!"&amp;"5:5"),0)),"$1","")&amp;":"&amp;SUBSTITUTE(ADDRESS(1,MATCH(Y$2,INDIRECT("'PSI WM REF'!"&amp;"5:5"),0)),"$1","")),INDIRECT("'PSI WM REF'!"&amp;"C:C"),$G206,INDIRECT("'PSI WM REF'!"&amp;"U:U"),"3.Balance stock (only SEHC)"))))+N(" [[[[               Comment: WM REF PSI              ]]]")+IFERROR(SUMIFS(INDIRECT("'PSI VC'!"&amp;SUBSTITUTE(ADDRESS(1,MATCH(Y$2,INDIRECT("'PSI VC'!"&amp;"3:3"),0)),"$1","")&amp;":"&amp;SUBSTITUTE(ADDRESS(1,MATCH(Y$2,INDIRECT("'PSI VC'!"&amp;"3:3"),0)),"$1","")),INDIRECT("'PSI VC'!"&amp;"A:A"),$G206),0)+N("[[[                    Comment: VC PSI                    ]]]")+SUMIFS(INDIRECT("'Assy PSI Shortage'!"&amp;SUBSTITUTE(ADDRESS(1,42+MATCH(Y$2,INDIRECT("'Assy PSI Shortage'!"&amp;"AQ2:BA2"),0)),"$1","")&amp;":"&amp;SUBSTITUTE(ADDRESS(1,42+MATCH(Y$2,INDIRECT("'Assy PSI Shortage'!"&amp;"AQ2:BA2"),0)),"$1","")),'Assy PSI Shortage'!$AP:$AP,'DA Injection'!$G206)+N("[[[                    Comment: Assy PSI                    ]]]")</f>
        <v>0</v>
      </c>
      <c r="Z207" s="464"/>
      <c r="AA207" s="463">
        <f ca="1">IF(SUMIFS(INDIRECT("'PSI WM REF'!"&amp;SUBSTITUTE(ADDRESS(1,MATCH(AA$2,INDIRECT("'PSI WM REF'!"&amp;"5:5"),0)),"$1","")&amp;":"&amp;SUBSTITUTE(ADDRESS(1,MATCH(AA$2,INDIRECT("'PSI WM REF'!"&amp;"5:5"),0)),"$1","")),INDIRECT("'PSI WM REF'!"&amp;"C:C"),$G206,INDIRECT("'PSI WM REF'!"&amp;"U:U"),"3.Balance stock (only SEHC)")&gt;0,0,IF(ABS(SUMIFS(INDIRECT("'PSI WM REF'!"&amp;SUBSTITUTE(ADDRESS(1,MATCH(AA$2,INDIRECT("'PSI WM REF'!"&amp;"5:5"),0)),"$1","")&amp;":"&amp;SUBSTITUTE(ADDRESS(1,MATCH(AA$2,INDIRECT("'PSI WM REF'!"&amp;"5:5"),0)),"$1","")),INDIRECT("'PSI WM REF'!"&amp;"C:C"),$G206,INDIRECT("'PSI WM REF'!"&amp;"U:U"),"3.Balance stock (only SEHC)"))&gt;SUMIFS(INDIRECT("'PSI WM REF'!"&amp;SUBSTITUTE(ADDRESS(1,MATCH(AA$2,INDIRECT("'PSI WM REF'!"&amp;"5:5"),0)),"$1","")&amp;":"&amp;SUBSTITUTE(ADDRESS(1,MATCH(AA$2,INDIRECT("'PSI WM REF'!"&amp;"5:5"),0)),"$1","")),INDIRECT("'PSI WM REF'!"&amp;"C:C"),$G206,INDIRECT("'PSI WM REF'!"&amp;"U:U"),"1.Requirements (필요량)"),SUMIFS(INDIRECT("'PSI WM REF'!"&amp;SUBSTITUTE(ADDRESS(1,MATCH(AA$2,INDIRECT("'PSI WM REF'!"&amp;"5:5"),0)),"$1","")&amp;":"&amp;SUBSTITUTE(ADDRESS(1,MATCH(AA$2,INDIRECT("'PSI WM REF'!"&amp;"5:5"),0)),"$1","")),INDIRECT("'PSI WM REF'!"&amp;"C:C"),$G206,INDIRECT("'PSI WM REF'!"&amp;"U:U"),"1.Requirements (필요량)"),ABS(SUMIFS(INDIRECT("'PSI WM REF'!"&amp;SUBSTITUTE(ADDRESS(1,MATCH(AA$2,INDIRECT("'PSI WM REF'!"&amp;"5:5"),0)),"$1","")&amp;":"&amp;SUBSTITUTE(ADDRESS(1,MATCH(AA$2,INDIRECT("'PSI WM REF'!"&amp;"5:5"),0)),"$1","")),INDIRECT("'PSI WM REF'!"&amp;"C:C"),$G206,INDIRECT("'PSI WM REF'!"&amp;"U:U"),"3.Balance stock (only SEHC)"))))+N(" [[[[               Comment: WM REF PSI              ]]]")+IFERROR(SUMIFS(INDIRECT("'PSI VC'!"&amp;SUBSTITUTE(ADDRESS(1,MATCH(AA$2,INDIRECT("'PSI VC'!"&amp;"3:3"),0)),"$1","")&amp;":"&amp;SUBSTITUTE(ADDRESS(1,MATCH(AA$2,INDIRECT("'PSI VC'!"&amp;"3:3"),0)),"$1","")),INDIRECT("'PSI VC'!"&amp;"A:A"),$G206),0)+N("[[[                    Comment: VC PSI                    ]]]")+SUMIFS(INDIRECT("'Assy PSI Shortage'!"&amp;SUBSTITUTE(ADDRESS(1,42+MATCH(AA$2,INDIRECT("'Assy PSI Shortage'!"&amp;"AQ2:BA2"),0)),"$1","")&amp;":"&amp;SUBSTITUTE(ADDRESS(1,42+MATCH(AA$2,INDIRECT("'Assy PSI Shortage'!"&amp;"AQ2:BA2"),0)),"$1","")),'Assy PSI Shortage'!$AP:$AP,'DA Injection'!$G206)+N("[[[                    Comment: Assy PSI                    ]]]")</f>
        <v>150</v>
      </c>
      <c r="AB207" s="464"/>
      <c r="AC207" s="463">
        <f ca="1">IF(SUMIFS(INDIRECT("'PSI WM REF'!"&amp;SUBSTITUTE(ADDRESS(1,MATCH(AC$2,INDIRECT("'PSI WM REF'!"&amp;"5:5"),0)),"$1","")&amp;":"&amp;SUBSTITUTE(ADDRESS(1,MATCH(AC$2,INDIRECT("'PSI WM REF'!"&amp;"5:5"),0)),"$1","")),INDIRECT("'PSI WM REF'!"&amp;"C:C"),$G206,INDIRECT("'PSI WM REF'!"&amp;"U:U"),"3.Balance stock (only SEHC)")&gt;0,0,IF(ABS(SUMIFS(INDIRECT("'PSI WM REF'!"&amp;SUBSTITUTE(ADDRESS(1,MATCH(AC$2,INDIRECT("'PSI WM REF'!"&amp;"5:5"),0)),"$1","")&amp;":"&amp;SUBSTITUTE(ADDRESS(1,MATCH(AC$2,INDIRECT("'PSI WM REF'!"&amp;"5:5"),0)),"$1","")),INDIRECT("'PSI WM REF'!"&amp;"C:C"),$G206,INDIRECT("'PSI WM REF'!"&amp;"U:U"),"3.Balance stock (only SEHC)"))&gt;SUMIFS(INDIRECT("'PSI WM REF'!"&amp;SUBSTITUTE(ADDRESS(1,MATCH(AC$2,INDIRECT("'PSI WM REF'!"&amp;"5:5"),0)),"$1","")&amp;":"&amp;SUBSTITUTE(ADDRESS(1,MATCH(AC$2,INDIRECT("'PSI WM REF'!"&amp;"5:5"),0)),"$1","")),INDIRECT("'PSI WM REF'!"&amp;"C:C"),$G206,INDIRECT("'PSI WM REF'!"&amp;"U:U"),"1.Requirements (필요량)"),SUMIFS(INDIRECT("'PSI WM REF'!"&amp;SUBSTITUTE(ADDRESS(1,MATCH(AC$2,INDIRECT("'PSI WM REF'!"&amp;"5:5"),0)),"$1","")&amp;":"&amp;SUBSTITUTE(ADDRESS(1,MATCH(AC$2,INDIRECT("'PSI WM REF'!"&amp;"5:5"),0)),"$1","")),INDIRECT("'PSI WM REF'!"&amp;"C:C"),$G206,INDIRECT("'PSI WM REF'!"&amp;"U:U"),"1.Requirements (필요량)"),ABS(SUMIFS(INDIRECT("'PSI WM REF'!"&amp;SUBSTITUTE(ADDRESS(1,MATCH(AC$2,INDIRECT("'PSI WM REF'!"&amp;"5:5"),0)),"$1","")&amp;":"&amp;SUBSTITUTE(ADDRESS(1,MATCH(AC$2,INDIRECT("'PSI WM REF'!"&amp;"5:5"),0)),"$1","")),INDIRECT("'PSI WM REF'!"&amp;"C:C"),$G206,INDIRECT("'PSI WM REF'!"&amp;"U:U"),"3.Balance stock (only SEHC)"))))+N(" [[[[               Comment: WM REF PSI              ]]]")+IFERROR(SUMIFS(INDIRECT("'PSI VC'!"&amp;SUBSTITUTE(ADDRESS(1,MATCH(AC$2,INDIRECT("'PSI VC'!"&amp;"3:3"),0)),"$1","")&amp;":"&amp;SUBSTITUTE(ADDRESS(1,MATCH(AC$2,INDIRECT("'PSI VC'!"&amp;"3:3"),0)),"$1","")),INDIRECT("'PSI VC'!"&amp;"A:A"),$G206),0)+N("[[[                    Comment: VC PSI                    ]]]")+SUMIFS(INDIRECT("'Assy PSI Shortage'!"&amp;SUBSTITUTE(ADDRESS(1,42+MATCH(AC$2,INDIRECT("'Assy PSI Shortage'!"&amp;"AQ2:BA2"),0)),"$1","")&amp;":"&amp;SUBSTITUTE(ADDRESS(1,42+MATCH(AC$2,INDIRECT("'Assy PSI Shortage'!"&amp;"AQ2:BA2"),0)),"$1","")),'Assy PSI Shortage'!$AP:$AP,'DA Injection'!$G206)+N("[[[                    Comment: Assy PSI                    ]]]")</f>
        <v>150</v>
      </c>
      <c r="AD207" s="464"/>
      <c r="AE207" s="463">
        <f ca="1">IF(SUMIFS(INDIRECT("'PSI WM REF'!"&amp;SUBSTITUTE(ADDRESS(1,MATCH(AE$2,INDIRECT("'PSI WM REF'!"&amp;"5:5"),0)),"$1","")&amp;":"&amp;SUBSTITUTE(ADDRESS(1,MATCH(AE$2,INDIRECT("'PSI WM REF'!"&amp;"5:5"),0)),"$1","")),INDIRECT("'PSI WM REF'!"&amp;"C:C"),$G206,INDIRECT("'PSI WM REF'!"&amp;"U:U"),"3.Balance stock (only SEHC)")&gt;0,0,IF(ABS(SUMIFS(INDIRECT("'PSI WM REF'!"&amp;SUBSTITUTE(ADDRESS(1,MATCH(AE$2,INDIRECT("'PSI WM REF'!"&amp;"5:5"),0)),"$1","")&amp;":"&amp;SUBSTITUTE(ADDRESS(1,MATCH(AE$2,INDIRECT("'PSI WM REF'!"&amp;"5:5"),0)),"$1","")),INDIRECT("'PSI WM REF'!"&amp;"C:C"),$G206,INDIRECT("'PSI WM REF'!"&amp;"U:U"),"3.Balance stock (only SEHC)"))&gt;SUMIFS(INDIRECT("'PSI WM REF'!"&amp;SUBSTITUTE(ADDRESS(1,MATCH(AE$2,INDIRECT("'PSI WM REF'!"&amp;"5:5"),0)),"$1","")&amp;":"&amp;SUBSTITUTE(ADDRESS(1,MATCH(AE$2,INDIRECT("'PSI WM REF'!"&amp;"5:5"),0)),"$1","")),INDIRECT("'PSI WM REF'!"&amp;"C:C"),$G206,INDIRECT("'PSI WM REF'!"&amp;"U:U"),"1.Requirements (필요량)"),SUMIFS(INDIRECT("'PSI WM REF'!"&amp;SUBSTITUTE(ADDRESS(1,MATCH(AE$2,INDIRECT("'PSI WM REF'!"&amp;"5:5"),0)),"$1","")&amp;":"&amp;SUBSTITUTE(ADDRESS(1,MATCH(AE$2,INDIRECT("'PSI WM REF'!"&amp;"5:5"),0)),"$1","")),INDIRECT("'PSI WM REF'!"&amp;"C:C"),$G206,INDIRECT("'PSI WM REF'!"&amp;"U:U"),"1.Requirements (필요량)"),ABS(SUMIFS(INDIRECT("'PSI WM REF'!"&amp;SUBSTITUTE(ADDRESS(1,MATCH(AE$2,INDIRECT("'PSI WM REF'!"&amp;"5:5"),0)),"$1","")&amp;":"&amp;SUBSTITUTE(ADDRESS(1,MATCH(AE$2,INDIRECT("'PSI WM REF'!"&amp;"5:5"),0)),"$1","")),INDIRECT("'PSI WM REF'!"&amp;"C:C"),$G206,INDIRECT("'PSI WM REF'!"&amp;"U:U"),"3.Balance stock (only SEHC)"))))+N(" [[[[               Comment: WM REF PSI              ]]]")+IFERROR(SUMIFS(INDIRECT("'PSI VC'!"&amp;SUBSTITUTE(ADDRESS(1,MATCH(AE$2,INDIRECT("'PSI VC'!"&amp;"3:3"),0)),"$1","")&amp;":"&amp;SUBSTITUTE(ADDRESS(1,MATCH(AE$2,INDIRECT("'PSI VC'!"&amp;"3:3"),0)),"$1","")),INDIRECT("'PSI VC'!"&amp;"A:A"),$G206),0)+N("[[[                    Comment: VC PSI                    ]]]")+SUMIFS(INDIRECT("'Assy PSI Shortage'!"&amp;SUBSTITUTE(ADDRESS(1,42+MATCH(AE$2,INDIRECT("'Assy PSI Shortage'!"&amp;"AQ2:BA2"),0)),"$1","")&amp;":"&amp;SUBSTITUTE(ADDRESS(1,42+MATCH(AE$2,INDIRECT("'Assy PSI Shortage'!"&amp;"AQ2:BA2"),0)),"$1","")),'Assy PSI Shortage'!$AP:$AP,'DA Injection'!$G206)+N("[[[                    Comment: Assy PSI                    ]]]")</f>
        <v>0</v>
      </c>
      <c r="AF207" s="464"/>
      <c r="AG207" s="463">
        <f ca="1">IF(SUMIFS(INDIRECT("'PSI WM REF'!"&amp;SUBSTITUTE(ADDRESS(1,MATCH(AG$2,INDIRECT("'PSI WM REF'!"&amp;"5:5"),0)),"$1","")&amp;":"&amp;SUBSTITUTE(ADDRESS(1,MATCH(AG$2,INDIRECT("'PSI WM REF'!"&amp;"5:5"),0)),"$1","")),INDIRECT("'PSI WM REF'!"&amp;"C:C"),$G206,INDIRECT("'PSI WM REF'!"&amp;"U:U"),"3.Balance stock (only SEHC)")&gt;0,0,IF(ABS(SUMIFS(INDIRECT("'PSI WM REF'!"&amp;SUBSTITUTE(ADDRESS(1,MATCH(AG$2,INDIRECT("'PSI WM REF'!"&amp;"5:5"),0)),"$1","")&amp;":"&amp;SUBSTITUTE(ADDRESS(1,MATCH(AG$2,INDIRECT("'PSI WM REF'!"&amp;"5:5"),0)),"$1","")),INDIRECT("'PSI WM REF'!"&amp;"C:C"),$G206,INDIRECT("'PSI WM REF'!"&amp;"U:U"),"3.Balance stock (only SEHC)"))&gt;SUMIFS(INDIRECT("'PSI WM REF'!"&amp;SUBSTITUTE(ADDRESS(1,MATCH(AG$2,INDIRECT("'PSI WM REF'!"&amp;"5:5"),0)),"$1","")&amp;":"&amp;SUBSTITUTE(ADDRESS(1,MATCH(AG$2,INDIRECT("'PSI WM REF'!"&amp;"5:5"),0)),"$1","")),INDIRECT("'PSI WM REF'!"&amp;"C:C"),$G206,INDIRECT("'PSI WM REF'!"&amp;"U:U"),"1.Requirements (필요량)"),SUMIFS(INDIRECT("'PSI WM REF'!"&amp;SUBSTITUTE(ADDRESS(1,MATCH(AG$2,INDIRECT("'PSI WM REF'!"&amp;"5:5"),0)),"$1","")&amp;":"&amp;SUBSTITUTE(ADDRESS(1,MATCH(AG$2,INDIRECT("'PSI WM REF'!"&amp;"5:5"),0)),"$1","")),INDIRECT("'PSI WM REF'!"&amp;"C:C"),$G206,INDIRECT("'PSI WM REF'!"&amp;"U:U"),"1.Requirements (필요량)"),ABS(SUMIFS(INDIRECT("'PSI WM REF'!"&amp;SUBSTITUTE(ADDRESS(1,MATCH(AG$2,INDIRECT("'PSI WM REF'!"&amp;"5:5"),0)),"$1","")&amp;":"&amp;SUBSTITUTE(ADDRESS(1,MATCH(AG$2,INDIRECT("'PSI WM REF'!"&amp;"5:5"),0)),"$1","")),INDIRECT("'PSI WM REF'!"&amp;"C:C"),$G206,INDIRECT("'PSI WM REF'!"&amp;"U:U"),"3.Balance stock (only SEHC)"))))+N(" [[[[               Comment: WM REF PSI              ]]]")+IFERROR(SUMIFS(INDIRECT("'PSI VC'!"&amp;SUBSTITUTE(ADDRESS(1,MATCH(AG$2,INDIRECT("'PSI VC'!"&amp;"3:3"),0)),"$1","")&amp;":"&amp;SUBSTITUTE(ADDRESS(1,MATCH(AG$2,INDIRECT("'PSI VC'!"&amp;"3:3"),0)),"$1","")),INDIRECT("'PSI VC'!"&amp;"A:A"),$G206),0)+N("[[[                    Comment: VC PSI                    ]]]")+SUMIFS(INDIRECT("'Assy PSI Shortage'!"&amp;SUBSTITUTE(ADDRESS(1,42+MATCH(AG$2,INDIRECT("'Assy PSI Shortage'!"&amp;"AQ2:BA2"),0)),"$1","")&amp;":"&amp;SUBSTITUTE(ADDRESS(1,42+MATCH(AG$2,INDIRECT("'Assy PSI Shortage'!"&amp;"AQ2:BA2"),0)),"$1","")),'Assy PSI Shortage'!$AP:$AP,'DA Injection'!$G206)+N("[[[                    Comment: Assy PSI                    ]]]")</f>
        <v>0</v>
      </c>
      <c r="AH207" s="464"/>
      <c r="AI207" s="463">
        <f ca="1">IF(SUMIFS(INDIRECT("'PSI WM REF'!"&amp;SUBSTITUTE(ADDRESS(1,MATCH(AI$2,INDIRECT("'PSI WM REF'!"&amp;"5:5"),0)),"$1","")&amp;":"&amp;SUBSTITUTE(ADDRESS(1,MATCH(AI$2,INDIRECT("'PSI WM REF'!"&amp;"5:5"),0)),"$1","")),INDIRECT("'PSI WM REF'!"&amp;"C:C"),$G206,INDIRECT("'PSI WM REF'!"&amp;"U:U"),"3.Balance stock (only SEHC)")&gt;0,0,IF(ABS(SUMIFS(INDIRECT("'PSI WM REF'!"&amp;SUBSTITUTE(ADDRESS(1,MATCH(AI$2,INDIRECT("'PSI WM REF'!"&amp;"5:5"),0)),"$1","")&amp;":"&amp;SUBSTITUTE(ADDRESS(1,MATCH(AI$2,INDIRECT("'PSI WM REF'!"&amp;"5:5"),0)),"$1","")),INDIRECT("'PSI WM REF'!"&amp;"C:C"),$G206,INDIRECT("'PSI WM REF'!"&amp;"U:U"),"3.Balance stock (only SEHC)"))&gt;SUMIFS(INDIRECT("'PSI WM REF'!"&amp;SUBSTITUTE(ADDRESS(1,MATCH(AI$2,INDIRECT("'PSI WM REF'!"&amp;"5:5"),0)),"$1","")&amp;":"&amp;SUBSTITUTE(ADDRESS(1,MATCH(AI$2,INDIRECT("'PSI WM REF'!"&amp;"5:5"),0)),"$1","")),INDIRECT("'PSI WM REF'!"&amp;"C:C"),$G206,INDIRECT("'PSI WM REF'!"&amp;"U:U"),"1.Requirements (필요량)"),SUMIFS(INDIRECT("'PSI WM REF'!"&amp;SUBSTITUTE(ADDRESS(1,MATCH(AI$2,INDIRECT("'PSI WM REF'!"&amp;"5:5"),0)),"$1","")&amp;":"&amp;SUBSTITUTE(ADDRESS(1,MATCH(AI$2,INDIRECT("'PSI WM REF'!"&amp;"5:5"),0)),"$1","")),INDIRECT("'PSI WM REF'!"&amp;"C:C"),$G206,INDIRECT("'PSI WM REF'!"&amp;"U:U"),"1.Requirements (필요량)"),ABS(SUMIFS(INDIRECT("'PSI WM REF'!"&amp;SUBSTITUTE(ADDRESS(1,MATCH(AI$2,INDIRECT("'PSI WM REF'!"&amp;"5:5"),0)),"$1","")&amp;":"&amp;SUBSTITUTE(ADDRESS(1,MATCH(AI$2,INDIRECT("'PSI WM REF'!"&amp;"5:5"),0)),"$1","")),INDIRECT("'PSI WM REF'!"&amp;"C:C"),$G206,INDIRECT("'PSI WM REF'!"&amp;"U:U"),"3.Balance stock (only SEHC)"))))+N(" [[[[               Comment: WM REF PSI              ]]]")+IFERROR(SUMIFS(INDIRECT("'PSI VC'!"&amp;SUBSTITUTE(ADDRESS(1,MATCH(AI$2,INDIRECT("'PSI VC'!"&amp;"3:3"),0)),"$1","")&amp;":"&amp;SUBSTITUTE(ADDRESS(1,MATCH(AI$2,INDIRECT("'PSI VC'!"&amp;"3:3"),0)),"$1","")),INDIRECT("'PSI VC'!"&amp;"A:A"),$G206),0)+N("[[[                    Comment: VC PSI                    ]]]")+SUMIFS(INDIRECT("'Assy PSI Shortage'!"&amp;SUBSTITUTE(ADDRESS(1,42+MATCH(AI$2,INDIRECT("'Assy PSI Shortage'!"&amp;"AQ2:BA2"),0)),"$1","")&amp;":"&amp;SUBSTITUTE(ADDRESS(1,42+MATCH(AI$2,INDIRECT("'Assy PSI Shortage'!"&amp;"AQ2:BA2"),0)),"$1","")),'Assy PSI Shortage'!$AP:$AP,'DA Injection'!$G206)+N("[[[                    Comment: Assy PSI                    ]]]")</f>
        <v>0</v>
      </c>
      <c r="AJ207" s="464"/>
      <c r="AK207" s="150"/>
      <c r="AL207" s="150"/>
      <c r="AM207" s="150"/>
      <c r="AN207" s="150"/>
      <c r="AO207" s="150"/>
      <c r="AP207" s="150"/>
      <c r="AQ207" s="150"/>
      <c r="AR207" s="150"/>
      <c r="AS207" s="150"/>
      <c r="AT207" s="150"/>
      <c r="AU207" s="150"/>
      <c r="AV207" s="150"/>
      <c r="AW207" s="150"/>
      <c r="AX207" s="150"/>
      <c r="AY207" s="150"/>
      <c r="AZ207" s="150"/>
      <c r="BA207" s="150"/>
      <c r="BB207" s="150"/>
      <c r="BC207" s="150"/>
      <c r="BD207" s="150"/>
      <c r="BE207" s="150"/>
      <c r="BF207" s="150"/>
      <c r="BG207" s="150"/>
      <c r="BH207" s="150"/>
      <c r="BI207" s="150"/>
      <c r="BJ207" s="150"/>
      <c r="BK207" s="150"/>
      <c r="BL207" s="150"/>
      <c r="BM207" s="150"/>
      <c r="BN207" s="150"/>
      <c r="BO207" s="150"/>
      <c r="BP207" s="150"/>
      <c r="BQ207" s="150"/>
      <c r="BR207" s="150"/>
    </row>
    <row r="208" spans="1:70" s="115" customFormat="1" ht="33">
      <c r="A208" s="114"/>
      <c r="B208" s="121"/>
      <c r="C208" s="144">
        <f t="shared" ca="1" si="237"/>
        <v>30</v>
      </c>
      <c r="D208" s="264" t="str">
        <f t="shared" ca="1" si="237"/>
        <v>-</v>
      </c>
      <c r="E208" s="144">
        <f t="shared" ref="E208:M208" ca="1" si="252">E207</f>
        <v>10</v>
      </c>
      <c r="F208" s="144">
        <f t="shared" ca="1" si="252"/>
        <v>240</v>
      </c>
      <c r="G208" s="429" t="str">
        <f t="shared" ca="1" si="252"/>
        <v>DJ64-01012U/IN</v>
      </c>
      <c r="H208" s="196">
        <f t="shared" ca="1" si="252"/>
        <v>-1353</v>
      </c>
      <c r="I208" s="144">
        <f t="shared" si="252"/>
        <v>0</v>
      </c>
      <c r="J208" s="212">
        <f t="shared" ca="1" si="252"/>
        <v>1</v>
      </c>
      <c r="K208" s="146">
        <f t="shared" ca="1" si="252"/>
        <v>1770</v>
      </c>
      <c r="L208" s="146">
        <f t="shared" ca="1" si="252"/>
        <v>42.1</v>
      </c>
      <c r="M208" s="146">
        <f t="shared" ca="1" si="252"/>
        <v>2</v>
      </c>
      <c r="N208" s="193">
        <f t="shared" ca="1" si="245"/>
        <v>171.02137767220901</v>
      </c>
      <c r="O208" s="134"/>
      <c r="P208" s="127" t="s">
        <v>240</v>
      </c>
      <c r="Q208" s="208"/>
      <c r="R208" s="208"/>
      <c r="S208" s="208"/>
      <c r="T208" s="208"/>
      <c r="U208" s="208"/>
      <c r="V208" s="208"/>
      <c r="W208" s="208"/>
      <c r="X208" s="208"/>
      <c r="Y208" s="208"/>
      <c r="Z208" s="208"/>
      <c r="AA208" s="208"/>
      <c r="AB208" s="208"/>
      <c r="AC208" s="208"/>
      <c r="AD208" s="208"/>
      <c r="AE208" s="208"/>
      <c r="AF208" s="208"/>
      <c r="AG208" s="208"/>
      <c r="AH208" s="208"/>
      <c r="AI208" s="208"/>
      <c r="AJ208" s="208"/>
      <c r="AK208" s="150"/>
      <c r="AL208" s="150"/>
      <c r="AM208" s="150"/>
      <c r="AN208" s="150"/>
      <c r="AO208" s="150"/>
      <c r="AP208" s="150"/>
      <c r="AQ208" s="150"/>
      <c r="AR208" s="150"/>
      <c r="AS208" s="150"/>
      <c r="AT208" s="150"/>
      <c r="AU208" s="150"/>
      <c r="AV208" s="150"/>
      <c r="AW208" s="150"/>
      <c r="AX208" s="150"/>
      <c r="AY208" s="150"/>
      <c r="AZ208" s="150"/>
      <c r="BA208" s="150"/>
      <c r="BB208" s="150"/>
      <c r="BC208" s="150"/>
      <c r="BD208" s="150"/>
      <c r="BE208" s="150"/>
      <c r="BF208" s="150"/>
      <c r="BG208" s="150"/>
      <c r="BH208" s="150"/>
      <c r="BI208" s="150"/>
      <c r="BJ208" s="150"/>
      <c r="BK208" s="150"/>
      <c r="BL208" s="150"/>
      <c r="BM208" s="150"/>
      <c r="BN208" s="150"/>
      <c r="BO208" s="150"/>
      <c r="BP208" s="150"/>
      <c r="BQ208" s="150"/>
      <c r="BR208" s="150"/>
    </row>
    <row r="209" spans="1:70" s="55" customFormat="1" ht="33">
      <c r="A209" s="54">
        <f ca="1">IF(ISTEXT($G209),COUNTIF($G$6:$G209,"*")," ")</f>
        <v>204</v>
      </c>
      <c r="B209" s="122">
        <v>43524</v>
      </c>
      <c r="C209" s="144">
        <f t="shared" ca="1" si="237"/>
        <v>30</v>
      </c>
      <c r="D209" s="264" t="str">
        <f t="shared" ca="1" si="237"/>
        <v>-</v>
      </c>
      <c r="E209" s="144">
        <f t="shared" ref="E209:M209" ca="1" si="253">E208</f>
        <v>10</v>
      </c>
      <c r="F209" s="144">
        <f t="shared" ca="1" si="253"/>
        <v>240</v>
      </c>
      <c r="G209" s="429" t="str">
        <f t="shared" ca="1" si="253"/>
        <v>DJ64-01012U/IN</v>
      </c>
      <c r="H209" s="196">
        <f t="shared" ca="1" si="253"/>
        <v>-1353</v>
      </c>
      <c r="I209" s="144">
        <f t="shared" si="253"/>
        <v>0</v>
      </c>
      <c r="J209" s="212">
        <f t="shared" ca="1" si="253"/>
        <v>1</v>
      </c>
      <c r="K209" s="146">
        <f t="shared" ca="1" si="253"/>
        <v>1770</v>
      </c>
      <c r="L209" s="146">
        <f t="shared" ca="1" si="253"/>
        <v>42.1</v>
      </c>
      <c r="M209" s="146">
        <f t="shared" ca="1" si="253"/>
        <v>2</v>
      </c>
      <c r="N209" s="193">
        <f t="shared" ca="1" si="245"/>
        <v>171.02137767220901</v>
      </c>
      <c r="O209" s="198">
        <f ca="1">SUM(Q209:AJ209)-H206-I206</f>
        <v>1353</v>
      </c>
      <c r="P209" s="127" t="s">
        <v>232</v>
      </c>
      <c r="Q209" s="128">
        <f t="shared" ref="Q209:AJ209" ca="1" si="254">Q208*$N206</f>
        <v>0</v>
      </c>
      <c r="R209" s="128">
        <f t="shared" ca="1" si="254"/>
        <v>0</v>
      </c>
      <c r="S209" s="128">
        <f t="shared" ca="1" si="254"/>
        <v>0</v>
      </c>
      <c r="T209" s="128">
        <f t="shared" ca="1" si="254"/>
        <v>0</v>
      </c>
      <c r="U209" s="128">
        <f t="shared" ca="1" si="254"/>
        <v>0</v>
      </c>
      <c r="V209" s="128">
        <f t="shared" ca="1" si="254"/>
        <v>0</v>
      </c>
      <c r="W209" s="128">
        <f t="shared" ca="1" si="254"/>
        <v>0</v>
      </c>
      <c r="X209" s="128">
        <f t="shared" ca="1" si="254"/>
        <v>0</v>
      </c>
      <c r="Y209" s="128">
        <f t="shared" ca="1" si="254"/>
        <v>0</v>
      </c>
      <c r="Z209" s="128">
        <f t="shared" ca="1" si="254"/>
        <v>0</v>
      </c>
      <c r="AA209" s="128">
        <f t="shared" ca="1" si="254"/>
        <v>0</v>
      </c>
      <c r="AB209" s="128">
        <f t="shared" ca="1" si="254"/>
        <v>0</v>
      </c>
      <c r="AC209" s="128">
        <f t="shared" ca="1" si="254"/>
        <v>0</v>
      </c>
      <c r="AD209" s="128">
        <f t="shared" ca="1" si="254"/>
        <v>0</v>
      </c>
      <c r="AE209" s="128">
        <f t="shared" ca="1" si="254"/>
        <v>0</v>
      </c>
      <c r="AF209" s="128">
        <f t="shared" ca="1" si="254"/>
        <v>0</v>
      </c>
      <c r="AG209" s="128">
        <f t="shared" ca="1" si="254"/>
        <v>0</v>
      </c>
      <c r="AH209" s="128">
        <f t="shared" ca="1" si="254"/>
        <v>0</v>
      </c>
      <c r="AI209" s="128">
        <f t="shared" ca="1" si="254"/>
        <v>0</v>
      </c>
      <c r="AJ209" s="128">
        <f t="shared" ca="1" si="254"/>
        <v>0</v>
      </c>
      <c r="AK209" s="151"/>
      <c r="AL209" s="151"/>
      <c r="AM209" s="151"/>
      <c r="AN209" s="151"/>
      <c r="AO209" s="151"/>
      <c r="AP209" s="151"/>
      <c r="AQ209" s="151"/>
      <c r="AR209" s="151"/>
      <c r="AS209" s="151"/>
      <c r="AT209" s="151"/>
      <c r="AU209" s="151"/>
      <c r="AV209" s="151"/>
      <c r="AW209" s="151"/>
      <c r="AX209" s="151"/>
      <c r="AY209" s="151"/>
      <c r="AZ209" s="151"/>
      <c r="BA209" s="151"/>
      <c r="BB209" s="151"/>
      <c r="BC209" s="151"/>
      <c r="BD209" s="151"/>
      <c r="BE209" s="151"/>
      <c r="BF209" s="151"/>
      <c r="BG209" s="151"/>
      <c r="BH209" s="151"/>
      <c r="BI209" s="151"/>
      <c r="BJ209" s="151"/>
      <c r="BK209" s="151"/>
      <c r="BL209" s="151"/>
      <c r="BM209" s="151"/>
      <c r="BN209" s="151"/>
      <c r="BO209" s="151"/>
      <c r="BP209" s="151"/>
      <c r="BQ209" s="151"/>
      <c r="BR209" s="151"/>
    </row>
    <row r="210" spans="1:70" s="38" customFormat="1" ht="33">
      <c r="A210" s="35"/>
      <c r="B210" s="123"/>
      <c r="C210" s="144">
        <f t="shared" ca="1" si="237"/>
        <v>30</v>
      </c>
      <c r="D210" s="264" t="str">
        <f t="shared" ca="1" si="237"/>
        <v>-</v>
      </c>
      <c r="E210" s="144">
        <f t="shared" ref="E210:M210" ca="1" si="255">E209</f>
        <v>10</v>
      </c>
      <c r="F210" s="144">
        <f t="shared" ca="1" si="255"/>
        <v>240</v>
      </c>
      <c r="G210" s="429" t="str">
        <f t="shared" ca="1" si="255"/>
        <v>DJ64-01012U/IN</v>
      </c>
      <c r="H210" s="196">
        <f t="shared" ca="1" si="255"/>
        <v>-1353</v>
      </c>
      <c r="I210" s="144">
        <f t="shared" si="255"/>
        <v>0</v>
      </c>
      <c r="J210" s="212">
        <f t="shared" ca="1" si="255"/>
        <v>1</v>
      </c>
      <c r="K210" s="146">
        <f t="shared" ca="1" si="255"/>
        <v>1770</v>
      </c>
      <c r="L210" s="146">
        <f t="shared" ca="1" si="255"/>
        <v>42.1</v>
      </c>
      <c r="M210" s="146">
        <f t="shared" ca="1" si="255"/>
        <v>2</v>
      </c>
      <c r="N210" s="193">
        <f t="shared" ca="1" si="245"/>
        <v>171.02137767220901</v>
      </c>
      <c r="O210" s="135">
        <f ca="1">SUM(Q210:AJ210)</f>
        <v>0</v>
      </c>
      <c r="P210" s="131" t="s">
        <v>233</v>
      </c>
      <c r="Q210" s="129">
        <f ca="1">SUMIFS('Production Result'!$D:$D,'Production Result'!$C:$C,'DA Injection'!$G210,'Production Result'!$B:$B,'DA Injection'!Q$2)</f>
        <v>0</v>
      </c>
      <c r="R210" s="129">
        <f ca="1">SUMIFS('Production Result'!$E:$E,'Production Result'!$C:$C,'DA Injection'!$G210,'Production Result'!$B:$B,'DA Injection'!Q$2)</f>
        <v>0</v>
      </c>
      <c r="S210" s="129">
        <f ca="1">SUMIFS('Production Result'!$D:$D,'Production Result'!$C:$C,'DA Injection'!$G210,'Production Result'!$B:$B,'DA Injection'!S$2)</f>
        <v>0</v>
      </c>
      <c r="T210" s="129">
        <f ca="1">SUMIFS('Production Result'!$E:$E,'Production Result'!$C:$C,'DA Injection'!$G210,'Production Result'!$B:$B,'DA Injection'!S$2)</f>
        <v>0</v>
      </c>
      <c r="U210" s="129">
        <f ca="1">SUMIFS('Production Result'!$D:$D,'Production Result'!$C:$C,'DA Injection'!$G210,'Production Result'!$B:$B,'DA Injection'!U$2)</f>
        <v>0</v>
      </c>
      <c r="V210" s="129">
        <f ca="1">SUMIFS('Production Result'!$E:$E,'Production Result'!$C:$C,'DA Injection'!$G210,'Production Result'!$B:$B,'DA Injection'!U$2)</f>
        <v>0</v>
      </c>
      <c r="W210" s="129">
        <f ca="1">SUMIFS('Production Result'!$D:$D,'Production Result'!$C:$C,'DA Injection'!$G210,'Production Result'!$B:$B,'DA Injection'!W$2)</f>
        <v>0</v>
      </c>
      <c r="X210" s="129">
        <f ca="1">SUMIFS('Production Result'!$E:$E,'Production Result'!$C:$C,'DA Injection'!$G210,'Production Result'!$B:$B,'DA Injection'!W$2)</f>
        <v>0</v>
      </c>
      <c r="Y210" s="129">
        <f ca="1">SUMIFS('Production Result'!$D:$D,'Production Result'!$C:$C,'DA Injection'!$G210,'Production Result'!$B:$B,'DA Injection'!Y$2)</f>
        <v>0</v>
      </c>
      <c r="Z210" s="129">
        <f ca="1">SUMIFS('Production Result'!$E:$E,'Production Result'!$C:$C,'DA Injection'!$G210,'Production Result'!$B:$B,'DA Injection'!Y$2)</f>
        <v>0</v>
      </c>
      <c r="AA210" s="129">
        <f ca="1">SUMIFS('Production Result'!$D:$D,'Production Result'!$C:$C,'DA Injection'!$G210,'Production Result'!$B:$B,'DA Injection'!AA$2)</f>
        <v>0</v>
      </c>
      <c r="AB210" s="129">
        <f ca="1">SUMIFS('Production Result'!$E:$E,'Production Result'!$C:$C,'DA Injection'!$G210,'Production Result'!$B:$B,'DA Injection'!AA$2)</f>
        <v>0</v>
      </c>
      <c r="AC210" s="129">
        <f ca="1">SUMIFS('Production Result'!$D:$D,'Production Result'!$C:$C,'DA Injection'!$G210,'Production Result'!$B:$B,'DA Injection'!AC$2)</f>
        <v>0</v>
      </c>
      <c r="AD210" s="129">
        <f ca="1">SUMIFS('Production Result'!$E:$E,'Production Result'!$C:$C,'DA Injection'!$G210,'Production Result'!$B:$B,'DA Injection'!AC$2)</f>
        <v>0</v>
      </c>
      <c r="AE210" s="129">
        <f ca="1">SUMIFS('Production Result'!$D:$D,'Production Result'!$C:$C,'DA Injection'!$G210,'Production Result'!$B:$B,'DA Injection'!AE$2)</f>
        <v>0</v>
      </c>
      <c r="AF210" s="129">
        <f ca="1">SUMIFS('Production Result'!$E:$E,'Production Result'!$C:$C,'DA Injection'!$G210,'Production Result'!$B:$B,'DA Injection'!AE$2)</f>
        <v>0</v>
      </c>
      <c r="AG210" s="129">
        <f ca="1">SUMIFS('Production Result'!$D:$D,'Production Result'!$C:$C,'DA Injection'!$G210,'Production Result'!$B:$B,'DA Injection'!AG$2)</f>
        <v>0</v>
      </c>
      <c r="AH210" s="129">
        <f ca="1">SUMIFS('Production Result'!$E:$E,'Production Result'!$C:$C,'DA Injection'!$G210,'Production Result'!$B:$B,'DA Injection'!AG$2)</f>
        <v>0</v>
      </c>
      <c r="AI210" s="129">
        <f ca="1">SUMIFS('Production Result'!$D:$D,'Production Result'!$C:$C,'DA Injection'!$G210,'Production Result'!$B:$B,'DA Injection'!AI$2)</f>
        <v>0</v>
      </c>
      <c r="AJ210" s="129">
        <f ca="1">SUMIFS('Production Result'!$E:$E,'Production Result'!$C:$C,'DA Injection'!$G210,'Production Result'!$B:$B,'DA Injection'!AI$2)</f>
        <v>0</v>
      </c>
      <c r="AK210" s="151"/>
      <c r="AL210" s="151"/>
      <c r="AM210" s="151"/>
      <c r="AN210" s="151"/>
      <c r="AO210" s="151"/>
      <c r="AP210" s="151"/>
      <c r="AQ210" s="151"/>
      <c r="AR210" s="151"/>
      <c r="AS210" s="151"/>
      <c r="AT210" s="151"/>
      <c r="AU210" s="151"/>
      <c r="AV210" s="151"/>
      <c r="AW210" s="151"/>
      <c r="AX210" s="151"/>
      <c r="AY210" s="151"/>
      <c r="AZ210" s="151"/>
      <c r="BA210" s="151"/>
      <c r="BB210" s="151"/>
      <c r="BC210" s="151"/>
      <c r="BD210" s="151"/>
      <c r="BE210" s="151"/>
      <c r="BF210" s="151"/>
      <c r="BG210" s="151"/>
      <c r="BH210" s="151"/>
      <c r="BI210" s="151"/>
      <c r="BJ210" s="151"/>
      <c r="BK210" s="151"/>
      <c r="BL210" s="151"/>
      <c r="BM210" s="151"/>
      <c r="BN210" s="151"/>
      <c r="BO210" s="151"/>
      <c r="BP210" s="151"/>
      <c r="BQ210" s="151"/>
      <c r="BR210" s="151"/>
    </row>
    <row r="211" spans="1:70" s="38" customFormat="1" ht="33">
      <c r="A211" s="35"/>
      <c r="B211" s="123"/>
      <c r="C211" s="144">
        <f t="shared" ca="1" si="237"/>
        <v>30</v>
      </c>
      <c r="D211" s="264" t="str">
        <f t="shared" ca="1" si="237"/>
        <v>-</v>
      </c>
      <c r="E211" s="144">
        <f t="shared" ref="E211:M211" ca="1" si="256">E210</f>
        <v>10</v>
      </c>
      <c r="F211" s="144">
        <f t="shared" ca="1" si="256"/>
        <v>240</v>
      </c>
      <c r="G211" s="429" t="str">
        <f t="shared" ca="1" si="256"/>
        <v>DJ64-01012U/IN</v>
      </c>
      <c r="H211" s="196">
        <f t="shared" ca="1" si="256"/>
        <v>-1353</v>
      </c>
      <c r="I211" s="144">
        <f t="shared" si="256"/>
        <v>0</v>
      </c>
      <c r="J211" s="212">
        <f t="shared" ca="1" si="256"/>
        <v>1</v>
      </c>
      <c r="K211" s="146">
        <f t="shared" ca="1" si="256"/>
        <v>1770</v>
      </c>
      <c r="L211" s="146">
        <f t="shared" ca="1" si="256"/>
        <v>42.1</v>
      </c>
      <c r="M211" s="146">
        <f t="shared" ca="1" si="256"/>
        <v>2</v>
      </c>
      <c r="N211" s="193">
        <f t="shared" ca="1" si="245"/>
        <v>171.02137767220901</v>
      </c>
      <c r="O211" s="135">
        <f ca="1">SUM(Q211:AJ211)</f>
        <v>0</v>
      </c>
      <c r="P211" s="132" t="s">
        <v>234</v>
      </c>
      <c r="Q211" s="129">
        <f ca="1">SUMIFS('Production Result'!$F:$F,'Production Result'!$C:$C,'DA Injection'!$G211,'Production Result'!$B:$B,'DA Injection'!Q$2)</f>
        <v>0</v>
      </c>
      <c r="R211" s="129">
        <f ca="1">SUMIFS('Production Result'!$G:$G,'Production Result'!$C:$C,'DA Injection'!$G211,'Production Result'!$B:$B,'DA Injection'!Q$2)</f>
        <v>0</v>
      </c>
      <c r="S211" s="129">
        <f ca="1">SUMIFS('Production Result'!$F:$F,'Production Result'!$C:$C,'DA Injection'!$G211,'Production Result'!$B:$B,'DA Injection'!S$2)</f>
        <v>0</v>
      </c>
      <c r="T211" s="129">
        <f ca="1">SUMIFS('Production Result'!$G:$G,'Production Result'!$C:$C,'DA Injection'!$G211,'Production Result'!$B:$B,'DA Injection'!S$2)</f>
        <v>0</v>
      </c>
      <c r="U211" s="129">
        <f ca="1">SUMIFS('Production Result'!$F:$F,'Production Result'!$C:$C,'DA Injection'!$G211,'Production Result'!$B:$B,'DA Injection'!U$2)</f>
        <v>0</v>
      </c>
      <c r="V211" s="129">
        <f ca="1">SUMIFS('Production Result'!$G:$G,'Production Result'!$C:$C,'DA Injection'!$G211,'Production Result'!$B:$B,'DA Injection'!U$2)</f>
        <v>0</v>
      </c>
      <c r="W211" s="129">
        <f ca="1">SUMIFS('Production Result'!$F:$F,'Production Result'!$C:$C,'DA Injection'!$G211,'Production Result'!$B:$B,'DA Injection'!W$2)</f>
        <v>0</v>
      </c>
      <c r="X211" s="129">
        <f ca="1">SUMIFS('Production Result'!$G:$G,'Production Result'!$C:$C,'DA Injection'!$G211,'Production Result'!$B:$B,'DA Injection'!W$2)</f>
        <v>0</v>
      </c>
      <c r="Y211" s="129">
        <f ca="1">SUMIFS('Production Result'!$F:$F,'Production Result'!$C:$C,'DA Injection'!$G211,'Production Result'!$B:$B,'DA Injection'!Y$2)</f>
        <v>0</v>
      </c>
      <c r="Z211" s="129">
        <f ca="1">SUMIFS('Production Result'!$G:$G,'Production Result'!$C:$C,'DA Injection'!$G211,'Production Result'!$B:$B,'DA Injection'!Y$2)</f>
        <v>0</v>
      </c>
      <c r="AA211" s="129">
        <f ca="1">SUMIFS('Production Result'!$F:$F,'Production Result'!$C:$C,'DA Injection'!$G211,'Production Result'!$B:$B,'DA Injection'!AA$2)</f>
        <v>0</v>
      </c>
      <c r="AB211" s="129">
        <f ca="1">SUMIFS('Production Result'!$G:$G,'Production Result'!$C:$C,'DA Injection'!$G211,'Production Result'!$B:$B,'DA Injection'!AA$2)</f>
        <v>0</v>
      </c>
      <c r="AC211" s="129">
        <f ca="1">SUMIFS('Production Result'!$F:$F,'Production Result'!$C:$C,'DA Injection'!$G211,'Production Result'!$B:$B,'DA Injection'!AC$2)</f>
        <v>0</v>
      </c>
      <c r="AD211" s="129">
        <f ca="1">SUMIFS('Production Result'!$G:$G,'Production Result'!$C:$C,'DA Injection'!$G211,'Production Result'!$B:$B,'DA Injection'!AC$2)</f>
        <v>0</v>
      </c>
      <c r="AE211" s="129">
        <f ca="1">SUMIFS('Production Result'!$F:$F,'Production Result'!$C:$C,'DA Injection'!$G211,'Production Result'!$B:$B,'DA Injection'!AE$2)</f>
        <v>0</v>
      </c>
      <c r="AF211" s="129">
        <f ca="1">SUMIFS('Production Result'!$G:$G,'Production Result'!$C:$C,'DA Injection'!$G211,'Production Result'!$B:$B,'DA Injection'!AE$2)</f>
        <v>0</v>
      </c>
      <c r="AG211" s="129">
        <f ca="1">SUMIFS('Production Result'!$F:$F,'Production Result'!$C:$C,'DA Injection'!$G211,'Production Result'!$B:$B,'DA Injection'!AG$2)</f>
        <v>0</v>
      </c>
      <c r="AH211" s="129">
        <f ca="1">SUMIFS('Production Result'!$G:$G,'Production Result'!$C:$C,'DA Injection'!$G211,'Production Result'!$B:$B,'DA Injection'!AG$2)</f>
        <v>0</v>
      </c>
      <c r="AI211" s="129">
        <f ca="1">SUMIFS('Production Result'!$F:$F,'Production Result'!$C:$C,'DA Injection'!$G211,'Production Result'!$B:$B,'DA Injection'!AI$2)</f>
        <v>0</v>
      </c>
      <c r="AJ211" s="129">
        <f ca="1">SUMIFS('Production Result'!$G:$G,'Production Result'!$C:$C,'DA Injection'!$G211,'Production Result'!$B:$B,'DA Injection'!AI$2)</f>
        <v>0</v>
      </c>
      <c r="AK211" s="151"/>
      <c r="AL211" s="151"/>
      <c r="AM211" s="151"/>
      <c r="AN211" s="151"/>
      <c r="AO211" s="151"/>
      <c r="AP211" s="151"/>
      <c r="AQ211" s="151"/>
      <c r="AR211" s="151"/>
      <c r="AS211" s="151"/>
      <c r="AT211" s="151"/>
      <c r="AU211" s="151"/>
      <c r="AV211" s="151"/>
      <c r="AW211" s="151"/>
      <c r="AX211" s="151"/>
      <c r="AY211" s="151"/>
      <c r="AZ211" s="151"/>
      <c r="BA211" s="151"/>
      <c r="BB211" s="151"/>
      <c r="BC211" s="151"/>
      <c r="BD211" s="151"/>
      <c r="BE211" s="151"/>
      <c r="BF211" s="151"/>
      <c r="BG211" s="151"/>
      <c r="BH211" s="151"/>
      <c r="BI211" s="151"/>
      <c r="BJ211" s="151"/>
      <c r="BK211" s="151"/>
      <c r="BL211" s="151"/>
      <c r="BM211" s="151"/>
      <c r="BN211" s="151"/>
      <c r="BO211" s="151"/>
      <c r="BP211" s="151"/>
      <c r="BQ211" s="151"/>
      <c r="BR211" s="151"/>
    </row>
    <row r="212" spans="1:70" s="38" customFormat="1" ht="33">
      <c r="A212" s="35"/>
      <c r="B212" s="123"/>
      <c r="C212" s="145">
        <f t="shared" ca="1" si="237"/>
        <v>30</v>
      </c>
      <c r="D212" s="264" t="str">
        <f t="shared" ca="1" si="237"/>
        <v>-</v>
      </c>
      <c r="E212" s="145">
        <f t="shared" ref="E212:M212" ca="1" si="257">E211</f>
        <v>10</v>
      </c>
      <c r="F212" s="145">
        <f t="shared" ca="1" si="257"/>
        <v>240</v>
      </c>
      <c r="G212" s="430" t="str">
        <f t="shared" ca="1" si="257"/>
        <v>DJ64-01012U/IN</v>
      </c>
      <c r="H212" s="196">
        <f t="shared" ca="1" si="257"/>
        <v>-1353</v>
      </c>
      <c r="I212" s="145">
        <f t="shared" si="257"/>
        <v>0</v>
      </c>
      <c r="J212" s="213">
        <f t="shared" ca="1" si="257"/>
        <v>1</v>
      </c>
      <c r="K212" s="146">
        <f t="shared" ca="1" si="257"/>
        <v>1770</v>
      </c>
      <c r="L212" s="146">
        <f t="shared" ca="1" si="257"/>
        <v>42.1</v>
      </c>
      <c r="M212" s="146">
        <f t="shared" ca="1" si="257"/>
        <v>2</v>
      </c>
      <c r="N212" s="194">
        <f t="shared" ca="1" si="245"/>
        <v>171.02137767220901</v>
      </c>
      <c r="O212" s="137" t="e">
        <f ca="1">O211/O210</f>
        <v>#DIV/0!</v>
      </c>
      <c r="P212" s="136" t="s">
        <v>239</v>
      </c>
      <c r="Q212" s="138" t="str">
        <f t="shared" ref="Q212:AJ212" ca="1" si="258">IFERROR(Q211/Q210,"")</f>
        <v/>
      </c>
      <c r="R212" s="138" t="str">
        <f t="shared" ca="1" si="258"/>
        <v/>
      </c>
      <c r="S212" s="138" t="str">
        <f t="shared" ca="1" si="258"/>
        <v/>
      </c>
      <c r="T212" s="138" t="str">
        <f t="shared" ca="1" si="258"/>
        <v/>
      </c>
      <c r="U212" s="138" t="str">
        <f t="shared" ca="1" si="258"/>
        <v/>
      </c>
      <c r="V212" s="138" t="str">
        <f t="shared" ca="1" si="258"/>
        <v/>
      </c>
      <c r="W212" s="138" t="str">
        <f t="shared" ca="1" si="258"/>
        <v/>
      </c>
      <c r="X212" s="138" t="str">
        <f t="shared" ca="1" si="258"/>
        <v/>
      </c>
      <c r="Y212" s="138" t="str">
        <f t="shared" ca="1" si="258"/>
        <v/>
      </c>
      <c r="Z212" s="138" t="str">
        <f t="shared" ca="1" si="258"/>
        <v/>
      </c>
      <c r="AA212" s="138" t="str">
        <f t="shared" ca="1" si="258"/>
        <v/>
      </c>
      <c r="AB212" s="138" t="str">
        <f t="shared" ca="1" si="258"/>
        <v/>
      </c>
      <c r="AC212" s="138" t="str">
        <f t="shared" ca="1" si="258"/>
        <v/>
      </c>
      <c r="AD212" s="138" t="str">
        <f t="shared" ca="1" si="258"/>
        <v/>
      </c>
      <c r="AE212" s="138" t="str">
        <f t="shared" ca="1" si="258"/>
        <v/>
      </c>
      <c r="AF212" s="138" t="str">
        <f t="shared" ca="1" si="258"/>
        <v/>
      </c>
      <c r="AG212" s="138" t="str">
        <f t="shared" ca="1" si="258"/>
        <v/>
      </c>
      <c r="AH212" s="138" t="str">
        <f t="shared" ca="1" si="258"/>
        <v/>
      </c>
      <c r="AI212" s="138" t="str">
        <f t="shared" ca="1" si="258"/>
        <v/>
      </c>
      <c r="AJ212" s="138" t="str">
        <f t="shared" ca="1" si="258"/>
        <v/>
      </c>
      <c r="AK212" s="151"/>
      <c r="AL212" s="151"/>
      <c r="AM212" s="151"/>
      <c r="AN212" s="151"/>
      <c r="AO212" s="151"/>
      <c r="AP212" s="151"/>
      <c r="AQ212" s="151"/>
      <c r="AR212" s="151"/>
      <c r="AS212" s="151"/>
      <c r="AT212" s="151"/>
      <c r="AU212" s="151"/>
      <c r="AV212" s="151"/>
      <c r="AW212" s="151"/>
      <c r="AX212" s="151"/>
      <c r="AY212" s="151"/>
      <c r="AZ212" s="151"/>
      <c r="BA212" s="151"/>
      <c r="BB212" s="151"/>
      <c r="BC212" s="151"/>
      <c r="BD212" s="151"/>
      <c r="BE212" s="151"/>
      <c r="BF212" s="151"/>
      <c r="BG212" s="151"/>
      <c r="BH212" s="151"/>
      <c r="BI212" s="151"/>
      <c r="BJ212" s="151"/>
      <c r="BK212" s="151"/>
      <c r="BL212" s="151"/>
      <c r="BM212" s="151"/>
      <c r="BN212" s="151"/>
      <c r="BO212" s="151"/>
      <c r="BP212" s="151"/>
      <c r="BQ212" s="151"/>
      <c r="BR212" s="151"/>
    </row>
    <row r="213" spans="1:70" s="115" customFormat="1" ht="33">
      <c r="A213" s="114"/>
      <c r="B213" s="121"/>
      <c r="C213" s="141">
        <f ca="1">IF(P217="Good",COUNTIF(INDIRECT("P1:P"&amp;ROW(P217)),"Good"))</f>
        <v>31</v>
      </c>
      <c r="D213" s="285">
        <f ca="1">IFERROR(SUM(Q217:AJ217)/SUM(Q216:AJ216),"-")</f>
        <v>0.25909090909090909</v>
      </c>
      <c r="E213" s="139">
        <f ca="1">VLOOKUP(G213,'Code List'!B:D,2,0)</f>
        <v>11</v>
      </c>
      <c r="F213" s="139">
        <f ca="1">VLOOKUP(G213,'Code List'!B:D,3,0)</f>
        <v>380</v>
      </c>
      <c r="G213" s="433" t="str">
        <f ca="1">VLOOKUP(C213,'Code List'!A:B,2,0)</f>
        <v>DJ64-01006A</v>
      </c>
      <c r="H213" s="195">
        <f ca="1">SUM(Q214:AJ214)-K213</f>
        <v>5231</v>
      </c>
      <c r="I213" s="133"/>
      <c r="J213" s="211">
        <f ca="1">VLOOKUP(G213,'Code List'!B:G,6,0)</f>
        <v>0.5</v>
      </c>
      <c r="K213" s="140">
        <f ca="1">SUMIFS(Stock!C:C,Stock!B:B,'DA Injection'!G213)+SUMIFS(Stock!C:C,Stock!B:B,VLOOKUP('DA Injection'!G213,'Code List'!$B:$K,10,0))</f>
        <v>0</v>
      </c>
      <c r="L213" s="140">
        <f ca="1">VLOOKUP(G213,'Code List'!B:F,4,0)</f>
        <v>34.200000000000003</v>
      </c>
      <c r="M213" s="140">
        <f ca="1">VLOOKUP(G213,'Code List'!B:F,5,0)</f>
        <v>2</v>
      </c>
      <c r="N213" s="197">
        <f t="shared" ca="1" si="245"/>
        <v>210.52631578947367</v>
      </c>
      <c r="O213" s="134"/>
      <c r="P213" s="124" t="s">
        <v>231</v>
      </c>
      <c r="Q213" s="125" t="s">
        <v>228</v>
      </c>
      <c r="R213" s="126" t="s">
        <v>229</v>
      </c>
      <c r="S213" s="125" t="s">
        <v>228</v>
      </c>
      <c r="T213" s="126" t="s">
        <v>229</v>
      </c>
      <c r="U213" s="125" t="s">
        <v>228</v>
      </c>
      <c r="V213" s="126" t="s">
        <v>229</v>
      </c>
      <c r="W213" s="125" t="s">
        <v>228</v>
      </c>
      <c r="X213" s="126" t="s">
        <v>229</v>
      </c>
      <c r="Y213" s="125" t="s">
        <v>228</v>
      </c>
      <c r="Z213" s="126" t="s">
        <v>229</v>
      </c>
      <c r="AA213" s="125" t="s">
        <v>228</v>
      </c>
      <c r="AB213" s="126" t="s">
        <v>229</v>
      </c>
      <c r="AC213" s="125" t="s">
        <v>228</v>
      </c>
      <c r="AD213" s="126" t="s">
        <v>229</v>
      </c>
      <c r="AE213" s="125" t="s">
        <v>228</v>
      </c>
      <c r="AF213" s="126" t="s">
        <v>229</v>
      </c>
      <c r="AG213" s="125" t="s">
        <v>228</v>
      </c>
      <c r="AH213" s="126" t="s">
        <v>229</v>
      </c>
      <c r="AI213" s="125" t="s">
        <v>228</v>
      </c>
      <c r="AJ213" s="126" t="s">
        <v>229</v>
      </c>
      <c r="AK213" s="150"/>
      <c r="AL213" s="150"/>
      <c r="AM213" s="150"/>
      <c r="AN213" s="150"/>
      <c r="AO213" s="150"/>
      <c r="AP213" s="150"/>
      <c r="AQ213" s="150"/>
      <c r="AR213" s="150"/>
      <c r="AS213" s="150"/>
      <c r="AT213" s="150"/>
      <c r="AU213" s="150"/>
      <c r="AV213" s="150"/>
      <c r="AW213" s="150"/>
      <c r="AX213" s="150"/>
      <c r="AY213" s="150"/>
      <c r="AZ213" s="150"/>
      <c r="BA213" s="150"/>
      <c r="BB213" s="150"/>
      <c r="BC213" s="150"/>
      <c r="BD213" s="150"/>
      <c r="BE213" s="150"/>
      <c r="BF213" s="150"/>
      <c r="BG213" s="150"/>
      <c r="BH213" s="150"/>
      <c r="BI213" s="150"/>
      <c r="BJ213" s="150"/>
      <c r="BK213" s="150"/>
      <c r="BL213" s="150"/>
      <c r="BM213" s="150"/>
      <c r="BN213" s="150"/>
      <c r="BO213" s="150"/>
      <c r="BP213" s="150"/>
      <c r="BQ213" s="150"/>
      <c r="BR213" s="150"/>
    </row>
    <row r="214" spans="1:70" s="115" customFormat="1" ht="66.95" customHeight="1">
      <c r="A214" s="114"/>
      <c r="B214" s="121"/>
      <c r="C214" s="144">
        <f t="shared" ref="C214:M214" ca="1" si="259">C213</f>
        <v>31</v>
      </c>
      <c r="D214" s="264">
        <f t="shared" ca="1" si="259"/>
        <v>0.25909090909090909</v>
      </c>
      <c r="E214" s="144">
        <f t="shared" ca="1" si="259"/>
        <v>11</v>
      </c>
      <c r="F214" s="144">
        <f t="shared" ca="1" si="259"/>
        <v>380</v>
      </c>
      <c r="G214" s="434" t="str">
        <f t="shared" ca="1" si="259"/>
        <v>DJ64-01006A</v>
      </c>
      <c r="H214" s="196">
        <f t="shared" ca="1" si="259"/>
        <v>5231</v>
      </c>
      <c r="I214" s="144">
        <f t="shared" si="259"/>
        <v>0</v>
      </c>
      <c r="J214" s="212">
        <f t="shared" ca="1" si="259"/>
        <v>0.5</v>
      </c>
      <c r="K214" s="146">
        <f t="shared" ca="1" si="259"/>
        <v>0</v>
      </c>
      <c r="L214" s="146">
        <f t="shared" ca="1" si="259"/>
        <v>34.200000000000003</v>
      </c>
      <c r="M214" s="146">
        <f t="shared" ca="1" si="259"/>
        <v>2</v>
      </c>
      <c r="N214" s="193">
        <f t="shared" ca="1" si="245"/>
        <v>210.52631578947367</v>
      </c>
      <c r="O214" s="134" t="s">
        <v>238</v>
      </c>
      <c r="P214" s="124"/>
      <c r="Q214" s="463">
        <f ca="1">IF(SUMIFS(INDIRECT("'PSI WM REF'!"&amp;SUBSTITUTE(ADDRESS(1,MATCH(Q$2,INDIRECT("'PSI WM REF'!"&amp;"5:5"),0)),"$1","")&amp;":"&amp;SUBSTITUTE(ADDRESS(1,MATCH(Q$2,INDIRECT("'PSI WM REF'!"&amp;"5:5"),0)),"$1","")),INDIRECT("'PSI WM REF'!"&amp;"C:C"),$G213,INDIRECT("'PSI WM REF'!"&amp;"U:U"),"3.Balance stock (only SEHC)")&gt;0,0,IF(ABS(SUMIFS(INDIRECT("'PSI WM REF'!"&amp;SUBSTITUTE(ADDRESS(1,MATCH(Q$2,INDIRECT("'PSI WM REF'!"&amp;"5:5"),0)),"$1","")&amp;":"&amp;SUBSTITUTE(ADDRESS(1,MATCH(Q$2,INDIRECT("'PSI WM REF'!"&amp;"5:5"),0)),"$1","")),INDIRECT("'PSI WM REF'!"&amp;"C:C"),$G213,INDIRECT("'PSI WM REF'!"&amp;"U:U"),"3.Balance stock (only SEHC)"))&gt;SUMIFS(INDIRECT("'PSI WM REF'!"&amp;SUBSTITUTE(ADDRESS(1,MATCH(Q$2,INDIRECT("'PSI WM REF'!"&amp;"5:5"),0)),"$1","")&amp;":"&amp;SUBSTITUTE(ADDRESS(1,MATCH(Q$2,INDIRECT("'PSI WM REF'!"&amp;"5:5"),0)),"$1","")),INDIRECT("'PSI WM REF'!"&amp;"C:C"),$G213,INDIRECT("'PSI WM REF'!"&amp;"U:U"),"1.Requirements (필요량)"),SUMIFS(INDIRECT("'PSI WM REF'!"&amp;SUBSTITUTE(ADDRESS(1,MATCH(Q$2,INDIRECT("'PSI WM REF'!"&amp;"5:5"),0)),"$1","")&amp;":"&amp;SUBSTITUTE(ADDRESS(1,MATCH(Q$2,INDIRECT("'PSI WM REF'!"&amp;"5:5"),0)),"$1","")),INDIRECT("'PSI WM REF'!"&amp;"C:C"),$G213,INDIRECT("'PSI WM REF'!"&amp;"U:U"),"1.Requirements (필요량)"),ABS(SUMIFS(INDIRECT("'PSI WM REF'!"&amp;SUBSTITUTE(ADDRESS(1,MATCH(Q$2,INDIRECT("'PSI WM REF'!"&amp;"5:5"),0)),"$1","")&amp;":"&amp;SUBSTITUTE(ADDRESS(1,MATCH(Q$2,INDIRECT("'PSI WM REF'!"&amp;"5:5"),0)),"$1","")),INDIRECT("'PSI WM REF'!"&amp;"C:C"),$G213,INDIRECT("'PSI WM REF'!"&amp;"U:U"),"3.Balance stock (only SEHC)"))))+N(" [[[[               Comment: WM REF PSI              ]]]")+IFERROR(SUMIFS(INDIRECT("'PSI VC'!"&amp;SUBSTITUTE(ADDRESS(1,MATCH(Q$2,INDIRECT("'PSI VC'!"&amp;"3:3"),0)),"$1","")&amp;":"&amp;SUBSTITUTE(ADDRESS(1,MATCH(Q$2,INDIRECT("'PSI VC'!"&amp;"3:3"),0)),"$1","")),INDIRECT("'PSI VC'!"&amp;"A:A"),$G213),0)+N("[[[                    Comment: VC PSI                    ]]]")+SUMIFS(INDIRECT("'Assy PSI Shortage'!"&amp;SUBSTITUTE(ADDRESS(1,42+MATCH(Q$2,INDIRECT("'Assy PSI Shortage'!"&amp;"AQ2:BA2"),0)),"$1","")&amp;":"&amp;SUBSTITUTE(ADDRESS(1,42+MATCH(Q$2,INDIRECT("'Assy PSI Shortage'!"&amp;"AQ2:BA2"),0)),"$1","")),'Assy PSI Shortage'!$AP:$AP,'DA Injection'!$G213)+N("[[[                    Comment: Assy PSI                    ]]]")</f>
        <v>1612</v>
      </c>
      <c r="R214" s="464"/>
      <c r="S214" s="463">
        <f ca="1">IF(SUMIFS(INDIRECT("'PSI WM REF'!"&amp;SUBSTITUTE(ADDRESS(1,MATCH(S$2,INDIRECT("'PSI WM REF'!"&amp;"5:5"),0)),"$1","")&amp;":"&amp;SUBSTITUTE(ADDRESS(1,MATCH(S$2,INDIRECT("'PSI WM REF'!"&amp;"5:5"),0)),"$1","")),INDIRECT("'PSI WM REF'!"&amp;"C:C"),$G213,INDIRECT("'PSI WM REF'!"&amp;"U:U"),"3.Balance stock (only SEHC)")&gt;0,0,IF(ABS(SUMIFS(INDIRECT("'PSI WM REF'!"&amp;SUBSTITUTE(ADDRESS(1,MATCH(S$2,INDIRECT("'PSI WM REF'!"&amp;"5:5"),0)),"$1","")&amp;":"&amp;SUBSTITUTE(ADDRESS(1,MATCH(S$2,INDIRECT("'PSI WM REF'!"&amp;"5:5"),0)),"$1","")),INDIRECT("'PSI WM REF'!"&amp;"C:C"),$G213,INDIRECT("'PSI WM REF'!"&amp;"U:U"),"3.Balance stock (only SEHC)"))&gt;SUMIFS(INDIRECT("'PSI WM REF'!"&amp;SUBSTITUTE(ADDRESS(1,MATCH(S$2,INDIRECT("'PSI WM REF'!"&amp;"5:5"),0)),"$1","")&amp;":"&amp;SUBSTITUTE(ADDRESS(1,MATCH(S$2,INDIRECT("'PSI WM REF'!"&amp;"5:5"),0)),"$1","")),INDIRECT("'PSI WM REF'!"&amp;"C:C"),$G213,INDIRECT("'PSI WM REF'!"&amp;"U:U"),"1.Requirements (필요량)"),SUMIFS(INDIRECT("'PSI WM REF'!"&amp;SUBSTITUTE(ADDRESS(1,MATCH(S$2,INDIRECT("'PSI WM REF'!"&amp;"5:5"),0)),"$1","")&amp;":"&amp;SUBSTITUTE(ADDRESS(1,MATCH(S$2,INDIRECT("'PSI WM REF'!"&amp;"5:5"),0)),"$1","")),INDIRECT("'PSI WM REF'!"&amp;"C:C"),$G213,INDIRECT("'PSI WM REF'!"&amp;"U:U"),"1.Requirements (필요량)"),ABS(SUMIFS(INDIRECT("'PSI WM REF'!"&amp;SUBSTITUTE(ADDRESS(1,MATCH(S$2,INDIRECT("'PSI WM REF'!"&amp;"5:5"),0)),"$1","")&amp;":"&amp;SUBSTITUTE(ADDRESS(1,MATCH(S$2,INDIRECT("'PSI WM REF'!"&amp;"5:5"),0)),"$1","")),INDIRECT("'PSI WM REF'!"&amp;"C:C"),$G213,INDIRECT("'PSI WM REF'!"&amp;"U:U"),"3.Balance stock (only SEHC)"))))+N(" [[[[               Comment: WM REF PSI              ]]]")+IFERROR(SUMIFS(INDIRECT("'PSI VC'!"&amp;SUBSTITUTE(ADDRESS(1,MATCH(S$2,INDIRECT("'PSI VC'!"&amp;"3:3"),0)),"$1","")&amp;":"&amp;SUBSTITUTE(ADDRESS(1,MATCH(S$2,INDIRECT("'PSI VC'!"&amp;"3:3"),0)),"$1","")),INDIRECT("'PSI VC'!"&amp;"A:A"),$G213),0)+N("[[[                    Comment: VC PSI                    ]]]")+SUMIFS(INDIRECT("'Assy PSI Shortage'!"&amp;SUBSTITUTE(ADDRESS(1,42+MATCH(S$2,INDIRECT("'Assy PSI Shortage'!"&amp;"AQ2:BA2"),0)),"$1","")&amp;":"&amp;SUBSTITUTE(ADDRESS(1,42+MATCH(S$2,INDIRECT("'Assy PSI Shortage'!"&amp;"AQ2:BA2"),0)),"$1","")),'Assy PSI Shortage'!$AP:$AP,'DA Injection'!$G213)+N("[[[                    Comment: Assy PSI                    ]]]")</f>
        <v>0</v>
      </c>
      <c r="T214" s="464"/>
      <c r="U214" s="463">
        <f ca="1">IF(SUMIFS(INDIRECT("'PSI WM REF'!"&amp;SUBSTITUTE(ADDRESS(1,MATCH(U$2,INDIRECT("'PSI WM REF'!"&amp;"5:5"),0)),"$1","")&amp;":"&amp;SUBSTITUTE(ADDRESS(1,MATCH(U$2,INDIRECT("'PSI WM REF'!"&amp;"5:5"),0)),"$1","")),INDIRECT("'PSI WM REF'!"&amp;"C:C"),$G213,INDIRECT("'PSI WM REF'!"&amp;"U:U"),"3.Balance stock (only SEHC)")&gt;0,0,IF(ABS(SUMIFS(INDIRECT("'PSI WM REF'!"&amp;SUBSTITUTE(ADDRESS(1,MATCH(U$2,INDIRECT("'PSI WM REF'!"&amp;"5:5"),0)),"$1","")&amp;":"&amp;SUBSTITUTE(ADDRESS(1,MATCH(U$2,INDIRECT("'PSI WM REF'!"&amp;"5:5"),0)),"$1","")),INDIRECT("'PSI WM REF'!"&amp;"C:C"),$G213,INDIRECT("'PSI WM REF'!"&amp;"U:U"),"3.Balance stock (only SEHC)"))&gt;SUMIFS(INDIRECT("'PSI WM REF'!"&amp;SUBSTITUTE(ADDRESS(1,MATCH(U$2,INDIRECT("'PSI WM REF'!"&amp;"5:5"),0)),"$1","")&amp;":"&amp;SUBSTITUTE(ADDRESS(1,MATCH(U$2,INDIRECT("'PSI WM REF'!"&amp;"5:5"),0)),"$1","")),INDIRECT("'PSI WM REF'!"&amp;"C:C"),$G213,INDIRECT("'PSI WM REF'!"&amp;"U:U"),"1.Requirements (필요량)"),SUMIFS(INDIRECT("'PSI WM REF'!"&amp;SUBSTITUTE(ADDRESS(1,MATCH(U$2,INDIRECT("'PSI WM REF'!"&amp;"5:5"),0)),"$1","")&amp;":"&amp;SUBSTITUTE(ADDRESS(1,MATCH(U$2,INDIRECT("'PSI WM REF'!"&amp;"5:5"),0)),"$1","")),INDIRECT("'PSI WM REF'!"&amp;"C:C"),$G213,INDIRECT("'PSI WM REF'!"&amp;"U:U"),"1.Requirements (필요량)"),ABS(SUMIFS(INDIRECT("'PSI WM REF'!"&amp;SUBSTITUTE(ADDRESS(1,MATCH(U$2,INDIRECT("'PSI WM REF'!"&amp;"5:5"),0)),"$1","")&amp;":"&amp;SUBSTITUTE(ADDRESS(1,MATCH(U$2,INDIRECT("'PSI WM REF'!"&amp;"5:5"),0)),"$1","")),INDIRECT("'PSI WM REF'!"&amp;"C:C"),$G213,INDIRECT("'PSI WM REF'!"&amp;"U:U"),"3.Balance stock (only SEHC)"))))+N(" [[[[               Comment: WM REF PSI              ]]]")+IFERROR(SUMIFS(INDIRECT("'PSI VC'!"&amp;SUBSTITUTE(ADDRESS(1,MATCH(U$2,INDIRECT("'PSI VC'!"&amp;"3:3"),0)),"$1","")&amp;":"&amp;SUBSTITUTE(ADDRESS(1,MATCH(U$2,INDIRECT("'PSI VC'!"&amp;"3:3"),0)),"$1","")),INDIRECT("'PSI VC'!"&amp;"A:A"),$G213),0)+N("[[[                    Comment: VC PSI                    ]]]")+SUMIFS(INDIRECT("'Assy PSI Shortage'!"&amp;SUBSTITUTE(ADDRESS(1,42+MATCH(U$2,INDIRECT("'Assy PSI Shortage'!"&amp;"AQ2:BA2"),0)),"$1","")&amp;":"&amp;SUBSTITUTE(ADDRESS(1,42+MATCH(U$2,INDIRECT("'Assy PSI Shortage'!"&amp;"AQ2:BA2"),0)),"$1","")),'Assy PSI Shortage'!$AP:$AP,'DA Injection'!$G213)+N("[[[                    Comment: Assy PSI                    ]]]")</f>
        <v>0</v>
      </c>
      <c r="V214" s="464"/>
      <c r="W214" s="463">
        <f ca="1">IF(SUMIFS(INDIRECT("'PSI WM REF'!"&amp;SUBSTITUTE(ADDRESS(1,MATCH(W$2,INDIRECT("'PSI WM REF'!"&amp;"5:5"),0)),"$1","")&amp;":"&amp;SUBSTITUTE(ADDRESS(1,MATCH(W$2,INDIRECT("'PSI WM REF'!"&amp;"5:5"),0)),"$1","")),INDIRECT("'PSI WM REF'!"&amp;"C:C"),$G213,INDIRECT("'PSI WM REF'!"&amp;"U:U"),"3.Balance stock (only SEHC)")&gt;0,0,IF(ABS(SUMIFS(INDIRECT("'PSI WM REF'!"&amp;SUBSTITUTE(ADDRESS(1,MATCH(W$2,INDIRECT("'PSI WM REF'!"&amp;"5:5"),0)),"$1","")&amp;":"&amp;SUBSTITUTE(ADDRESS(1,MATCH(W$2,INDIRECT("'PSI WM REF'!"&amp;"5:5"),0)),"$1","")),INDIRECT("'PSI WM REF'!"&amp;"C:C"),$G213,INDIRECT("'PSI WM REF'!"&amp;"U:U"),"3.Balance stock (only SEHC)"))&gt;SUMIFS(INDIRECT("'PSI WM REF'!"&amp;SUBSTITUTE(ADDRESS(1,MATCH(W$2,INDIRECT("'PSI WM REF'!"&amp;"5:5"),0)),"$1","")&amp;":"&amp;SUBSTITUTE(ADDRESS(1,MATCH(W$2,INDIRECT("'PSI WM REF'!"&amp;"5:5"),0)),"$1","")),INDIRECT("'PSI WM REF'!"&amp;"C:C"),$G213,INDIRECT("'PSI WM REF'!"&amp;"U:U"),"1.Requirements (필요량)"),SUMIFS(INDIRECT("'PSI WM REF'!"&amp;SUBSTITUTE(ADDRESS(1,MATCH(W$2,INDIRECT("'PSI WM REF'!"&amp;"5:5"),0)),"$1","")&amp;":"&amp;SUBSTITUTE(ADDRESS(1,MATCH(W$2,INDIRECT("'PSI WM REF'!"&amp;"5:5"),0)),"$1","")),INDIRECT("'PSI WM REF'!"&amp;"C:C"),$G213,INDIRECT("'PSI WM REF'!"&amp;"U:U"),"1.Requirements (필요량)"),ABS(SUMIFS(INDIRECT("'PSI WM REF'!"&amp;SUBSTITUTE(ADDRESS(1,MATCH(W$2,INDIRECT("'PSI WM REF'!"&amp;"5:5"),0)),"$1","")&amp;":"&amp;SUBSTITUTE(ADDRESS(1,MATCH(W$2,INDIRECT("'PSI WM REF'!"&amp;"5:5"),0)),"$1","")),INDIRECT("'PSI WM REF'!"&amp;"C:C"),$G213,INDIRECT("'PSI WM REF'!"&amp;"U:U"),"3.Balance stock (only SEHC)"))))+N(" [[[[               Comment: WM REF PSI              ]]]")+IFERROR(SUMIFS(INDIRECT("'PSI VC'!"&amp;SUBSTITUTE(ADDRESS(1,MATCH(W$2,INDIRECT("'PSI VC'!"&amp;"3:3"),0)),"$1","")&amp;":"&amp;SUBSTITUTE(ADDRESS(1,MATCH(W$2,INDIRECT("'PSI VC'!"&amp;"3:3"),0)),"$1","")),INDIRECT("'PSI VC'!"&amp;"A:A"),$G213),0)+N("[[[                    Comment: VC PSI                    ]]]")+SUMIFS(INDIRECT("'Assy PSI Shortage'!"&amp;SUBSTITUTE(ADDRESS(1,42+MATCH(W$2,INDIRECT("'Assy PSI Shortage'!"&amp;"AQ2:BA2"),0)),"$1","")&amp;":"&amp;SUBSTITUTE(ADDRESS(1,42+MATCH(W$2,INDIRECT("'Assy PSI Shortage'!"&amp;"AQ2:BA2"),0)),"$1","")),'Assy PSI Shortage'!$AP:$AP,'DA Injection'!$G213)+N("[[[                    Comment: Assy PSI                    ]]]")</f>
        <v>0</v>
      </c>
      <c r="X214" s="464"/>
      <c r="Y214" s="463">
        <f ca="1">IF(SUMIFS(INDIRECT("'PSI WM REF'!"&amp;SUBSTITUTE(ADDRESS(1,MATCH(Y$2,INDIRECT("'PSI WM REF'!"&amp;"5:5"),0)),"$1","")&amp;":"&amp;SUBSTITUTE(ADDRESS(1,MATCH(Y$2,INDIRECT("'PSI WM REF'!"&amp;"5:5"),0)),"$1","")),INDIRECT("'PSI WM REF'!"&amp;"C:C"),$G213,INDIRECT("'PSI WM REF'!"&amp;"U:U"),"3.Balance stock (only SEHC)")&gt;0,0,IF(ABS(SUMIFS(INDIRECT("'PSI WM REF'!"&amp;SUBSTITUTE(ADDRESS(1,MATCH(Y$2,INDIRECT("'PSI WM REF'!"&amp;"5:5"),0)),"$1","")&amp;":"&amp;SUBSTITUTE(ADDRESS(1,MATCH(Y$2,INDIRECT("'PSI WM REF'!"&amp;"5:5"),0)),"$1","")),INDIRECT("'PSI WM REF'!"&amp;"C:C"),$G213,INDIRECT("'PSI WM REF'!"&amp;"U:U"),"3.Balance stock (only SEHC)"))&gt;SUMIFS(INDIRECT("'PSI WM REF'!"&amp;SUBSTITUTE(ADDRESS(1,MATCH(Y$2,INDIRECT("'PSI WM REF'!"&amp;"5:5"),0)),"$1","")&amp;":"&amp;SUBSTITUTE(ADDRESS(1,MATCH(Y$2,INDIRECT("'PSI WM REF'!"&amp;"5:5"),0)),"$1","")),INDIRECT("'PSI WM REF'!"&amp;"C:C"),$G213,INDIRECT("'PSI WM REF'!"&amp;"U:U"),"1.Requirements (필요량)"),SUMIFS(INDIRECT("'PSI WM REF'!"&amp;SUBSTITUTE(ADDRESS(1,MATCH(Y$2,INDIRECT("'PSI WM REF'!"&amp;"5:5"),0)),"$1","")&amp;":"&amp;SUBSTITUTE(ADDRESS(1,MATCH(Y$2,INDIRECT("'PSI WM REF'!"&amp;"5:5"),0)),"$1","")),INDIRECT("'PSI WM REF'!"&amp;"C:C"),$G213,INDIRECT("'PSI WM REF'!"&amp;"U:U"),"1.Requirements (필요량)"),ABS(SUMIFS(INDIRECT("'PSI WM REF'!"&amp;SUBSTITUTE(ADDRESS(1,MATCH(Y$2,INDIRECT("'PSI WM REF'!"&amp;"5:5"),0)),"$1","")&amp;":"&amp;SUBSTITUTE(ADDRESS(1,MATCH(Y$2,INDIRECT("'PSI WM REF'!"&amp;"5:5"),0)),"$1","")),INDIRECT("'PSI WM REF'!"&amp;"C:C"),$G213,INDIRECT("'PSI WM REF'!"&amp;"U:U"),"3.Balance stock (only SEHC)"))))+N(" [[[[               Comment: WM REF PSI              ]]]")+IFERROR(SUMIFS(INDIRECT("'PSI VC'!"&amp;SUBSTITUTE(ADDRESS(1,MATCH(Y$2,INDIRECT("'PSI VC'!"&amp;"3:3"),0)),"$1","")&amp;":"&amp;SUBSTITUTE(ADDRESS(1,MATCH(Y$2,INDIRECT("'PSI VC'!"&amp;"3:3"),0)),"$1","")),INDIRECT("'PSI VC'!"&amp;"A:A"),$G213),0)+N("[[[                    Comment: VC PSI                    ]]]")+SUMIFS(INDIRECT("'Assy PSI Shortage'!"&amp;SUBSTITUTE(ADDRESS(1,42+MATCH(Y$2,INDIRECT("'Assy PSI Shortage'!"&amp;"AQ2:BA2"),0)),"$1","")&amp;":"&amp;SUBSTITUTE(ADDRESS(1,42+MATCH(Y$2,INDIRECT("'Assy PSI Shortage'!"&amp;"AQ2:BA2"),0)),"$1","")),'Assy PSI Shortage'!$AP:$AP,'DA Injection'!$G213)+N("[[[                    Comment: Assy PSI                    ]]]")</f>
        <v>0</v>
      </c>
      <c r="Z214" s="464"/>
      <c r="AA214" s="463">
        <f ca="1">IF(SUMIFS(INDIRECT("'PSI WM REF'!"&amp;SUBSTITUTE(ADDRESS(1,MATCH(AA$2,INDIRECT("'PSI WM REF'!"&amp;"5:5"),0)),"$1","")&amp;":"&amp;SUBSTITUTE(ADDRESS(1,MATCH(AA$2,INDIRECT("'PSI WM REF'!"&amp;"5:5"),0)),"$1","")),INDIRECT("'PSI WM REF'!"&amp;"C:C"),$G213,INDIRECT("'PSI WM REF'!"&amp;"U:U"),"3.Balance stock (only SEHC)")&gt;0,0,IF(ABS(SUMIFS(INDIRECT("'PSI WM REF'!"&amp;SUBSTITUTE(ADDRESS(1,MATCH(AA$2,INDIRECT("'PSI WM REF'!"&amp;"5:5"),0)),"$1","")&amp;":"&amp;SUBSTITUTE(ADDRESS(1,MATCH(AA$2,INDIRECT("'PSI WM REF'!"&amp;"5:5"),0)),"$1","")),INDIRECT("'PSI WM REF'!"&amp;"C:C"),$G213,INDIRECT("'PSI WM REF'!"&amp;"U:U"),"3.Balance stock (only SEHC)"))&gt;SUMIFS(INDIRECT("'PSI WM REF'!"&amp;SUBSTITUTE(ADDRESS(1,MATCH(AA$2,INDIRECT("'PSI WM REF'!"&amp;"5:5"),0)),"$1","")&amp;":"&amp;SUBSTITUTE(ADDRESS(1,MATCH(AA$2,INDIRECT("'PSI WM REF'!"&amp;"5:5"),0)),"$1","")),INDIRECT("'PSI WM REF'!"&amp;"C:C"),$G213,INDIRECT("'PSI WM REF'!"&amp;"U:U"),"1.Requirements (필요량)"),SUMIFS(INDIRECT("'PSI WM REF'!"&amp;SUBSTITUTE(ADDRESS(1,MATCH(AA$2,INDIRECT("'PSI WM REF'!"&amp;"5:5"),0)),"$1","")&amp;":"&amp;SUBSTITUTE(ADDRESS(1,MATCH(AA$2,INDIRECT("'PSI WM REF'!"&amp;"5:5"),0)),"$1","")),INDIRECT("'PSI WM REF'!"&amp;"C:C"),$G213,INDIRECT("'PSI WM REF'!"&amp;"U:U"),"1.Requirements (필요량)"),ABS(SUMIFS(INDIRECT("'PSI WM REF'!"&amp;SUBSTITUTE(ADDRESS(1,MATCH(AA$2,INDIRECT("'PSI WM REF'!"&amp;"5:5"),0)),"$1","")&amp;":"&amp;SUBSTITUTE(ADDRESS(1,MATCH(AA$2,INDIRECT("'PSI WM REF'!"&amp;"5:5"),0)),"$1","")),INDIRECT("'PSI WM REF'!"&amp;"C:C"),$G213,INDIRECT("'PSI WM REF'!"&amp;"U:U"),"3.Balance stock (only SEHC)"))))+N(" [[[[               Comment: WM REF PSI              ]]]")+IFERROR(SUMIFS(INDIRECT("'PSI VC'!"&amp;SUBSTITUTE(ADDRESS(1,MATCH(AA$2,INDIRECT("'PSI VC'!"&amp;"3:3"),0)),"$1","")&amp;":"&amp;SUBSTITUTE(ADDRESS(1,MATCH(AA$2,INDIRECT("'PSI VC'!"&amp;"3:3"),0)),"$1","")),INDIRECT("'PSI VC'!"&amp;"A:A"),$G213),0)+N("[[[                    Comment: VC PSI                    ]]]")+SUMIFS(INDIRECT("'Assy PSI Shortage'!"&amp;SUBSTITUTE(ADDRESS(1,42+MATCH(AA$2,INDIRECT("'Assy PSI Shortage'!"&amp;"AQ2:BA2"),0)),"$1","")&amp;":"&amp;SUBSTITUTE(ADDRESS(1,42+MATCH(AA$2,INDIRECT("'Assy PSI Shortage'!"&amp;"AQ2:BA2"),0)),"$1","")),'Assy PSI Shortage'!$AP:$AP,'DA Injection'!$G213)+N("[[[                    Comment: Assy PSI                    ]]]")</f>
        <v>0</v>
      </c>
      <c r="AB214" s="464"/>
      <c r="AC214" s="463">
        <f ca="1">IF(SUMIFS(INDIRECT("'PSI WM REF'!"&amp;SUBSTITUTE(ADDRESS(1,MATCH(AC$2,INDIRECT("'PSI WM REF'!"&amp;"5:5"),0)),"$1","")&amp;":"&amp;SUBSTITUTE(ADDRESS(1,MATCH(AC$2,INDIRECT("'PSI WM REF'!"&amp;"5:5"),0)),"$1","")),INDIRECT("'PSI WM REF'!"&amp;"C:C"),$G213,INDIRECT("'PSI WM REF'!"&amp;"U:U"),"3.Balance stock (only SEHC)")&gt;0,0,IF(ABS(SUMIFS(INDIRECT("'PSI WM REF'!"&amp;SUBSTITUTE(ADDRESS(1,MATCH(AC$2,INDIRECT("'PSI WM REF'!"&amp;"5:5"),0)),"$1","")&amp;":"&amp;SUBSTITUTE(ADDRESS(1,MATCH(AC$2,INDIRECT("'PSI WM REF'!"&amp;"5:5"),0)),"$1","")),INDIRECT("'PSI WM REF'!"&amp;"C:C"),$G213,INDIRECT("'PSI WM REF'!"&amp;"U:U"),"3.Balance stock (only SEHC)"))&gt;SUMIFS(INDIRECT("'PSI WM REF'!"&amp;SUBSTITUTE(ADDRESS(1,MATCH(AC$2,INDIRECT("'PSI WM REF'!"&amp;"5:5"),0)),"$1","")&amp;":"&amp;SUBSTITUTE(ADDRESS(1,MATCH(AC$2,INDIRECT("'PSI WM REF'!"&amp;"5:5"),0)),"$1","")),INDIRECT("'PSI WM REF'!"&amp;"C:C"),$G213,INDIRECT("'PSI WM REF'!"&amp;"U:U"),"1.Requirements (필요량)"),SUMIFS(INDIRECT("'PSI WM REF'!"&amp;SUBSTITUTE(ADDRESS(1,MATCH(AC$2,INDIRECT("'PSI WM REF'!"&amp;"5:5"),0)),"$1","")&amp;":"&amp;SUBSTITUTE(ADDRESS(1,MATCH(AC$2,INDIRECT("'PSI WM REF'!"&amp;"5:5"),0)),"$1","")),INDIRECT("'PSI WM REF'!"&amp;"C:C"),$G213,INDIRECT("'PSI WM REF'!"&amp;"U:U"),"1.Requirements (필요량)"),ABS(SUMIFS(INDIRECT("'PSI WM REF'!"&amp;SUBSTITUTE(ADDRESS(1,MATCH(AC$2,INDIRECT("'PSI WM REF'!"&amp;"5:5"),0)),"$1","")&amp;":"&amp;SUBSTITUTE(ADDRESS(1,MATCH(AC$2,INDIRECT("'PSI WM REF'!"&amp;"5:5"),0)),"$1","")),INDIRECT("'PSI WM REF'!"&amp;"C:C"),$G213,INDIRECT("'PSI WM REF'!"&amp;"U:U"),"3.Balance stock (only SEHC)"))))+N(" [[[[               Comment: WM REF PSI              ]]]")+IFERROR(SUMIFS(INDIRECT("'PSI VC'!"&amp;SUBSTITUTE(ADDRESS(1,MATCH(AC$2,INDIRECT("'PSI VC'!"&amp;"3:3"),0)),"$1","")&amp;":"&amp;SUBSTITUTE(ADDRESS(1,MATCH(AC$2,INDIRECT("'PSI VC'!"&amp;"3:3"),0)),"$1","")),INDIRECT("'PSI VC'!"&amp;"A:A"),$G213),0)+N("[[[                    Comment: VC PSI                    ]]]")+SUMIFS(INDIRECT("'Assy PSI Shortage'!"&amp;SUBSTITUTE(ADDRESS(1,42+MATCH(AC$2,INDIRECT("'Assy PSI Shortage'!"&amp;"AQ2:BA2"),0)),"$1","")&amp;":"&amp;SUBSTITUTE(ADDRESS(1,42+MATCH(AC$2,INDIRECT("'Assy PSI Shortage'!"&amp;"AQ2:BA2"),0)),"$1","")),'Assy PSI Shortage'!$AP:$AP,'DA Injection'!$G213)+N("[[[                    Comment: Assy PSI                    ]]]")</f>
        <v>1359</v>
      </c>
      <c r="AD214" s="464"/>
      <c r="AE214" s="463">
        <f ca="1">IF(SUMIFS(INDIRECT("'PSI WM REF'!"&amp;SUBSTITUTE(ADDRESS(1,MATCH(AE$2,INDIRECT("'PSI WM REF'!"&amp;"5:5"),0)),"$1","")&amp;":"&amp;SUBSTITUTE(ADDRESS(1,MATCH(AE$2,INDIRECT("'PSI WM REF'!"&amp;"5:5"),0)),"$1","")),INDIRECT("'PSI WM REF'!"&amp;"C:C"),$G213,INDIRECT("'PSI WM REF'!"&amp;"U:U"),"3.Balance stock (only SEHC)")&gt;0,0,IF(ABS(SUMIFS(INDIRECT("'PSI WM REF'!"&amp;SUBSTITUTE(ADDRESS(1,MATCH(AE$2,INDIRECT("'PSI WM REF'!"&amp;"5:5"),0)),"$1","")&amp;":"&amp;SUBSTITUTE(ADDRESS(1,MATCH(AE$2,INDIRECT("'PSI WM REF'!"&amp;"5:5"),0)),"$1","")),INDIRECT("'PSI WM REF'!"&amp;"C:C"),$G213,INDIRECT("'PSI WM REF'!"&amp;"U:U"),"3.Balance stock (only SEHC)"))&gt;SUMIFS(INDIRECT("'PSI WM REF'!"&amp;SUBSTITUTE(ADDRESS(1,MATCH(AE$2,INDIRECT("'PSI WM REF'!"&amp;"5:5"),0)),"$1","")&amp;":"&amp;SUBSTITUTE(ADDRESS(1,MATCH(AE$2,INDIRECT("'PSI WM REF'!"&amp;"5:5"),0)),"$1","")),INDIRECT("'PSI WM REF'!"&amp;"C:C"),$G213,INDIRECT("'PSI WM REF'!"&amp;"U:U"),"1.Requirements (필요량)"),SUMIFS(INDIRECT("'PSI WM REF'!"&amp;SUBSTITUTE(ADDRESS(1,MATCH(AE$2,INDIRECT("'PSI WM REF'!"&amp;"5:5"),0)),"$1","")&amp;":"&amp;SUBSTITUTE(ADDRESS(1,MATCH(AE$2,INDIRECT("'PSI WM REF'!"&amp;"5:5"),0)),"$1","")),INDIRECT("'PSI WM REF'!"&amp;"C:C"),$G213,INDIRECT("'PSI WM REF'!"&amp;"U:U"),"1.Requirements (필요량)"),ABS(SUMIFS(INDIRECT("'PSI WM REF'!"&amp;SUBSTITUTE(ADDRESS(1,MATCH(AE$2,INDIRECT("'PSI WM REF'!"&amp;"5:5"),0)),"$1","")&amp;":"&amp;SUBSTITUTE(ADDRESS(1,MATCH(AE$2,INDIRECT("'PSI WM REF'!"&amp;"5:5"),0)),"$1","")),INDIRECT("'PSI WM REF'!"&amp;"C:C"),$G213,INDIRECT("'PSI WM REF'!"&amp;"U:U"),"3.Balance stock (only SEHC)"))))+N(" [[[[               Comment: WM REF PSI              ]]]")+IFERROR(SUMIFS(INDIRECT("'PSI VC'!"&amp;SUBSTITUTE(ADDRESS(1,MATCH(AE$2,INDIRECT("'PSI VC'!"&amp;"3:3"),0)),"$1","")&amp;":"&amp;SUBSTITUTE(ADDRESS(1,MATCH(AE$2,INDIRECT("'PSI VC'!"&amp;"3:3"),0)),"$1","")),INDIRECT("'PSI VC'!"&amp;"A:A"),$G213),0)+N("[[[                    Comment: VC PSI                    ]]]")+SUMIFS(INDIRECT("'Assy PSI Shortage'!"&amp;SUBSTITUTE(ADDRESS(1,42+MATCH(AE$2,INDIRECT("'Assy PSI Shortage'!"&amp;"AQ2:BA2"),0)),"$1","")&amp;":"&amp;SUBSTITUTE(ADDRESS(1,42+MATCH(AE$2,INDIRECT("'Assy PSI Shortage'!"&amp;"AQ2:BA2"),0)),"$1","")),'Assy PSI Shortage'!$AP:$AP,'DA Injection'!$G213)+N("[[[                    Comment: Assy PSI                    ]]]")</f>
        <v>2260</v>
      </c>
      <c r="AF214" s="464"/>
      <c r="AG214" s="463">
        <f ca="1">IF(SUMIFS(INDIRECT("'PSI WM REF'!"&amp;SUBSTITUTE(ADDRESS(1,MATCH(AG$2,INDIRECT("'PSI WM REF'!"&amp;"5:5"),0)),"$1","")&amp;":"&amp;SUBSTITUTE(ADDRESS(1,MATCH(AG$2,INDIRECT("'PSI WM REF'!"&amp;"5:5"),0)),"$1","")),INDIRECT("'PSI WM REF'!"&amp;"C:C"),$G213,INDIRECT("'PSI WM REF'!"&amp;"U:U"),"3.Balance stock (only SEHC)")&gt;0,0,IF(ABS(SUMIFS(INDIRECT("'PSI WM REF'!"&amp;SUBSTITUTE(ADDRESS(1,MATCH(AG$2,INDIRECT("'PSI WM REF'!"&amp;"5:5"),0)),"$1","")&amp;":"&amp;SUBSTITUTE(ADDRESS(1,MATCH(AG$2,INDIRECT("'PSI WM REF'!"&amp;"5:5"),0)),"$1","")),INDIRECT("'PSI WM REF'!"&amp;"C:C"),$G213,INDIRECT("'PSI WM REF'!"&amp;"U:U"),"3.Balance stock (only SEHC)"))&gt;SUMIFS(INDIRECT("'PSI WM REF'!"&amp;SUBSTITUTE(ADDRESS(1,MATCH(AG$2,INDIRECT("'PSI WM REF'!"&amp;"5:5"),0)),"$1","")&amp;":"&amp;SUBSTITUTE(ADDRESS(1,MATCH(AG$2,INDIRECT("'PSI WM REF'!"&amp;"5:5"),0)),"$1","")),INDIRECT("'PSI WM REF'!"&amp;"C:C"),$G213,INDIRECT("'PSI WM REF'!"&amp;"U:U"),"1.Requirements (필요량)"),SUMIFS(INDIRECT("'PSI WM REF'!"&amp;SUBSTITUTE(ADDRESS(1,MATCH(AG$2,INDIRECT("'PSI WM REF'!"&amp;"5:5"),0)),"$1","")&amp;":"&amp;SUBSTITUTE(ADDRESS(1,MATCH(AG$2,INDIRECT("'PSI WM REF'!"&amp;"5:5"),0)),"$1","")),INDIRECT("'PSI WM REF'!"&amp;"C:C"),$G213,INDIRECT("'PSI WM REF'!"&amp;"U:U"),"1.Requirements (필요량)"),ABS(SUMIFS(INDIRECT("'PSI WM REF'!"&amp;SUBSTITUTE(ADDRESS(1,MATCH(AG$2,INDIRECT("'PSI WM REF'!"&amp;"5:5"),0)),"$1","")&amp;":"&amp;SUBSTITUTE(ADDRESS(1,MATCH(AG$2,INDIRECT("'PSI WM REF'!"&amp;"5:5"),0)),"$1","")),INDIRECT("'PSI WM REF'!"&amp;"C:C"),$G213,INDIRECT("'PSI WM REF'!"&amp;"U:U"),"3.Balance stock (only SEHC)"))))+N(" [[[[               Comment: WM REF PSI              ]]]")+IFERROR(SUMIFS(INDIRECT("'PSI VC'!"&amp;SUBSTITUTE(ADDRESS(1,MATCH(AG$2,INDIRECT("'PSI VC'!"&amp;"3:3"),0)),"$1","")&amp;":"&amp;SUBSTITUTE(ADDRESS(1,MATCH(AG$2,INDIRECT("'PSI VC'!"&amp;"3:3"),0)),"$1","")),INDIRECT("'PSI VC'!"&amp;"A:A"),$G213),0)+N("[[[                    Comment: VC PSI                    ]]]")+SUMIFS(INDIRECT("'Assy PSI Shortage'!"&amp;SUBSTITUTE(ADDRESS(1,42+MATCH(AG$2,INDIRECT("'Assy PSI Shortage'!"&amp;"AQ2:BA2"),0)),"$1","")&amp;":"&amp;SUBSTITUTE(ADDRESS(1,42+MATCH(AG$2,INDIRECT("'Assy PSI Shortage'!"&amp;"AQ2:BA2"),0)),"$1","")),'Assy PSI Shortage'!$AP:$AP,'DA Injection'!$G213)+N("[[[                    Comment: Assy PSI                    ]]]")</f>
        <v>0</v>
      </c>
      <c r="AH214" s="464"/>
      <c r="AI214" s="463">
        <f ca="1">IF(SUMIFS(INDIRECT("'PSI WM REF'!"&amp;SUBSTITUTE(ADDRESS(1,MATCH(AI$2,INDIRECT("'PSI WM REF'!"&amp;"5:5"),0)),"$1","")&amp;":"&amp;SUBSTITUTE(ADDRESS(1,MATCH(AI$2,INDIRECT("'PSI WM REF'!"&amp;"5:5"),0)),"$1","")),INDIRECT("'PSI WM REF'!"&amp;"C:C"),$G213,INDIRECT("'PSI WM REF'!"&amp;"U:U"),"3.Balance stock (only SEHC)")&gt;0,0,IF(ABS(SUMIFS(INDIRECT("'PSI WM REF'!"&amp;SUBSTITUTE(ADDRESS(1,MATCH(AI$2,INDIRECT("'PSI WM REF'!"&amp;"5:5"),0)),"$1","")&amp;":"&amp;SUBSTITUTE(ADDRESS(1,MATCH(AI$2,INDIRECT("'PSI WM REF'!"&amp;"5:5"),0)),"$1","")),INDIRECT("'PSI WM REF'!"&amp;"C:C"),$G213,INDIRECT("'PSI WM REF'!"&amp;"U:U"),"3.Balance stock (only SEHC)"))&gt;SUMIFS(INDIRECT("'PSI WM REF'!"&amp;SUBSTITUTE(ADDRESS(1,MATCH(AI$2,INDIRECT("'PSI WM REF'!"&amp;"5:5"),0)),"$1","")&amp;":"&amp;SUBSTITUTE(ADDRESS(1,MATCH(AI$2,INDIRECT("'PSI WM REF'!"&amp;"5:5"),0)),"$1","")),INDIRECT("'PSI WM REF'!"&amp;"C:C"),$G213,INDIRECT("'PSI WM REF'!"&amp;"U:U"),"1.Requirements (필요량)"),SUMIFS(INDIRECT("'PSI WM REF'!"&amp;SUBSTITUTE(ADDRESS(1,MATCH(AI$2,INDIRECT("'PSI WM REF'!"&amp;"5:5"),0)),"$1","")&amp;":"&amp;SUBSTITUTE(ADDRESS(1,MATCH(AI$2,INDIRECT("'PSI WM REF'!"&amp;"5:5"),0)),"$1","")),INDIRECT("'PSI WM REF'!"&amp;"C:C"),$G213,INDIRECT("'PSI WM REF'!"&amp;"U:U"),"1.Requirements (필요량)"),ABS(SUMIFS(INDIRECT("'PSI WM REF'!"&amp;SUBSTITUTE(ADDRESS(1,MATCH(AI$2,INDIRECT("'PSI WM REF'!"&amp;"5:5"),0)),"$1","")&amp;":"&amp;SUBSTITUTE(ADDRESS(1,MATCH(AI$2,INDIRECT("'PSI WM REF'!"&amp;"5:5"),0)),"$1","")),INDIRECT("'PSI WM REF'!"&amp;"C:C"),$G213,INDIRECT("'PSI WM REF'!"&amp;"U:U"),"3.Balance stock (only SEHC)"))))+N(" [[[[               Comment: WM REF PSI              ]]]")+IFERROR(SUMIFS(INDIRECT("'PSI VC'!"&amp;SUBSTITUTE(ADDRESS(1,MATCH(AI$2,INDIRECT("'PSI VC'!"&amp;"3:3"),0)),"$1","")&amp;":"&amp;SUBSTITUTE(ADDRESS(1,MATCH(AI$2,INDIRECT("'PSI VC'!"&amp;"3:3"),0)),"$1","")),INDIRECT("'PSI VC'!"&amp;"A:A"),$G213),0)+N("[[[                    Comment: VC PSI                    ]]]")+SUMIFS(INDIRECT("'Assy PSI Shortage'!"&amp;SUBSTITUTE(ADDRESS(1,42+MATCH(AI$2,INDIRECT("'Assy PSI Shortage'!"&amp;"AQ2:BA2"),0)),"$1","")&amp;":"&amp;SUBSTITUTE(ADDRESS(1,42+MATCH(AI$2,INDIRECT("'Assy PSI Shortage'!"&amp;"AQ2:BA2"),0)),"$1","")),'Assy PSI Shortage'!$AP:$AP,'DA Injection'!$G213)+N("[[[                    Comment: Assy PSI                    ]]]")</f>
        <v>0</v>
      </c>
      <c r="AJ214" s="464"/>
      <c r="AK214" s="150"/>
      <c r="AL214" s="150"/>
      <c r="AM214" s="150"/>
      <c r="AN214" s="150"/>
      <c r="AO214" s="150"/>
      <c r="AP214" s="150"/>
      <c r="AQ214" s="150"/>
      <c r="AR214" s="150"/>
      <c r="AS214" s="150"/>
      <c r="AT214" s="150"/>
      <c r="AU214" s="150"/>
      <c r="AV214" s="150"/>
      <c r="AW214" s="150"/>
      <c r="AX214" s="150"/>
      <c r="AY214" s="150"/>
      <c r="AZ214" s="150"/>
      <c r="BA214" s="150"/>
      <c r="BB214" s="150"/>
      <c r="BC214" s="150"/>
      <c r="BD214" s="150"/>
      <c r="BE214" s="150"/>
      <c r="BF214" s="150"/>
      <c r="BG214" s="150"/>
      <c r="BH214" s="150"/>
      <c r="BI214" s="150"/>
      <c r="BJ214" s="150"/>
      <c r="BK214" s="150"/>
      <c r="BL214" s="150"/>
      <c r="BM214" s="150"/>
      <c r="BN214" s="150"/>
      <c r="BO214" s="150"/>
      <c r="BP214" s="150"/>
      <c r="BQ214" s="150"/>
      <c r="BR214" s="150"/>
    </row>
    <row r="215" spans="1:70" s="115" customFormat="1" ht="33">
      <c r="A215" s="114"/>
      <c r="B215" s="121"/>
      <c r="C215" s="144">
        <f t="shared" ca="1" si="237"/>
        <v>31</v>
      </c>
      <c r="D215" s="264">
        <f t="shared" ca="1" si="237"/>
        <v>0.25909090909090909</v>
      </c>
      <c r="E215" s="144">
        <f t="shared" ref="E215:M215" ca="1" si="260">E214</f>
        <v>11</v>
      </c>
      <c r="F215" s="144">
        <f t="shared" ca="1" si="260"/>
        <v>380</v>
      </c>
      <c r="G215" s="434" t="str">
        <f t="shared" ca="1" si="260"/>
        <v>DJ64-01006A</v>
      </c>
      <c r="H215" s="196">
        <f t="shared" ca="1" si="260"/>
        <v>5231</v>
      </c>
      <c r="I215" s="144">
        <f t="shared" si="260"/>
        <v>0</v>
      </c>
      <c r="J215" s="212">
        <f t="shared" ca="1" si="260"/>
        <v>0.5</v>
      </c>
      <c r="K215" s="146">
        <f t="shared" ca="1" si="260"/>
        <v>0</v>
      </c>
      <c r="L215" s="146">
        <f t="shared" ca="1" si="260"/>
        <v>34.200000000000003</v>
      </c>
      <c r="M215" s="146">
        <f t="shared" ca="1" si="260"/>
        <v>2</v>
      </c>
      <c r="N215" s="193">
        <f t="shared" ca="1" si="245"/>
        <v>210.52631578947367</v>
      </c>
      <c r="O215" s="134"/>
      <c r="P215" s="127" t="s">
        <v>240</v>
      </c>
      <c r="Q215" s="208"/>
      <c r="R215" s="208"/>
      <c r="S215" s="208"/>
      <c r="T215" s="208"/>
      <c r="U215" s="208"/>
      <c r="V215" s="208"/>
      <c r="W215" s="208">
        <v>11</v>
      </c>
      <c r="X215" s="208">
        <v>11</v>
      </c>
      <c r="Y215" s="208">
        <v>11</v>
      </c>
      <c r="Z215" s="208"/>
      <c r="AA215" s="208"/>
      <c r="AB215" s="208"/>
      <c r="AC215" s="208"/>
      <c r="AD215" s="208"/>
      <c r="AE215" s="208"/>
      <c r="AF215" s="208"/>
      <c r="AG215" s="208"/>
      <c r="AH215" s="208"/>
      <c r="AI215" s="208"/>
      <c r="AJ215" s="208"/>
      <c r="AK215" s="150"/>
      <c r="AL215" s="150"/>
      <c r="AM215" s="150"/>
      <c r="AN215" s="150"/>
      <c r="AO215" s="150"/>
      <c r="AP215" s="150"/>
      <c r="AQ215" s="150"/>
      <c r="AR215" s="150"/>
      <c r="AS215" s="150"/>
      <c r="AT215" s="150"/>
      <c r="AU215" s="150"/>
      <c r="AV215" s="150"/>
      <c r="AW215" s="150"/>
      <c r="AX215" s="150"/>
      <c r="AY215" s="150"/>
      <c r="AZ215" s="150"/>
      <c r="BA215" s="150"/>
      <c r="BB215" s="150"/>
      <c r="BC215" s="150"/>
      <c r="BD215" s="150"/>
      <c r="BE215" s="150"/>
      <c r="BF215" s="150"/>
      <c r="BG215" s="150"/>
      <c r="BH215" s="150"/>
      <c r="BI215" s="150"/>
      <c r="BJ215" s="150"/>
      <c r="BK215" s="150"/>
      <c r="BL215" s="150"/>
      <c r="BM215" s="150"/>
      <c r="BN215" s="150"/>
      <c r="BO215" s="150"/>
      <c r="BP215" s="150"/>
      <c r="BQ215" s="150"/>
      <c r="BR215" s="150"/>
    </row>
    <row r="216" spans="1:70" s="55" customFormat="1" ht="33">
      <c r="A216" s="54">
        <f ca="1">IF(ISTEXT($G216),COUNTIF($G$6:$G216,"*")," ")</f>
        <v>211</v>
      </c>
      <c r="B216" s="122">
        <v>43524</v>
      </c>
      <c r="C216" s="144">
        <f t="shared" ca="1" si="237"/>
        <v>31</v>
      </c>
      <c r="D216" s="264">
        <f t="shared" ca="1" si="237"/>
        <v>0.25909090909090909</v>
      </c>
      <c r="E216" s="144">
        <f t="shared" ref="E216:M216" ca="1" si="261">E215</f>
        <v>11</v>
      </c>
      <c r="F216" s="144">
        <f t="shared" ca="1" si="261"/>
        <v>380</v>
      </c>
      <c r="G216" s="434" t="str">
        <f t="shared" ca="1" si="261"/>
        <v>DJ64-01006A</v>
      </c>
      <c r="H216" s="196">
        <f t="shared" ca="1" si="261"/>
        <v>5231</v>
      </c>
      <c r="I216" s="144">
        <f t="shared" si="261"/>
        <v>0</v>
      </c>
      <c r="J216" s="212">
        <f t="shared" ca="1" si="261"/>
        <v>0.5</v>
      </c>
      <c r="K216" s="146">
        <f t="shared" ca="1" si="261"/>
        <v>0</v>
      </c>
      <c r="L216" s="146">
        <f t="shared" ca="1" si="261"/>
        <v>34.200000000000003</v>
      </c>
      <c r="M216" s="146">
        <f t="shared" ca="1" si="261"/>
        <v>2</v>
      </c>
      <c r="N216" s="193">
        <f t="shared" ca="1" si="245"/>
        <v>210.52631578947367</v>
      </c>
      <c r="O216" s="198">
        <f ca="1">SUM(Q216:AJ216)-H213-I213</f>
        <v>1716.3684210526317</v>
      </c>
      <c r="P216" s="127" t="s">
        <v>232</v>
      </c>
      <c r="Q216" s="128">
        <f t="shared" ref="Q216:AJ216" ca="1" si="262">Q215*$N213</f>
        <v>0</v>
      </c>
      <c r="R216" s="128">
        <f t="shared" ca="1" si="262"/>
        <v>0</v>
      </c>
      <c r="S216" s="128">
        <f t="shared" ca="1" si="262"/>
        <v>0</v>
      </c>
      <c r="T216" s="128">
        <f t="shared" ca="1" si="262"/>
        <v>0</v>
      </c>
      <c r="U216" s="128">
        <f t="shared" ca="1" si="262"/>
        <v>0</v>
      </c>
      <c r="V216" s="128">
        <f t="shared" ca="1" si="262"/>
        <v>0</v>
      </c>
      <c r="W216" s="128">
        <f t="shared" ca="1" si="262"/>
        <v>2315.7894736842104</v>
      </c>
      <c r="X216" s="128">
        <f t="shared" ca="1" si="262"/>
        <v>2315.7894736842104</v>
      </c>
      <c r="Y216" s="128">
        <f t="shared" ca="1" si="262"/>
        <v>2315.7894736842104</v>
      </c>
      <c r="Z216" s="128">
        <f t="shared" ca="1" si="262"/>
        <v>0</v>
      </c>
      <c r="AA216" s="128">
        <f t="shared" ca="1" si="262"/>
        <v>0</v>
      </c>
      <c r="AB216" s="128">
        <f t="shared" ca="1" si="262"/>
        <v>0</v>
      </c>
      <c r="AC216" s="128">
        <f t="shared" ca="1" si="262"/>
        <v>0</v>
      </c>
      <c r="AD216" s="128">
        <f t="shared" ca="1" si="262"/>
        <v>0</v>
      </c>
      <c r="AE216" s="128">
        <f t="shared" ca="1" si="262"/>
        <v>0</v>
      </c>
      <c r="AF216" s="128">
        <f t="shared" ca="1" si="262"/>
        <v>0</v>
      </c>
      <c r="AG216" s="128">
        <f t="shared" ca="1" si="262"/>
        <v>0</v>
      </c>
      <c r="AH216" s="128">
        <f t="shared" ca="1" si="262"/>
        <v>0</v>
      </c>
      <c r="AI216" s="128">
        <f t="shared" ca="1" si="262"/>
        <v>0</v>
      </c>
      <c r="AJ216" s="128">
        <f t="shared" ca="1" si="262"/>
        <v>0</v>
      </c>
      <c r="AK216" s="151"/>
      <c r="AL216" s="151"/>
      <c r="AM216" s="151"/>
      <c r="AN216" s="151"/>
      <c r="AO216" s="151"/>
      <c r="AP216" s="151"/>
      <c r="AQ216" s="151"/>
      <c r="AR216" s="151"/>
      <c r="AS216" s="151"/>
      <c r="AT216" s="151"/>
      <c r="AU216" s="151"/>
      <c r="AV216" s="151"/>
      <c r="AW216" s="151"/>
      <c r="AX216" s="151"/>
      <c r="AY216" s="151"/>
      <c r="AZ216" s="151"/>
      <c r="BA216" s="151"/>
      <c r="BB216" s="151"/>
      <c r="BC216" s="151"/>
      <c r="BD216" s="151"/>
      <c r="BE216" s="151"/>
      <c r="BF216" s="151"/>
      <c r="BG216" s="151"/>
      <c r="BH216" s="151"/>
      <c r="BI216" s="151"/>
      <c r="BJ216" s="151"/>
      <c r="BK216" s="151"/>
      <c r="BL216" s="151"/>
      <c r="BM216" s="151"/>
      <c r="BN216" s="151"/>
      <c r="BO216" s="151"/>
      <c r="BP216" s="151"/>
      <c r="BQ216" s="151"/>
      <c r="BR216" s="151"/>
    </row>
    <row r="217" spans="1:70" s="38" customFormat="1" ht="33">
      <c r="A217" s="35"/>
      <c r="B217" s="123"/>
      <c r="C217" s="144">
        <f t="shared" ca="1" si="237"/>
        <v>31</v>
      </c>
      <c r="D217" s="264">
        <f t="shared" ca="1" si="237"/>
        <v>0.25909090909090909</v>
      </c>
      <c r="E217" s="144">
        <f t="shared" ref="E217:M217" ca="1" si="263">E216</f>
        <v>11</v>
      </c>
      <c r="F217" s="144">
        <f t="shared" ca="1" si="263"/>
        <v>380</v>
      </c>
      <c r="G217" s="434" t="str">
        <f t="shared" ca="1" si="263"/>
        <v>DJ64-01006A</v>
      </c>
      <c r="H217" s="196">
        <f t="shared" ca="1" si="263"/>
        <v>5231</v>
      </c>
      <c r="I217" s="144">
        <f t="shared" si="263"/>
        <v>0</v>
      </c>
      <c r="J217" s="212">
        <f t="shared" ca="1" si="263"/>
        <v>0.5</v>
      </c>
      <c r="K217" s="146">
        <f t="shared" ca="1" si="263"/>
        <v>0</v>
      </c>
      <c r="L217" s="146">
        <f t="shared" ca="1" si="263"/>
        <v>34.200000000000003</v>
      </c>
      <c r="M217" s="146">
        <f t="shared" ca="1" si="263"/>
        <v>2</v>
      </c>
      <c r="N217" s="193">
        <f t="shared" ca="1" si="245"/>
        <v>210.52631578947367</v>
      </c>
      <c r="O217" s="135">
        <f ca="1">SUM(Q217:AJ217)</f>
        <v>1800</v>
      </c>
      <c r="P217" s="131" t="s">
        <v>233</v>
      </c>
      <c r="Q217" s="129">
        <f ca="1">SUMIFS('Production Result'!$D:$D,'Production Result'!$C:$C,'DA Injection'!$G217,'Production Result'!$B:$B,'DA Injection'!Q$2)</f>
        <v>0</v>
      </c>
      <c r="R217" s="129">
        <f ca="1">SUMIFS('Production Result'!$E:$E,'Production Result'!$C:$C,'DA Injection'!$G217,'Production Result'!$B:$B,'DA Injection'!Q$2)</f>
        <v>0</v>
      </c>
      <c r="S217" s="129">
        <f ca="1">SUMIFS('Production Result'!$D:$D,'Production Result'!$C:$C,'DA Injection'!$G217,'Production Result'!$B:$B,'DA Injection'!S$2)</f>
        <v>0</v>
      </c>
      <c r="T217" s="129">
        <f ca="1">SUMIFS('Production Result'!$E:$E,'Production Result'!$C:$C,'DA Injection'!$G217,'Production Result'!$B:$B,'DA Injection'!S$2)</f>
        <v>1800</v>
      </c>
      <c r="U217" s="129">
        <f ca="1">SUMIFS('Production Result'!$D:$D,'Production Result'!$C:$C,'DA Injection'!$G217,'Production Result'!$B:$B,'DA Injection'!U$2)</f>
        <v>0</v>
      </c>
      <c r="V217" s="129">
        <f ca="1">SUMIFS('Production Result'!$E:$E,'Production Result'!$C:$C,'DA Injection'!$G217,'Production Result'!$B:$B,'DA Injection'!U$2)</f>
        <v>0</v>
      </c>
      <c r="W217" s="129">
        <f ca="1">SUMIFS('Production Result'!$D:$D,'Production Result'!$C:$C,'DA Injection'!$G217,'Production Result'!$B:$B,'DA Injection'!W$2)</f>
        <v>0</v>
      </c>
      <c r="X217" s="129">
        <f ca="1">SUMIFS('Production Result'!$E:$E,'Production Result'!$C:$C,'DA Injection'!$G217,'Production Result'!$B:$B,'DA Injection'!W$2)</f>
        <v>0</v>
      </c>
      <c r="Y217" s="129">
        <f ca="1">SUMIFS('Production Result'!$D:$D,'Production Result'!$C:$C,'DA Injection'!$G217,'Production Result'!$B:$B,'DA Injection'!Y$2)</f>
        <v>0</v>
      </c>
      <c r="Z217" s="129">
        <f ca="1">SUMIFS('Production Result'!$E:$E,'Production Result'!$C:$C,'DA Injection'!$G217,'Production Result'!$B:$B,'DA Injection'!Y$2)</f>
        <v>0</v>
      </c>
      <c r="AA217" s="129">
        <f ca="1">SUMIFS('Production Result'!$D:$D,'Production Result'!$C:$C,'DA Injection'!$G217,'Production Result'!$B:$B,'DA Injection'!AA$2)</f>
        <v>0</v>
      </c>
      <c r="AB217" s="129">
        <f ca="1">SUMIFS('Production Result'!$E:$E,'Production Result'!$C:$C,'DA Injection'!$G217,'Production Result'!$B:$B,'DA Injection'!AA$2)</f>
        <v>0</v>
      </c>
      <c r="AC217" s="129">
        <f ca="1">SUMIFS('Production Result'!$D:$D,'Production Result'!$C:$C,'DA Injection'!$G217,'Production Result'!$B:$B,'DA Injection'!AC$2)</f>
        <v>0</v>
      </c>
      <c r="AD217" s="129">
        <f ca="1">SUMIFS('Production Result'!$E:$E,'Production Result'!$C:$C,'DA Injection'!$G217,'Production Result'!$B:$B,'DA Injection'!AC$2)</f>
        <v>0</v>
      </c>
      <c r="AE217" s="129">
        <f ca="1">SUMIFS('Production Result'!$D:$D,'Production Result'!$C:$C,'DA Injection'!$G217,'Production Result'!$B:$B,'DA Injection'!AE$2)</f>
        <v>0</v>
      </c>
      <c r="AF217" s="129">
        <f ca="1">SUMIFS('Production Result'!$E:$E,'Production Result'!$C:$C,'DA Injection'!$G217,'Production Result'!$B:$B,'DA Injection'!AE$2)</f>
        <v>0</v>
      </c>
      <c r="AG217" s="129">
        <f ca="1">SUMIFS('Production Result'!$D:$D,'Production Result'!$C:$C,'DA Injection'!$G217,'Production Result'!$B:$B,'DA Injection'!AG$2)</f>
        <v>0</v>
      </c>
      <c r="AH217" s="129">
        <f ca="1">SUMIFS('Production Result'!$E:$E,'Production Result'!$C:$C,'DA Injection'!$G217,'Production Result'!$B:$B,'DA Injection'!AG$2)</f>
        <v>0</v>
      </c>
      <c r="AI217" s="129">
        <f ca="1">SUMIFS('Production Result'!$D:$D,'Production Result'!$C:$C,'DA Injection'!$G217,'Production Result'!$B:$B,'DA Injection'!AI$2)</f>
        <v>0</v>
      </c>
      <c r="AJ217" s="129">
        <f ca="1">SUMIFS('Production Result'!$E:$E,'Production Result'!$C:$C,'DA Injection'!$G217,'Production Result'!$B:$B,'DA Injection'!AI$2)</f>
        <v>0</v>
      </c>
      <c r="AK217" s="151"/>
      <c r="AL217" s="151"/>
      <c r="AM217" s="151"/>
      <c r="AN217" s="151"/>
      <c r="AO217" s="151"/>
      <c r="AP217" s="151"/>
      <c r="AQ217" s="151"/>
      <c r="AR217" s="151"/>
      <c r="AS217" s="151"/>
      <c r="AT217" s="151"/>
      <c r="AU217" s="151"/>
      <c r="AV217" s="151"/>
      <c r="AW217" s="151"/>
      <c r="AX217" s="151"/>
      <c r="AY217" s="151"/>
      <c r="AZ217" s="151"/>
      <c r="BA217" s="151"/>
      <c r="BB217" s="151"/>
      <c r="BC217" s="151"/>
      <c r="BD217" s="151"/>
      <c r="BE217" s="151"/>
      <c r="BF217" s="151"/>
      <c r="BG217" s="151"/>
      <c r="BH217" s="151"/>
      <c r="BI217" s="151"/>
      <c r="BJ217" s="151"/>
      <c r="BK217" s="151"/>
      <c r="BL217" s="151"/>
      <c r="BM217" s="151"/>
      <c r="BN217" s="151"/>
      <c r="BO217" s="151"/>
      <c r="BP217" s="151"/>
      <c r="BQ217" s="151"/>
      <c r="BR217" s="151"/>
    </row>
    <row r="218" spans="1:70" s="38" customFormat="1" ht="33">
      <c r="A218" s="35"/>
      <c r="B218" s="123"/>
      <c r="C218" s="144">
        <f t="shared" ca="1" si="237"/>
        <v>31</v>
      </c>
      <c r="D218" s="264">
        <f t="shared" ca="1" si="237"/>
        <v>0.25909090909090909</v>
      </c>
      <c r="E218" s="144">
        <f t="shared" ref="E218:M218" ca="1" si="264">E217</f>
        <v>11</v>
      </c>
      <c r="F218" s="144">
        <f t="shared" ca="1" si="264"/>
        <v>380</v>
      </c>
      <c r="G218" s="434" t="str">
        <f t="shared" ca="1" si="264"/>
        <v>DJ64-01006A</v>
      </c>
      <c r="H218" s="196">
        <f t="shared" ca="1" si="264"/>
        <v>5231</v>
      </c>
      <c r="I218" s="144">
        <f t="shared" si="264"/>
        <v>0</v>
      </c>
      <c r="J218" s="212">
        <f t="shared" ca="1" si="264"/>
        <v>0.5</v>
      </c>
      <c r="K218" s="146">
        <f t="shared" ca="1" si="264"/>
        <v>0</v>
      </c>
      <c r="L218" s="146">
        <f t="shared" ca="1" si="264"/>
        <v>34.200000000000003</v>
      </c>
      <c r="M218" s="146">
        <f t="shared" ca="1" si="264"/>
        <v>2</v>
      </c>
      <c r="N218" s="193">
        <f t="shared" ca="1" si="245"/>
        <v>210.52631578947367</v>
      </c>
      <c r="O218" s="135">
        <f ca="1">SUM(Q218:AJ218)</f>
        <v>24</v>
      </c>
      <c r="P218" s="132" t="s">
        <v>234</v>
      </c>
      <c r="Q218" s="129">
        <f ca="1">SUMIFS('Production Result'!$F:$F,'Production Result'!$C:$C,'DA Injection'!$G218,'Production Result'!$B:$B,'DA Injection'!Q$2)</f>
        <v>0</v>
      </c>
      <c r="R218" s="129">
        <f ca="1">SUMIFS('Production Result'!$G:$G,'Production Result'!$C:$C,'DA Injection'!$G218,'Production Result'!$B:$B,'DA Injection'!Q$2)</f>
        <v>0</v>
      </c>
      <c r="S218" s="129">
        <f ca="1">SUMIFS('Production Result'!$F:$F,'Production Result'!$C:$C,'DA Injection'!$G218,'Production Result'!$B:$B,'DA Injection'!S$2)</f>
        <v>0</v>
      </c>
      <c r="T218" s="129">
        <f ca="1">SUMIFS('Production Result'!$G:$G,'Production Result'!$C:$C,'DA Injection'!$G218,'Production Result'!$B:$B,'DA Injection'!S$2)</f>
        <v>24</v>
      </c>
      <c r="U218" s="129">
        <f ca="1">SUMIFS('Production Result'!$F:$F,'Production Result'!$C:$C,'DA Injection'!$G218,'Production Result'!$B:$B,'DA Injection'!U$2)</f>
        <v>0</v>
      </c>
      <c r="V218" s="129">
        <f ca="1">SUMIFS('Production Result'!$G:$G,'Production Result'!$C:$C,'DA Injection'!$G218,'Production Result'!$B:$B,'DA Injection'!U$2)</f>
        <v>0</v>
      </c>
      <c r="W218" s="129">
        <f ca="1">SUMIFS('Production Result'!$F:$F,'Production Result'!$C:$C,'DA Injection'!$G218,'Production Result'!$B:$B,'DA Injection'!W$2)</f>
        <v>0</v>
      </c>
      <c r="X218" s="129">
        <f ca="1">SUMIFS('Production Result'!$G:$G,'Production Result'!$C:$C,'DA Injection'!$G218,'Production Result'!$B:$B,'DA Injection'!W$2)</f>
        <v>0</v>
      </c>
      <c r="Y218" s="129">
        <f ca="1">SUMIFS('Production Result'!$F:$F,'Production Result'!$C:$C,'DA Injection'!$G218,'Production Result'!$B:$B,'DA Injection'!Y$2)</f>
        <v>0</v>
      </c>
      <c r="Z218" s="129">
        <f ca="1">SUMIFS('Production Result'!$G:$G,'Production Result'!$C:$C,'DA Injection'!$G218,'Production Result'!$B:$B,'DA Injection'!Y$2)</f>
        <v>0</v>
      </c>
      <c r="AA218" s="129">
        <f ca="1">SUMIFS('Production Result'!$F:$F,'Production Result'!$C:$C,'DA Injection'!$G218,'Production Result'!$B:$B,'DA Injection'!AA$2)</f>
        <v>0</v>
      </c>
      <c r="AB218" s="129">
        <f ca="1">SUMIFS('Production Result'!$G:$G,'Production Result'!$C:$C,'DA Injection'!$G218,'Production Result'!$B:$B,'DA Injection'!AA$2)</f>
        <v>0</v>
      </c>
      <c r="AC218" s="129">
        <f ca="1">SUMIFS('Production Result'!$F:$F,'Production Result'!$C:$C,'DA Injection'!$G218,'Production Result'!$B:$B,'DA Injection'!AC$2)</f>
        <v>0</v>
      </c>
      <c r="AD218" s="129">
        <f ca="1">SUMIFS('Production Result'!$G:$G,'Production Result'!$C:$C,'DA Injection'!$G218,'Production Result'!$B:$B,'DA Injection'!AC$2)</f>
        <v>0</v>
      </c>
      <c r="AE218" s="129">
        <f ca="1">SUMIFS('Production Result'!$F:$F,'Production Result'!$C:$C,'DA Injection'!$G218,'Production Result'!$B:$B,'DA Injection'!AE$2)</f>
        <v>0</v>
      </c>
      <c r="AF218" s="129">
        <f ca="1">SUMIFS('Production Result'!$G:$G,'Production Result'!$C:$C,'DA Injection'!$G218,'Production Result'!$B:$B,'DA Injection'!AE$2)</f>
        <v>0</v>
      </c>
      <c r="AG218" s="129">
        <f ca="1">SUMIFS('Production Result'!$F:$F,'Production Result'!$C:$C,'DA Injection'!$G218,'Production Result'!$B:$B,'DA Injection'!AG$2)</f>
        <v>0</v>
      </c>
      <c r="AH218" s="129">
        <f ca="1">SUMIFS('Production Result'!$G:$G,'Production Result'!$C:$C,'DA Injection'!$G218,'Production Result'!$B:$B,'DA Injection'!AG$2)</f>
        <v>0</v>
      </c>
      <c r="AI218" s="129">
        <f ca="1">SUMIFS('Production Result'!$F:$F,'Production Result'!$C:$C,'DA Injection'!$G218,'Production Result'!$B:$B,'DA Injection'!AI$2)</f>
        <v>0</v>
      </c>
      <c r="AJ218" s="129">
        <f ca="1">SUMIFS('Production Result'!$G:$G,'Production Result'!$C:$C,'DA Injection'!$G218,'Production Result'!$B:$B,'DA Injection'!AI$2)</f>
        <v>0</v>
      </c>
      <c r="AK218" s="151"/>
      <c r="AL218" s="151"/>
      <c r="AM218" s="151"/>
      <c r="AN218" s="151"/>
      <c r="AO218" s="151"/>
      <c r="AP218" s="151"/>
      <c r="AQ218" s="151"/>
      <c r="AR218" s="151"/>
      <c r="AS218" s="151"/>
      <c r="AT218" s="151"/>
      <c r="AU218" s="151"/>
      <c r="AV218" s="151"/>
      <c r="AW218" s="151"/>
      <c r="AX218" s="151"/>
      <c r="AY218" s="151"/>
      <c r="AZ218" s="151"/>
      <c r="BA218" s="151"/>
      <c r="BB218" s="151"/>
      <c r="BC218" s="151"/>
      <c r="BD218" s="151"/>
      <c r="BE218" s="151"/>
      <c r="BF218" s="151"/>
      <c r="BG218" s="151"/>
      <c r="BH218" s="151"/>
      <c r="BI218" s="151"/>
      <c r="BJ218" s="151"/>
      <c r="BK218" s="151"/>
      <c r="BL218" s="151"/>
      <c r="BM218" s="151"/>
      <c r="BN218" s="151"/>
      <c r="BO218" s="151"/>
      <c r="BP218" s="151"/>
      <c r="BQ218" s="151"/>
      <c r="BR218" s="151"/>
    </row>
    <row r="219" spans="1:70" s="38" customFormat="1" ht="33">
      <c r="A219" s="35"/>
      <c r="B219" s="123"/>
      <c r="C219" s="145">
        <f t="shared" ca="1" si="237"/>
        <v>31</v>
      </c>
      <c r="D219" s="264">
        <f t="shared" ca="1" si="237"/>
        <v>0.25909090909090909</v>
      </c>
      <c r="E219" s="145">
        <f t="shared" ref="E219:M219" ca="1" si="265">E218</f>
        <v>11</v>
      </c>
      <c r="F219" s="145">
        <f t="shared" ca="1" si="265"/>
        <v>380</v>
      </c>
      <c r="G219" s="435" t="str">
        <f t="shared" ca="1" si="265"/>
        <v>DJ64-01006A</v>
      </c>
      <c r="H219" s="196">
        <f t="shared" ca="1" si="265"/>
        <v>5231</v>
      </c>
      <c r="I219" s="145">
        <f t="shared" si="265"/>
        <v>0</v>
      </c>
      <c r="J219" s="213">
        <f t="shared" ca="1" si="265"/>
        <v>0.5</v>
      </c>
      <c r="K219" s="146">
        <f t="shared" ca="1" si="265"/>
        <v>0</v>
      </c>
      <c r="L219" s="146">
        <f t="shared" ca="1" si="265"/>
        <v>34.200000000000003</v>
      </c>
      <c r="M219" s="146">
        <f t="shared" ca="1" si="265"/>
        <v>2</v>
      </c>
      <c r="N219" s="194">
        <f t="shared" ca="1" si="245"/>
        <v>210.52631578947367</v>
      </c>
      <c r="O219" s="137">
        <f ca="1">O218/O217</f>
        <v>1.3333333333333334E-2</v>
      </c>
      <c r="P219" s="136" t="s">
        <v>239</v>
      </c>
      <c r="Q219" s="138" t="str">
        <f t="shared" ref="Q219:AJ219" ca="1" si="266">IFERROR(Q218/Q217,"")</f>
        <v/>
      </c>
      <c r="R219" s="138" t="str">
        <f t="shared" ca="1" si="266"/>
        <v/>
      </c>
      <c r="S219" s="138" t="str">
        <f t="shared" ca="1" si="266"/>
        <v/>
      </c>
      <c r="T219" s="138">
        <f t="shared" ca="1" si="266"/>
        <v>1.3333333333333334E-2</v>
      </c>
      <c r="U219" s="138" t="str">
        <f t="shared" ca="1" si="266"/>
        <v/>
      </c>
      <c r="V219" s="138" t="str">
        <f t="shared" ca="1" si="266"/>
        <v/>
      </c>
      <c r="W219" s="138" t="str">
        <f t="shared" ca="1" si="266"/>
        <v/>
      </c>
      <c r="X219" s="138" t="str">
        <f t="shared" ca="1" si="266"/>
        <v/>
      </c>
      <c r="Y219" s="138" t="str">
        <f t="shared" ca="1" si="266"/>
        <v/>
      </c>
      <c r="Z219" s="138" t="str">
        <f t="shared" ca="1" si="266"/>
        <v/>
      </c>
      <c r="AA219" s="138" t="str">
        <f t="shared" ca="1" si="266"/>
        <v/>
      </c>
      <c r="AB219" s="138" t="str">
        <f t="shared" ca="1" si="266"/>
        <v/>
      </c>
      <c r="AC219" s="138" t="str">
        <f t="shared" ca="1" si="266"/>
        <v/>
      </c>
      <c r="AD219" s="138" t="str">
        <f t="shared" ca="1" si="266"/>
        <v/>
      </c>
      <c r="AE219" s="138" t="str">
        <f t="shared" ca="1" si="266"/>
        <v/>
      </c>
      <c r="AF219" s="138" t="str">
        <f t="shared" ca="1" si="266"/>
        <v/>
      </c>
      <c r="AG219" s="138" t="str">
        <f t="shared" ca="1" si="266"/>
        <v/>
      </c>
      <c r="AH219" s="138" t="str">
        <f t="shared" ca="1" si="266"/>
        <v/>
      </c>
      <c r="AI219" s="138" t="str">
        <f t="shared" ca="1" si="266"/>
        <v/>
      </c>
      <c r="AJ219" s="138" t="str">
        <f t="shared" ca="1" si="266"/>
        <v/>
      </c>
      <c r="AK219" s="151"/>
      <c r="AL219" s="151"/>
      <c r="AM219" s="151"/>
      <c r="AN219" s="151"/>
      <c r="AO219" s="151"/>
      <c r="AP219" s="151"/>
      <c r="AQ219" s="151"/>
      <c r="AR219" s="151"/>
      <c r="AS219" s="151"/>
      <c r="AT219" s="151"/>
      <c r="AU219" s="151"/>
      <c r="AV219" s="151"/>
      <c r="AW219" s="151"/>
      <c r="AX219" s="151"/>
      <c r="AY219" s="151"/>
      <c r="AZ219" s="151"/>
      <c r="BA219" s="151"/>
      <c r="BB219" s="151"/>
      <c r="BC219" s="151"/>
      <c r="BD219" s="151"/>
      <c r="BE219" s="151"/>
      <c r="BF219" s="151"/>
      <c r="BG219" s="151"/>
      <c r="BH219" s="151"/>
      <c r="BI219" s="151"/>
      <c r="BJ219" s="151"/>
      <c r="BK219" s="151"/>
      <c r="BL219" s="151"/>
      <c r="BM219" s="151"/>
      <c r="BN219" s="151"/>
      <c r="BO219" s="151"/>
      <c r="BP219" s="151"/>
      <c r="BQ219" s="151"/>
      <c r="BR219" s="151"/>
    </row>
    <row r="220" spans="1:70" s="115" customFormat="1" ht="33">
      <c r="A220" s="114"/>
      <c r="B220" s="121"/>
      <c r="C220" s="141">
        <f ca="1">IF(P224="Good",COUNTIF(INDIRECT("P1:P"&amp;ROW(P224)),"Good"))</f>
        <v>32</v>
      </c>
      <c r="D220" s="285" t="str">
        <f ca="1">IFERROR(SUM(Q224:AJ224)/SUM(Q223:AJ223),"-")</f>
        <v>-</v>
      </c>
      <c r="E220" s="139">
        <f ca="1">VLOOKUP(G220,'Code List'!B:D,2,0)</f>
        <v>11</v>
      </c>
      <c r="F220" s="139">
        <f ca="1">VLOOKUP(G220,'Code List'!B:D,3,0)</f>
        <v>380</v>
      </c>
      <c r="G220" s="433" t="str">
        <f ca="1">VLOOKUP(C220,'Code List'!A:B,2,0)</f>
        <v>DJ64-01007A</v>
      </c>
      <c r="H220" s="195">
        <f ca="1">SUM(Q221:AJ221)-K220</f>
        <v>3551</v>
      </c>
      <c r="I220" s="133"/>
      <c r="J220" s="211">
        <f ca="1">VLOOKUP(G220,'Code List'!B:G,6,0)</f>
        <v>0.5</v>
      </c>
      <c r="K220" s="140">
        <f ca="1">SUMIFS(Stock!C:C,Stock!B:B,'DA Injection'!G220)+SUMIFS(Stock!C:C,Stock!B:B,VLOOKUP('DA Injection'!G220,'Code List'!$B:$K,10,0))</f>
        <v>1680</v>
      </c>
      <c r="L220" s="140">
        <f ca="1">VLOOKUP(G220,'Code List'!B:F,4,0)</f>
        <v>34.200000000000003</v>
      </c>
      <c r="M220" s="140">
        <f ca="1">VLOOKUP(G220,'Code List'!B:F,5,0)</f>
        <v>2</v>
      </c>
      <c r="N220" s="197">
        <f t="shared" ca="1" si="245"/>
        <v>210.52631578947367</v>
      </c>
      <c r="O220" s="134"/>
      <c r="P220" s="124" t="s">
        <v>231</v>
      </c>
      <c r="Q220" s="125" t="s">
        <v>228</v>
      </c>
      <c r="R220" s="126" t="s">
        <v>229</v>
      </c>
      <c r="S220" s="125" t="s">
        <v>228</v>
      </c>
      <c r="T220" s="126" t="s">
        <v>229</v>
      </c>
      <c r="U220" s="125" t="s">
        <v>228</v>
      </c>
      <c r="V220" s="126" t="s">
        <v>229</v>
      </c>
      <c r="W220" s="125" t="s">
        <v>228</v>
      </c>
      <c r="X220" s="126" t="s">
        <v>229</v>
      </c>
      <c r="Y220" s="125" t="s">
        <v>228</v>
      </c>
      <c r="Z220" s="126" t="s">
        <v>229</v>
      </c>
      <c r="AA220" s="125" t="s">
        <v>228</v>
      </c>
      <c r="AB220" s="126" t="s">
        <v>229</v>
      </c>
      <c r="AC220" s="125" t="s">
        <v>228</v>
      </c>
      <c r="AD220" s="126" t="s">
        <v>229</v>
      </c>
      <c r="AE220" s="125" t="s">
        <v>228</v>
      </c>
      <c r="AF220" s="126" t="s">
        <v>229</v>
      </c>
      <c r="AG220" s="125" t="s">
        <v>228</v>
      </c>
      <c r="AH220" s="126" t="s">
        <v>229</v>
      </c>
      <c r="AI220" s="125" t="s">
        <v>228</v>
      </c>
      <c r="AJ220" s="126" t="s">
        <v>229</v>
      </c>
      <c r="AK220" s="150"/>
      <c r="AL220" s="150"/>
      <c r="AM220" s="150"/>
      <c r="AN220" s="150"/>
      <c r="AO220" s="150"/>
      <c r="AP220" s="150"/>
      <c r="AQ220" s="150"/>
      <c r="AR220" s="150"/>
      <c r="AS220" s="150"/>
      <c r="AT220" s="150"/>
      <c r="AU220" s="150"/>
      <c r="AV220" s="150"/>
      <c r="AW220" s="150"/>
      <c r="AX220" s="150"/>
      <c r="AY220" s="150"/>
      <c r="AZ220" s="150"/>
      <c r="BA220" s="150"/>
      <c r="BB220" s="150"/>
      <c r="BC220" s="150"/>
      <c r="BD220" s="150"/>
      <c r="BE220" s="150"/>
      <c r="BF220" s="150"/>
      <c r="BG220" s="150"/>
      <c r="BH220" s="150"/>
      <c r="BI220" s="150"/>
      <c r="BJ220" s="150"/>
      <c r="BK220" s="150"/>
      <c r="BL220" s="150"/>
      <c r="BM220" s="150"/>
      <c r="BN220" s="150"/>
      <c r="BO220" s="150"/>
      <c r="BP220" s="150"/>
      <c r="BQ220" s="150"/>
      <c r="BR220" s="150"/>
    </row>
    <row r="221" spans="1:70" s="115" customFormat="1" ht="66.95" customHeight="1">
      <c r="A221" s="114"/>
      <c r="B221" s="121"/>
      <c r="C221" s="144">
        <f t="shared" ref="C221:M221" ca="1" si="267">C220</f>
        <v>32</v>
      </c>
      <c r="D221" s="264" t="str">
        <f t="shared" ca="1" si="267"/>
        <v>-</v>
      </c>
      <c r="E221" s="144">
        <f t="shared" ca="1" si="267"/>
        <v>11</v>
      </c>
      <c r="F221" s="144">
        <f t="shared" ca="1" si="267"/>
        <v>380</v>
      </c>
      <c r="G221" s="434" t="str">
        <f t="shared" ca="1" si="267"/>
        <v>DJ64-01007A</v>
      </c>
      <c r="H221" s="196">
        <f t="shared" ca="1" si="267"/>
        <v>3551</v>
      </c>
      <c r="I221" s="144">
        <f t="shared" si="267"/>
        <v>0</v>
      </c>
      <c r="J221" s="212">
        <f t="shared" ca="1" si="267"/>
        <v>0.5</v>
      </c>
      <c r="K221" s="146">
        <f t="shared" ca="1" si="267"/>
        <v>1680</v>
      </c>
      <c r="L221" s="146">
        <f t="shared" ca="1" si="267"/>
        <v>34.200000000000003</v>
      </c>
      <c r="M221" s="146">
        <f t="shared" ca="1" si="267"/>
        <v>2</v>
      </c>
      <c r="N221" s="193">
        <f t="shared" ca="1" si="245"/>
        <v>210.52631578947367</v>
      </c>
      <c r="O221" s="134" t="s">
        <v>238</v>
      </c>
      <c r="P221" s="124"/>
      <c r="Q221" s="463">
        <f ca="1">IF(SUMIFS(INDIRECT("'PSI WM REF'!"&amp;SUBSTITUTE(ADDRESS(1,MATCH(Q$2,INDIRECT("'PSI WM REF'!"&amp;"5:5"),0)),"$1","")&amp;":"&amp;SUBSTITUTE(ADDRESS(1,MATCH(Q$2,INDIRECT("'PSI WM REF'!"&amp;"5:5"),0)),"$1","")),INDIRECT("'PSI WM REF'!"&amp;"C:C"),$G220,INDIRECT("'PSI WM REF'!"&amp;"U:U"),"3.Balance stock (only SEHC)")&gt;0,0,IF(ABS(SUMIFS(INDIRECT("'PSI WM REF'!"&amp;SUBSTITUTE(ADDRESS(1,MATCH(Q$2,INDIRECT("'PSI WM REF'!"&amp;"5:5"),0)),"$1","")&amp;":"&amp;SUBSTITUTE(ADDRESS(1,MATCH(Q$2,INDIRECT("'PSI WM REF'!"&amp;"5:5"),0)),"$1","")),INDIRECT("'PSI WM REF'!"&amp;"C:C"),$G220,INDIRECT("'PSI WM REF'!"&amp;"U:U"),"3.Balance stock (only SEHC)"))&gt;SUMIFS(INDIRECT("'PSI WM REF'!"&amp;SUBSTITUTE(ADDRESS(1,MATCH(Q$2,INDIRECT("'PSI WM REF'!"&amp;"5:5"),0)),"$1","")&amp;":"&amp;SUBSTITUTE(ADDRESS(1,MATCH(Q$2,INDIRECT("'PSI WM REF'!"&amp;"5:5"),0)),"$1","")),INDIRECT("'PSI WM REF'!"&amp;"C:C"),$G220,INDIRECT("'PSI WM REF'!"&amp;"U:U"),"1.Requirements (필요량)"),SUMIFS(INDIRECT("'PSI WM REF'!"&amp;SUBSTITUTE(ADDRESS(1,MATCH(Q$2,INDIRECT("'PSI WM REF'!"&amp;"5:5"),0)),"$1","")&amp;":"&amp;SUBSTITUTE(ADDRESS(1,MATCH(Q$2,INDIRECT("'PSI WM REF'!"&amp;"5:5"),0)),"$1","")),INDIRECT("'PSI WM REF'!"&amp;"C:C"),$G220,INDIRECT("'PSI WM REF'!"&amp;"U:U"),"1.Requirements (필요량)"),ABS(SUMIFS(INDIRECT("'PSI WM REF'!"&amp;SUBSTITUTE(ADDRESS(1,MATCH(Q$2,INDIRECT("'PSI WM REF'!"&amp;"5:5"),0)),"$1","")&amp;":"&amp;SUBSTITUTE(ADDRESS(1,MATCH(Q$2,INDIRECT("'PSI WM REF'!"&amp;"5:5"),0)),"$1","")),INDIRECT("'PSI WM REF'!"&amp;"C:C"),$G220,INDIRECT("'PSI WM REF'!"&amp;"U:U"),"3.Balance stock (only SEHC)"))))+N(" [[[[               Comment: WM REF PSI              ]]]")+IFERROR(SUMIFS(INDIRECT("'PSI VC'!"&amp;SUBSTITUTE(ADDRESS(1,MATCH(Q$2,INDIRECT("'PSI VC'!"&amp;"3:3"),0)),"$1","")&amp;":"&amp;SUBSTITUTE(ADDRESS(1,MATCH(Q$2,INDIRECT("'PSI VC'!"&amp;"3:3"),0)),"$1","")),INDIRECT("'PSI VC'!"&amp;"A:A"),$G220),0)+N("[[[                    Comment: VC PSI                    ]]]")+SUMIFS(INDIRECT("'Assy PSI Shortage'!"&amp;SUBSTITUTE(ADDRESS(1,42+MATCH(Q$2,INDIRECT("'Assy PSI Shortage'!"&amp;"AQ2:BA2"),0)),"$1","")&amp;":"&amp;SUBSTITUTE(ADDRESS(1,42+MATCH(Q$2,INDIRECT("'Assy PSI Shortage'!"&amp;"AQ2:BA2"),0)),"$1","")),'Assy PSI Shortage'!$AP:$AP,'DA Injection'!$G220)+N("[[[                    Comment: Assy PSI                    ]]]")</f>
        <v>1612</v>
      </c>
      <c r="R221" s="464"/>
      <c r="S221" s="463">
        <f ca="1">IF(SUMIFS(INDIRECT("'PSI WM REF'!"&amp;SUBSTITUTE(ADDRESS(1,MATCH(S$2,INDIRECT("'PSI WM REF'!"&amp;"5:5"),0)),"$1","")&amp;":"&amp;SUBSTITUTE(ADDRESS(1,MATCH(S$2,INDIRECT("'PSI WM REF'!"&amp;"5:5"),0)),"$1","")),INDIRECT("'PSI WM REF'!"&amp;"C:C"),$G220,INDIRECT("'PSI WM REF'!"&amp;"U:U"),"3.Balance stock (only SEHC)")&gt;0,0,IF(ABS(SUMIFS(INDIRECT("'PSI WM REF'!"&amp;SUBSTITUTE(ADDRESS(1,MATCH(S$2,INDIRECT("'PSI WM REF'!"&amp;"5:5"),0)),"$1","")&amp;":"&amp;SUBSTITUTE(ADDRESS(1,MATCH(S$2,INDIRECT("'PSI WM REF'!"&amp;"5:5"),0)),"$1","")),INDIRECT("'PSI WM REF'!"&amp;"C:C"),$G220,INDIRECT("'PSI WM REF'!"&amp;"U:U"),"3.Balance stock (only SEHC)"))&gt;SUMIFS(INDIRECT("'PSI WM REF'!"&amp;SUBSTITUTE(ADDRESS(1,MATCH(S$2,INDIRECT("'PSI WM REF'!"&amp;"5:5"),0)),"$1","")&amp;":"&amp;SUBSTITUTE(ADDRESS(1,MATCH(S$2,INDIRECT("'PSI WM REF'!"&amp;"5:5"),0)),"$1","")),INDIRECT("'PSI WM REF'!"&amp;"C:C"),$G220,INDIRECT("'PSI WM REF'!"&amp;"U:U"),"1.Requirements (필요량)"),SUMIFS(INDIRECT("'PSI WM REF'!"&amp;SUBSTITUTE(ADDRESS(1,MATCH(S$2,INDIRECT("'PSI WM REF'!"&amp;"5:5"),0)),"$1","")&amp;":"&amp;SUBSTITUTE(ADDRESS(1,MATCH(S$2,INDIRECT("'PSI WM REF'!"&amp;"5:5"),0)),"$1","")),INDIRECT("'PSI WM REF'!"&amp;"C:C"),$G220,INDIRECT("'PSI WM REF'!"&amp;"U:U"),"1.Requirements (필요량)"),ABS(SUMIFS(INDIRECT("'PSI WM REF'!"&amp;SUBSTITUTE(ADDRESS(1,MATCH(S$2,INDIRECT("'PSI WM REF'!"&amp;"5:5"),0)),"$1","")&amp;":"&amp;SUBSTITUTE(ADDRESS(1,MATCH(S$2,INDIRECT("'PSI WM REF'!"&amp;"5:5"),0)),"$1","")),INDIRECT("'PSI WM REF'!"&amp;"C:C"),$G220,INDIRECT("'PSI WM REF'!"&amp;"U:U"),"3.Balance stock (only SEHC)"))))+N(" [[[[               Comment: WM REF PSI              ]]]")+IFERROR(SUMIFS(INDIRECT("'PSI VC'!"&amp;SUBSTITUTE(ADDRESS(1,MATCH(S$2,INDIRECT("'PSI VC'!"&amp;"3:3"),0)),"$1","")&amp;":"&amp;SUBSTITUTE(ADDRESS(1,MATCH(S$2,INDIRECT("'PSI VC'!"&amp;"3:3"),0)),"$1","")),INDIRECT("'PSI VC'!"&amp;"A:A"),$G220),0)+N("[[[                    Comment: VC PSI                    ]]]")+SUMIFS(INDIRECT("'Assy PSI Shortage'!"&amp;SUBSTITUTE(ADDRESS(1,42+MATCH(S$2,INDIRECT("'Assy PSI Shortage'!"&amp;"AQ2:BA2"),0)),"$1","")&amp;":"&amp;SUBSTITUTE(ADDRESS(1,42+MATCH(S$2,INDIRECT("'Assy PSI Shortage'!"&amp;"AQ2:BA2"),0)),"$1","")),'Assy PSI Shortage'!$AP:$AP,'DA Injection'!$G220)+N("[[[                    Comment: Assy PSI                    ]]]")</f>
        <v>0</v>
      </c>
      <c r="T221" s="464"/>
      <c r="U221" s="463">
        <f ca="1">IF(SUMIFS(INDIRECT("'PSI WM REF'!"&amp;SUBSTITUTE(ADDRESS(1,MATCH(U$2,INDIRECT("'PSI WM REF'!"&amp;"5:5"),0)),"$1","")&amp;":"&amp;SUBSTITUTE(ADDRESS(1,MATCH(U$2,INDIRECT("'PSI WM REF'!"&amp;"5:5"),0)),"$1","")),INDIRECT("'PSI WM REF'!"&amp;"C:C"),$G220,INDIRECT("'PSI WM REF'!"&amp;"U:U"),"3.Balance stock (only SEHC)")&gt;0,0,IF(ABS(SUMIFS(INDIRECT("'PSI WM REF'!"&amp;SUBSTITUTE(ADDRESS(1,MATCH(U$2,INDIRECT("'PSI WM REF'!"&amp;"5:5"),0)),"$1","")&amp;":"&amp;SUBSTITUTE(ADDRESS(1,MATCH(U$2,INDIRECT("'PSI WM REF'!"&amp;"5:5"),0)),"$1","")),INDIRECT("'PSI WM REF'!"&amp;"C:C"),$G220,INDIRECT("'PSI WM REF'!"&amp;"U:U"),"3.Balance stock (only SEHC)"))&gt;SUMIFS(INDIRECT("'PSI WM REF'!"&amp;SUBSTITUTE(ADDRESS(1,MATCH(U$2,INDIRECT("'PSI WM REF'!"&amp;"5:5"),0)),"$1","")&amp;":"&amp;SUBSTITUTE(ADDRESS(1,MATCH(U$2,INDIRECT("'PSI WM REF'!"&amp;"5:5"),0)),"$1","")),INDIRECT("'PSI WM REF'!"&amp;"C:C"),$G220,INDIRECT("'PSI WM REF'!"&amp;"U:U"),"1.Requirements (필요량)"),SUMIFS(INDIRECT("'PSI WM REF'!"&amp;SUBSTITUTE(ADDRESS(1,MATCH(U$2,INDIRECT("'PSI WM REF'!"&amp;"5:5"),0)),"$1","")&amp;":"&amp;SUBSTITUTE(ADDRESS(1,MATCH(U$2,INDIRECT("'PSI WM REF'!"&amp;"5:5"),0)),"$1","")),INDIRECT("'PSI WM REF'!"&amp;"C:C"),$G220,INDIRECT("'PSI WM REF'!"&amp;"U:U"),"1.Requirements (필요량)"),ABS(SUMIFS(INDIRECT("'PSI WM REF'!"&amp;SUBSTITUTE(ADDRESS(1,MATCH(U$2,INDIRECT("'PSI WM REF'!"&amp;"5:5"),0)),"$1","")&amp;":"&amp;SUBSTITUTE(ADDRESS(1,MATCH(U$2,INDIRECT("'PSI WM REF'!"&amp;"5:5"),0)),"$1","")),INDIRECT("'PSI WM REF'!"&amp;"C:C"),$G220,INDIRECT("'PSI WM REF'!"&amp;"U:U"),"3.Balance stock (only SEHC)"))))+N(" [[[[               Comment: WM REF PSI              ]]]")+IFERROR(SUMIFS(INDIRECT("'PSI VC'!"&amp;SUBSTITUTE(ADDRESS(1,MATCH(U$2,INDIRECT("'PSI VC'!"&amp;"3:3"),0)),"$1","")&amp;":"&amp;SUBSTITUTE(ADDRESS(1,MATCH(U$2,INDIRECT("'PSI VC'!"&amp;"3:3"),0)),"$1","")),INDIRECT("'PSI VC'!"&amp;"A:A"),$G220),0)+N("[[[                    Comment: VC PSI                    ]]]")+SUMIFS(INDIRECT("'Assy PSI Shortage'!"&amp;SUBSTITUTE(ADDRESS(1,42+MATCH(U$2,INDIRECT("'Assy PSI Shortage'!"&amp;"AQ2:BA2"),0)),"$1","")&amp;":"&amp;SUBSTITUTE(ADDRESS(1,42+MATCH(U$2,INDIRECT("'Assy PSI Shortage'!"&amp;"AQ2:BA2"),0)),"$1","")),'Assy PSI Shortage'!$AP:$AP,'DA Injection'!$G220)+N("[[[                    Comment: Assy PSI                    ]]]")</f>
        <v>0</v>
      </c>
      <c r="V221" s="464"/>
      <c r="W221" s="463">
        <f ca="1">IF(SUMIFS(INDIRECT("'PSI WM REF'!"&amp;SUBSTITUTE(ADDRESS(1,MATCH(W$2,INDIRECT("'PSI WM REF'!"&amp;"5:5"),0)),"$1","")&amp;":"&amp;SUBSTITUTE(ADDRESS(1,MATCH(W$2,INDIRECT("'PSI WM REF'!"&amp;"5:5"),0)),"$1","")),INDIRECT("'PSI WM REF'!"&amp;"C:C"),$G220,INDIRECT("'PSI WM REF'!"&amp;"U:U"),"3.Balance stock (only SEHC)")&gt;0,0,IF(ABS(SUMIFS(INDIRECT("'PSI WM REF'!"&amp;SUBSTITUTE(ADDRESS(1,MATCH(W$2,INDIRECT("'PSI WM REF'!"&amp;"5:5"),0)),"$1","")&amp;":"&amp;SUBSTITUTE(ADDRESS(1,MATCH(W$2,INDIRECT("'PSI WM REF'!"&amp;"5:5"),0)),"$1","")),INDIRECT("'PSI WM REF'!"&amp;"C:C"),$G220,INDIRECT("'PSI WM REF'!"&amp;"U:U"),"3.Balance stock (only SEHC)"))&gt;SUMIFS(INDIRECT("'PSI WM REF'!"&amp;SUBSTITUTE(ADDRESS(1,MATCH(W$2,INDIRECT("'PSI WM REF'!"&amp;"5:5"),0)),"$1","")&amp;":"&amp;SUBSTITUTE(ADDRESS(1,MATCH(W$2,INDIRECT("'PSI WM REF'!"&amp;"5:5"),0)),"$1","")),INDIRECT("'PSI WM REF'!"&amp;"C:C"),$G220,INDIRECT("'PSI WM REF'!"&amp;"U:U"),"1.Requirements (필요량)"),SUMIFS(INDIRECT("'PSI WM REF'!"&amp;SUBSTITUTE(ADDRESS(1,MATCH(W$2,INDIRECT("'PSI WM REF'!"&amp;"5:5"),0)),"$1","")&amp;":"&amp;SUBSTITUTE(ADDRESS(1,MATCH(W$2,INDIRECT("'PSI WM REF'!"&amp;"5:5"),0)),"$1","")),INDIRECT("'PSI WM REF'!"&amp;"C:C"),$G220,INDIRECT("'PSI WM REF'!"&amp;"U:U"),"1.Requirements (필요량)"),ABS(SUMIFS(INDIRECT("'PSI WM REF'!"&amp;SUBSTITUTE(ADDRESS(1,MATCH(W$2,INDIRECT("'PSI WM REF'!"&amp;"5:5"),0)),"$1","")&amp;":"&amp;SUBSTITUTE(ADDRESS(1,MATCH(W$2,INDIRECT("'PSI WM REF'!"&amp;"5:5"),0)),"$1","")),INDIRECT("'PSI WM REF'!"&amp;"C:C"),$G220,INDIRECT("'PSI WM REF'!"&amp;"U:U"),"3.Balance stock (only SEHC)"))))+N(" [[[[               Comment: WM REF PSI              ]]]")+IFERROR(SUMIFS(INDIRECT("'PSI VC'!"&amp;SUBSTITUTE(ADDRESS(1,MATCH(W$2,INDIRECT("'PSI VC'!"&amp;"3:3"),0)),"$1","")&amp;":"&amp;SUBSTITUTE(ADDRESS(1,MATCH(W$2,INDIRECT("'PSI VC'!"&amp;"3:3"),0)),"$1","")),INDIRECT("'PSI VC'!"&amp;"A:A"),$G220),0)+N("[[[                    Comment: VC PSI                    ]]]")+SUMIFS(INDIRECT("'Assy PSI Shortage'!"&amp;SUBSTITUTE(ADDRESS(1,42+MATCH(W$2,INDIRECT("'Assy PSI Shortage'!"&amp;"AQ2:BA2"),0)),"$1","")&amp;":"&amp;SUBSTITUTE(ADDRESS(1,42+MATCH(W$2,INDIRECT("'Assy PSI Shortage'!"&amp;"AQ2:BA2"),0)),"$1","")),'Assy PSI Shortage'!$AP:$AP,'DA Injection'!$G220)+N("[[[                    Comment: Assy PSI                    ]]]")</f>
        <v>0</v>
      </c>
      <c r="X221" s="464"/>
      <c r="Y221" s="463">
        <f ca="1">IF(SUMIFS(INDIRECT("'PSI WM REF'!"&amp;SUBSTITUTE(ADDRESS(1,MATCH(Y$2,INDIRECT("'PSI WM REF'!"&amp;"5:5"),0)),"$1","")&amp;":"&amp;SUBSTITUTE(ADDRESS(1,MATCH(Y$2,INDIRECT("'PSI WM REF'!"&amp;"5:5"),0)),"$1","")),INDIRECT("'PSI WM REF'!"&amp;"C:C"),$G220,INDIRECT("'PSI WM REF'!"&amp;"U:U"),"3.Balance stock (only SEHC)")&gt;0,0,IF(ABS(SUMIFS(INDIRECT("'PSI WM REF'!"&amp;SUBSTITUTE(ADDRESS(1,MATCH(Y$2,INDIRECT("'PSI WM REF'!"&amp;"5:5"),0)),"$1","")&amp;":"&amp;SUBSTITUTE(ADDRESS(1,MATCH(Y$2,INDIRECT("'PSI WM REF'!"&amp;"5:5"),0)),"$1","")),INDIRECT("'PSI WM REF'!"&amp;"C:C"),$G220,INDIRECT("'PSI WM REF'!"&amp;"U:U"),"3.Balance stock (only SEHC)"))&gt;SUMIFS(INDIRECT("'PSI WM REF'!"&amp;SUBSTITUTE(ADDRESS(1,MATCH(Y$2,INDIRECT("'PSI WM REF'!"&amp;"5:5"),0)),"$1","")&amp;":"&amp;SUBSTITUTE(ADDRESS(1,MATCH(Y$2,INDIRECT("'PSI WM REF'!"&amp;"5:5"),0)),"$1","")),INDIRECT("'PSI WM REF'!"&amp;"C:C"),$G220,INDIRECT("'PSI WM REF'!"&amp;"U:U"),"1.Requirements (필요량)"),SUMIFS(INDIRECT("'PSI WM REF'!"&amp;SUBSTITUTE(ADDRESS(1,MATCH(Y$2,INDIRECT("'PSI WM REF'!"&amp;"5:5"),0)),"$1","")&amp;":"&amp;SUBSTITUTE(ADDRESS(1,MATCH(Y$2,INDIRECT("'PSI WM REF'!"&amp;"5:5"),0)),"$1","")),INDIRECT("'PSI WM REF'!"&amp;"C:C"),$G220,INDIRECT("'PSI WM REF'!"&amp;"U:U"),"1.Requirements (필요량)"),ABS(SUMIFS(INDIRECT("'PSI WM REF'!"&amp;SUBSTITUTE(ADDRESS(1,MATCH(Y$2,INDIRECT("'PSI WM REF'!"&amp;"5:5"),0)),"$1","")&amp;":"&amp;SUBSTITUTE(ADDRESS(1,MATCH(Y$2,INDIRECT("'PSI WM REF'!"&amp;"5:5"),0)),"$1","")),INDIRECT("'PSI WM REF'!"&amp;"C:C"),$G220,INDIRECT("'PSI WM REF'!"&amp;"U:U"),"3.Balance stock (only SEHC)"))))+N(" [[[[               Comment: WM REF PSI              ]]]")+IFERROR(SUMIFS(INDIRECT("'PSI VC'!"&amp;SUBSTITUTE(ADDRESS(1,MATCH(Y$2,INDIRECT("'PSI VC'!"&amp;"3:3"),0)),"$1","")&amp;":"&amp;SUBSTITUTE(ADDRESS(1,MATCH(Y$2,INDIRECT("'PSI VC'!"&amp;"3:3"),0)),"$1","")),INDIRECT("'PSI VC'!"&amp;"A:A"),$G220),0)+N("[[[                    Comment: VC PSI                    ]]]")+SUMIFS(INDIRECT("'Assy PSI Shortage'!"&amp;SUBSTITUTE(ADDRESS(1,42+MATCH(Y$2,INDIRECT("'Assy PSI Shortage'!"&amp;"AQ2:BA2"),0)),"$1","")&amp;":"&amp;SUBSTITUTE(ADDRESS(1,42+MATCH(Y$2,INDIRECT("'Assy PSI Shortage'!"&amp;"AQ2:BA2"),0)),"$1","")),'Assy PSI Shortage'!$AP:$AP,'DA Injection'!$G220)+N("[[[                    Comment: Assy PSI                    ]]]")</f>
        <v>0</v>
      </c>
      <c r="Z221" s="464"/>
      <c r="AA221" s="463">
        <f ca="1">IF(SUMIFS(INDIRECT("'PSI WM REF'!"&amp;SUBSTITUTE(ADDRESS(1,MATCH(AA$2,INDIRECT("'PSI WM REF'!"&amp;"5:5"),0)),"$1","")&amp;":"&amp;SUBSTITUTE(ADDRESS(1,MATCH(AA$2,INDIRECT("'PSI WM REF'!"&amp;"5:5"),0)),"$1","")),INDIRECT("'PSI WM REF'!"&amp;"C:C"),$G220,INDIRECT("'PSI WM REF'!"&amp;"U:U"),"3.Balance stock (only SEHC)")&gt;0,0,IF(ABS(SUMIFS(INDIRECT("'PSI WM REF'!"&amp;SUBSTITUTE(ADDRESS(1,MATCH(AA$2,INDIRECT("'PSI WM REF'!"&amp;"5:5"),0)),"$1","")&amp;":"&amp;SUBSTITUTE(ADDRESS(1,MATCH(AA$2,INDIRECT("'PSI WM REF'!"&amp;"5:5"),0)),"$1","")),INDIRECT("'PSI WM REF'!"&amp;"C:C"),$G220,INDIRECT("'PSI WM REF'!"&amp;"U:U"),"3.Balance stock (only SEHC)"))&gt;SUMIFS(INDIRECT("'PSI WM REF'!"&amp;SUBSTITUTE(ADDRESS(1,MATCH(AA$2,INDIRECT("'PSI WM REF'!"&amp;"5:5"),0)),"$1","")&amp;":"&amp;SUBSTITUTE(ADDRESS(1,MATCH(AA$2,INDIRECT("'PSI WM REF'!"&amp;"5:5"),0)),"$1","")),INDIRECT("'PSI WM REF'!"&amp;"C:C"),$G220,INDIRECT("'PSI WM REF'!"&amp;"U:U"),"1.Requirements (필요량)"),SUMIFS(INDIRECT("'PSI WM REF'!"&amp;SUBSTITUTE(ADDRESS(1,MATCH(AA$2,INDIRECT("'PSI WM REF'!"&amp;"5:5"),0)),"$1","")&amp;":"&amp;SUBSTITUTE(ADDRESS(1,MATCH(AA$2,INDIRECT("'PSI WM REF'!"&amp;"5:5"),0)),"$1","")),INDIRECT("'PSI WM REF'!"&amp;"C:C"),$G220,INDIRECT("'PSI WM REF'!"&amp;"U:U"),"1.Requirements (필요량)"),ABS(SUMIFS(INDIRECT("'PSI WM REF'!"&amp;SUBSTITUTE(ADDRESS(1,MATCH(AA$2,INDIRECT("'PSI WM REF'!"&amp;"5:5"),0)),"$1","")&amp;":"&amp;SUBSTITUTE(ADDRESS(1,MATCH(AA$2,INDIRECT("'PSI WM REF'!"&amp;"5:5"),0)),"$1","")),INDIRECT("'PSI WM REF'!"&amp;"C:C"),$G220,INDIRECT("'PSI WM REF'!"&amp;"U:U"),"3.Balance stock (only SEHC)"))))+N(" [[[[               Comment: WM REF PSI              ]]]")+IFERROR(SUMIFS(INDIRECT("'PSI VC'!"&amp;SUBSTITUTE(ADDRESS(1,MATCH(AA$2,INDIRECT("'PSI VC'!"&amp;"3:3"),0)),"$1","")&amp;":"&amp;SUBSTITUTE(ADDRESS(1,MATCH(AA$2,INDIRECT("'PSI VC'!"&amp;"3:3"),0)),"$1","")),INDIRECT("'PSI VC'!"&amp;"A:A"),$G220),0)+N("[[[                    Comment: VC PSI                    ]]]")+SUMIFS(INDIRECT("'Assy PSI Shortage'!"&amp;SUBSTITUTE(ADDRESS(1,42+MATCH(AA$2,INDIRECT("'Assy PSI Shortage'!"&amp;"AQ2:BA2"),0)),"$1","")&amp;":"&amp;SUBSTITUTE(ADDRESS(1,42+MATCH(AA$2,INDIRECT("'Assy PSI Shortage'!"&amp;"AQ2:BA2"),0)),"$1","")),'Assy PSI Shortage'!$AP:$AP,'DA Injection'!$G220)+N("[[[                    Comment: Assy PSI                    ]]]")</f>
        <v>0</v>
      </c>
      <c r="AB221" s="464"/>
      <c r="AC221" s="463">
        <f ca="1">IF(SUMIFS(INDIRECT("'PSI WM REF'!"&amp;SUBSTITUTE(ADDRESS(1,MATCH(AC$2,INDIRECT("'PSI WM REF'!"&amp;"5:5"),0)),"$1","")&amp;":"&amp;SUBSTITUTE(ADDRESS(1,MATCH(AC$2,INDIRECT("'PSI WM REF'!"&amp;"5:5"),0)),"$1","")),INDIRECT("'PSI WM REF'!"&amp;"C:C"),$G220,INDIRECT("'PSI WM REF'!"&amp;"U:U"),"3.Balance stock (only SEHC)")&gt;0,0,IF(ABS(SUMIFS(INDIRECT("'PSI WM REF'!"&amp;SUBSTITUTE(ADDRESS(1,MATCH(AC$2,INDIRECT("'PSI WM REF'!"&amp;"5:5"),0)),"$1","")&amp;":"&amp;SUBSTITUTE(ADDRESS(1,MATCH(AC$2,INDIRECT("'PSI WM REF'!"&amp;"5:5"),0)),"$1","")),INDIRECT("'PSI WM REF'!"&amp;"C:C"),$G220,INDIRECT("'PSI WM REF'!"&amp;"U:U"),"3.Balance stock (only SEHC)"))&gt;SUMIFS(INDIRECT("'PSI WM REF'!"&amp;SUBSTITUTE(ADDRESS(1,MATCH(AC$2,INDIRECT("'PSI WM REF'!"&amp;"5:5"),0)),"$1","")&amp;":"&amp;SUBSTITUTE(ADDRESS(1,MATCH(AC$2,INDIRECT("'PSI WM REF'!"&amp;"5:5"),0)),"$1","")),INDIRECT("'PSI WM REF'!"&amp;"C:C"),$G220,INDIRECT("'PSI WM REF'!"&amp;"U:U"),"1.Requirements (필요량)"),SUMIFS(INDIRECT("'PSI WM REF'!"&amp;SUBSTITUTE(ADDRESS(1,MATCH(AC$2,INDIRECT("'PSI WM REF'!"&amp;"5:5"),0)),"$1","")&amp;":"&amp;SUBSTITUTE(ADDRESS(1,MATCH(AC$2,INDIRECT("'PSI WM REF'!"&amp;"5:5"),0)),"$1","")),INDIRECT("'PSI WM REF'!"&amp;"C:C"),$G220,INDIRECT("'PSI WM REF'!"&amp;"U:U"),"1.Requirements (필요량)"),ABS(SUMIFS(INDIRECT("'PSI WM REF'!"&amp;SUBSTITUTE(ADDRESS(1,MATCH(AC$2,INDIRECT("'PSI WM REF'!"&amp;"5:5"),0)),"$1","")&amp;":"&amp;SUBSTITUTE(ADDRESS(1,MATCH(AC$2,INDIRECT("'PSI WM REF'!"&amp;"5:5"),0)),"$1","")),INDIRECT("'PSI WM REF'!"&amp;"C:C"),$G220,INDIRECT("'PSI WM REF'!"&amp;"U:U"),"3.Balance stock (only SEHC)"))))+N(" [[[[               Comment: WM REF PSI              ]]]")+IFERROR(SUMIFS(INDIRECT("'PSI VC'!"&amp;SUBSTITUTE(ADDRESS(1,MATCH(AC$2,INDIRECT("'PSI VC'!"&amp;"3:3"),0)),"$1","")&amp;":"&amp;SUBSTITUTE(ADDRESS(1,MATCH(AC$2,INDIRECT("'PSI VC'!"&amp;"3:3"),0)),"$1","")),INDIRECT("'PSI VC'!"&amp;"A:A"),$G220),0)+N("[[[                    Comment: VC PSI                    ]]]")+SUMIFS(INDIRECT("'Assy PSI Shortage'!"&amp;SUBSTITUTE(ADDRESS(1,42+MATCH(AC$2,INDIRECT("'Assy PSI Shortage'!"&amp;"AQ2:BA2"),0)),"$1","")&amp;":"&amp;SUBSTITUTE(ADDRESS(1,42+MATCH(AC$2,INDIRECT("'Assy PSI Shortage'!"&amp;"AQ2:BA2"),0)),"$1","")),'Assy PSI Shortage'!$AP:$AP,'DA Injection'!$G220)+N("[[[                    Comment: Assy PSI                    ]]]")</f>
        <v>1359</v>
      </c>
      <c r="AD221" s="464"/>
      <c r="AE221" s="463">
        <f ca="1">IF(SUMIFS(INDIRECT("'PSI WM REF'!"&amp;SUBSTITUTE(ADDRESS(1,MATCH(AE$2,INDIRECT("'PSI WM REF'!"&amp;"5:5"),0)),"$1","")&amp;":"&amp;SUBSTITUTE(ADDRESS(1,MATCH(AE$2,INDIRECT("'PSI WM REF'!"&amp;"5:5"),0)),"$1","")),INDIRECT("'PSI WM REF'!"&amp;"C:C"),$G220,INDIRECT("'PSI WM REF'!"&amp;"U:U"),"3.Balance stock (only SEHC)")&gt;0,0,IF(ABS(SUMIFS(INDIRECT("'PSI WM REF'!"&amp;SUBSTITUTE(ADDRESS(1,MATCH(AE$2,INDIRECT("'PSI WM REF'!"&amp;"5:5"),0)),"$1","")&amp;":"&amp;SUBSTITUTE(ADDRESS(1,MATCH(AE$2,INDIRECT("'PSI WM REF'!"&amp;"5:5"),0)),"$1","")),INDIRECT("'PSI WM REF'!"&amp;"C:C"),$G220,INDIRECT("'PSI WM REF'!"&amp;"U:U"),"3.Balance stock (only SEHC)"))&gt;SUMIFS(INDIRECT("'PSI WM REF'!"&amp;SUBSTITUTE(ADDRESS(1,MATCH(AE$2,INDIRECT("'PSI WM REF'!"&amp;"5:5"),0)),"$1","")&amp;":"&amp;SUBSTITUTE(ADDRESS(1,MATCH(AE$2,INDIRECT("'PSI WM REF'!"&amp;"5:5"),0)),"$1","")),INDIRECT("'PSI WM REF'!"&amp;"C:C"),$G220,INDIRECT("'PSI WM REF'!"&amp;"U:U"),"1.Requirements (필요량)"),SUMIFS(INDIRECT("'PSI WM REF'!"&amp;SUBSTITUTE(ADDRESS(1,MATCH(AE$2,INDIRECT("'PSI WM REF'!"&amp;"5:5"),0)),"$1","")&amp;":"&amp;SUBSTITUTE(ADDRESS(1,MATCH(AE$2,INDIRECT("'PSI WM REF'!"&amp;"5:5"),0)),"$1","")),INDIRECT("'PSI WM REF'!"&amp;"C:C"),$G220,INDIRECT("'PSI WM REF'!"&amp;"U:U"),"1.Requirements (필요량)"),ABS(SUMIFS(INDIRECT("'PSI WM REF'!"&amp;SUBSTITUTE(ADDRESS(1,MATCH(AE$2,INDIRECT("'PSI WM REF'!"&amp;"5:5"),0)),"$1","")&amp;":"&amp;SUBSTITUTE(ADDRESS(1,MATCH(AE$2,INDIRECT("'PSI WM REF'!"&amp;"5:5"),0)),"$1","")),INDIRECT("'PSI WM REF'!"&amp;"C:C"),$G220,INDIRECT("'PSI WM REF'!"&amp;"U:U"),"3.Balance stock (only SEHC)"))))+N(" [[[[               Comment: WM REF PSI              ]]]")+IFERROR(SUMIFS(INDIRECT("'PSI VC'!"&amp;SUBSTITUTE(ADDRESS(1,MATCH(AE$2,INDIRECT("'PSI VC'!"&amp;"3:3"),0)),"$1","")&amp;":"&amp;SUBSTITUTE(ADDRESS(1,MATCH(AE$2,INDIRECT("'PSI VC'!"&amp;"3:3"),0)),"$1","")),INDIRECT("'PSI VC'!"&amp;"A:A"),$G220),0)+N("[[[                    Comment: VC PSI                    ]]]")+SUMIFS(INDIRECT("'Assy PSI Shortage'!"&amp;SUBSTITUTE(ADDRESS(1,42+MATCH(AE$2,INDIRECT("'Assy PSI Shortage'!"&amp;"AQ2:BA2"),0)),"$1","")&amp;":"&amp;SUBSTITUTE(ADDRESS(1,42+MATCH(AE$2,INDIRECT("'Assy PSI Shortage'!"&amp;"AQ2:BA2"),0)),"$1","")),'Assy PSI Shortage'!$AP:$AP,'DA Injection'!$G220)+N("[[[                    Comment: Assy PSI                    ]]]")</f>
        <v>2260</v>
      </c>
      <c r="AF221" s="464"/>
      <c r="AG221" s="463">
        <f ca="1">IF(SUMIFS(INDIRECT("'PSI WM REF'!"&amp;SUBSTITUTE(ADDRESS(1,MATCH(AG$2,INDIRECT("'PSI WM REF'!"&amp;"5:5"),0)),"$1","")&amp;":"&amp;SUBSTITUTE(ADDRESS(1,MATCH(AG$2,INDIRECT("'PSI WM REF'!"&amp;"5:5"),0)),"$1","")),INDIRECT("'PSI WM REF'!"&amp;"C:C"),$G220,INDIRECT("'PSI WM REF'!"&amp;"U:U"),"3.Balance stock (only SEHC)")&gt;0,0,IF(ABS(SUMIFS(INDIRECT("'PSI WM REF'!"&amp;SUBSTITUTE(ADDRESS(1,MATCH(AG$2,INDIRECT("'PSI WM REF'!"&amp;"5:5"),0)),"$1","")&amp;":"&amp;SUBSTITUTE(ADDRESS(1,MATCH(AG$2,INDIRECT("'PSI WM REF'!"&amp;"5:5"),0)),"$1","")),INDIRECT("'PSI WM REF'!"&amp;"C:C"),$G220,INDIRECT("'PSI WM REF'!"&amp;"U:U"),"3.Balance stock (only SEHC)"))&gt;SUMIFS(INDIRECT("'PSI WM REF'!"&amp;SUBSTITUTE(ADDRESS(1,MATCH(AG$2,INDIRECT("'PSI WM REF'!"&amp;"5:5"),0)),"$1","")&amp;":"&amp;SUBSTITUTE(ADDRESS(1,MATCH(AG$2,INDIRECT("'PSI WM REF'!"&amp;"5:5"),0)),"$1","")),INDIRECT("'PSI WM REF'!"&amp;"C:C"),$G220,INDIRECT("'PSI WM REF'!"&amp;"U:U"),"1.Requirements (필요량)"),SUMIFS(INDIRECT("'PSI WM REF'!"&amp;SUBSTITUTE(ADDRESS(1,MATCH(AG$2,INDIRECT("'PSI WM REF'!"&amp;"5:5"),0)),"$1","")&amp;":"&amp;SUBSTITUTE(ADDRESS(1,MATCH(AG$2,INDIRECT("'PSI WM REF'!"&amp;"5:5"),0)),"$1","")),INDIRECT("'PSI WM REF'!"&amp;"C:C"),$G220,INDIRECT("'PSI WM REF'!"&amp;"U:U"),"1.Requirements (필요량)"),ABS(SUMIFS(INDIRECT("'PSI WM REF'!"&amp;SUBSTITUTE(ADDRESS(1,MATCH(AG$2,INDIRECT("'PSI WM REF'!"&amp;"5:5"),0)),"$1","")&amp;":"&amp;SUBSTITUTE(ADDRESS(1,MATCH(AG$2,INDIRECT("'PSI WM REF'!"&amp;"5:5"),0)),"$1","")),INDIRECT("'PSI WM REF'!"&amp;"C:C"),$G220,INDIRECT("'PSI WM REF'!"&amp;"U:U"),"3.Balance stock (only SEHC)"))))+N(" [[[[               Comment: WM REF PSI              ]]]")+IFERROR(SUMIFS(INDIRECT("'PSI VC'!"&amp;SUBSTITUTE(ADDRESS(1,MATCH(AG$2,INDIRECT("'PSI VC'!"&amp;"3:3"),0)),"$1","")&amp;":"&amp;SUBSTITUTE(ADDRESS(1,MATCH(AG$2,INDIRECT("'PSI VC'!"&amp;"3:3"),0)),"$1","")),INDIRECT("'PSI VC'!"&amp;"A:A"),$G220),0)+N("[[[                    Comment: VC PSI                    ]]]")+SUMIFS(INDIRECT("'Assy PSI Shortage'!"&amp;SUBSTITUTE(ADDRESS(1,42+MATCH(AG$2,INDIRECT("'Assy PSI Shortage'!"&amp;"AQ2:BA2"),0)),"$1","")&amp;":"&amp;SUBSTITUTE(ADDRESS(1,42+MATCH(AG$2,INDIRECT("'Assy PSI Shortage'!"&amp;"AQ2:BA2"),0)),"$1","")),'Assy PSI Shortage'!$AP:$AP,'DA Injection'!$G220)+N("[[[                    Comment: Assy PSI                    ]]]")</f>
        <v>0</v>
      </c>
      <c r="AH221" s="464"/>
      <c r="AI221" s="463">
        <f ca="1">IF(SUMIFS(INDIRECT("'PSI WM REF'!"&amp;SUBSTITUTE(ADDRESS(1,MATCH(AI$2,INDIRECT("'PSI WM REF'!"&amp;"5:5"),0)),"$1","")&amp;":"&amp;SUBSTITUTE(ADDRESS(1,MATCH(AI$2,INDIRECT("'PSI WM REF'!"&amp;"5:5"),0)),"$1","")),INDIRECT("'PSI WM REF'!"&amp;"C:C"),$G220,INDIRECT("'PSI WM REF'!"&amp;"U:U"),"3.Balance stock (only SEHC)")&gt;0,0,IF(ABS(SUMIFS(INDIRECT("'PSI WM REF'!"&amp;SUBSTITUTE(ADDRESS(1,MATCH(AI$2,INDIRECT("'PSI WM REF'!"&amp;"5:5"),0)),"$1","")&amp;":"&amp;SUBSTITUTE(ADDRESS(1,MATCH(AI$2,INDIRECT("'PSI WM REF'!"&amp;"5:5"),0)),"$1","")),INDIRECT("'PSI WM REF'!"&amp;"C:C"),$G220,INDIRECT("'PSI WM REF'!"&amp;"U:U"),"3.Balance stock (only SEHC)"))&gt;SUMIFS(INDIRECT("'PSI WM REF'!"&amp;SUBSTITUTE(ADDRESS(1,MATCH(AI$2,INDIRECT("'PSI WM REF'!"&amp;"5:5"),0)),"$1","")&amp;":"&amp;SUBSTITUTE(ADDRESS(1,MATCH(AI$2,INDIRECT("'PSI WM REF'!"&amp;"5:5"),0)),"$1","")),INDIRECT("'PSI WM REF'!"&amp;"C:C"),$G220,INDIRECT("'PSI WM REF'!"&amp;"U:U"),"1.Requirements (필요량)"),SUMIFS(INDIRECT("'PSI WM REF'!"&amp;SUBSTITUTE(ADDRESS(1,MATCH(AI$2,INDIRECT("'PSI WM REF'!"&amp;"5:5"),0)),"$1","")&amp;":"&amp;SUBSTITUTE(ADDRESS(1,MATCH(AI$2,INDIRECT("'PSI WM REF'!"&amp;"5:5"),0)),"$1","")),INDIRECT("'PSI WM REF'!"&amp;"C:C"),$G220,INDIRECT("'PSI WM REF'!"&amp;"U:U"),"1.Requirements (필요량)"),ABS(SUMIFS(INDIRECT("'PSI WM REF'!"&amp;SUBSTITUTE(ADDRESS(1,MATCH(AI$2,INDIRECT("'PSI WM REF'!"&amp;"5:5"),0)),"$1","")&amp;":"&amp;SUBSTITUTE(ADDRESS(1,MATCH(AI$2,INDIRECT("'PSI WM REF'!"&amp;"5:5"),0)),"$1","")),INDIRECT("'PSI WM REF'!"&amp;"C:C"),$G220,INDIRECT("'PSI WM REF'!"&amp;"U:U"),"3.Balance stock (only SEHC)"))))+N(" [[[[               Comment: WM REF PSI              ]]]")+IFERROR(SUMIFS(INDIRECT("'PSI VC'!"&amp;SUBSTITUTE(ADDRESS(1,MATCH(AI$2,INDIRECT("'PSI VC'!"&amp;"3:3"),0)),"$1","")&amp;":"&amp;SUBSTITUTE(ADDRESS(1,MATCH(AI$2,INDIRECT("'PSI VC'!"&amp;"3:3"),0)),"$1","")),INDIRECT("'PSI VC'!"&amp;"A:A"),$G220),0)+N("[[[                    Comment: VC PSI                    ]]]")+SUMIFS(INDIRECT("'Assy PSI Shortage'!"&amp;SUBSTITUTE(ADDRESS(1,42+MATCH(AI$2,INDIRECT("'Assy PSI Shortage'!"&amp;"AQ2:BA2"),0)),"$1","")&amp;":"&amp;SUBSTITUTE(ADDRESS(1,42+MATCH(AI$2,INDIRECT("'Assy PSI Shortage'!"&amp;"AQ2:BA2"),0)),"$1","")),'Assy PSI Shortage'!$AP:$AP,'DA Injection'!$G220)+N("[[[                    Comment: Assy PSI                    ]]]")</f>
        <v>0</v>
      </c>
      <c r="AJ221" s="464"/>
      <c r="AK221" s="150"/>
      <c r="AL221" s="150"/>
      <c r="AM221" s="150"/>
      <c r="AN221" s="150"/>
      <c r="AO221" s="150"/>
      <c r="AP221" s="150"/>
      <c r="AQ221" s="150"/>
      <c r="AR221" s="150"/>
      <c r="AS221" s="150"/>
      <c r="AT221" s="150"/>
      <c r="AU221" s="150"/>
      <c r="AV221" s="150"/>
      <c r="AW221" s="150"/>
      <c r="AX221" s="150"/>
      <c r="AY221" s="150"/>
      <c r="AZ221" s="150"/>
      <c r="BA221" s="150"/>
      <c r="BB221" s="150"/>
      <c r="BC221" s="150"/>
      <c r="BD221" s="150"/>
      <c r="BE221" s="150"/>
      <c r="BF221" s="150"/>
      <c r="BG221" s="150"/>
      <c r="BH221" s="150"/>
      <c r="BI221" s="150"/>
      <c r="BJ221" s="150"/>
      <c r="BK221" s="150"/>
      <c r="BL221" s="150"/>
      <c r="BM221" s="150"/>
      <c r="BN221" s="150"/>
      <c r="BO221" s="150"/>
      <c r="BP221" s="150"/>
      <c r="BQ221" s="150"/>
      <c r="BR221" s="150"/>
    </row>
    <row r="222" spans="1:70" s="115" customFormat="1" ht="33">
      <c r="A222" s="114"/>
      <c r="B222" s="121"/>
      <c r="C222" s="144">
        <f t="shared" ca="1" si="237"/>
        <v>32</v>
      </c>
      <c r="D222" s="264" t="str">
        <f t="shared" ca="1" si="237"/>
        <v>-</v>
      </c>
      <c r="E222" s="144">
        <f t="shared" ref="E222:M222" ca="1" si="268">E221</f>
        <v>11</v>
      </c>
      <c r="F222" s="144">
        <f t="shared" ca="1" si="268"/>
        <v>380</v>
      </c>
      <c r="G222" s="434" t="str">
        <f t="shared" ca="1" si="268"/>
        <v>DJ64-01007A</v>
      </c>
      <c r="H222" s="196">
        <f t="shared" ca="1" si="268"/>
        <v>3551</v>
      </c>
      <c r="I222" s="144">
        <f t="shared" si="268"/>
        <v>0</v>
      </c>
      <c r="J222" s="212">
        <f t="shared" ca="1" si="268"/>
        <v>0.5</v>
      </c>
      <c r="K222" s="146">
        <f t="shared" ca="1" si="268"/>
        <v>1680</v>
      </c>
      <c r="L222" s="146">
        <f t="shared" ca="1" si="268"/>
        <v>34.200000000000003</v>
      </c>
      <c r="M222" s="146">
        <f t="shared" ca="1" si="268"/>
        <v>2</v>
      </c>
      <c r="N222" s="193">
        <f t="shared" ca="1" si="245"/>
        <v>210.52631578947367</v>
      </c>
      <c r="O222" s="134"/>
      <c r="P222" s="127" t="s">
        <v>240</v>
      </c>
      <c r="Q222" s="208"/>
      <c r="R222" s="208"/>
      <c r="S222" s="208"/>
      <c r="T222" s="208"/>
      <c r="U222" s="208"/>
      <c r="V222" s="208"/>
      <c r="W222" s="208"/>
      <c r="X222" s="208"/>
      <c r="Y222" s="208"/>
      <c r="Z222" s="208"/>
      <c r="AA222" s="208"/>
      <c r="AB222" s="208"/>
      <c r="AC222" s="208"/>
      <c r="AD222" s="208"/>
      <c r="AE222" s="208"/>
      <c r="AF222" s="208"/>
      <c r="AG222" s="208"/>
      <c r="AH222" s="208"/>
      <c r="AI222" s="208"/>
      <c r="AJ222" s="208"/>
      <c r="AK222" s="150"/>
      <c r="AL222" s="150"/>
      <c r="AM222" s="150"/>
      <c r="AN222" s="150"/>
      <c r="AO222" s="150"/>
      <c r="AP222" s="150"/>
      <c r="AQ222" s="150"/>
      <c r="AR222" s="150"/>
      <c r="AS222" s="150"/>
      <c r="AT222" s="150"/>
      <c r="AU222" s="150"/>
      <c r="AV222" s="150"/>
      <c r="AW222" s="150"/>
      <c r="AX222" s="150"/>
      <c r="AY222" s="150"/>
      <c r="AZ222" s="150"/>
      <c r="BA222" s="150"/>
      <c r="BB222" s="150"/>
      <c r="BC222" s="150"/>
      <c r="BD222" s="150"/>
      <c r="BE222" s="150"/>
      <c r="BF222" s="150"/>
      <c r="BG222" s="150"/>
      <c r="BH222" s="150"/>
      <c r="BI222" s="150"/>
      <c r="BJ222" s="150"/>
      <c r="BK222" s="150"/>
      <c r="BL222" s="150"/>
      <c r="BM222" s="150"/>
      <c r="BN222" s="150"/>
      <c r="BO222" s="150"/>
      <c r="BP222" s="150"/>
      <c r="BQ222" s="150"/>
      <c r="BR222" s="150"/>
    </row>
    <row r="223" spans="1:70" s="55" customFormat="1" ht="33">
      <c r="A223" s="54">
        <f ca="1">IF(ISTEXT($G223),COUNTIF($G$6:$G223,"*")," ")</f>
        <v>218</v>
      </c>
      <c r="B223" s="122">
        <v>43524</v>
      </c>
      <c r="C223" s="144">
        <f t="shared" ca="1" si="237"/>
        <v>32</v>
      </c>
      <c r="D223" s="264" t="str">
        <f t="shared" ca="1" si="237"/>
        <v>-</v>
      </c>
      <c r="E223" s="144">
        <f t="shared" ref="E223:M223" ca="1" si="269">E222</f>
        <v>11</v>
      </c>
      <c r="F223" s="144">
        <f t="shared" ca="1" si="269"/>
        <v>380</v>
      </c>
      <c r="G223" s="434" t="str">
        <f t="shared" ca="1" si="269"/>
        <v>DJ64-01007A</v>
      </c>
      <c r="H223" s="196">
        <f t="shared" ca="1" si="269"/>
        <v>3551</v>
      </c>
      <c r="I223" s="144">
        <f t="shared" si="269"/>
        <v>0</v>
      </c>
      <c r="J223" s="212">
        <f t="shared" ca="1" si="269"/>
        <v>0.5</v>
      </c>
      <c r="K223" s="146">
        <f t="shared" ca="1" si="269"/>
        <v>1680</v>
      </c>
      <c r="L223" s="146">
        <f t="shared" ca="1" si="269"/>
        <v>34.200000000000003</v>
      </c>
      <c r="M223" s="146">
        <f t="shared" ca="1" si="269"/>
        <v>2</v>
      </c>
      <c r="N223" s="193">
        <f t="shared" ca="1" si="245"/>
        <v>210.52631578947367</v>
      </c>
      <c r="O223" s="198">
        <f ca="1">SUM(Q223:AJ223)-H220-I220</f>
        <v>-3551</v>
      </c>
      <c r="P223" s="127" t="s">
        <v>232</v>
      </c>
      <c r="Q223" s="128">
        <f t="shared" ref="Q223:AJ223" ca="1" si="270">Q222*$N220</f>
        <v>0</v>
      </c>
      <c r="R223" s="128">
        <f t="shared" ca="1" si="270"/>
        <v>0</v>
      </c>
      <c r="S223" s="128">
        <f t="shared" ca="1" si="270"/>
        <v>0</v>
      </c>
      <c r="T223" s="128">
        <f t="shared" ca="1" si="270"/>
        <v>0</v>
      </c>
      <c r="U223" s="128">
        <f t="shared" ca="1" si="270"/>
        <v>0</v>
      </c>
      <c r="V223" s="128">
        <f t="shared" ca="1" si="270"/>
        <v>0</v>
      </c>
      <c r="W223" s="128">
        <f t="shared" ca="1" si="270"/>
        <v>0</v>
      </c>
      <c r="X223" s="128">
        <f t="shared" ca="1" si="270"/>
        <v>0</v>
      </c>
      <c r="Y223" s="128">
        <f t="shared" ca="1" si="270"/>
        <v>0</v>
      </c>
      <c r="Z223" s="128">
        <f t="shared" ca="1" si="270"/>
        <v>0</v>
      </c>
      <c r="AA223" s="128">
        <f t="shared" ca="1" si="270"/>
        <v>0</v>
      </c>
      <c r="AB223" s="128">
        <f t="shared" ca="1" si="270"/>
        <v>0</v>
      </c>
      <c r="AC223" s="128">
        <f t="shared" ca="1" si="270"/>
        <v>0</v>
      </c>
      <c r="AD223" s="128">
        <f t="shared" ca="1" si="270"/>
        <v>0</v>
      </c>
      <c r="AE223" s="128">
        <f t="shared" ca="1" si="270"/>
        <v>0</v>
      </c>
      <c r="AF223" s="128">
        <f t="shared" ca="1" si="270"/>
        <v>0</v>
      </c>
      <c r="AG223" s="128">
        <f t="shared" ca="1" si="270"/>
        <v>0</v>
      </c>
      <c r="AH223" s="128">
        <f t="shared" ca="1" si="270"/>
        <v>0</v>
      </c>
      <c r="AI223" s="128">
        <f t="shared" ca="1" si="270"/>
        <v>0</v>
      </c>
      <c r="AJ223" s="128">
        <f t="shared" ca="1" si="270"/>
        <v>0</v>
      </c>
      <c r="AK223" s="151"/>
      <c r="AL223" s="151"/>
      <c r="AM223" s="151"/>
      <c r="AN223" s="151"/>
      <c r="AO223" s="151"/>
      <c r="AP223" s="151"/>
      <c r="AQ223" s="151"/>
      <c r="AR223" s="151"/>
      <c r="AS223" s="151"/>
      <c r="AT223" s="151"/>
      <c r="AU223" s="151"/>
      <c r="AV223" s="151"/>
      <c r="AW223" s="151"/>
      <c r="AX223" s="151"/>
      <c r="AY223" s="151"/>
      <c r="AZ223" s="151"/>
      <c r="BA223" s="151"/>
      <c r="BB223" s="151"/>
      <c r="BC223" s="151"/>
      <c r="BD223" s="151"/>
      <c r="BE223" s="151"/>
      <c r="BF223" s="151"/>
      <c r="BG223" s="151"/>
      <c r="BH223" s="151"/>
      <c r="BI223" s="151"/>
      <c r="BJ223" s="151"/>
      <c r="BK223" s="151"/>
      <c r="BL223" s="151"/>
      <c r="BM223" s="151"/>
      <c r="BN223" s="151"/>
      <c r="BO223" s="151"/>
      <c r="BP223" s="151"/>
      <c r="BQ223" s="151"/>
      <c r="BR223" s="151"/>
    </row>
    <row r="224" spans="1:70" s="38" customFormat="1" ht="33">
      <c r="A224" s="35"/>
      <c r="B224" s="123"/>
      <c r="C224" s="144">
        <f t="shared" ca="1" si="237"/>
        <v>32</v>
      </c>
      <c r="D224" s="264" t="str">
        <f t="shared" ca="1" si="237"/>
        <v>-</v>
      </c>
      <c r="E224" s="144">
        <f t="shared" ref="E224:M224" ca="1" si="271">E223</f>
        <v>11</v>
      </c>
      <c r="F224" s="144">
        <f t="shared" ca="1" si="271"/>
        <v>380</v>
      </c>
      <c r="G224" s="434" t="str">
        <f t="shared" ca="1" si="271"/>
        <v>DJ64-01007A</v>
      </c>
      <c r="H224" s="196">
        <f t="shared" ca="1" si="271"/>
        <v>3551</v>
      </c>
      <c r="I224" s="144">
        <f t="shared" si="271"/>
        <v>0</v>
      </c>
      <c r="J224" s="212">
        <f t="shared" ca="1" si="271"/>
        <v>0.5</v>
      </c>
      <c r="K224" s="146">
        <f t="shared" ca="1" si="271"/>
        <v>1680</v>
      </c>
      <c r="L224" s="146">
        <f t="shared" ca="1" si="271"/>
        <v>34.200000000000003</v>
      </c>
      <c r="M224" s="146">
        <f t="shared" ca="1" si="271"/>
        <v>2</v>
      </c>
      <c r="N224" s="193">
        <f t="shared" ca="1" si="245"/>
        <v>210.52631578947367</v>
      </c>
      <c r="O224" s="135">
        <f ca="1">SUM(Q224:AJ224)</f>
        <v>1800</v>
      </c>
      <c r="P224" s="131" t="s">
        <v>233</v>
      </c>
      <c r="Q224" s="129">
        <f ca="1">SUMIFS('Production Result'!$D:$D,'Production Result'!$C:$C,'DA Injection'!$G224,'Production Result'!$B:$B,'DA Injection'!Q$2)</f>
        <v>0</v>
      </c>
      <c r="R224" s="129">
        <f ca="1">SUMIFS('Production Result'!$E:$E,'Production Result'!$C:$C,'DA Injection'!$G224,'Production Result'!$B:$B,'DA Injection'!Q$2)</f>
        <v>0</v>
      </c>
      <c r="S224" s="129">
        <f ca="1">SUMIFS('Production Result'!$D:$D,'Production Result'!$C:$C,'DA Injection'!$G224,'Production Result'!$B:$B,'DA Injection'!S$2)</f>
        <v>0</v>
      </c>
      <c r="T224" s="129">
        <f ca="1">SUMIFS('Production Result'!$E:$E,'Production Result'!$C:$C,'DA Injection'!$G224,'Production Result'!$B:$B,'DA Injection'!S$2)</f>
        <v>1800</v>
      </c>
      <c r="U224" s="129">
        <f ca="1">SUMIFS('Production Result'!$D:$D,'Production Result'!$C:$C,'DA Injection'!$G224,'Production Result'!$B:$B,'DA Injection'!U$2)</f>
        <v>0</v>
      </c>
      <c r="V224" s="129">
        <f ca="1">SUMIFS('Production Result'!$E:$E,'Production Result'!$C:$C,'DA Injection'!$G224,'Production Result'!$B:$B,'DA Injection'!U$2)</f>
        <v>0</v>
      </c>
      <c r="W224" s="129">
        <f ca="1">SUMIFS('Production Result'!$D:$D,'Production Result'!$C:$C,'DA Injection'!$G224,'Production Result'!$B:$B,'DA Injection'!W$2)</f>
        <v>0</v>
      </c>
      <c r="X224" s="129">
        <f ca="1">SUMIFS('Production Result'!$E:$E,'Production Result'!$C:$C,'DA Injection'!$G224,'Production Result'!$B:$B,'DA Injection'!W$2)</f>
        <v>0</v>
      </c>
      <c r="Y224" s="129">
        <f ca="1">SUMIFS('Production Result'!$D:$D,'Production Result'!$C:$C,'DA Injection'!$G224,'Production Result'!$B:$B,'DA Injection'!Y$2)</f>
        <v>0</v>
      </c>
      <c r="Z224" s="129">
        <f ca="1">SUMIFS('Production Result'!$E:$E,'Production Result'!$C:$C,'DA Injection'!$G224,'Production Result'!$B:$B,'DA Injection'!Y$2)</f>
        <v>0</v>
      </c>
      <c r="AA224" s="129">
        <f ca="1">SUMIFS('Production Result'!$D:$D,'Production Result'!$C:$C,'DA Injection'!$G224,'Production Result'!$B:$B,'DA Injection'!AA$2)</f>
        <v>0</v>
      </c>
      <c r="AB224" s="129">
        <f ca="1">SUMIFS('Production Result'!$E:$E,'Production Result'!$C:$C,'DA Injection'!$G224,'Production Result'!$B:$B,'DA Injection'!AA$2)</f>
        <v>0</v>
      </c>
      <c r="AC224" s="129">
        <f ca="1">SUMIFS('Production Result'!$D:$D,'Production Result'!$C:$C,'DA Injection'!$G224,'Production Result'!$B:$B,'DA Injection'!AC$2)</f>
        <v>0</v>
      </c>
      <c r="AD224" s="129">
        <f ca="1">SUMIFS('Production Result'!$E:$E,'Production Result'!$C:$C,'DA Injection'!$G224,'Production Result'!$B:$B,'DA Injection'!AC$2)</f>
        <v>0</v>
      </c>
      <c r="AE224" s="129">
        <f ca="1">SUMIFS('Production Result'!$D:$D,'Production Result'!$C:$C,'DA Injection'!$G224,'Production Result'!$B:$B,'DA Injection'!AE$2)</f>
        <v>0</v>
      </c>
      <c r="AF224" s="129">
        <f ca="1">SUMIFS('Production Result'!$E:$E,'Production Result'!$C:$C,'DA Injection'!$G224,'Production Result'!$B:$B,'DA Injection'!AE$2)</f>
        <v>0</v>
      </c>
      <c r="AG224" s="129">
        <f ca="1">SUMIFS('Production Result'!$D:$D,'Production Result'!$C:$C,'DA Injection'!$G224,'Production Result'!$B:$B,'DA Injection'!AG$2)</f>
        <v>0</v>
      </c>
      <c r="AH224" s="129">
        <f ca="1">SUMIFS('Production Result'!$E:$E,'Production Result'!$C:$C,'DA Injection'!$G224,'Production Result'!$B:$B,'DA Injection'!AG$2)</f>
        <v>0</v>
      </c>
      <c r="AI224" s="129">
        <f ca="1">SUMIFS('Production Result'!$D:$D,'Production Result'!$C:$C,'DA Injection'!$G224,'Production Result'!$B:$B,'DA Injection'!AI$2)</f>
        <v>0</v>
      </c>
      <c r="AJ224" s="129">
        <f ca="1">SUMIFS('Production Result'!$E:$E,'Production Result'!$C:$C,'DA Injection'!$G224,'Production Result'!$B:$B,'DA Injection'!AI$2)</f>
        <v>0</v>
      </c>
      <c r="AK224" s="151"/>
      <c r="AL224" s="151"/>
      <c r="AM224" s="151"/>
      <c r="AN224" s="151"/>
      <c r="AO224" s="151"/>
      <c r="AP224" s="151"/>
      <c r="AQ224" s="151"/>
      <c r="AR224" s="151"/>
      <c r="AS224" s="151"/>
      <c r="AT224" s="151"/>
      <c r="AU224" s="151"/>
      <c r="AV224" s="151"/>
      <c r="AW224" s="151"/>
      <c r="AX224" s="151"/>
      <c r="AY224" s="151"/>
      <c r="AZ224" s="151"/>
      <c r="BA224" s="151"/>
      <c r="BB224" s="151"/>
      <c r="BC224" s="151"/>
      <c r="BD224" s="151"/>
      <c r="BE224" s="151"/>
      <c r="BF224" s="151"/>
      <c r="BG224" s="151"/>
      <c r="BH224" s="151"/>
      <c r="BI224" s="151"/>
      <c r="BJ224" s="151"/>
      <c r="BK224" s="151"/>
      <c r="BL224" s="151"/>
      <c r="BM224" s="151"/>
      <c r="BN224" s="151"/>
      <c r="BO224" s="151"/>
      <c r="BP224" s="151"/>
      <c r="BQ224" s="151"/>
      <c r="BR224" s="151"/>
    </row>
    <row r="225" spans="1:70" s="38" customFormat="1" ht="33">
      <c r="A225" s="35"/>
      <c r="B225" s="123"/>
      <c r="C225" s="144">
        <f t="shared" ca="1" si="237"/>
        <v>32</v>
      </c>
      <c r="D225" s="264" t="str">
        <f t="shared" ca="1" si="237"/>
        <v>-</v>
      </c>
      <c r="E225" s="144">
        <f t="shared" ref="E225:M225" ca="1" si="272">E224</f>
        <v>11</v>
      </c>
      <c r="F225" s="144">
        <f t="shared" ca="1" si="272"/>
        <v>380</v>
      </c>
      <c r="G225" s="434" t="str">
        <f t="shared" ca="1" si="272"/>
        <v>DJ64-01007A</v>
      </c>
      <c r="H225" s="196">
        <f t="shared" ca="1" si="272"/>
        <v>3551</v>
      </c>
      <c r="I225" s="144">
        <f t="shared" si="272"/>
        <v>0</v>
      </c>
      <c r="J225" s="212">
        <f t="shared" ca="1" si="272"/>
        <v>0.5</v>
      </c>
      <c r="K225" s="146">
        <f t="shared" ca="1" si="272"/>
        <v>1680</v>
      </c>
      <c r="L225" s="146">
        <f t="shared" ca="1" si="272"/>
        <v>34.200000000000003</v>
      </c>
      <c r="M225" s="146">
        <f t="shared" ca="1" si="272"/>
        <v>2</v>
      </c>
      <c r="N225" s="193">
        <f t="shared" ca="1" si="245"/>
        <v>210.52631578947367</v>
      </c>
      <c r="O225" s="135">
        <f ca="1">SUM(Q225:AJ225)</f>
        <v>24</v>
      </c>
      <c r="P225" s="132" t="s">
        <v>234</v>
      </c>
      <c r="Q225" s="129">
        <f ca="1">SUMIFS('Production Result'!$F:$F,'Production Result'!$C:$C,'DA Injection'!$G225,'Production Result'!$B:$B,'DA Injection'!Q$2)</f>
        <v>0</v>
      </c>
      <c r="R225" s="129">
        <f ca="1">SUMIFS('Production Result'!$G:$G,'Production Result'!$C:$C,'DA Injection'!$G225,'Production Result'!$B:$B,'DA Injection'!Q$2)</f>
        <v>0</v>
      </c>
      <c r="S225" s="129">
        <f ca="1">SUMIFS('Production Result'!$F:$F,'Production Result'!$C:$C,'DA Injection'!$G225,'Production Result'!$B:$B,'DA Injection'!S$2)</f>
        <v>0</v>
      </c>
      <c r="T225" s="129">
        <f ca="1">SUMIFS('Production Result'!$G:$G,'Production Result'!$C:$C,'DA Injection'!$G225,'Production Result'!$B:$B,'DA Injection'!S$2)</f>
        <v>24</v>
      </c>
      <c r="U225" s="129">
        <f ca="1">SUMIFS('Production Result'!$F:$F,'Production Result'!$C:$C,'DA Injection'!$G225,'Production Result'!$B:$B,'DA Injection'!U$2)</f>
        <v>0</v>
      </c>
      <c r="V225" s="129">
        <f ca="1">SUMIFS('Production Result'!$G:$G,'Production Result'!$C:$C,'DA Injection'!$G225,'Production Result'!$B:$B,'DA Injection'!U$2)</f>
        <v>0</v>
      </c>
      <c r="W225" s="129">
        <f ca="1">SUMIFS('Production Result'!$F:$F,'Production Result'!$C:$C,'DA Injection'!$G225,'Production Result'!$B:$B,'DA Injection'!W$2)</f>
        <v>0</v>
      </c>
      <c r="X225" s="129">
        <f ca="1">SUMIFS('Production Result'!$G:$G,'Production Result'!$C:$C,'DA Injection'!$G225,'Production Result'!$B:$B,'DA Injection'!W$2)</f>
        <v>0</v>
      </c>
      <c r="Y225" s="129">
        <f ca="1">SUMIFS('Production Result'!$F:$F,'Production Result'!$C:$C,'DA Injection'!$G225,'Production Result'!$B:$B,'DA Injection'!Y$2)</f>
        <v>0</v>
      </c>
      <c r="Z225" s="129">
        <f ca="1">SUMIFS('Production Result'!$G:$G,'Production Result'!$C:$C,'DA Injection'!$G225,'Production Result'!$B:$B,'DA Injection'!Y$2)</f>
        <v>0</v>
      </c>
      <c r="AA225" s="129">
        <f ca="1">SUMIFS('Production Result'!$F:$F,'Production Result'!$C:$C,'DA Injection'!$G225,'Production Result'!$B:$B,'DA Injection'!AA$2)</f>
        <v>0</v>
      </c>
      <c r="AB225" s="129">
        <f ca="1">SUMIFS('Production Result'!$G:$G,'Production Result'!$C:$C,'DA Injection'!$G225,'Production Result'!$B:$B,'DA Injection'!AA$2)</f>
        <v>0</v>
      </c>
      <c r="AC225" s="129">
        <f ca="1">SUMIFS('Production Result'!$F:$F,'Production Result'!$C:$C,'DA Injection'!$G225,'Production Result'!$B:$B,'DA Injection'!AC$2)</f>
        <v>0</v>
      </c>
      <c r="AD225" s="129">
        <f ca="1">SUMIFS('Production Result'!$G:$G,'Production Result'!$C:$C,'DA Injection'!$G225,'Production Result'!$B:$B,'DA Injection'!AC$2)</f>
        <v>0</v>
      </c>
      <c r="AE225" s="129">
        <f ca="1">SUMIFS('Production Result'!$F:$F,'Production Result'!$C:$C,'DA Injection'!$G225,'Production Result'!$B:$B,'DA Injection'!AE$2)</f>
        <v>0</v>
      </c>
      <c r="AF225" s="129">
        <f ca="1">SUMIFS('Production Result'!$G:$G,'Production Result'!$C:$C,'DA Injection'!$G225,'Production Result'!$B:$B,'DA Injection'!AE$2)</f>
        <v>0</v>
      </c>
      <c r="AG225" s="129">
        <f ca="1">SUMIFS('Production Result'!$F:$F,'Production Result'!$C:$C,'DA Injection'!$G225,'Production Result'!$B:$B,'DA Injection'!AG$2)</f>
        <v>0</v>
      </c>
      <c r="AH225" s="129">
        <f ca="1">SUMIFS('Production Result'!$G:$G,'Production Result'!$C:$C,'DA Injection'!$G225,'Production Result'!$B:$B,'DA Injection'!AG$2)</f>
        <v>0</v>
      </c>
      <c r="AI225" s="129">
        <f ca="1">SUMIFS('Production Result'!$F:$F,'Production Result'!$C:$C,'DA Injection'!$G225,'Production Result'!$B:$B,'DA Injection'!AI$2)</f>
        <v>0</v>
      </c>
      <c r="AJ225" s="129">
        <f ca="1">SUMIFS('Production Result'!$G:$G,'Production Result'!$C:$C,'DA Injection'!$G225,'Production Result'!$B:$B,'DA Injection'!AI$2)</f>
        <v>0</v>
      </c>
      <c r="AK225" s="151"/>
      <c r="AL225" s="151"/>
      <c r="AM225" s="151"/>
      <c r="AN225" s="151"/>
      <c r="AO225" s="151"/>
      <c r="AP225" s="151"/>
      <c r="AQ225" s="151"/>
      <c r="AR225" s="151"/>
      <c r="AS225" s="151"/>
      <c r="AT225" s="151"/>
      <c r="AU225" s="151"/>
      <c r="AV225" s="151"/>
      <c r="AW225" s="151"/>
      <c r="AX225" s="151"/>
      <c r="AY225" s="151"/>
      <c r="AZ225" s="151"/>
      <c r="BA225" s="151"/>
      <c r="BB225" s="151"/>
      <c r="BC225" s="151"/>
      <c r="BD225" s="151"/>
      <c r="BE225" s="151"/>
      <c r="BF225" s="151"/>
      <c r="BG225" s="151"/>
      <c r="BH225" s="151"/>
      <c r="BI225" s="151"/>
      <c r="BJ225" s="151"/>
      <c r="BK225" s="151"/>
      <c r="BL225" s="151"/>
      <c r="BM225" s="151"/>
      <c r="BN225" s="151"/>
      <c r="BO225" s="151"/>
      <c r="BP225" s="151"/>
      <c r="BQ225" s="151"/>
      <c r="BR225" s="151"/>
    </row>
    <row r="226" spans="1:70" s="38" customFormat="1" ht="33">
      <c r="A226" s="35"/>
      <c r="B226" s="123"/>
      <c r="C226" s="145">
        <f t="shared" ca="1" si="237"/>
        <v>32</v>
      </c>
      <c r="D226" s="264" t="str">
        <f t="shared" ca="1" si="237"/>
        <v>-</v>
      </c>
      <c r="E226" s="145">
        <f t="shared" ref="E226:M226" ca="1" si="273">E225</f>
        <v>11</v>
      </c>
      <c r="F226" s="145">
        <f t="shared" ca="1" si="273"/>
        <v>380</v>
      </c>
      <c r="G226" s="435" t="str">
        <f t="shared" ca="1" si="273"/>
        <v>DJ64-01007A</v>
      </c>
      <c r="H226" s="196">
        <f t="shared" ca="1" si="273"/>
        <v>3551</v>
      </c>
      <c r="I226" s="145">
        <f t="shared" si="273"/>
        <v>0</v>
      </c>
      <c r="J226" s="213">
        <f t="shared" ca="1" si="273"/>
        <v>0.5</v>
      </c>
      <c r="K226" s="146">
        <f t="shared" ca="1" si="273"/>
        <v>1680</v>
      </c>
      <c r="L226" s="146">
        <f t="shared" ca="1" si="273"/>
        <v>34.200000000000003</v>
      </c>
      <c r="M226" s="146">
        <f t="shared" ca="1" si="273"/>
        <v>2</v>
      </c>
      <c r="N226" s="194">
        <f t="shared" ca="1" si="245"/>
        <v>210.52631578947367</v>
      </c>
      <c r="O226" s="137">
        <f ca="1">O225/O224</f>
        <v>1.3333333333333334E-2</v>
      </c>
      <c r="P226" s="136" t="s">
        <v>239</v>
      </c>
      <c r="Q226" s="138" t="str">
        <f t="shared" ref="Q226:AJ226" ca="1" si="274">IFERROR(Q225/Q224,"")</f>
        <v/>
      </c>
      <c r="R226" s="138" t="str">
        <f t="shared" ca="1" si="274"/>
        <v/>
      </c>
      <c r="S226" s="138" t="str">
        <f t="shared" ca="1" si="274"/>
        <v/>
      </c>
      <c r="T226" s="138">
        <f t="shared" ca="1" si="274"/>
        <v>1.3333333333333334E-2</v>
      </c>
      <c r="U226" s="138" t="str">
        <f t="shared" ca="1" si="274"/>
        <v/>
      </c>
      <c r="V226" s="138" t="str">
        <f t="shared" ca="1" si="274"/>
        <v/>
      </c>
      <c r="W226" s="138" t="str">
        <f t="shared" ca="1" si="274"/>
        <v/>
      </c>
      <c r="X226" s="138" t="str">
        <f t="shared" ca="1" si="274"/>
        <v/>
      </c>
      <c r="Y226" s="138" t="str">
        <f t="shared" ca="1" si="274"/>
        <v/>
      </c>
      <c r="Z226" s="138" t="str">
        <f t="shared" ca="1" si="274"/>
        <v/>
      </c>
      <c r="AA226" s="138" t="str">
        <f t="shared" ca="1" si="274"/>
        <v/>
      </c>
      <c r="AB226" s="138" t="str">
        <f t="shared" ca="1" si="274"/>
        <v/>
      </c>
      <c r="AC226" s="138" t="str">
        <f t="shared" ca="1" si="274"/>
        <v/>
      </c>
      <c r="AD226" s="138" t="str">
        <f t="shared" ca="1" si="274"/>
        <v/>
      </c>
      <c r="AE226" s="138" t="str">
        <f t="shared" ca="1" si="274"/>
        <v/>
      </c>
      <c r="AF226" s="138" t="str">
        <f t="shared" ca="1" si="274"/>
        <v/>
      </c>
      <c r="AG226" s="138" t="str">
        <f t="shared" ca="1" si="274"/>
        <v/>
      </c>
      <c r="AH226" s="138" t="str">
        <f t="shared" ca="1" si="274"/>
        <v/>
      </c>
      <c r="AI226" s="138" t="str">
        <f t="shared" ca="1" si="274"/>
        <v/>
      </c>
      <c r="AJ226" s="138" t="str">
        <f t="shared" ca="1" si="274"/>
        <v/>
      </c>
      <c r="AK226" s="151"/>
      <c r="AL226" s="151"/>
      <c r="AM226" s="151"/>
      <c r="AN226" s="151"/>
      <c r="AO226" s="151"/>
      <c r="AP226" s="151"/>
      <c r="AQ226" s="151"/>
      <c r="AR226" s="151"/>
      <c r="AS226" s="151"/>
      <c r="AT226" s="151"/>
      <c r="AU226" s="151"/>
      <c r="AV226" s="151"/>
      <c r="AW226" s="151"/>
      <c r="AX226" s="151"/>
      <c r="AY226" s="151"/>
      <c r="AZ226" s="151"/>
      <c r="BA226" s="151"/>
      <c r="BB226" s="151"/>
      <c r="BC226" s="151"/>
      <c r="BD226" s="151"/>
      <c r="BE226" s="151"/>
      <c r="BF226" s="151"/>
      <c r="BG226" s="151"/>
      <c r="BH226" s="151"/>
      <c r="BI226" s="151"/>
      <c r="BJ226" s="151"/>
      <c r="BK226" s="151"/>
      <c r="BL226" s="151"/>
      <c r="BM226" s="151"/>
      <c r="BN226" s="151"/>
      <c r="BO226" s="151"/>
      <c r="BP226" s="151"/>
      <c r="BQ226" s="151"/>
      <c r="BR226" s="151"/>
    </row>
    <row r="227" spans="1:70" s="115" customFormat="1" ht="33">
      <c r="A227" s="114"/>
      <c r="B227" s="121"/>
      <c r="C227" s="141">
        <f ca="1">IF(P231="Good",COUNTIF(INDIRECT("P1:P"&amp;ROW(P231)),"Good"))</f>
        <v>33</v>
      </c>
      <c r="D227" s="285" t="str">
        <f ca="1">IFERROR(SUM(Q231:AJ231)/SUM(Q230:AJ230),"-")</f>
        <v>-</v>
      </c>
      <c r="E227" s="139">
        <f ca="1">VLOOKUP(G227,'Code List'!B:D,2,0)</f>
        <v>11</v>
      </c>
      <c r="F227" s="139">
        <f ca="1">VLOOKUP(G227,'Code List'!B:D,3,0)</f>
        <v>380</v>
      </c>
      <c r="G227" s="290" t="str">
        <f ca="1">VLOOKUP(C227,'Code List'!A:B,2,0)</f>
        <v>DJ66-00398A</v>
      </c>
      <c r="H227" s="195">
        <f ca="1">SUM(Q228:AJ228)-K227</f>
        <v>-36772</v>
      </c>
      <c r="I227" s="133"/>
      <c r="J227" s="211">
        <f ca="1">VLOOKUP(G227,'Code List'!B:G,6,0)</f>
        <v>0.5</v>
      </c>
      <c r="K227" s="140">
        <f ca="1">SUMIFS(Stock!C:C,Stock!B:B,'DA Injection'!G227)+SUMIFS(Stock!C:C,Stock!B:B,VLOOKUP('DA Injection'!G227,'Code List'!$B:$K,10,0))</f>
        <v>36772</v>
      </c>
      <c r="L227" s="140">
        <f ca="1">VLOOKUP(G227,'Code List'!B:F,4,0)</f>
        <v>48</v>
      </c>
      <c r="M227" s="140">
        <f ca="1">VLOOKUP(G227,'Code List'!B:F,5,0)</f>
        <v>2</v>
      </c>
      <c r="N227" s="197">
        <f t="shared" ca="1" si="245"/>
        <v>150</v>
      </c>
      <c r="O227" s="134"/>
      <c r="P227" s="124" t="s">
        <v>231</v>
      </c>
      <c r="Q227" s="125" t="s">
        <v>228</v>
      </c>
      <c r="R227" s="126" t="s">
        <v>229</v>
      </c>
      <c r="S227" s="125" t="s">
        <v>228</v>
      </c>
      <c r="T227" s="126" t="s">
        <v>229</v>
      </c>
      <c r="U227" s="125" t="s">
        <v>228</v>
      </c>
      <c r="V227" s="126" t="s">
        <v>229</v>
      </c>
      <c r="W227" s="125" t="s">
        <v>228</v>
      </c>
      <c r="X227" s="126" t="s">
        <v>229</v>
      </c>
      <c r="Y227" s="125" t="s">
        <v>228</v>
      </c>
      <c r="Z227" s="126" t="s">
        <v>229</v>
      </c>
      <c r="AA227" s="125" t="s">
        <v>228</v>
      </c>
      <c r="AB227" s="126" t="s">
        <v>229</v>
      </c>
      <c r="AC227" s="125" t="s">
        <v>228</v>
      </c>
      <c r="AD227" s="126" t="s">
        <v>229</v>
      </c>
      <c r="AE227" s="125" t="s">
        <v>228</v>
      </c>
      <c r="AF227" s="126" t="s">
        <v>229</v>
      </c>
      <c r="AG227" s="125" t="s">
        <v>228</v>
      </c>
      <c r="AH227" s="126" t="s">
        <v>229</v>
      </c>
      <c r="AI227" s="125" t="s">
        <v>228</v>
      </c>
      <c r="AJ227" s="126" t="s">
        <v>229</v>
      </c>
      <c r="AK227" s="150"/>
      <c r="AL227" s="150"/>
      <c r="AM227" s="150"/>
      <c r="AN227" s="150"/>
      <c r="AO227" s="150"/>
      <c r="AP227" s="150"/>
      <c r="AQ227" s="150"/>
      <c r="AR227" s="150"/>
      <c r="AS227" s="150"/>
      <c r="AT227" s="150"/>
      <c r="AU227" s="150"/>
      <c r="AV227" s="150"/>
      <c r="AW227" s="150"/>
      <c r="AX227" s="150"/>
      <c r="AY227" s="150"/>
      <c r="AZ227" s="150"/>
      <c r="BA227" s="150"/>
      <c r="BB227" s="150"/>
      <c r="BC227" s="150"/>
      <c r="BD227" s="150"/>
      <c r="BE227" s="150"/>
      <c r="BF227" s="150"/>
      <c r="BG227" s="150"/>
      <c r="BH227" s="150"/>
      <c r="BI227" s="150"/>
      <c r="BJ227" s="150"/>
      <c r="BK227" s="150"/>
      <c r="BL227" s="150"/>
      <c r="BM227" s="150"/>
      <c r="BN227" s="150"/>
      <c r="BO227" s="150"/>
      <c r="BP227" s="150"/>
      <c r="BQ227" s="150"/>
      <c r="BR227" s="150"/>
    </row>
    <row r="228" spans="1:70" s="115" customFormat="1" ht="66.95" customHeight="1">
      <c r="A228" s="114"/>
      <c r="B228" s="121"/>
      <c r="C228" s="144">
        <f t="shared" ref="C228:M228" ca="1" si="275">C227</f>
        <v>33</v>
      </c>
      <c r="D228" s="264" t="str">
        <f t="shared" ca="1" si="275"/>
        <v>-</v>
      </c>
      <c r="E228" s="144">
        <f t="shared" ca="1" si="275"/>
        <v>11</v>
      </c>
      <c r="F228" s="144">
        <f t="shared" ca="1" si="275"/>
        <v>380</v>
      </c>
      <c r="G228" s="144" t="str">
        <f t="shared" ca="1" si="275"/>
        <v>DJ66-00398A</v>
      </c>
      <c r="H228" s="196">
        <f t="shared" ca="1" si="275"/>
        <v>-36772</v>
      </c>
      <c r="I228" s="144">
        <f t="shared" si="275"/>
        <v>0</v>
      </c>
      <c r="J228" s="212">
        <f t="shared" ca="1" si="275"/>
        <v>0.5</v>
      </c>
      <c r="K228" s="146">
        <f t="shared" ca="1" si="275"/>
        <v>36772</v>
      </c>
      <c r="L228" s="146">
        <f t="shared" ca="1" si="275"/>
        <v>48</v>
      </c>
      <c r="M228" s="146">
        <f t="shared" ca="1" si="275"/>
        <v>2</v>
      </c>
      <c r="N228" s="193">
        <f t="shared" ca="1" si="245"/>
        <v>150</v>
      </c>
      <c r="O228" s="134" t="s">
        <v>238</v>
      </c>
      <c r="P228" s="124"/>
      <c r="Q228" s="463">
        <f ca="1">IF(SUMIFS(INDIRECT("'PSI WM REF'!"&amp;SUBSTITUTE(ADDRESS(1,MATCH(Q$2,INDIRECT("'PSI WM REF'!"&amp;"5:5"),0)),"$1","")&amp;":"&amp;SUBSTITUTE(ADDRESS(1,MATCH(Q$2,INDIRECT("'PSI WM REF'!"&amp;"5:5"),0)),"$1","")),INDIRECT("'PSI WM REF'!"&amp;"C:C"),$G227,INDIRECT("'PSI WM REF'!"&amp;"U:U"),"3.Balance stock (only SEHC)")&gt;0,0,IF(ABS(SUMIFS(INDIRECT("'PSI WM REF'!"&amp;SUBSTITUTE(ADDRESS(1,MATCH(Q$2,INDIRECT("'PSI WM REF'!"&amp;"5:5"),0)),"$1","")&amp;":"&amp;SUBSTITUTE(ADDRESS(1,MATCH(Q$2,INDIRECT("'PSI WM REF'!"&amp;"5:5"),0)),"$1","")),INDIRECT("'PSI WM REF'!"&amp;"C:C"),$G227,INDIRECT("'PSI WM REF'!"&amp;"U:U"),"3.Balance stock (only SEHC)"))&gt;SUMIFS(INDIRECT("'PSI WM REF'!"&amp;SUBSTITUTE(ADDRESS(1,MATCH(Q$2,INDIRECT("'PSI WM REF'!"&amp;"5:5"),0)),"$1","")&amp;":"&amp;SUBSTITUTE(ADDRESS(1,MATCH(Q$2,INDIRECT("'PSI WM REF'!"&amp;"5:5"),0)),"$1","")),INDIRECT("'PSI WM REF'!"&amp;"C:C"),$G227,INDIRECT("'PSI WM REF'!"&amp;"U:U"),"1.Requirements (필요량)"),SUMIFS(INDIRECT("'PSI WM REF'!"&amp;SUBSTITUTE(ADDRESS(1,MATCH(Q$2,INDIRECT("'PSI WM REF'!"&amp;"5:5"),0)),"$1","")&amp;":"&amp;SUBSTITUTE(ADDRESS(1,MATCH(Q$2,INDIRECT("'PSI WM REF'!"&amp;"5:5"),0)),"$1","")),INDIRECT("'PSI WM REF'!"&amp;"C:C"),$G227,INDIRECT("'PSI WM REF'!"&amp;"U:U"),"1.Requirements (필요량)"),ABS(SUMIFS(INDIRECT("'PSI WM REF'!"&amp;SUBSTITUTE(ADDRESS(1,MATCH(Q$2,INDIRECT("'PSI WM REF'!"&amp;"5:5"),0)),"$1","")&amp;":"&amp;SUBSTITUTE(ADDRESS(1,MATCH(Q$2,INDIRECT("'PSI WM REF'!"&amp;"5:5"),0)),"$1","")),INDIRECT("'PSI WM REF'!"&amp;"C:C"),$G227,INDIRECT("'PSI WM REF'!"&amp;"U:U"),"3.Balance stock (only SEHC)"))))+N(" [[[[               Comment: WM REF PSI              ]]]")+IFERROR(SUMIFS(INDIRECT("'PSI VC'!"&amp;SUBSTITUTE(ADDRESS(1,MATCH(Q$2,INDIRECT("'PSI VC'!"&amp;"3:3"),0)),"$1","")&amp;":"&amp;SUBSTITUTE(ADDRESS(1,MATCH(Q$2,INDIRECT("'PSI VC'!"&amp;"3:3"),0)),"$1","")),INDIRECT("'PSI VC'!"&amp;"A:A"),$G227),0)+N("[[[                    Comment: VC PSI                    ]]]")+SUMIFS(INDIRECT("'Assy PSI Shortage'!"&amp;SUBSTITUTE(ADDRESS(1,42+MATCH(Q$2,INDIRECT("'Assy PSI Shortage'!"&amp;"AQ2:BA2"),0)),"$1","")&amp;":"&amp;SUBSTITUTE(ADDRESS(1,42+MATCH(Q$2,INDIRECT("'Assy PSI Shortage'!"&amp;"AQ2:BA2"),0)),"$1","")),'Assy PSI Shortage'!$AP:$AP,'DA Injection'!$G227)+N("[[[                    Comment: Assy PSI                    ]]]")</f>
        <v>0</v>
      </c>
      <c r="R228" s="464"/>
      <c r="S228" s="463">
        <f ca="1">IF(SUMIFS(INDIRECT("'PSI WM REF'!"&amp;SUBSTITUTE(ADDRESS(1,MATCH(S$2,INDIRECT("'PSI WM REF'!"&amp;"5:5"),0)),"$1","")&amp;":"&amp;SUBSTITUTE(ADDRESS(1,MATCH(S$2,INDIRECT("'PSI WM REF'!"&amp;"5:5"),0)),"$1","")),INDIRECT("'PSI WM REF'!"&amp;"C:C"),$G227,INDIRECT("'PSI WM REF'!"&amp;"U:U"),"3.Balance stock (only SEHC)")&gt;0,0,IF(ABS(SUMIFS(INDIRECT("'PSI WM REF'!"&amp;SUBSTITUTE(ADDRESS(1,MATCH(S$2,INDIRECT("'PSI WM REF'!"&amp;"5:5"),0)),"$1","")&amp;":"&amp;SUBSTITUTE(ADDRESS(1,MATCH(S$2,INDIRECT("'PSI WM REF'!"&amp;"5:5"),0)),"$1","")),INDIRECT("'PSI WM REF'!"&amp;"C:C"),$G227,INDIRECT("'PSI WM REF'!"&amp;"U:U"),"3.Balance stock (only SEHC)"))&gt;SUMIFS(INDIRECT("'PSI WM REF'!"&amp;SUBSTITUTE(ADDRESS(1,MATCH(S$2,INDIRECT("'PSI WM REF'!"&amp;"5:5"),0)),"$1","")&amp;":"&amp;SUBSTITUTE(ADDRESS(1,MATCH(S$2,INDIRECT("'PSI WM REF'!"&amp;"5:5"),0)),"$1","")),INDIRECT("'PSI WM REF'!"&amp;"C:C"),$G227,INDIRECT("'PSI WM REF'!"&amp;"U:U"),"1.Requirements (필요량)"),SUMIFS(INDIRECT("'PSI WM REF'!"&amp;SUBSTITUTE(ADDRESS(1,MATCH(S$2,INDIRECT("'PSI WM REF'!"&amp;"5:5"),0)),"$1","")&amp;":"&amp;SUBSTITUTE(ADDRESS(1,MATCH(S$2,INDIRECT("'PSI WM REF'!"&amp;"5:5"),0)),"$1","")),INDIRECT("'PSI WM REF'!"&amp;"C:C"),$G227,INDIRECT("'PSI WM REF'!"&amp;"U:U"),"1.Requirements (필요량)"),ABS(SUMIFS(INDIRECT("'PSI WM REF'!"&amp;SUBSTITUTE(ADDRESS(1,MATCH(S$2,INDIRECT("'PSI WM REF'!"&amp;"5:5"),0)),"$1","")&amp;":"&amp;SUBSTITUTE(ADDRESS(1,MATCH(S$2,INDIRECT("'PSI WM REF'!"&amp;"5:5"),0)),"$1","")),INDIRECT("'PSI WM REF'!"&amp;"C:C"),$G227,INDIRECT("'PSI WM REF'!"&amp;"U:U"),"3.Balance stock (only SEHC)"))))+N(" [[[[               Comment: WM REF PSI              ]]]")+IFERROR(SUMIFS(INDIRECT("'PSI VC'!"&amp;SUBSTITUTE(ADDRESS(1,MATCH(S$2,INDIRECT("'PSI VC'!"&amp;"3:3"),0)),"$1","")&amp;":"&amp;SUBSTITUTE(ADDRESS(1,MATCH(S$2,INDIRECT("'PSI VC'!"&amp;"3:3"),0)),"$1","")),INDIRECT("'PSI VC'!"&amp;"A:A"),$G227),0)+N("[[[                    Comment: VC PSI                    ]]]")+SUMIFS(INDIRECT("'Assy PSI Shortage'!"&amp;SUBSTITUTE(ADDRESS(1,42+MATCH(S$2,INDIRECT("'Assy PSI Shortage'!"&amp;"AQ2:BA2"),0)),"$1","")&amp;":"&amp;SUBSTITUTE(ADDRESS(1,42+MATCH(S$2,INDIRECT("'Assy PSI Shortage'!"&amp;"AQ2:BA2"),0)),"$1","")),'Assy PSI Shortage'!$AP:$AP,'DA Injection'!$G227)+N("[[[                    Comment: Assy PSI                    ]]]")</f>
        <v>0</v>
      </c>
      <c r="T228" s="464"/>
      <c r="U228" s="463">
        <f ca="1">IF(SUMIFS(INDIRECT("'PSI WM REF'!"&amp;SUBSTITUTE(ADDRESS(1,MATCH(U$2,INDIRECT("'PSI WM REF'!"&amp;"5:5"),0)),"$1","")&amp;":"&amp;SUBSTITUTE(ADDRESS(1,MATCH(U$2,INDIRECT("'PSI WM REF'!"&amp;"5:5"),0)),"$1","")),INDIRECT("'PSI WM REF'!"&amp;"C:C"),$G227,INDIRECT("'PSI WM REF'!"&amp;"U:U"),"3.Balance stock (only SEHC)")&gt;0,0,IF(ABS(SUMIFS(INDIRECT("'PSI WM REF'!"&amp;SUBSTITUTE(ADDRESS(1,MATCH(U$2,INDIRECT("'PSI WM REF'!"&amp;"5:5"),0)),"$1","")&amp;":"&amp;SUBSTITUTE(ADDRESS(1,MATCH(U$2,INDIRECT("'PSI WM REF'!"&amp;"5:5"),0)),"$1","")),INDIRECT("'PSI WM REF'!"&amp;"C:C"),$G227,INDIRECT("'PSI WM REF'!"&amp;"U:U"),"3.Balance stock (only SEHC)"))&gt;SUMIFS(INDIRECT("'PSI WM REF'!"&amp;SUBSTITUTE(ADDRESS(1,MATCH(U$2,INDIRECT("'PSI WM REF'!"&amp;"5:5"),0)),"$1","")&amp;":"&amp;SUBSTITUTE(ADDRESS(1,MATCH(U$2,INDIRECT("'PSI WM REF'!"&amp;"5:5"),0)),"$1","")),INDIRECT("'PSI WM REF'!"&amp;"C:C"),$G227,INDIRECT("'PSI WM REF'!"&amp;"U:U"),"1.Requirements (필요량)"),SUMIFS(INDIRECT("'PSI WM REF'!"&amp;SUBSTITUTE(ADDRESS(1,MATCH(U$2,INDIRECT("'PSI WM REF'!"&amp;"5:5"),0)),"$1","")&amp;":"&amp;SUBSTITUTE(ADDRESS(1,MATCH(U$2,INDIRECT("'PSI WM REF'!"&amp;"5:5"),0)),"$1","")),INDIRECT("'PSI WM REF'!"&amp;"C:C"),$G227,INDIRECT("'PSI WM REF'!"&amp;"U:U"),"1.Requirements (필요량)"),ABS(SUMIFS(INDIRECT("'PSI WM REF'!"&amp;SUBSTITUTE(ADDRESS(1,MATCH(U$2,INDIRECT("'PSI WM REF'!"&amp;"5:5"),0)),"$1","")&amp;":"&amp;SUBSTITUTE(ADDRESS(1,MATCH(U$2,INDIRECT("'PSI WM REF'!"&amp;"5:5"),0)),"$1","")),INDIRECT("'PSI WM REF'!"&amp;"C:C"),$G227,INDIRECT("'PSI WM REF'!"&amp;"U:U"),"3.Balance stock (only SEHC)"))))+N(" [[[[               Comment: WM REF PSI              ]]]")+IFERROR(SUMIFS(INDIRECT("'PSI VC'!"&amp;SUBSTITUTE(ADDRESS(1,MATCH(U$2,INDIRECT("'PSI VC'!"&amp;"3:3"),0)),"$1","")&amp;":"&amp;SUBSTITUTE(ADDRESS(1,MATCH(U$2,INDIRECT("'PSI VC'!"&amp;"3:3"),0)),"$1","")),INDIRECT("'PSI VC'!"&amp;"A:A"),$G227),0)+N("[[[                    Comment: VC PSI                    ]]]")+SUMIFS(INDIRECT("'Assy PSI Shortage'!"&amp;SUBSTITUTE(ADDRESS(1,42+MATCH(U$2,INDIRECT("'Assy PSI Shortage'!"&amp;"AQ2:BA2"),0)),"$1","")&amp;":"&amp;SUBSTITUTE(ADDRESS(1,42+MATCH(U$2,INDIRECT("'Assy PSI Shortage'!"&amp;"AQ2:BA2"),0)),"$1","")),'Assy PSI Shortage'!$AP:$AP,'DA Injection'!$G227)+N("[[[                    Comment: Assy PSI                    ]]]")</f>
        <v>0</v>
      </c>
      <c r="V228" s="464"/>
      <c r="W228" s="463">
        <f ca="1">IF(SUMIFS(INDIRECT("'PSI WM REF'!"&amp;SUBSTITUTE(ADDRESS(1,MATCH(W$2,INDIRECT("'PSI WM REF'!"&amp;"5:5"),0)),"$1","")&amp;":"&amp;SUBSTITUTE(ADDRESS(1,MATCH(W$2,INDIRECT("'PSI WM REF'!"&amp;"5:5"),0)),"$1","")),INDIRECT("'PSI WM REF'!"&amp;"C:C"),$G227,INDIRECT("'PSI WM REF'!"&amp;"U:U"),"3.Balance stock (only SEHC)")&gt;0,0,IF(ABS(SUMIFS(INDIRECT("'PSI WM REF'!"&amp;SUBSTITUTE(ADDRESS(1,MATCH(W$2,INDIRECT("'PSI WM REF'!"&amp;"5:5"),0)),"$1","")&amp;":"&amp;SUBSTITUTE(ADDRESS(1,MATCH(W$2,INDIRECT("'PSI WM REF'!"&amp;"5:5"),0)),"$1","")),INDIRECT("'PSI WM REF'!"&amp;"C:C"),$G227,INDIRECT("'PSI WM REF'!"&amp;"U:U"),"3.Balance stock (only SEHC)"))&gt;SUMIFS(INDIRECT("'PSI WM REF'!"&amp;SUBSTITUTE(ADDRESS(1,MATCH(W$2,INDIRECT("'PSI WM REF'!"&amp;"5:5"),0)),"$1","")&amp;":"&amp;SUBSTITUTE(ADDRESS(1,MATCH(W$2,INDIRECT("'PSI WM REF'!"&amp;"5:5"),0)),"$1","")),INDIRECT("'PSI WM REF'!"&amp;"C:C"),$G227,INDIRECT("'PSI WM REF'!"&amp;"U:U"),"1.Requirements (필요량)"),SUMIFS(INDIRECT("'PSI WM REF'!"&amp;SUBSTITUTE(ADDRESS(1,MATCH(W$2,INDIRECT("'PSI WM REF'!"&amp;"5:5"),0)),"$1","")&amp;":"&amp;SUBSTITUTE(ADDRESS(1,MATCH(W$2,INDIRECT("'PSI WM REF'!"&amp;"5:5"),0)),"$1","")),INDIRECT("'PSI WM REF'!"&amp;"C:C"),$G227,INDIRECT("'PSI WM REF'!"&amp;"U:U"),"1.Requirements (필요량)"),ABS(SUMIFS(INDIRECT("'PSI WM REF'!"&amp;SUBSTITUTE(ADDRESS(1,MATCH(W$2,INDIRECT("'PSI WM REF'!"&amp;"5:5"),0)),"$1","")&amp;":"&amp;SUBSTITUTE(ADDRESS(1,MATCH(W$2,INDIRECT("'PSI WM REF'!"&amp;"5:5"),0)),"$1","")),INDIRECT("'PSI WM REF'!"&amp;"C:C"),$G227,INDIRECT("'PSI WM REF'!"&amp;"U:U"),"3.Balance stock (only SEHC)"))))+N(" [[[[               Comment: WM REF PSI              ]]]")+IFERROR(SUMIFS(INDIRECT("'PSI VC'!"&amp;SUBSTITUTE(ADDRESS(1,MATCH(W$2,INDIRECT("'PSI VC'!"&amp;"3:3"),0)),"$1","")&amp;":"&amp;SUBSTITUTE(ADDRESS(1,MATCH(W$2,INDIRECT("'PSI VC'!"&amp;"3:3"),0)),"$1","")),INDIRECT("'PSI VC'!"&amp;"A:A"),$G227),0)+N("[[[                    Comment: VC PSI                    ]]]")+SUMIFS(INDIRECT("'Assy PSI Shortage'!"&amp;SUBSTITUTE(ADDRESS(1,42+MATCH(W$2,INDIRECT("'Assy PSI Shortage'!"&amp;"AQ2:BA2"),0)),"$1","")&amp;":"&amp;SUBSTITUTE(ADDRESS(1,42+MATCH(W$2,INDIRECT("'Assy PSI Shortage'!"&amp;"AQ2:BA2"),0)),"$1","")),'Assy PSI Shortage'!$AP:$AP,'DA Injection'!$G227)+N("[[[                    Comment: Assy PSI                    ]]]")</f>
        <v>0</v>
      </c>
      <c r="X228" s="464"/>
      <c r="Y228" s="463">
        <f ca="1">IF(SUMIFS(INDIRECT("'PSI WM REF'!"&amp;SUBSTITUTE(ADDRESS(1,MATCH(Y$2,INDIRECT("'PSI WM REF'!"&amp;"5:5"),0)),"$1","")&amp;":"&amp;SUBSTITUTE(ADDRESS(1,MATCH(Y$2,INDIRECT("'PSI WM REF'!"&amp;"5:5"),0)),"$1","")),INDIRECT("'PSI WM REF'!"&amp;"C:C"),$G227,INDIRECT("'PSI WM REF'!"&amp;"U:U"),"3.Balance stock (only SEHC)")&gt;0,0,IF(ABS(SUMIFS(INDIRECT("'PSI WM REF'!"&amp;SUBSTITUTE(ADDRESS(1,MATCH(Y$2,INDIRECT("'PSI WM REF'!"&amp;"5:5"),0)),"$1","")&amp;":"&amp;SUBSTITUTE(ADDRESS(1,MATCH(Y$2,INDIRECT("'PSI WM REF'!"&amp;"5:5"),0)),"$1","")),INDIRECT("'PSI WM REF'!"&amp;"C:C"),$G227,INDIRECT("'PSI WM REF'!"&amp;"U:U"),"3.Balance stock (only SEHC)"))&gt;SUMIFS(INDIRECT("'PSI WM REF'!"&amp;SUBSTITUTE(ADDRESS(1,MATCH(Y$2,INDIRECT("'PSI WM REF'!"&amp;"5:5"),0)),"$1","")&amp;":"&amp;SUBSTITUTE(ADDRESS(1,MATCH(Y$2,INDIRECT("'PSI WM REF'!"&amp;"5:5"),0)),"$1","")),INDIRECT("'PSI WM REF'!"&amp;"C:C"),$G227,INDIRECT("'PSI WM REF'!"&amp;"U:U"),"1.Requirements (필요량)"),SUMIFS(INDIRECT("'PSI WM REF'!"&amp;SUBSTITUTE(ADDRESS(1,MATCH(Y$2,INDIRECT("'PSI WM REF'!"&amp;"5:5"),0)),"$1","")&amp;":"&amp;SUBSTITUTE(ADDRESS(1,MATCH(Y$2,INDIRECT("'PSI WM REF'!"&amp;"5:5"),0)),"$1","")),INDIRECT("'PSI WM REF'!"&amp;"C:C"),$G227,INDIRECT("'PSI WM REF'!"&amp;"U:U"),"1.Requirements (필요량)"),ABS(SUMIFS(INDIRECT("'PSI WM REF'!"&amp;SUBSTITUTE(ADDRESS(1,MATCH(Y$2,INDIRECT("'PSI WM REF'!"&amp;"5:5"),0)),"$1","")&amp;":"&amp;SUBSTITUTE(ADDRESS(1,MATCH(Y$2,INDIRECT("'PSI WM REF'!"&amp;"5:5"),0)),"$1","")),INDIRECT("'PSI WM REF'!"&amp;"C:C"),$G227,INDIRECT("'PSI WM REF'!"&amp;"U:U"),"3.Balance stock (only SEHC)"))))+N(" [[[[               Comment: WM REF PSI              ]]]")+IFERROR(SUMIFS(INDIRECT("'PSI VC'!"&amp;SUBSTITUTE(ADDRESS(1,MATCH(Y$2,INDIRECT("'PSI VC'!"&amp;"3:3"),0)),"$1","")&amp;":"&amp;SUBSTITUTE(ADDRESS(1,MATCH(Y$2,INDIRECT("'PSI VC'!"&amp;"3:3"),0)),"$1","")),INDIRECT("'PSI VC'!"&amp;"A:A"),$G227),0)+N("[[[                    Comment: VC PSI                    ]]]")+SUMIFS(INDIRECT("'Assy PSI Shortage'!"&amp;SUBSTITUTE(ADDRESS(1,42+MATCH(Y$2,INDIRECT("'Assy PSI Shortage'!"&amp;"AQ2:BA2"),0)),"$1","")&amp;":"&amp;SUBSTITUTE(ADDRESS(1,42+MATCH(Y$2,INDIRECT("'Assy PSI Shortage'!"&amp;"AQ2:BA2"),0)),"$1","")),'Assy PSI Shortage'!$AP:$AP,'DA Injection'!$G227)+N("[[[                    Comment: Assy PSI                    ]]]")</f>
        <v>0</v>
      </c>
      <c r="Z228" s="464"/>
      <c r="AA228" s="463">
        <f ca="1">IF(SUMIFS(INDIRECT("'PSI WM REF'!"&amp;SUBSTITUTE(ADDRESS(1,MATCH(AA$2,INDIRECT("'PSI WM REF'!"&amp;"5:5"),0)),"$1","")&amp;":"&amp;SUBSTITUTE(ADDRESS(1,MATCH(AA$2,INDIRECT("'PSI WM REF'!"&amp;"5:5"),0)),"$1","")),INDIRECT("'PSI WM REF'!"&amp;"C:C"),$G227,INDIRECT("'PSI WM REF'!"&amp;"U:U"),"3.Balance stock (only SEHC)")&gt;0,0,IF(ABS(SUMIFS(INDIRECT("'PSI WM REF'!"&amp;SUBSTITUTE(ADDRESS(1,MATCH(AA$2,INDIRECT("'PSI WM REF'!"&amp;"5:5"),0)),"$1","")&amp;":"&amp;SUBSTITUTE(ADDRESS(1,MATCH(AA$2,INDIRECT("'PSI WM REF'!"&amp;"5:5"),0)),"$1","")),INDIRECT("'PSI WM REF'!"&amp;"C:C"),$G227,INDIRECT("'PSI WM REF'!"&amp;"U:U"),"3.Balance stock (only SEHC)"))&gt;SUMIFS(INDIRECT("'PSI WM REF'!"&amp;SUBSTITUTE(ADDRESS(1,MATCH(AA$2,INDIRECT("'PSI WM REF'!"&amp;"5:5"),0)),"$1","")&amp;":"&amp;SUBSTITUTE(ADDRESS(1,MATCH(AA$2,INDIRECT("'PSI WM REF'!"&amp;"5:5"),0)),"$1","")),INDIRECT("'PSI WM REF'!"&amp;"C:C"),$G227,INDIRECT("'PSI WM REF'!"&amp;"U:U"),"1.Requirements (필요량)"),SUMIFS(INDIRECT("'PSI WM REF'!"&amp;SUBSTITUTE(ADDRESS(1,MATCH(AA$2,INDIRECT("'PSI WM REF'!"&amp;"5:5"),0)),"$1","")&amp;":"&amp;SUBSTITUTE(ADDRESS(1,MATCH(AA$2,INDIRECT("'PSI WM REF'!"&amp;"5:5"),0)),"$1","")),INDIRECT("'PSI WM REF'!"&amp;"C:C"),$G227,INDIRECT("'PSI WM REF'!"&amp;"U:U"),"1.Requirements (필요량)"),ABS(SUMIFS(INDIRECT("'PSI WM REF'!"&amp;SUBSTITUTE(ADDRESS(1,MATCH(AA$2,INDIRECT("'PSI WM REF'!"&amp;"5:5"),0)),"$1","")&amp;":"&amp;SUBSTITUTE(ADDRESS(1,MATCH(AA$2,INDIRECT("'PSI WM REF'!"&amp;"5:5"),0)),"$1","")),INDIRECT("'PSI WM REF'!"&amp;"C:C"),$G227,INDIRECT("'PSI WM REF'!"&amp;"U:U"),"3.Balance stock (only SEHC)"))))+N(" [[[[               Comment: WM REF PSI              ]]]")+IFERROR(SUMIFS(INDIRECT("'PSI VC'!"&amp;SUBSTITUTE(ADDRESS(1,MATCH(AA$2,INDIRECT("'PSI VC'!"&amp;"3:3"),0)),"$1","")&amp;":"&amp;SUBSTITUTE(ADDRESS(1,MATCH(AA$2,INDIRECT("'PSI VC'!"&amp;"3:3"),0)),"$1","")),INDIRECT("'PSI VC'!"&amp;"A:A"),$G227),0)+N("[[[                    Comment: VC PSI                    ]]]")+SUMIFS(INDIRECT("'Assy PSI Shortage'!"&amp;SUBSTITUTE(ADDRESS(1,42+MATCH(AA$2,INDIRECT("'Assy PSI Shortage'!"&amp;"AQ2:BA2"),0)),"$1","")&amp;":"&amp;SUBSTITUTE(ADDRESS(1,42+MATCH(AA$2,INDIRECT("'Assy PSI Shortage'!"&amp;"AQ2:BA2"),0)),"$1","")),'Assy PSI Shortage'!$AP:$AP,'DA Injection'!$G227)+N("[[[                    Comment: Assy PSI                    ]]]")</f>
        <v>0</v>
      </c>
      <c r="AB228" s="464"/>
      <c r="AC228" s="463">
        <f ca="1">IF(SUMIFS(INDIRECT("'PSI WM REF'!"&amp;SUBSTITUTE(ADDRESS(1,MATCH(AC$2,INDIRECT("'PSI WM REF'!"&amp;"5:5"),0)),"$1","")&amp;":"&amp;SUBSTITUTE(ADDRESS(1,MATCH(AC$2,INDIRECT("'PSI WM REF'!"&amp;"5:5"),0)),"$1","")),INDIRECT("'PSI WM REF'!"&amp;"C:C"),$G227,INDIRECT("'PSI WM REF'!"&amp;"U:U"),"3.Balance stock (only SEHC)")&gt;0,0,IF(ABS(SUMIFS(INDIRECT("'PSI WM REF'!"&amp;SUBSTITUTE(ADDRESS(1,MATCH(AC$2,INDIRECT("'PSI WM REF'!"&amp;"5:5"),0)),"$1","")&amp;":"&amp;SUBSTITUTE(ADDRESS(1,MATCH(AC$2,INDIRECT("'PSI WM REF'!"&amp;"5:5"),0)),"$1","")),INDIRECT("'PSI WM REF'!"&amp;"C:C"),$G227,INDIRECT("'PSI WM REF'!"&amp;"U:U"),"3.Balance stock (only SEHC)"))&gt;SUMIFS(INDIRECT("'PSI WM REF'!"&amp;SUBSTITUTE(ADDRESS(1,MATCH(AC$2,INDIRECT("'PSI WM REF'!"&amp;"5:5"),0)),"$1","")&amp;":"&amp;SUBSTITUTE(ADDRESS(1,MATCH(AC$2,INDIRECT("'PSI WM REF'!"&amp;"5:5"),0)),"$1","")),INDIRECT("'PSI WM REF'!"&amp;"C:C"),$G227,INDIRECT("'PSI WM REF'!"&amp;"U:U"),"1.Requirements (필요량)"),SUMIFS(INDIRECT("'PSI WM REF'!"&amp;SUBSTITUTE(ADDRESS(1,MATCH(AC$2,INDIRECT("'PSI WM REF'!"&amp;"5:5"),0)),"$1","")&amp;":"&amp;SUBSTITUTE(ADDRESS(1,MATCH(AC$2,INDIRECT("'PSI WM REF'!"&amp;"5:5"),0)),"$1","")),INDIRECT("'PSI WM REF'!"&amp;"C:C"),$G227,INDIRECT("'PSI WM REF'!"&amp;"U:U"),"1.Requirements (필요량)"),ABS(SUMIFS(INDIRECT("'PSI WM REF'!"&amp;SUBSTITUTE(ADDRESS(1,MATCH(AC$2,INDIRECT("'PSI WM REF'!"&amp;"5:5"),0)),"$1","")&amp;":"&amp;SUBSTITUTE(ADDRESS(1,MATCH(AC$2,INDIRECT("'PSI WM REF'!"&amp;"5:5"),0)),"$1","")),INDIRECT("'PSI WM REF'!"&amp;"C:C"),$G227,INDIRECT("'PSI WM REF'!"&amp;"U:U"),"3.Balance stock (only SEHC)"))))+N(" [[[[               Comment: WM REF PSI              ]]]")+IFERROR(SUMIFS(INDIRECT("'PSI VC'!"&amp;SUBSTITUTE(ADDRESS(1,MATCH(AC$2,INDIRECT("'PSI VC'!"&amp;"3:3"),0)),"$1","")&amp;":"&amp;SUBSTITUTE(ADDRESS(1,MATCH(AC$2,INDIRECT("'PSI VC'!"&amp;"3:3"),0)),"$1","")),INDIRECT("'PSI VC'!"&amp;"A:A"),$G227),0)+N("[[[                    Comment: VC PSI                    ]]]")+SUMIFS(INDIRECT("'Assy PSI Shortage'!"&amp;SUBSTITUTE(ADDRESS(1,42+MATCH(AC$2,INDIRECT("'Assy PSI Shortage'!"&amp;"AQ2:BA2"),0)),"$1","")&amp;":"&amp;SUBSTITUTE(ADDRESS(1,42+MATCH(AC$2,INDIRECT("'Assy PSI Shortage'!"&amp;"AQ2:BA2"),0)),"$1","")),'Assy PSI Shortage'!$AP:$AP,'DA Injection'!$G227)+N("[[[                    Comment: Assy PSI                    ]]]")</f>
        <v>0</v>
      </c>
      <c r="AD228" s="464"/>
      <c r="AE228" s="463">
        <f ca="1">IF(SUMIFS(INDIRECT("'PSI WM REF'!"&amp;SUBSTITUTE(ADDRESS(1,MATCH(AE$2,INDIRECT("'PSI WM REF'!"&amp;"5:5"),0)),"$1","")&amp;":"&amp;SUBSTITUTE(ADDRESS(1,MATCH(AE$2,INDIRECT("'PSI WM REF'!"&amp;"5:5"),0)),"$1","")),INDIRECT("'PSI WM REF'!"&amp;"C:C"),$G227,INDIRECT("'PSI WM REF'!"&amp;"U:U"),"3.Balance stock (only SEHC)")&gt;0,0,IF(ABS(SUMIFS(INDIRECT("'PSI WM REF'!"&amp;SUBSTITUTE(ADDRESS(1,MATCH(AE$2,INDIRECT("'PSI WM REF'!"&amp;"5:5"),0)),"$1","")&amp;":"&amp;SUBSTITUTE(ADDRESS(1,MATCH(AE$2,INDIRECT("'PSI WM REF'!"&amp;"5:5"),0)),"$1","")),INDIRECT("'PSI WM REF'!"&amp;"C:C"),$G227,INDIRECT("'PSI WM REF'!"&amp;"U:U"),"3.Balance stock (only SEHC)"))&gt;SUMIFS(INDIRECT("'PSI WM REF'!"&amp;SUBSTITUTE(ADDRESS(1,MATCH(AE$2,INDIRECT("'PSI WM REF'!"&amp;"5:5"),0)),"$1","")&amp;":"&amp;SUBSTITUTE(ADDRESS(1,MATCH(AE$2,INDIRECT("'PSI WM REF'!"&amp;"5:5"),0)),"$1","")),INDIRECT("'PSI WM REF'!"&amp;"C:C"),$G227,INDIRECT("'PSI WM REF'!"&amp;"U:U"),"1.Requirements (필요량)"),SUMIFS(INDIRECT("'PSI WM REF'!"&amp;SUBSTITUTE(ADDRESS(1,MATCH(AE$2,INDIRECT("'PSI WM REF'!"&amp;"5:5"),0)),"$1","")&amp;":"&amp;SUBSTITUTE(ADDRESS(1,MATCH(AE$2,INDIRECT("'PSI WM REF'!"&amp;"5:5"),0)),"$1","")),INDIRECT("'PSI WM REF'!"&amp;"C:C"),$G227,INDIRECT("'PSI WM REF'!"&amp;"U:U"),"1.Requirements (필요량)"),ABS(SUMIFS(INDIRECT("'PSI WM REF'!"&amp;SUBSTITUTE(ADDRESS(1,MATCH(AE$2,INDIRECT("'PSI WM REF'!"&amp;"5:5"),0)),"$1","")&amp;":"&amp;SUBSTITUTE(ADDRESS(1,MATCH(AE$2,INDIRECT("'PSI WM REF'!"&amp;"5:5"),0)),"$1","")),INDIRECT("'PSI WM REF'!"&amp;"C:C"),$G227,INDIRECT("'PSI WM REF'!"&amp;"U:U"),"3.Balance stock (only SEHC)"))))+N(" [[[[               Comment: WM REF PSI              ]]]")+IFERROR(SUMIFS(INDIRECT("'PSI VC'!"&amp;SUBSTITUTE(ADDRESS(1,MATCH(AE$2,INDIRECT("'PSI VC'!"&amp;"3:3"),0)),"$1","")&amp;":"&amp;SUBSTITUTE(ADDRESS(1,MATCH(AE$2,INDIRECT("'PSI VC'!"&amp;"3:3"),0)),"$1","")),INDIRECT("'PSI VC'!"&amp;"A:A"),$G227),0)+N("[[[                    Comment: VC PSI                    ]]]")+SUMIFS(INDIRECT("'Assy PSI Shortage'!"&amp;SUBSTITUTE(ADDRESS(1,42+MATCH(AE$2,INDIRECT("'Assy PSI Shortage'!"&amp;"AQ2:BA2"),0)),"$1","")&amp;":"&amp;SUBSTITUTE(ADDRESS(1,42+MATCH(AE$2,INDIRECT("'Assy PSI Shortage'!"&amp;"AQ2:BA2"),0)),"$1","")),'Assy PSI Shortage'!$AP:$AP,'DA Injection'!$G227)+N("[[[                    Comment: Assy PSI                    ]]]")</f>
        <v>0</v>
      </c>
      <c r="AF228" s="464"/>
      <c r="AG228" s="463">
        <f ca="1">IF(SUMIFS(INDIRECT("'PSI WM REF'!"&amp;SUBSTITUTE(ADDRESS(1,MATCH(AG$2,INDIRECT("'PSI WM REF'!"&amp;"5:5"),0)),"$1","")&amp;":"&amp;SUBSTITUTE(ADDRESS(1,MATCH(AG$2,INDIRECT("'PSI WM REF'!"&amp;"5:5"),0)),"$1","")),INDIRECT("'PSI WM REF'!"&amp;"C:C"),$G227,INDIRECT("'PSI WM REF'!"&amp;"U:U"),"3.Balance stock (only SEHC)")&gt;0,0,IF(ABS(SUMIFS(INDIRECT("'PSI WM REF'!"&amp;SUBSTITUTE(ADDRESS(1,MATCH(AG$2,INDIRECT("'PSI WM REF'!"&amp;"5:5"),0)),"$1","")&amp;":"&amp;SUBSTITUTE(ADDRESS(1,MATCH(AG$2,INDIRECT("'PSI WM REF'!"&amp;"5:5"),0)),"$1","")),INDIRECT("'PSI WM REF'!"&amp;"C:C"),$G227,INDIRECT("'PSI WM REF'!"&amp;"U:U"),"3.Balance stock (only SEHC)"))&gt;SUMIFS(INDIRECT("'PSI WM REF'!"&amp;SUBSTITUTE(ADDRESS(1,MATCH(AG$2,INDIRECT("'PSI WM REF'!"&amp;"5:5"),0)),"$1","")&amp;":"&amp;SUBSTITUTE(ADDRESS(1,MATCH(AG$2,INDIRECT("'PSI WM REF'!"&amp;"5:5"),0)),"$1","")),INDIRECT("'PSI WM REF'!"&amp;"C:C"),$G227,INDIRECT("'PSI WM REF'!"&amp;"U:U"),"1.Requirements (필요량)"),SUMIFS(INDIRECT("'PSI WM REF'!"&amp;SUBSTITUTE(ADDRESS(1,MATCH(AG$2,INDIRECT("'PSI WM REF'!"&amp;"5:5"),0)),"$1","")&amp;":"&amp;SUBSTITUTE(ADDRESS(1,MATCH(AG$2,INDIRECT("'PSI WM REF'!"&amp;"5:5"),0)),"$1","")),INDIRECT("'PSI WM REF'!"&amp;"C:C"),$G227,INDIRECT("'PSI WM REF'!"&amp;"U:U"),"1.Requirements (필요량)"),ABS(SUMIFS(INDIRECT("'PSI WM REF'!"&amp;SUBSTITUTE(ADDRESS(1,MATCH(AG$2,INDIRECT("'PSI WM REF'!"&amp;"5:5"),0)),"$1","")&amp;":"&amp;SUBSTITUTE(ADDRESS(1,MATCH(AG$2,INDIRECT("'PSI WM REF'!"&amp;"5:5"),0)),"$1","")),INDIRECT("'PSI WM REF'!"&amp;"C:C"),$G227,INDIRECT("'PSI WM REF'!"&amp;"U:U"),"3.Balance stock (only SEHC)"))))+N(" [[[[               Comment: WM REF PSI              ]]]")+IFERROR(SUMIFS(INDIRECT("'PSI VC'!"&amp;SUBSTITUTE(ADDRESS(1,MATCH(AG$2,INDIRECT("'PSI VC'!"&amp;"3:3"),0)),"$1","")&amp;":"&amp;SUBSTITUTE(ADDRESS(1,MATCH(AG$2,INDIRECT("'PSI VC'!"&amp;"3:3"),0)),"$1","")),INDIRECT("'PSI VC'!"&amp;"A:A"),$G227),0)+N("[[[                    Comment: VC PSI                    ]]]")+SUMIFS(INDIRECT("'Assy PSI Shortage'!"&amp;SUBSTITUTE(ADDRESS(1,42+MATCH(AG$2,INDIRECT("'Assy PSI Shortage'!"&amp;"AQ2:BA2"),0)),"$1","")&amp;":"&amp;SUBSTITUTE(ADDRESS(1,42+MATCH(AG$2,INDIRECT("'Assy PSI Shortage'!"&amp;"AQ2:BA2"),0)),"$1","")),'Assy PSI Shortage'!$AP:$AP,'DA Injection'!$G227)+N("[[[                    Comment: Assy PSI                    ]]]")</f>
        <v>0</v>
      </c>
      <c r="AH228" s="464"/>
      <c r="AI228" s="463">
        <f ca="1">IF(SUMIFS(INDIRECT("'PSI WM REF'!"&amp;SUBSTITUTE(ADDRESS(1,MATCH(AI$2,INDIRECT("'PSI WM REF'!"&amp;"5:5"),0)),"$1","")&amp;":"&amp;SUBSTITUTE(ADDRESS(1,MATCH(AI$2,INDIRECT("'PSI WM REF'!"&amp;"5:5"),0)),"$1","")),INDIRECT("'PSI WM REF'!"&amp;"C:C"),$G227,INDIRECT("'PSI WM REF'!"&amp;"U:U"),"3.Balance stock (only SEHC)")&gt;0,0,IF(ABS(SUMIFS(INDIRECT("'PSI WM REF'!"&amp;SUBSTITUTE(ADDRESS(1,MATCH(AI$2,INDIRECT("'PSI WM REF'!"&amp;"5:5"),0)),"$1","")&amp;":"&amp;SUBSTITUTE(ADDRESS(1,MATCH(AI$2,INDIRECT("'PSI WM REF'!"&amp;"5:5"),0)),"$1","")),INDIRECT("'PSI WM REF'!"&amp;"C:C"),$G227,INDIRECT("'PSI WM REF'!"&amp;"U:U"),"3.Balance stock (only SEHC)"))&gt;SUMIFS(INDIRECT("'PSI WM REF'!"&amp;SUBSTITUTE(ADDRESS(1,MATCH(AI$2,INDIRECT("'PSI WM REF'!"&amp;"5:5"),0)),"$1","")&amp;":"&amp;SUBSTITUTE(ADDRESS(1,MATCH(AI$2,INDIRECT("'PSI WM REF'!"&amp;"5:5"),0)),"$1","")),INDIRECT("'PSI WM REF'!"&amp;"C:C"),$G227,INDIRECT("'PSI WM REF'!"&amp;"U:U"),"1.Requirements (필요량)"),SUMIFS(INDIRECT("'PSI WM REF'!"&amp;SUBSTITUTE(ADDRESS(1,MATCH(AI$2,INDIRECT("'PSI WM REF'!"&amp;"5:5"),0)),"$1","")&amp;":"&amp;SUBSTITUTE(ADDRESS(1,MATCH(AI$2,INDIRECT("'PSI WM REF'!"&amp;"5:5"),0)),"$1","")),INDIRECT("'PSI WM REF'!"&amp;"C:C"),$G227,INDIRECT("'PSI WM REF'!"&amp;"U:U"),"1.Requirements (필요량)"),ABS(SUMIFS(INDIRECT("'PSI WM REF'!"&amp;SUBSTITUTE(ADDRESS(1,MATCH(AI$2,INDIRECT("'PSI WM REF'!"&amp;"5:5"),0)),"$1","")&amp;":"&amp;SUBSTITUTE(ADDRESS(1,MATCH(AI$2,INDIRECT("'PSI WM REF'!"&amp;"5:5"),0)),"$1","")),INDIRECT("'PSI WM REF'!"&amp;"C:C"),$G227,INDIRECT("'PSI WM REF'!"&amp;"U:U"),"3.Balance stock (only SEHC)"))))+N(" [[[[               Comment: WM REF PSI              ]]]")+IFERROR(SUMIFS(INDIRECT("'PSI VC'!"&amp;SUBSTITUTE(ADDRESS(1,MATCH(AI$2,INDIRECT("'PSI VC'!"&amp;"3:3"),0)),"$1","")&amp;":"&amp;SUBSTITUTE(ADDRESS(1,MATCH(AI$2,INDIRECT("'PSI VC'!"&amp;"3:3"),0)),"$1","")),INDIRECT("'PSI VC'!"&amp;"A:A"),$G227),0)+N("[[[                    Comment: VC PSI                    ]]]")+SUMIFS(INDIRECT("'Assy PSI Shortage'!"&amp;SUBSTITUTE(ADDRESS(1,42+MATCH(AI$2,INDIRECT("'Assy PSI Shortage'!"&amp;"AQ2:BA2"),0)),"$1","")&amp;":"&amp;SUBSTITUTE(ADDRESS(1,42+MATCH(AI$2,INDIRECT("'Assy PSI Shortage'!"&amp;"AQ2:BA2"),0)),"$1","")),'Assy PSI Shortage'!$AP:$AP,'DA Injection'!$G227)+N("[[[                    Comment: Assy PSI                    ]]]")</f>
        <v>0</v>
      </c>
      <c r="AJ228" s="464"/>
      <c r="AK228" s="150"/>
      <c r="AL228" s="150"/>
      <c r="AM228" s="150"/>
      <c r="AN228" s="150"/>
      <c r="AO228" s="150"/>
      <c r="AP228" s="150"/>
      <c r="AQ228" s="150"/>
      <c r="AR228" s="150"/>
      <c r="AS228" s="150"/>
      <c r="AT228" s="150"/>
      <c r="AU228" s="150"/>
      <c r="AV228" s="150"/>
      <c r="AW228" s="150"/>
      <c r="AX228" s="150"/>
      <c r="AY228" s="150"/>
      <c r="AZ228" s="150"/>
      <c r="BA228" s="150"/>
      <c r="BB228" s="150"/>
      <c r="BC228" s="150"/>
      <c r="BD228" s="150"/>
      <c r="BE228" s="150"/>
      <c r="BF228" s="150"/>
      <c r="BG228" s="150"/>
      <c r="BH228" s="150"/>
      <c r="BI228" s="150"/>
      <c r="BJ228" s="150"/>
      <c r="BK228" s="150"/>
      <c r="BL228" s="150"/>
      <c r="BM228" s="150"/>
      <c r="BN228" s="150"/>
      <c r="BO228" s="150"/>
      <c r="BP228" s="150"/>
      <c r="BQ228" s="150"/>
      <c r="BR228" s="150"/>
    </row>
    <row r="229" spans="1:70" s="115" customFormat="1" ht="33">
      <c r="A229" s="114"/>
      <c r="B229" s="121"/>
      <c r="C229" s="144">
        <f t="shared" ca="1" si="237"/>
        <v>33</v>
      </c>
      <c r="D229" s="264" t="str">
        <f t="shared" ca="1" si="237"/>
        <v>-</v>
      </c>
      <c r="E229" s="144">
        <f t="shared" ref="E229:M229" ca="1" si="276">E228</f>
        <v>11</v>
      </c>
      <c r="F229" s="144">
        <f t="shared" ca="1" si="276"/>
        <v>380</v>
      </c>
      <c r="G229" s="144" t="str">
        <f t="shared" ca="1" si="276"/>
        <v>DJ66-00398A</v>
      </c>
      <c r="H229" s="196">
        <f t="shared" ca="1" si="276"/>
        <v>-36772</v>
      </c>
      <c r="I229" s="144">
        <f t="shared" si="276"/>
        <v>0</v>
      </c>
      <c r="J229" s="212">
        <f t="shared" ca="1" si="276"/>
        <v>0.5</v>
      </c>
      <c r="K229" s="146">
        <f t="shared" ca="1" si="276"/>
        <v>36772</v>
      </c>
      <c r="L229" s="146">
        <f t="shared" ca="1" si="276"/>
        <v>48</v>
      </c>
      <c r="M229" s="146">
        <f t="shared" ca="1" si="276"/>
        <v>2</v>
      </c>
      <c r="N229" s="193">
        <f t="shared" ca="1" si="245"/>
        <v>150</v>
      </c>
      <c r="O229" s="134"/>
      <c r="P229" s="127" t="s">
        <v>240</v>
      </c>
      <c r="Q229" s="208"/>
      <c r="R229" s="208"/>
      <c r="S229" s="208"/>
      <c r="T229" s="208"/>
      <c r="U229" s="208"/>
      <c r="V229" s="208"/>
      <c r="W229" s="208"/>
      <c r="X229" s="208"/>
      <c r="Y229" s="208"/>
      <c r="Z229" s="208"/>
      <c r="AA229" s="208"/>
      <c r="AB229" s="208"/>
      <c r="AC229" s="208"/>
      <c r="AD229" s="208"/>
      <c r="AE229" s="208"/>
      <c r="AF229" s="208"/>
      <c r="AG229" s="208"/>
      <c r="AH229" s="208"/>
      <c r="AI229" s="208"/>
      <c r="AJ229" s="208"/>
      <c r="AK229" s="150"/>
      <c r="AL229" s="150"/>
      <c r="AM229" s="150"/>
      <c r="AN229" s="150"/>
      <c r="AO229" s="150"/>
      <c r="AP229" s="150"/>
      <c r="AQ229" s="150"/>
      <c r="AR229" s="150"/>
      <c r="AS229" s="150"/>
      <c r="AT229" s="150"/>
      <c r="AU229" s="150"/>
      <c r="AV229" s="150"/>
      <c r="AW229" s="150"/>
      <c r="AX229" s="150"/>
      <c r="AY229" s="150"/>
      <c r="AZ229" s="150"/>
      <c r="BA229" s="150"/>
      <c r="BB229" s="150"/>
      <c r="BC229" s="150"/>
      <c r="BD229" s="150"/>
      <c r="BE229" s="150"/>
      <c r="BF229" s="150"/>
      <c r="BG229" s="150"/>
      <c r="BH229" s="150"/>
      <c r="BI229" s="150"/>
      <c r="BJ229" s="150"/>
      <c r="BK229" s="150"/>
      <c r="BL229" s="150"/>
      <c r="BM229" s="150"/>
      <c r="BN229" s="150"/>
      <c r="BO229" s="150"/>
      <c r="BP229" s="150"/>
      <c r="BQ229" s="150"/>
      <c r="BR229" s="150"/>
    </row>
    <row r="230" spans="1:70" s="55" customFormat="1" ht="33">
      <c r="A230" s="54">
        <f ca="1">IF(ISTEXT($G230),COUNTIF($G$6:$G230,"*")," ")</f>
        <v>225</v>
      </c>
      <c r="B230" s="122">
        <v>43524</v>
      </c>
      <c r="C230" s="144">
        <f t="shared" ca="1" si="237"/>
        <v>33</v>
      </c>
      <c r="D230" s="264" t="str">
        <f t="shared" ca="1" si="237"/>
        <v>-</v>
      </c>
      <c r="E230" s="144">
        <f t="shared" ref="E230:M230" ca="1" si="277">E229</f>
        <v>11</v>
      </c>
      <c r="F230" s="144">
        <f t="shared" ca="1" si="277"/>
        <v>380</v>
      </c>
      <c r="G230" s="144" t="str">
        <f t="shared" ca="1" si="277"/>
        <v>DJ66-00398A</v>
      </c>
      <c r="H230" s="196">
        <f t="shared" ca="1" si="277"/>
        <v>-36772</v>
      </c>
      <c r="I230" s="144">
        <f t="shared" si="277"/>
        <v>0</v>
      </c>
      <c r="J230" s="212">
        <f t="shared" ca="1" si="277"/>
        <v>0.5</v>
      </c>
      <c r="K230" s="146">
        <f t="shared" ca="1" si="277"/>
        <v>36772</v>
      </c>
      <c r="L230" s="146">
        <f t="shared" ca="1" si="277"/>
        <v>48</v>
      </c>
      <c r="M230" s="146">
        <f t="shared" ca="1" si="277"/>
        <v>2</v>
      </c>
      <c r="N230" s="193">
        <f t="shared" ca="1" si="245"/>
        <v>150</v>
      </c>
      <c r="O230" s="198">
        <f ca="1">SUM(Q230:AJ230)-H227-I227</f>
        <v>36772</v>
      </c>
      <c r="P230" s="127" t="s">
        <v>232</v>
      </c>
      <c r="Q230" s="128">
        <f t="shared" ref="Q230:AJ230" ca="1" si="278">Q229*$N227</f>
        <v>0</v>
      </c>
      <c r="R230" s="128">
        <f t="shared" ca="1" si="278"/>
        <v>0</v>
      </c>
      <c r="S230" s="128">
        <f t="shared" ca="1" si="278"/>
        <v>0</v>
      </c>
      <c r="T230" s="128">
        <f t="shared" ca="1" si="278"/>
        <v>0</v>
      </c>
      <c r="U230" s="128">
        <f t="shared" ca="1" si="278"/>
        <v>0</v>
      </c>
      <c r="V230" s="128">
        <f t="shared" ca="1" si="278"/>
        <v>0</v>
      </c>
      <c r="W230" s="128">
        <f t="shared" ca="1" si="278"/>
        <v>0</v>
      </c>
      <c r="X230" s="128">
        <f t="shared" ca="1" si="278"/>
        <v>0</v>
      </c>
      <c r="Y230" s="128">
        <f t="shared" ca="1" si="278"/>
        <v>0</v>
      </c>
      <c r="Z230" s="128">
        <f t="shared" ca="1" si="278"/>
        <v>0</v>
      </c>
      <c r="AA230" s="128">
        <f t="shared" ca="1" si="278"/>
        <v>0</v>
      </c>
      <c r="AB230" s="128">
        <f t="shared" ca="1" si="278"/>
        <v>0</v>
      </c>
      <c r="AC230" s="128">
        <f t="shared" ca="1" si="278"/>
        <v>0</v>
      </c>
      <c r="AD230" s="128">
        <f t="shared" ca="1" si="278"/>
        <v>0</v>
      </c>
      <c r="AE230" s="128">
        <f t="shared" ca="1" si="278"/>
        <v>0</v>
      </c>
      <c r="AF230" s="128">
        <f t="shared" ca="1" si="278"/>
        <v>0</v>
      </c>
      <c r="AG230" s="128">
        <f t="shared" ca="1" si="278"/>
        <v>0</v>
      </c>
      <c r="AH230" s="128">
        <f t="shared" ca="1" si="278"/>
        <v>0</v>
      </c>
      <c r="AI230" s="128">
        <f t="shared" ca="1" si="278"/>
        <v>0</v>
      </c>
      <c r="AJ230" s="128">
        <f t="shared" ca="1" si="278"/>
        <v>0</v>
      </c>
      <c r="AK230" s="151"/>
      <c r="AL230" s="151"/>
      <c r="AM230" s="151"/>
      <c r="AN230" s="151"/>
      <c r="AO230" s="151"/>
      <c r="AP230" s="151"/>
      <c r="AQ230" s="151"/>
      <c r="AR230" s="151"/>
      <c r="AS230" s="151"/>
      <c r="AT230" s="151"/>
      <c r="AU230" s="151"/>
      <c r="AV230" s="151"/>
      <c r="AW230" s="151"/>
      <c r="AX230" s="151"/>
      <c r="AY230" s="151"/>
      <c r="AZ230" s="151"/>
      <c r="BA230" s="151"/>
      <c r="BB230" s="151"/>
      <c r="BC230" s="151"/>
      <c r="BD230" s="151"/>
      <c r="BE230" s="151"/>
      <c r="BF230" s="151"/>
      <c r="BG230" s="151"/>
      <c r="BH230" s="151"/>
      <c r="BI230" s="151"/>
      <c r="BJ230" s="151"/>
      <c r="BK230" s="151"/>
      <c r="BL230" s="151"/>
      <c r="BM230" s="151"/>
      <c r="BN230" s="151"/>
      <c r="BO230" s="151"/>
      <c r="BP230" s="151"/>
      <c r="BQ230" s="151"/>
      <c r="BR230" s="151"/>
    </row>
    <row r="231" spans="1:70" s="38" customFormat="1" ht="33">
      <c r="A231" s="35"/>
      <c r="B231" s="123"/>
      <c r="C231" s="144">
        <f t="shared" ca="1" si="237"/>
        <v>33</v>
      </c>
      <c r="D231" s="264" t="str">
        <f t="shared" ca="1" si="237"/>
        <v>-</v>
      </c>
      <c r="E231" s="144">
        <f t="shared" ref="E231:M231" ca="1" si="279">E230</f>
        <v>11</v>
      </c>
      <c r="F231" s="144">
        <f t="shared" ca="1" si="279"/>
        <v>380</v>
      </c>
      <c r="G231" s="144" t="str">
        <f t="shared" ca="1" si="279"/>
        <v>DJ66-00398A</v>
      </c>
      <c r="H231" s="196">
        <f t="shared" ca="1" si="279"/>
        <v>-36772</v>
      </c>
      <c r="I231" s="144">
        <f t="shared" si="279"/>
        <v>0</v>
      </c>
      <c r="J231" s="212">
        <f t="shared" ca="1" si="279"/>
        <v>0.5</v>
      </c>
      <c r="K231" s="146">
        <f t="shared" ca="1" si="279"/>
        <v>36772</v>
      </c>
      <c r="L231" s="146">
        <f t="shared" ca="1" si="279"/>
        <v>48</v>
      </c>
      <c r="M231" s="146">
        <f t="shared" ca="1" si="279"/>
        <v>2</v>
      </c>
      <c r="N231" s="193">
        <f t="shared" ca="1" si="245"/>
        <v>150</v>
      </c>
      <c r="O231" s="135">
        <f ca="1">SUM(Q231:AJ231)</f>
        <v>0</v>
      </c>
      <c r="P231" s="131" t="s">
        <v>233</v>
      </c>
      <c r="Q231" s="129">
        <f ca="1">SUMIFS('Production Result'!$D:$D,'Production Result'!$C:$C,'DA Injection'!$G231,'Production Result'!$B:$B,'DA Injection'!Q$2)</f>
        <v>0</v>
      </c>
      <c r="R231" s="129">
        <f ca="1">SUMIFS('Production Result'!$E:$E,'Production Result'!$C:$C,'DA Injection'!$G231,'Production Result'!$B:$B,'DA Injection'!Q$2)</f>
        <v>0</v>
      </c>
      <c r="S231" s="129">
        <f ca="1">SUMIFS('Production Result'!$D:$D,'Production Result'!$C:$C,'DA Injection'!$G231,'Production Result'!$B:$B,'DA Injection'!S$2)</f>
        <v>0</v>
      </c>
      <c r="T231" s="129">
        <f ca="1">SUMIFS('Production Result'!$E:$E,'Production Result'!$C:$C,'DA Injection'!$G231,'Production Result'!$B:$B,'DA Injection'!S$2)</f>
        <v>0</v>
      </c>
      <c r="U231" s="129">
        <f ca="1">SUMIFS('Production Result'!$D:$D,'Production Result'!$C:$C,'DA Injection'!$G231,'Production Result'!$B:$B,'DA Injection'!U$2)</f>
        <v>0</v>
      </c>
      <c r="V231" s="129">
        <f ca="1">SUMIFS('Production Result'!$E:$E,'Production Result'!$C:$C,'DA Injection'!$G231,'Production Result'!$B:$B,'DA Injection'!U$2)</f>
        <v>0</v>
      </c>
      <c r="W231" s="129">
        <f ca="1">SUMIFS('Production Result'!$D:$D,'Production Result'!$C:$C,'DA Injection'!$G231,'Production Result'!$B:$B,'DA Injection'!W$2)</f>
        <v>0</v>
      </c>
      <c r="X231" s="129">
        <f ca="1">SUMIFS('Production Result'!$E:$E,'Production Result'!$C:$C,'DA Injection'!$G231,'Production Result'!$B:$B,'DA Injection'!W$2)</f>
        <v>0</v>
      </c>
      <c r="Y231" s="129">
        <f ca="1">SUMIFS('Production Result'!$D:$D,'Production Result'!$C:$C,'DA Injection'!$G231,'Production Result'!$B:$B,'DA Injection'!Y$2)</f>
        <v>0</v>
      </c>
      <c r="Z231" s="129">
        <f ca="1">SUMIFS('Production Result'!$E:$E,'Production Result'!$C:$C,'DA Injection'!$G231,'Production Result'!$B:$B,'DA Injection'!Y$2)</f>
        <v>0</v>
      </c>
      <c r="AA231" s="129">
        <f ca="1">SUMIFS('Production Result'!$D:$D,'Production Result'!$C:$C,'DA Injection'!$G231,'Production Result'!$B:$B,'DA Injection'!AA$2)</f>
        <v>0</v>
      </c>
      <c r="AB231" s="129">
        <f ca="1">SUMIFS('Production Result'!$E:$E,'Production Result'!$C:$C,'DA Injection'!$G231,'Production Result'!$B:$B,'DA Injection'!AA$2)</f>
        <v>0</v>
      </c>
      <c r="AC231" s="129">
        <f ca="1">SUMIFS('Production Result'!$D:$D,'Production Result'!$C:$C,'DA Injection'!$G231,'Production Result'!$B:$B,'DA Injection'!AC$2)</f>
        <v>0</v>
      </c>
      <c r="AD231" s="129">
        <f ca="1">SUMIFS('Production Result'!$E:$E,'Production Result'!$C:$C,'DA Injection'!$G231,'Production Result'!$B:$B,'DA Injection'!AC$2)</f>
        <v>0</v>
      </c>
      <c r="AE231" s="129">
        <f ca="1">SUMIFS('Production Result'!$D:$D,'Production Result'!$C:$C,'DA Injection'!$G231,'Production Result'!$B:$B,'DA Injection'!AE$2)</f>
        <v>0</v>
      </c>
      <c r="AF231" s="129">
        <f ca="1">SUMIFS('Production Result'!$E:$E,'Production Result'!$C:$C,'DA Injection'!$G231,'Production Result'!$B:$B,'DA Injection'!AE$2)</f>
        <v>0</v>
      </c>
      <c r="AG231" s="129">
        <f ca="1">SUMIFS('Production Result'!$D:$D,'Production Result'!$C:$C,'DA Injection'!$G231,'Production Result'!$B:$B,'DA Injection'!AG$2)</f>
        <v>0</v>
      </c>
      <c r="AH231" s="129">
        <f ca="1">SUMIFS('Production Result'!$E:$E,'Production Result'!$C:$C,'DA Injection'!$G231,'Production Result'!$B:$B,'DA Injection'!AG$2)</f>
        <v>0</v>
      </c>
      <c r="AI231" s="129">
        <f ca="1">SUMIFS('Production Result'!$D:$D,'Production Result'!$C:$C,'DA Injection'!$G231,'Production Result'!$B:$B,'DA Injection'!AI$2)</f>
        <v>0</v>
      </c>
      <c r="AJ231" s="129">
        <f ca="1">SUMIFS('Production Result'!$E:$E,'Production Result'!$C:$C,'DA Injection'!$G231,'Production Result'!$B:$B,'DA Injection'!AI$2)</f>
        <v>0</v>
      </c>
      <c r="AK231" s="151"/>
      <c r="AL231" s="151"/>
      <c r="AM231" s="151"/>
      <c r="AN231" s="151"/>
      <c r="AO231" s="151"/>
      <c r="AP231" s="151"/>
      <c r="AQ231" s="151"/>
      <c r="AR231" s="151"/>
      <c r="AS231" s="151"/>
      <c r="AT231" s="151"/>
      <c r="AU231" s="151"/>
      <c r="AV231" s="151"/>
      <c r="AW231" s="151"/>
      <c r="AX231" s="151"/>
      <c r="AY231" s="151"/>
      <c r="AZ231" s="151"/>
      <c r="BA231" s="151"/>
      <c r="BB231" s="151"/>
      <c r="BC231" s="151"/>
      <c r="BD231" s="151"/>
      <c r="BE231" s="151"/>
      <c r="BF231" s="151"/>
      <c r="BG231" s="151"/>
      <c r="BH231" s="151"/>
      <c r="BI231" s="151"/>
      <c r="BJ231" s="151"/>
      <c r="BK231" s="151"/>
      <c r="BL231" s="151"/>
      <c r="BM231" s="151"/>
      <c r="BN231" s="151"/>
      <c r="BO231" s="151"/>
      <c r="BP231" s="151"/>
      <c r="BQ231" s="151"/>
      <c r="BR231" s="151"/>
    </row>
    <row r="232" spans="1:70" s="38" customFormat="1" ht="33">
      <c r="A232" s="35"/>
      <c r="B232" s="123"/>
      <c r="C232" s="144">
        <f t="shared" ca="1" si="237"/>
        <v>33</v>
      </c>
      <c r="D232" s="264" t="str">
        <f t="shared" ca="1" si="237"/>
        <v>-</v>
      </c>
      <c r="E232" s="144">
        <f t="shared" ref="E232:M232" ca="1" si="280">E231</f>
        <v>11</v>
      </c>
      <c r="F232" s="144">
        <f t="shared" ca="1" si="280"/>
        <v>380</v>
      </c>
      <c r="G232" s="144" t="str">
        <f t="shared" ca="1" si="280"/>
        <v>DJ66-00398A</v>
      </c>
      <c r="H232" s="196">
        <f t="shared" ca="1" si="280"/>
        <v>-36772</v>
      </c>
      <c r="I232" s="144">
        <f t="shared" si="280"/>
        <v>0</v>
      </c>
      <c r="J232" s="212">
        <f t="shared" ca="1" si="280"/>
        <v>0.5</v>
      </c>
      <c r="K232" s="146">
        <f t="shared" ca="1" si="280"/>
        <v>36772</v>
      </c>
      <c r="L232" s="146">
        <f t="shared" ca="1" si="280"/>
        <v>48</v>
      </c>
      <c r="M232" s="146">
        <f t="shared" ca="1" si="280"/>
        <v>2</v>
      </c>
      <c r="N232" s="193">
        <f t="shared" ca="1" si="245"/>
        <v>150</v>
      </c>
      <c r="O232" s="135">
        <f ca="1">SUM(Q232:AJ232)</f>
        <v>0</v>
      </c>
      <c r="P232" s="132" t="s">
        <v>234</v>
      </c>
      <c r="Q232" s="129">
        <f ca="1">SUMIFS('Production Result'!$F:$F,'Production Result'!$C:$C,'DA Injection'!$G232,'Production Result'!$B:$B,'DA Injection'!Q$2)</f>
        <v>0</v>
      </c>
      <c r="R232" s="129">
        <f ca="1">SUMIFS('Production Result'!$G:$G,'Production Result'!$C:$C,'DA Injection'!$G232,'Production Result'!$B:$B,'DA Injection'!Q$2)</f>
        <v>0</v>
      </c>
      <c r="S232" s="129">
        <f ca="1">SUMIFS('Production Result'!$F:$F,'Production Result'!$C:$C,'DA Injection'!$G232,'Production Result'!$B:$B,'DA Injection'!S$2)</f>
        <v>0</v>
      </c>
      <c r="T232" s="129">
        <f ca="1">SUMIFS('Production Result'!$G:$G,'Production Result'!$C:$C,'DA Injection'!$G232,'Production Result'!$B:$B,'DA Injection'!S$2)</f>
        <v>0</v>
      </c>
      <c r="U232" s="129">
        <f ca="1">SUMIFS('Production Result'!$F:$F,'Production Result'!$C:$C,'DA Injection'!$G232,'Production Result'!$B:$B,'DA Injection'!U$2)</f>
        <v>0</v>
      </c>
      <c r="V232" s="129">
        <f ca="1">SUMIFS('Production Result'!$G:$G,'Production Result'!$C:$C,'DA Injection'!$G232,'Production Result'!$B:$B,'DA Injection'!U$2)</f>
        <v>0</v>
      </c>
      <c r="W232" s="129">
        <f ca="1">SUMIFS('Production Result'!$F:$F,'Production Result'!$C:$C,'DA Injection'!$G232,'Production Result'!$B:$B,'DA Injection'!W$2)</f>
        <v>0</v>
      </c>
      <c r="X232" s="129">
        <f ca="1">SUMIFS('Production Result'!$G:$G,'Production Result'!$C:$C,'DA Injection'!$G232,'Production Result'!$B:$B,'DA Injection'!W$2)</f>
        <v>0</v>
      </c>
      <c r="Y232" s="129">
        <f ca="1">SUMIFS('Production Result'!$F:$F,'Production Result'!$C:$C,'DA Injection'!$G232,'Production Result'!$B:$B,'DA Injection'!Y$2)</f>
        <v>0</v>
      </c>
      <c r="Z232" s="129">
        <f ca="1">SUMIFS('Production Result'!$G:$G,'Production Result'!$C:$C,'DA Injection'!$G232,'Production Result'!$B:$B,'DA Injection'!Y$2)</f>
        <v>0</v>
      </c>
      <c r="AA232" s="129">
        <f ca="1">SUMIFS('Production Result'!$F:$F,'Production Result'!$C:$C,'DA Injection'!$G232,'Production Result'!$B:$B,'DA Injection'!AA$2)</f>
        <v>0</v>
      </c>
      <c r="AB232" s="129">
        <f ca="1">SUMIFS('Production Result'!$G:$G,'Production Result'!$C:$C,'DA Injection'!$G232,'Production Result'!$B:$B,'DA Injection'!AA$2)</f>
        <v>0</v>
      </c>
      <c r="AC232" s="129">
        <f ca="1">SUMIFS('Production Result'!$F:$F,'Production Result'!$C:$C,'DA Injection'!$G232,'Production Result'!$B:$B,'DA Injection'!AC$2)</f>
        <v>0</v>
      </c>
      <c r="AD232" s="129">
        <f ca="1">SUMIFS('Production Result'!$G:$G,'Production Result'!$C:$C,'DA Injection'!$G232,'Production Result'!$B:$B,'DA Injection'!AC$2)</f>
        <v>0</v>
      </c>
      <c r="AE232" s="129">
        <f ca="1">SUMIFS('Production Result'!$F:$F,'Production Result'!$C:$C,'DA Injection'!$G232,'Production Result'!$B:$B,'DA Injection'!AE$2)</f>
        <v>0</v>
      </c>
      <c r="AF232" s="129">
        <f ca="1">SUMIFS('Production Result'!$G:$G,'Production Result'!$C:$C,'DA Injection'!$G232,'Production Result'!$B:$B,'DA Injection'!AE$2)</f>
        <v>0</v>
      </c>
      <c r="AG232" s="129">
        <f ca="1">SUMIFS('Production Result'!$F:$F,'Production Result'!$C:$C,'DA Injection'!$G232,'Production Result'!$B:$B,'DA Injection'!AG$2)</f>
        <v>0</v>
      </c>
      <c r="AH232" s="129">
        <f ca="1">SUMIFS('Production Result'!$G:$G,'Production Result'!$C:$C,'DA Injection'!$G232,'Production Result'!$B:$B,'DA Injection'!AG$2)</f>
        <v>0</v>
      </c>
      <c r="AI232" s="129">
        <f ca="1">SUMIFS('Production Result'!$F:$F,'Production Result'!$C:$C,'DA Injection'!$G232,'Production Result'!$B:$B,'DA Injection'!AI$2)</f>
        <v>0</v>
      </c>
      <c r="AJ232" s="129">
        <f ca="1">SUMIFS('Production Result'!$G:$G,'Production Result'!$C:$C,'DA Injection'!$G232,'Production Result'!$B:$B,'DA Injection'!AI$2)</f>
        <v>0</v>
      </c>
      <c r="AK232" s="151"/>
      <c r="AL232" s="151"/>
      <c r="AM232" s="151"/>
      <c r="AN232" s="151"/>
      <c r="AO232" s="151"/>
      <c r="AP232" s="151"/>
      <c r="AQ232" s="151"/>
      <c r="AR232" s="151"/>
      <c r="AS232" s="151"/>
      <c r="AT232" s="151"/>
      <c r="AU232" s="151"/>
      <c r="AV232" s="151"/>
      <c r="AW232" s="151"/>
      <c r="AX232" s="151"/>
      <c r="AY232" s="151"/>
      <c r="AZ232" s="151"/>
      <c r="BA232" s="151"/>
      <c r="BB232" s="151"/>
      <c r="BC232" s="151"/>
      <c r="BD232" s="151"/>
      <c r="BE232" s="151"/>
      <c r="BF232" s="151"/>
      <c r="BG232" s="151"/>
      <c r="BH232" s="151"/>
      <c r="BI232" s="151"/>
      <c r="BJ232" s="151"/>
      <c r="BK232" s="151"/>
      <c r="BL232" s="151"/>
      <c r="BM232" s="151"/>
      <c r="BN232" s="151"/>
      <c r="BO232" s="151"/>
      <c r="BP232" s="151"/>
      <c r="BQ232" s="151"/>
      <c r="BR232" s="151"/>
    </row>
    <row r="233" spans="1:70" s="38" customFormat="1" ht="33">
      <c r="A233" s="35"/>
      <c r="B233" s="123"/>
      <c r="C233" s="145">
        <f t="shared" ca="1" si="237"/>
        <v>33</v>
      </c>
      <c r="D233" s="264" t="str">
        <f t="shared" ca="1" si="237"/>
        <v>-</v>
      </c>
      <c r="E233" s="145">
        <f t="shared" ref="E233:M233" ca="1" si="281">E232</f>
        <v>11</v>
      </c>
      <c r="F233" s="145">
        <f t="shared" ca="1" si="281"/>
        <v>380</v>
      </c>
      <c r="G233" s="145" t="str">
        <f t="shared" ca="1" si="281"/>
        <v>DJ66-00398A</v>
      </c>
      <c r="H233" s="196">
        <f t="shared" ca="1" si="281"/>
        <v>-36772</v>
      </c>
      <c r="I233" s="145">
        <f t="shared" si="281"/>
        <v>0</v>
      </c>
      <c r="J233" s="213">
        <f t="shared" ca="1" si="281"/>
        <v>0.5</v>
      </c>
      <c r="K233" s="146">
        <f t="shared" ca="1" si="281"/>
        <v>36772</v>
      </c>
      <c r="L233" s="146">
        <f t="shared" ca="1" si="281"/>
        <v>48</v>
      </c>
      <c r="M233" s="146">
        <f t="shared" ca="1" si="281"/>
        <v>2</v>
      </c>
      <c r="N233" s="194">
        <f t="shared" ca="1" si="245"/>
        <v>150</v>
      </c>
      <c r="O233" s="137" t="e">
        <f ca="1">O232/O231</f>
        <v>#DIV/0!</v>
      </c>
      <c r="P233" s="136" t="s">
        <v>239</v>
      </c>
      <c r="Q233" s="138" t="str">
        <f t="shared" ref="Q233:AJ233" ca="1" si="282">IFERROR(Q232/Q231,"")</f>
        <v/>
      </c>
      <c r="R233" s="138" t="str">
        <f t="shared" ca="1" si="282"/>
        <v/>
      </c>
      <c r="S233" s="138" t="str">
        <f t="shared" ca="1" si="282"/>
        <v/>
      </c>
      <c r="T233" s="138" t="str">
        <f t="shared" ca="1" si="282"/>
        <v/>
      </c>
      <c r="U233" s="138" t="str">
        <f t="shared" ca="1" si="282"/>
        <v/>
      </c>
      <c r="V233" s="138" t="str">
        <f t="shared" ca="1" si="282"/>
        <v/>
      </c>
      <c r="W233" s="138" t="str">
        <f t="shared" ca="1" si="282"/>
        <v/>
      </c>
      <c r="X233" s="138" t="str">
        <f t="shared" ca="1" si="282"/>
        <v/>
      </c>
      <c r="Y233" s="138" t="str">
        <f t="shared" ca="1" si="282"/>
        <v/>
      </c>
      <c r="Z233" s="138" t="str">
        <f t="shared" ca="1" si="282"/>
        <v/>
      </c>
      <c r="AA233" s="138" t="str">
        <f t="shared" ca="1" si="282"/>
        <v/>
      </c>
      <c r="AB233" s="138" t="str">
        <f t="shared" ca="1" si="282"/>
        <v/>
      </c>
      <c r="AC233" s="138" t="str">
        <f t="shared" ca="1" si="282"/>
        <v/>
      </c>
      <c r="AD233" s="138" t="str">
        <f t="shared" ca="1" si="282"/>
        <v/>
      </c>
      <c r="AE233" s="138" t="str">
        <f t="shared" ca="1" si="282"/>
        <v/>
      </c>
      <c r="AF233" s="138" t="str">
        <f t="shared" ca="1" si="282"/>
        <v/>
      </c>
      <c r="AG233" s="138" t="str">
        <f t="shared" ca="1" si="282"/>
        <v/>
      </c>
      <c r="AH233" s="138" t="str">
        <f t="shared" ca="1" si="282"/>
        <v/>
      </c>
      <c r="AI233" s="138" t="str">
        <f t="shared" ca="1" si="282"/>
        <v/>
      </c>
      <c r="AJ233" s="138" t="str">
        <f t="shared" ca="1" si="282"/>
        <v/>
      </c>
      <c r="AK233" s="151"/>
      <c r="AL233" s="151"/>
      <c r="AM233" s="151"/>
      <c r="AN233" s="151"/>
      <c r="AO233" s="151"/>
      <c r="AP233" s="151"/>
      <c r="AQ233" s="151"/>
      <c r="AR233" s="151"/>
      <c r="AS233" s="151"/>
      <c r="AT233" s="151"/>
      <c r="AU233" s="151"/>
      <c r="AV233" s="151"/>
      <c r="AW233" s="151"/>
      <c r="AX233" s="151"/>
      <c r="AY233" s="151"/>
      <c r="AZ233" s="151"/>
      <c r="BA233" s="151"/>
      <c r="BB233" s="151"/>
      <c r="BC233" s="151"/>
      <c r="BD233" s="151"/>
      <c r="BE233" s="151"/>
      <c r="BF233" s="151"/>
      <c r="BG233" s="151"/>
      <c r="BH233" s="151"/>
      <c r="BI233" s="151"/>
      <c r="BJ233" s="151"/>
      <c r="BK233" s="151"/>
      <c r="BL233" s="151"/>
      <c r="BM233" s="151"/>
      <c r="BN233" s="151"/>
      <c r="BO233" s="151"/>
      <c r="BP233" s="151"/>
      <c r="BQ233" s="151"/>
      <c r="BR233" s="151"/>
    </row>
    <row r="234" spans="1:70" s="115" customFormat="1" ht="33">
      <c r="A234" s="114"/>
      <c r="B234" s="121"/>
      <c r="C234" s="141">
        <f ca="1">IF(P238="Good",COUNTIF(INDIRECT("P1:P"&amp;ROW(P238)),"Good"))</f>
        <v>34</v>
      </c>
      <c r="D234" s="285" t="str">
        <f ca="1">IFERROR(SUM(Q238:AJ238)/SUM(Q237:AJ237),"-")</f>
        <v>-</v>
      </c>
      <c r="E234" s="139">
        <f ca="1">VLOOKUP(G234,'Code List'!B:D,2,0)</f>
        <v>12</v>
      </c>
      <c r="F234" s="139">
        <f ca="1">VLOOKUP(G234,'Code List'!B:D,3,0)</f>
        <v>280</v>
      </c>
      <c r="G234" s="428" t="str">
        <f ca="1">VLOOKUP(C234,'Code List'!A:B,2,0)</f>
        <v>DJ61-01599A</v>
      </c>
      <c r="H234" s="195">
        <f ca="1">SUM(Q235:AJ235)-K234</f>
        <v>-6139</v>
      </c>
      <c r="I234" s="133"/>
      <c r="J234" s="211">
        <f ca="1">VLOOKUP(G234,'Code List'!B:G,6,0)</f>
        <v>1</v>
      </c>
      <c r="K234" s="140">
        <f ca="1">SUMIFS(Stock!C:C,Stock!B:B,'DA Injection'!G234)+SUMIFS(Stock!C:C,Stock!B:B,VLOOKUP('DA Injection'!G234,'Code List'!$B:$K,10,0))</f>
        <v>8366</v>
      </c>
      <c r="L234" s="140">
        <f ca="1">VLOOKUP(G234,'Code List'!B:F,4,0)</f>
        <v>38</v>
      </c>
      <c r="M234" s="140">
        <f ca="1">VLOOKUP(G234,'Code List'!B:F,5,0)</f>
        <v>4</v>
      </c>
      <c r="N234" s="197">
        <f t="shared" ca="1" si="245"/>
        <v>378.94736842105266</v>
      </c>
      <c r="O234" s="134"/>
      <c r="P234" s="124" t="s">
        <v>231</v>
      </c>
      <c r="Q234" s="125" t="s">
        <v>228</v>
      </c>
      <c r="R234" s="126" t="s">
        <v>229</v>
      </c>
      <c r="S234" s="125" t="s">
        <v>228</v>
      </c>
      <c r="T234" s="126" t="s">
        <v>229</v>
      </c>
      <c r="U234" s="125" t="s">
        <v>228</v>
      </c>
      <c r="V234" s="126" t="s">
        <v>229</v>
      </c>
      <c r="W234" s="125" t="s">
        <v>228</v>
      </c>
      <c r="X234" s="126" t="s">
        <v>229</v>
      </c>
      <c r="Y234" s="125" t="s">
        <v>228</v>
      </c>
      <c r="Z234" s="126" t="s">
        <v>229</v>
      </c>
      <c r="AA234" s="125" t="s">
        <v>228</v>
      </c>
      <c r="AB234" s="126" t="s">
        <v>229</v>
      </c>
      <c r="AC234" s="125" t="s">
        <v>228</v>
      </c>
      <c r="AD234" s="126" t="s">
        <v>229</v>
      </c>
      <c r="AE234" s="125" t="s">
        <v>228</v>
      </c>
      <c r="AF234" s="126" t="s">
        <v>229</v>
      </c>
      <c r="AG234" s="125" t="s">
        <v>228</v>
      </c>
      <c r="AH234" s="126" t="s">
        <v>229</v>
      </c>
      <c r="AI234" s="125" t="s">
        <v>228</v>
      </c>
      <c r="AJ234" s="126" t="s">
        <v>229</v>
      </c>
      <c r="AK234" s="150"/>
      <c r="AL234" s="150"/>
      <c r="AM234" s="150"/>
      <c r="AN234" s="150"/>
      <c r="AO234" s="150"/>
      <c r="AP234" s="150"/>
      <c r="AQ234" s="150"/>
      <c r="AR234" s="150"/>
      <c r="AS234" s="150"/>
      <c r="AT234" s="150"/>
      <c r="AU234" s="150"/>
      <c r="AV234" s="150"/>
      <c r="AW234" s="150"/>
      <c r="AX234" s="150"/>
      <c r="AY234" s="150"/>
      <c r="AZ234" s="150"/>
      <c r="BA234" s="150"/>
      <c r="BB234" s="150"/>
      <c r="BC234" s="150"/>
      <c r="BD234" s="150"/>
      <c r="BE234" s="150"/>
      <c r="BF234" s="150"/>
      <c r="BG234" s="150"/>
      <c r="BH234" s="150"/>
      <c r="BI234" s="150"/>
      <c r="BJ234" s="150"/>
      <c r="BK234" s="150"/>
      <c r="BL234" s="150"/>
      <c r="BM234" s="150"/>
      <c r="BN234" s="150"/>
      <c r="BO234" s="150"/>
      <c r="BP234" s="150"/>
      <c r="BQ234" s="150"/>
      <c r="BR234" s="150"/>
    </row>
    <row r="235" spans="1:70" s="115" customFormat="1" ht="66.95" customHeight="1">
      <c r="A235" s="114"/>
      <c r="B235" s="121"/>
      <c r="C235" s="144">
        <f t="shared" ref="C235:M235" ca="1" si="283">C234</f>
        <v>34</v>
      </c>
      <c r="D235" s="264" t="str">
        <f t="shared" ca="1" si="283"/>
        <v>-</v>
      </c>
      <c r="E235" s="144">
        <f t="shared" ca="1" si="283"/>
        <v>12</v>
      </c>
      <c r="F235" s="144">
        <f t="shared" ca="1" si="283"/>
        <v>280</v>
      </c>
      <c r="G235" s="431" t="str">
        <f t="shared" ca="1" si="283"/>
        <v>DJ61-01599A</v>
      </c>
      <c r="H235" s="196">
        <f t="shared" ca="1" si="283"/>
        <v>-6139</v>
      </c>
      <c r="I235" s="144">
        <f t="shared" si="283"/>
        <v>0</v>
      </c>
      <c r="J235" s="212">
        <f t="shared" ca="1" si="283"/>
        <v>1</v>
      </c>
      <c r="K235" s="146">
        <f t="shared" ca="1" si="283"/>
        <v>8366</v>
      </c>
      <c r="L235" s="146">
        <f t="shared" ca="1" si="283"/>
        <v>38</v>
      </c>
      <c r="M235" s="146">
        <f t="shared" ca="1" si="283"/>
        <v>4</v>
      </c>
      <c r="N235" s="193">
        <f t="shared" ca="1" si="245"/>
        <v>378.94736842105266</v>
      </c>
      <c r="O235" s="134" t="s">
        <v>238</v>
      </c>
      <c r="P235" s="124"/>
      <c r="Q235" s="463">
        <f ca="1">IF(SUMIFS(INDIRECT("'PSI WM REF'!"&amp;SUBSTITUTE(ADDRESS(1,MATCH(Q$2,INDIRECT("'PSI WM REF'!"&amp;"5:5"),0)),"$1","")&amp;":"&amp;SUBSTITUTE(ADDRESS(1,MATCH(Q$2,INDIRECT("'PSI WM REF'!"&amp;"5:5"),0)),"$1","")),INDIRECT("'PSI WM REF'!"&amp;"C:C"),$G234,INDIRECT("'PSI WM REF'!"&amp;"U:U"),"3.Balance stock (only SEHC)")&gt;0,0,IF(ABS(SUMIFS(INDIRECT("'PSI WM REF'!"&amp;SUBSTITUTE(ADDRESS(1,MATCH(Q$2,INDIRECT("'PSI WM REF'!"&amp;"5:5"),0)),"$1","")&amp;":"&amp;SUBSTITUTE(ADDRESS(1,MATCH(Q$2,INDIRECT("'PSI WM REF'!"&amp;"5:5"),0)),"$1","")),INDIRECT("'PSI WM REF'!"&amp;"C:C"),$G234,INDIRECT("'PSI WM REF'!"&amp;"U:U"),"3.Balance stock (only SEHC)"))&gt;SUMIFS(INDIRECT("'PSI WM REF'!"&amp;SUBSTITUTE(ADDRESS(1,MATCH(Q$2,INDIRECT("'PSI WM REF'!"&amp;"5:5"),0)),"$1","")&amp;":"&amp;SUBSTITUTE(ADDRESS(1,MATCH(Q$2,INDIRECT("'PSI WM REF'!"&amp;"5:5"),0)),"$1","")),INDIRECT("'PSI WM REF'!"&amp;"C:C"),$G234,INDIRECT("'PSI WM REF'!"&amp;"U:U"),"1.Requirements (필요량)"),SUMIFS(INDIRECT("'PSI WM REF'!"&amp;SUBSTITUTE(ADDRESS(1,MATCH(Q$2,INDIRECT("'PSI WM REF'!"&amp;"5:5"),0)),"$1","")&amp;":"&amp;SUBSTITUTE(ADDRESS(1,MATCH(Q$2,INDIRECT("'PSI WM REF'!"&amp;"5:5"),0)),"$1","")),INDIRECT("'PSI WM REF'!"&amp;"C:C"),$G234,INDIRECT("'PSI WM REF'!"&amp;"U:U"),"1.Requirements (필요량)"),ABS(SUMIFS(INDIRECT("'PSI WM REF'!"&amp;SUBSTITUTE(ADDRESS(1,MATCH(Q$2,INDIRECT("'PSI WM REF'!"&amp;"5:5"),0)),"$1","")&amp;":"&amp;SUBSTITUTE(ADDRESS(1,MATCH(Q$2,INDIRECT("'PSI WM REF'!"&amp;"5:5"),0)),"$1","")),INDIRECT("'PSI WM REF'!"&amp;"C:C"),$G234,INDIRECT("'PSI WM REF'!"&amp;"U:U"),"3.Balance stock (only SEHC)"))))+N(" [[[[               Comment: WM REF PSI              ]]]")+IFERROR(SUMIFS(INDIRECT("'PSI VC'!"&amp;SUBSTITUTE(ADDRESS(1,MATCH(Q$2,INDIRECT("'PSI VC'!"&amp;"3:3"),0)),"$1","")&amp;":"&amp;SUBSTITUTE(ADDRESS(1,MATCH(Q$2,INDIRECT("'PSI VC'!"&amp;"3:3"),0)),"$1","")),INDIRECT("'PSI VC'!"&amp;"A:A"),$G234),0)+N("[[[                    Comment: VC PSI                    ]]]")+SUMIFS(INDIRECT("'Assy PSI Shortage'!"&amp;SUBSTITUTE(ADDRESS(1,42+MATCH(Q$2,INDIRECT("'Assy PSI Shortage'!"&amp;"AQ2:BA2"),0)),"$1","")&amp;":"&amp;SUBSTITUTE(ADDRESS(1,42+MATCH(Q$2,INDIRECT("'Assy PSI Shortage'!"&amp;"AQ2:BA2"),0)),"$1","")),'Assy PSI Shortage'!$AP:$AP,'DA Injection'!$G234)+N("[[[                    Comment: Assy PSI                    ]]]")</f>
        <v>194</v>
      </c>
      <c r="R235" s="464"/>
      <c r="S235" s="463">
        <f ca="1">IF(SUMIFS(INDIRECT("'PSI WM REF'!"&amp;SUBSTITUTE(ADDRESS(1,MATCH(S$2,INDIRECT("'PSI WM REF'!"&amp;"5:5"),0)),"$1","")&amp;":"&amp;SUBSTITUTE(ADDRESS(1,MATCH(S$2,INDIRECT("'PSI WM REF'!"&amp;"5:5"),0)),"$1","")),INDIRECT("'PSI WM REF'!"&amp;"C:C"),$G234,INDIRECT("'PSI WM REF'!"&amp;"U:U"),"3.Balance stock (only SEHC)")&gt;0,0,IF(ABS(SUMIFS(INDIRECT("'PSI WM REF'!"&amp;SUBSTITUTE(ADDRESS(1,MATCH(S$2,INDIRECT("'PSI WM REF'!"&amp;"5:5"),0)),"$1","")&amp;":"&amp;SUBSTITUTE(ADDRESS(1,MATCH(S$2,INDIRECT("'PSI WM REF'!"&amp;"5:5"),0)),"$1","")),INDIRECT("'PSI WM REF'!"&amp;"C:C"),$G234,INDIRECT("'PSI WM REF'!"&amp;"U:U"),"3.Balance stock (only SEHC)"))&gt;SUMIFS(INDIRECT("'PSI WM REF'!"&amp;SUBSTITUTE(ADDRESS(1,MATCH(S$2,INDIRECT("'PSI WM REF'!"&amp;"5:5"),0)),"$1","")&amp;":"&amp;SUBSTITUTE(ADDRESS(1,MATCH(S$2,INDIRECT("'PSI WM REF'!"&amp;"5:5"),0)),"$1","")),INDIRECT("'PSI WM REF'!"&amp;"C:C"),$G234,INDIRECT("'PSI WM REF'!"&amp;"U:U"),"1.Requirements (필요량)"),SUMIFS(INDIRECT("'PSI WM REF'!"&amp;SUBSTITUTE(ADDRESS(1,MATCH(S$2,INDIRECT("'PSI WM REF'!"&amp;"5:5"),0)),"$1","")&amp;":"&amp;SUBSTITUTE(ADDRESS(1,MATCH(S$2,INDIRECT("'PSI WM REF'!"&amp;"5:5"),0)),"$1","")),INDIRECT("'PSI WM REF'!"&amp;"C:C"),$G234,INDIRECT("'PSI WM REF'!"&amp;"U:U"),"1.Requirements (필요량)"),ABS(SUMIFS(INDIRECT("'PSI WM REF'!"&amp;SUBSTITUTE(ADDRESS(1,MATCH(S$2,INDIRECT("'PSI WM REF'!"&amp;"5:5"),0)),"$1","")&amp;":"&amp;SUBSTITUTE(ADDRESS(1,MATCH(S$2,INDIRECT("'PSI WM REF'!"&amp;"5:5"),0)),"$1","")),INDIRECT("'PSI WM REF'!"&amp;"C:C"),$G234,INDIRECT("'PSI WM REF'!"&amp;"U:U"),"3.Balance stock (only SEHC)"))))+N(" [[[[               Comment: WM REF PSI              ]]]")+IFERROR(SUMIFS(INDIRECT("'PSI VC'!"&amp;SUBSTITUTE(ADDRESS(1,MATCH(S$2,INDIRECT("'PSI VC'!"&amp;"3:3"),0)),"$1","")&amp;":"&amp;SUBSTITUTE(ADDRESS(1,MATCH(S$2,INDIRECT("'PSI VC'!"&amp;"3:3"),0)),"$1","")),INDIRECT("'PSI VC'!"&amp;"A:A"),$G234),0)+N("[[[                    Comment: VC PSI                    ]]]")+SUMIFS(INDIRECT("'Assy PSI Shortage'!"&amp;SUBSTITUTE(ADDRESS(1,42+MATCH(S$2,INDIRECT("'Assy PSI Shortage'!"&amp;"AQ2:BA2"),0)),"$1","")&amp;":"&amp;SUBSTITUTE(ADDRESS(1,42+MATCH(S$2,INDIRECT("'Assy PSI Shortage'!"&amp;"AQ2:BA2"),0)),"$1","")),'Assy PSI Shortage'!$AP:$AP,'DA Injection'!$G234)+N("[[[                    Comment: Assy PSI                    ]]]")</f>
        <v>0</v>
      </c>
      <c r="T235" s="464"/>
      <c r="U235" s="463">
        <f ca="1">IF(SUMIFS(INDIRECT("'PSI WM REF'!"&amp;SUBSTITUTE(ADDRESS(1,MATCH(U$2,INDIRECT("'PSI WM REF'!"&amp;"5:5"),0)),"$1","")&amp;":"&amp;SUBSTITUTE(ADDRESS(1,MATCH(U$2,INDIRECT("'PSI WM REF'!"&amp;"5:5"),0)),"$1","")),INDIRECT("'PSI WM REF'!"&amp;"C:C"),$G234,INDIRECT("'PSI WM REF'!"&amp;"U:U"),"3.Balance stock (only SEHC)")&gt;0,0,IF(ABS(SUMIFS(INDIRECT("'PSI WM REF'!"&amp;SUBSTITUTE(ADDRESS(1,MATCH(U$2,INDIRECT("'PSI WM REF'!"&amp;"5:5"),0)),"$1","")&amp;":"&amp;SUBSTITUTE(ADDRESS(1,MATCH(U$2,INDIRECT("'PSI WM REF'!"&amp;"5:5"),0)),"$1","")),INDIRECT("'PSI WM REF'!"&amp;"C:C"),$G234,INDIRECT("'PSI WM REF'!"&amp;"U:U"),"3.Balance stock (only SEHC)"))&gt;SUMIFS(INDIRECT("'PSI WM REF'!"&amp;SUBSTITUTE(ADDRESS(1,MATCH(U$2,INDIRECT("'PSI WM REF'!"&amp;"5:5"),0)),"$1","")&amp;":"&amp;SUBSTITUTE(ADDRESS(1,MATCH(U$2,INDIRECT("'PSI WM REF'!"&amp;"5:5"),0)),"$1","")),INDIRECT("'PSI WM REF'!"&amp;"C:C"),$G234,INDIRECT("'PSI WM REF'!"&amp;"U:U"),"1.Requirements (필요량)"),SUMIFS(INDIRECT("'PSI WM REF'!"&amp;SUBSTITUTE(ADDRESS(1,MATCH(U$2,INDIRECT("'PSI WM REF'!"&amp;"5:5"),0)),"$1","")&amp;":"&amp;SUBSTITUTE(ADDRESS(1,MATCH(U$2,INDIRECT("'PSI WM REF'!"&amp;"5:5"),0)),"$1","")),INDIRECT("'PSI WM REF'!"&amp;"C:C"),$G234,INDIRECT("'PSI WM REF'!"&amp;"U:U"),"1.Requirements (필요량)"),ABS(SUMIFS(INDIRECT("'PSI WM REF'!"&amp;SUBSTITUTE(ADDRESS(1,MATCH(U$2,INDIRECT("'PSI WM REF'!"&amp;"5:5"),0)),"$1","")&amp;":"&amp;SUBSTITUTE(ADDRESS(1,MATCH(U$2,INDIRECT("'PSI WM REF'!"&amp;"5:5"),0)),"$1","")),INDIRECT("'PSI WM REF'!"&amp;"C:C"),$G234,INDIRECT("'PSI WM REF'!"&amp;"U:U"),"3.Balance stock (only SEHC)"))))+N(" [[[[               Comment: WM REF PSI              ]]]")+IFERROR(SUMIFS(INDIRECT("'PSI VC'!"&amp;SUBSTITUTE(ADDRESS(1,MATCH(U$2,INDIRECT("'PSI VC'!"&amp;"3:3"),0)),"$1","")&amp;":"&amp;SUBSTITUTE(ADDRESS(1,MATCH(U$2,INDIRECT("'PSI VC'!"&amp;"3:3"),0)),"$1","")),INDIRECT("'PSI VC'!"&amp;"A:A"),$G234),0)+N("[[[                    Comment: VC PSI                    ]]]")+SUMIFS(INDIRECT("'Assy PSI Shortage'!"&amp;SUBSTITUTE(ADDRESS(1,42+MATCH(U$2,INDIRECT("'Assy PSI Shortage'!"&amp;"AQ2:BA2"),0)),"$1","")&amp;":"&amp;SUBSTITUTE(ADDRESS(1,42+MATCH(U$2,INDIRECT("'Assy PSI Shortage'!"&amp;"AQ2:BA2"),0)),"$1","")),'Assy PSI Shortage'!$AP:$AP,'DA Injection'!$G234)+N("[[[                    Comment: Assy PSI                    ]]]")</f>
        <v>0</v>
      </c>
      <c r="V235" s="464"/>
      <c r="W235" s="463">
        <f ca="1">IF(SUMIFS(INDIRECT("'PSI WM REF'!"&amp;SUBSTITUTE(ADDRESS(1,MATCH(W$2,INDIRECT("'PSI WM REF'!"&amp;"5:5"),0)),"$1","")&amp;":"&amp;SUBSTITUTE(ADDRESS(1,MATCH(W$2,INDIRECT("'PSI WM REF'!"&amp;"5:5"),0)),"$1","")),INDIRECT("'PSI WM REF'!"&amp;"C:C"),$G234,INDIRECT("'PSI WM REF'!"&amp;"U:U"),"3.Balance stock (only SEHC)")&gt;0,0,IF(ABS(SUMIFS(INDIRECT("'PSI WM REF'!"&amp;SUBSTITUTE(ADDRESS(1,MATCH(W$2,INDIRECT("'PSI WM REF'!"&amp;"5:5"),0)),"$1","")&amp;":"&amp;SUBSTITUTE(ADDRESS(1,MATCH(W$2,INDIRECT("'PSI WM REF'!"&amp;"5:5"),0)),"$1","")),INDIRECT("'PSI WM REF'!"&amp;"C:C"),$G234,INDIRECT("'PSI WM REF'!"&amp;"U:U"),"3.Balance stock (only SEHC)"))&gt;SUMIFS(INDIRECT("'PSI WM REF'!"&amp;SUBSTITUTE(ADDRESS(1,MATCH(W$2,INDIRECT("'PSI WM REF'!"&amp;"5:5"),0)),"$1","")&amp;":"&amp;SUBSTITUTE(ADDRESS(1,MATCH(W$2,INDIRECT("'PSI WM REF'!"&amp;"5:5"),0)),"$1","")),INDIRECT("'PSI WM REF'!"&amp;"C:C"),$G234,INDIRECT("'PSI WM REF'!"&amp;"U:U"),"1.Requirements (필요량)"),SUMIFS(INDIRECT("'PSI WM REF'!"&amp;SUBSTITUTE(ADDRESS(1,MATCH(W$2,INDIRECT("'PSI WM REF'!"&amp;"5:5"),0)),"$1","")&amp;":"&amp;SUBSTITUTE(ADDRESS(1,MATCH(W$2,INDIRECT("'PSI WM REF'!"&amp;"5:5"),0)),"$1","")),INDIRECT("'PSI WM REF'!"&amp;"C:C"),$G234,INDIRECT("'PSI WM REF'!"&amp;"U:U"),"1.Requirements (필요량)"),ABS(SUMIFS(INDIRECT("'PSI WM REF'!"&amp;SUBSTITUTE(ADDRESS(1,MATCH(W$2,INDIRECT("'PSI WM REF'!"&amp;"5:5"),0)),"$1","")&amp;":"&amp;SUBSTITUTE(ADDRESS(1,MATCH(W$2,INDIRECT("'PSI WM REF'!"&amp;"5:5"),0)),"$1","")),INDIRECT("'PSI WM REF'!"&amp;"C:C"),$G234,INDIRECT("'PSI WM REF'!"&amp;"U:U"),"3.Balance stock (only SEHC)"))))+N(" [[[[               Comment: WM REF PSI              ]]]")+IFERROR(SUMIFS(INDIRECT("'PSI VC'!"&amp;SUBSTITUTE(ADDRESS(1,MATCH(W$2,INDIRECT("'PSI VC'!"&amp;"3:3"),0)),"$1","")&amp;":"&amp;SUBSTITUTE(ADDRESS(1,MATCH(W$2,INDIRECT("'PSI VC'!"&amp;"3:3"),0)),"$1","")),INDIRECT("'PSI VC'!"&amp;"A:A"),$G234),0)+N("[[[                    Comment: VC PSI                    ]]]")+SUMIFS(INDIRECT("'Assy PSI Shortage'!"&amp;SUBSTITUTE(ADDRESS(1,42+MATCH(W$2,INDIRECT("'Assy PSI Shortage'!"&amp;"AQ2:BA2"),0)),"$1","")&amp;":"&amp;SUBSTITUTE(ADDRESS(1,42+MATCH(W$2,INDIRECT("'Assy PSI Shortage'!"&amp;"AQ2:BA2"),0)),"$1","")),'Assy PSI Shortage'!$AP:$AP,'DA Injection'!$G234)+N("[[[                    Comment: Assy PSI                    ]]]")</f>
        <v>0</v>
      </c>
      <c r="X235" s="464"/>
      <c r="Y235" s="463">
        <f ca="1">IF(SUMIFS(INDIRECT("'PSI WM REF'!"&amp;SUBSTITUTE(ADDRESS(1,MATCH(Y$2,INDIRECT("'PSI WM REF'!"&amp;"5:5"),0)),"$1","")&amp;":"&amp;SUBSTITUTE(ADDRESS(1,MATCH(Y$2,INDIRECT("'PSI WM REF'!"&amp;"5:5"),0)),"$1","")),INDIRECT("'PSI WM REF'!"&amp;"C:C"),$G234,INDIRECT("'PSI WM REF'!"&amp;"U:U"),"3.Balance stock (only SEHC)")&gt;0,0,IF(ABS(SUMIFS(INDIRECT("'PSI WM REF'!"&amp;SUBSTITUTE(ADDRESS(1,MATCH(Y$2,INDIRECT("'PSI WM REF'!"&amp;"5:5"),0)),"$1","")&amp;":"&amp;SUBSTITUTE(ADDRESS(1,MATCH(Y$2,INDIRECT("'PSI WM REF'!"&amp;"5:5"),0)),"$1","")),INDIRECT("'PSI WM REF'!"&amp;"C:C"),$G234,INDIRECT("'PSI WM REF'!"&amp;"U:U"),"3.Balance stock (only SEHC)"))&gt;SUMIFS(INDIRECT("'PSI WM REF'!"&amp;SUBSTITUTE(ADDRESS(1,MATCH(Y$2,INDIRECT("'PSI WM REF'!"&amp;"5:5"),0)),"$1","")&amp;":"&amp;SUBSTITUTE(ADDRESS(1,MATCH(Y$2,INDIRECT("'PSI WM REF'!"&amp;"5:5"),0)),"$1","")),INDIRECT("'PSI WM REF'!"&amp;"C:C"),$G234,INDIRECT("'PSI WM REF'!"&amp;"U:U"),"1.Requirements (필요량)"),SUMIFS(INDIRECT("'PSI WM REF'!"&amp;SUBSTITUTE(ADDRESS(1,MATCH(Y$2,INDIRECT("'PSI WM REF'!"&amp;"5:5"),0)),"$1","")&amp;":"&amp;SUBSTITUTE(ADDRESS(1,MATCH(Y$2,INDIRECT("'PSI WM REF'!"&amp;"5:5"),0)),"$1","")),INDIRECT("'PSI WM REF'!"&amp;"C:C"),$G234,INDIRECT("'PSI WM REF'!"&amp;"U:U"),"1.Requirements (필요량)"),ABS(SUMIFS(INDIRECT("'PSI WM REF'!"&amp;SUBSTITUTE(ADDRESS(1,MATCH(Y$2,INDIRECT("'PSI WM REF'!"&amp;"5:5"),0)),"$1","")&amp;":"&amp;SUBSTITUTE(ADDRESS(1,MATCH(Y$2,INDIRECT("'PSI WM REF'!"&amp;"5:5"),0)),"$1","")),INDIRECT("'PSI WM REF'!"&amp;"C:C"),$G234,INDIRECT("'PSI WM REF'!"&amp;"U:U"),"3.Balance stock (only SEHC)"))))+N(" [[[[               Comment: WM REF PSI              ]]]")+IFERROR(SUMIFS(INDIRECT("'PSI VC'!"&amp;SUBSTITUTE(ADDRESS(1,MATCH(Y$2,INDIRECT("'PSI VC'!"&amp;"3:3"),0)),"$1","")&amp;":"&amp;SUBSTITUTE(ADDRESS(1,MATCH(Y$2,INDIRECT("'PSI VC'!"&amp;"3:3"),0)),"$1","")),INDIRECT("'PSI VC'!"&amp;"A:A"),$G234),0)+N("[[[                    Comment: VC PSI                    ]]]")+SUMIFS(INDIRECT("'Assy PSI Shortage'!"&amp;SUBSTITUTE(ADDRESS(1,42+MATCH(Y$2,INDIRECT("'Assy PSI Shortage'!"&amp;"AQ2:BA2"),0)),"$1","")&amp;":"&amp;SUBSTITUTE(ADDRESS(1,42+MATCH(Y$2,INDIRECT("'Assy PSI Shortage'!"&amp;"AQ2:BA2"),0)),"$1","")),'Assy PSI Shortage'!$AP:$AP,'DA Injection'!$G234)+N("[[[                    Comment: Assy PSI                    ]]]")</f>
        <v>0</v>
      </c>
      <c r="Z235" s="464"/>
      <c r="AA235" s="463">
        <f ca="1">IF(SUMIFS(INDIRECT("'PSI WM REF'!"&amp;SUBSTITUTE(ADDRESS(1,MATCH(AA$2,INDIRECT("'PSI WM REF'!"&amp;"5:5"),0)),"$1","")&amp;":"&amp;SUBSTITUTE(ADDRESS(1,MATCH(AA$2,INDIRECT("'PSI WM REF'!"&amp;"5:5"),0)),"$1","")),INDIRECT("'PSI WM REF'!"&amp;"C:C"),$G234,INDIRECT("'PSI WM REF'!"&amp;"U:U"),"3.Balance stock (only SEHC)")&gt;0,0,IF(ABS(SUMIFS(INDIRECT("'PSI WM REF'!"&amp;SUBSTITUTE(ADDRESS(1,MATCH(AA$2,INDIRECT("'PSI WM REF'!"&amp;"5:5"),0)),"$1","")&amp;":"&amp;SUBSTITUTE(ADDRESS(1,MATCH(AA$2,INDIRECT("'PSI WM REF'!"&amp;"5:5"),0)),"$1","")),INDIRECT("'PSI WM REF'!"&amp;"C:C"),$G234,INDIRECT("'PSI WM REF'!"&amp;"U:U"),"3.Balance stock (only SEHC)"))&gt;SUMIFS(INDIRECT("'PSI WM REF'!"&amp;SUBSTITUTE(ADDRESS(1,MATCH(AA$2,INDIRECT("'PSI WM REF'!"&amp;"5:5"),0)),"$1","")&amp;":"&amp;SUBSTITUTE(ADDRESS(1,MATCH(AA$2,INDIRECT("'PSI WM REF'!"&amp;"5:5"),0)),"$1","")),INDIRECT("'PSI WM REF'!"&amp;"C:C"),$G234,INDIRECT("'PSI WM REF'!"&amp;"U:U"),"1.Requirements (필요량)"),SUMIFS(INDIRECT("'PSI WM REF'!"&amp;SUBSTITUTE(ADDRESS(1,MATCH(AA$2,INDIRECT("'PSI WM REF'!"&amp;"5:5"),0)),"$1","")&amp;":"&amp;SUBSTITUTE(ADDRESS(1,MATCH(AA$2,INDIRECT("'PSI WM REF'!"&amp;"5:5"),0)),"$1","")),INDIRECT("'PSI WM REF'!"&amp;"C:C"),$G234,INDIRECT("'PSI WM REF'!"&amp;"U:U"),"1.Requirements (필요량)"),ABS(SUMIFS(INDIRECT("'PSI WM REF'!"&amp;SUBSTITUTE(ADDRESS(1,MATCH(AA$2,INDIRECT("'PSI WM REF'!"&amp;"5:5"),0)),"$1","")&amp;":"&amp;SUBSTITUTE(ADDRESS(1,MATCH(AA$2,INDIRECT("'PSI WM REF'!"&amp;"5:5"),0)),"$1","")),INDIRECT("'PSI WM REF'!"&amp;"C:C"),$G234,INDIRECT("'PSI WM REF'!"&amp;"U:U"),"3.Balance stock (only SEHC)"))))+N(" [[[[               Comment: WM REF PSI              ]]]")+IFERROR(SUMIFS(INDIRECT("'PSI VC'!"&amp;SUBSTITUTE(ADDRESS(1,MATCH(AA$2,INDIRECT("'PSI VC'!"&amp;"3:3"),0)),"$1","")&amp;":"&amp;SUBSTITUTE(ADDRESS(1,MATCH(AA$2,INDIRECT("'PSI VC'!"&amp;"3:3"),0)),"$1","")),INDIRECT("'PSI VC'!"&amp;"A:A"),$G234),0)+N("[[[                    Comment: VC PSI                    ]]]")+SUMIFS(INDIRECT("'Assy PSI Shortage'!"&amp;SUBSTITUTE(ADDRESS(1,42+MATCH(AA$2,INDIRECT("'Assy PSI Shortage'!"&amp;"AQ2:BA2"),0)),"$1","")&amp;":"&amp;SUBSTITUTE(ADDRESS(1,42+MATCH(AA$2,INDIRECT("'Assy PSI Shortage'!"&amp;"AQ2:BA2"),0)),"$1","")),'Assy PSI Shortage'!$AP:$AP,'DA Injection'!$G234)+N("[[[                    Comment: Assy PSI                    ]]]")</f>
        <v>300</v>
      </c>
      <c r="AB235" s="464"/>
      <c r="AC235" s="463">
        <f ca="1">IF(SUMIFS(INDIRECT("'PSI WM REF'!"&amp;SUBSTITUTE(ADDRESS(1,MATCH(AC$2,INDIRECT("'PSI WM REF'!"&amp;"5:5"),0)),"$1","")&amp;":"&amp;SUBSTITUTE(ADDRESS(1,MATCH(AC$2,INDIRECT("'PSI WM REF'!"&amp;"5:5"),0)),"$1","")),INDIRECT("'PSI WM REF'!"&amp;"C:C"),$G234,INDIRECT("'PSI WM REF'!"&amp;"U:U"),"3.Balance stock (only SEHC)")&gt;0,0,IF(ABS(SUMIFS(INDIRECT("'PSI WM REF'!"&amp;SUBSTITUTE(ADDRESS(1,MATCH(AC$2,INDIRECT("'PSI WM REF'!"&amp;"5:5"),0)),"$1","")&amp;":"&amp;SUBSTITUTE(ADDRESS(1,MATCH(AC$2,INDIRECT("'PSI WM REF'!"&amp;"5:5"),0)),"$1","")),INDIRECT("'PSI WM REF'!"&amp;"C:C"),$G234,INDIRECT("'PSI WM REF'!"&amp;"U:U"),"3.Balance stock (only SEHC)"))&gt;SUMIFS(INDIRECT("'PSI WM REF'!"&amp;SUBSTITUTE(ADDRESS(1,MATCH(AC$2,INDIRECT("'PSI WM REF'!"&amp;"5:5"),0)),"$1","")&amp;":"&amp;SUBSTITUTE(ADDRESS(1,MATCH(AC$2,INDIRECT("'PSI WM REF'!"&amp;"5:5"),0)),"$1","")),INDIRECT("'PSI WM REF'!"&amp;"C:C"),$G234,INDIRECT("'PSI WM REF'!"&amp;"U:U"),"1.Requirements (필요량)"),SUMIFS(INDIRECT("'PSI WM REF'!"&amp;SUBSTITUTE(ADDRESS(1,MATCH(AC$2,INDIRECT("'PSI WM REF'!"&amp;"5:5"),0)),"$1","")&amp;":"&amp;SUBSTITUTE(ADDRESS(1,MATCH(AC$2,INDIRECT("'PSI WM REF'!"&amp;"5:5"),0)),"$1","")),INDIRECT("'PSI WM REF'!"&amp;"C:C"),$G234,INDIRECT("'PSI WM REF'!"&amp;"U:U"),"1.Requirements (필요량)"),ABS(SUMIFS(INDIRECT("'PSI WM REF'!"&amp;SUBSTITUTE(ADDRESS(1,MATCH(AC$2,INDIRECT("'PSI WM REF'!"&amp;"5:5"),0)),"$1","")&amp;":"&amp;SUBSTITUTE(ADDRESS(1,MATCH(AC$2,INDIRECT("'PSI WM REF'!"&amp;"5:5"),0)),"$1","")),INDIRECT("'PSI WM REF'!"&amp;"C:C"),$G234,INDIRECT("'PSI WM REF'!"&amp;"U:U"),"3.Balance stock (only SEHC)"))))+N(" [[[[               Comment: WM REF PSI              ]]]")+IFERROR(SUMIFS(INDIRECT("'PSI VC'!"&amp;SUBSTITUTE(ADDRESS(1,MATCH(AC$2,INDIRECT("'PSI VC'!"&amp;"3:3"),0)),"$1","")&amp;":"&amp;SUBSTITUTE(ADDRESS(1,MATCH(AC$2,INDIRECT("'PSI VC'!"&amp;"3:3"),0)),"$1","")),INDIRECT("'PSI VC'!"&amp;"A:A"),$G234),0)+N("[[[                    Comment: VC PSI                    ]]]")+SUMIFS(INDIRECT("'Assy PSI Shortage'!"&amp;SUBSTITUTE(ADDRESS(1,42+MATCH(AC$2,INDIRECT("'Assy PSI Shortage'!"&amp;"AQ2:BA2"),0)),"$1","")&amp;":"&amp;SUBSTITUTE(ADDRESS(1,42+MATCH(AC$2,INDIRECT("'Assy PSI Shortage'!"&amp;"AQ2:BA2"),0)),"$1","")),'Assy PSI Shortage'!$AP:$AP,'DA Injection'!$G234)+N("[[[                    Comment: Assy PSI                    ]]]")</f>
        <v>1050</v>
      </c>
      <c r="AD235" s="464"/>
      <c r="AE235" s="463">
        <f ca="1">IF(SUMIFS(INDIRECT("'PSI WM REF'!"&amp;SUBSTITUTE(ADDRESS(1,MATCH(AE$2,INDIRECT("'PSI WM REF'!"&amp;"5:5"),0)),"$1","")&amp;":"&amp;SUBSTITUTE(ADDRESS(1,MATCH(AE$2,INDIRECT("'PSI WM REF'!"&amp;"5:5"),0)),"$1","")),INDIRECT("'PSI WM REF'!"&amp;"C:C"),$G234,INDIRECT("'PSI WM REF'!"&amp;"U:U"),"3.Balance stock (only SEHC)")&gt;0,0,IF(ABS(SUMIFS(INDIRECT("'PSI WM REF'!"&amp;SUBSTITUTE(ADDRESS(1,MATCH(AE$2,INDIRECT("'PSI WM REF'!"&amp;"5:5"),0)),"$1","")&amp;":"&amp;SUBSTITUTE(ADDRESS(1,MATCH(AE$2,INDIRECT("'PSI WM REF'!"&amp;"5:5"),0)),"$1","")),INDIRECT("'PSI WM REF'!"&amp;"C:C"),$G234,INDIRECT("'PSI WM REF'!"&amp;"U:U"),"3.Balance stock (only SEHC)"))&gt;SUMIFS(INDIRECT("'PSI WM REF'!"&amp;SUBSTITUTE(ADDRESS(1,MATCH(AE$2,INDIRECT("'PSI WM REF'!"&amp;"5:5"),0)),"$1","")&amp;":"&amp;SUBSTITUTE(ADDRESS(1,MATCH(AE$2,INDIRECT("'PSI WM REF'!"&amp;"5:5"),0)),"$1","")),INDIRECT("'PSI WM REF'!"&amp;"C:C"),$G234,INDIRECT("'PSI WM REF'!"&amp;"U:U"),"1.Requirements (필요량)"),SUMIFS(INDIRECT("'PSI WM REF'!"&amp;SUBSTITUTE(ADDRESS(1,MATCH(AE$2,INDIRECT("'PSI WM REF'!"&amp;"5:5"),0)),"$1","")&amp;":"&amp;SUBSTITUTE(ADDRESS(1,MATCH(AE$2,INDIRECT("'PSI WM REF'!"&amp;"5:5"),0)),"$1","")),INDIRECT("'PSI WM REF'!"&amp;"C:C"),$G234,INDIRECT("'PSI WM REF'!"&amp;"U:U"),"1.Requirements (필요량)"),ABS(SUMIFS(INDIRECT("'PSI WM REF'!"&amp;SUBSTITUTE(ADDRESS(1,MATCH(AE$2,INDIRECT("'PSI WM REF'!"&amp;"5:5"),0)),"$1","")&amp;":"&amp;SUBSTITUTE(ADDRESS(1,MATCH(AE$2,INDIRECT("'PSI WM REF'!"&amp;"5:5"),0)),"$1","")),INDIRECT("'PSI WM REF'!"&amp;"C:C"),$G234,INDIRECT("'PSI WM REF'!"&amp;"U:U"),"3.Balance stock (only SEHC)"))))+N(" [[[[               Comment: WM REF PSI              ]]]")+IFERROR(SUMIFS(INDIRECT("'PSI VC'!"&amp;SUBSTITUTE(ADDRESS(1,MATCH(AE$2,INDIRECT("'PSI VC'!"&amp;"3:3"),0)),"$1","")&amp;":"&amp;SUBSTITUTE(ADDRESS(1,MATCH(AE$2,INDIRECT("'PSI VC'!"&amp;"3:3"),0)),"$1","")),INDIRECT("'PSI VC'!"&amp;"A:A"),$G234),0)+N("[[[                    Comment: VC PSI                    ]]]")+SUMIFS(INDIRECT("'Assy PSI Shortage'!"&amp;SUBSTITUTE(ADDRESS(1,42+MATCH(AE$2,INDIRECT("'Assy PSI Shortage'!"&amp;"AQ2:BA2"),0)),"$1","")&amp;":"&amp;SUBSTITUTE(ADDRESS(1,42+MATCH(AE$2,INDIRECT("'Assy PSI Shortage'!"&amp;"AQ2:BA2"),0)),"$1","")),'Assy PSI Shortage'!$AP:$AP,'DA Injection'!$G234)+N("[[[                    Comment: Assy PSI                    ]]]")</f>
        <v>683</v>
      </c>
      <c r="AF235" s="464"/>
      <c r="AG235" s="463">
        <f ca="1">IF(SUMIFS(INDIRECT("'PSI WM REF'!"&amp;SUBSTITUTE(ADDRESS(1,MATCH(AG$2,INDIRECT("'PSI WM REF'!"&amp;"5:5"),0)),"$1","")&amp;":"&amp;SUBSTITUTE(ADDRESS(1,MATCH(AG$2,INDIRECT("'PSI WM REF'!"&amp;"5:5"),0)),"$1","")),INDIRECT("'PSI WM REF'!"&amp;"C:C"),$G234,INDIRECT("'PSI WM REF'!"&amp;"U:U"),"3.Balance stock (only SEHC)")&gt;0,0,IF(ABS(SUMIFS(INDIRECT("'PSI WM REF'!"&amp;SUBSTITUTE(ADDRESS(1,MATCH(AG$2,INDIRECT("'PSI WM REF'!"&amp;"5:5"),0)),"$1","")&amp;":"&amp;SUBSTITUTE(ADDRESS(1,MATCH(AG$2,INDIRECT("'PSI WM REF'!"&amp;"5:5"),0)),"$1","")),INDIRECT("'PSI WM REF'!"&amp;"C:C"),$G234,INDIRECT("'PSI WM REF'!"&amp;"U:U"),"3.Balance stock (only SEHC)"))&gt;SUMIFS(INDIRECT("'PSI WM REF'!"&amp;SUBSTITUTE(ADDRESS(1,MATCH(AG$2,INDIRECT("'PSI WM REF'!"&amp;"5:5"),0)),"$1","")&amp;":"&amp;SUBSTITUTE(ADDRESS(1,MATCH(AG$2,INDIRECT("'PSI WM REF'!"&amp;"5:5"),0)),"$1","")),INDIRECT("'PSI WM REF'!"&amp;"C:C"),$G234,INDIRECT("'PSI WM REF'!"&amp;"U:U"),"1.Requirements (필요량)"),SUMIFS(INDIRECT("'PSI WM REF'!"&amp;SUBSTITUTE(ADDRESS(1,MATCH(AG$2,INDIRECT("'PSI WM REF'!"&amp;"5:5"),0)),"$1","")&amp;":"&amp;SUBSTITUTE(ADDRESS(1,MATCH(AG$2,INDIRECT("'PSI WM REF'!"&amp;"5:5"),0)),"$1","")),INDIRECT("'PSI WM REF'!"&amp;"C:C"),$G234,INDIRECT("'PSI WM REF'!"&amp;"U:U"),"1.Requirements (필요량)"),ABS(SUMIFS(INDIRECT("'PSI WM REF'!"&amp;SUBSTITUTE(ADDRESS(1,MATCH(AG$2,INDIRECT("'PSI WM REF'!"&amp;"5:5"),0)),"$1","")&amp;":"&amp;SUBSTITUTE(ADDRESS(1,MATCH(AG$2,INDIRECT("'PSI WM REF'!"&amp;"5:5"),0)),"$1","")),INDIRECT("'PSI WM REF'!"&amp;"C:C"),$G234,INDIRECT("'PSI WM REF'!"&amp;"U:U"),"3.Balance stock (only SEHC)"))))+N(" [[[[               Comment: WM REF PSI              ]]]")+IFERROR(SUMIFS(INDIRECT("'PSI VC'!"&amp;SUBSTITUTE(ADDRESS(1,MATCH(AG$2,INDIRECT("'PSI VC'!"&amp;"3:3"),0)),"$1","")&amp;":"&amp;SUBSTITUTE(ADDRESS(1,MATCH(AG$2,INDIRECT("'PSI VC'!"&amp;"3:3"),0)),"$1","")),INDIRECT("'PSI VC'!"&amp;"A:A"),$G234),0)+N("[[[                    Comment: VC PSI                    ]]]")+SUMIFS(INDIRECT("'Assy PSI Shortage'!"&amp;SUBSTITUTE(ADDRESS(1,42+MATCH(AG$2,INDIRECT("'Assy PSI Shortage'!"&amp;"AQ2:BA2"),0)),"$1","")&amp;":"&amp;SUBSTITUTE(ADDRESS(1,42+MATCH(AG$2,INDIRECT("'Assy PSI Shortage'!"&amp;"AQ2:BA2"),0)),"$1","")),'Assy PSI Shortage'!$AP:$AP,'DA Injection'!$G234)+N("[[[                    Comment: Assy PSI                    ]]]")</f>
        <v>0</v>
      </c>
      <c r="AH235" s="464"/>
      <c r="AI235" s="463">
        <f ca="1">IF(SUMIFS(INDIRECT("'PSI WM REF'!"&amp;SUBSTITUTE(ADDRESS(1,MATCH(AI$2,INDIRECT("'PSI WM REF'!"&amp;"5:5"),0)),"$1","")&amp;":"&amp;SUBSTITUTE(ADDRESS(1,MATCH(AI$2,INDIRECT("'PSI WM REF'!"&amp;"5:5"),0)),"$1","")),INDIRECT("'PSI WM REF'!"&amp;"C:C"),$G234,INDIRECT("'PSI WM REF'!"&amp;"U:U"),"3.Balance stock (only SEHC)")&gt;0,0,IF(ABS(SUMIFS(INDIRECT("'PSI WM REF'!"&amp;SUBSTITUTE(ADDRESS(1,MATCH(AI$2,INDIRECT("'PSI WM REF'!"&amp;"5:5"),0)),"$1","")&amp;":"&amp;SUBSTITUTE(ADDRESS(1,MATCH(AI$2,INDIRECT("'PSI WM REF'!"&amp;"5:5"),0)),"$1","")),INDIRECT("'PSI WM REF'!"&amp;"C:C"),$G234,INDIRECT("'PSI WM REF'!"&amp;"U:U"),"3.Balance stock (only SEHC)"))&gt;SUMIFS(INDIRECT("'PSI WM REF'!"&amp;SUBSTITUTE(ADDRESS(1,MATCH(AI$2,INDIRECT("'PSI WM REF'!"&amp;"5:5"),0)),"$1","")&amp;":"&amp;SUBSTITUTE(ADDRESS(1,MATCH(AI$2,INDIRECT("'PSI WM REF'!"&amp;"5:5"),0)),"$1","")),INDIRECT("'PSI WM REF'!"&amp;"C:C"),$G234,INDIRECT("'PSI WM REF'!"&amp;"U:U"),"1.Requirements (필요량)"),SUMIFS(INDIRECT("'PSI WM REF'!"&amp;SUBSTITUTE(ADDRESS(1,MATCH(AI$2,INDIRECT("'PSI WM REF'!"&amp;"5:5"),0)),"$1","")&amp;":"&amp;SUBSTITUTE(ADDRESS(1,MATCH(AI$2,INDIRECT("'PSI WM REF'!"&amp;"5:5"),0)),"$1","")),INDIRECT("'PSI WM REF'!"&amp;"C:C"),$G234,INDIRECT("'PSI WM REF'!"&amp;"U:U"),"1.Requirements (필요량)"),ABS(SUMIFS(INDIRECT("'PSI WM REF'!"&amp;SUBSTITUTE(ADDRESS(1,MATCH(AI$2,INDIRECT("'PSI WM REF'!"&amp;"5:5"),0)),"$1","")&amp;":"&amp;SUBSTITUTE(ADDRESS(1,MATCH(AI$2,INDIRECT("'PSI WM REF'!"&amp;"5:5"),0)),"$1","")),INDIRECT("'PSI WM REF'!"&amp;"C:C"),$G234,INDIRECT("'PSI WM REF'!"&amp;"U:U"),"3.Balance stock (only SEHC)"))))+N(" [[[[               Comment: WM REF PSI              ]]]")+IFERROR(SUMIFS(INDIRECT("'PSI VC'!"&amp;SUBSTITUTE(ADDRESS(1,MATCH(AI$2,INDIRECT("'PSI VC'!"&amp;"3:3"),0)),"$1","")&amp;":"&amp;SUBSTITUTE(ADDRESS(1,MATCH(AI$2,INDIRECT("'PSI VC'!"&amp;"3:3"),0)),"$1","")),INDIRECT("'PSI VC'!"&amp;"A:A"),$G234),0)+N("[[[                    Comment: VC PSI                    ]]]")+SUMIFS(INDIRECT("'Assy PSI Shortage'!"&amp;SUBSTITUTE(ADDRESS(1,42+MATCH(AI$2,INDIRECT("'Assy PSI Shortage'!"&amp;"AQ2:BA2"),0)),"$1","")&amp;":"&amp;SUBSTITUTE(ADDRESS(1,42+MATCH(AI$2,INDIRECT("'Assy PSI Shortage'!"&amp;"AQ2:BA2"),0)),"$1","")),'Assy PSI Shortage'!$AP:$AP,'DA Injection'!$G234)+N("[[[                    Comment: Assy PSI                    ]]]")</f>
        <v>0</v>
      </c>
      <c r="AJ235" s="464"/>
      <c r="AK235" s="150"/>
      <c r="AL235" s="150"/>
      <c r="AM235" s="150"/>
      <c r="AN235" s="150"/>
      <c r="AO235" s="150"/>
      <c r="AP235" s="150"/>
      <c r="AQ235" s="150"/>
      <c r="AR235" s="150"/>
      <c r="AS235" s="150"/>
      <c r="AT235" s="150"/>
      <c r="AU235" s="150"/>
      <c r="AV235" s="150"/>
      <c r="AW235" s="150"/>
      <c r="AX235" s="150"/>
      <c r="AY235" s="150"/>
      <c r="AZ235" s="150"/>
      <c r="BA235" s="150"/>
      <c r="BB235" s="150"/>
      <c r="BC235" s="150"/>
      <c r="BD235" s="150"/>
      <c r="BE235" s="150"/>
      <c r="BF235" s="150"/>
      <c r="BG235" s="150"/>
      <c r="BH235" s="150"/>
      <c r="BI235" s="150"/>
      <c r="BJ235" s="150"/>
      <c r="BK235" s="150"/>
      <c r="BL235" s="150"/>
      <c r="BM235" s="150"/>
      <c r="BN235" s="150"/>
      <c r="BO235" s="150"/>
      <c r="BP235" s="150"/>
      <c r="BQ235" s="150"/>
      <c r="BR235" s="150"/>
    </row>
    <row r="236" spans="1:70" s="115" customFormat="1" ht="33">
      <c r="A236" s="114"/>
      <c r="B236" s="121"/>
      <c r="C236" s="144">
        <f t="shared" ca="1" si="237"/>
        <v>34</v>
      </c>
      <c r="D236" s="264" t="str">
        <f t="shared" ca="1" si="237"/>
        <v>-</v>
      </c>
      <c r="E236" s="144">
        <f t="shared" ref="E236:M236" ca="1" si="284">E235</f>
        <v>12</v>
      </c>
      <c r="F236" s="144">
        <f t="shared" ca="1" si="284"/>
        <v>280</v>
      </c>
      <c r="G236" s="431" t="str">
        <f t="shared" ca="1" si="284"/>
        <v>DJ61-01599A</v>
      </c>
      <c r="H236" s="196">
        <f t="shared" ca="1" si="284"/>
        <v>-6139</v>
      </c>
      <c r="I236" s="144">
        <f t="shared" si="284"/>
        <v>0</v>
      </c>
      <c r="J236" s="212">
        <f t="shared" ca="1" si="284"/>
        <v>1</v>
      </c>
      <c r="K236" s="146">
        <f t="shared" ca="1" si="284"/>
        <v>8366</v>
      </c>
      <c r="L236" s="146">
        <f t="shared" ca="1" si="284"/>
        <v>38</v>
      </c>
      <c r="M236" s="146">
        <f t="shared" ca="1" si="284"/>
        <v>4</v>
      </c>
      <c r="N236" s="193">
        <f t="shared" ca="1" si="245"/>
        <v>378.94736842105266</v>
      </c>
      <c r="O236" s="134"/>
      <c r="P236" s="127" t="s">
        <v>240</v>
      </c>
      <c r="Q236" s="208"/>
      <c r="R236" s="208"/>
      <c r="S236" s="208"/>
      <c r="T236" s="208"/>
      <c r="U236" s="208"/>
      <c r="V236" s="208"/>
      <c r="W236" s="208"/>
      <c r="X236" s="208"/>
      <c r="Y236" s="208"/>
      <c r="Z236" s="208"/>
      <c r="AA236" s="208"/>
      <c r="AB236" s="208"/>
      <c r="AC236" s="208"/>
      <c r="AD236" s="208"/>
      <c r="AE236" s="208"/>
      <c r="AF236" s="208"/>
      <c r="AG236" s="208"/>
      <c r="AH236" s="208"/>
      <c r="AI236" s="208"/>
      <c r="AJ236" s="208"/>
      <c r="AK236" s="150"/>
      <c r="AL236" s="150"/>
      <c r="AM236" s="150"/>
      <c r="AN236" s="150"/>
      <c r="AO236" s="150"/>
      <c r="AP236" s="150"/>
      <c r="AQ236" s="150"/>
      <c r="AR236" s="150"/>
      <c r="AS236" s="150"/>
      <c r="AT236" s="150"/>
      <c r="AU236" s="150"/>
      <c r="AV236" s="150"/>
      <c r="AW236" s="150"/>
      <c r="AX236" s="150"/>
      <c r="AY236" s="150"/>
      <c r="AZ236" s="150"/>
      <c r="BA236" s="150"/>
      <c r="BB236" s="150"/>
      <c r="BC236" s="150"/>
      <c r="BD236" s="150"/>
      <c r="BE236" s="150"/>
      <c r="BF236" s="150"/>
      <c r="BG236" s="150"/>
      <c r="BH236" s="150"/>
      <c r="BI236" s="150"/>
      <c r="BJ236" s="150"/>
      <c r="BK236" s="150"/>
      <c r="BL236" s="150"/>
      <c r="BM236" s="150"/>
      <c r="BN236" s="150"/>
      <c r="BO236" s="150"/>
      <c r="BP236" s="150"/>
      <c r="BQ236" s="150"/>
      <c r="BR236" s="150"/>
    </row>
    <row r="237" spans="1:70" s="55" customFormat="1" ht="33">
      <c r="A237" s="54">
        <f ca="1">IF(ISTEXT($G237),COUNTIF($G$6:$G237,"*")," ")</f>
        <v>232</v>
      </c>
      <c r="B237" s="122">
        <v>43524</v>
      </c>
      <c r="C237" s="144">
        <f t="shared" ca="1" si="237"/>
        <v>34</v>
      </c>
      <c r="D237" s="264" t="str">
        <f t="shared" ca="1" si="237"/>
        <v>-</v>
      </c>
      <c r="E237" s="144">
        <f t="shared" ref="E237:M237" ca="1" si="285">E236</f>
        <v>12</v>
      </c>
      <c r="F237" s="144">
        <f t="shared" ca="1" si="285"/>
        <v>280</v>
      </c>
      <c r="G237" s="431" t="str">
        <f t="shared" ca="1" si="285"/>
        <v>DJ61-01599A</v>
      </c>
      <c r="H237" s="196">
        <f t="shared" ca="1" si="285"/>
        <v>-6139</v>
      </c>
      <c r="I237" s="144">
        <f t="shared" si="285"/>
        <v>0</v>
      </c>
      <c r="J237" s="212">
        <f t="shared" ca="1" si="285"/>
        <v>1</v>
      </c>
      <c r="K237" s="146">
        <f t="shared" ca="1" si="285"/>
        <v>8366</v>
      </c>
      <c r="L237" s="146">
        <f t="shared" ca="1" si="285"/>
        <v>38</v>
      </c>
      <c r="M237" s="146">
        <f t="shared" ca="1" si="285"/>
        <v>4</v>
      </c>
      <c r="N237" s="193">
        <f t="shared" ca="1" si="245"/>
        <v>378.94736842105266</v>
      </c>
      <c r="O237" s="198">
        <f ca="1">SUM(Q237:AJ237)-H234-I234</f>
        <v>6139</v>
      </c>
      <c r="P237" s="127" t="s">
        <v>232</v>
      </c>
      <c r="Q237" s="128">
        <f t="shared" ref="Q237:AJ237" ca="1" si="286">Q236*$N234</f>
        <v>0</v>
      </c>
      <c r="R237" s="128">
        <f t="shared" ca="1" si="286"/>
        <v>0</v>
      </c>
      <c r="S237" s="128">
        <f t="shared" ca="1" si="286"/>
        <v>0</v>
      </c>
      <c r="T237" s="128">
        <f t="shared" ca="1" si="286"/>
        <v>0</v>
      </c>
      <c r="U237" s="128">
        <f t="shared" ca="1" si="286"/>
        <v>0</v>
      </c>
      <c r="V237" s="128">
        <f t="shared" ca="1" si="286"/>
        <v>0</v>
      </c>
      <c r="W237" s="128">
        <f t="shared" ca="1" si="286"/>
        <v>0</v>
      </c>
      <c r="X237" s="128">
        <f t="shared" ca="1" si="286"/>
        <v>0</v>
      </c>
      <c r="Y237" s="128">
        <f t="shared" ca="1" si="286"/>
        <v>0</v>
      </c>
      <c r="Z237" s="128">
        <f t="shared" ca="1" si="286"/>
        <v>0</v>
      </c>
      <c r="AA237" s="128">
        <f t="shared" ca="1" si="286"/>
        <v>0</v>
      </c>
      <c r="AB237" s="128">
        <f t="shared" ca="1" si="286"/>
        <v>0</v>
      </c>
      <c r="AC237" s="128">
        <f t="shared" ca="1" si="286"/>
        <v>0</v>
      </c>
      <c r="AD237" s="128">
        <f t="shared" ca="1" si="286"/>
        <v>0</v>
      </c>
      <c r="AE237" s="128">
        <f t="shared" ca="1" si="286"/>
        <v>0</v>
      </c>
      <c r="AF237" s="128">
        <f t="shared" ca="1" si="286"/>
        <v>0</v>
      </c>
      <c r="AG237" s="128">
        <f t="shared" ca="1" si="286"/>
        <v>0</v>
      </c>
      <c r="AH237" s="128">
        <f t="shared" ca="1" si="286"/>
        <v>0</v>
      </c>
      <c r="AI237" s="128">
        <f t="shared" ca="1" si="286"/>
        <v>0</v>
      </c>
      <c r="AJ237" s="128">
        <f t="shared" ca="1" si="286"/>
        <v>0</v>
      </c>
      <c r="AK237" s="151"/>
      <c r="AL237" s="151"/>
      <c r="AM237" s="151"/>
      <c r="AN237" s="151"/>
      <c r="AO237" s="151"/>
      <c r="AP237" s="151"/>
      <c r="AQ237" s="151"/>
      <c r="AR237" s="151"/>
      <c r="AS237" s="151"/>
      <c r="AT237" s="151"/>
      <c r="AU237" s="151"/>
      <c r="AV237" s="151"/>
      <c r="AW237" s="151"/>
      <c r="AX237" s="151"/>
      <c r="AY237" s="151"/>
      <c r="AZ237" s="151"/>
      <c r="BA237" s="151"/>
      <c r="BB237" s="151"/>
      <c r="BC237" s="151"/>
      <c r="BD237" s="151"/>
      <c r="BE237" s="151"/>
      <c r="BF237" s="151"/>
      <c r="BG237" s="151"/>
      <c r="BH237" s="151"/>
      <c r="BI237" s="151"/>
      <c r="BJ237" s="151"/>
      <c r="BK237" s="151"/>
      <c r="BL237" s="151"/>
      <c r="BM237" s="151"/>
      <c r="BN237" s="151"/>
      <c r="BO237" s="151"/>
      <c r="BP237" s="151"/>
      <c r="BQ237" s="151"/>
      <c r="BR237" s="151"/>
    </row>
    <row r="238" spans="1:70" s="38" customFormat="1" ht="33">
      <c r="A238" s="35"/>
      <c r="B238" s="123"/>
      <c r="C238" s="144">
        <f t="shared" ca="1" si="237"/>
        <v>34</v>
      </c>
      <c r="D238" s="264" t="str">
        <f t="shared" ca="1" si="237"/>
        <v>-</v>
      </c>
      <c r="E238" s="144">
        <f t="shared" ref="E238:M238" ca="1" si="287">E237</f>
        <v>12</v>
      </c>
      <c r="F238" s="144">
        <f t="shared" ca="1" si="287"/>
        <v>280</v>
      </c>
      <c r="G238" s="431" t="str">
        <f t="shared" ca="1" si="287"/>
        <v>DJ61-01599A</v>
      </c>
      <c r="H238" s="196">
        <f t="shared" ca="1" si="287"/>
        <v>-6139</v>
      </c>
      <c r="I238" s="144">
        <f t="shared" si="287"/>
        <v>0</v>
      </c>
      <c r="J238" s="212">
        <f t="shared" ca="1" si="287"/>
        <v>1</v>
      </c>
      <c r="K238" s="146">
        <f t="shared" ca="1" si="287"/>
        <v>8366</v>
      </c>
      <c r="L238" s="146">
        <f t="shared" ca="1" si="287"/>
        <v>38</v>
      </c>
      <c r="M238" s="146">
        <f t="shared" ca="1" si="287"/>
        <v>4</v>
      </c>
      <c r="N238" s="193">
        <f t="shared" ca="1" si="245"/>
        <v>378.94736842105266</v>
      </c>
      <c r="O238" s="135">
        <f ca="1">SUM(Q238:AJ238)</f>
        <v>0</v>
      </c>
      <c r="P238" s="131" t="s">
        <v>233</v>
      </c>
      <c r="Q238" s="129">
        <f ca="1">SUMIFS('Production Result'!$D:$D,'Production Result'!$C:$C,'DA Injection'!$G238,'Production Result'!$B:$B,'DA Injection'!Q$2)</f>
        <v>0</v>
      </c>
      <c r="R238" s="129">
        <f ca="1">SUMIFS('Production Result'!$E:$E,'Production Result'!$C:$C,'DA Injection'!$G238,'Production Result'!$B:$B,'DA Injection'!Q$2)</f>
        <v>0</v>
      </c>
      <c r="S238" s="129">
        <f ca="1">SUMIFS('Production Result'!$D:$D,'Production Result'!$C:$C,'DA Injection'!$G238,'Production Result'!$B:$B,'DA Injection'!S$2)</f>
        <v>0</v>
      </c>
      <c r="T238" s="129">
        <f ca="1">SUMIFS('Production Result'!$E:$E,'Production Result'!$C:$C,'DA Injection'!$G238,'Production Result'!$B:$B,'DA Injection'!S$2)</f>
        <v>0</v>
      </c>
      <c r="U238" s="129">
        <f ca="1">SUMIFS('Production Result'!$D:$D,'Production Result'!$C:$C,'DA Injection'!$G238,'Production Result'!$B:$B,'DA Injection'!U$2)</f>
        <v>0</v>
      </c>
      <c r="V238" s="129">
        <f ca="1">SUMIFS('Production Result'!$E:$E,'Production Result'!$C:$C,'DA Injection'!$G238,'Production Result'!$B:$B,'DA Injection'!U$2)</f>
        <v>0</v>
      </c>
      <c r="W238" s="129">
        <f ca="1">SUMIFS('Production Result'!$D:$D,'Production Result'!$C:$C,'DA Injection'!$G238,'Production Result'!$B:$B,'DA Injection'!W$2)</f>
        <v>0</v>
      </c>
      <c r="X238" s="129">
        <f ca="1">SUMIFS('Production Result'!$E:$E,'Production Result'!$C:$C,'DA Injection'!$G238,'Production Result'!$B:$B,'DA Injection'!W$2)</f>
        <v>0</v>
      </c>
      <c r="Y238" s="129">
        <f ca="1">SUMIFS('Production Result'!$D:$D,'Production Result'!$C:$C,'DA Injection'!$G238,'Production Result'!$B:$B,'DA Injection'!Y$2)</f>
        <v>0</v>
      </c>
      <c r="Z238" s="129">
        <f ca="1">SUMIFS('Production Result'!$E:$E,'Production Result'!$C:$C,'DA Injection'!$G238,'Production Result'!$B:$B,'DA Injection'!Y$2)</f>
        <v>0</v>
      </c>
      <c r="AA238" s="129">
        <f ca="1">SUMIFS('Production Result'!$D:$D,'Production Result'!$C:$C,'DA Injection'!$G238,'Production Result'!$B:$B,'DA Injection'!AA$2)</f>
        <v>0</v>
      </c>
      <c r="AB238" s="129">
        <f ca="1">SUMIFS('Production Result'!$E:$E,'Production Result'!$C:$C,'DA Injection'!$G238,'Production Result'!$B:$B,'DA Injection'!AA$2)</f>
        <v>0</v>
      </c>
      <c r="AC238" s="129">
        <f ca="1">SUMIFS('Production Result'!$D:$D,'Production Result'!$C:$C,'DA Injection'!$G238,'Production Result'!$B:$B,'DA Injection'!AC$2)</f>
        <v>0</v>
      </c>
      <c r="AD238" s="129">
        <f ca="1">SUMIFS('Production Result'!$E:$E,'Production Result'!$C:$C,'DA Injection'!$G238,'Production Result'!$B:$B,'DA Injection'!AC$2)</f>
        <v>0</v>
      </c>
      <c r="AE238" s="129">
        <f ca="1">SUMIFS('Production Result'!$D:$D,'Production Result'!$C:$C,'DA Injection'!$G238,'Production Result'!$B:$B,'DA Injection'!AE$2)</f>
        <v>0</v>
      </c>
      <c r="AF238" s="129">
        <f ca="1">SUMIFS('Production Result'!$E:$E,'Production Result'!$C:$C,'DA Injection'!$G238,'Production Result'!$B:$B,'DA Injection'!AE$2)</f>
        <v>0</v>
      </c>
      <c r="AG238" s="129">
        <f ca="1">SUMIFS('Production Result'!$D:$D,'Production Result'!$C:$C,'DA Injection'!$G238,'Production Result'!$B:$B,'DA Injection'!AG$2)</f>
        <v>0</v>
      </c>
      <c r="AH238" s="129">
        <f ca="1">SUMIFS('Production Result'!$E:$E,'Production Result'!$C:$C,'DA Injection'!$G238,'Production Result'!$B:$B,'DA Injection'!AG$2)</f>
        <v>0</v>
      </c>
      <c r="AI238" s="129">
        <f ca="1">SUMIFS('Production Result'!$D:$D,'Production Result'!$C:$C,'DA Injection'!$G238,'Production Result'!$B:$B,'DA Injection'!AI$2)</f>
        <v>0</v>
      </c>
      <c r="AJ238" s="129">
        <f ca="1">SUMIFS('Production Result'!$E:$E,'Production Result'!$C:$C,'DA Injection'!$G238,'Production Result'!$B:$B,'DA Injection'!AI$2)</f>
        <v>0</v>
      </c>
      <c r="AK238" s="151"/>
      <c r="AL238" s="151"/>
      <c r="AM238" s="151"/>
      <c r="AN238" s="151"/>
      <c r="AO238" s="151"/>
      <c r="AP238" s="151"/>
      <c r="AQ238" s="151"/>
      <c r="AR238" s="151"/>
      <c r="AS238" s="151"/>
      <c r="AT238" s="151"/>
      <c r="AU238" s="151"/>
      <c r="AV238" s="151"/>
      <c r="AW238" s="151"/>
      <c r="AX238" s="151"/>
      <c r="AY238" s="151"/>
      <c r="AZ238" s="151"/>
      <c r="BA238" s="151"/>
      <c r="BB238" s="151"/>
      <c r="BC238" s="151"/>
      <c r="BD238" s="151"/>
      <c r="BE238" s="151"/>
      <c r="BF238" s="151"/>
      <c r="BG238" s="151"/>
      <c r="BH238" s="151"/>
      <c r="BI238" s="151"/>
      <c r="BJ238" s="151"/>
      <c r="BK238" s="151"/>
      <c r="BL238" s="151"/>
      <c r="BM238" s="151"/>
      <c r="BN238" s="151"/>
      <c r="BO238" s="151"/>
      <c r="BP238" s="151"/>
      <c r="BQ238" s="151"/>
      <c r="BR238" s="151"/>
    </row>
    <row r="239" spans="1:70" s="38" customFormat="1" ht="33">
      <c r="A239" s="35"/>
      <c r="B239" s="123"/>
      <c r="C239" s="144">
        <f t="shared" ca="1" si="237"/>
        <v>34</v>
      </c>
      <c r="D239" s="264" t="str">
        <f t="shared" ca="1" si="237"/>
        <v>-</v>
      </c>
      <c r="E239" s="144">
        <f t="shared" ref="E239:M239" ca="1" si="288">E238</f>
        <v>12</v>
      </c>
      <c r="F239" s="144">
        <f t="shared" ca="1" si="288"/>
        <v>280</v>
      </c>
      <c r="G239" s="431" t="str">
        <f t="shared" ca="1" si="288"/>
        <v>DJ61-01599A</v>
      </c>
      <c r="H239" s="196">
        <f t="shared" ca="1" si="288"/>
        <v>-6139</v>
      </c>
      <c r="I239" s="144">
        <f t="shared" si="288"/>
        <v>0</v>
      </c>
      <c r="J239" s="212">
        <f t="shared" ca="1" si="288"/>
        <v>1</v>
      </c>
      <c r="K239" s="146">
        <f t="shared" ca="1" si="288"/>
        <v>8366</v>
      </c>
      <c r="L239" s="146">
        <f t="shared" ca="1" si="288"/>
        <v>38</v>
      </c>
      <c r="M239" s="146">
        <f t="shared" ca="1" si="288"/>
        <v>4</v>
      </c>
      <c r="N239" s="193">
        <f t="shared" ca="1" si="245"/>
        <v>378.94736842105266</v>
      </c>
      <c r="O239" s="135">
        <f ca="1">SUM(Q239:AJ239)</f>
        <v>0</v>
      </c>
      <c r="P239" s="132" t="s">
        <v>234</v>
      </c>
      <c r="Q239" s="129">
        <f ca="1">SUMIFS('Production Result'!$F:$F,'Production Result'!$C:$C,'DA Injection'!$G239,'Production Result'!$B:$B,'DA Injection'!Q$2)</f>
        <v>0</v>
      </c>
      <c r="R239" s="129">
        <f ca="1">SUMIFS('Production Result'!$G:$G,'Production Result'!$C:$C,'DA Injection'!$G239,'Production Result'!$B:$B,'DA Injection'!Q$2)</f>
        <v>0</v>
      </c>
      <c r="S239" s="129">
        <f ca="1">SUMIFS('Production Result'!$F:$F,'Production Result'!$C:$C,'DA Injection'!$G239,'Production Result'!$B:$B,'DA Injection'!S$2)</f>
        <v>0</v>
      </c>
      <c r="T239" s="129">
        <f ca="1">SUMIFS('Production Result'!$G:$G,'Production Result'!$C:$C,'DA Injection'!$G239,'Production Result'!$B:$B,'DA Injection'!S$2)</f>
        <v>0</v>
      </c>
      <c r="U239" s="129">
        <f ca="1">SUMIFS('Production Result'!$F:$F,'Production Result'!$C:$C,'DA Injection'!$G239,'Production Result'!$B:$B,'DA Injection'!U$2)</f>
        <v>0</v>
      </c>
      <c r="V239" s="129">
        <f ca="1">SUMIFS('Production Result'!$G:$G,'Production Result'!$C:$C,'DA Injection'!$G239,'Production Result'!$B:$B,'DA Injection'!U$2)</f>
        <v>0</v>
      </c>
      <c r="W239" s="129">
        <f ca="1">SUMIFS('Production Result'!$F:$F,'Production Result'!$C:$C,'DA Injection'!$G239,'Production Result'!$B:$B,'DA Injection'!W$2)</f>
        <v>0</v>
      </c>
      <c r="X239" s="129">
        <f ca="1">SUMIFS('Production Result'!$G:$G,'Production Result'!$C:$C,'DA Injection'!$G239,'Production Result'!$B:$B,'DA Injection'!W$2)</f>
        <v>0</v>
      </c>
      <c r="Y239" s="129">
        <f ca="1">SUMIFS('Production Result'!$F:$F,'Production Result'!$C:$C,'DA Injection'!$G239,'Production Result'!$B:$B,'DA Injection'!Y$2)</f>
        <v>0</v>
      </c>
      <c r="Z239" s="129">
        <f ca="1">SUMIFS('Production Result'!$G:$G,'Production Result'!$C:$C,'DA Injection'!$G239,'Production Result'!$B:$B,'DA Injection'!Y$2)</f>
        <v>0</v>
      </c>
      <c r="AA239" s="129">
        <f ca="1">SUMIFS('Production Result'!$F:$F,'Production Result'!$C:$C,'DA Injection'!$G239,'Production Result'!$B:$B,'DA Injection'!AA$2)</f>
        <v>0</v>
      </c>
      <c r="AB239" s="129">
        <f ca="1">SUMIFS('Production Result'!$G:$G,'Production Result'!$C:$C,'DA Injection'!$G239,'Production Result'!$B:$B,'DA Injection'!AA$2)</f>
        <v>0</v>
      </c>
      <c r="AC239" s="129">
        <f ca="1">SUMIFS('Production Result'!$F:$F,'Production Result'!$C:$C,'DA Injection'!$G239,'Production Result'!$B:$B,'DA Injection'!AC$2)</f>
        <v>0</v>
      </c>
      <c r="AD239" s="129">
        <f ca="1">SUMIFS('Production Result'!$G:$G,'Production Result'!$C:$C,'DA Injection'!$G239,'Production Result'!$B:$B,'DA Injection'!AC$2)</f>
        <v>0</v>
      </c>
      <c r="AE239" s="129">
        <f ca="1">SUMIFS('Production Result'!$F:$F,'Production Result'!$C:$C,'DA Injection'!$G239,'Production Result'!$B:$B,'DA Injection'!AE$2)</f>
        <v>0</v>
      </c>
      <c r="AF239" s="129">
        <f ca="1">SUMIFS('Production Result'!$G:$G,'Production Result'!$C:$C,'DA Injection'!$G239,'Production Result'!$B:$B,'DA Injection'!AE$2)</f>
        <v>0</v>
      </c>
      <c r="AG239" s="129">
        <f ca="1">SUMIFS('Production Result'!$F:$F,'Production Result'!$C:$C,'DA Injection'!$G239,'Production Result'!$B:$B,'DA Injection'!AG$2)</f>
        <v>0</v>
      </c>
      <c r="AH239" s="129">
        <f ca="1">SUMIFS('Production Result'!$G:$G,'Production Result'!$C:$C,'DA Injection'!$G239,'Production Result'!$B:$B,'DA Injection'!AG$2)</f>
        <v>0</v>
      </c>
      <c r="AI239" s="129">
        <f ca="1">SUMIFS('Production Result'!$F:$F,'Production Result'!$C:$C,'DA Injection'!$G239,'Production Result'!$B:$B,'DA Injection'!AI$2)</f>
        <v>0</v>
      </c>
      <c r="AJ239" s="129">
        <f ca="1">SUMIFS('Production Result'!$G:$G,'Production Result'!$C:$C,'DA Injection'!$G239,'Production Result'!$B:$B,'DA Injection'!AI$2)</f>
        <v>0</v>
      </c>
      <c r="AK239" s="151"/>
      <c r="AL239" s="151"/>
      <c r="AM239" s="151"/>
      <c r="AN239" s="151"/>
      <c r="AO239" s="151"/>
      <c r="AP239" s="151"/>
      <c r="AQ239" s="151"/>
      <c r="AR239" s="151"/>
      <c r="AS239" s="151"/>
      <c r="AT239" s="151"/>
      <c r="AU239" s="151"/>
      <c r="AV239" s="151"/>
      <c r="AW239" s="151"/>
      <c r="AX239" s="151"/>
      <c r="AY239" s="151"/>
      <c r="AZ239" s="151"/>
      <c r="BA239" s="151"/>
      <c r="BB239" s="151"/>
      <c r="BC239" s="151"/>
      <c r="BD239" s="151"/>
      <c r="BE239" s="151"/>
      <c r="BF239" s="151"/>
      <c r="BG239" s="151"/>
      <c r="BH239" s="151"/>
      <c r="BI239" s="151"/>
      <c r="BJ239" s="151"/>
      <c r="BK239" s="151"/>
      <c r="BL239" s="151"/>
      <c r="BM239" s="151"/>
      <c r="BN239" s="151"/>
      <c r="BO239" s="151"/>
      <c r="BP239" s="151"/>
      <c r="BQ239" s="151"/>
      <c r="BR239" s="151"/>
    </row>
    <row r="240" spans="1:70" s="38" customFormat="1" ht="33">
      <c r="A240" s="35"/>
      <c r="B240" s="123"/>
      <c r="C240" s="145">
        <f t="shared" ca="1" si="237"/>
        <v>34</v>
      </c>
      <c r="D240" s="264" t="str">
        <f t="shared" ca="1" si="237"/>
        <v>-</v>
      </c>
      <c r="E240" s="145">
        <f t="shared" ref="E240:M240" ca="1" si="289">E239</f>
        <v>12</v>
      </c>
      <c r="F240" s="145">
        <f t="shared" ca="1" si="289"/>
        <v>280</v>
      </c>
      <c r="G240" s="432" t="str">
        <f t="shared" ca="1" si="289"/>
        <v>DJ61-01599A</v>
      </c>
      <c r="H240" s="196">
        <f t="shared" ca="1" si="289"/>
        <v>-6139</v>
      </c>
      <c r="I240" s="145">
        <f t="shared" si="289"/>
        <v>0</v>
      </c>
      <c r="J240" s="213">
        <f t="shared" ca="1" si="289"/>
        <v>1</v>
      </c>
      <c r="K240" s="146">
        <f t="shared" ca="1" si="289"/>
        <v>8366</v>
      </c>
      <c r="L240" s="146">
        <f t="shared" ca="1" si="289"/>
        <v>38</v>
      </c>
      <c r="M240" s="146">
        <f t="shared" ca="1" si="289"/>
        <v>4</v>
      </c>
      <c r="N240" s="194">
        <f t="shared" ca="1" si="245"/>
        <v>378.94736842105266</v>
      </c>
      <c r="O240" s="137" t="e">
        <f ca="1">O239/O238</f>
        <v>#DIV/0!</v>
      </c>
      <c r="P240" s="136" t="s">
        <v>239</v>
      </c>
      <c r="Q240" s="138" t="str">
        <f t="shared" ref="Q240:AJ240" ca="1" si="290">IFERROR(Q239/Q238,"")</f>
        <v/>
      </c>
      <c r="R240" s="138" t="str">
        <f t="shared" ca="1" si="290"/>
        <v/>
      </c>
      <c r="S240" s="138" t="str">
        <f t="shared" ca="1" si="290"/>
        <v/>
      </c>
      <c r="T240" s="138" t="str">
        <f t="shared" ca="1" si="290"/>
        <v/>
      </c>
      <c r="U240" s="138" t="str">
        <f t="shared" ca="1" si="290"/>
        <v/>
      </c>
      <c r="V240" s="138" t="str">
        <f t="shared" ca="1" si="290"/>
        <v/>
      </c>
      <c r="W240" s="138" t="str">
        <f t="shared" ca="1" si="290"/>
        <v/>
      </c>
      <c r="X240" s="138" t="str">
        <f t="shared" ca="1" si="290"/>
        <v/>
      </c>
      <c r="Y240" s="138" t="str">
        <f t="shared" ca="1" si="290"/>
        <v/>
      </c>
      <c r="Z240" s="138" t="str">
        <f t="shared" ca="1" si="290"/>
        <v/>
      </c>
      <c r="AA240" s="138" t="str">
        <f t="shared" ca="1" si="290"/>
        <v/>
      </c>
      <c r="AB240" s="138" t="str">
        <f t="shared" ca="1" si="290"/>
        <v/>
      </c>
      <c r="AC240" s="138" t="str">
        <f t="shared" ca="1" si="290"/>
        <v/>
      </c>
      <c r="AD240" s="138" t="str">
        <f t="shared" ca="1" si="290"/>
        <v/>
      </c>
      <c r="AE240" s="138" t="str">
        <f t="shared" ca="1" si="290"/>
        <v/>
      </c>
      <c r="AF240" s="138" t="str">
        <f t="shared" ca="1" si="290"/>
        <v/>
      </c>
      <c r="AG240" s="138" t="str">
        <f t="shared" ca="1" si="290"/>
        <v/>
      </c>
      <c r="AH240" s="138" t="str">
        <f t="shared" ca="1" si="290"/>
        <v/>
      </c>
      <c r="AI240" s="138" t="str">
        <f t="shared" ca="1" si="290"/>
        <v/>
      </c>
      <c r="AJ240" s="138" t="str">
        <f t="shared" ca="1" si="290"/>
        <v/>
      </c>
      <c r="AK240" s="151"/>
      <c r="AL240" s="151"/>
      <c r="AM240" s="151"/>
      <c r="AN240" s="151"/>
      <c r="AO240" s="151"/>
      <c r="AP240" s="151"/>
      <c r="AQ240" s="151"/>
      <c r="AR240" s="151"/>
      <c r="AS240" s="151"/>
      <c r="AT240" s="151"/>
      <c r="AU240" s="151"/>
      <c r="AV240" s="151"/>
      <c r="AW240" s="151"/>
      <c r="AX240" s="151"/>
      <c r="AY240" s="151"/>
      <c r="AZ240" s="151"/>
      <c r="BA240" s="151"/>
      <c r="BB240" s="151"/>
      <c r="BC240" s="151"/>
      <c r="BD240" s="151"/>
      <c r="BE240" s="151"/>
      <c r="BF240" s="151"/>
      <c r="BG240" s="151"/>
      <c r="BH240" s="151"/>
      <c r="BI240" s="151"/>
      <c r="BJ240" s="151"/>
      <c r="BK240" s="151"/>
      <c r="BL240" s="151"/>
      <c r="BM240" s="151"/>
      <c r="BN240" s="151"/>
      <c r="BO240" s="151"/>
      <c r="BP240" s="151"/>
      <c r="BQ240" s="151"/>
      <c r="BR240" s="151"/>
    </row>
    <row r="241" spans="1:70" s="115" customFormat="1" ht="33">
      <c r="A241" s="114"/>
      <c r="B241" s="121"/>
      <c r="C241" s="141">
        <f ca="1">IF(P245="Good",COUNTIF(INDIRECT("P1:P"&amp;ROW(P245)),"Good"))</f>
        <v>35</v>
      </c>
      <c r="D241" s="285">
        <f ca="1">IFERROR(SUM(Q245:AJ245)/SUM(Q244:AJ244),"-")</f>
        <v>0</v>
      </c>
      <c r="E241" s="139">
        <f ca="1">VLOOKUP(G241,'Code List'!B:D,2,0)</f>
        <v>12</v>
      </c>
      <c r="F241" s="139">
        <f ca="1">VLOOKUP(G241,'Code List'!B:D,3,0)</f>
        <v>280</v>
      </c>
      <c r="G241" s="433" t="str">
        <f ca="1">VLOOKUP(C241,'Code List'!A:B,2,0)</f>
        <v>DJ67-00632A/ASS</v>
      </c>
      <c r="H241" s="195">
        <f ca="1">SUM(Q242:AJ242)-K241</f>
        <v>1117</v>
      </c>
      <c r="I241" s="133"/>
      <c r="J241" s="211">
        <f ca="1">VLOOKUP(G241,'Code List'!B:G,6,0)</f>
        <v>1</v>
      </c>
      <c r="K241" s="140">
        <f ca="1">SUMIFS(Stock!C:C,Stock!B:B,'DA Injection'!G241)+SUMIFS(Stock!C:C,Stock!B:B,VLOOKUP('DA Injection'!G241,'Code List'!$B:$K,10,0))</f>
        <v>4114</v>
      </c>
      <c r="L241" s="140">
        <f ca="1">VLOOKUP(G241,'Code List'!B:F,4,0)</f>
        <v>48</v>
      </c>
      <c r="M241" s="140">
        <f ca="1">VLOOKUP(G241,'Code List'!B:F,5,0)</f>
        <v>2</v>
      </c>
      <c r="N241" s="197">
        <f t="shared" ca="1" si="245"/>
        <v>150</v>
      </c>
      <c r="O241" s="134"/>
      <c r="P241" s="124" t="s">
        <v>231</v>
      </c>
      <c r="Q241" s="125" t="s">
        <v>228</v>
      </c>
      <c r="R241" s="126" t="s">
        <v>229</v>
      </c>
      <c r="S241" s="125" t="s">
        <v>228</v>
      </c>
      <c r="T241" s="126" t="s">
        <v>229</v>
      </c>
      <c r="U241" s="125" t="s">
        <v>228</v>
      </c>
      <c r="V241" s="126" t="s">
        <v>229</v>
      </c>
      <c r="W241" s="125" t="s">
        <v>228</v>
      </c>
      <c r="X241" s="126" t="s">
        <v>229</v>
      </c>
      <c r="Y241" s="125" t="s">
        <v>228</v>
      </c>
      <c r="Z241" s="126" t="s">
        <v>229</v>
      </c>
      <c r="AA241" s="125" t="s">
        <v>228</v>
      </c>
      <c r="AB241" s="126" t="s">
        <v>229</v>
      </c>
      <c r="AC241" s="125" t="s">
        <v>228</v>
      </c>
      <c r="AD241" s="126" t="s">
        <v>229</v>
      </c>
      <c r="AE241" s="125" t="s">
        <v>228</v>
      </c>
      <c r="AF241" s="126" t="s">
        <v>229</v>
      </c>
      <c r="AG241" s="125" t="s">
        <v>228</v>
      </c>
      <c r="AH241" s="126" t="s">
        <v>229</v>
      </c>
      <c r="AI241" s="125" t="s">
        <v>228</v>
      </c>
      <c r="AJ241" s="126" t="s">
        <v>229</v>
      </c>
      <c r="AK241" s="150"/>
      <c r="AL241" s="150"/>
      <c r="AM241" s="150"/>
      <c r="AN241" s="150"/>
      <c r="AO241" s="150"/>
      <c r="AP241" s="150"/>
      <c r="AQ241" s="150"/>
      <c r="AR241" s="150"/>
      <c r="AS241" s="150"/>
      <c r="AT241" s="150"/>
      <c r="AU241" s="150"/>
      <c r="AV241" s="150"/>
      <c r="AW241" s="150"/>
      <c r="AX241" s="150"/>
      <c r="AY241" s="150"/>
      <c r="AZ241" s="150"/>
      <c r="BA241" s="150"/>
      <c r="BB241" s="150"/>
      <c r="BC241" s="150"/>
      <c r="BD241" s="150"/>
      <c r="BE241" s="150"/>
      <c r="BF241" s="150"/>
      <c r="BG241" s="150"/>
      <c r="BH241" s="150"/>
      <c r="BI241" s="150"/>
      <c r="BJ241" s="150"/>
      <c r="BK241" s="150"/>
      <c r="BL241" s="150"/>
      <c r="BM241" s="150"/>
      <c r="BN241" s="150"/>
      <c r="BO241" s="150"/>
      <c r="BP241" s="150"/>
      <c r="BQ241" s="150"/>
      <c r="BR241" s="150"/>
    </row>
    <row r="242" spans="1:70" s="115" customFormat="1" ht="66.95" customHeight="1">
      <c r="A242" s="114"/>
      <c r="B242" s="121"/>
      <c r="C242" s="144">
        <f t="shared" ref="C242:M242" ca="1" si="291">C241</f>
        <v>35</v>
      </c>
      <c r="D242" s="264">
        <f t="shared" ca="1" si="291"/>
        <v>0</v>
      </c>
      <c r="E242" s="144">
        <f t="shared" ca="1" si="291"/>
        <v>12</v>
      </c>
      <c r="F242" s="144">
        <f t="shared" ca="1" si="291"/>
        <v>280</v>
      </c>
      <c r="G242" s="434" t="str">
        <f t="shared" ca="1" si="291"/>
        <v>DJ67-00632A/ASS</v>
      </c>
      <c r="H242" s="196">
        <f t="shared" ca="1" si="291"/>
        <v>1117</v>
      </c>
      <c r="I242" s="144">
        <f t="shared" si="291"/>
        <v>0</v>
      </c>
      <c r="J242" s="212">
        <f t="shared" ca="1" si="291"/>
        <v>1</v>
      </c>
      <c r="K242" s="146">
        <f t="shared" ca="1" si="291"/>
        <v>4114</v>
      </c>
      <c r="L242" s="146">
        <f t="shared" ca="1" si="291"/>
        <v>48</v>
      </c>
      <c r="M242" s="146">
        <f t="shared" ca="1" si="291"/>
        <v>2</v>
      </c>
      <c r="N242" s="193">
        <f t="shared" ca="1" si="245"/>
        <v>150</v>
      </c>
      <c r="O242" s="134" t="s">
        <v>238</v>
      </c>
      <c r="P242" s="124"/>
      <c r="Q242" s="463">
        <f ca="1">IF(SUMIFS(INDIRECT("'PSI WM REF'!"&amp;SUBSTITUTE(ADDRESS(1,MATCH(Q$2,INDIRECT("'PSI WM REF'!"&amp;"5:5"),0)),"$1","")&amp;":"&amp;SUBSTITUTE(ADDRESS(1,MATCH(Q$2,INDIRECT("'PSI WM REF'!"&amp;"5:5"),0)),"$1","")),INDIRECT("'PSI WM REF'!"&amp;"C:C"),$G241,INDIRECT("'PSI WM REF'!"&amp;"U:U"),"3.Balance stock (only SEHC)")&gt;0,0,IF(ABS(SUMIFS(INDIRECT("'PSI WM REF'!"&amp;SUBSTITUTE(ADDRESS(1,MATCH(Q$2,INDIRECT("'PSI WM REF'!"&amp;"5:5"),0)),"$1","")&amp;":"&amp;SUBSTITUTE(ADDRESS(1,MATCH(Q$2,INDIRECT("'PSI WM REF'!"&amp;"5:5"),0)),"$1","")),INDIRECT("'PSI WM REF'!"&amp;"C:C"),$G241,INDIRECT("'PSI WM REF'!"&amp;"U:U"),"3.Balance stock (only SEHC)"))&gt;SUMIFS(INDIRECT("'PSI WM REF'!"&amp;SUBSTITUTE(ADDRESS(1,MATCH(Q$2,INDIRECT("'PSI WM REF'!"&amp;"5:5"),0)),"$1","")&amp;":"&amp;SUBSTITUTE(ADDRESS(1,MATCH(Q$2,INDIRECT("'PSI WM REF'!"&amp;"5:5"),0)),"$1","")),INDIRECT("'PSI WM REF'!"&amp;"C:C"),$G241,INDIRECT("'PSI WM REF'!"&amp;"U:U"),"1.Requirements (필요량)"),SUMIFS(INDIRECT("'PSI WM REF'!"&amp;SUBSTITUTE(ADDRESS(1,MATCH(Q$2,INDIRECT("'PSI WM REF'!"&amp;"5:5"),0)),"$1","")&amp;":"&amp;SUBSTITUTE(ADDRESS(1,MATCH(Q$2,INDIRECT("'PSI WM REF'!"&amp;"5:5"),0)),"$1","")),INDIRECT("'PSI WM REF'!"&amp;"C:C"),$G241,INDIRECT("'PSI WM REF'!"&amp;"U:U"),"1.Requirements (필요량)"),ABS(SUMIFS(INDIRECT("'PSI WM REF'!"&amp;SUBSTITUTE(ADDRESS(1,MATCH(Q$2,INDIRECT("'PSI WM REF'!"&amp;"5:5"),0)),"$1","")&amp;":"&amp;SUBSTITUTE(ADDRESS(1,MATCH(Q$2,INDIRECT("'PSI WM REF'!"&amp;"5:5"),0)),"$1","")),INDIRECT("'PSI WM REF'!"&amp;"C:C"),$G241,INDIRECT("'PSI WM REF'!"&amp;"U:U"),"3.Balance stock (only SEHC)"))))+N(" [[[[               Comment: WM REF PSI              ]]]")+IFERROR(SUMIFS(INDIRECT("'PSI VC'!"&amp;SUBSTITUTE(ADDRESS(1,MATCH(Q$2,INDIRECT("'PSI VC'!"&amp;"3:3"),0)),"$1","")&amp;":"&amp;SUBSTITUTE(ADDRESS(1,MATCH(Q$2,INDIRECT("'PSI VC'!"&amp;"3:3"),0)),"$1","")),INDIRECT("'PSI VC'!"&amp;"A:A"),$G241),0)+N("[[[                    Comment: VC PSI                    ]]]")+SUMIFS(INDIRECT("'Assy PSI Shortage'!"&amp;SUBSTITUTE(ADDRESS(1,42+MATCH(Q$2,INDIRECT("'Assy PSI Shortage'!"&amp;"AQ2:BA2"),0)),"$1","")&amp;":"&amp;SUBSTITUTE(ADDRESS(1,42+MATCH(Q$2,INDIRECT("'Assy PSI Shortage'!"&amp;"AQ2:BA2"),0)),"$1","")),'Assy PSI Shortage'!$AP:$AP,'DA Injection'!$G241)+N("[[[                    Comment: Assy PSI                    ]]]")</f>
        <v>1612</v>
      </c>
      <c r="R242" s="464"/>
      <c r="S242" s="463">
        <f ca="1">IF(SUMIFS(INDIRECT("'PSI WM REF'!"&amp;SUBSTITUTE(ADDRESS(1,MATCH(S$2,INDIRECT("'PSI WM REF'!"&amp;"5:5"),0)),"$1","")&amp;":"&amp;SUBSTITUTE(ADDRESS(1,MATCH(S$2,INDIRECT("'PSI WM REF'!"&amp;"5:5"),0)),"$1","")),INDIRECT("'PSI WM REF'!"&amp;"C:C"),$G241,INDIRECT("'PSI WM REF'!"&amp;"U:U"),"3.Balance stock (only SEHC)")&gt;0,0,IF(ABS(SUMIFS(INDIRECT("'PSI WM REF'!"&amp;SUBSTITUTE(ADDRESS(1,MATCH(S$2,INDIRECT("'PSI WM REF'!"&amp;"5:5"),0)),"$1","")&amp;":"&amp;SUBSTITUTE(ADDRESS(1,MATCH(S$2,INDIRECT("'PSI WM REF'!"&amp;"5:5"),0)),"$1","")),INDIRECT("'PSI WM REF'!"&amp;"C:C"),$G241,INDIRECT("'PSI WM REF'!"&amp;"U:U"),"3.Balance stock (only SEHC)"))&gt;SUMIFS(INDIRECT("'PSI WM REF'!"&amp;SUBSTITUTE(ADDRESS(1,MATCH(S$2,INDIRECT("'PSI WM REF'!"&amp;"5:5"),0)),"$1","")&amp;":"&amp;SUBSTITUTE(ADDRESS(1,MATCH(S$2,INDIRECT("'PSI WM REF'!"&amp;"5:5"),0)),"$1","")),INDIRECT("'PSI WM REF'!"&amp;"C:C"),$G241,INDIRECT("'PSI WM REF'!"&amp;"U:U"),"1.Requirements (필요량)"),SUMIFS(INDIRECT("'PSI WM REF'!"&amp;SUBSTITUTE(ADDRESS(1,MATCH(S$2,INDIRECT("'PSI WM REF'!"&amp;"5:5"),0)),"$1","")&amp;":"&amp;SUBSTITUTE(ADDRESS(1,MATCH(S$2,INDIRECT("'PSI WM REF'!"&amp;"5:5"),0)),"$1","")),INDIRECT("'PSI WM REF'!"&amp;"C:C"),$G241,INDIRECT("'PSI WM REF'!"&amp;"U:U"),"1.Requirements (필요량)"),ABS(SUMIFS(INDIRECT("'PSI WM REF'!"&amp;SUBSTITUTE(ADDRESS(1,MATCH(S$2,INDIRECT("'PSI WM REF'!"&amp;"5:5"),0)),"$1","")&amp;":"&amp;SUBSTITUTE(ADDRESS(1,MATCH(S$2,INDIRECT("'PSI WM REF'!"&amp;"5:5"),0)),"$1","")),INDIRECT("'PSI WM REF'!"&amp;"C:C"),$G241,INDIRECT("'PSI WM REF'!"&amp;"U:U"),"3.Balance stock (only SEHC)"))))+N(" [[[[               Comment: WM REF PSI              ]]]")+IFERROR(SUMIFS(INDIRECT("'PSI VC'!"&amp;SUBSTITUTE(ADDRESS(1,MATCH(S$2,INDIRECT("'PSI VC'!"&amp;"3:3"),0)),"$1","")&amp;":"&amp;SUBSTITUTE(ADDRESS(1,MATCH(S$2,INDIRECT("'PSI VC'!"&amp;"3:3"),0)),"$1","")),INDIRECT("'PSI VC'!"&amp;"A:A"),$G241),0)+N("[[[                    Comment: VC PSI                    ]]]")+SUMIFS(INDIRECT("'Assy PSI Shortage'!"&amp;SUBSTITUTE(ADDRESS(1,42+MATCH(S$2,INDIRECT("'Assy PSI Shortage'!"&amp;"AQ2:BA2"),0)),"$1","")&amp;":"&amp;SUBSTITUTE(ADDRESS(1,42+MATCH(S$2,INDIRECT("'Assy PSI Shortage'!"&amp;"AQ2:BA2"),0)),"$1","")),'Assy PSI Shortage'!$AP:$AP,'DA Injection'!$G241)+N("[[[                    Comment: Assy PSI                    ]]]")</f>
        <v>0</v>
      </c>
      <c r="T242" s="464"/>
      <c r="U242" s="463">
        <f ca="1">IF(SUMIFS(INDIRECT("'PSI WM REF'!"&amp;SUBSTITUTE(ADDRESS(1,MATCH(U$2,INDIRECT("'PSI WM REF'!"&amp;"5:5"),0)),"$1","")&amp;":"&amp;SUBSTITUTE(ADDRESS(1,MATCH(U$2,INDIRECT("'PSI WM REF'!"&amp;"5:5"),0)),"$1","")),INDIRECT("'PSI WM REF'!"&amp;"C:C"),$G241,INDIRECT("'PSI WM REF'!"&amp;"U:U"),"3.Balance stock (only SEHC)")&gt;0,0,IF(ABS(SUMIFS(INDIRECT("'PSI WM REF'!"&amp;SUBSTITUTE(ADDRESS(1,MATCH(U$2,INDIRECT("'PSI WM REF'!"&amp;"5:5"),0)),"$1","")&amp;":"&amp;SUBSTITUTE(ADDRESS(1,MATCH(U$2,INDIRECT("'PSI WM REF'!"&amp;"5:5"),0)),"$1","")),INDIRECT("'PSI WM REF'!"&amp;"C:C"),$G241,INDIRECT("'PSI WM REF'!"&amp;"U:U"),"3.Balance stock (only SEHC)"))&gt;SUMIFS(INDIRECT("'PSI WM REF'!"&amp;SUBSTITUTE(ADDRESS(1,MATCH(U$2,INDIRECT("'PSI WM REF'!"&amp;"5:5"),0)),"$1","")&amp;":"&amp;SUBSTITUTE(ADDRESS(1,MATCH(U$2,INDIRECT("'PSI WM REF'!"&amp;"5:5"),0)),"$1","")),INDIRECT("'PSI WM REF'!"&amp;"C:C"),$G241,INDIRECT("'PSI WM REF'!"&amp;"U:U"),"1.Requirements (필요량)"),SUMIFS(INDIRECT("'PSI WM REF'!"&amp;SUBSTITUTE(ADDRESS(1,MATCH(U$2,INDIRECT("'PSI WM REF'!"&amp;"5:5"),0)),"$1","")&amp;":"&amp;SUBSTITUTE(ADDRESS(1,MATCH(U$2,INDIRECT("'PSI WM REF'!"&amp;"5:5"),0)),"$1","")),INDIRECT("'PSI WM REF'!"&amp;"C:C"),$G241,INDIRECT("'PSI WM REF'!"&amp;"U:U"),"1.Requirements (필요량)"),ABS(SUMIFS(INDIRECT("'PSI WM REF'!"&amp;SUBSTITUTE(ADDRESS(1,MATCH(U$2,INDIRECT("'PSI WM REF'!"&amp;"5:5"),0)),"$1","")&amp;":"&amp;SUBSTITUTE(ADDRESS(1,MATCH(U$2,INDIRECT("'PSI WM REF'!"&amp;"5:5"),0)),"$1","")),INDIRECT("'PSI WM REF'!"&amp;"C:C"),$G241,INDIRECT("'PSI WM REF'!"&amp;"U:U"),"3.Balance stock (only SEHC)"))))+N(" [[[[               Comment: WM REF PSI              ]]]")+IFERROR(SUMIFS(INDIRECT("'PSI VC'!"&amp;SUBSTITUTE(ADDRESS(1,MATCH(U$2,INDIRECT("'PSI VC'!"&amp;"3:3"),0)),"$1","")&amp;":"&amp;SUBSTITUTE(ADDRESS(1,MATCH(U$2,INDIRECT("'PSI VC'!"&amp;"3:3"),0)),"$1","")),INDIRECT("'PSI VC'!"&amp;"A:A"),$G241),0)+N("[[[                    Comment: VC PSI                    ]]]")+SUMIFS(INDIRECT("'Assy PSI Shortage'!"&amp;SUBSTITUTE(ADDRESS(1,42+MATCH(U$2,INDIRECT("'Assy PSI Shortage'!"&amp;"AQ2:BA2"),0)),"$1","")&amp;":"&amp;SUBSTITUTE(ADDRESS(1,42+MATCH(U$2,INDIRECT("'Assy PSI Shortage'!"&amp;"AQ2:BA2"),0)),"$1","")),'Assy PSI Shortage'!$AP:$AP,'DA Injection'!$G241)+N("[[[                    Comment: Assy PSI                    ]]]")</f>
        <v>0</v>
      </c>
      <c r="V242" s="464"/>
      <c r="W242" s="463">
        <f ca="1">IF(SUMIFS(INDIRECT("'PSI WM REF'!"&amp;SUBSTITUTE(ADDRESS(1,MATCH(W$2,INDIRECT("'PSI WM REF'!"&amp;"5:5"),0)),"$1","")&amp;":"&amp;SUBSTITUTE(ADDRESS(1,MATCH(W$2,INDIRECT("'PSI WM REF'!"&amp;"5:5"),0)),"$1","")),INDIRECT("'PSI WM REF'!"&amp;"C:C"),$G241,INDIRECT("'PSI WM REF'!"&amp;"U:U"),"3.Balance stock (only SEHC)")&gt;0,0,IF(ABS(SUMIFS(INDIRECT("'PSI WM REF'!"&amp;SUBSTITUTE(ADDRESS(1,MATCH(W$2,INDIRECT("'PSI WM REF'!"&amp;"5:5"),0)),"$1","")&amp;":"&amp;SUBSTITUTE(ADDRESS(1,MATCH(W$2,INDIRECT("'PSI WM REF'!"&amp;"5:5"),0)),"$1","")),INDIRECT("'PSI WM REF'!"&amp;"C:C"),$G241,INDIRECT("'PSI WM REF'!"&amp;"U:U"),"3.Balance stock (only SEHC)"))&gt;SUMIFS(INDIRECT("'PSI WM REF'!"&amp;SUBSTITUTE(ADDRESS(1,MATCH(W$2,INDIRECT("'PSI WM REF'!"&amp;"5:5"),0)),"$1","")&amp;":"&amp;SUBSTITUTE(ADDRESS(1,MATCH(W$2,INDIRECT("'PSI WM REF'!"&amp;"5:5"),0)),"$1","")),INDIRECT("'PSI WM REF'!"&amp;"C:C"),$G241,INDIRECT("'PSI WM REF'!"&amp;"U:U"),"1.Requirements (필요량)"),SUMIFS(INDIRECT("'PSI WM REF'!"&amp;SUBSTITUTE(ADDRESS(1,MATCH(W$2,INDIRECT("'PSI WM REF'!"&amp;"5:5"),0)),"$1","")&amp;":"&amp;SUBSTITUTE(ADDRESS(1,MATCH(W$2,INDIRECT("'PSI WM REF'!"&amp;"5:5"),0)),"$1","")),INDIRECT("'PSI WM REF'!"&amp;"C:C"),$G241,INDIRECT("'PSI WM REF'!"&amp;"U:U"),"1.Requirements (필요량)"),ABS(SUMIFS(INDIRECT("'PSI WM REF'!"&amp;SUBSTITUTE(ADDRESS(1,MATCH(W$2,INDIRECT("'PSI WM REF'!"&amp;"5:5"),0)),"$1","")&amp;":"&amp;SUBSTITUTE(ADDRESS(1,MATCH(W$2,INDIRECT("'PSI WM REF'!"&amp;"5:5"),0)),"$1","")),INDIRECT("'PSI WM REF'!"&amp;"C:C"),$G241,INDIRECT("'PSI WM REF'!"&amp;"U:U"),"3.Balance stock (only SEHC)"))))+N(" [[[[               Comment: WM REF PSI              ]]]")+IFERROR(SUMIFS(INDIRECT("'PSI VC'!"&amp;SUBSTITUTE(ADDRESS(1,MATCH(W$2,INDIRECT("'PSI VC'!"&amp;"3:3"),0)),"$1","")&amp;":"&amp;SUBSTITUTE(ADDRESS(1,MATCH(W$2,INDIRECT("'PSI VC'!"&amp;"3:3"),0)),"$1","")),INDIRECT("'PSI VC'!"&amp;"A:A"),$G241),0)+N("[[[                    Comment: VC PSI                    ]]]")+SUMIFS(INDIRECT("'Assy PSI Shortage'!"&amp;SUBSTITUTE(ADDRESS(1,42+MATCH(W$2,INDIRECT("'Assy PSI Shortage'!"&amp;"AQ2:BA2"),0)),"$1","")&amp;":"&amp;SUBSTITUTE(ADDRESS(1,42+MATCH(W$2,INDIRECT("'Assy PSI Shortage'!"&amp;"AQ2:BA2"),0)),"$1","")),'Assy PSI Shortage'!$AP:$AP,'DA Injection'!$G241)+N("[[[                    Comment: Assy PSI                    ]]]")</f>
        <v>0</v>
      </c>
      <c r="X242" s="464"/>
      <c r="Y242" s="463">
        <f ca="1">IF(SUMIFS(INDIRECT("'PSI WM REF'!"&amp;SUBSTITUTE(ADDRESS(1,MATCH(Y$2,INDIRECT("'PSI WM REF'!"&amp;"5:5"),0)),"$1","")&amp;":"&amp;SUBSTITUTE(ADDRESS(1,MATCH(Y$2,INDIRECT("'PSI WM REF'!"&amp;"5:5"),0)),"$1","")),INDIRECT("'PSI WM REF'!"&amp;"C:C"),$G241,INDIRECT("'PSI WM REF'!"&amp;"U:U"),"3.Balance stock (only SEHC)")&gt;0,0,IF(ABS(SUMIFS(INDIRECT("'PSI WM REF'!"&amp;SUBSTITUTE(ADDRESS(1,MATCH(Y$2,INDIRECT("'PSI WM REF'!"&amp;"5:5"),0)),"$1","")&amp;":"&amp;SUBSTITUTE(ADDRESS(1,MATCH(Y$2,INDIRECT("'PSI WM REF'!"&amp;"5:5"),0)),"$1","")),INDIRECT("'PSI WM REF'!"&amp;"C:C"),$G241,INDIRECT("'PSI WM REF'!"&amp;"U:U"),"3.Balance stock (only SEHC)"))&gt;SUMIFS(INDIRECT("'PSI WM REF'!"&amp;SUBSTITUTE(ADDRESS(1,MATCH(Y$2,INDIRECT("'PSI WM REF'!"&amp;"5:5"),0)),"$1","")&amp;":"&amp;SUBSTITUTE(ADDRESS(1,MATCH(Y$2,INDIRECT("'PSI WM REF'!"&amp;"5:5"),0)),"$1","")),INDIRECT("'PSI WM REF'!"&amp;"C:C"),$G241,INDIRECT("'PSI WM REF'!"&amp;"U:U"),"1.Requirements (필요량)"),SUMIFS(INDIRECT("'PSI WM REF'!"&amp;SUBSTITUTE(ADDRESS(1,MATCH(Y$2,INDIRECT("'PSI WM REF'!"&amp;"5:5"),0)),"$1","")&amp;":"&amp;SUBSTITUTE(ADDRESS(1,MATCH(Y$2,INDIRECT("'PSI WM REF'!"&amp;"5:5"),0)),"$1","")),INDIRECT("'PSI WM REF'!"&amp;"C:C"),$G241,INDIRECT("'PSI WM REF'!"&amp;"U:U"),"1.Requirements (필요량)"),ABS(SUMIFS(INDIRECT("'PSI WM REF'!"&amp;SUBSTITUTE(ADDRESS(1,MATCH(Y$2,INDIRECT("'PSI WM REF'!"&amp;"5:5"),0)),"$1","")&amp;":"&amp;SUBSTITUTE(ADDRESS(1,MATCH(Y$2,INDIRECT("'PSI WM REF'!"&amp;"5:5"),0)),"$1","")),INDIRECT("'PSI WM REF'!"&amp;"C:C"),$G241,INDIRECT("'PSI WM REF'!"&amp;"U:U"),"3.Balance stock (only SEHC)"))))+N(" [[[[               Comment: WM REF PSI              ]]]")+IFERROR(SUMIFS(INDIRECT("'PSI VC'!"&amp;SUBSTITUTE(ADDRESS(1,MATCH(Y$2,INDIRECT("'PSI VC'!"&amp;"3:3"),0)),"$1","")&amp;":"&amp;SUBSTITUTE(ADDRESS(1,MATCH(Y$2,INDIRECT("'PSI VC'!"&amp;"3:3"),0)),"$1","")),INDIRECT("'PSI VC'!"&amp;"A:A"),$G241),0)+N("[[[                    Comment: VC PSI                    ]]]")+SUMIFS(INDIRECT("'Assy PSI Shortage'!"&amp;SUBSTITUTE(ADDRESS(1,42+MATCH(Y$2,INDIRECT("'Assy PSI Shortage'!"&amp;"AQ2:BA2"),0)),"$1","")&amp;":"&amp;SUBSTITUTE(ADDRESS(1,42+MATCH(Y$2,INDIRECT("'Assy PSI Shortage'!"&amp;"AQ2:BA2"),0)),"$1","")),'Assy PSI Shortage'!$AP:$AP,'DA Injection'!$G241)+N("[[[                    Comment: Assy PSI                    ]]]")</f>
        <v>0</v>
      </c>
      <c r="Z242" s="464"/>
      <c r="AA242" s="463">
        <f ca="1">IF(SUMIFS(INDIRECT("'PSI WM REF'!"&amp;SUBSTITUTE(ADDRESS(1,MATCH(AA$2,INDIRECT("'PSI WM REF'!"&amp;"5:5"),0)),"$1","")&amp;":"&amp;SUBSTITUTE(ADDRESS(1,MATCH(AA$2,INDIRECT("'PSI WM REF'!"&amp;"5:5"),0)),"$1","")),INDIRECT("'PSI WM REF'!"&amp;"C:C"),$G241,INDIRECT("'PSI WM REF'!"&amp;"U:U"),"3.Balance stock (only SEHC)")&gt;0,0,IF(ABS(SUMIFS(INDIRECT("'PSI WM REF'!"&amp;SUBSTITUTE(ADDRESS(1,MATCH(AA$2,INDIRECT("'PSI WM REF'!"&amp;"5:5"),0)),"$1","")&amp;":"&amp;SUBSTITUTE(ADDRESS(1,MATCH(AA$2,INDIRECT("'PSI WM REF'!"&amp;"5:5"),0)),"$1","")),INDIRECT("'PSI WM REF'!"&amp;"C:C"),$G241,INDIRECT("'PSI WM REF'!"&amp;"U:U"),"3.Balance stock (only SEHC)"))&gt;SUMIFS(INDIRECT("'PSI WM REF'!"&amp;SUBSTITUTE(ADDRESS(1,MATCH(AA$2,INDIRECT("'PSI WM REF'!"&amp;"5:5"),0)),"$1","")&amp;":"&amp;SUBSTITUTE(ADDRESS(1,MATCH(AA$2,INDIRECT("'PSI WM REF'!"&amp;"5:5"),0)),"$1","")),INDIRECT("'PSI WM REF'!"&amp;"C:C"),$G241,INDIRECT("'PSI WM REF'!"&amp;"U:U"),"1.Requirements (필요량)"),SUMIFS(INDIRECT("'PSI WM REF'!"&amp;SUBSTITUTE(ADDRESS(1,MATCH(AA$2,INDIRECT("'PSI WM REF'!"&amp;"5:5"),0)),"$1","")&amp;":"&amp;SUBSTITUTE(ADDRESS(1,MATCH(AA$2,INDIRECT("'PSI WM REF'!"&amp;"5:5"),0)),"$1","")),INDIRECT("'PSI WM REF'!"&amp;"C:C"),$G241,INDIRECT("'PSI WM REF'!"&amp;"U:U"),"1.Requirements (필요량)"),ABS(SUMIFS(INDIRECT("'PSI WM REF'!"&amp;SUBSTITUTE(ADDRESS(1,MATCH(AA$2,INDIRECT("'PSI WM REF'!"&amp;"5:5"),0)),"$1","")&amp;":"&amp;SUBSTITUTE(ADDRESS(1,MATCH(AA$2,INDIRECT("'PSI WM REF'!"&amp;"5:5"),0)),"$1","")),INDIRECT("'PSI WM REF'!"&amp;"C:C"),$G241,INDIRECT("'PSI WM REF'!"&amp;"U:U"),"3.Balance stock (only SEHC)"))))+N(" [[[[               Comment: WM REF PSI              ]]]")+IFERROR(SUMIFS(INDIRECT("'PSI VC'!"&amp;SUBSTITUTE(ADDRESS(1,MATCH(AA$2,INDIRECT("'PSI VC'!"&amp;"3:3"),0)),"$1","")&amp;":"&amp;SUBSTITUTE(ADDRESS(1,MATCH(AA$2,INDIRECT("'PSI VC'!"&amp;"3:3"),0)),"$1","")),INDIRECT("'PSI VC'!"&amp;"A:A"),$G241),0)+N("[[[                    Comment: VC PSI                    ]]]")+SUMIFS(INDIRECT("'Assy PSI Shortage'!"&amp;SUBSTITUTE(ADDRESS(1,42+MATCH(AA$2,INDIRECT("'Assy PSI Shortage'!"&amp;"AQ2:BA2"),0)),"$1","")&amp;":"&amp;SUBSTITUTE(ADDRESS(1,42+MATCH(AA$2,INDIRECT("'Assy PSI Shortage'!"&amp;"AQ2:BA2"),0)),"$1","")),'Assy PSI Shortage'!$AP:$AP,'DA Injection'!$G241)+N("[[[                    Comment: Assy PSI                    ]]]")</f>
        <v>0</v>
      </c>
      <c r="AB242" s="464"/>
      <c r="AC242" s="463">
        <f ca="1">IF(SUMIFS(INDIRECT("'PSI WM REF'!"&amp;SUBSTITUTE(ADDRESS(1,MATCH(AC$2,INDIRECT("'PSI WM REF'!"&amp;"5:5"),0)),"$1","")&amp;":"&amp;SUBSTITUTE(ADDRESS(1,MATCH(AC$2,INDIRECT("'PSI WM REF'!"&amp;"5:5"),0)),"$1","")),INDIRECT("'PSI WM REF'!"&amp;"C:C"),$G241,INDIRECT("'PSI WM REF'!"&amp;"U:U"),"3.Balance stock (only SEHC)")&gt;0,0,IF(ABS(SUMIFS(INDIRECT("'PSI WM REF'!"&amp;SUBSTITUTE(ADDRESS(1,MATCH(AC$2,INDIRECT("'PSI WM REF'!"&amp;"5:5"),0)),"$1","")&amp;":"&amp;SUBSTITUTE(ADDRESS(1,MATCH(AC$2,INDIRECT("'PSI WM REF'!"&amp;"5:5"),0)),"$1","")),INDIRECT("'PSI WM REF'!"&amp;"C:C"),$G241,INDIRECT("'PSI WM REF'!"&amp;"U:U"),"3.Balance stock (only SEHC)"))&gt;SUMIFS(INDIRECT("'PSI WM REF'!"&amp;SUBSTITUTE(ADDRESS(1,MATCH(AC$2,INDIRECT("'PSI WM REF'!"&amp;"5:5"),0)),"$1","")&amp;":"&amp;SUBSTITUTE(ADDRESS(1,MATCH(AC$2,INDIRECT("'PSI WM REF'!"&amp;"5:5"),0)),"$1","")),INDIRECT("'PSI WM REF'!"&amp;"C:C"),$G241,INDIRECT("'PSI WM REF'!"&amp;"U:U"),"1.Requirements (필요량)"),SUMIFS(INDIRECT("'PSI WM REF'!"&amp;SUBSTITUTE(ADDRESS(1,MATCH(AC$2,INDIRECT("'PSI WM REF'!"&amp;"5:5"),0)),"$1","")&amp;":"&amp;SUBSTITUTE(ADDRESS(1,MATCH(AC$2,INDIRECT("'PSI WM REF'!"&amp;"5:5"),0)),"$1","")),INDIRECT("'PSI WM REF'!"&amp;"C:C"),$G241,INDIRECT("'PSI WM REF'!"&amp;"U:U"),"1.Requirements (필요량)"),ABS(SUMIFS(INDIRECT("'PSI WM REF'!"&amp;SUBSTITUTE(ADDRESS(1,MATCH(AC$2,INDIRECT("'PSI WM REF'!"&amp;"5:5"),0)),"$1","")&amp;":"&amp;SUBSTITUTE(ADDRESS(1,MATCH(AC$2,INDIRECT("'PSI WM REF'!"&amp;"5:5"),0)),"$1","")),INDIRECT("'PSI WM REF'!"&amp;"C:C"),$G241,INDIRECT("'PSI WM REF'!"&amp;"U:U"),"3.Balance stock (only SEHC)"))))+N(" [[[[               Comment: WM REF PSI              ]]]")+IFERROR(SUMIFS(INDIRECT("'PSI VC'!"&amp;SUBSTITUTE(ADDRESS(1,MATCH(AC$2,INDIRECT("'PSI VC'!"&amp;"3:3"),0)),"$1","")&amp;":"&amp;SUBSTITUTE(ADDRESS(1,MATCH(AC$2,INDIRECT("'PSI VC'!"&amp;"3:3"),0)),"$1","")),INDIRECT("'PSI VC'!"&amp;"A:A"),$G241),0)+N("[[[                    Comment: VC PSI                    ]]]")+SUMIFS(INDIRECT("'Assy PSI Shortage'!"&amp;SUBSTITUTE(ADDRESS(1,42+MATCH(AC$2,INDIRECT("'Assy PSI Shortage'!"&amp;"AQ2:BA2"),0)),"$1","")&amp;":"&amp;SUBSTITUTE(ADDRESS(1,42+MATCH(AC$2,INDIRECT("'Assy PSI Shortage'!"&amp;"AQ2:BA2"),0)),"$1","")),'Assy PSI Shortage'!$AP:$AP,'DA Injection'!$G241)+N("[[[                    Comment: Assy PSI                    ]]]")</f>
        <v>1359</v>
      </c>
      <c r="AD242" s="464"/>
      <c r="AE242" s="463">
        <f ca="1">IF(SUMIFS(INDIRECT("'PSI WM REF'!"&amp;SUBSTITUTE(ADDRESS(1,MATCH(AE$2,INDIRECT("'PSI WM REF'!"&amp;"5:5"),0)),"$1","")&amp;":"&amp;SUBSTITUTE(ADDRESS(1,MATCH(AE$2,INDIRECT("'PSI WM REF'!"&amp;"5:5"),0)),"$1","")),INDIRECT("'PSI WM REF'!"&amp;"C:C"),$G241,INDIRECT("'PSI WM REF'!"&amp;"U:U"),"3.Balance stock (only SEHC)")&gt;0,0,IF(ABS(SUMIFS(INDIRECT("'PSI WM REF'!"&amp;SUBSTITUTE(ADDRESS(1,MATCH(AE$2,INDIRECT("'PSI WM REF'!"&amp;"5:5"),0)),"$1","")&amp;":"&amp;SUBSTITUTE(ADDRESS(1,MATCH(AE$2,INDIRECT("'PSI WM REF'!"&amp;"5:5"),0)),"$1","")),INDIRECT("'PSI WM REF'!"&amp;"C:C"),$G241,INDIRECT("'PSI WM REF'!"&amp;"U:U"),"3.Balance stock (only SEHC)"))&gt;SUMIFS(INDIRECT("'PSI WM REF'!"&amp;SUBSTITUTE(ADDRESS(1,MATCH(AE$2,INDIRECT("'PSI WM REF'!"&amp;"5:5"),0)),"$1","")&amp;":"&amp;SUBSTITUTE(ADDRESS(1,MATCH(AE$2,INDIRECT("'PSI WM REF'!"&amp;"5:5"),0)),"$1","")),INDIRECT("'PSI WM REF'!"&amp;"C:C"),$G241,INDIRECT("'PSI WM REF'!"&amp;"U:U"),"1.Requirements (필요량)"),SUMIFS(INDIRECT("'PSI WM REF'!"&amp;SUBSTITUTE(ADDRESS(1,MATCH(AE$2,INDIRECT("'PSI WM REF'!"&amp;"5:5"),0)),"$1","")&amp;":"&amp;SUBSTITUTE(ADDRESS(1,MATCH(AE$2,INDIRECT("'PSI WM REF'!"&amp;"5:5"),0)),"$1","")),INDIRECT("'PSI WM REF'!"&amp;"C:C"),$G241,INDIRECT("'PSI WM REF'!"&amp;"U:U"),"1.Requirements (필요량)"),ABS(SUMIFS(INDIRECT("'PSI WM REF'!"&amp;SUBSTITUTE(ADDRESS(1,MATCH(AE$2,INDIRECT("'PSI WM REF'!"&amp;"5:5"),0)),"$1","")&amp;":"&amp;SUBSTITUTE(ADDRESS(1,MATCH(AE$2,INDIRECT("'PSI WM REF'!"&amp;"5:5"),0)),"$1","")),INDIRECT("'PSI WM REF'!"&amp;"C:C"),$G241,INDIRECT("'PSI WM REF'!"&amp;"U:U"),"3.Balance stock (only SEHC)"))))+N(" [[[[               Comment: WM REF PSI              ]]]")+IFERROR(SUMIFS(INDIRECT("'PSI VC'!"&amp;SUBSTITUTE(ADDRESS(1,MATCH(AE$2,INDIRECT("'PSI VC'!"&amp;"3:3"),0)),"$1","")&amp;":"&amp;SUBSTITUTE(ADDRESS(1,MATCH(AE$2,INDIRECT("'PSI VC'!"&amp;"3:3"),0)),"$1","")),INDIRECT("'PSI VC'!"&amp;"A:A"),$G241),0)+N("[[[                    Comment: VC PSI                    ]]]")+SUMIFS(INDIRECT("'Assy PSI Shortage'!"&amp;SUBSTITUTE(ADDRESS(1,42+MATCH(AE$2,INDIRECT("'Assy PSI Shortage'!"&amp;"AQ2:BA2"),0)),"$1","")&amp;":"&amp;SUBSTITUTE(ADDRESS(1,42+MATCH(AE$2,INDIRECT("'Assy PSI Shortage'!"&amp;"AQ2:BA2"),0)),"$1","")),'Assy PSI Shortage'!$AP:$AP,'DA Injection'!$G241)+N("[[[                    Comment: Assy PSI                    ]]]")</f>
        <v>2260</v>
      </c>
      <c r="AF242" s="464"/>
      <c r="AG242" s="463">
        <f ca="1">IF(SUMIFS(INDIRECT("'PSI WM REF'!"&amp;SUBSTITUTE(ADDRESS(1,MATCH(AG$2,INDIRECT("'PSI WM REF'!"&amp;"5:5"),0)),"$1","")&amp;":"&amp;SUBSTITUTE(ADDRESS(1,MATCH(AG$2,INDIRECT("'PSI WM REF'!"&amp;"5:5"),0)),"$1","")),INDIRECT("'PSI WM REF'!"&amp;"C:C"),$G241,INDIRECT("'PSI WM REF'!"&amp;"U:U"),"3.Balance stock (only SEHC)")&gt;0,0,IF(ABS(SUMIFS(INDIRECT("'PSI WM REF'!"&amp;SUBSTITUTE(ADDRESS(1,MATCH(AG$2,INDIRECT("'PSI WM REF'!"&amp;"5:5"),0)),"$1","")&amp;":"&amp;SUBSTITUTE(ADDRESS(1,MATCH(AG$2,INDIRECT("'PSI WM REF'!"&amp;"5:5"),0)),"$1","")),INDIRECT("'PSI WM REF'!"&amp;"C:C"),$G241,INDIRECT("'PSI WM REF'!"&amp;"U:U"),"3.Balance stock (only SEHC)"))&gt;SUMIFS(INDIRECT("'PSI WM REF'!"&amp;SUBSTITUTE(ADDRESS(1,MATCH(AG$2,INDIRECT("'PSI WM REF'!"&amp;"5:5"),0)),"$1","")&amp;":"&amp;SUBSTITUTE(ADDRESS(1,MATCH(AG$2,INDIRECT("'PSI WM REF'!"&amp;"5:5"),0)),"$1","")),INDIRECT("'PSI WM REF'!"&amp;"C:C"),$G241,INDIRECT("'PSI WM REF'!"&amp;"U:U"),"1.Requirements (필요량)"),SUMIFS(INDIRECT("'PSI WM REF'!"&amp;SUBSTITUTE(ADDRESS(1,MATCH(AG$2,INDIRECT("'PSI WM REF'!"&amp;"5:5"),0)),"$1","")&amp;":"&amp;SUBSTITUTE(ADDRESS(1,MATCH(AG$2,INDIRECT("'PSI WM REF'!"&amp;"5:5"),0)),"$1","")),INDIRECT("'PSI WM REF'!"&amp;"C:C"),$G241,INDIRECT("'PSI WM REF'!"&amp;"U:U"),"1.Requirements (필요량)"),ABS(SUMIFS(INDIRECT("'PSI WM REF'!"&amp;SUBSTITUTE(ADDRESS(1,MATCH(AG$2,INDIRECT("'PSI WM REF'!"&amp;"5:5"),0)),"$1","")&amp;":"&amp;SUBSTITUTE(ADDRESS(1,MATCH(AG$2,INDIRECT("'PSI WM REF'!"&amp;"5:5"),0)),"$1","")),INDIRECT("'PSI WM REF'!"&amp;"C:C"),$G241,INDIRECT("'PSI WM REF'!"&amp;"U:U"),"3.Balance stock (only SEHC)"))))+N(" [[[[               Comment: WM REF PSI              ]]]")+IFERROR(SUMIFS(INDIRECT("'PSI VC'!"&amp;SUBSTITUTE(ADDRESS(1,MATCH(AG$2,INDIRECT("'PSI VC'!"&amp;"3:3"),0)),"$1","")&amp;":"&amp;SUBSTITUTE(ADDRESS(1,MATCH(AG$2,INDIRECT("'PSI VC'!"&amp;"3:3"),0)),"$1","")),INDIRECT("'PSI VC'!"&amp;"A:A"),$G241),0)+N("[[[                    Comment: VC PSI                    ]]]")+SUMIFS(INDIRECT("'Assy PSI Shortage'!"&amp;SUBSTITUTE(ADDRESS(1,42+MATCH(AG$2,INDIRECT("'Assy PSI Shortage'!"&amp;"AQ2:BA2"),0)),"$1","")&amp;":"&amp;SUBSTITUTE(ADDRESS(1,42+MATCH(AG$2,INDIRECT("'Assy PSI Shortage'!"&amp;"AQ2:BA2"),0)),"$1","")),'Assy PSI Shortage'!$AP:$AP,'DA Injection'!$G241)+N("[[[                    Comment: Assy PSI                    ]]]")</f>
        <v>0</v>
      </c>
      <c r="AH242" s="464"/>
      <c r="AI242" s="463">
        <f ca="1">IF(SUMIFS(INDIRECT("'PSI WM REF'!"&amp;SUBSTITUTE(ADDRESS(1,MATCH(AI$2,INDIRECT("'PSI WM REF'!"&amp;"5:5"),0)),"$1","")&amp;":"&amp;SUBSTITUTE(ADDRESS(1,MATCH(AI$2,INDIRECT("'PSI WM REF'!"&amp;"5:5"),0)),"$1","")),INDIRECT("'PSI WM REF'!"&amp;"C:C"),$G241,INDIRECT("'PSI WM REF'!"&amp;"U:U"),"3.Balance stock (only SEHC)")&gt;0,0,IF(ABS(SUMIFS(INDIRECT("'PSI WM REF'!"&amp;SUBSTITUTE(ADDRESS(1,MATCH(AI$2,INDIRECT("'PSI WM REF'!"&amp;"5:5"),0)),"$1","")&amp;":"&amp;SUBSTITUTE(ADDRESS(1,MATCH(AI$2,INDIRECT("'PSI WM REF'!"&amp;"5:5"),0)),"$1","")),INDIRECT("'PSI WM REF'!"&amp;"C:C"),$G241,INDIRECT("'PSI WM REF'!"&amp;"U:U"),"3.Balance stock (only SEHC)"))&gt;SUMIFS(INDIRECT("'PSI WM REF'!"&amp;SUBSTITUTE(ADDRESS(1,MATCH(AI$2,INDIRECT("'PSI WM REF'!"&amp;"5:5"),0)),"$1","")&amp;":"&amp;SUBSTITUTE(ADDRESS(1,MATCH(AI$2,INDIRECT("'PSI WM REF'!"&amp;"5:5"),0)),"$1","")),INDIRECT("'PSI WM REF'!"&amp;"C:C"),$G241,INDIRECT("'PSI WM REF'!"&amp;"U:U"),"1.Requirements (필요량)"),SUMIFS(INDIRECT("'PSI WM REF'!"&amp;SUBSTITUTE(ADDRESS(1,MATCH(AI$2,INDIRECT("'PSI WM REF'!"&amp;"5:5"),0)),"$1","")&amp;":"&amp;SUBSTITUTE(ADDRESS(1,MATCH(AI$2,INDIRECT("'PSI WM REF'!"&amp;"5:5"),0)),"$1","")),INDIRECT("'PSI WM REF'!"&amp;"C:C"),$G241,INDIRECT("'PSI WM REF'!"&amp;"U:U"),"1.Requirements (필요량)"),ABS(SUMIFS(INDIRECT("'PSI WM REF'!"&amp;SUBSTITUTE(ADDRESS(1,MATCH(AI$2,INDIRECT("'PSI WM REF'!"&amp;"5:5"),0)),"$1","")&amp;":"&amp;SUBSTITUTE(ADDRESS(1,MATCH(AI$2,INDIRECT("'PSI WM REF'!"&amp;"5:5"),0)),"$1","")),INDIRECT("'PSI WM REF'!"&amp;"C:C"),$G241,INDIRECT("'PSI WM REF'!"&amp;"U:U"),"3.Balance stock (only SEHC)"))))+N(" [[[[               Comment: WM REF PSI              ]]]")+IFERROR(SUMIFS(INDIRECT("'PSI VC'!"&amp;SUBSTITUTE(ADDRESS(1,MATCH(AI$2,INDIRECT("'PSI VC'!"&amp;"3:3"),0)),"$1","")&amp;":"&amp;SUBSTITUTE(ADDRESS(1,MATCH(AI$2,INDIRECT("'PSI VC'!"&amp;"3:3"),0)),"$1","")),INDIRECT("'PSI VC'!"&amp;"A:A"),$G241),0)+N("[[[                    Comment: VC PSI                    ]]]")+SUMIFS(INDIRECT("'Assy PSI Shortage'!"&amp;SUBSTITUTE(ADDRESS(1,42+MATCH(AI$2,INDIRECT("'Assy PSI Shortage'!"&amp;"AQ2:BA2"),0)),"$1","")&amp;":"&amp;SUBSTITUTE(ADDRESS(1,42+MATCH(AI$2,INDIRECT("'Assy PSI Shortage'!"&amp;"AQ2:BA2"),0)),"$1","")),'Assy PSI Shortage'!$AP:$AP,'DA Injection'!$G241)+N("[[[                    Comment: Assy PSI                    ]]]")</f>
        <v>0</v>
      </c>
      <c r="AJ242" s="464"/>
      <c r="AK242" s="150"/>
      <c r="AL242" s="150"/>
      <c r="AM242" s="150"/>
      <c r="AN242" s="150"/>
      <c r="AO242" s="150"/>
      <c r="AP242" s="150"/>
      <c r="AQ242" s="150"/>
      <c r="AR242" s="150"/>
      <c r="AS242" s="150"/>
      <c r="AT242" s="150"/>
      <c r="AU242" s="150"/>
      <c r="AV242" s="150"/>
      <c r="AW242" s="150"/>
      <c r="AX242" s="150"/>
      <c r="AY242" s="150"/>
      <c r="AZ242" s="150"/>
      <c r="BA242" s="150"/>
      <c r="BB242" s="150"/>
      <c r="BC242" s="150"/>
      <c r="BD242" s="150"/>
      <c r="BE242" s="150"/>
      <c r="BF242" s="150"/>
      <c r="BG242" s="150"/>
      <c r="BH242" s="150"/>
      <c r="BI242" s="150"/>
      <c r="BJ242" s="150"/>
      <c r="BK242" s="150"/>
      <c r="BL242" s="150"/>
      <c r="BM242" s="150"/>
      <c r="BN242" s="150"/>
      <c r="BO242" s="150"/>
      <c r="BP242" s="150"/>
      <c r="BQ242" s="150"/>
      <c r="BR242" s="150"/>
    </row>
    <row r="243" spans="1:70" s="115" customFormat="1" ht="33">
      <c r="A243" s="114"/>
      <c r="B243" s="121"/>
      <c r="C243" s="144">
        <f t="shared" ca="1" si="237"/>
        <v>35</v>
      </c>
      <c r="D243" s="264">
        <f t="shared" ca="1" si="237"/>
        <v>0</v>
      </c>
      <c r="E243" s="144">
        <f t="shared" ref="E243:M243" ca="1" si="292">E242</f>
        <v>12</v>
      </c>
      <c r="F243" s="144">
        <f t="shared" ca="1" si="292"/>
        <v>280</v>
      </c>
      <c r="G243" s="434" t="str">
        <f t="shared" ca="1" si="292"/>
        <v>DJ67-00632A/ASS</v>
      </c>
      <c r="H243" s="196">
        <f t="shared" ca="1" si="292"/>
        <v>1117</v>
      </c>
      <c r="I243" s="144">
        <f t="shared" si="292"/>
        <v>0</v>
      </c>
      <c r="J243" s="212">
        <f t="shared" ca="1" si="292"/>
        <v>1</v>
      </c>
      <c r="K243" s="146">
        <f t="shared" ca="1" si="292"/>
        <v>4114</v>
      </c>
      <c r="L243" s="146">
        <f t="shared" ca="1" si="292"/>
        <v>48</v>
      </c>
      <c r="M243" s="146">
        <f t="shared" ca="1" si="292"/>
        <v>2</v>
      </c>
      <c r="N243" s="193">
        <f t="shared" ca="1" si="245"/>
        <v>150</v>
      </c>
      <c r="O243" s="134"/>
      <c r="P243" s="127" t="s">
        <v>240</v>
      </c>
      <c r="Q243" s="208"/>
      <c r="R243" s="208"/>
      <c r="S243" s="208"/>
      <c r="T243" s="208"/>
      <c r="U243" s="208"/>
      <c r="V243" s="208"/>
      <c r="W243" s="208"/>
      <c r="X243" s="208"/>
      <c r="Y243" s="208">
        <v>11</v>
      </c>
      <c r="Z243" s="208"/>
      <c r="AA243" s="208"/>
      <c r="AB243" s="208"/>
      <c r="AC243" s="208"/>
      <c r="AD243" s="208"/>
      <c r="AE243" s="208"/>
      <c r="AF243" s="208"/>
      <c r="AG243" s="208"/>
      <c r="AH243" s="208"/>
      <c r="AI243" s="208"/>
      <c r="AJ243" s="208"/>
      <c r="AK243" s="150"/>
      <c r="AL243" s="150"/>
      <c r="AM243" s="150"/>
      <c r="AN243" s="150"/>
      <c r="AO243" s="150"/>
      <c r="AP243" s="150"/>
      <c r="AQ243" s="150"/>
      <c r="AR243" s="150"/>
      <c r="AS243" s="150"/>
      <c r="AT243" s="150"/>
      <c r="AU243" s="150"/>
      <c r="AV243" s="150"/>
      <c r="AW243" s="150"/>
      <c r="AX243" s="150"/>
      <c r="AY243" s="150"/>
      <c r="AZ243" s="150"/>
      <c r="BA243" s="150"/>
      <c r="BB243" s="150"/>
      <c r="BC243" s="150"/>
      <c r="BD243" s="150"/>
      <c r="BE243" s="150"/>
      <c r="BF243" s="150"/>
      <c r="BG243" s="150"/>
      <c r="BH243" s="150"/>
      <c r="BI243" s="150"/>
      <c r="BJ243" s="150"/>
      <c r="BK243" s="150"/>
      <c r="BL243" s="150"/>
      <c r="BM243" s="150"/>
      <c r="BN243" s="150"/>
      <c r="BO243" s="150"/>
      <c r="BP243" s="150"/>
      <c r="BQ243" s="150"/>
      <c r="BR243" s="150"/>
    </row>
    <row r="244" spans="1:70" s="55" customFormat="1" ht="33">
      <c r="A244" s="54">
        <f ca="1">IF(ISTEXT($G244),COUNTIF($G$6:$G244,"*")," ")</f>
        <v>239</v>
      </c>
      <c r="B244" s="122">
        <v>43524</v>
      </c>
      <c r="C244" s="144">
        <f t="shared" ca="1" si="237"/>
        <v>35</v>
      </c>
      <c r="D244" s="264">
        <f t="shared" ca="1" si="237"/>
        <v>0</v>
      </c>
      <c r="E244" s="144">
        <f t="shared" ref="E244:M244" ca="1" si="293">E243</f>
        <v>12</v>
      </c>
      <c r="F244" s="144">
        <f t="shared" ca="1" si="293"/>
        <v>280</v>
      </c>
      <c r="G244" s="434" t="str">
        <f t="shared" ca="1" si="293"/>
        <v>DJ67-00632A/ASS</v>
      </c>
      <c r="H244" s="196">
        <f t="shared" ca="1" si="293"/>
        <v>1117</v>
      </c>
      <c r="I244" s="144">
        <f t="shared" si="293"/>
        <v>0</v>
      </c>
      <c r="J244" s="212">
        <f t="shared" ca="1" si="293"/>
        <v>1</v>
      </c>
      <c r="K244" s="146">
        <f t="shared" ca="1" si="293"/>
        <v>4114</v>
      </c>
      <c r="L244" s="146">
        <f t="shared" ca="1" si="293"/>
        <v>48</v>
      </c>
      <c r="M244" s="146">
        <f t="shared" ca="1" si="293"/>
        <v>2</v>
      </c>
      <c r="N244" s="193">
        <f t="shared" ca="1" si="245"/>
        <v>150</v>
      </c>
      <c r="O244" s="198">
        <f ca="1">SUM(Q244:AJ244)-H241-I241</f>
        <v>533</v>
      </c>
      <c r="P244" s="127" t="s">
        <v>232</v>
      </c>
      <c r="Q244" s="128">
        <f t="shared" ref="Q244:AJ244" ca="1" si="294">Q243*$N241</f>
        <v>0</v>
      </c>
      <c r="R244" s="128">
        <f t="shared" ca="1" si="294"/>
        <v>0</v>
      </c>
      <c r="S244" s="128">
        <f t="shared" ca="1" si="294"/>
        <v>0</v>
      </c>
      <c r="T244" s="128">
        <f t="shared" ca="1" si="294"/>
        <v>0</v>
      </c>
      <c r="U244" s="128">
        <f t="shared" ca="1" si="294"/>
        <v>0</v>
      </c>
      <c r="V244" s="128">
        <f t="shared" ca="1" si="294"/>
        <v>0</v>
      </c>
      <c r="W244" s="128">
        <f t="shared" ca="1" si="294"/>
        <v>0</v>
      </c>
      <c r="X244" s="128">
        <f t="shared" ca="1" si="294"/>
        <v>0</v>
      </c>
      <c r="Y244" s="128">
        <f t="shared" ca="1" si="294"/>
        <v>1650</v>
      </c>
      <c r="Z244" s="128">
        <f t="shared" ca="1" si="294"/>
        <v>0</v>
      </c>
      <c r="AA244" s="128">
        <f t="shared" ca="1" si="294"/>
        <v>0</v>
      </c>
      <c r="AB244" s="128">
        <f t="shared" ca="1" si="294"/>
        <v>0</v>
      </c>
      <c r="AC244" s="128">
        <f t="shared" ca="1" si="294"/>
        <v>0</v>
      </c>
      <c r="AD244" s="128">
        <f t="shared" ca="1" si="294"/>
        <v>0</v>
      </c>
      <c r="AE244" s="128">
        <f t="shared" ca="1" si="294"/>
        <v>0</v>
      </c>
      <c r="AF244" s="128">
        <f t="shared" ca="1" si="294"/>
        <v>0</v>
      </c>
      <c r="AG244" s="128">
        <f t="shared" ca="1" si="294"/>
        <v>0</v>
      </c>
      <c r="AH244" s="128">
        <f t="shared" ca="1" si="294"/>
        <v>0</v>
      </c>
      <c r="AI244" s="128">
        <f t="shared" ca="1" si="294"/>
        <v>0</v>
      </c>
      <c r="AJ244" s="128">
        <f t="shared" ca="1" si="294"/>
        <v>0</v>
      </c>
      <c r="AK244" s="151"/>
      <c r="AL244" s="151"/>
      <c r="AM244" s="151"/>
      <c r="AN244" s="151"/>
      <c r="AO244" s="151"/>
      <c r="AP244" s="151"/>
      <c r="AQ244" s="151"/>
      <c r="AR244" s="151"/>
      <c r="AS244" s="151"/>
      <c r="AT244" s="151"/>
      <c r="AU244" s="151"/>
      <c r="AV244" s="151"/>
      <c r="AW244" s="151"/>
      <c r="AX244" s="151"/>
      <c r="AY244" s="151"/>
      <c r="AZ244" s="151"/>
      <c r="BA244" s="151"/>
      <c r="BB244" s="151"/>
      <c r="BC244" s="151"/>
      <c r="BD244" s="151"/>
      <c r="BE244" s="151"/>
      <c r="BF244" s="151"/>
      <c r="BG244" s="151"/>
      <c r="BH244" s="151"/>
      <c r="BI244" s="151"/>
      <c r="BJ244" s="151"/>
      <c r="BK244" s="151"/>
      <c r="BL244" s="151"/>
      <c r="BM244" s="151"/>
      <c r="BN244" s="151"/>
      <c r="BO244" s="151"/>
      <c r="BP244" s="151"/>
      <c r="BQ244" s="151"/>
      <c r="BR244" s="151"/>
    </row>
    <row r="245" spans="1:70" s="38" customFormat="1" ht="33">
      <c r="A245" s="35"/>
      <c r="B245" s="123"/>
      <c r="C245" s="144">
        <f t="shared" ca="1" si="237"/>
        <v>35</v>
      </c>
      <c r="D245" s="264">
        <f t="shared" ca="1" si="237"/>
        <v>0</v>
      </c>
      <c r="E245" s="144">
        <f t="shared" ref="E245:M245" ca="1" si="295">E244</f>
        <v>12</v>
      </c>
      <c r="F245" s="144">
        <f t="shared" ca="1" si="295"/>
        <v>280</v>
      </c>
      <c r="G245" s="434" t="str">
        <f t="shared" ca="1" si="295"/>
        <v>DJ67-00632A/ASS</v>
      </c>
      <c r="H245" s="196">
        <f t="shared" ca="1" si="295"/>
        <v>1117</v>
      </c>
      <c r="I245" s="144">
        <f t="shared" si="295"/>
        <v>0</v>
      </c>
      <c r="J245" s="212">
        <f t="shared" ca="1" si="295"/>
        <v>1</v>
      </c>
      <c r="K245" s="146">
        <f t="shared" ca="1" si="295"/>
        <v>4114</v>
      </c>
      <c r="L245" s="146">
        <f t="shared" ca="1" si="295"/>
        <v>48</v>
      </c>
      <c r="M245" s="146">
        <f t="shared" ca="1" si="295"/>
        <v>2</v>
      </c>
      <c r="N245" s="193">
        <f t="shared" ca="1" si="245"/>
        <v>150</v>
      </c>
      <c r="O245" s="135">
        <f ca="1">SUM(Q245:AJ245)</f>
        <v>0</v>
      </c>
      <c r="P245" s="131" t="s">
        <v>233</v>
      </c>
      <c r="Q245" s="129">
        <f ca="1">SUMIFS('Production Result'!$D:$D,'Production Result'!$C:$C,'DA Injection'!$G245,'Production Result'!$B:$B,'DA Injection'!Q$2)</f>
        <v>0</v>
      </c>
      <c r="R245" s="129">
        <f ca="1">SUMIFS('Production Result'!$E:$E,'Production Result'!$C:$C,'DA Injection'!$G245,'Production Result'!$B:$B,'DA Injection'!Q$2)</f>
        <v>0</v>
      </c>
      <c r="S245" s="129">
        <f ca="1">SUMIFS('Production Result'!$D:$D,'Production Result'!$C:$C,'DA Injection'!$G245,'Production Result'!$B:$B,'DA Injection'!S$2)</f>
        <v>0</v>
      </c>
      <c r="T245" s="129">
        <f ca="1">SUMIFS('Production Result'!$E:$E,'Production Result'!$C:$C,'DA Injection'!$G245,'Production Result'!$B:$B,'DA Injection'!S$2)</f>
        <v>0</v>
      </c>
      <c r="U245" s="129">
        <f ca="1">SUMIFS('Production Result'!$D:$D,'Production Result'!$C:$C,'DA Injection'!$G245,'Production Result'!$B:$B,'DA Injection'!U$2)</f>
        <v>0</v>
      </c>
      <c r="V245" s="129">
        <f ca="1">SUMIFS('Production Result'!$E:$E,'Production Result'!$C:$C,'DA Injection'!$G245,'Production Result'!$B:$B,'DA Injection'!U$2)</f>
        <v>0</v>
      </c>
      <c r="W245" s="129">
        <f ca="1">SUMIFS('Production Result'!$D:$D,'Production Result'!$C:$C,'DA Injection'!$G245,'Production Result'!$B:$B,'DA Injection'!W$2)</f>
        <v>0</v>
      </c>
      <c r="X245" s="129">
        <f ca="1">SUMIFS('Production Result'!$E:$E,'Production Result'!$C:$C,'DA Injection'!$G245,'Production Result'!$B:$B,'DA Injection'!W$2)</f>
        <v>0</v>
      </c>
      <c r="Y245" s="129">
        <f ca="1">SUMIFS('Production Result'!$D:$D,'Production Result'!$C:$C,'DA Injection'!$G245,'Production Result'!$B:$B,'DA Injection'!Y$2)</f>
        <v>0</v>
      </c>
      <c r="Z245" s="129">
        <f ca="1">SUMIFS('Production Result'!$E:$E,'Production Result'!$C:$C,'DA Injection'!$G245,'Production Result'!$B:$B,'DA Injection'!Y$2)</f>
        <v>0</v>
      </c>
      <c r="AA245" s="129">
        <f ca="1">SUMIFS('Production Result'!$D:$D,'Production Result'!$C:$C,'DA Injection'!$G245,'Production Result'!$B:$B,'DA Injection'!AA$2)</f>
        <v>0</v>
      </c>
      <c r="AB245" s="129">
        <f ca="1">SUMIFS('Production Result'!$E:$E,'Production Result'!$C:$C,'DA Injection'!$G245,'Production Result'!$B:$B,'DA Injection'!AA$2)</f>
        <v>0</v>
      </c>
      <c r="AC245" s="129">
        <f ca="1">SUMIFS('Production Result'!$D:$D,'Production Result'!$C:$C,'DA Injection'!$G245,'Production Result'!$B:$B,'DA Injection'!AC$2)</f>
        <v>0</v>
      </c>
      <c r="AD245" s="129">
        <f ca="1">SUMIFS('Production Result'!$E:$E,'Production Result'!$C:$C,'DA Injection'!$G245,'Production Result'!$B:$B,'DA Injection'!AC$2)</f>
        <v>0</v>
      </c>
      <c r="AE245" s="129">
        <f ca="1">SUMIFS('Production Result'!$D:$D,'Production Result'!$C:$C,'DA Injection'!$G245,'Production Result'!$B:$B,'DA Injection'!AE$2)</f>
        <v>0</v>
      </c>
      <c r="AF245" s="129">
        <f ca="1">SUMIFS('Production Result'!$E:$E,'Production Result'!$C:$C,'DA Injection'!$G245,'Production Result'!$B:$B,'DA Injection'!AE$2)</f>
        <v>0</v>
      </c>
      <c r="AG245" s="129">
        <f ca="1">SUMIFS('Production Result'!$D:$D,'Production Result'!$C:$C,'DA Injection'!$G245,'Production Result'!$B:$B,'DA Injection'!AG$2)</f>
        <v>0</v>
      </c>
      <c r="AH245" s="129">
        <f ca="1">SUMIFS('Production Result'!$E:$E,'Production Result'!$C:$C,'DA Injection'!$G245,'Production Result'!$B:$B,'DA Injection'!AG$2)</f>
        <v>0</v>
      </c>
      <c r="AI245" s="129">
        <f ca="1">SUMIFS('Production Result'!$D:$D,'Production Result'!$C:$C,'DA Injection'!$G245,'Production Result'!$B:$B,'DA Injection'!AI$2)</f>
        <v>0</v>
      </c>
      <c r="AJ245" s="129">
        <f ca="1">SUMIFS('Production Result'!$E:$E,'Production Result'!$C:$C,'DA Injection'!$G245,'Production Result'!$B:$B,'DA Injection'!AI$2)</f>
        <v>0</v>
      </c>
      <c r="AK245" s="151"/>
      <c r="AL245" s="151"/>
      <c r="AM245" s="151"/>
      <c r="AN245" s="151"/>
      <c r="AO245" s="151"/>
      <c r="AP245" s="151"/>
      <c r="AQ245" s="151"/>
      <c r="AR245" s="151"/>
      <c r="AS245" s="151"/>
      <c r="AT245" s="151"/>
      <c r="AU245" s="151"/>
      <c r="AV245" s="151"/>
      <c r="AW245" s="151"/>
      <c r="AX245" s="151"/>
      <c r="AY245" s="151"/>
      <c r="AZ245" s="151"/>
      <c r="BA245" s="151"/>
      <c r="BB245" s="151"/>
      <c r="BC245" s="151"/>
      <c r="BD245" s="151"/>
      <c r="BE245" s="151"/>
      <c r="BF245" s="151"/>
      <c r="BG245" s="151"/>
      <c r="BH245" s="151"/>
      <c r="BI245" s="151"/>
      <c r="BJ245" s="151"/>
      <c r="BK245" s="151"/>
      <c r="BL245" s="151"/>
      <c r="BM245" s="151"/>
      <c r="BN245" s="151"/>
      <c r="BO245" s="151"/>
      <c r="BP245" s="151"/>
      <c r="BQ245" s="151"/>
      <c r="BR245" s="151"/>
    </row>
    <row r="246" spans="1:70" s="38" customFormat="1" ht="33">
      <c r="A246" s="35"/>
      <c r="B246" s="123"/>
      <c r="C246" s="144">
        <f t="shared" ca="1" si="237"/>
        <v>35</v>
      </c>
      <c r="D246" s="264">
        <f t="shared" ca="1" si="237"/>
        <v>0</v>
      </c>
      <c r="E246" s="144">
        <f t="shared" ref="E246:M246" ca="1" si="296">E245</f>
        <v>12</v>
      </c>
      <c r="F246" s="144">
        <f t="shared" ca="1" si="296"/>
        <v>280</v>
      </c>
      <c r="G246" s="434" t="str">
        <f t="shared" ca="1" si="296"/>
        <v>DJ67-00632A/ASS</v>
      </c>
      <c r="H246" s="196">
        <f t="shared" ca="1" si="296"/>
        <v>1117</v>
      </c>
      <c r="I246" s="144">
        <f t="shared" si="296"/>
        <v>0</v>
      </c>
      <c r="J246" s="212">
        <f t="shared" ca="1" si="296"/>
        <v>1</v>
      </c>
      <c r="K246" s="146">
        <f t="shared" ca="1" si="296"/>
        <v>4114</v>
      </c>
      <c r="L246" s="146">
        <f t="shared" ca="1" si="296"/>
        <v>48</v>
      </c>
      <c r="M246" s="146">
        <f t="shared" ca="1" si="296"/>
        <v>2</v>
      </c>
      <c r="N246" s="193">
        <f t="shared" ca="1" si="245"/>
        <v>150</v>
      </c>
      <c r="O246" s="135">
        <f ca="1">SUM(Q246:AJ246)</f>
        <v>0</v>
      </c>
      <c r="P246" s="132" t="s">
        <v>234</v>
      </c>
      <c r="Q246" s="129">
        <f ca="1">SUMIFS('Production Result'!$F:$F,'Production Result'!$C:$C,'DA Injection'!$G246,'Production Result'!$B:$B,'DA Injection'!Q$2)</f>
        <v>0</v>
      </c>
      <c r="R246" s="129">
        <f ca="1">SUMIFS('Production Result'!$G:$G,'Production Result'!$C:$C,'DA Injection'!$G246,'Production Result'!$B:$B,'DA Injection'!Q$2)</f>
        <v>0</v>
      </c>
      <c r="S246" s="129">
        <f ca="1">SUMIFS('Production Result'!$F:$F,'Production Result'!$C:$C,'DA Injection'!$G246,'Production Result'!$B:$B,'DA Injection'!S$2)</f>
        <v>0</v>
      </c>
      <c r="T246" s="129">
        <f ca="1">SUMIFS('Production Result'!$G:$G,'Production Result'!$C:$C,'DA Injection'!$G246,'Production Result'!$B:$B,'DA Injection'!S$2)</f>
        <v>0</v>
      </c>
      <c r="U246" s="129">
        <f ca="1">SUMIFS('Production Result'!$F:$F,'Production Result'!$C:$C,'DA Injection'!$G246,'Production Result'!$B:$B,'DA Injection'!U$2)</f>
        <v>0</v>
      </c>
      <c r="V246" s="129">
        <f ca="1">SUMIFS('Production Result'!$G:$G,'Production Result'!$C:$C,'DA Injection'!$G246,'Production Result'!$B:$B,'DA Injection'!U$2)</f>
        <v>0</v>
      </c>
      <c r="W246" s="129">
        <f ca="1">SUMIFS('Production Result'!$F:$F,'Production Result'!$C:$C,'DA Injection'!$G246,'Production Result'!$B:$B,'DA Injection'!W$2)</f>
        <v>0</v>
      </c>
      <c r="X246" s="129">
        <f ca="1">SUMIFS('Production Result'!$G:$G,'Production Result'!$C:$C,'DA Injection'!$G246,'Production Result'!$B:$B,'DA Injection'!W$2)</f>
        <v>0</v>
      </c>
      <c r="Y246" s="129">
        <f ca="1">SUMIFS('Production Result'!$F:$F,'Production Result'!$C:$C,'DA Injection'!$G246,'Production Result'!$B:$B,'DA Injection'!Y$2)</f>
        <v>0</v>
      </c>
      <c r="Z246" s="129">
        <f ca="1">SUMIFS('Production Result'!$G:$G,'Production Result'!$C:$C,'DA Injection'!$G246,'Production Result'!$B:$B,'DA Injection'!Y$2)</f>
        <v>0</v>
      </c>
      <c r="AA246" s="129">
        <f ca="1">SUMIFS('Production Result'!$F:$F,'Production Result'!$C:$C,'DA Injection'!$G246,'Production Result'!$B:$B,'DA Injection'!AA$2)</f>
        <v>0</v>
      </c>
      <c r="AB246" s="129">
        <f ca="1">SUMIFS('Production Result'!$G:$G,'Production Result'!$C:$C,'DA Injection'!$G246,'Production Result'!$B:$B,'DA Injection'!AA$2)</f>
        <v>0</v>
      </c>
      <c r="AC246" s="129">
        <f ca="1">SUMIFS('Production Result'!$F:$F,'Production Result'!$C:$C,'DA Injection'!$G246,'Production Result'!$B:$B,'DA Injection'!AC$2)</f>
        <v>0</v>
      </c>
      <c r="AD246" s="129">
        <f ca="1">SUMIFS('Production Result'!$G:$G,'Production Result'!$C:$C,'DA Injection'!$G246,'Production Result'!$B:$B,'DA Injection'!AC$2)</f>
        <v>0</v>
      </c>
      <c r="AE246" s="129">
        <f ca="1">SUMIFS('Production Result'!$F:$F,'Production Result'!$C:$C,'DA Injection'!$G246,'Production Result'!$B:$B,'DA Injection'!AE$2)</f>
        <v>0</v>
      </c>
      <c r="AF246" s="129">
        <f ca="1">SUMIFS('Production Result'!$G:$G,'Production Result'!$C:$C,'DA Injection'!$G246,'Production Result'!$B:$B,'DA Injection'!AE$2)</f>
        <v>0</v>
      </c>
      <c r="AG246" s="129">
        <f ca="1">SUMIFS('Production Result'!$F:$F,'Production Result'!$C:$C,'DA Injection'!$G246,'Production Result'!$B:$B,'DA Injection'!AG$2)</f>
        <v>0</v>
      </c>
      <c r="AH246" s="129">
        <f ca="1">SUMIFS('Production Result'!$G:$G,'Production Result'!$C:$C,'DA Injection'!$G246,'Production Result'!$B:$B,'DA Injection'!AG$2)</f>
        <v>0</v>
      </c>
      <c r="AI246" s="129">
        <f ca="1">SUMIFS('Production Result'!$F:$F,'Production Result'!$C:$C,'DA Injection'!$G246,'Production Result'!$B:$B,'DA Injection'!AI$2)</f>
        <v>0</v>
      </c>
      <c r="AJ246" s="129">
        <f ca="1">SUMIFS('Production Result'!$G:$G,'Production Result'!$C:$C,'DA Injection'!$G246,'Production Result'!$B:$B,'DA Injection'!AI$2)</f>
        <v>0</v>
      </c>
      <c r="AK246" s="151"/>
      <c r="AL246" s="151"/>
      <c r="AM246" s="151"/>
      <c r="AN246" s="151"/>
      <c r="AO246" s="151"/>
      <c r="AP246" s="151"/>
      <c r="AQ246" s="151"/>
      <c r="AR246" s="151"/>
      <c r="AS246" s="151"/>
      <c r="AT246" s="151"/>
      <c r="AU246" s="151"/>
      <c r="AV246" s="151"/>
      <c r="AW246" s="151"/>
      <c r="AX246" s="151"/>
      <c r="AY246" s="151"/>
      <c r="AZ246" s="151"/>
      <c r="BA246" s="151"/>
      <c r="BB246" s="151"/>
      <c r="BC246" s="151"/>
      <c r="BD246" s="151"/>
      <c r="BE246" s="151"/>
      <c r="BF246" s="151"/>
      <c r="BG246" s="151"/>
      <c r="BH246" s="151"/>
      <c r="BI246" s="151"/>
      <c r="BJ246" s="151"/>
      <c r="BK246" s="151"/>
      <c r="BL246" s="151"/>
      <c r="BM246" s="151"/>
      <c r="BN246" s="151"/>
      <c r="BO246" s="151"/>
      <c r="BP246" s="151"/>
      <c r="BQ246" s="151"/>
      <c r="BR246" s="151"/>
    </row>
    <row r="247" spans="1:70" s="38" customFormat="1" ht="33">
      <c r="A247" s="35"/>
      <c r="B247" s="123"/>
      <c r="C247" s="145">
        <f t="shared" ca="1" si="237"/>
        <v>35</v>
      </c>
      <c r="D247" s="264">
        <f t="shared" ca="1" si="237"/>
        <v>0</v>
      </c>
      <c r="E247" s="145">
        <f t="shared" ref="E247:M247" ca="1" si="297">E246</f>
        <v>12</v>
      </c>
      <c r="F247" s="145">
        <f t="shared" ca="1" si="297"/>
        <v>280</v>
      </c>
      <c r="G247" s="435" t="str">
        <f t="shared" ca="1" si="297"/>
        <v>DJ67-00632A/ASS</v>
      </c>
      <c r="H247" s="196">
        <f t="shared" ca="1" si="297"/>
        <v>1117</v>
      </c>
      <c r="I247" s="145">
        <f t="shared" si="297"/>
        <v>0</v>
      </c>
      <c r="J247" s="213">
        <f t="shared" ca="1" si="297"/>
        <v>1</v>
      </c>
      <c r="K247" s="146">
        <f t="shared" ca="1" si="297"/>
        <v>4114</v>
      </c>
      <c r="L247" s="146">
        <f t="shared" ca="1" si="297"/>
        <v>48</v>
      </c>
      <c r="M247" s="146">
        <f t="shared" ca="1" si="297"/>
        <v>2</v>
      </c>
      <c r="N247" s="194">
        <f t="shared" ca="1" si="245"/>
        <v>150</v>
      </c>
      <c r="O247" s="137" t="e">
        <f ca="1">O246/O245</f>
        <v>#DIV/0!</v>
      </c>
      <c r="P247" s="136" t="s">
        <v>239</v>
      </c>
      <c r="Q247" s="138" t="str">
        <f t="shared" ref="Q247:AJ247" ca="1" si="298">IFERROR(Q246/Q245,"")</f>
        <v/>
      </c>
      <c r="R247" s="138" t="str">
        <f t="shared" ca="1" si="298"/>
        <v/>
      </c>
      <c r="S247" s="138" t="str">
        <f t="shared" ca="1" si="298"/>
        <v/>
      </c>
      <c r="T247" s="138" t="str">
        <f t="shared" ca="1" si="298"/>
        <v/>
      </c>
      <c r="U247" s="138" t="str">
        <f t="shared" ca="1" si="298"/>
        <v/>
      </c>
      <c r="V247" s="138" t="str">
        <f t="shared" ca="1" si="298"/>
        <v/>
      </c>
      <c r="W247" s="138" t="str">
        <f t="shared" ca="1" si="298"/>
        <v/>
      </c>
      <c r="X247" s="138" t="str">
        <f t="shared" ca="1" si="298"/>
        <v/>
      </c>
      <c r="Y247" s="138" t="str">
        <f t="shared" ca="1" si="298"/>
        <v/>
      </c>
      <c r="Z247" s="138" t="str">
        <f t="shared" ca="1" si="298"/>
        <v/>
      </c>
      <c r="AA247" s="138" t="str">
        <f t="shared" ca="1" si="298"/>
        <v/>
      </c>
      <c r="AB247" s="138" t="str">
        <f t="shared" ca="1" si="298"/>
        <v/>
      </c>
      <c r="AC247" s="138" t="str">
        <f t="shared" ca="1" si="298"/>
        <v/>
      </c>
      <c r="AD247" s="138" t="str">
        <f t="shared" ca="1" si="298"/>
        <v/>
      </c>
      <c r="AE247" s="138" t="str">
        <f t="shared" ca="1" si="298"/>
        <v/>
      </c>
      <c r="AF247" s="138" t="str">
        <f t="shared" ca="1" si="298"/>
        <v/>
      </c>
      <c r="AG247" s="138" t="str">
        <f t="shared" ca="1" si="298"/>
        <v/>
      </c>
      <c r="AH247" s="138" t="str">
        <f t="shared" ca="1" si="298"/>
        <v/>
      </c>
      <c r="AI247" s="138" t="str">
        <f t="shared" ca="1" si="298"/>
        <v/>
      </c>
      <c r="AJ247" s="138" t="str">
        <f t="shared" ca="1" si="298"/>
        <v/>
      </c>
      <c r="AK247" s="151"/>
      <c r="AL247" s="151"/>
      <c r="AM247" s="151"/>
      <c r="AN247" s="151"/>
      <c r="AO247" s="151"/>
      <c r="AP247" s="151"/>
      <c r="AQ247" s="151"/>
      <c r="AR247" s="151"/>
      <c r="AS247" s="151"/>
      <c r="AT247" s="151"/>
      <c r="AU247" s="151"/>
      <c r="AV247" s="151"/>
      <c r="AW247" s="151"/>
      <c r="AX247" s="151"/>
      <c r="AY247" s="151"/>
      <c r="AZ247" s="151"/>
      <c r="BA247" s="151"/>
      <c r="BB247" s="151"/>
      <c r="BC247" s="151"/>
      <c r="BD247" s="151"/>
      <c r="BE247" s="151"/>
      <c r="BF247" s="151"/>
      <c r="BG247" s="151"/>
      <c r="BH247" s="151"/>
      <c r="BI247" s="151"/>
      <c r="BJ247" s="151"/>
      <c r="BK247" s="151"/>
      <c r="BL247" s="151"/>
      <c r="BM247" s="151"/>
      <c r="BN247" s="151"/>
      <c r="BO247" s="151"/>
      <c r="BP247" s="151"/>
      <c r="BQ247" s="151"/>
      <c r="BR247" s="151"/>
    </row>
    <row r="248" spans="1:70" s="115" customFormat="1" ht="33">
      <c r="A248" s="114"/>
      <c r="B248" s="121"/>
      <c r="C248" s="141">
        <f ca="1">IF(P252="Good",COUNTIF(INDIRECT("P1:P"&amp;ROW(P252)),"Good"))</f>
        <v>36</v>
      </c>
      <c r="D248" s="285">
        <f ca="1">IFERROR(SUM(Q252:AJ252)/SUM(Q251:AJ251),"-")</f>
        <v>0</v>
      </c>
      <c r="E248" s="139">
        <f ca="1">VLOOKUP(G248,'Code List'!B:D,2,0)</f>
        <v>13</v>
      </c>
      <c r="F248" s="139">
        <f ca="1">VLOOKUP(G248,'Code List'!B:D,3,0)</f>
        <v>280</v>
      </c>
      <c r="G248" s="427" t="str">
        <f ca="1">VLOOKUP(C248,'Code List'!A:B,2,0)</f>
        <v>DJ64-01013A</v>
      </c>
      <c r="H248" s="195">
        <f ca="1">SUM(Q249:AJ249)-K248</f>
        <v>4174</v>
      </c>
      <c r="I248" s="133"/>
      <c r="J248" s="211">
        <f ca="1">VLOOKUP(G248,'Code List'!B:G,6,0)</f>
        <v>1</v>
      </c>
      <c r="K248" s="140">
        <f ca="1">SUMIFS(Stock!C:C,Stock!B:B,'DA Injection'!G248)+SUMIFS(Stock!C:C,Stock!B:B,VLOOKUP('DA Injection'!G248,'Code List'!$B:$K,10,0))</f>
        <v>4140</v>
      </c>
      <c r="L248" s="140">
        <f ca="1">VLOOKUP(G248,'Code List'!B:F,4,0)</f>
        <v>43.2</v>
      </c>
      <c r="M248" s="140">
        <f ca="1">VLOOKUP(G248,'Code List'!B:F,5,0)</f>
        <v>2</v>
      </c>
      <c r="N248" s="197">
        <f t="shared" ca="1" si="245"/>
        <v>166.66666666666666</v>
      </c>
      <c r="O248" s="134"/>
      <c r="P248" s="124" t="s">
        <v>231</v>
      </c>
      <c r="Q248" s="125" t="s">
        <v>228</v>
      </c>
      <c r="R248" s="126" t="s">
        <v>229</v>
      </c>
      <c r="S248" s="125" t="s">
        <v>228</v>
      </c>
      <c r="T248" s="126" t="s">
        <v>229</v>
      </c>
      <c r="U248" s="125" t="s">
        <v>228</v>
      </c>
      <c r="V248" s="126" t="s">
        <v>229</v>
      </c>
      <c r="W248" s="125" t="s">
        <v>228</v>
      </c>
      <c r="X248" s="126" t="s">
        <v>229</v>
      </c>
      <c r="Y248" s="125" t="s">
        <v>228</v>
      </c>
      <c r="Z248" s="126" t="s">
        <v>229</v>
      </c>
      <c r="AA248" s="125" t="s">
        <v>228</v>
      </c>
      <c r="AB248" s="126" t="s">
        <v>229</v>
      </c>
      <c r="AC248" s="125" t="s">
        <v>228</v>
      </c>
      <c r="AD248" s="126" t="s">
        <v>229</v>
      </c>
      <c r="AE248" s="125" t="s">
        <v>228</v>
      </c>
      <c r="AF248" s="126" t="s">
        <v>229</v>
      </c>
      <c r="AG248" s="125" t="s">
        <v>228</v>
      </c>
      <c r="AH248" s="126" t="s">
        <v>229</v>
      </c>
      <c r="AI248" s="125" t="s">
        <v>228</v>
      </c>
      <c r="AJ248" s="126" t="s">
        <v>229</v>
      </c>
      <c r="AK248" s="150"/>
      <c r="AL248" s="150"/>
      <c r="AM248" s="150"/>
      <c r="AN248" s="150"/>
      <c r="AO248" s="150"/>
      <c r="AP248" s="150"/>
      <c r="AQ248" s="150"/>
      <c r="AR248" s="150"/>
      <c r="AS248" s="150"/>
      <c r="AT248" s="150"/>
      <c r="AU248" s="150"/>
      <c r="AV248" s="150"/>
      <c r="AW248" s="150"/>
      <c r="AX248" s="150"/>
      <c r="AY248" s="150"/>
      <c r="AZ248" s="150"/>
      <c r="BA248" s="150"/>
      <c r="BB248" s="150"/>
      <c r="BC248" s="150"/>
      <c r="BD248" s="150"/>
      <c r="BE248" s="150"/>
      <c r="BF248" s="150"/>
      <c r="BG248" s="150"/>
      <c r="BH248" s="150"/>
      <c r="BI248" s="150"/>
      <c r="BJ248" s="150"/>
      <c r="BK248" s="150"/>
      <c r="BL248" s="150"/>
      <c r="BM248" s="150"/>
      <c r="BN248" s="150"/>
      <c r="BO248" s="150"/>
      <c r="BP248" s="150"/>
      <c r="BQ248" s="150"/>
      <c r="BR248" s="150"/>
    </row>
    <row r="249" spans="1:70" s="115" customFormat="1" ht="66.95" customHeight="1">
      <c r="A249" s="114"/>
      <c r="B249" s="121"/>
      <c r="C249" s="144">
        <f t="shared" ref="C249:M249" ca="1" si="299">C248</f>
        <v>36</v>
      </c>
      <c r="D249" s="264">
        <f t="shared" ca="1" si="299"/>
        <v>0</v>
      </c>
      <c r="E249" s="144">
        <f t="shared" ca="1" si="299"/>
        <v>13</v>
      </c>
      <c r="F249" s="144">
        <f t="shared" ca="1" si="299"/>
        <v>280</v>
      </c>
      <c r="G249" s="429" t="str">
        <f t="shared" ca="1" si="299"/>
        <v>DJ64-01013A</v>
      </c>
      <c r="H249" s="196">
        <f t="shared" ca="1" si="299"/>
        <v>4174</v>
      </c>
      <c r="I249" s="144">
        <f t="shared" si="299"/>
        <v>0</v>
      </c>
      <c r="J249" s="212">
        <f t="shared" ca="1" si="299"/>
        <v>1</v>
      </c>
      <c r="K249" s="146">
        <f t="shared" ca="1" si="299"/>
        <v>4140</v>
      </c>
      <c r="L249" s="146">
        <f t="shared" ca="1" si="299"/>
        <v>43.2</v>
      </c>
      <c r="M249" s="146">
        <f t="shared" ca="1" si="299"/>
        <v>2</v>
      </c>
      <c r="N249" s="193">
        <f t="shared" ca="1" si="245"/>
        <v>166.66666666666666</v>
      </c>
      <c r="O249" s="134" t="s">
        <v>238</v>
      </c>
      <c r="P249" s="124"/>
      <c r="Q249" s="463">
        <f ca="1">IF(SUMIFS(INDIRECT("'PSI WM REF'!"&amp;SUBSTITUTE(ADDRESS(1,MATCH(Q$2,INDIRECT("'PSI WM REF'!"&amp;"5:5"),0)),"$1","")&amp;":"&amp;SUBSTITUTE(ADDRESS(1,MATCH(Q$2,INDIRECT("'PSI WM REF'!"&amp;"5:5"),0)),"$1","")),INDIRECT("'PSI WM REF'!"&amp;"C:C"),$G248,INDIRECT("'PSI WM REF'!"&amp;"U:U"),"3.Balance stock (only SEHC)")&gt;0,0,IF(ABS(SUMIFS(INDIRECT("'PSI WM REF'!"&amp;SUBSTITUTE(ADDRESS(1,MATCH(Q$2,INDIRECT("'PSI WM REF'!"&amp;"5:5"),0)),"$1","")&amp;":"&amp;SUBSTITUTE(ADDRESS(1,MATCH(Q$2,INDIRECT("'PSI WM REF'!"&amp;"5:5"),0)),"$1","")),INDIRECT("'PSI WM REF'!"&amp;"C:C"),$G248,INDIRECT("'PSI WM REF'!"&amp;"U:U"),"3.Balance stock (only SEHC)"))&gt;SUMIFS(INDIRECT("'PSI WM REF'!"&amp;SUBSTITUTE(ADDRESS(1,MATCH(Q$2,INDIRECT("'PSI WM REF'!"&amp;"5:5"),0)),"$1","")&amp;":"&amp;SUBSTITUTE(ADDRESS(1,MATCH(Q$2,INDIRECT("'PSI WM REF'!"&amp;"5:5"),0)),"$1","")),INDIRECT("'PSI WM REF'!"&amp;"C:C"),$G248,INDIRECT("'PSI WM REF'!"&amp;"U:U"),"1.Requirements (필요량)"),SUMIFS(INDIRECT("'PSI WM REF'!"&amp;SUBSTITUTE(ADDRESS(1,MATCH(Q$2,INDIRECT("'PSI WM REF'!"&amp;"5:5"),0)),"$1","")&amp;":"&amp;SUBSTITUTE(ADDRESS(1,MATCH(Q$2,INDIRECT("'PSI WM REF'!"&amp;"5:5"),0)),"$1","")),INDIRECT("'PSI WM REF'!"&amp;"C:C"),$G248,INDIRECT("'PSI WM REF'!"&amp;"U:U"),"1.Requirements (필요량)"),ABS(SUMIFS(INDIRECT("'PSI WM REF'!"&amp;SUBSTITUTE(ADDRESS(1,MATCH(Q$2,INDIRECT("'PSI WM REF'!"&amp;"5:5"),0)),"$1","")&amp;":"&amp;SUBSTITUTE(ADDRESS(1,MATCH(Q$2,INDIRECT("'PSI WM REF'!"&amp;"5:5"),0)),"$1","")),INDIRECT("'PSI WM REF'!"&amp;"C:C"),$G248,INDIRECT("'PSI WM REF'!"&amp;"U:U"),"3.Balance stock (only SEHC)"))))+N(" [[[[               Comment: WM REF PSI              ]]]")+IFERROR(SUMIFS(INDIRECT("'PSI VC'!"&amp;SUBSTITUTE(ADDRESS(1,MATCH(Q$2,INDIRECT("'PSI VC'!"&amp;"3:3"),0)),"$1","")&amp;":"&amp;SUBSTITUTE(ADDRESS(1,MATCH(Q$2,INDIRECT("'PSI VC'!"&amp;"3:3"),0)),"$1","")),INDIRECT("'PSI VC'!"&amp;"A:A"),$G248),0)+N("[[[                    Comment: VC PSI                    ]]]")+SUMIFS(INDIRECT("'Assy PSI Shortage'!"&amp;SUBSTITUTE(ADDRESS(1,42+MATCH(Q$2,INDIRECT("'Assy PSI Shortage'!"&amp;"AQ2:BA2"),0)),"$1","")&amp;":"&amp;SUBSTITUTE(ADDRESS(1,42+MATCH(Q$2,INDIRECT("'Assy PSI Shortage'!"&amp;"AQ2:BA2"),0)),"$1","")),'Assy PSI Shortage'!$AP:$AP,'DA Injection'!$G248)+N("[[[                    Comment: Assy PSI                    ]]]")</f>
        <v>3039</v>
      </c>
      <c r="R249" s="464"/>
      <c r="S249" s="463">
        <f ca="1">IF(SUMIFS(INDIRECT("'PSI WM REF'!"&amp;SUBSTITUTE(ADDRESS(1,MATCH(S$2,INDIRECT("'PSI WM REF'!"&amp;"5:5"),0)),"$1","")&amp;":"&amp;SUBSTITUTE(ADDRESS(1,MATCH(S$2,INDIRECT("'PSI WM REF'!"&amp;"5:5"),0)),"$1","")),INDIRECT("'PSI WM REF'!"&amp;"C:C"),$G248,INDIRECT("'PSI WM REF'!"&amp;"U:U"),"3.Balance stock (only SEHC)")&gt;0,0,IF(ABS(SUMIFS(INDIRECT("'PSI WM REF'!"&amp;SUBSTITUTE(ADDRESS(1,MATCH(S$2,INDIRECT("'PSI WM REF'!"&amp;"5:5"),0)),"$1","")&amp;":"&amp;SUBSTITUTE(ADDRESS(1,MATCH(S$2,INDIRECT("'PSI WM REF'!"&amp;"5:5"),0)),"$1","")),INDIRECT("'PSI WM REF'!"&amp;"C:C"),$G248,INDIRECT("'PSI WM REF'!"&amp;"U:U"),"3.Balance stock (only SEHC)"))&gt;SUMIFS(INDIRECT("'PSI WM REF'!"&amp;SUBSTITUTE(ADDRESS(1,MATCH(S$2,INDIRECT("'PSI WM REF'!"&amp;"5:5"),0)),"$1","")&amp;":"&amp;SUBSTITUTE(ADDRESS(1,MATCH(S$2,INDIRECT("'PSI WM REF'!"&amp;"5:5"),0)),"$1","")),INDIRECT("'PSI WM REF'!"&amp;"C:C"),$G248,INDIRECT("'PSI WM REF'!"&amp;"U:U"),"1.Requirements (필요량)"),SUMIFS(INDIRECT("'PSI WM REF'!"&amp;SUBSTITUTE(ADDRESS(1,MATCH(S$2,INDIRECT("'PSI WM REF'!"&amp;"5:5"),0)),"$1","")&amp;":"&amp;SUBSTITUTE(ADDRESS(1,MATCH(S$2,INDIRECT("'PSI WM REF'!"&amp;"5:5"),0)),"$1","")),INDIRECT("'PSI WM REF'!"&amp;"C:C"),$G248,INDIRECT("'PSI WM REF'!"&amp;"U:U"),"1.Requirements (필요량)"),ABS(SUMIFS(INDIRECT("'PSI WM REF'!"&amp;SUBSTITUTE(ADDRESS(1,MATCH(S$2,INDIRECT("'PSI WM REF'!"&amp;"5:5"),0)),"$1","")&amp;":"&amp;SUBSTITUTE(ADDRESS(1,MATCH(S$2,INDIRECT("'PSI WM REF'!"&amp;"5:5"),0)),"$1","")),INDIRECT("'PSI WM REF'!"&amp;"C:C"),$G248,INDIRECT("'PSI WM REF'!"&amp;"U:U"),"3.Balance stock (only SEHC)"))))+N(" [[[[               Comment: WM REF PSI              ]]]")+IFERROR(SUMIFS(INDIRECT("'PSI VC'!"&amp;SUBSTITUTE(ADDRESS(1,MATCH(S$2,INDIRECT("'PSI VC'!"&amp;"3:3"),0)),"$1","")&amp;":"&amp;SUBSTITUTE(ADDRESS(1,MATCH(S$2,INDIRECT("'PSI VC'!"&amp;"3:3"),0)),"$1","")),INDIRECT("'PSI VC'!"&amp;"A:A"),$G248),0)+N("[[[                    Comment: VC PSI                    ]]]")+SUMIFS(INDIRECT("'Assy PSI Shortage'!"&amp;SUBSTITUTE(ADDRESS(1,42+MATCH(S$2,INDIRECT("'Assy PSI Shortage'!"&amp;"AQ2:BA2"),0)),"$1","")&amp;":"&amp;SUBSTITUTE(ADDRESS(1,42+MATCH(S$2,INDIRECT("'Assy PSI Shortage'!"&amp;"AQ2:BA2"),0)),"$1","")),'Assy PSI Shortage'!$AP:$AP,'DA Injection'!$G248)+N("[[[                    Comment: Assy PSI                    ]]]")</f>
        <v>0</v>
      </c>
      <c r="T249" s="464"/>
      <c r="U249" s="463">
        <f ca="1">IF(SUMIFS(INDIRECT("'PSI WM REF'!"&amp;SUBSTITUTE(ADDRESS(1,MATCH(U$2,INDIRECT("'PSI WM REF'!"&amp;"5:5"),0)),"$1","")&amp;":"&amp;SUBSTITUTE(ADDRESS(1,MATCH(U$2,INDIRECT("'PSI WM REF'!"&amp;"5:5"),0)),"$1","")),INDIRECT("'PSI WM REF'!"&amp;"C:C"),$G248,INDIRECT("'PSI WM REF'!"&amp;"U:U"),"3.Balance stock (only SEHC)")&gt;0,0,IF(ABS(SUMIFS(INDIRECT("'PSI WM REF'!"&amp;SUBSTITUTE(ADDRESS(1,MATCH(U$2,INDIRECT("'PSI WM REF'!"&amp;"5:5"),0)),"$1","")&amp;":"&amp;SUBSTITUTE(ADDRESS(1,MATCH(U$2,INDIRECT("'PSI WM REF'!"&amp;"5:5"),0)),"$1","")),INDIRECT("'PSI WM REF'!"&amp;"C:C"),$G248,INDIRECT("'PSI WM REF'!"&amp;"U:U"),"3.Balance stock (only SEHC)"))&gt;SUMIFS(INDIRECT("'PSI WM REF'!"&amp;SUBSTITUTE(ADDRESS(1,MATCH(U$2,INDIRECT("'PSI WM REF'!"&amp;"5:5"),0)),"$1","")&amp;":"&amp;SUBSTITUTE(ADDRESS(1,MATCH(U$2,INDIRECT("'PSI WM REF'!"&amp;"5:5"),0)),"$1","")),INDIRECT("'PSI WM REF'!"&amp;"C:C"),$G248,INDIRECT("'PSI WM REF'!"&amp;"U:U"),"1.Requirements (필요량)"),SUMIFS(INDIRECT("'PSI WM REF'!"&amp;SUBSTITUTE(ADDRESS(1,MATCH(U$2,INDIRECT("'PSI WM REF'!"&amp;"5:5"),0)),"$1","")&amp;":"&amp;SUBSTITUTE(ADDRESS(1,MATCH(U$2,INDIRECT("'PSI WM REF'!"&amp;"5:5"),0)),"$1","")),INDIRECT("'PSI WM REF'!"&amp;"C:C"),$G248,INDIRECT("'PSI WM REF'!"&amp;"U:U"),"1.Requirements (필요량)"),ABS(SUMIFS(INDIRECT("'PSI WM REF'!"&amp;SUBSTITUTE(ADDRESS(1,MATCH(U$2,INDIRECT("'PSI WM REF'!"&amp;"5:5"),0)),"$1","")&amp;":"&amp;SUBSTITUTE(ADDRESS(1,MATCH(U$2,INDIRECT("'PSI WM REF'!"&amp;"5:5"),0)),"$1","")),INDIRECT("'PSI WM REF'!"&amp;"C:C"),$G248,INDIRECT("'PSI WM REF'!"&amp;"U:U"),"3.Balance stock (only SEHC)"))))+N(" [[[[               Comment: WM REF PSI              ]]]")+IFERROR(SUMIFS(INDIRECT("'PSI VC'!"&amp;SUBSTITUTE(ADDRESS(1,MATCH(U$2,INDIRECT("'PSI VC'!"&amp;"3:3"),0)),"$1","")&amp;":"&amp;SUBSTITUTE(ADDRESS(1,MATCH(U$2,INDIRECT("'PSI VC'!"&amp;"3:3"),0)),"$1","")),INDIRECT("'PSI VC'!"&amp;"A:A"),$G248),0)+N("[[[                    Comment: VC PSI                    ]]]")+SUMIFS(INDIRECT("'Assy PSI Shortage'!"&amp;SUBSTITUTE(ADDRESS(1,42+MATCH(U$2,INDIRECT("'Assy PSI Shortage'!"&amp;"AQ2:BA2"),0)),"$1","")&amp;":"&amp;SUBSTITUTE(ADDRESS(1,42+MATCH(U$2,INDIRECT("'Assy PSI Shortage'!"&amp;"AQ2:BA2"),0)),"$1","")),'Assy PSI Shortage'!$AP:$AP,'DA Injection'!$G248)+N("[[[                    Comment: Assy PSI                    ]]]")</f>
        <v>0</v>
      </c>
      <c r="V249" s="464"/>
      <c r="W249" s="463">
        <f ca="1">IF(SUMIFS(INDIRECT("'PSI WM REF'!"&amp;SUBSTITUTE(ADDRESS(1,MATCH(W$2,INDIRECT("'PSI WM REF'!"&amp;"5:5"),0)),"$1","")&amp;":"&amp;SUBSTITUTE(ADDRESS(1,MATCH(W$2,INDIRECT("'PSI WM REF'!"&amp;"5:5"),0)),"$1","")),INDIRECT("'PSI WM REF'!"&amp;"C:C"),$G248,INDIRECT("'PSI WM REF'!"&amp;"U:U"),"3.Balance stock (only SEHC)")&gt;0,0,IF(ABS(SUMIFS(INDIRECT("'PSI WM REF'!"&amp;SUBSTITUTE(ADDRESS(1,MATCH(W$2,INDIRECT("'PSI WM REF'!"&amp;"5:5"),0)),"$1","")&amp;":"&amp;SUBSTITUTE(ADDRESS(1,MATCH(W$2,INDIRECT("'PSI WM REF'!"&amp;"5:5"),0)),"$1","")),INDIRECT("'PSI WM REF'!"&amp;"C:C"),$G248,INDIRECT("'PSI WM REF'!"&amp;"U:U"),"3.Balance stock (only SEHC)"))&gt;SUMIFS(INDIRECT("'PSI WM REF'!"&amp;SUBSTITUTE(ADDRESS(1,MATCH(W$2,INDIRECT("'PSI WM REF'!"&amp;"5:5"),0)),"$1","")&amp;":"&amp;SUBSTITUTE(ADDRESS(1,MATCH(W$2,INDIRECT("'PSI WM REF'!"&amp;"5:5"),0)),"$1","")),INDIRECT("'PSI WM REF'!"&amp;"C:C"),$G248,INDIRECT("'PSI WM REF'!"&amp;"U:U"),"1.Requirements (필요량)"),SUMIFS(INDIRECT("'PSI WM REF'!"&amp;SUBSTITUTE(ADDRESS(1,MATCH(W$2,INDIRECT("'PSI WM REF'!"&amp;"5:5"),0)),"$1","")&amp;":"&amp;SUBSTITUTE(ADDRESS(1,MATCH(W$2,INDIRECT("'PSI WM REF'!"&amp;"5:5"),0)),"$1","")),INDIRECT("'PSI WM REF'!"&amp;"C:C"),$G248,INDIRECT("'PSI WM REF'!"&amp;"U:U"),"1.Requirements (필요량)"),ABS(SUMIFS(INDIRECT("'PSI WM REF'!"&amp;SUBSTITUTE(ADDRESS(1,MATCH(W$2,INDIRECT("'PSI WM REF'!"&amp;"5:5"),0)),"$1","")&amp;":"&amp;SUBSTITUTE(ADDRESS(1,MATCH(W$2,INDIRECT("'PSI WM REF'!"&amp;"5:5"),0)),"$1","")),INDIRECT("'PSI WM REF'!"&amp;"C:C"),$G248,INDIRECT("'PSI WM REF'!"&amp;"U:U"),"3.Balance stock (only SEHC)"))))+N(" [[[[               Comment: WM REF PSI              ]]]")+IFERROR(SUMIFS(INDIRECT("'PSI VC'!"&amp;SUBSTITUTE(ADDRESS(1,MATCH(W$2,INDIRECT("'PSI VC'!"&amp;"3:3"),0)),"$1","")&amp;":"&amp;SUBSTITUTE(ADDRESS(1,MATCH(W$2,INDIRECT("'PSI VC'!"&amp;"3:3"),0)),"$1","")),INDIRECT("'PSI VC'!"&amp;"A:A"),$G248),0)+N("[[[                    Comment: VC PSI                    ]]]")+SUMIFS(INDIRECT("'Assy PSI Shortage'!"&amp;SUBSTITUTE(ADDRESS(1,42+MATCH(W$2,INDIRECT("'Assy PSI Shortage'!"&amp;"AQ2:BA2"),0)),"$1","")&amp;":"&amp;SUBSTITUTE(ADDRESS(1,42+MATCH(W$2,INDIRECT("'Assy PSI Shortage'!"&amp;"AQ2:BA2"),0)),"$1","")),'Assy PSI Shortage'!$AP:$AP,'DA Injection'!$G248)+N("[[[                    Comment: Assy PSI                    ]]]")</f>
        <v>0</v>
      </c>
      <c r="X249" s="464"/>
      <c r="Y249" s="463">
        <f ca="1">IF(SUMIFS(INDIRECT("'PSI WM REF'!"&amp;SUBSTITUTE(ADDRESS(1,MATCH(Y$2,INDIRECT("'PSI WM REF'!"&amp;"5:5"),0)),"$1","")&amp;":"&amp;SUBSTITUTE(ADDRESS(1,MATCH(Y$2,INDIRECT("'PSI WM REF'!"&amp;"5:5"),0)),"$1","")),INDIRECT("'PSI WM REF'!"&amp;"C:C"),$G248,INDIRECT("'PSI WM REF'!"&amp;"U:U"),"3.Balance stock (only SEHC)")&gt;0,0,IF(ABS(SUMIFS(INDIRECT("'PSI WM REF'!"&amp;SUBSTITUTE(ADDRESS(1,MATCH(Y$2,INDIRECT("'PSI WM REF'!"&amp;"5:5"),0)),"$1","")&amp;":"&amp;SUBSTITUTE(ADDRESS(1,MATCH(Y$2,INDIRECT("'PSI WM REF'!"&amp;"5:5"),0)),"$1","")),INDIRECT("'PSI WM REF'!"&amp;"C:C"),$G248,INDIRECT("'PSI WM REF'!"&amp;"U:U"),"3.Balance stock (only SEHC)"))&gt;SUMIFS(INDIRECT("'PSI WM REF'!"&amp;SUBSTITUTE(ADDRESS(1,MATCH(Y$2,INDIRECT("'PSI WM REF'!"&amp;"5:5"),0)),"$1","")&amp;":"&amp;SUBSTITUTE(ADDRESS(1,MATCH(Y$2,INDIRECT("'PSI WM REF'!"&amp;"5:5"),0)),"$1","")),INDIRECT("'PSI WM REF'!"&amp;"C:C"),$G248,INDIRECT("'PSI WM REF'!"&amp;"U:U"),"1.Requirements (필요량)"),SUMIFS(INDIRECT("'PSI WM REF'!"&amp;SUBSTITUTE(ADDRESS(1,MATCH(Y$2,INDIRECT("'PSI WM REF'!"&amp;"5:5"),0)),"$1","")&amp;":"&amp;SUBSTITUTE(ADDRESS(1,MATCH(Y$2,INDIRECT("'PSI WM REF'!"&amp;"5:5"),0)),"$1","")),INDIRECT("'PSI WM REF'!"&amp;"C:C"),$G248,INDIRECT("'PSI WM REF'!"&amp;"U:U"),"1.Requirements (필요량)"),ABS(SUMIFS(INDIRECT("'PSI WM REF'!"&amp;SUBSTITUTE(ADDRESS(1,MATCH(Y$2,INDIRECT("'PSI WM REF'!"&amp;"5:5"),0)),"$1","")&amp;":"&amp;SUBSTITUTE(ADDRESS(1,MATCH(Y$2,INDIRECT("'PSI WM REF'!"&amp;"5:5"),0)),"$1","")),INDIRECT("'PSI WM REF'!"&amp;"C:C"),$G248,INDIRECT("'PSI WM REF'!"&amp;"U:U"),"3.Balance stock (only SEHC)"))))+N(" [[[[               Comment: WM REF PSI              ]]]")+IFERROR(SUMIFS(INDIRECT("'PSI VC'!"&amp;SUBSTITUTE(ADDRESS(1,MATCH(Y$2,INDIRECT("'PSI VC'!"&amp;"3:3"),0)),"$1","")&amp;":"&amp;SUBSTITUTE(ADDRESS(1,MATCH(Y$2,INDIRECT("'PSI VC'!"&amp;"3:3"),0)),"$1","")),INDIRECT("'PSI VC'!"&amp;"A:A"),$G248),0)+N("[[[                    Comment: VC PSI                    ]]]")+SUMIFS(INDIRECT("'Assy PSI Shortage'!"&amp;SUBSTITUTE(ADDRESS(1,42+MATCH(Y$2,INDIRECT("'Assy PSI Shortage'!"&amp;"AQ2:BA2"),0)),"$1","")&amp;":"&amp;SUBSTITUTE(ADDRESS(1,42+MATCH(Y$2,INDIRECT("'Assy PSI Shortage'!"&amp;"AQ2:BA2"),0)),"$1","")),'Assy PSI Shortage'!$AP:$AP,'DA Injection'!$G248)+N("[[[                    Comment: Assy PSI                    ]]]")</f>
        <v>0</v>
      </c>
      <c r="Z249" s="464"/>
      <c r="AA249" s="463">
        <f ca="1">IF(SUMIFS(INDIRECT("'PSI WM REF'!"&amp;SUBSTITUTE(ADDRESS(1,MATCH(AA$2,INDIRECT("'PSI WM REF'!"&amp;"5:5"),0)),"$1","")&amp;":"&amp;SUBSTITUTE(ADDRESS(1,MATCH(AA$2,INDIRECT("'PSI WM REF'!"&amp;"5:5"),0)),"$1","")),INDIRECT("'PSI WM REF'!"&amp;"C:C"),$G248,INDIRECT("'PSI WM REF'!"&amp;"U:U"),"3.Balance stock (only SEHC)")&gt;0,0,IF(ABS(SUMIFS(INDIRECT("'PSI WM REF'!"&amp;SUBSTITUTE(ADDRESS(1,MATCH(AA$2,INDIRECT("'PSI WM REF'!"&amp;"5:5"),0)),"$1","")&amp;":"&amp;SUBSTITUTE(ADDRESS(1,MATCH(AA$2,INDIRECT("'PSI WM REF'!"&amp;"5:5"),0)),"$1","")),INDIRECT("'PSI WM REF'!"&amp;"C:C"),$G248,INDIRECT("'PSI WM REF'!"&amp;"U:U"),"3.Balance stock (only SEHC)"))&gt;SUMIFS(INDIRECT("'PSI WM REF'!"&amp;SUBSTITUTE(ADDRESS(1,MATCH(AA$2,INDIRECT("'PSI WM REF'!"&amp;"5:5"),0)),"$1","")&amp;":"&amp;SUBSTITUTE(ADDRESS(1,MATCH(AA$2,INDIRECT("'PSI WM REF'!"&amp;"5:5"),0)),"$1","")),INDIRECT("'PSI WM REF'!"&amp;"C:C"),$G248,INDIRECT("'PSI WM REF'!"&amp;"U:U"),"1.Requirements (필요량)"),SUMIFS(INDIRECT("'PSI WM REF'!"&amp;SUBSTITUTE(ADDRESS(1,MATCH(AA$2,INDIRECT("'PSI WM REF'!"&amp;"5:5"),0)),"$1","")&amp;":"&amp;SUBSTITUTE(ADDRESS(1,MATCH(AA$2,INDIRECT("'PSI WM REF'!"&amp;"5:5"),0)),"$1","")),INDIRECT("'PSI WM REF'!"&amp;"C:C"),$G248,INDIRECT("'PSI WM REF'!"&amp;"U:U"),"1.Requirements (필요량)"),ABS(SUMIFS(INDIRECT("'PSI WM REF'!"&amp;SUBSTITUTE(ADDRESS(1,MATCH(AA$2,INDIRECT("'PSI WM REF'!"&amp;"5:5"),0)),"$1","")&amp;":"&amp;SUBSTITUTE(ADDRESS(1,MATCH(AA$2,INDIRECT("'PSI WM REF'!"&amp;"5:5"),0)),"$1","")),INDIRECT("'PSI WM REF'!"&amp;"C:C"),$G248,INDIRECT("'PSI WM REF'!"&amp;"U:U"),"3.Balance stock (only SEHC)"))))+N(" [[[[               Comment: WM REF PSI              ]]]")+IFERROR(SUMIFS(INDIRECT("'PSI VC'!"&amp;SUBSTITUTE(ADDRESS(1,MATCH(AA$2,INDIRECT("'PSI VC'!"&amp;"3:3"),0)),"$1","")&amp;":"&amp;SUBSTITUTE(ADDRESS(1,MATCH(AA$2,INDIRECT("'PSI VC'!"&amp;"3:3"),0)),"$1","")),INDIRECT("'PSI VC'!"&amp;"A:A"),$G248),0)+N("[[[                    Comment: VC PSI                    ]]]")+SUMIFS(INDIRECT("'Assy PSI Shortage'!"&amp;SUBSTITUTE(ADDRESS(1,42+MATCH(AA$2,INDIRECT("'Assy PSI Shortage'!"&amp;"AQ2:BA2"),0)),"$1","")&amp;":"&amp;SUBSTITUTE(ADDRESS(1,42+MATCH(AA$2,INDIRECT("'Assy PSI Shortage'!"&amp;"AQ2:BA2"),0)),"$1","")),'Assy PSI Shortage'!$AP:$AP,'DA Injection'!$G248)+N("[[[                    Comment: Assy PSI                    ]]]")</f>
        <v>695</v>
      </c>
      <c r="AB249" s="464"/>
      <c r="AC249" s="463">
        <f ca="1">IF(SUMIFS(INDIRECT("'PSI WM REF'!"&amp;SUBSTITUTE(ADDRESS(1,MATCH(AC$2,INDIRECT("'PSI WM REF'!"&amp;"5:5"),0)),"$1","")&amp;":"&amp;SUBSTITUTE(ADDRESS(1,MATCH(AC$2,INDIRECT("'PSI WM REF'!"&amp;"5:5"),0)),"$1","")),INDIRECT("'PSI WM REF'!"&amp;"C:C"),$G248,INDIRECT("'PSI WM REF'!"&amp;"U:U"),"3.Balance stock (only SEHC)")&gt;0,0,IF(ABS(SUMIFS(INDIRECT("'PSI WM REF'!"&amp;SUBSTITUTE(ADDRESS(1,MATCH(AC$2,INDIRECT("'PSI WM REF'!"&amp;"5:5"),0)),"$1","")&amp;":"&amp;SUBSTITUTE(ADDRESS(1,MATCH(AC$2,INDIRECT("'PSI WM REF'!"&amp;"5:5"),0)),"$1","")),INDIRECT("'PSI WM REF'!"&amp;"C:C"),$G248,INDIRECT("'PSI WM REF'!"&amp;"U:U"),"3.Balance stock (only SEHC)"))&gt;SUMIFS(INDIRECT("'PSI WM REF'!"&amp;SUBSTITUTE(ADDRESS(1,MATCH(AC$2,INDIRECT("'PSI WM REF'!"&amp;"5:5"),0)),"$1","")&amp;":"&amp;SUBSTITUTE(ADDRESS(1,MATCH(AC$2,INDIRECT("'PSI WM REF'!"&amp;"5:5"),0)),"$1","")),INDIRECT("'PSI WM REF'!"&amp;"C:C"),$G248,INDIRECT("'PSI WM REF'!"&amp;"U:U"),"1.Requirements (필요량)"),SUMIFS(INDIRECT("'PSI WM REF'!"&amp;SUBSTITUTE(ADDRESS(1,MATCH(AC$2,INDIRECT("'PSI WM REF'!"&amp;"5:5"),0)),"$1","")&amp;":"&amp;SUBSTITUTE(ADDRESS(1,MATCH(AC$2,INDIRECT("'PSI WM REF'!"&amp;"5:5"),0)),"$1","")),INDIRECT("'PSI WM REF'!"&amp;"C:C"),$G248,INDIRECT("'PSI WM REF'!"&amp;"U:U"),"1.Requirements (필요량)"),ABS(SUMIFS(INDIRECT("'PSI WM REF'!"&amp;SUBSTITUTE(ADDRESS(1,MATCH(AC$2,INDIRECT("'PSI WM REF'!"&amp;"5:5"),0)),"$1","")&amp;":"&amp;SUBSTITUTE(ADDRESS(1,MATCH(AC$2,INDIRECT("'PSI WM REF'!"&amp;"5:5"),0)),"$1","")),INDIRECT("'PSI WM REF'!"&amp;"C:C"),$G248,INDIRECT("'PSI WM REF'!"&amp;"U:U"),"3.Balance stock (only SEHC)"))))+N(" [[[[               Comment: WM REF PSI              ]]]")+IFERROR(SUMIFS(INDIRECT("'PSI VC'!"&amp;SUBSTITUTE(ADDRESS(1,MATCH(AC$2,INDIRECT("'PSI VC'!"&amp;"3:3"),0)),"$1","")&amp;":"&amp;SUBSTITUTE(ADDRESS(1,MATCH(AC$2,INDIRECT("'PSI VC'!"&amp;"3:3"),0)),"$1","")),INDIRECT("'PSI VC'!"&amp;"A:A"),$G248),0)+N("[[[                    Comment: VC PSI                    ]]]")+SUMIFS(INDIRECT("'Assy PSI Shortage'!"&amp;SUBSTITUTE(ADDRESS(1,42+MATCH(AC$2,INDIRECT("'Assy PSI Shortage'!"&amp;"AQ2:BA2"),0)),"$1","")&amp;":"&amp;SUBSTITUTE(ADDRESS(1,42+MATCH(AC$2,INDIRECT("'Assy PSI Shortage'!"&amp;"AQ2:BA2"),0)),"$1","")),'Assy PSI Shortage'!$AP:$AP,'DA Injection'!$G248)+N("[[[                    Comment: Assy PSI                    ]]]")</f>
        <v>2320</v>
      </c>
      <c r="AD249" s="464"/>
      <c r="AE249" s="463">
        <f ca="1">IF(SUMIFS(INDIRECT("'PSI WM REF'!"&amp;SUBSTITUTE(ADDRESS(1,MATCH(AE$2,INDIRECT("'PSI WM REF'!"&amp;"5:5"),0)),"$1","")&amp;":"&amp;SUBSTITUTE(ADDRESS(1,MATCH(AE$2,INDIRECT("'PSI WM REF'!"&amp;"5:5"),0)),"$1","")),INDIRECT("'PSI WM REF'!"&amp;"C:C"),$G248,INDIRECT("'PSI WM REF'!"&amp;"U:U"),"3.Balance stock (only SEHC)")&gt;0,0,IF(ABS(SUMIFS(INDIRECT("'PSI WM REF'!"&amp;SUBSTITUTE(ADDRESS(1,MATCH(AE$2,INDIRECT("'PSI WM REF'!"&amp;"5:5"),0)),"$1","")&amp;":"&amp;SUBSTITUTE(ADDRESS(1,MATCH(AE$2,INDIRECT("'PSI WM REF'!"&amp;"5:5"),0)),"$1","")),INDIRECT("'PSI WM REF'!"&amp;"C:C"),$G248,INDIRECT("'PSI WM REF'!"&amp;"U:U"),"3.Balance stock (only SEHC)"))&gt;SUMIFS(INDIRECT("'PSI WM REF'!"&amp;SUBSTITUTE(ADDRESS(1,MATCH(AE$2,INDIRECT("'PSI WM REF'!"&amp;"5:5"),0)),"$1","")&amp;":"&amp;SUBSTITUTE(ADDRESS(1,MATCH(AE$2,INDIRECT("'PSI WM REF'!"&amp;"5:5"),0)),"$1","")),INDIRECT("'PSI WM REF'!"&amp;"C:C"),$G248,INDIRECT("'PSI WM REF'!"&amp;"U:U"),"1.Requirements (필요량)"),SUMIFS(INDIRECT("'PSI WM REF'!"&amp;SUBSTITUTE(ADDRESS(1,MATCH(AE$2,INDIRECT("'PSI WM REF'!"&amp;"5:5"),0)),"$1","")&amp;":"&amp;SUBSTITUTE(ADDRESS(1,MATCH(AE$2,INDIRECT("'PSI WM REF'!"&amp;"5:5"),0)),"$1","")),INDIRECT("'PSI WM REF'!"&amp;"C:C"),$G248,INDIRECT("'PSI WM REF'!"&amp;"U:U"),"1.Requirements (필요량)"),ABS(SUMIFS(INDIRECT("'PSI WM REF'!"&amp;SUBSTITUTE(ADDRESS(1,MATCH(AE$2,INDIRECT("'PSI WM REF'!"&amp;"5:5"),0)),"$1","")&amp;":"&amp;SUBSTITUTE(ADDRESS(1,MATCH(AE$2,INDIRECT("'PSI WM REF'!"&amp;"5:5"),0)),"$1","")),INDIRECT("'PSI WM REF'!"&amp;"C:C"),$G248,INDIRECT("'PSI WM REF'!"&amp;"U:U"),"3.Balance stock (only SEHC)"))))+N(" [[[[               Comment: WM REF PSI              ]]]")+IFERROR(SUMIFS(INDIRECT("'PSI VC'!"&amp;SUBSTITUTE(ADDRESS(1,MATCH(AE$2,INDIRECT("'PSI VC'!"&amp;"3:3"),0)),"$1","")&amp;":"&amp;SUBSTITUTE(ADDRESS(1,MATCH(AE$2,INDIRECT("'PSI VC'!"&amp;"3:3"),0)),"$1","")),INDIRECT("'PSI VC'!"&amp;"A:A"),$G248),0)+N("[[[                    Comment: VC PSI                    ]]]")+SUMIFS(INDIRECT("'Assy PSI Shortage'!"&amp;SUBSTITUTE(ADDRESS(1,42+MATCH(AE$2,INDIRECT("'Assy PSI Shortage'!"&amp;"AQ2:BA2"),0)),"$1","")&amp;":"&amp;SUBSTITUTE(ADDRESS(1,42+MATCH(AE$2,INDIRECT("'Assy PSI Shortage'!"&amp;"AQ2:BA2"),0)),"$1","")),'Assy PSI Shortage'!$AP:$AP,'DA Injection'!$G248)+N("[[[                    Comment: Assy PSI                    ]]]")</f>
        <v>2260</v>
      </c>
      <c r="AF249" s="464"/>
      <c r="AG249" s="463">
        <f ca="1">IF(SUMIFS(INDIRECT("'PSI WM REF'!"&amp;SUBSTITUTE(ADDRESS(1,MATCH(AG$2,INDIRECT("'PSI WM REF'!"&amp;"5:5"),0)),"$1","")&amp;":"&amp;SUBSTITUTE(ADDRESS(1,MATCH(AG$2,INDIRECT("'PSI WM REF'!"&amp;"5:5"),0)),"$1","")),INDIRECT("'PSI WM REF'!"&amp;"C:C"),$G248,INDIRECT("'PSI WM REF'!"&amp;"U:U"),"3.Balance stock (only SEHC)")&gt;0,0,IF(ABS(SUMIFS(INDIRECT("'PSI WM REF'!"&amp;SUBSTITUTE(ADDRESS(1,MATCH(AG$2,INDIRECT("'PSI WM REF'!"&amp;"5:5"),0)),"$1","")&amp;":"&amp;SUBSTITUTE(ADDRESS(1,MATCH(AG$2,INDIRECT("'PSI WM REF'!"&amp;"5:5"),0)),"$1","")),INDIRECT("'PSI WM REF'!"&amp;"C:C"),$G248,INDIRECT("'PSI WM REF'!"&amp;"U:U"),"3.Balance stock (only SEHC)"))&gt;SUMIFS(INDIRECT("'PSI WM REF'!"&amp;SUBSTITUTE(ADDRESS(1,MATCH(AG$2,INDIRECT("'PSI WM REF'!"&amp;"5:5"),0)),"$1","")&amp;":"&amp;SUBSTITUTE(ADDRESS(1,MATCH(AG$2,INDIRECT("'PSI WM REF'!"&amp;"5:5"),0)),"$1","")),INDIRECT("'PSI WM REF'!"&amp;"C:C"),$G248,INDIRECT("'PSI WM REF'!"&amp;"U:U"),"1.Requirements (필요량)"),SUMIFS(INDIRECT("'PSI WM REF'!"&amp;SUBSTITUTE(ADDRESS(1,MATCH(AG$2,INDIRECT("'PSI WM REF'!"&amp;"5:5"),0)),"$1","")&amp;":"&amp;SUBSTITUTE(ADDRESS(1,MATCH(AG$2,INDIRECT("'PSI WM REF'!"&amp;"5:5"),0)),"$1","")),INDIRECT("'PSI WM REF'!"&amp;"C:C"),$G248,INDIRECT("'PSI WM REF'!"&amp;"U:U"),"1.Requirements (필요량)"),ABS(SUMIFS(INDIRECT("'PSI WM REF'!"&amp;SUBSTITUTE(ADDRESS(1,MATCH(AG$2,INDIRECT("'PSI WM REF'!"&amp;"5:5"),0)),"$1","")&amp;":"&amp;SUBSTITUTE(ADDRESS(1,MATCH(AG$2,INDIRECT("'PSI WM REF'!"&amp;"5:5"),0)),"$1","")),INDIRECT("'PSI WM REF'!"&amp;"C:C"),$G248,INDIRECT("'PSI WM REF'!"&amp;"U:U"),"3.Balance stock (only SEHC)"))))+N(" [[[[               Comment: WM REF PSI              ]]]")+IFERROR(SUMIFS(INDIRECT("'PSI VC'!"&amp;SUBSTITUTE(ADDRESS(1,MATCH(AG$2,INDIRECT("'PSI VC'!"&amp;"3:3"),0)),"$1","")&amp;":"&amp;SUBSTITUTE(ADDRESS(1,MATCH(AG$2,INDIRECT("'PSI VC'!"&amp;"3:3"),0)),"$1","")),INDIRECT("'PSI VC'!"&amp;"A:A"),$G248),0)+N("[[[                    Comment: VC PSI                    ]]]")+SUMIFS(INDIRECT("'Assy PSI Shortage'!"&amp;SUBSTITUTE(ADDRESS(1,42+MATCH(AG$2,INDIRECT("'Assy PSI Shortage'!"&amp;"AQ2:BA2"),0)),"$1","")&amp;":"&amp;SUBSTITUTE(ADDRESS(1,42+MATCH(AG$2,INDIRECT("'Assy PSI Shortage'!"&amp;"AQ2:BA2"),0)),"$1","")),'Assy PSI Shortage'!$AP:$AP,'DA Injection'!$G248)+N("[[[                    Comment: Assy PSI                    ]]]")</f>
        <v>0</v>
      </c>
      <c r="AH249" s="464"/>
      <c r="AI249" s="463">
        <f ca="1">IF(SUMIFS(INDIRECT("'PSI WM REF'!"&amp;SUBSTITUTE(ADDRESS(1,MATCH(AI$2,INDIRECT("'PSI WM REF'!"&amp;"5:5"),0)),"$1","")&amp;":"&amp;SUBSTITUTE(ADDRESS(1,MATCH(AI$2,INDIRECT("'PSI WM REF'!"&amp;"5:5"),0)),"$1","")),INDIRECT("'PSI WM REF'!"&amp;"C:C"),$G248,INDIRECT("'PSI WM REF'!"&amp;"U:U"),"3.Balance stock (only SEHC)")&gt;0,0,IF(ABS(SUMIFS(INDIRECT("'PSI WM REF'!"&amp;SUBSTITUTE(ADDRESS(1,MATCH(AI$2,INDIRECT("'PSI WM REF'!"&amp;"5:5"),0)),"$1","")&amp;":"&amp;SUBSTITUTE(ADDRESS(1,MATCH(AI$2,INDIRECT("'PSI WM REF'!"&amp;"5:5"),0)),"$1","")),INDIRECT("'PSI WM REF'!"&amp;"C:C"),$G248,INDIRECT("'PSI WM REF'!"&amp;"U:U"),"3.Balance stock (only SEHC)"))&gt;SUMIFS(INDIRECT("'PSI WM REF'!"&amp;SUBSTITUTE(ADDRESS(1,MATCH(AI$2,INDIRECT("'PSI WM REF'!"&amp;"5:5"),0)),"$1","")&amp;":"&amp;SUBSTITUTE(ADDRESS(1,MATCH(AI$2,INDIRECT("'PSI WM REF'!"&amp;"5:5"),0)),"$1","")),INDIRECT("'PSI WM REF'!"&amp;"C:C"),$G248,INDIRECT("'PSI WM REF'!"&amp;"U:U"),"1.Requirements (필요량)"),SUMIFS(INDIRECT("'PSI WM REF'!"&amp;SUBSTITUTE(ADDRESS(1,MATCH(AI$2,INDIRECT("'PSI WM REF'!"&amp;"5:5"),0)),"$1","")&amp;":"&amp;SUBSTITUTE(ADDRESS(1,MATCH(AI$2,INDIRECT("'PSI WM REF'!"&amp;"5:5"),0)),"$1","")),INDIRECT("'PSI WM REF'!"&amp;"C:C"),$G248,INDIRECT("'PSI WM REF'!"&amp;"U:U"),"1.Requirements (필요량)"),ABS(SUMIFS(INDIRECT("'PSI WM REF'!"&amp;SUBSTITUTE(ADDRESS(1,MATCH(AI$2,INDIRECT("'PSI WM REF'!"&amp;"5:5"),0)),"$1","")&amp;":"&amp;SUBSTITUTE(ADDRESS(1,MATCH(AI$2,INDIRECT("'PSI WM REF'!"&amp;"5:5"),0)),"$1","")),INDIRECT("'PSI WM REF'!"&amp;"C:C"),$G248,INDIRECT("'PSI WM REF'!"&amp;"U:U"),"3.Balance stock (only SEHC)"))))+N(" [[[[               Comment: WM REF PSI              ]]]")+IFERROR(SUMIFS(INDIRECT("'PSI VC'!"&amp;SUBSTITUTE(ADDRESS(1,MATCH(AI$2,INDIRECT("'PSI VC'!"&amp;"3:3"),0)),"$1","")&amp;":"&amp;SUBSTITUTE(ADDRESS(1,MATCH(AI$2,INDIRECT("'PSI VC'!"&amp;"3:3"),0)),"$1","")),INDIRECT("'PSI VC'!"&amp;"A:A"),$G248),0)+N("[[[                    Comment: VC PSI                    ]]]")+SUMIFS(INDIRECT("'Assy PSI Shortage'!"&amp;SUBSTITUTE(ADDRESS(1,42+MATCH(AI$2,INDIRECT("'Assy PSI Shortage'!"&amp;"AQ2:BA2"),0)),"$1","")&amp;":"&amp;SUBSTITUTE(ADDRESS(1,42+MATCH(AI$2,INDIRECT("'Assy PSI Shortage'!"&amp;"AQ2:BA2"),0)),"$1","")),'Assy PSI Shortage'!$AP:$AP,'DA Injection'!$G248)+N("[[[                    Comment: Assy PSI                    ]]]")</f>
        <v>0</v>
      </c>
      <c r="AJ249" s="464"/>
      <c r="AK249" s="150"/>
      <c r="AL249" s="150"/>
      <c r="AM249" s="150"/>
      <c r="AN249" s="150"/>
      <c r="AO249" s="150"/>
      <c r="AP249" s="150"/>
      <c r="AQ249" s="150"/>
      <c r="AR249" s="150"/>
      <c r="AS249" s="150"/>
      <c r="AT249" s="150"/>
      <c r="AU249" s="150"/>
      <c r="AV249" s="150"/>
      <c r="AW249" s="150"/>
      <c r="AX249" s="150"/>
      <c r="AY249" s="150"/>
      <c r="AZ249" s="150"/>
      <c r="BA249" s="150"/>
      <c r="BB249" s="150"/>
      <c r="BC249" s="150"/>
      <c r="BD249" s="150"/>
      <c r="BE249" s="150"/>
      <c r="BF249" s="150"/>
      <c r="BG249" s="150"/>
      <c r="BH249" s="150"/>
      <c r="BI249" s="150"/>
      <c r="BJ249" s="150"/>
      <c r="BK249" s="150"/>
      <c r="BL249" s="150"/>
      <c r="BM249" s="150"/>
      <c r="BN249" s="150"/>
      <c r="BO249" s="150"/>
      <c r="BP249" s="150"/>
      <c r="BQ249" s="150"/>
      <c r="BR249" s="150"/>
    </row>
    <row r="250" spans="1:70" s="115" customFormat="1" ht="33">
      <c r="A250" s="114"/>
      <c r="B250" s="121"/>
      <c r="C250" s="144">
        <f t="shared" ca="1" si="237"/>
        <v>36</v>
      </c>
      <c r="D250" s="264">
        <f t="shared" ca="1" si="237"/>
        <v>0</v>
      </c>
      <c r="E250" s="144">
        <f t="shared" ref="E250:M250" ca="1" si="300">E249</f>
        <v>13</v>
      </c>
      <c r="F250" s="144">
        <f t="shared" ca="1" si="300"/>
        <v>280</v>
      </c>
      <c r="G250" s="429" t="str">
        <f t="shared" ca="1" si="300"/>
        <v>DJ64-01013A</v>
      </c>
      <c r="H250" s="196">
        <f t="shared" ca="1" si="300"/>
        <v>4174</v>
      </c>
      <c r="I250" s="144">
        <f t="shared" si="300"/>
        <v>0</v>
      </c>
      <c r="J250" s="212">
        <f t="shared" ca="1" si="300"/>
        <v>1</v>
      </c>
      <c r="K250" s="146">
        <f t="shared" ca="1" si="300"/>
        <v>4140</v>
      </c>
      <c r="L250" s="146">
        <f t="shared" ca="1" si="300"/>
        <v>43.2</v>
      </c>
      <c r="M250" s="146">
        <f t="shared" ca="1" si="300"/>
        <v>2</v>
      </c>
      <c r="N250" s="193">
        <f t="shared" ca="1" si="245"/>
        <v>166.66666666666666</v>
      </c>
      <c r="O250" s="134"/>
      <c r="P250" s="127" t="s">
        <v>240</v>
      </c>
      <c r="Q250" s="208"/>
      <c r="R250" s="208"/>
      <c r="S250" s="208"/>
      <c r="T250" s="208"/>
      <c r="U250" s="208"/>
      <c r="V250" s="208"/>
      <c r="W250" s="208">
        <v>11</v>
      </c>
      <c r="X250" s="208">
        <v>11</v>
      </c>
      <c r="Y250" s="208">
        <v>6</v>
      </c>
      <c r="Z250" s="208"/>
      <c r="AA250" s="208"/>
      <c r="AB250" s="208"/>
      <c r="AC250" s="208"/>
      <c r="AD250" s="208"/>
      <c r="AE250" s="208"/>
      <c r="AF250" s="208"/>
      <c r="AG250" s="208"/>
      <c r="AH250" s="208"/>
      <c r="AI250" s="208"/>
      <c r="AJ250" s="208"/>
      <c r="AK250" s="150"/>
      <c r="AL250" s="150"/>
      <c r="AM250" s="150"/>
      <c r="AN250" s="150"/>
      <c r="AO250" s="150"/>
      <c r="AP250" s="150"/>
      <c r="AQ250" s="150"/>
      <c r="AR250" s="150"/>
      <c r="AS250" s="150"/>
      <c r="AT250" s="150"/>
      <c r="AU250" s="150"/>
      <c r="AV250" s="150"/>
      <c r="AW250" s="150"/>
      <c r="AX250" s="150"/>
      <c r="AY250" s="150"/>
      <c r="AZ250" s="150"/>
      <c r="BA250" s="150"/>
      <c r="BB250" s="150"/>
      <c r="BC250" s="150"/>
      <c r="BD250" s="150"/>
      <c r="BE250" s="150"/>
      <c r="BF250" s="150"/>
      <c r="BG250" s="150"/>
      <c r="BH250" s="150"/>
      <c r="BI250" s="150"/>
      <c r="BJ250" s="150"/>
      <c r="BK250" s="150"/>
      <c r="BL250" s="150"/>
      <c r="BM250" s="150"/>
      <c r="BN250" s="150"/>
      <c r="BO250" s="150"/>
      <c r="BP250" s="150"/>
      <c r="BQ250" s="150"/>
      <c r="BR250" s="150"/>
    </row>
    <row r="251" spans="1:70" s="55" customFormat="1" ht="33">
      <c r="A251" s="54">
        <f ca="1">IF(ISTEXT($G251),COUNTIF($G$6:$G251,"*")," ")</f>
        <v>246</v>
      </c>
      <c r="B251" s="122">
        <v>43524</v>
      </c>
      <c r="C251" s="144">
        <f t="shared" ca="1" si="237"/>
        <v>36</v>
      </c>
      <c r="D251" s="264">
        <f t="shared" ca="1" si="237"/>
        <v>0</v>
      </c>
      <c r="E251" s="144">
        <f t="shared" ref="E251:M251" ca="1" si="301">E250</f>
        <v>13</v>
      </c>
      <c r="F251" s="144">
        <f t="shared" ca="1" si="301"/>
        <v>280</v>
      </c>
      <c r="G251" s="429" t="str">
        <f t="shared" ca="1" si="301"/>
        <v>DJ64-01013A</v>
      </c>
      <c r="H251" s="196">
        <f t="shared" ca="1" si="301"/>
        <v>4174</v>
      </c>
      <c r="I251" s="144">
        <f t="shared" si="301"/>
        <v>0</v>
      </c>
      <c r="J251" s="212">
        <f t="shared" ca="1" si="301"/>
        <v>1</v>
      </c>
      <c r="K251" s="146">
        <f t="shared" ca="1" si="301"/>
        <v>4140</v>
      </c>
      <c r="L251" s="146">
        <f t="shared" ca="1" si="301"/>
        <v>43.2</v>
      </c>
      <c r="M251" s="146">
        <f t="shared" ca="1" si="301"/>
        <v>2</v>
      </c>
      <c r="N251" s="193">
        <f t="shared" ca="1" si="245"/>
        <v>166.66666666666666</v>
      </c>
      <c r="O251" s="198">
        <f ca="1">SUM(Q251:AJ251)-H248-I248</f>
        <v>492.66666666666606</v>
      </c>
      <c r="P251" s="127" t="s">
        <v>232</v>
      </c>
      <c r="Q251" s="128">
        <f t="shared" ref="Q251:AJ251" ca="1" si="302">Q250*$N248</f>
        <v>0</v>
      </c>
      <c r="R251" s="128">
        <f t="shared" ca="1" si="302"/>
        <v>0</v>
      </c>
      <c r="S251" s="128">
        <f t="shared" ca="1" si="302"/>
        <v>0</v>
      </c>
      <c r="T251" s="128">
        <f t="shared" ca="1" si="302"/>
        <v>0</v>
      </c>
      <c r="U251" s="128">
        <f t="shared" ca="1" si="302"/>
        <v>0</v>
      </c>
      <c r="V251" s="128">
        <f t="shared" ca="1" si="302"/>
        <v>0</v>
      </c>
      <c r="W251" s="128">
        <f t="shared" ca="1" si="302"/>
        <v>1833.3333333333333</v>
      </c>
      <c r="X251" s="128">
        <f t="shared" ca="1" si="302"/>
        <v>1833.3333333333333</v>
      </c>
      <c r="Y251" s="128">
        <f t="shared" ca="1" si="302"/>
        <v>1000</v>
      </c>
      <c r="Z251" s="128">
        <f t="shared" ca="1" si="302"/>
        <v>0</v>
      </c>
      <c r="AA251" s="128">
        <f t="shared" ca="1" si="302"/>
        <v>0</v>
      </c>
      <c r="AB251" s="128">
        <f t="shared" ca="1" si="302"/>
        <v>0</v>
      </c>
      <c r="AC251" s="128">
        <f t="shared" ca="1" si="302"/>
        <v>0</v>
      </c>
      <c r="AD251" s="128">
        <f t="shared" ca="1" si="302"/>
        <v>0</v>
      </c>
      <c r="AE251" s="128">
        <f t="shared" ca="1" si="302"/>
        <v>0</v>
      </c>
      <c r="AF251" s="128">
        <f t="shared" ca="1" si="302"/>
        <v>0</v>
      </c>
      <c r="AG251" s="128">
        <f t="shared" ca="1" si="302"/>
        <v>0</v>
      </c>
      <c r="AH251" s="128">
        <f t="shared" ca="1" si="302"/>
        <v>0</v>
      </c>
      <c r="AI251" s="128">
        <f t="shared" ca="1" si="302"/>
        <v>0</v>
      </c>
      <c r="AJ251" s="128">
        <f t="shared" ca="1" si="302"/>
        <v>0</v>
      </c>
      <c r="AK251" s="151"/>
      <c r="AL251" s="151"/>
      <c r="AM251" s="151"/>
      <c r="AN251" s="151"/>
      <c r="AO251" s="151"/>
      <c r="AP251" s="151"/>
      <c r="AQ251" s="151"/>
      <c r="AR251" s="151"/>
      <c r="AS251" s="151"/>
      <c r="AT251" s="151"/>
      <c r="AU251" s="151"/>
      <c r="AV251" s="151"/>
      <c r="AW251" s="151"/>
      <c r="AX251" s="151"/>
      <c r="AY251" s="151"/>
      <c r="AZ251" s="151"/>
      <c r="BA251" s="151"/>
      <c r="BB251" s="151"/>
      <c r="BC251" s="151"/>
      <c r="BD251" s="151"/>
      <c r="BE251" s="151"/>
      <c r="BF251" s="151"/>
      <c r="BG251" s="151"/>
      <c r="BH251" s="151"/>
      <c r="BI251" s="151"/>
      <c r="BJ251" s="151"/>
      <c r="BK251" s="151"/>
      <c r="BL251" s="151"/>
      <c r="BM251" s="151"/>
      <c r="BN251" s="151"/>
      <c r="BO251" s="151"/>
      <c r="BP251" s="151"/>
      <c r="BQ251" s="151"/>
      <c r="BR251" s="151"/>
    </row>
    <row r="252" spans="1:70" s="38" customFormat="1" ht="33">
      <c r="A252" s="35"/>
      <c r="B252" s="123"/>
      <c r="C252" s="144">
        <f t="shared" ca="1" si="237"/>
        <v>36</v>
      </c>
      <c r="D252" s="264">
        <f t="shared" ca="1" si="237"/>
        <v>0</v>
      </c>
      <c r="E252" s="144">
        <f t="shared" ref="E252:M252" ca="1" si="303">E251</f>
        <v>13</v>
      </c>
      <c r="F252" s="144">
        <f t="shared" ca="1" si="303"/>
        <v>280</v>
      </c>
      <c r="G252" s="429" t="str">
        <f t="shared" ca="1" si="303"/>
        <v>DJ64-01013A</v>
      </c>
      <c r="H252" s="196">
        <f t="shared" ca="1" si="303"/>
        <v>4174</v>
      </c>
      <c r="I252" s="144">
        <f t="shared" si="303"/>
        <v>0</v>
      </c>
      <c r="J252" s="212">
        <f t="shared" ca="1" si="303"/>
        <v>1</v>
      </c>
      <c r="K252" s="146">
        <f t="shared" ca="1" si="303"/>
        <v>4140</v>
      </c>
      <c r="L252" s="146">
        <f t="shared" ca="1" si="303"/>
        <v>43.2</v>
      </c>
      <c r="M252" s="146">
        <f t="shared" ca="1" si="303"/>
        <v>2</v>
      </c>
      <c r="N252" s="193">
        <f t="shared" ca="1" si="245"/>
        <v>166.66666666666666</v>
      </c>
      <c r="O252" s="135">
        <f ca="1">SUM(Q252:AJ252)</f>
        <v>0</v>
      </c>
      <c r="P252" s="131" t="s">
        <v>233</v>
      </c>
      <c r="Q252" s="129">
        <f ca="1">SUMIFS('Production Result'!$D:$D,'Production Result'!$C:$C,'DA Injection'!$G252,'Production Result'!$B:$B,'DA Injection'!Q$2)</f>
        <v>0</v>
      </c>
      <c r="R252" s="129">
        <f ca="1">SUMIFS('Production Result'!$E:$E,'Production Result'!$C:$C,'DA Injection'!$G252,'Production Result'!$B:$B,'DA Injection'!Q$2)</f>
        <v>0</v>
      </c>
      <c r="S252" s="129">
        <f ca="1">SUMIFS('Production Result'!$D:$D,'Production Result'!$C:$C,'DA Injection'!$G252,'Production Result'!$B:$B,'DA Injection'!S$2)</f>
        <v>0</v>
      </c>
      <c r="T252" s="129">
        <f ca="1">SUMIFS('Production Result'!$E:$E,'Production Result'!$C:$C,'DA Injection'!$G252,'Production Result'!$B:$B,'DA Injection'!S$2)</f>
        <v>0</v>
      </c>
      <c r="U252" s="129">
        <f ca="1">SUMIFS('Production Result'!$D:$D,'Production Result'!$C:$C,'DA Injection'!$G252,'Production Result'!$B:$B,'DA Injection'!U$2)</f>
        <v>0</v>
      </c>
      <c r="V252" s="129">
        <f ca="1">SUMIFS('Production Result'!$E:$E,'Production Result'!$C:$C,'DA Injection'!$G252,'Production Result'!$B:$B,'DA Injection'!U$2)</f>
        <v>0</v>
      </c>
      <c r="W252" s="129">
        <f ca="1">SUMIFS('Production Result'!$D:$D,'Production Result'!$C:$C,'DA Injection'!$G252,'Production Result'!$B:$B,'DA Injection'!W$2)</f>
        <v>0</v>
      </c>
      <c r="X252" s="129">
        <f ca="1">SUMIFS('Production Result'!$E:$E,'Production Result'!$C:$C,'DA Injection'!$G252,'Production Result'!$B:$B,'DA Injection'!W$2)</f>
        <v>0</v>
      </c>
      <c r="Y252" s="129">
        <f ca="1">SUMIFS('Production Result'!$D:$D,'Production Result'!$C:$C,'DA Injection'!$G252,'Production Result'!$B:$B,'DA Injection'!Y$2)</f>
        <v>0</v>
      </c>
      <c r="Z252" s="129">
        <f ca="1">SUMIFS('Production Result'!$E:$E,'Production Result'!$C:$C,'DA Injection'!$G252,'Production Result'!$B:$B,'DA Injection'!Y$2)</f>
        <v>0</v>
      </c>
      <c r="AA252" s="129">
        <f ca="1">SUMIFS('Production Result'!$D:$D,'Production Result'!$C:$C,'DA Injection'!$G252,'Production Result'!$B:$B,'DA Injection'!AA$2)</f>
        <v>0</v>
      </c>
      <c r="AB252" s="129">
        <f ca="1">SUMIFS('Production Result'!$E:$E,'Production Result'!$C:$C,'DA Injection'!$G252,'Production Result'!$B:$B,'DA Injection'!AA$2)</f>
        <v>0</v>
      </c>
      <c r="AC252" s="129">
        <f ca="1">SUMIFS('Production Result'!$D:$D,'Production Result'!$C:$C,'DA Injection'!$G252,'Production Result'!$B:$B,'DA Injection'!AC$2)</f>
        <v>0</v>
      </c>
      <c r="AD252" s="129">
        <f ca="1">SUMIFS('Production Result'!$E:$E,'Production Result'!$C:$C,'DA Injection'!$G252,'Production Result'!$B:$B,'DA Injection'!AC$2)</f>
        <v>0</v>
      </c>
      <c r="AE252" s="129">
        <f ca="1">SUMIFS('Production Result'!$D:$D,'Production Result'!$C:$C,'DA Injection'!$G252,'Production Result'!$B:$B,'DA Injection'!AE$2)</f>
        <v>0</v>
      </c>
      <c r="AF252" s="129">
        <f ca="1">SUMIFS('Production Result'!$E:$E,'Production Result'!$C:$C,'DA Injection'!$G252,'Production Result'!$B:$B,'DA Injection'!AE$2)</f>
        <v>0</v>
      </c>
      <c r="AG252" s="129">
        <f ca="1">SUMIFS('Production Result'!$D:$D,'Production Result'!$C:$C,'DA Injection'!$G252,'Production Result'!$B:$B,'DA Injection'!AG$2)</f>
        <v>0</v>
      </c>
      <c r="AH252" s="129">
        <f ca="1">SUMIFS('Production Result'!$E:$E,'Production Result'!$C:$C,'DA Injection'!$G252,'Production Result'!$B:$B,'DA Injection'!AG$2)</f>
        <v>0</v>
      </c>
      <c r="AI252" s="129">
        <f ca="1">SUMIFS('Production Result'!$D:$D,'Production Result'!$C:$C,'DA Injection'!$G252,'Production Result'!$B:$B,'DA Injection'!AI$2)</f>
        <v>0</v>
      </c>
      <c r="AJ252" s="129">
        <f ca="1">SUMIFS('Production Result'!$E:$E,'Production Result'!$C:$C,'DA Injection'!$G252,'Production Result'!$B:$B,'DA Injection'!AI$2)</f>
        <v>0</v>
      </c>
      <c r="AK252" s="151"/>
      <c r="AL252" s="151"/>
      <c r="AM252" s="151"/>
      <c r="AN252" s="151"/>
      <c r="AO252" s="151"/>
      <c r="AP252" s="151"/>
      <c r="AQ252" s="151"/>
      <c r="AR252" s="151"/>
      <c r="AS252" s="151"/>
      <c r="AT252" s="151"/>
      <c r="AU252" s="151"/>
      <c r="AV252" s="151"/>
      <c r="AW252" s="151"/>
      <c r="AX252" s="151"/>
      <c r="AY252" s="151"/>
      <c r="AZ252" s="151"/>
      <c r="BA252" s="151"/>
      <c r="BB252" s="151"/>
      <c r="BC252" s="151"/>
      <c r="BD252" s="151"/>
      <c r="BE252" s="151"/>
      <c r="BF252" s="151"/>
      <c r="BG252" s="151"/>
      <c r="BH252" s="151"/>
      <c r="BI252" s="151"/>
      <c r="BJ252" s="151"/>
      <c r="BK252" s="151"/>
      <c r="BL252" s="151"/>
      <c r="BM252" s="151"/>
      <c r="BN252" s="151"/>
      <c r="BO252" s="151"/>
      <c r="BP252" s="151"/>
      <c r="BQ252" s="151"/>
      <c r="BR252" s="151"/>
    </row>
    <row r="253" spans="1:70" s="38" customFormat="1" ht="33">
      <c r="A253" s="35"/>
      <c r="B253" s="123"/>
      <c r="C253" s="144">
        <f t="shared" ca="1" si="237"/>
        <v>36</v>
      </c>
      <c r="D253" s="264">
        <f t="shared" ca="1" si="237"/>
        <v>0</v>
      </c>
      <c r="E253" s="144">
        <f t="shared" ref="E253:M253" ca="1" si="304">E252</f>
        <v>13</v>
      </c>
      <c r="F253" s="144">
        <f t="shared" ca="1" si="304"/>
        <v>280</v>
      </c>
      <c r="G253" s="429" t="str">
        <f t="shared" ca="1" si="304"/>
        <v>DJ64-01013A</v>
      </c>
      <c r="H253" s="196">
        <f t="shared" ca="1" si="304"/>
        <v>4174</v>
      </c>
      <c r="I253" s="144">
        <f t="shared" si="304"/>
        <v>0</v>
      </c>
      <c r="J253" s="212">
        <f t="shared" ca="1" si="304"/>
        <v>1</v>
      </c>
      <c r="K253" s="146">
        <f t="shared" ca="1" si="304"/>
        <v>4140</v>
      </c>
      <c r="L253" s="146">
        <f t="shared" ca="1" si="304"/>
        <v>43.2</v>
      </c>
      <c r="M253" s="146">
        <f t="shared" ca="1" si="304"/>
        <v>2</v>
      </c>
      <c r="N253" s="193">
        <f t="shared" ca="1" si="245"/>
        <v>166.66666666666666</v>
      </c>
      <c r="O253" s="135">
        <f ca="1">SUM(Q253:AJ253)</f>
        <v>0</v>
      </c>
      <c r="P253" s="132" t="s">
        <v>234</v>
      </c>
      <c r="Q253" s="129">
        <f ca="1">SUMIFS('Production Result'!$F:$F,'Production Result'!$C:$C,'DA Injection'!$G253,'Production Result'!$B:$B,'DA Injection'!Q$2)</f>
        <v>0</v>
      </c>
      <c r="R253" s="129">
        <f ca="1">SUMIFS('Production Result'!$G:$G,'Production Result'!$C:$C,'DA Injection'!$G253,'Production Result'!$B:$B,'DA Injection'!Q$2)</f>
        <v>0</v>
      </c>
      <c r="S253" s="129">
        <f ca="1">SUMIFS('Production Result'!$F:$F,'Production Result'!$C:$C,'DA Injection'!$G253,'Production Result'!$B:$B,'DA Injection'!S$2)</f>
        <v>0</v>
      </c>
      <c r="T253" s="129">
        <f ca="1">SUMIFS('Production Result'!$G:$G,'Production Result'!$C:$C,'DA Injection'!$G253,'Production Result'!$B:$B,'DA Injection'!S$2)</f>
        <v>0</v>
      </c>
      <c r="U253" s="129">
        <f ca="1">SUMIFS('Production Result'!$F:$F,'Production Result'!$C:$C,'DA Injection'!$G253,'Production Result'!$B:$B,'DA Injection'!U$2)</f>
        <v>0</v>
      </c>
      <c r="V253" s="129">
        <f ca="1">SUMIFS('Production Result'!$G:$G,'Production Result'!$C:$C,'DA Injection'!$G253,'Production Result'!$B:$B,'DA Injection'!U$2)</f>
        <v>0</v>
      </c>
      <c r="W253" s="129">
        <f ca="1">SUMIFS('Production Result'!$F:$F,'Production Result'!$C:$C,'DA Injection'!$G253,'Production Result'!$B:$B,'DA Injection'!W$2)</f>
        <v>0</v>
      </c>
      <c r="X253" s="129">
        <f ca="1">SUMIFS('Production Result'!$G:$G,'Production Result'!$C:$C,'DA Injection'!$G253,'Production Result'!$B:$B,'DA Injection'!W$2)</f>
        <v>0</v>
      </c>
      <c r="Y253" s="129">
        <f ca="1">SUMIFS('Production Result'!$F:$F,'Production Result'!$C:$C,'DA Injection'!$G253,'Production Result'!$B:$B,'DA Injection'!Y$2)</f>
        <v>0</v>
      </c>
      <c r="Z253" s="129">
        <f ca="1">SUMIFS('Production Result'!$G:$G,'Production Result'!$C:$C,'DA Injection'!$G253,'Production Result'!$B:$B,'DA Injection'!Y$2)</f>
        <v>0</v>
      </c>
      <c r="AA253" s="129">
        <f ca="1">SUMIFS('Production Result'!$F:$F,'Production Result'!$C:$C,'DA Injection'!$G253,'Production Result'!$B:$B,'DA Injection'!AA$2)</f>
        <v>0</v>
      </c>
      <c r="AB253" s="129">
        <f ca="1">SUMIFS('Production Result'!$G:$G,'Production Result'!$C:$C,'DA Injection'!$G253,'Production Result'!$B:$B,'DA Injection'!AA$2)</f>
        <v>0</v>
      </c>
      <c r="AC253" s="129">
        <f ca="1">SUMIFS('Production Result'!$F:$F,'Production Result'!$C:$C,'DA Injection'!$G253,'Production Result'!$B:$B,'DA Injection'!AC$2)</f>
        <v>0</v>
      </c>
      <c r="AD253" s="129">
        <f ca="1">SUMIFS('Production Result'!$G:$G,'Production Result'!$C:$C,'DA Injection'!$G253,'Production Result'!$B:$B,'DA Injection'!AC$2)</f>
        <v>0</v>
      </c>
      <c r="AE253" s="129">
        <f ca="1">SUMIFS('Production Result'!$F:$F,'Production Result'!$C:$C,'DA Injection'!$G253,'Production Result'!$B:$B,'DA Injection'!AE$2)</f>
        <v>0</v>
      </c>
      <c r="AF253" s="129">
        <f ca="1">SUMIFS('Production Result'!$G:$G,'Production Result'!$C:$C,'DA Injection'!$G253,'Production Result'!$B:$B,'DA Injection'!AE$2)</f>
        <v>0</v>
      </c>
      <c r="AG253" s="129">
        <f ca="1">SUMIFS('Production Result'!$F:$F,'Production Result'!$C:$C,'DA Injection'!$G253,'Production Result'!$B:$B,'DA Injection'!AG$2)</f>
        <v>0</v>
      </c>
      <c r="AH253" s="129">
        <f ca="1">SUMIFS('Production Result'!$G:$G,'Production Result'!$C:$C,'DA Injection'!$G253,'Production Result'!$B:$B,'DA Injection'!AG$2)</f>
        <v>0</v>
      </c>
      <c r="AI253" s="129">
        <f ca="1">SUMIFS('Production Result'!$F:$F,'Production Result'!$C:$C,'DA Injection'!$G253,'Production Result'!$B:$B,'DA Injection'!AI$2)</f>
        <v>0</v>
      </c>
      <c r="AJ253" s="129">
        <f ca="1">SUMIFS('Production Result'!$G:$G,'Production Result'!$C:$C,'DA Injection'!$G253,'Production Result'!$B:$B,'DA Injection'!AI$2)</f>
        <v>0</v>
      </c>
      <c r="AK253" s="151"/>
      <c r="AL253" s="151"/>
      <c r="AM253" s="151"/>
      <c r="AN253" s="151"/>
      <c r="AO253" s="151"/>
      <c r="AP253" s="151"/>
      <c r="AQ253" s="151"/>
      <c r="AR253" s="151"/>
      <c r="AS253" s="151"/>
      <c r="AT253" s="151"/>
      <c r="AU253" s="151"/>
      <c r="AV253" s="151"/>
      <c r="AW253" s="151"/>
      <c r="AX253" s="151"/>
      <c r="AY253" s="151"/>
      <c r="AZ253" s="151"/>
      <c r="BA253" s="151"/>
      <c r="BB253" s="151"/>
      <c r="BC253" s="151"/>
      <c r="BD253" s="151"/>
      <c r="BE253" s="151"/>
      <c r="BF253" s="151"/>
      <c r="BG253" s="151"/>
      <c r="BH253" s="151"/>
      <c r="BI253" s="151"/>
      <c r="BJ253" s="151"/>
      <c r="BK253" s="151"/>
      <c r="BL253" s="151"/>
      <c r="BM253" s="151"/>
      <c r="BN253" s="151"/>
      <c r="BO253" s="151"/>
      <c r="BP253" s="151"/>
      <c r="BQ253" s="151"/>
      <c r="BR253" s="151"/>
    </row>
    <row r="254" spans="1:70" s="38" customFormat="1" ht="33">
      <c r="A254" s="35"/>
      <c r="B254" s="123"/>
      <c r="C254" s="145">
        <f t="shared" ca="1" si="237"/>
        <v>36</v>
      </c>
      <c r="D254" s="264">
        <f t="shared" ca="1" si="237"/>
        <v>0</v>
      </c>
      <c r="E254" s="145">
        <f t="shared" ref="E254:M254" ca="1" si="305">E253</f>
        <v>13</v>
      </c>
      <c r="F254" s="145">
        <f t="shared" ca="1" si="305"/>
        <v>280</v>
      </c>
      <c r="G254" s="430" t="str">
        <f t="shared" ca="1" si="305"/>
        <v>DJ64-01013A</v>
      </c>
      <c r="H254" s="196">
        <f t="shared" ca="1" si="305"/>
        <v>4174</v>
      </c>
      <c r="I254" s="145">
        <f t="shared" si="305"/>
        <v>0</v>
      </c>
      <c r="J254" s="213">
        <f t="shared" ca="1" si="305"/>
        <v>1</v>
      </c>
      <c r="K254" s="146">
        <f t="shared" ca="1" si="305"/>
        <v>4140</v>
      </c>
      <c r="L254" s="146">
        <f t="shared" ca="1" si="305"/>
        <v>43.2</v>
      </c>
      <c r="M254" s="146">
        <f t="shared" ca="1" si="305"/>
        <v>2</v>
      </c>
      <c r="N254" s="194">
        <f t="shared" ca="1" si="245"/>
        <v>166.66666666666666</v>
      </c>
      <c r="O254" s="137" t="e">
        <f ca="1">O253/O252</f>
        <v>#DIV/0!</v>
      </c>
      <c r="P254" s="136" t="s">
        <v>239</v>
      </c>
      <c r="Q254" s="138" t="str">
        <f t="shared" ref="Q254:AJ254" ca="1" si="306">IFERROR(Q253/Q252,"")</f>
        <v/>
      </c>
      <c r="R254" s="138" t="str">
        <f t="shared" ca="1" si="306"/>
        <v/>
      </c>
      <c r="S254" s="138" t="str">
        <f t="shared" ca="1" si="306"/>
        <v/>
      </c>
      <c r="T254" s="138" t="str">
        <f t="shared" ca="1" si="306"/>
        <v/>
      </c>
      <c r="U254" s="138" t="str">
        <f t="shared" ca="1" si="306"/>
        <v/>
      </c>
      <c r="V254" s="138" t="str">
        <f t="shared" ca="1" si="306"/>
        <v/>
      </c>
      <c r="W254" s="138" t="str">
        <f t="shared" ca="1" si="306"/>
        <v/>
      </c>
      <c r="X254" s="138" t="str">
        <f t="shared" ca="1" si="306"/>
        <v/>
      </c>
      <c r="Y254" s="138" t="str">
        <f t="shared" ca="1" si="306"/>
        <v/>
      </c>
      <c r="Z254" s="138" t="str">
        <f t="shared" ca="1" si="306"/>
        <v/>
      </c>
      <c r="AA254" s="138" t="str">
        <f t="shared" ca="1" si="306"/>
        <v/>
      </c>
      <c r="AB254" s="138" t="str">
        <f t="shared" ca="1" si="306"/>
        <v/>
      </c>
      <c r="AC254" s="138" t="str">
        <f t="shared" ca="1" si="306"/>
        <v/>
      </c>
      <c r="AD254" s="138" t="str">
        <f t="shared" ca="1" si="306"/>
        <v/>
      </c>
      <c r="AE254" s="138" t="str">
        <f t="shared" ca="1" si="306"/>
        <v/>
      </c>
      <c r="AF254" s="138" t="str">
        <f t="shared" ca="1" si="306"/>
        <v/>
      </c>
      <c r="AG254" s="138" t="str">
        <f t="shared" ca="1" si="306"/>
        <v/>
      </c>
      <c r="AH254" s="138" t="str">
        <f t="shared" ca="1" si="306"/>
        <v/>
      </c>
      <c r="AI254" s="138" t="str">
        <f t="shared" ca="1" si="306"/>
        <v/>
      </c>
      <c r="AJ254" s="138" t="str">
        <f t="shared" ca="1" si="306"/>
        <v/>
      </c>
      <c r="AK254" s="151"/>
      <c r="AL254" s="151"/>
      <c r="AM254" s="151"/>
      <c r="AN254" s="151"/>
      <c r="AO254" s="151"/>
      <c r="AP254" s="151"/>
      <c r="AQ254" s="151"/>
      <c r="AR254" s="151"/>
      <c r="AS254" s="151"/>
      <c r="AT254" s="151"/>
      <c r="AU254" s="151"/>
      <c r="AV254" s="151"/>
      <c r="AW254" s="151"/>
      <c r="AX254" s="151"/>
      <c r="AY254" s="151"/>
      <c r="AZ254" s="151"/>
      <c r="BA254" s="151"/>
      <c r="BB254" s="151"/>
      <c r="BC254" s="151"/>
      <c r="BD254" s="151"/>
      <c r="BE254" s="151"/>
      <c r="BF254" s="151"/>
      <c r="BG254" s="151"/>
      <c r="BH254" s="151"/>
      <c r="BI254" s="151"/>
      <c r="BJ254" s="151"/>
      <c r="BK254" s="151"/>
      <c r="BL254" s="151"/>
      <c r="BM254" s="151"/>
      <c r="BN254" s="151"/>
      <c r="BO254" s="151"/>
      <c r="BP254" s="151"/>
      <c r="BQ254" s="151"/>
      <c r="BR254" s="151"/>
    </row>
    <row r="255" spans="1:70" s="115" customFormat="1" ht="33">
      <c r="A255" s="114"/>
      <c r="B255" s="121"/>
      <c r="C255" s="141">
        <f ca="1">IF(P259="Good",COUNTIF(INDIRECT("P1:P"&amp;ROW(P259)),"Good"))</f>
        <v>37</v>
      </c>
      <c r="D255" s="285" t="str">
        <f ca="1">IFERROR(SUM(Q259:AJ259)/SUM(Q258:AJ258),"-")</f>
        <v>-</v>
      </c>
      <c r="E255" s="139">
        <f ca="1">VLOOKUP(G255,'Code List'!B:D,2,0)</f>
        <v>14</v>
      </c>
      <c r="F255" s="139">
        <f ca="1">VLOOKUP(G255,'Code List'!B:D,3,0)</f>
        <v>450</v>
      </c>
      <c r="G255" s="87" t="str">
        <f ca="1">VLOOKUP(C255,'Code List'!A:B,2,0)</f>
        <v>DA63-08670A</v>
      </c>
      <c r="H255" s="195">
        <f ca="1">SUM(Q256:AJ256)-K255</f>
        <v>-988</v>
      </c>
      <c r="I255" s="133"/>
      <c r="J255" s="211">
        <f ca="1">VLOOKUP(G255,'Code List'!B:G,6,0)</f>
        <v>0.5</v>
      </c>
      <c r="K255" s="140">
        <f ca="1">SUMIFS(Stock!C:C,Stock!B:B,'DA Injection'!G255)+SUMIFS(Stock!C:C,Stock!B:B,VLOOKUP('DA Injection'!G255,'Code List'!$B:$K,10,0))</f>
        <v>988</v>
      </c>
      <c r="L255" s="140">
        <f ca="1">VLOOKUP(G255,'Code List'!B:F,4,0)</f>
        <v>40</v>
      </c>
      <c r="M255" s="140">
        <f ca="1">VLOOKUP(G255,'Code List'!B:F,5,0)</f>
        <v>2</v>
      </c>
      <c r="N255" s="197">
        <f t="shared" ca="1" si="245"/>
        <v>180</v>
      </c>
      <c r="O255" s="134"/>
      <c r="P255" s="124" t="s">
        <v>231</v>
      </c>
      <c r="Q255" s="125" t="s">
        <v>228</v>
      </c>
      <c r="R255" s="126" t="s">
        <v>229</v>
      </c>
      <c r="S255" s="125" t="s">
        <v>228</v>
      </c>
      <c r="T255" s="126" t="s">
        <v>229</v>
      </c>
      <c r="U255" s="125" t="s">
        <v>228</v>
      </c>
      <c r="V255" s="126" t="s">
        <v>229</v>
      </c>
      <c r="W255" s="125" t="s">
        <v>228</v>
      </c>
      <c r="X255" s="126" t="s">
        <v>229</v>
      </c>
      <c r="Y255" s="125" t="s">
        <v>228</v>
      </c>
      <c r="Z255" s="126" t="s">
        <v>229</v>
      </c>
      <c r="AA255" s="125" t="s">
        <v>228</v>
      </c>
      <c r="AB255" s="126" t="s">
        <v>229</v>
      </c>
      <c r="AC255" s="125" t="s">
        <v>228</v>
      </c>
      <c r="AD255" s="126" t="s">
        <v>229</v>
      </c>
      <c r="AE255" s="125" t="s">
        <v>228</v>
      </c>
      <c r="AF255" s="126" t="s">
        <v>229</v>
      </c>
      <c r="AG255" s="125" t="s">
        <v>228</v>
      </c>
      <c r="AH255" s="126" t="s">
        <v>229</v>
      </c>
      <c r="AI255" s="125" t="s">
        <v>228</v>
      </c>
      <c r="AJ255" s="126" t="s">
        <v>229</v>
      </c>
      <c r="AK255" s="150"/>
      <c r="AL255" s="150"/>
      <c r="AM255" s="150"/>
      <c r="AN255" s="150"/>
      <c r="AO255" s="150"/>
      <c r="AP255" s="150"/>
      <c r="AQ255" s="150"/>
      <c r="AR255" s="150"/>
      <c r="AS255" s="150"/>
      <c r="AT255" s="150"/>
      <c r="AU255" s="150"/>
      <c r="AV255" s="150"/>
      <c r="AW255" s="150"/>
      <c r="AX255" s="150"/>
      <c r="AY255" s="150"/>
      <c r="AZ255" s="150"/>
      <c r="BA255" s="150"/>
      <c r="BB255" s="150"/>
      <c r="BC255" s="150"/>
      <c r="BD255" s="150"/>
      <c r="BE255" s="150"/>
      <c r="BF255" s="150"/>
      <c r="BG255" s="150"/>
      <c r="BH255" s="150"/>
      <c r="BI255" s="150"/>
      <c r="BJ255" s="150"/>
      <c r="BK255" s="150"/>
      <c r="BL255" s="150"/>
      <c r="BM255" s="150"/>
      <c r="BN255" s="150"/>
      <c r="BO255" s="150"/>
      <c r="BP255" s="150"/>
      <c r="BQ255" s="150"/>
      <c r="BR255" s="150"/>
    </row>
    <row r="256" spans="1:70" s="115" customFormat="1" ht="66.95" customHeight="1">
      <c r="A256" s="114"/>
      <c r="B256" s="121"/>
      <c r="C256" s="144">
        <f t="shared" ref="C256:M256" ca="1" si="307">C255</f>
        <v>37</v>
      </c>
      <c r="D256" s="264" t="str">
        <f t="shared" ca="1" si="307"/>
        <v>-</v>
      </c>
      <c r="E256" s="144">
        <f t="shared" ca="1" si="307"/>
        <v>14</v>
      </c>
      <c r="F256" s="144">
        <f t="shared" ca="1" si="307"/>
        <v>450</v>
      </c>
      <c r="G256" s="144" t="str">
        <f t="shared" ca="1" si="307"/>
        <v>DA63-08670A</v>
      </c>
      <c r="H256" s="196">
        <f t="shared" ca="1" si="307"/>
        <v>-988</v>
      </c>
      <c r="I256" s="144">
        <f t="shared" si="307"/>
        <v>0</v>
      </c>
      <c r="J256" s="212">
        <f t="shared" ca="1" si="307"/>
        <v>0.5</v>
      </c>
      <c r="K256" s="146">
        <f t="shared" ca="1" si="307"/>
        <v>988</v>
      </c>
      <c r="L256" s="146">
        <f t="shared" ca="1" si="307"/>
        <v>40</v>
      </c>
      <c r="M256" s="146">
        <f t="shared" ca="1" si="307"/>
        <v>2</v>
      </c>
      <c r="N256" s="193">
        <f t="shared" ca="1" si="245"/>
        <v>180</v>
      </c>
      <c r="O256" s="134" t="s">
        <v>238</v>
      </c>
      <c r="P256" s="124"/>
      <c r="Q256" s="463">
        <f ca="1">IF(SUMIFS(INDIRECT("'PSI WM REF'!"&amp;SUBSTITUTE(ADDRESS(1,MATCH(Q$2,INDIRECT("'PSI WM REF'!"&amp;"5:5"),0)),"$1","")&amp;":"&amp;SUBSTITUTE(ADDRESS(1,MATCH(Q$2,INDIRECT("'PSI WM REF'!"&amp;"5:5"),0)),"$1","")),INDIRECT("'PSI WM REF'!"&amp;"C:C"),$G255,INDIRECT("'PSI WM REF'!"&amp;"U:U"),"3.Balance stock (only SEHC)")&gt;0,0,IF(ABS(SUMIFS(INDIRECT("'PSI WM REF'!"&amp;SUBSTITUTE(ADDRESS(1,MATCH(Q$2,INDIRECT("'PSI WM REF'!"&amp;"5:5"),0)),"$1","")&amp;":"&amp;SUBSTITUTE(ADDRESS(1,MATCH(Q$2,INDIRECT("'PSI WM REF'!"&amp;"5:5"),0)),"$1","")),INDIRECT("'PSI WM REF'!"&amp;"C:C"),$G255,INDIRECT("'PSI WM REF'!"&amp;"U:U"),"3.Balance stock (only SEHC)"))&gt;SUMIFS(INDIRECT("'PSI WM REF'!"&amp;SUBSTITUTE(ADDRESS(1,MATCH(Q$2,INDIRECT("'PSI WM REF'!"&amp;"5:5"),0)),"$1","")&amp;":"&amp;SUBSTITUTE(ADDRESS(1,MATCH(Q$2,INDIRECT("'PSI WM REF'!"&amp;"5:5"),0)),"$1","")),INDIRECT("'PSI WM REF'!"&amp;"C:C"),$G255,INDIRECT("'PSI WM REF'!"&amp;"U:U"),"1.Requirements (필요량)"),SUMIFS(INDIRECT("'PSI WM REF'!"&amp;SUBSTITUTE(ADDRESS(1,MATCH(Q$2,INDIRECT("'PSI WM REF'!"&amp;"5:5"),0)),"$1","")&amp;":"&amp;SUBSTITUTE(ADDRESS(1,MATCH(Q$2,INDIRECT("'PSI WM REF'!"&amp;"5:5"),0)),"$1","")),INDIRECT("'PSI WM REF'!"&amp;"C:C"),$G255,INDIRECT("'PSI WM REF'!"&amp;"U:U"),"1.Requirements (필요량)"),ABS(SUMIFS(INDIRECT("'PSI WM REF'!"&amp;SUBSTITUTE(ADDRESS(1,MATCH(Q$2,INDIRECT("'PSI WM REF'!"&amp;"5:5"),0)),"$1","")&amp;":"&amp;SUBSTITUTE(ADDRESS(1,MATCH(Q$2,INDIRECT("'PSI WM REF'!"&amp;"5:5"),0)),"$1","")),INDIRECT("'PSI WM REF'!"&amp;"C:C"),$G255,INDIRECT("'PSI WM REF'!"&amp;"U:U"),"3.Balance stock (only SEHC)"))))+N(" [[[[               Comment: WM REF PSI              ]]]")+IFERROR(SUMIFS(INDIRECT("'PSI VC'!"&amp;SUBSTITUTE(ADDRESS(1,MATCH(Q$2,INDIRECT("'PSI VC'!"&amp;"3:3"),0)),"$1","")&amp;":"&amp;SUBSTITUTE(ADDRESS(1,MATCH(Q$2,INDIRECT("'PSI VC'!"&amp;"3:3"),0)),"$1","")),INDIRECT("'PSI VC'!"&amp;"A:A"),$G255),0)+N("[[[                    Comment: VC PSI                    ]]]")+SUMIFS(INDIRECT("'Assy PSI Shortage'!"&amp;SUBSTITUTE(ADDRESS(1,42+MATCH(Q$2,INDIRECT("'Assy PSI Shortage'!"&amp;"AQ2:BA2"),0)),"$1","")&amp;":"&amp;SUBSTITUTE(ADDRESS(1,42+MATCH(Q$2,INDIRECT("'Assy PSI Shortage'!"&amp;"AQ2:BA2"),0)),"$1","")),'Assy PSI Shortage'!$AP:$AP,'DA Injection'!$G255)+N("[[[                    Comment: Assy PSI                    ]]]")</f>
        <v>0</v>
      </c>
      <c r="R256" s="464"/>
      <c r="S256" s="463">
        <f ca="1">IF(SUMIFS(INDIRECT("'PSI WM REF'!"&amp;SUBSTITUTE(ADDRESS(1,MATCH(S$2,INDIRECT("'PSI WM REF'!"&amp;"5:5"),0)),"$1","")&amp;":"&amp;SUBSTITUTE(ADDRESS(1,MATCH(S$2,INDIRECT("'PSI WM REF'!"&amp;"5:5"),0)),"$1","")),INDIRECT("'PSI WM REF'!"&amp;"C:C"),$G255,INDIRECT("'PSI WM REF'!"&amp;"U:U"),"3.Balance stock (only SEHC)")&gt;0,0,IF(ABS(SUMIFS(INDIRECT("'PSI WM REF'!"&amp;SUBSTITUTE(ADDRESS(1,MATCH(S$2,INDIRECT("'PSI WM REF'!"&amp;"5:5"),0)),"$1","")&amp;":"&amp;SUBSTITUTE(ADDRESS(1,MATCH(S$2,INDIRECT("'PSI WM REF'!"&amp;"5:5"),0)),"$1","")),INDIRECT("'PSI WM REF'!"&amp;"C:C"),$G255,INDIRECT("'PSI WM REF'!"&amp;"U:U"),"3.Balance stock (only SEHC)"))&gt;SUMIFS(INDIRECT("'PSI WM REF'!"&amp;SUBSTITUTE(ADDRESS(1,MATCH(S$2,INDIRECT("'PSI WM REF'!"&amp;"5:5"),0)),"$1","")&amp;":"&amp;SUBSTITUTE(ADDRESS(1,MATCH(S$2,INDIRECT("'PSI WM REF'!"&amp;"5:5"),0)),"$1","")),INDIRECT("'PSI WM REF'!"&amp;"C:C"),$G255,INDIRECT("'PSI WM REF'!"&amp;"U:U"),"1.Requirements (필요량)"),SUMIFS(INDIRECT("'PSI WM REF'!"&amp;SUBSTITUTE(ADDRESS(1,MATCH(S$2,INDIRECT("'PSI WM REF'!"&amp;"5:5"),0)),"$1","")&amp;":"&amp;SUBSTITUTE(ADDRESS(1,MATCH(S$2,INDIRECT("'PSI WM REF'!"&amp;"5:5"),0)),"$1","")),INDIRECT("'PSI WM REF'!"&amp;"C:C"),$G255,INDIRECT("'PSI WM REF'!"&amp;"U:U"),"1.Requirements (필요량)"),ABS(SUMIFS(INDIRECT("'PSI WM REF'!"&amp;SUBSTITUTE(ADDRESS(1,MATCH(S$2,INDIRECT("'PSI WM REF'!"&amp;"5:5"),0)),"$1","")&amp;":"&amp;SUBSTITUTE(ADDRESS(1,MATCH(S$2,INDIRECT("'PSI WM REF'!"&amp;"5:5"),0)),"$1","")),INDIRECT("'PSI WM REF'!"&amp;"C:C"),$G255,INDIRECT("'PSI WM REF'!"&amp;"U:U"),"3.Balance stock (only SEHC)"))))+N(" [[[[               Comment: WM REF PSI              ]]]")+IFERROR(SUMIFS(INDIRECT("'PSI VC'!"&amp;SUBSTITUTE(ADDRESS(1,MATCH(S$2,INDIRECT("'PSI VC'!"&amp;"3:3"),0)),"$1","")&amp;":"&amp;SUBSTITUTE(ADDRESS(1,MATCH(S$2,INDIRECT("'PSI VC'!"&amp;"3:3"),0)),"$1","")),INDIRECT("'PSI VC'!"&amp;"A:A"),$G255),0)+N("[[[                    Comment: VC PSI                    ]]]")+SUMIFS(INDIRECT("'Assy PSI Shortage'!"&amp;SUBSTITUTE(ADDRESS(1,42+MATCH(S$2,INDIRECT("'Assy PSI Shortage'!"&amp;"AQ2:BA2"),0)),"$1","")&amp;":"&amp;SUBSTITUTE(ADDRESS(1,42+MATCH(S$2,INDIRECT("'Assy PSI Shortage'!"&amp;"AQ2:BA2"),0)),"$1","")),'Assy PSI Shortage'!$AP:$AP,'DA Injection'!$G255)+N("[[[                    Comment: Assy PSI                    ]]]")</f>
        <v>0</v>
      </c>
      <c r="T256" s="464"/>
      <c r="U256" s="463">
        <f ca="1">IF(SUMIFS(INDIRECT("'PSI WM REF'!"&amp;SUBSTITUTE(ADDRESS(1,MATCH(U$2,INDIRECT("'PSI WM REF'!"&amp;"5:5"),0)),"$1","")&amp;":"&amp;SUBSTITUTE(ADDRESS(1,MATCH(U$2,INDIRECT("'PSI WM REF'!"&amp;"5:5"),0)),"$1","")),INDIRECT("'PSI WM REF'!"&amp;"C:C"),$G255,INDIRECT("'PSI WM REF'!"&amp;"U:U"),"3.Balance stock (only SEHC)")&gt;0,0,IF(ABS(SUMIFS(INDIRECT("'PSI WM REF'!"&amp;SUBSTITUTE(ADDRESS(1,MATCH(U$2,INDIRECT("'PSI WM REF'!"&amp;"5:5"),0)),"$1","")&amp;":"&amp;SUBSTITUTE(ADDRESS(1,MATCH(U$2,INDIRECT("'PSI WM REF'!"&amp;"5:5"),0)),"$1","")),INDIRECT("'PSI WM REF'!"&amp;"C:C"),$G255,INDIRECT("'PSI WM REF'!"&amp;"U:U"),"3.Balance stock (only SEHC)"))&gt;SUMIFS(INDIRECT("'PSI WM REF'!"&amp;SUBSTITUTE(ADDRESS(1,MATCH(U$2,INDIRECT("'PSI WM REF'!"&amp;"5:5"),0)),"$1","")&amp;":"&amp;SUBSTITUTE(ADDRESS(1,MATCH(U$2,INDIRECT("'PSI WM REF'!"&amp;"5:5"),0)),"$1","")),INDIRECT("'PSI WM REF'!"&amp;"C:C"),$G255,INDIRECT("'PSI WM REF'!"&amp;"U:U"),"1.Requirements (필요량)"),SUMIFS(INDIRECT("'PSI WM REF'!"&amp;SUBSTITUTE(ADDRESS(1,MATCH(U$2,INDIRECT("'PSI WM REF'!"&amp;"5:5"),0)),"$1","")&amp;":"&amp;SUBSTITUTE(ADDRESS(1,MATCH(U$2,INDIRECT("'PSI WM REF'!"&amp;"5:5"),0)),"$1","")),INDIRECT("'PSI WM REF'!"&amp;"C:C"),$G255,INDIRECT("'PSI WM REF'!"&amp;"U:U"),"1.Requirements (필요량)"),ABS(SUMIFS(INDIRECT("'PSI WM REF'!"&amp;SUBSTITUTE(ADDRESS(1,MATCH(U$2,INDIRECT("'PSI WM REF'!"&amp;"5:5"),0)),"$1","")&amp;":"&amp;SUBSTITUTE(ADDRESS(1,MATCH(U$2,INDIRECT("'PSI WM REF'!"&amp;"5:5"),0)),"$1","")),INDIRECT("'PSI WM REF'!"&amp;"C:C"),$G255,INDIRECT("'PSI WM REF'!"&amp;"U:U"),"3.Balance stock (only SEHC)"))))+N(" [[[[               Comment: WM REF PSI              ]]]")+IFERROR(SUMIFS(INDIRECT("'PSI VC'!"&amp;SUBSTITUTE(ADDRESS(1,MATCH(U$2,INDIRECT("'PSI VC'!"&amp;"3:3"),0)),"$1","")&amp;":"&amp;SUBSTITUTE(ADDRESS(1,MATCH(U$2,INDIRECT("'PSI VC'!"&amp;"3:3"),0)),"$1","")),INDIRECT("'PSI VC'!"&amp;"A:A"),$G255),0)+N("[[[                    Comment: VC PSI                    ]]]")+SUMIFS(INDIRECT("'Assy PSI Shortage'!"&amp;SUBSTITUTE(ADDRESS(1,42+MATCH(U$2,INDIRECT("'Assy PSI Shortage'!"&amp;"AQ2:BA2"),0)),"$1","")&amp;":"&amp;SUBSTITUTE(ADDRESS(1,42+MATCH(U$2,INDIRECT("'Assy PSI Shortage'!"&amp;"AQ2:BA2"),0)),"$1","")),'Assy PSI Shortage'!$AP:$AP,'DA Injection'!$G255)+N("[[[                    Comment: Assy PSI                    ]]]")</f>
        <v>0</v>
      </c>
      <c r="V256" s="464"/>
      <c r="W256" s="463">
        <f ca="1">IF(SUMIFS(INDIRECT("'PSI WM REF'!"&amp;SUBSTITUTE(ADDRESS(1,MATCH(W$2,INDIRECT("'PSI WM REF'!"&amp;"5:5"),0)),"$1","")&amp;":"&amp;SUBSTITUTE(ADDRESS(1,MATCH(W$2,INDIRECT("'PSI WM REF'!"&amp;"5:5"),0)),"$1","")),INDIRECT("'PSI WM REF'!"&amp;"C:C"),$G255,INDIRECT("'PSI WM REF'!"&amp;"U:U"),"3.Balance stock (only SEHC)")&gt;0,0,IF(ABS(SUMIFS(INDIRECT("'PSI WM REF'!"&amp;SUBSTITUTE(ADDRESS(1,MATCH(W$2,INDIRECT("'PSI WM REF'!"&amp;"5:5"),0)),"$1","")&amp;":"&amp;SUBSTITUTE(ADDRESS(1,MATCH(W$2,INDIRECT("'PSI WM REF'!"&amp;"5:5"),0)),"$1","")),INDIRECT("'PSI WM REF'!"&amp;"C:C"),$G255,INDIRECT("'PSI WM REF'!"&amp;"U:U"),"3.Balance stock (only SEHC)"))&gt;SUMIFS(INDIRECT("'PSI WM REF'!"&amp;SUBSTITUTE(ADDRESS(1,MATCH(W$2,INDIRECT("'PSI WM REF'!"&amp;"5:5"),0)),"$1","")&amp;":"&amp;SUBSTITUTE(ADDRESS(1,MATCH(W$2,INDIRECT("'PSI WM REF'!"&amp;"5:5"),0)),"$1","")),INDIRECT("'PSI WM REF'!"&amp;"C:C"),$G255,INDIRECT("'PSI WM REF'!"&amp;"U:U"),"1.Requirements (필요량)"),SUMIFS(INDIRECT("'PSI WM REF'!"&amp;SUBSTITUTE(ADDRESS(1,MATCH(W$2,INDIRECT("'PSI WM REF'!"&amp;"5:5"),0)),"$1","")&amp;":"&amp;SUBSTITUTE(ADDRESS(1,MATCH(W$2,INDIRECT("'PSI WM REF'!"&amp;"5:5"),0)),"$1","")),INDIRECT("'PSI WM REF'!"&amp;"C:C"),$G255,INDIRECT("'PSI WM REF'!"&amp;"U:U"),"1.Requirements (필요량)"),ABS(SUMIFS(INDIRECT("'PSI WM REF'!"&amp;SUBSTITUTE(ADDRESS(1,MATCH(W$2,INDIRECT("'PSI WM REF'!"&amp;"5:5"),0)),"$1","")&amp;":"&amp;SUBSTITUTE(ADDRESS(1,MATCH(W$2,INDIRECT("'PSI WM REF'!"&amp;"5:5"),0)),"$1","")),INDIRECT("'PSI WM REF'!"&amp;"C:C"),$G255,INDIRECT("'PSI WM REF'!"&amp;"U:U"),"3.Balance stock (only SEHC)"))))+N(" [[[[               Comment: WM REF PSI              ]]]")+IFERROR(SUMIFS(INDIRECT("'PSI VC'!"&amp;SUBSTITUTE(ADDRESS(1,MATCH(W$2,INDIRECT("'PSI VC'!"&amp;"3:3"),0)),"$1","")&amp;":"&amp;SUBSTITUTE(ADDRESS(1,MATCH(W$2,INDIRECT("'PSI VC'!"&amp;"3:3"),0)),"$1","")),INDIRECT("'PSI VC'!"&amp;"A:A"),$G255),0)+N("[[[                    Comment: VC PSI                    ]]]")+SUMIFS(INDIRECT("'Assy PSI Shortage'!"&amp;SUBSTITUTE(ADDRESS(1,42+MATCH(W$2,INDIRECT("'Assy PSI Shortage'!"&amp;"AQ2:BA2"),0)),"$1","")&amp;":"&amp;SUBSTITUTE(ADDRESS(1,42+MATCH(W$2,INDIRECT("'Assy PSI Shortage'!"&amp;"AQ2:BA2"),0)),"$1","")),'Assy PSI Shortage'!$AP:$AP,'DA Injection'!$G255)+N("[[[                    Comment: Assy PSI                    ]]]")</f>
        <v>0</v>
      </c>
      <c r="X256" s="464"/>
      <c r="Y256" s="463">
        <f ca="1">IF(SUMIFS(INDIRECT("'PSI WM REF'!"&amp;SUBSTITUTE(ADDRESS(1,MATCH(Y$2,INDIRECT("'PSI WM REF'!"&amp;"5:5"),0)),"$1","")&amp;":"&amp;SUBSTITUTE(ADDRESS(1,MATCH(Y$2,INDIRECT("'PSI WM REF'!"&amp;"5:5"),0)),"$1","")),INDIRECT("'PSI WM REF'!"&amp;"C:C"),$G255,INDIRECT("'PSI WM REF'!"&amp;"U:U"),"3.Balance stock (only SEHC)")&gt;0,0,IF(ABS(SUMIFS(INDIRECT("'PSI WM REF'!"&amp;SUBSTITUTE(ADDRESS(1,MATCH(Y$2,INDIRECT("'PSI WM REF'!"&amp;"5:5"),0)),"$1","")&amp;":"&amp;SUBSTITUTE(ADDRESS(1,MATCH(Y$2,INDIRECT("'PSI WM REF'!"&amp;"5:5"),0)),"$1","")),INDIRECT("'PSI WM REF'!"&amp;"C:C"),$G255,INDIRECT("'PSI WM REF'!"&amp;"U:U"),"3.Balance stock (only SEHC)"))&gt;SUMIFS(INDIRECT("'PSI WM REF'!"&amp;SUBSTITUTE(ADDRESS(1,MATCH(Y$2,INDIRECT("'PSI WM REF'!"&amp;"5:5"),0)),"$1","")&amp;":"&amp;SUBSTITUTE(ADDRESS(1,MATCH(Y$2,INDIRECT("'PSI WM REF'!"&amp;"5:5"),0)),"$1","")),INDIRECT("'PSI WM REF'!"&amp;"C:C"),$G255,INDIRECT("'PSI WM REF'!"&amp;"U:U"),"1.Requirements (필요량)"),SUMIFS(INDIRECT("'PSI WM REF'!"&amp;SUBSTITUTE(ADDRESS(1,MATCH(Y$2,INDIRECT("'PSI WM REF'!"&amp;"5:5"),0)),"$1","")&amp;":"&amp;SUBSTITUTE(ADDRESS(1,MATCH(Y$2,INDIRECT("'PSI WM REF'!"&amp;"5:5"),0)),"$1","")),INDIRECT("'PSI WM REF'!"&amp;"C:C"),$G255,INDIRECT("'PSI WM REF'!"&amp;"U:U"),"1.Requirements (필요량)"),ABS(SUMIFS(INDIRECT("'PSI WM REF'!"&amp;SUBSTITUTE(ADDRESS(1,MATCH(Y$2,INDIRECT("'PSI WM REF'!"&amp;"5:5"),0)),"$1","")&amp;":"&amp;SUBSTITUTE(ADDRESS(1,MATCH(Y$2,INDIRECT("'PSI WM REF'!"&amp;"5:5"),0)),"$1","")),INDIRECT("'PSI WM REF'!"&amp;"C:C"),$G255,INDIRECT("'PSI WM REF'!"&amp;"U:U"),"3.Balance stock (only SEHC)"))))+N(" [[[[               Comment: WM REF PSI              ]]]")+IFERROR(SUMIFS(INDIRECT("'PSI VC'!"&amp;SUBSTITUTE(ADDRESS(1,MATCH(Y$2,INDIRECT("'PSI VC'!"&amp;"3:3"),0)),"$1","")&amp;":"&amp;SUBSTITUTE(ADDRESS(1,MATCH(Y$2,INDIRECT("'PSI VC'!"&amp;"3:3"),0)),"$1","")),INDIRECT("'PSI VC'!"&amp;"A:A"),$G255),0)+N("[[[                    Comment: VC PSI                    ]]]")+SUMIFS(INDIRECT("'Assy PSI Shortage'!"&amp;SUBSTITUTE(ADDRESS(1,42+MATCH(Y$2,INDIRECT("'Assy PSI Shortage'!"&amp;"AQ2:BA2"),0)),"$1","")&amp;":"&amp;SUBSTITUTE(ADDRESS(1,42+MATCH(Y$2,INDIRECT("'Assy PSI Shortage'!"&amp;"AQ2:BA2"),0)),"$1","")),'Assy PSI Shortage'!$AP:$AP,'DA Injection'!$G255)+N("[[[                    Comment: Assy PSI                    ]]]")</f>
        <v>0</v>
      </c>
      <c r="Z256" s="464"/>
      <c r="AA256" s="463">
        <f ca="1">IF(SUMIFS(INDIRECT("'PSI WM REF'!"&amp;SUBSTITUTE(ADDRESS(1,MATCH(AA$2,INDIRECT("'PSI WM REF'!"&amp;"5:5"),0)),"$1","")&amp;":"&amp;SUBSTITUTE(ADDRESS(1,MATCH(AA$2,INDIRECT("'PSI WM REF'!"&amp;"5:5"),0)),"$1","")),INDIRECT("'PSI WM REF'!"&amp;"C:C"),$G255,INDIRECT("'PSI WM REF'!"&amp;"U:U"),"3.Balance stock (only SEHC)")&gt;0,0,IF(ABS(SUMIFS(INDIRECT("'PSI WM REF'!"&amp;SUBSTITUTE(ADDRESS(1,MATCH(AA$2,INDIRECT("'PSI WM REF'!"&amp;"5:5"),0)),"$1","")&amp;":"&amp;SUBSTITUTE(ADDRESS(1,MATCH(AA$2,INDIRECT("'PSI WM REF'!"&amp;"5:5"),0)),"$1","")),INDIRECT("'PSI WM REF'!"&amp;"C:C"),$G255,INDIRECT("'PSI WM REF'!"&amp;"U:U"),"3.Balance stock (only SEHC)"))&gt;SUMIFS(INDIRECT("'PSI WM REF'!"&amp;SUBSTITUTE(ADDRESS(1,MATCH(AA$2,INDIRECT("'PSI WM REF'!"&amp;"5:5"),0)),"$1","")&amp;":"&amp;SUBSTITUTE(ADDRESS(1,MATCH(AA$2,INDIRECT("'PSI WM REF'!"&amp;"5:5"),0)),"$1","")),INDIRECT("'PSI WM REF'!"&amp;"C:C"),$G255,INDIRECT("'PSI WM REF'!"&amp;"U:U"),"1.Requirements (필요량)"),SUMIFS(INDIRECT("'PSI WM REF'!"&amp;SUBSTITUTE(ADDRESS(1,MATCH(AA$2,INDIRECT("'PSI WM REF'!"&amp;"5:5"),0)),"$1","")&amp;":"&amp;SUBSTITUTE(ADDRESS(1,MATCH(AA$2,INDIRECT("'PSI WM REF'!"&amp;"5:5"),0)),"$1","")),INDIRECT("'PSI WM REF'!"&amp;"C:C"),$G255,INDIRECT("'PSI WM REF'!"&amp;"U:U"),"1.Requirements (필요량)"),ABS(SUMIFS(INDIRECT("'PSI WM REF'!"&amp;SUBSTITUTE(ADDRESS(1,MATCH(AA$2,INDIRECT("'PSI WM REF'!"&amp;"5:5"),0)),"$1","")&amp;":"&amp;SUBSTITUTE(ADDRESS(1,MATCH(AA$2,INDIRECT("'PSI WM REF'!"&amp;"5:5"),0)),"$1","")),INDIRECT("'PSI WM REF'!"&amp;"C:C"),$G255,INDIRECT("'PSI WM REF'!"&amp;"U:U"),"3.Balance stock (only SEHC)"))))+N(" [[[[               Comment: WM REF PSI              ]]]")+IFERROR(SUMIFS(INDIRECT("'PSI VC'!"&amp;SUBSTITUTE(ADDRESS(1,MATCH(AA$2,INDIRECT("'PSI VC'!"&amp;"3:3"),0)),"$1","")&amp;":"&amp;SUBSTITUTE(ADDRESS(1,MATCH(AA$2,INDIRECT("'PSI VC'!"&amp;"3:3"),0)),"$1","")),INDIRECT("'PSI VC'!"&amp;"A:A"),$G255),0)+N("[[[                    Comment: VC PSI                    ]]]")+SUMIFS(INDIRECT("'Assy PSI Shortage'!"&amp;SUBSTITUTE(ADDRESS(1,42+MATCH(AA$2,INDIRECT("'Assy PSI Shortage'!"&amp;"AQ2:BA2"),0)),"$1","")&amp;":"&amp;SUBSTITUTE(ADDRESS(1,42+MATCH(AA$2,INDIRECT("'Assy PSI Shortage'!"&amp;"AQ2:BA2"),0)),"$1","")),'Assy PSI Shortage'!$AP:$AP,'DA Injection'!$G255)+N("[[[                    Comment: Assy PSI                    ]]]")</f>
        <v>0</v>
      </c>
      <c r="AB256" s="464"/>
      <c r="AC256" s="463">
        <f ca="1">IF(SUMIFS(INDIRECT("'PSI WM REF'!"&amp;SUBSTITUTE(ADDRESS(1,MATCH(AC$2,INDIRECT("'PSI WM REF'!"&amp;"5:5"),0)),"$1","")&amp;":"&amp;SUBSTITUTE(ADDRESS(1,MATCH(AC$2,INDIRECT("'PSI WM REF'!"&amp;"5:5"),0)),"$1","")),INDIRECT("'PSI WM REF'!"&amp;"C:C"),$G255,INDIRECT("'PSI WM REF'!"&amp;"U:U"),"3.Balance stock (only SEHC)")&gt;0,0,IF(ABS(SUMIFS(INDIRECT("'PSI WM REF'!"&amp;SUBSTITUTE(ADDRESS(1,MATCH(AC$2,INDIRECT("'PSI WM REF'!"&amp;"5:5"),0)),"$1","")&amp;":"&amp;SUBSTITUTE(ADDRESS(1,MATCH(AC$2,INDIRECT("'PSI WM REF'!"&amp;"5:5"),0)),"$1","")),INDIRECT("'PSI WM REF'!"&amp;"C:C"),$G255,INDIRECT("'PSI WM REF'!"&amp;"U:U"),"3.Balance stock (only SEHC)"))&gt;SUMIFS(INDIRECT("'PSI WM REF'!"&amp;SUBSTITUTE(ADDRESS(1,MATCH(AC$2,INDIRECT("'PSI WM REF'!"&amp;"5:5"),0)),"$1","")&amp;":"&amp;SUBSTITUTE(ADDRESS(1,MATCH(AC$2,INDIRECT("'PSI WM REF'!"&amp;"5:5"),0)),"$1","")),INDIRECT("'PSI WM REF'!"&amp;"C:C"),$G255,INDIRECT("'PSI WM REF'!"&amp;"U:U"),"1.Requirements (필요량)"),SUMIFS(INDIRECT("'PSI WM REF'!"&amp;SUBSTITUTE(ADDRESS(1,MATCH(AC$2,INDIRECT("'PSI WM REF'!"&amp;"5:5"),0)),"$1","")&amp;":"&amp;SUBSTITUTE(ADDRESS(1,MATCH(AC$2,INDIRECT("'PSI WM REF'!"&amp;"5:5"),0)),"$1","")),INDIRECT("'PSI WM REF'!"&amp;"C:C"),$G255,INDIRECT("'PSI WM REF'!"&amp;"U:U"),"1.Requirements (필요량)"),ABS(SUMIFS(INDIRECT("'PSI WM REF'!"&amp;SUBSTITUTE(ADDRESS(1,MATCH(AC$2,INDIRECT("'PSI WM REF'!"&amp;"5:5"),0)),"$1","")&amp;":"&amp;SUBSTITUTE(ADDRESS(1,MATCH(AC$2,INDIRECT("'PSI WM REF'!"&amp;"5:5"),0)),"$1","")),INDIRECT("'PSI WM REF'!"&amp;"C:C"),$G255,INDIRECT("'PSI WM REF'!"&amp;"U:U"),"3.Balance stock (only SEHC)"))))+N(" [[[[               Comment: WM REF PSI              ]]]")+IFERROR(SUMIFS(INDIRECT("'PSI VC'!"&amp;SUBSTITUTE(ADDRESS(1,MATCH(AC$2,INDIRECT("'PSI VC'!"&amp;"3:3"),0)),"$1","")&amp;":"&amp;SUBSTITUTE(ADDRESS(1,MATCH(AC$2,INDIRECT("'PSI VC'!"&amp;"3:3"),0)),"$1","")),INDIRECT("'PSI VC'!"&amp;"A:A"),$G255),0)+N("[[[                    Comment: VC PSI                    ]]]")+SUMIFS(INDIRECT("'Assy PSI Shortage'!"&amp;SUBSTITUTE(ADDRESS(1,42+MATCH(AC$2,INDIRECT("'Assy PSI Shortage'!"&amp;"AQ2:BA2"),0)),"$1","")&amp;":"&amp;SUBSTITUTE(ADDRESS(1,42+MATCH(AC$2,INDIRECT("'Assy PSI Shortage'!"&amp;"AQ2:BA2"),0)),"$1","")),'Assy PSI Shortage'!$AP:$AP,'DA Injection'!$G255)+N("[[[                    Comment: Assy PSI                    ]]]")</f>
        <v>0</v>
      </c>
      <c r="AD256" s="464"/>
      <c r="AE256" s="463">
        <f ca="1">IF(SUMIFS(INDIRECT("'PSI WM REF'!"&amp;SUBSTITUTE(ADDRESS(1,MATCH(AE$2,INDIRECT("'PSI WM REF'!"&amp;"5:5"),0)),"$1","")&amp;":"&amp;SUBSTITUTE(ADDRESS(1,MATCH(AE$2,INDIRECT("'PSI WM REF'!"&amp;"5:5"),0)),"$1","")),INDIRECT("'PSI WM REF'!"&amp;"C:C"),$G255,INDIRECT("'PSI WM REF'!"&amp;"U:U"),"3.Balance stock (only SEHC)")&gt;0,0,IF(ABS(SUMIFS(INDIRECT("'PSI WM REF'!"&amp;SUBSTITUTE(ADDRESS(1,MATCH(AE$2,INDIRECT("'PSI WM REF'!"&amp;"5:5"),0)),"$1","")&amp;":"&amp;SUBSTITUTE(ADDRESS(1,MATCH(AE$2,INDIRECT("'PSI WM REF'!"&amp;"5:5"),0)),"$1","")),INDIRECT("'PSI WM REF'!"&amp;"C:C"),$G255,INDIRECT("'PSI WM REF'!"&amp;"U:U"),"3.Balance stock (only SEHC)"))&gt;SUMIFS(INDIRECT("'PSI WM REF'!"&amp;SUBSTITUTE(ADDRESS(1,MATCH(AE$2,INDIRECT("'PSI WM REF'!"&amp;"5:5"),0)),"$1","")&amp;":"&amp;SUBSTITUTE(ADDRESS(1,MATCH(AE$2,INDIRECT("'PSI WM REF'!"&amp;"5:5"),0)),"$1","")),INDIRECT("'PSI WM REF'!"&amp;"C:C"),$G255,INDIRECT("'PSI WM REF'!"&amp;"U:U"),"1.Requirements (필요량)"),SUMIFS(INDIRECT("'PSI WM REF'!"&amp;SUBSTITUTE(ADDRESS(1,MATCH(AE$2,INDIRECT("'PSI WM REF'!"&amp;"5:5"),0)),"$1","")&amp;":"&amp;SUBSTITUTE(ADDRESS(1,MATCH(AE$2,INDIRECT("'PSI WM REF'!"&amp;"5:5"),0)),"$1","")),INDIRECT("'PSI WM REF'!"&amp;"C:C"),$G255,INDIRECT("'PSI WM REF'!"&amp;"U:U"),"1.Requirements (필요량)"),ABS(SUMIFS(INDIRECT("'PSI WM REF'!"&amp;SUBSTITUTE(ADDRESS(1,MATCH(AE$2,INDIRECT("'PSI WM REF'!"&amp;"5:5"),0)),"$1","")&amp;":"&amp;SUBSTITUTE(ADDRESS(1,MATCH(AE$2,INDIRECT("'PSI WM REF'!"&amp;"5:5"),0)),"$1","")),INDIRECT("'PSI WM REF'!"&amp;"C:C"),$G255,INDIRECT("'PSI WM REF'!"&amp;"U:U"),"3.Balance stock (only SEHC)"))))+N(" [[[[               Comment: WM REF PSI              ]]]")+IFERROR(SUMIFS(INDIRECT("'PSI VC'!"&amp;SUBSTITUTE(ADDRESS(1,MATCH(AE$2,INDIRECT("'PSI VC'!"&amp;"3:3"),0)),"$1","")&amp;":"&amp;SUBSTITUTE(ADDRESS(1,MATCH(AE$2,INDIRECT("'PSI VC'!"&amp;"3:3"),0)),"$1","")),INDIRECT("'PSI VC'!"&amp;"A:A"),$G255),0)+N("[[[                    Comment: VC PSI                    ]]]")+SUMIFS(INDIRECT("'Assy PSI Shortage'!"&amp;SUBSTITUTE(ADDRESS(1,42+MATCH(AE$2,INDIRECT("'Assy PSI Shortage'!"&amp;"AQ2:BA2"),0)),"$1","")&amp;":"&amp;SUBSTITUTE(ADDRESS(1,42+MATCH(AE$2,INDIRECT("'Assy PSI Shortage'!"&amp;"AQ2:BA2"),0)),"$1","")),'Assy PSI Shortage'!$AP:$AP,'DA Injection'!$G255)+N("[[[                    Comment: Assy PSI                    ]]]")</f>
        <v>0</v>
      </c>
      <c r="AF256" s="464"/>
      <c r="AG256" s="463">
        <f ca="1">IF(SUMIFS(INDIRECT("'PSI WM REF'!"&amp;SUBSTITUTE(ADDRESS(1,MATCH(AG$2,INDIRECT("'PSI WM REF'!"&amp;"5:5"),0)),"$1","")&amp;":"&amp;SUBSTITUTE(ADDRESS(1,MATCH(AG$2,INDIRECT("'PSI WM REF'!"&amp;"5:5"),0)),"$1","")),INDIRECT("'PSI WM REF'!"&amp;"C:C"),$G255,INDIRECT("'PSI WM REF'!"&amp;"U:U"),"3.Balance stock (only SEHC)")&gt;0,0,IF(ABS(SUMIFS(INDIRECT("'PSI WM REF'!"&amp;SUBSTITUTE(ADDRESS(1,MATCH(AG$2,INDIRECT("'PSI WM REF'!"&amp;"5:5"),0)),"$1","")&amp;":"&amp;SUBSTITUTE(ADDRESS(1,MATCH(AG$2,INDIRECT("'PSI WM REF'!"&amp;"5:5"),0)),"$1","")),INDIRECT("'PSI WM REF'!"&amp;"C:C"),$G255,INDIRECT("'PSI WM REF'!"&amp;"U:U"),"3.Balance stock (only SEHC)"))&gt;SUMIFS(INDIRECT("'PSI WM REF'!"&amp;SUBSTITUTE(ADDRESS(1,MATCH(AG$2,INDIRECT("'PSI WM REF'!"&amp;"5:5"),0)),"$1","")&amp;":"&amp;SUBSTITUTE(ADDRESS(1,MATCH(AG$2,INDIRECT("'PSI WM REF'!"&amp;"5:5"),0)),"$1","")),INDIRECT("'PSI WM REF'!"&amp;"C:C"),$G255,INDIRECT("'PSI WM REF'!"&amp;"U:U"),"1.Requirements (필요량)"),SUMIFS(INDIRECT("'PSI WM REF'!"&amp;SUBSTITUTE(ADDRESS(1,MATCH(AG$2,INDIRECT("'PSI WM REF'!"&amp;"5:5"),0)),"$1","")&amp;":"&amp;SUBSTITUTE(ADDRESS(1,MATCH(AG$2,INDIRECT("'PSI WM REF'!"&amp;"5:5"),0)),"$1","")),INDIRECT("'PSI WM REF'!"&amp;"C:C"),$G255,INDIRECT("'PSI WM REF'!"&amp;"U:U"),"1.Requirements (필요량)"),ABS(SUMIFS(INDIRECT("'PSI WM REF'!"&amp;SUBSTITUTE(ADDRESS(1,MATCH(AG$2,INDIRECT("'PSI WM REF'!"&amp;"5:5"),0)),"$1","")&amp;":"&amp;SUBSTITUTE(ADDRESS(1,MATCH(AG$2,INDIRECT("'PSI WM REF'!"&amp;"5:5"),0)),"$1","")),INDIRECT("'PSI WM REF'!"&amp;"C:C"),$G255,INDIRECT("'PSI WM REF'!"&amp;"U:U"),"3.Balance stock (only SEHC)"))))+N(" [[[[               Comment: WM REF PSI              ]]]")+IFERROR(SUMIFS(INDIRECT("'PSI VC'!"&amp;SUBSTITUTE(ADDRESS(1,MATCH(AG$2,INDIRECT("'PSI VC'!"&amp;"3:3"),0)),"$1","")&amp;":"&amp;SUBSTITUTE(ADDRESS(1,MATCH(AG$2,INDIRECT("'PSI VC'!"&amp;"3:3"),0)),"$1","")),INDIRECT("'PSI VC'!"&amp;"A:A"),$G255),0)+N("[[[                    Comment: VC PSI                    ]]]")+SUMIFS(INDIRECT("'Assy PSI Shortage'!"&amp;SUBSTITUTE(ADDRESS(1,42+MATCH(AG$2,INDIRECT("'Assy PSI Shortage'!"&amp;"AQ2:BA2"),0)),"$1","")&amp;":"&amp;SUBSTITUTE(ADDRESS(1,42+MATCH(AG$2,INDIRECT("'Assy PSI Shortage'!"&amp;"AQ2:BA2"),0)),"$1","")),'Assy PSI Shortage'!$AP:$AP,'DA Injection'!$G255)+N("[[[                    Comment: Assy PSI                    ]]]")</f>
        <v>0</v>
      </c>
      <c r="AH256" s="464"/>
      <c r="AI256" s="463">
        <f ca="1">IF(SUMIFS(INDIRECT("'PSI WM REF'!"&amp;SUBSTITUTE(ADDRESS(1,MATCH(AI$2,INDIRECT("'PSI WM REF'!"&amp;"5:5"),0)),"$1","")&amp;":"&amp;SUBSTITUTE(ADDRESS(1,MATCH(AI$2,INDIRECT("'PSI WM REF'!"&amp;"5:5"),0)),"$1","")),INDIRECT("'PSI WM REF'!"&amp;"C:C"),$G255,INDIRECT("'PSI WM REF'!"&amp;"U:U"),"3.Balance stock (only SEHC)")&gt;0,0,IF(ABS(SUMIFS(INDIRECT("'PSI WM REF'!"&amp;SUBSTITUTE(ADDRESS(1,MATCH(AI$2,INDIRECT("'PSI WM REF'!"&amp;"5:5"),0)),"$1","")&amp;":"&amp;SUBSTITUTE(ADDRESS(1,MATCH(AI$2,INDIRECT("'PSI WM REF'!"&amp;"5:5"),0)),"$1","")),INDIRECT("'PSI WM REF'!"&amp;"C:C"),$G255,INDIRECT("'PSI WM REF'!"&amp;"U:U"),"3.Balance stock (only SEHC)"))&gt;SUMIFS(INDIRECT("'PSI WM REF'!"&amp;SUBSTITUTE(ADDRESS(1,MATCH(AI$2,INDIRECT("'PSI WM REF'!"&amp;"5:5"),0)),"$1","")&amp;":"&amp;SUBSTITUTE(ADDRESS(1,MATCH(AI$2,INDIRECT("'PSI WM REF'!"&amp;"5:5"),0)),"$1","")),INDIRECT("'PSI WM REF'!"&amp;"C:C"),$G255,INDIRECT("'PSI WM REF'!"&amp;"U:U"),"1.Requirements (필요량)"),SUMIFS(INDIRECT("'PSI WM REF'!"&amp;SUBSTITUTE(ADDRESS(1,MATCH(AI$2,INDIRECT("'PSI WM REF'!"&amp;"5:5"),0)),"$1","")&amp;":"&amp;SUBSTITUTE(ADDRESS(1,MATCH(AI$2,INDIRECT("'PSI WM REF'!"&amp;"5:5"),0)),"$1","")),INDIRECT("'PSI WM REF'!"&amp;"C:C"),$G255,INDIRECT("'PSI WM REF'!"&amp;"U:U"),"1.Requirements (필요량)"),ABS(SUMIFS(INDIRECT("'PSI WM REF'!"&amp;SUBSTITUTE(ADDRESS(1,MATCH(AI$2,INDIRECT("'PSI WM REF'!"&amp;"5:5"),0)),"$1","")&amp;":"&amp;SUBSTITUTE(ADDRESS(1,MATCH(AI$2,INDIRECT("'PSI WM REF'!"&amp;"5:5"),0)),"$1","")),INDIRECT("'PSI WM REF'!"&amp;"C:C"),$G255,INDIRECT("'PSI WM REF'!"&amp;"U:U"),"3.Balance stock (only SEHC)"))))+N(" [[[[               Comment: WM REF PSI              ]]]")+IFERROR(SUMIFS(INDIRECT("'PSI VC'!"&amp;SUBSTITUTE(ADDRESS(1,MATCH(AI$2,INDIRECT("'PSI VC'!"&amp;"3:3"),0)),"$1","")&amp;":"&amp;SUBSTITUTE(ADDRESS(1,MATCH(AI$2,INDIRECT("'PSI VC'!"&amp;"3:3"),0)),"$1","")),INDIRECT("'PSI VC'!"&amp;"A:A"),$G255),0)+N("[[[                    Comment: VC PSI                    ]]]")+SUMIFS(INDIRECT("'Assy PSI Shortage'!"&amp;SUBSTITUTE(ADDRESS(1,42+MATCH(AI$2,INDIRECT("'Assy PSI Shortage'!"&amp;"AQ2:BA2"),0)),"$1","")&amp;":"&amp;SUBSTITUTE(ADDRESS(1,42+MATCH(AI$2,INDIRECT("'Assy PSI Shortage'!"&amp;"AQ2:BA2"),0)),"$1","")),'Assy PSI Shortage'!$AP:$AP,'DA Injection'!$G255)+N("[[[                    Comment: Assy PSI                    ]]]")</f>
        <v>0</v>
      </c>
      <c r="AJ256" s="464"/>
      <c r="AK256" s="150"/>
      <c r="AL256" s="150"/>
      <c r="AM256" s="150"/>
      <c r="AN256" s="150"/>
      <c r="AO256" s="150"/>
      <c r="AP256" s="150"/>
      <c r="AQ256" s="150"/>
      <c r="AR256" s="150"/>
      <c r="AS256" s="150"/>
      <c r="AT256" s="150"/>
      <c r="AU256" s="150"/>
      <c r="AV256" s="150"/>
      <c r="AW256" s="150"/>
      <c r="AX256" s="150"/>
      <c r="AY256" s="150"/>
      <c r="AZ256" s="150"/>
      <c r="BA256" s="150"/>
      <c r="BB256" s="150"/>
      <c r="BC256" s="150"/>
      <c r="BD256" s="150"/>
      <c r="BE256" s="150"/>
      <c r="BF256" s="150"/>
      <c r="BG256" s="150"/>
      <c r="BH256" s="150"/>
      <c r="BI256" s="150"/>
      <c r="BJ256" s="150"/>
      <c r="BK256" s="150"/>
      <c r="BL256" s="150"/>
      <c r="BM256" s="150"/>
      <c r="BN256" s="150"/>
      <c r="BO256" s="150"/>
      <c r="BP256" s="150"/>
      <c r="BQ256" s="150"/>
      <c r="BR256" s="150"/>
    </row>
    <row r="257" spans="1:70" s="115" customFormat="1" ht="33">
      <c r="A257" s="114"/>
      <c r="B257" s="121"/>
      <c r="C257" s="144">
        <f t="shared" ca="1" si="237"/>
        <v>37</v>
      </c>
      <c r="D257" s="264" t="str">
        <f t="shared" ca="1" si="237"/>
        <v>-</v>
      </c>
      <c r="E257" s="144">
        <f t="shared" ref="E257:M257" ca="1" si="308">E256</f>
        <v>14</v>
      </c>
      <c r="F257" s="144">
        <f t="shared" ca="1" si="308"/>
        <v>450</v>
      </c>
      <c r="G257" s="144" t="str">
        <f t="shared" ca="1" si="308"/>
        <v>DA63-08670A</v>
      </c>
      <c r="H257" s="196">
        <f t="shared" ca="1" si="308"/>
        <v>-988</v>
      </c>
      <c r="I257" s="144">
        <f t="shared" si="308"/>
        <v>0</v>
      </c>
      <c r="J257" s="212">
        <f t="shared" ca="1" si="308"/>
        <v>0.5</v>
      </c>
      <c r="K257" s="146">
        <f t="shared" ca="1" si="308"/>
        <v>988</v>
      </c>
      <c r="L257" s="146">
        <f t="shared" ca="1" si="308"/>
        <v>40</v>
      </c>
      <c r="M257" s="146">
        <f t="shared" ca="1" si="308"/>
        <v>2</v>
      </c>
      <c r="N257" s="193">
        <f t="shared" ca="1" si="245"/>
        <v>180</v>
      </c>
      <c r="O257" s="134"/>
      <c r="P257" s="127" t="s">
        <v>240</v>
      </c>
      <c r="Q257" s="208"/>
      <c r="R257" s="208"/>
      <c r="S257" s="208"/>
      <c r="T257" s="208"/>
      <c r="U257" s="208"/>
      <c r="V257" s="208"/>
      <c r="W257" s="208"/>
      <c r="X257" s="208"/>
      <c r="Y257" s="208"/>
      <c r="Z257" s="208"/>
      <c r="AA257" s="208"/>
      <c r="AB257" s="208"/>
      <c r="AC257" s="208"/>
      <c r="AD257" s="208"/>
      <c r="AE257" s="208"/>
      <c r="AF257" s="208"/>
      <c r="AG257" s="208"/>
      <c r="AH257" s="208"/>
      <c r="AI257" s="208"/>
      <c r="AJ257" s="208"/>
      <c r="AK257" s="150"/>
      <c r="AL257" s="150"/>
      <c r="AM257" s="150"/>
      <c r="AN257" s="150"/>
      <c r="AO257" s="150"/>
      <c r="AP257" s="150"/>
      <c r="AQ257" s="150"/>
      <c r="AR257" s="150"/>
      <c r="AS257" s="150"/>
      <c r="AT257" s="150"/>
      <c r="AU257" s="150"/>
      <c r="AV257" s="150"/>
      <c r="AW257" s="150"/>
      <c r="AX257" s="150"/>
      <c r="AY257" s="150"/>
      <c r="AZ257" s="150"/>
      <c r="BA257" s="150"/>
      <c r="BB257" s="150"/>
      <c r="BC257" s="150"/>
      <c r="BD257" s="150"/>
      <c r="BE257" s="150"/>
      <c r="BF257" s="150"/>
      <c r="BG257" s="150"/>
      <c r="BH257" s="150"/>
      <c r="BI257" s="150"/>
      <c r="BJ257" s="150"/>
      <c r="BK257" s="150"/>
      <c r="BL257" s="150"/>
      <c r="BM257" s="150"/>
      <c r="BN257" s="150"/>
      <c r="BO257" s="150"/>
      <c r="BP257" s="150"/>
      <c r="BQ257" s="150"/>
      <c r="BR257" s="150"/>
    </row>
    <row r="258" spans="1:70" s="55" customFormat="1" ht="33">
      <c r="A258" s="54">
        <f ca="1">IF(ISTEXT($G258),COUNTIF($G$6:$G258,"*")," ")</f>
        <v>253</v>
      </c>
      <c r="B258" s="122">
        <v>43524</v>
      </c>
      <c r="C258" s="144">
        <f t="shared" ca="1" si="237"/>
        <v>37</v>
      </c>
      <c r="D258" s="264" t="str">
        <f t="shared" ca="1" si="237"/>
        <v>-</v>
      </c>
      <c r="E258" s="144">
        <f t="shared" ref="E258:M258" ca="1" si="309">E257</f>
        <v>14</v>
      </c>
      <c r="F258" s="144">
        <f t="shared" ca="1" si="309"/>
        <v>450</v>
      </c>
      <c r="G258" s="144" t="str">
        <f t="shared" ca="1" si="309"/>
        <v>DA63-08670A</v>
      </c>
      <c r="H258" s="196">
        <f t="shared" ca="1" si="309"/>
        <v>-988</v>
      </c>
      <c r="I258" s="144">
        <f t="shared" si="309"/>
        <v>0</v>
      </c>
      <c r="J258" s="212">
        <f t="shared" ca="1" si="309"/>
        <v>0.5</v>
      </c>
      <c r="K258" s="146">
        <f t="shared" ca="1" si="309"/>
        <v>988</v>
      </c>
      <c r="L258" s="146">
        <f t="shared" ca="1" si="309"/>
        <v>40</v>
      </c>
      <c r="M258" s="146">
        <f t="shared" ca="1" si="309"/>
        <v>2</v>
      </c>
      <c r="N258" s="193">
        <f t="shared" ca="1" si="245"/>
        <v>180</v>
      </c>
      <c r="O258" s="198">
        <f ca="1">SUM(Q258:AJ258)-H255-I255</f>
        <v>988</v>
      </c>
      <c r="P258" s="127" t="s">
        <v>232</v>
      </c>
      <c r="Q258" s="128">
        <f t="shared" ref="Q258:AJ258" ca="1" si="310">Q257*$N255</f>
        <v>0</v>
      </c>
      <c r="R258" s="128">
        <f t="shared" ca="1" si="310"/>
        <v>0</v>
      </c>
      <c r="S258" s="128">
        <f t="shared" ca="1" si="310"/>
        <v>0</v>
      </c>
      <c r="T258" s="128">
        <f t="shared" ca="1" si="310"/>
        <v>0</v>
      </c>
      <c r="U258" s="128">
        <f t="shared" ca="1" si="310"/>
        <v>0</v>
      </c>
      <c r="V258" s="128">
        <f t="shared" ca="1" si="310"/>
        <v>0</v>
      </c>
      <c r="W258" s="128">
        <f t="shared" ca="1" si="310"/>
        <v>0</v>
      </c>
      <c r="X258" s="128">
        <f t="shared" ca="1" si="310"/>
        <v>0</v>
      </c>
      <c r="Y258" s="128">
        <f t="shared" ca="1" si="310"/>
        <v>0</v>
      </c>
      <c r="Z258" s="128">
        <f t="shared" ca="1" si="310"/>
        <v>0</v>
      </c>
      <c r="AA258" s="128">
        <f t="shared" ca="1" si="310"/>
        <v>0</v>
      </c>
      <c r="AB258" s="128">
        <f t="shared" ca="1" si="310"/>
        <v>0</v>
      </c>
      <c r="AC258" s="128">
        <f t="shared" ca="1" si="310"/>
        <v>0</v>
      </c>
      <c r="AD258" s="128">
        <f t="shared" ca="1" si="310"/>
        <v>0</v>
      </c>
      <c r="AE258" s="128">
        <f t="shared" ca="1" si="310"/>
        <v>0</v>
      </c>
      <c r="AF258" s="128">
        <f t="shared" ca="1" si="310"/>
        <v>0</v>
      </c>
      <c r="AG258" s="128">
        <f t="shared" ca="1" si="310"/>
        <v>0</v>
      </c>
      <c r="AH258" s="128">
        <f t="shared" ca="1" si="310"/>
        <v>0</v>
      </c>
      <c r="AI258" s="128">
        <f t="shared" ca="1" si="310"/>
        <v>0</v>
      </c>
      <c r="AJ258" s="128">
        <f t="shared" ca="1" si="310"/>
        <v>0</v>
      </c>
      <c r="AK258" s="151"/>
      <c r="AL258" s="151"/>
      <c r="AM258" s="151"/>
      <c r="AN258" s="151"/>
      <c r="AO258" s="151"/>
      <c r="AP258" s="151"/>
      <c r="AQ258" s="151"/>
      <c r="AR258" s="151"/>
      <c r="AS258" s="151"/>
      <c r="AT258" s="151"/>
      <c r="AU258" s="151"/>
      <c r="AV258" s="151"/>
      <c r="AW258" s="151"/>
      <c r="AX258" s="151"/>
      <c r="AY258" s="151"/>
      <c r="AZ258" s="151"/>
      <c r="BA258" s="151"/>
      <c r="BB258" s="151"/>
      <c r="BC258" s="151"/>
      <c r="BD258" s="151"/>
      <c r="BE258" s="151"/>
      <c r="BF258" s="151"/>
      <c r="BG258" s="151"/>
      <c r="BH258" s="151"/>
      <c r="BI258" s="151"/>
      <c r="BJ258" s="151"/>
      <c r="BK258" s="151"/>
      <c r="BL258" s="151"/>
      <c r="BM258" s="151"/>
      <c r="BN258" s="151"/>
      <c r="BO258" s="151"/>
      <c r="BP258" s="151"/>
      <c r="BQ258" s="151"/>
      <c r="BR258" s="151"/>
    </row>
    <row r="259" spans="1:70" s="38" customFormat="1" ht="33">
      <c r="A259" s="35"/>
      <c r="B259" s="123"/>
      <c r="C259" s="144">
        <f t="shared" ca="1" si="237"/>
        <v>37</v>
      </c>
      <c r="D259" s="264" t="str">
        <f t="shared" ca="1" si="237"/>
        <v>-</v>
      </c>
      <c r="E259" s="144">
        <f t="shared" ref="E259:M259" ca="1" si="311">E258</f>
        <v>14</v>
      </c>
      <c r="F259" s="144">
        <f t="shared" ca="1" si="311"/>
        <v>450</v>
      </c>
      <c r="G259" s="144" t="str">
        <f t="shared" ca="1" si="311"/>
        <v>DA63-08670A</v>
      </c>
      <c r="H259" s="196">
        <f t="shared" ca="1" si="311"/>
        <v>-988</v>
      </c>
      <c r="I259" s="144">
        <f t="shared" si="311"/>
        <v>0</v>
      </c>
      <c r="J259" s="212">
        <f t="shared" ca="1" si="311"/>
        <v>0.5</v>
      </c>
      <c r="K259" s="146">
        <f t="shared" ca="1" si="311"/>
        <v>988</v>
      </c>
      <c r="L259" s="146">
        <f t="shared" ca="1" si="311"/>
        <v>40</v>
      </c>
      <c r="M259" s="146">
        <f t="shared" ca="1" si="311"/>
        <v>2</v>
      </c>
      <c r="N259" s="193">
        <f t="shared" ca="1" si="245"/>
        <v>180</v>
      </c>
      <c r="O259" s="135">
        <f ca="1">SUM(Q259:AJ259)</f>
        <v>0</v>
      </c>
      <c r="P259" s="131" t="s">
        <v>233</v>
      </c>
      <c r="Q259" s="129">
        <f ca="1">SUMIFS('Production Result'!$D:$D,'Production Result'!$C:$C,'DA Injection'!$G259,'Production Result'!$B:$B,'DA Injection'!Q$2)</f>
        <v>0</v>
      </c>
      <c r="R259" s="129">
        <f ca="1">SUMIFS('Production Result'!$E:$E,'Production Result'!$C:$C,'DA Injection'!$G259,'Production Result'!$B:$B,'DA Injection'!Q$2)</f>
        <v>0</v>
      </c>
      <c r="S259" s="129">
        <f ca="1">SUMIFS('Production Result'!$D:$D,'Production Result'!$C:$C,'DA Injection'!$G259,'Production Result'!$B:$B,'DA Injection'!S$2)</f>
        <v>0</v>
      </c>
      <c r="T259" s="129">
        <f ca="1">SUMIFS('Production Result'!$E:$E,'Production Result'!$C:$C,'DA Injection'!$G259,'Production Result'!$B:$B,'DA Injection'!S$2)</f>
        <v>0</v>
      </c>
      <c r="U259" s="129">
        <f ca="1">SUMIFS('Production Result'!$D:$D,'Production Result'!$C:$C,'DA Injection'!$G259,'Production Result'!$B:$B,'DA Injection'!U$2)</f>
        <v>0</v>
      </c>
      <c r="V259" s="129">
        <f ca="1">SUMIFS('Production Result'!$E:$E,'Production Result'!$C:$C,'DA Injection'!$G259,'Production Result'!$B:$B,'DA Injection'!U$2)</f>
        <v>0</v>
      </c>
      <c r="W259" s="129">
        <f ca="1">SUMIFS('Production Result'!$D:$D,'Production Result'!$C:$C,'DA Injection'!$G259,'Production Result'!$B:$B,'DA Injection'!W$2)</f>
        <v>0</v>
      </c>
      <c r="X259" s="129">
        <f ca="1">SUMIFS('Production Result'!$E:$E,'Production Result'!$C:$C,'DA Injection'!$G259,'Production Result'!$B:$B,'DA Injection'!W$2)</f>
        <v>0</v>
      </c>
      <c r="Y259" s="129">
        <f ca="1">SUMIFS('Production Result'!$D:$D,'Production Result'!$C:$C,'DA Injection'!$G259,'Production Result'!$B:$B,'DA Injection'!Y$2)</f>
        <v>0</v>
      </c>
      <c r="Z259" s="129">
        <f ca="1">SUMIFS('Production Result'!$E:$E,'Production Result'!$C:$C,'DA Injection'!$G259,'Production Result'!$B:$B,'DA Injection'!Y$2)</f>
        <v>0</v>
      </c>
      <c r="AA259" s="129">
        <f ca="1">SUMIFS('Production Result'!$D:$D,'Production Result'!$C:$C,'DA Injection'!$G259,'Production Result'!$B:$B,'DA Injection'!AA$2)</f>
        <v>0</v>
      </c>
      <c r="AB259" s="129">
        <f ca="1">SUMIFS('Production Result'!$E:$E,'Production Result'!$C:$C,'DA Injection'!$G259,'Production Result'!$B:$B,'DA Injection'!AA$2)</f>
        <v>0</v>
      </c>
      <c r="AC259" s="129">
        <f ca="1">SUMIFS('Production Result'!$D:$D,'Production Result'!$C:$C,'DA Injection'!$G259,'Production Result'!$B:$B,'DA Injection'!AC$2)</f>
        <v>0</v>
      </c>
      <c r="AD259" s="129">
        <f ca="1">SUMIFS('Production Result'!$E:$E,'Production Result'!$C:$C,'DA Injection'!$G259,'Production Result'!$B:$B,'DA Injection'!AC$2)</f>
        <v>0</v>
      </c>
      <c r="AE259" s="129">
        <f ca="1">SUMIFS('Production Result'!$D:$D,'Production Result'!$C:$C,'DA Injection'!$G259,'Production Result'!$B:$B,'DA Injection'!AE$2)</f>
        <v>0</v>
      </c>
      <c r="AF259" s="129">
        <f ca="1">SUMIFS('Production Result'!$E:$E,'Production Result'!$C:$C,'DA Injection'!$G259,'Production Result'!$B:$B,'DA Injection'!AE$2)</f>
        <v>0</v>
      </c>
      <c r="AG259" s="129">
        <f ca="1">SUMIFS('Production Result'!$D:$D,'Production Result'!$C:$C,'DA Injection'!$G259,'Production Result'!$B:$B,'DA Injection'!AG$2)</f>
        <v>0</v>
      </c>
      <c r="AH259" s="129">
        <f ca="1">SUMIFS('Production Result'!$E:$E,'Production Result'!$C:$C,'DA Injection'!$G259,'Production Result'!$B:$B,'DA Injection'!AG$2)</f>
        <v>0</v>
      </c>
      <c r="AI259" s="129">
        <f ca="1">SUMIFS('Production Result'!$D:$D,'Production Result'!$C:$C,'DA Injection'!$G259,'Production Result'!$B:$B,'DA Injection'!AI$2)</f>
        <v>0</v>
      </c>
      <c r="AJ259" s="129">
        <f ca="1">SUMIFS('Production Result'!$E:$E,'Production Result'!$C:$C,'DA Injection'!$G259,'Production Result'!$B:$B,'DA Injection'!AI$2)</f>
        <v>0</v>
      </c>
      <c r="AK259" s="151"/>
      <c r="AL259" s="151"/>
      <c r="AM259" s="151"/>
      <c r="AN259" s="151"/>
      <c r="AO259" s="151"/>
      <c r="AP259" s="151"/>
      <c r="AQ259" s="151"/>
      <c r="AR259" s="151"/>
      <c r="AS259" s="151"/>
      <c r="AT259" s="151"/>
      <c r="AU259" s="151"/>
      <c r="AV259" s="151"/>
      <c r="AW259" s="151"/>
      <c r="AX259" s="151"/>
      <c r="AY259" s="151"/>
      <c r="AZ259" s="151"/>
      <c r="BA259" s="151"/>
      <c r="BB259" s="151"/>
      <c r="BC259" s="151"/>
      <c r="BD259" s="151"/>
      <c r="BE259" s="151"/>
      <c r="BF259" s="151"/>
      <c r="BG259" s="151"/>
      <c r="BH259" s="151"/>
      <c r="BI259" s="151"/>
      <c r="BJ259" s="151"/>
      <c r="BK259" s="151"/>
      <c r="BL259" s="151"/>
      <c r="BM259" s="151"/>
      <c r="BN259" s="151"/>
      <c r="BO259" s="151"/>
      <c r="BP259" s="151"/>
      <c r="BQ259" s="151"/>
      <c r="BR259" s="151"/>
    </row>
    <row r="260" spans="1:70" s="38" customFormat="1" ht="33">
      <c r="A260" s="35"/>
      <c r="B260" s="123"/>
      <c r="C260" s="144">
        <f t="shared" ref="C260:D323" ca="1" si="312">C259</f>
        <v>37</v>
      </c>
      <c r="D260" s="264" t="str">
        <f t="shared" ca="1" si="312"/>
        <v>-</v>
      </c>
      <c r="E260" s="144">
        <f t="shared" ref="E260:M260" ca="1" si="313">E259</f>
        <v>14</v>
      </c>
      <c r="F260" s="144">
        <f t="shared" ca="1" si="313"/>
        <v>450</v>
      </c>
      <c r="G260" s="144" t="str">
        <f t="shared" ca="1" si="313"/>
        <v>DA63-08670A</v>
      </c>
      <c r="H260" s="196">
        <f t="shared" ca="1" si="313"/>
        <v>-988</v>
      </c>
      <c r="I260" s="144">
        <f t="shared" si="313"/>
        <v>0</v>
      </c>
      <c r="J260" s="212">
        <f t="shared" ca="1" si="313"/>
        <v>0.5</v>
      </c>
      <c r="K260" s="146">
        <f t="shared" ca="1" si="313"/>
        <v>988</v>
      </c>
      <c r="L260" s="146">
        <f t="shared" ca="1" si="313"/>
        <v>40</v>
      </c>
      <c r="M260" s="146">
        <f t="shared" ca="1" si="313"/>
        <v>2</v>
      </c>
      <c r="N260" s="193">
        <f t="shared" ca="1" si="245"/>
        <v>180</v>
      </c>
      <c r="O260" s="135">
        <f ca="1">SUM(Q260:AJ260)</f>
        <v>0</v>
      </c>
      <c r="P260" s="132" t="s">
        <v>234</v>
      </c>
      <c r="Q260" s="129">
        <f ca="1">SUMIFS('Production Result'!$F:$F,'Production Result'!$C:$C,'DA Injection'!$G260,'Production Result'!$B:$B,'DA Injection'!Q$2)</f>
        <v>0</v>
      </c>
      <c r="R260" s="129">
        <f ca="1">SUMIFS('Production Result'!$G:$G,'Production Result'!$C:$C,'DA Injection'!$G260,'Production Result'!$B:$B,'DA Injection'!Q$2)</f>
        <v>0</v>
      </c>
      <c r="S260" s="129">
        <f ca="1">SUMIFS('Production Result'!$F:$F,'Production Result'!$C:$C,'DA Injection'!$G260,'Production Result'!$B:$B,'DA Injection'!S$2)</f>
        <v>0</v>
      </c>
      <c r="T260" s="129">
        <f ca="1">SUMIFS('Production Result'!$G:$G,'Production Result'!$C:$C,'DA Injection'!$G260,'Production Result'!$B:$B,'DA Injection'!S$2)</f>
        <v>0</v>
      </c>
      <c r="U260" s="129">
        <f ca="1">SUMIFS('Production Result'!$F:$F,'Production Result'!$C:$C,'DA Injection'!$G260,'Production Result'!$B:$B,'DA Injection'!U$2)</f>
        <v>0</v>
      </c>
      <c r="V260" s="129">
        <f ca="1">SUMIFS('Production Result'!$G:$G,'Production Result'!$C:$C,'DA Injection'!$G260,'Production Result'!$B:$B,'DA Injection'!U$2)</f>
        <v>0</v>
      </c>
      <c r="W260" s="129">
        <f ca="1">SUMIFS('Production Result'!$F:$F,'Production Result'!$C:$C,'DA Injection'!$G260,'Production Result'!$B:$B,'DA Injection'!W$2)</f>
        <v>0</v>
      </c>
      <c r="X260" s="129">
        <f ca="1">SUMIFS('Production Result'!$G:$G,'Production Result'!$C:$C,'DA Injection'!$G260,'Production Result'!$B:$B,'DA Injection'!W$2)</f>
        <v>0</v>
      </c>
      <c r="Y260" s="129">
        <f ca="1">SUMIFS('Production Result'!$F:$F,'Production Result'!$C:$C,'DA Injection'!$G260,'Production Result'!$B:$B,'DA Injection'!Y$2)</f>
        <v>0</v>
      </c>
      <c r="Z260" s="129">
        <f ca="1">SUMIFS('Production Result'!$G:$G,'Production Result'!$C:$C,'DA Injection'!$G260,'Production Result'!$B:$B,'DA Injection'!Y$2)</f>
        <v>0</v>
      </c>
      <c r="AA260" s="129">
        <f ca="1">SUMIFS('Production Result'!$F:$F,'Production Result'!$C:$C,'DA Injection'!$G260,'Production Result'!$B:$B,'DA Injection'!AA$2)</f>
        <v>0</v>
      </c>
      <c r="AB260" s="129">
        <f ca="1">SUMIFS('Production Result'!$G:$G,'Production Result'!$C:$C,'DA Injection'!$G260,'Production Result'!$B:$B,'DA Injection'!AA$2)</f>
        <v>0</v>
      </c>
      <c r="AC260" s="129">
        <f ca="1">SUMIFS('Production Result'!$F:$F,'Production Result'!$C:$C,'DA Injection'!$G260,'Production Result'!$B:$B,'DA Injection'!AC$2)</f>
        <v>0</v>
      </c>
      <c r="AD260" s="129">
        <f ca="1">SUMIFS('Production Result'!$G:$G,'Production Result'!$C:$C,'DA Injection'!$G260,'Production Result'!$B:$B,'DA Injection'!AC$2)</f>
        <v>0</v>
      </c>
      <c r="AE260" s="129">
        <f ca="1">SUMIFS('Production Result'!$F:$F,'Production Result'!$C:$C,'DA Injection'!$G260,'Production Result'!$B:$B,'DA Injection'!AE$2)</f>
        <v>0</v>
      </c>
      <c r="AF260" s="129">
        <f ca="1">SUMIFS('Production Result'!$G:$G,'Production Result'!$C:$C,'DA Injection'!$G260,'Production Result'!$B:$B,'DA Injection'!AE$2)</f>
        <v>0</v>
      </c>
      <c r="AG260" s="129">
        <f ca="1">SUMIFS('Production Result'!$F:$F,'Production Result'!$C:$C,'DA Injection'!$G260,'Production Result'!$B:$B,'DA Injection'!AG$2)</f>
        <v>0</v>
      </c>
      <c r="AH260" s="129">
        <f ca="1">SUMIFS('Production Result'!$G:$G,'Production Result'!$C:$C,'DA Injection'!$G260,'Production Result'!$B:$B,'DA Injection'!AG$2)</f>
        <v>0</v>
      </c>
      <c r="AI260" s="129">
        <f ca="1">SUMIFS('Production Result'!$F:$F,'Production Result'!$C:$C,'DA Injection'!$G260,'Production Result'!$B:$B,'DA Injection'!AI$2)</f>
        <v>0</v>
      </c>
      <c r="AJ260" s="129">
        <f ca="1">SUMIFS('Production Result'!$G:$G,'Production Result'!$C:$C,'DA Injection'!$G260,'Production Result'!$B:$B,'DA Injection'!AI$2)</f>
        <v>0</v>
      </c>
      <c r="AK260" s="151"/>
      <c r="AL260" s="151"/>
      <c r="AM260" s="151"/>
      <c r="AN260" s="151"/>
      <c r="AO260" s="151"/>
      <c r="AP260" s="151"/>
      <c r="AQ260" s="151"/>
      <c r="AR260" s="151"/>
      <c r="AS260" s="151"/>
      <c r="AT260" s="151"/>
      <c r="AU260" s="151"/>
      <c r="AV260" s="151"/>
      <c r="AW260" s="151"/>
      <c r="AX260" s="151"/>
      <c r="AY260" s="151"/>
      <c r="AZ260" s="151"/>
      <c r="BA260" s="151"/>
      <c r="BB260" s="151"/>
      <c r="BC260" s="151"/>
      <c r="BD260" s="151"/>
      <c r="BE260" s="151"/>
      <c r="BF260" s="151"/>
      <c r="BG260" s="151"/>
      <c r="BH260" s="151"/>
      <c r="BI260" s="151"/>
      <c r="BJ260" s="151"/>
      <c r="BK260" s="151"/>
      <c r="BL260" s="151"/>
      <c r="BM260" s="151"/>
      <c r="BN260" s="151"/>
      <c r="BO260" s="151"/>
      <c r="BP260" s="151"/>
      <c r="BQ260" s="151"/>
      <c r="BR260" s="151"/>
    </row>
    <row r="261" spans="1:70" s="38" customFormat="1" ht="33">
      <c r="A261" s="35"/>
      <c r="B261" s="123"/>
      <c r="C261" s="145">
        <f t="shared" ca="1" si="312"/>
        <v>37</v>
      </c>
      <c r="D261" s="264" t="str">
        <f t="shared" ca="1" si="312"/>
        <v>-</v>
      </c>
      <c r="E261" s="145">
        <f t="shared" ref="E261:M261" ca="1" si="314">E260</f>
        <v>14</v>
      </c>
      <c r="F261" s="145">
        <f t="shared" ca="1" si="314"/>
        <v>450</v>
      </c>
      <c r="G261" s="145" t="str">
        <f t="shared" ca="1" si="314"/>
        <v>DA63-08670A</v>
      </c>
      <c r="H261" s="196">
        <f t="shared" ca="1" si="314"/>
        <v>-988</v>
      </c>
      <c r="I261" s="145">
        <f t="shared" si="314"/>
        <v>0</v>
      </c>
      <c r="J261" s="213">
        <f t="shared" ca="1" si="314"/>
        <v>0.5</v>
      </c>
      <c r="K261" s="146">
        <f t="shared" ca="1" si="314"/>
        <v>988</v>
      </c>
      <c r="L261" s="146">
        <f t="shared" ca="1" si="314"/>
        <v>40</v>
      </c>
      <c r="M261" s="146">
        <f t="shared" ca="1" si="314"/>
        <v>2</v>
      </c>
      <c r="N261" s="194">
        <f t="shared" ca="1" si="245"/>
        <v>180</v>
      </c>
      <c r="O261" s="137" t="e">
        <f ca="1">O260/O259</f>
        <v>#DIV/0!</v>
      </c>
      <c r="P261" s="136" t="s">
        <v>239</v>
      </c>
      <c r="Q261" s="138" t="str">
        <f t="shared" ref="Q261:AJ261" ca="1" si="315">IFERROR(Q260/Q259,"")</f>
        <v/>
      </c>
      <c r="R261" s="138" t="str">
        <f t="shared" ca="1" si="315"/>
        <v/>
      </c>
      <c r="S261" s="138" t="str">
        <f t="shared" ca="1" si="315"/>
        <v/>
      </c>
      <c r="T261" s="138" t="str">
        <f t="shared" ca="1" si="315"/>
        <v/>
      </c>
      <c r="U261" s="138" t="str">
        <f t="shared" ca="1" si="315"/>
        <v/>
      </c>
      <c r="V261" s="138" t="str">
        <f t="shared" ca="1" si="315"/>
        <v/>
      </c>
      <c r="W261" s="138" t="str">
        <f t="shared" ca="1" si="315"/>
        <v/>
      </c>
      <c r="X261" s="138" t="str">
        <f t="shared" ca="1" si="315"/>
        <v/>
      </c>
      <c r="Y261" s="138" t="str">
        <f t="shared" ca="1" si="315"/>
        <v/>
      </c>
      <c r="Z261" s="138" t="str">
        <f t="shared" ca="1" si="315"/>
        <v/>
      </c>
      <c r="AA261" s="138" t="str">
        <f t="shared" ca="1" si="315"/>
        <v/>
      </c>
      <c r="AB261" s="138" t="str">
        <f t="shared" ca="1" si="315"/>
        <v/>
      </c>
      <c r="AC261" s="138" t="str">
        <f t="shared" ca="1" si="315"/>
        <v/>
      </c>
      <c r="AD261" s="138" t="str">
        <f t="shared" ca="1" si="315"/>
        <v/>
      </c>
      <c r="AE261" s="138" t="str">
        <f t="shared" ca="1" si="315"/>
        <v/>
      </c>
      <c r="AF261" s="138" t="str">
        <f t="shared" ca="1" si="315"/>
        <v/>
      </c>
      <c r="AG261" s="138" t="str">
        <f t="shared" ca="1" si="315"/>
        <v/>
      </c>
      <c r="AH261" s="138" t="str">
        <f t="shared" ca="1" si="315"/>
        <v/>
      </c>
      <c r="AI261" s="138" t="str">
        <f t="shared" ca="1" si="315"/>
        <v/>
      </c>
      <c r="AJ261" s="138" t="str">
        <f t="shared" ca="1" si="315"/>
        <v/>
      </c>
      <c r="AK261" s="151"/>
      <c r="AL261" s="151"/>
      <c r="AM261" s="151"/>
      <c r="AN261" s="151"/>
      <c r="AO261" s="151"/>
      <c r="AP261" s="151"/>
      <c r="AQ261" s="151"/>
      <c r="AR261" s="151"/>
      <c r="AS261" s="151"/>
      <c r="AT261" s="151"/>
      <c r="AU261" s="151"/>
      <c r="AV261" s="151"/>
      <c r="AW261" s="151"/>
      <c r="AX261" s="151"/>
      <c r="AY261" s="151"/>
      <c r="AZ261" s="151"/>
      <c r="BA261" s="151"/>
      <c r="BB261" s="151"/>
      <c r="BC261" s="151"/>
      <c r="BD261" s="151"/>
      <c r="BE261" s="151"/>
      <c r="BF261" s="151"/>
      <c r="BG261" s="151"/>
      <c r="BH261" s="151"/>
      <c r="BI261" s="151"/>
      <c r="BJ261" s="151"/>
      <c r="BK261" s="151"/>
      <c r="BL261" s="151"/>
      <c r="BM261" s="151"/>
      <c r="BN261" s="151"/>
      <c r="BO261" s="151"/>
      <c r="BP261" s="151"/>
      <c r="BQ261" s="151"/>
      <c r="BR261" s="151"/>
    </row>
    <row r="262" spans="1:70" s="115" customFormat="1" ht="33">
      <c r="A262" s="114"/>
      <c r="B262" s="121"/>
      <c r="C262" s="141">
        <f ca="1">IF(P266="Good",COUNTIF(INDIRECT("P1:P"&amp;ROW(P266)),"Good"))</f>
        <v>38</v>
      </c>
      <c r="D262" s="285" t="str">
        <f ca="1">IFERROR(SUM(Q266:AJ266)/SUM(Q265:AJ265),"-")</f>
        <v>-</v>
      </c>
      <c r="E262" s="139">
        <f ca="1">VLOOKUP(G262,'Code List'!B:D,2,0)</f>
        <v>16</v>
      </c>
      <c r="F262" s="139">
        <f ca="1">VLOOKUP(G262,'Code List'!B:D,3,0)</f>
        <v>450</v>
      </c>
      <c r="G262" s="87" t="str">
        <f ca="1">VLOOKUP(C262,'Code List'!A:B,2,0)</f>
        <v>DA61-11391A</v>
      </c>
      <c r="H262" s="195">
        <f ca="1">SUM(Q263:AJ263)-K262</f>
        <v>-289</v>
      </c>
      <c r="I262" s="133"/>
      <c r="J262" s="211">
        <f ca="1">VLOOKUP(G262,'Code List'!B:G,6,0)</f>
        <v>1</v>
      </c>
      <c r="K262" s="140">
        <f ca="1">SUMIFS(Stock!C:C,Stock!B:B,'DA Injection'!G262)+SUMIFS(Stock!C:C,Stock!B:B,VLOOKUP('DA Injection'!G262,'Code List'!$B:$K,10,0))</f>
        <v>289</v>
      </c>
      <c r="L262" s="140">
        <f ca="1">VLOOKUP(G262,'Code List'!B:F,4,0)</f>
        <v>55</v>
      </c>
      <c r="M262" s="140">
        <f ca="1">VLOOKUP(G262,'Code List'!B:F,5,0)</f>
        <v>1</v>
      </c>
      <c r="N262" s="197">
        <f t="shared" ca="1" si="245"/>
        <v>65.454545454545453</v>
      </c>
      <c r="O262" s="134"/>
      <c r="P262" s="124" t="s">
        <v>231</v>
      </c>
      <c r="Q262" s="125" t="s">
        <v>228</v>
      </c>
      <c r="R262" s="126" t="s">
        <v>229</v>
      </c>
      <c r="S262" s="125" t="s">
        <v>228</v>
      </c>
      <c r="T262" s="126" t="s">
        <v>229</v>
      </c>
      <c r="U262" s="125" t="s">
        <v>228</v>
      </c>
      <c r="V262" s="126" t="s">
        <v>229</v>
      </c>
      <c r="W262" s="125" t="s">
        <v>228</v>
      </c>
      <c r="X262" s="126" t="s">
        <v>229</v>
      </c>
      <c r="Y262" s="125" t="s">
        <v>228</v>
      </c>
      <c r="Z262" s="126" t="s">
        <v>229</v>
      </c>
      <c r="AA262" s="125" t="s">
        <v>228</v>
      </c>
      <c r="AB262" s="126" t="s">
        <v>229</v>
      </c>
      <c r="AC262" s="125" t="s">
        <v>228</v>
      </c>
      <c r="AD262" s="126" t="s">
        <v>229</v>
      </c>
      <c r="AE262" s="125" t="s">
        <v>228</v>
      </c>
      <c r="AF262" s="126" t="s">
        <v>229</v>
      </c>
      <c r="AG262" s="125" t="s">
        <v>228</v>
      </c>
      <c r="AH262" s="126" t="s">
        <v>229</v>
      </c>
      <c r="AI262" s="125" t="s">
        <v>228</v>
      </c>
      <c r="AJ262" s="126" t="s">
        <v>229</v>
      </c>
      <c r="AK262" s="150"/>
      <c r="AL262" s="150"/>
      <c r="AM262" s="150"/>
      <c r="AN262" s="150"/>
      <c r="AO262" s="150"/>
      <c r="AP262" s="150"/>
      <c r="AQ262" s="150"/>
      <c r="AR262" s="150"/>
      <c r="AS262" s="150"/>
      <c r="AT262" s="150"/>
      <c r="AU262" s="150"/>
      <c r="AV262" s="150"/>
      <c r="AW262" s="150"/>
      <c r="AX262" s="150"/>
      <c r="AY262" s="150"/>
      <c r="AZ262" s="150"/>
      <c r="BA262" s="150"/>
      <c r="BB262" s="150"/>
      <c r="BC262" s="150"/>
      <c r="BD262" s="150"/>
      <c r="BE262" s="150"/>
      <c r="BF262" s="150"/>
      <c r="BG262" s="150"/>
      <c r="BH262" s="150"/>
      <c r="BI262" s="150"/>
      <c r="BJ262" s="150"/>
      <c r="BK262" s="150"/>
      <c r="BL262" s="150"/>
      <c r="BM262" s="150"/>
      <c r="BN262" s="150"/>
      <c r="BO262" s="150"/>
      <c r="BP262" s="150"/>
      <c r="BQ262" s="150"/>
      <c r="BR262" s="150"/>
    </row>
    <row r="263" spans="1:70" s="115" customFormat="1" ht="66.95" customHeight="1">
      <c r="A263" s="114"/>
      <c r="B263" s="121"/>
      <c r="C263" s="144">
        <f t="shared" ref="C263:M263" ca="1" si="316">C262</f>
        <v>38</v>
      </c>
      <c r="D263" s="264" t="str">
        <f t="shared" ca="1" si="316"/>
        <v>-</v>
      </c>
      <c r="E263" s="144">
        <f t="shared" ca="1" si="316"/>
        <v>16</v>
      </c>
      <c r="F263" s="144">
        <f t="shared" ca="1" si="316"/>
        <v>450</v>
      </c>
      <c r="G263" s="144" t="str">
        <f t="shared" ca="1" si="316"/>
        <v>DA61-11391A</v>
      </c>
      <c r="H263" s="196">
        <f t="shared" ca="1" si="316"/>
        <v>-289</v>
      </c>
      <c r="I263" s="144">
        <f t="shared" si="316"/>
        <v>0</v>
      </c>
      <c r="J263" s="212">
        <f t="shared" ca="1" si="316"/>
        <v>1</v>
      </c>
      <c r="K263" s="146">
        <f t="shared" ca="1" si="316"/>
        <v>289</v>
      </c>
      <c r="L263" s="146">
        <f t="shared" ca="1" si="316"/>
        <v>55</v>
      </c>
      <c r="M263" s="146">
        <f t="shared" ca="1" si="316"/>
        <v>1</v>
      </c>
      <c r="N263" s="193">
        <f t="shared" ca="1" si="245"/>
        <v>65.454545454545453</v>
      </c>
      <c r="O263" s="134" t="s">
        <v>238</v>
      </c>
      <c r="P263" s="124"/>
      <c r="Q263" s="463">
        <f ca="1">IF(SUMIFS(INDIRECT("'PSI WM REF'!"&amp;SUBSTITUTE(ADDRESS(1,MATCH(Q$2,INDIRECT("'PSI WM REF'!"&amp;"5:5"),0)),"$1","")&amp;":"&amp;SUBSTITUTE(ADDRESS(1,MATCH(Q$2,INDIRECT("'PSI WM REF'!"&amp;"5:5"),0)),"$1","")),INDIRECT("'PSI WM REF'!"&amp;"C:C"),$G262,INDIRECT("'PSI WM REF'!"&amp;"U:U"),"3.Balance stock (only SEHC)")&gt;0,0,IF(ABS(SUMIFS(INDIRECT("'PSI WM REF'!"&amp;SUBSTITUTE(ADDRESS(1,MATCH(Q$2,INDIRECT("'PSI WM REF'!"&amp;"5:5"),0)),"$1","")&amp;":"&amp;SUBSTITUTE(ADDRESS(1,MATCH(Q$2,INDIRECT("'PSI WM REF'!"&amp;"5:5"),0)),"$1","")),INDIRECT("'PSI WM REF'!"&amp;"C:C"),$G262,INDIRECT("'PSI WM REF'!"&amp;"U:U"),"3.Balance stock (only SEHC)"))&gt;SUMIFS(INDIRECT("'PSI WM REF'!"&amp;SUBSTITUTE(ADDRESS(1,MATCH(Q$2,INDIRECT("'PSI WM REF'!"&amp;"5:5"),0)),"$1","")&amp;":"&amp;SUBSTITUTE(ADDRESS(1,MATCH(Q$2,INDIRECT("'PSI WM REF'!"&amp;"5:5"),0)),"$1","")),INDIRECT("'PSI WM REF'!"&amp;"C:C"),$G262,INDIRECT("'PSI WM REF'!"&amp;"U:U"),"1.Requirements (필요량)"),SUMIFS(INDIRECT("'PSI WM REF'!"&amp;SUBSTITUTE(ADDRESS(1,MATCH(Q$2,INDIRECT("'PSI WM REF'!"&amp;"5:5"),0)),"$1","")&amp;":"&amp;SUBSTITUTE(ADDRESS(1,MATCH(Q$2,INDIRECT("'PSI WM REF'!"&amp;"5:5"),0)),"$1","")),INDIRECT("'PSI WM REF'!"&amp;"C:C"),$G262,INDIRECT("'PSI WM REF'!"&amp;"U:U"),"1.Requirements (필요량)"),ABS(SUMIFS(INDIRECT("'PSI WM REF'!"&amp;SUBSTITUTE(ADDRESS(1,MATCH(Q$2,INDIRECT("'PSI WM REF'!"&amp;"5:5"),0)),"$1","")&amp;":"&amp;SUBSTITUTE(ADDRESS(1,MATCH(Q$2,INDIRECT("'PSI WM REF'!"&amp;"5:5"),0)),"$1","")),INDIRECT("'PSI WM REF'!"&amp;"C:C"),$G262,INDIRECT("'PSI WM REF'!"&amp;"U:U"),"3.Balance stock (only SEHC)"))))+N(" [[[[               Comment: WM REF PSI              ]]]")+IFERROR(SUMIFS(INDIRECT("'PSI VC'!"&amp;SUBSTITUTE(ADDRESS(1,MATCH(Q$2,INDIRECT("'PSI VC'!"&amp;"3:3"),0)),"$1","")&amp;":"&amp;SUBSTITUTE(ADDRESS(1,MATCH(Q$2,INDIRECT("'PSI VC'!"&amp;"3:3"),0)),"$1","")),INDIRECT("'PSI VC'!"&amp;"A:A"),$G262),0)+N("[[[                    Comment: VC PSI                    ]]]")+SUMIFS(INDIRECT("'Assy PSI Shortage'!"&amp;SUBSTITUTE(ADDRESS(1,42+MATCH(Q$2,INDIRECT("'Assy PSI Shortage'!"&amp;"AQ2:BA2"),0)),"$1","")&amp;":"&amp;SUBSTITUTE(ADDRESS(1,42+MATCH(Q$2,INDIRECT("'Assy PSI Shortage'!"&amp;"AQ2:BA2"),0)),"$1","")),'Assy PSI Shortage'!$AP:$AP,'DA Injection'!$G262)+N("[[[                    Comment: Assy PSI                    ]]]")</f>
        <v>0</v>
      </c>
      <c r="R263" s="464"/>
      <c r="S263" s="463">
        <f ca="1">IF(SUMIFS(INDIRECT("'PSI WM REF'!"&amp;SUBSTITUTE(ADDRESS(1,MATCH(S$2,INDIRECT("'PSI WM REF'!"&amp;"5:5"),0)),"$1","")&amp;":"&amp;SUBSTITUTE(ADDRESS(1,MATCH(S$2,INDIRECT("'PSI WM REF'!"&amp;"5:5"),0)),"$1","")),INDIRECT("'PSI WM REF'!"&amp;"C:C"),$G262,INDIRECT("'PSI WM REF'!"&amp;"U:U"),"3.Balance stock (only SEHC)")&gt;0,0,IF(ABS(SUMIFS(INDIRECT("'PSI WM REF'!"&amp;SUBSTITUTE(ADDRESS(1,MATCH(S$2,INDIRECT("'PSI WM REF'!"&amp;"5:5"),0)),"$1","")&amp;":"&amp;SUBSTITUTE(ADDRESS(1,MATCH(S$2,INDIRECT("'PSI WM REF'!"&amp;"5:5"),0)),"$1","")),INDIRECT("'PSI WM REF'!"&amp;"C:C"),$G262,INDIRECT("'PSI WM REF'!"&amp;"U:U"),"3.Balance stock (only SEHC)"))&gt;SUMIFS(INDIRECT("'PSI WM REF'!"&amp;SUBSTITUTE(ADDRESS(1,MATCH(S$2,INDIRECT("'PSI WM REF'!"&amp;"5:5"),0)),"$1","")&amp;":"&amp;SUBSTITUTE(ADDRESS(1,MATCH(S$2,INDIRECT("'PSI WM REF'!"&amp;"5:5"),0)),"$1","")),INDIRECT("'PSI WM REF'!"&amp;"C:C"),$G262,INDIRECT("'PSI WM REF'!"&amp;"U:U"),"1.Requirements (필요량)"),SUMIFS(INDIRECT("'PSI WM REF'!"&amp;SUBSTITUTE(ADDRESS(1,MATCH(S$2,INDIRECT("'PSI WM REF'!"&amp;"5:5"),0)),"$1","")&amp;":"&amp;SUBSTITUTE(ADDRESS(1,MATCH(S$2,INDIRECT("'PSI WM REF'!"&amp;"5:5"),0)),"$1","")),INDIRECT("'PSI WM REF'!"&amp;"C:C"),$G262,INDIRECT("'PSI WM REF'!"&amp;"U:U"),"1.Requirements (필요량)"),ABS(SUMIFS(INDIRECT("'PSI WM REF'!"&amp;SUBSTITUTE(ADDRESS(1,MATCH(S$2,INDIRECT("'PSI WM REF'!"&amp;"5:5"),0)),"$1","")&amp;":"&amp;SUBSTITUTE(ADDRESS(1,MATCH(S$2,INDIRECT("'PSI WM REF'!"&amp;"5:5"),0)),"$1","")),INDIRECT("'PSI WM REF'!"&amp;"C:C"),$G262,INDIRECT("'PSI WM REF'!"&amp;"U:U"),"3.Balance stock (only SEHC)"))))+N(" [[[[               Comment: WM REF PSI              ]]]")+IFERROR(SUMIFS(INDIRECT("'PSI VC'!"&amp;SUBSTITUTE(ADDRESS(1,MATCH(S$2,INDIRECT("'PSI VC'!"&amp;"3:3"),0)),"$1","")&amp;":"&amp;SUBSTITUTE(ADDRESS(1,MATCH(S$2,INDIRECT("'PSI VC'!"&amp;"3:3"),0)),"$1","")),INDIRECT("'PSI VC'!"&amp;"A:A"),$G262),0)+N("[[[                    Comment: VC PSI                    ]]]")+SUMIFS(INDIRECT("'Assy PSI Shortage'!"&amp;SUBSTITUTE(ADDRESS(1,42+MATCH(S$2,INDIRECT("'Assy PSI Shortage'!"&amp;"AQ2:BA2"),0)),"$1","")&amp;":"&amp;SUBSTITUTE(ADDRESS(1,42+MATCH(S$2,INDIRECT("'Assy PSI Shortage'!"&amp;"AQ2:BA2"),0)),"$1","")),'Assy PSI Shortage'!$AP:$AP,'DA Injection'!$G262)+N("[[[                    Comment: Assy PSI                    ]]]")</f>
        <v>0</v>
      </c>
      <c r="T263" s="464"/>
      <c r="U263" s="463">
        <f ca="1">IF(SUMIFS(INDIRECT("'PSI WM REF'!"&amp;SUBSTITUTE(ADDRESS(1,MATCH(U$2,INDIRECT("'PSI WM REF'!"&amp;"5:5"),0)),"$1","")&amp;":"&amp;SUBSTITUTE(ADDRESS(1,MATCH(U$2,INDIRECT("'PSI WM REF'!"&amp;"5:5"),0)),"$1","")),INDIRECT("'PSI WM REF'!"&amp;"C:C"),$G262,INDIRECT("'PSI WM REF'!"&amp;"U:U"),"3.Balance stock (only SEHC)")&gt;0,0,IF(ABS(SUMIFS(INDIRECT("'PSI WM REF'!"&amp;SUBSTITUTE(ADDRESS(1,MATCH(U$2,INDIRECT("'PSI WM REF'!"&amp;"5:5"),0)),"$1","")&amp;":"&amp;SUBSTITUTE(ADDRESS(1,MATCH(U$2,INDIRECT("'PSI WM REF'!"&amp;"5:5"),0)),"$1","")),INDIRECT("'PSI WM REF'!"&amp;"C:C"),$G262,INDIRECT("'PSI WM REF'!"&amp;"U:U"),"3.Balance stock (only SEHC)"))&gt;SUMIFS(INDIRECT("'PSI WM REF'!"&amp;SUBSTITUTE(ADDRESS(1,MATCH(U$2,INDIRECT("'PSI WM REF'!"&amp;"5:5"),0)),"$1","")&amp;":"&amp;SUBSTITUTE(ADDRESS(1,MATCH(U$2,INDIRECT("'PSI WM REF'!"&amp;"5:5"),0)),"$1","")),INDIRECT("'PSI WM REF'!"&amp;"C:C"),$G262,INDIRECT("'PSI WM REF'!"&amp;"U:U"),"1.Requirements (필요량)"),SUMIFS(INDIRECT("'PSI WM REF'!"&amp;SUBSTITUTE(ADDRESS(1,MATCH(U$2,INDIRECT("'PSI WM REF'!"&amp;"5:5"),0)),"$1","")&amp;":"&amp;SUBSTITUTE(ADDRESS(1,MATCH(U$2,INDIRECT("'PSI WM REF'!"&amp;"5:5"),0)),"$1","")),INDIRECT("'PSI WM REF'!"&amp;"C:C"),$G262,INDIRECT("'PSI WM REF'!"&amp;"U:U"),"1.Requirements (필요량)"),ABS(SUMIFS(INDIRECT("'PSI WM REF'!"&amp;SUBSTITUTE(ADDRESS(1,MATCH(U$2,INDIRECT("'PSI WM REF'!"&amp;"5:5"),0)),"$1","")&amp;":"&amp;SUBSTITUTE(ADDRESS(1,MATCH(U$2,INDIRECT("'PSI WM REF'!"&amp;"5:5"),0)),"$1","")),INDIRECT("'PSI WM REF'!"&amp;"C:C"),$G262,INDIRECT("'PSI WM REF'!"&amp;"U:U"),"3.Balance stock (only SEHC)"))))+N(" [[[[               Comment: WM REF PSI              ]]]")+IFERROR(SUMIFS(INDIRECT("'PSI VC'!"&amp;SUBSTITUTE(ADDRESS(1,MATCH(U$2,INDIRECT("'PSI VC'!"&amp;"3:3"),0)),"$1","")&amp;":"&amp;SUBSTITUTE(ADDRESS(1,MATCH(U$2,INDIRECT("'PSI VC'!"&amp;"3:3"),0)),"$1","")),INDIRECT("'PSI VC'!"&amp;"A:A"),$G262),0)+N("[[[                    Comment: VC PSI                    ]]]")+SUMIFS(INDIRECT("'Assy PSI Shortage'!"&amp;SUBSTITUTE(ADDRESS(1,42+MATCH(U$2,INDIRECT("'Assy PSI Shortage'!"&amp;"AQ2:BA2"),0)),"$1","")&amp;":"&amp;SUBSTITUTE(ADDRESS(1,42+MATCH(U$2,INDIRECT("'Assy PSI Shortage'!"&amp;"AQ2:BA2"),0)),"$1","")),'Assy PSI Shortage'!$AP:$AP,'DA Injection'!$G262)+N("[[[                    Comment: Assy PSI                    ]]]")</f>
        <v>0</v>
      </c>
      <c r="V263" s="464"/>
      <c r="W263" s="463">
        <f ca="1">IF(SUMIFS(INDIRECT("'PSI WM REF'!"&amp;SUBSTITUTE(ADDRESS(1,MATCH(W$2,INDIRECT("'PSI WM REF'!"&amp;"5:5"),0)),"$1","")&amp;":"&amp;SUBSTITUTE(ADDRESS(1,MATCH(W$2,INDIRECT("'PSI WM REF'!"&amp;"5:5"),0)),"$1","")),INDIRECT("'PSI WM REF'!"&amp;"C:C"),$G262,INDIRECT("'PSI WM REF'!"&amp;"U:U"),"3.Balance stock (only SEHC)")&gt;0,0,IF(ABS(SUMIFS(INDIRECT("'PSI WM REF'!"&amp;SUBSTITUTE(ADDRESS(1,MATCH(W$2,INDIRECT("'PSI WM REF'!"&amp;"5:5"),0)),"$1","")&amp;":"&amp;SUBSTITUTE(ADDRESS(1,MATCH(W$2,INDIRECT("'PSI WM REF'!"&amp;"5:5"),0)),"$1","")),INDIRECT("'PSI WM REF'!"&amp;"C:C"),$G262,INDIRECT("'PSI WM REF'!"&amp;"U:U"),"3.Balance stock (only SEHC)"))&gt;SUMIFS(INDIRECT("'PSI WM REF'!"&amp;SUBSTITUTE(ADDRESS(1,MATCH(W$2,INDIRECT("'PSI WM REF'!"&amp;"5:5"),0)),"$1","")&amp;":"&amp;SUBSTITUTE(ADDRESS(1,MATCH(W$2,INDIRECT("'PSI WM REF'!"&amp;"5:5"),0)),"$1","")),INDIRECT("'PSI WM REF'!"&amp;"C:C"),$G262,INDIRECT("'PSI WM REF'!"&amp;"U:U"),"1.Requirements (필요량)"),SUMIFS(INDIRECT("'PSI WM REF'!"&amp;SUBSTITUTE(ADDRESS(1,MATCH(W$2,INDIRECT("'PSI WM REF'!"&amp;"5:5"),0)),"$1","")&amp;":"&amp;SUBSTITUTE(ADDRESS(1,MATCH(W$2,INDIRECT("'PSI WM REF'!"&amp;"5:5"),0)),"$1","")),INDIRECT("'PSI WM REF'!"&amp;"C:C"),$G262,INDIRECT("'PSI WM REF'!"&amp;"U:U"),"1.Requirements (필요량)"),ABS(SUMIFS(INDIRECT("'PSI WM REF'!"&amp;SUBSTITUTE(ADDRESS(1,MATCH(W$2,INDIRECT("'PSI WM REF'!"&amp;"5:5"),0)),"$1","")&amp;":"&amp;SUBSTITUTE(ADDRESS(1,MATCH(W$2,INDIRECT("'PSI WM REF'!"&amp;"5:5"),0)),"$1","")),INDIRECT("'PSI WM REF'!"&amp;"C:C"),$G262,INDIRECT("'PSI WM REF'!"&amp;"U:U"),"3.Balance stock (only SEHC)"))))+N(" [[[[               Comment: WM REF PSI              ]]]")+IFERROR(SUMIFS(INDIRECT("'PSI VC'!"&amp;SUBSTITUTE(ADDRESS(1,MATCH(W$2,INDIRECT("'PSI VC'!"&amp;"3:3"),0)),"$1","")&amp;":"&amp;SUBSTITUTE(ADDRESS(1,MATCH(W$2,INDIRECT("'PSI VC'!"&amp;"3:3"),0)),"$1","")),INDIRECT("'PSI VC'!"&amp;"A:A"),$G262),0)+N("[[[                    Comment: VC PSI                    ]]]")+SUMIFS(INDIRECT("'Assy PSI Shortage'!"&amp;SUBSTITUTE(ADDRESS(1,42+MATCH(W$2,INDIRECT("'Assy PSI Shortage'!"&amp;"AQ2:BA2"),0)),"$1","")&amp;":"&amp;SUBSTITUTE(ADDRESS(1,42+MATCH(W$2,INDIRECT("'Assy PSI Shortage'!"&amp;"AQ2:BA2"),0)),"$1","")),'Assy PSI Shortage'!$AP:$AP,'DA Injection'!$G262)+N("[[[                    Comment: Assy PSI                    ]]]")</f>
        <v>0</v>
      </c>
      <c r="X263" s="464"/>
      <c r="Y263" s="463">
        <f ca="1">IF(SUMIFS(INDIRECT("'PSI WM REF'!"&amp;SUBSTITUTE(ADDRESS(1,MATCH(Y$2,INDIRECT("'PSI WM REF'!"&amp;"5:5"),0)),"$1","")&amp;":"&amp;SUBSTITUTE(ADDRESS(1,MATCH(Y$2,INDIRECT("'PSI WM REF'!"&amp;"5:5"),0)),"$1","")),INDIRECT("'PSI WM REF'!"&amp;"C:C"),$G262,INDIRECT("'PSI WM REF'!"&amp;"U:U"),"3.Balance stock (only SEHC)")&gt;0,0,IF(ABS(SUMIFS(INDIRECT("'PSI WM REF'!"&amp;SUBSTITUTE(ADDRESS(1,MATCH(Y$2,INDIRECT("'PSI WM REF'!"&amp;"5:5"),0)),"$1","")&amp;":"&amp;SUBSTITUTE(ADDRESS(1,MATCH(Y$2,INDIRECT("'PSI WM REF'!"&amp;"5:5"),0)),"$1","")),INDIRECT("'PSI WM REF'!"&amp;"C:C"),$G262,INDIRECT("'PSI WM REF'!"&amp;"U:U"),"3.Balance stock (only SEHC)"))&gt;SUMIFS(INDIRECT("'PSI WM REF'!"&amp;SUBSTITUTE(ADDRESS(1,MATCH(Y$2,INDIRECT("'PSI WM REF'!"&amp;"5:5"),0)),"$1","")&amp;":"&amp;SUBSTITUTE(ADDRESS(1,MATCH(Y$2,INDIRECT("'PSI WM REF'!"&amp;"5:5"),0)),"$1","")),INDIRECT("'PSI WM REF'!"&amp;"C:C"),$G262,INDIRECT("'PSI WM REF'!"&amp;"U:U"),"1.Requirements (필요량)"),SUMIFS(INDIRECT("'PSI WM REF'!"&amp;SUBSTITUTE(ADDRESS(1,MATCH(Y$2,INDIRECT("'PSI WM REF'!"&amp;"5:5"),0)),"$1","")&amp;":"&amp;SUBSTITUTE(ADDRESS(1,MATCH(Y$2,INDIRECT("'PSI WM REF'!"&amp;"5:5"),0)),"$1","")),INDIRECT("'PSI WM REF'!"&amp;"C:C"),$G262,INDIRECT("'PSI WM REF'!"&amp;"U:U"),"1.Requirements (필요량)"),ABS(SUMIFS(INDIRECT("'PSI WM REF'!"&amp;SUBSTITUTE(ADDRESS(1,MATCH(Y$2,INDIRECT("'PSI WM REF'!"&amp;"5:5"),0)),"$1","")&amp;":"&amp;SUBSTITUTE(ADDRESS(1,MATCH(Y$2,INDIRECT("'PSI WM REF'!"&amp;"5:5"),0)),"$1","")),INDIRECT("'PSI WM REF'!"&amp;"C:C"),$G262,INDIRECT("'PSI WM REF'!"&amp;"U:U"),"3.Balance stock (only SEHC)"))))+N(" [[[[               Comment: WM REF PSI              ]]]")+IFERROR(SUMIFS(INDIRECT("'PSI VC'!"&amp;SUBSTITUTE(ADDRESS(1,MATCH(Y$2,INDIRECT("'PSI VC'!"&amp;"3:3"),0)),"$1","")&amp;":"&amp;SUBSTITUTE(ADDRESS(1,MATCH(Y$2,INDIRECT("'PSI VC'!"&amp;"3:3"),0)),"$1","")),INDIRECT("'PSI VC'!"&amp;"A:A"),$G262),0)+N("[[[                    Comment: VC PSI                    ]]]")+SUMIFS(INDIRECT("'Assy PSI Shortage'!"&amp;SUBSTITUTE(ADDRESS(1,42+MATCH(Y$2,INDIRECT("'Assy PSI Shortage'!"&amp;"AQ2:BA2"),0)),"$1","")&amp;":"&amp;SUBSTITUTE(ADDRESS(1,42+MATCH(Y$2,INDIRECT("'Assy PSI Shortage'!"&amp;"AQ2:BA2"),0)),"$1","")),'Assy PSI Shortage'!$AP:$AP,'DA Injection'!$G262)+N("[[[                    Comment: Assy PSI                    ]]]")</f>
        <v>0</v>
      </c>
      <c r="Z263" s="464"/>
      <c r="AA263" s="463">
        <f ca="1">IF(SUMIFS(INDIRECT("'PSI WM REF'!"&amp;SUBSTITUTE(ADDRESS(1,MATCH(AA$2,INDIRECT("'PSI WM REF'!"&amp;"5:5"),0)),"$1","")&amp;":"&amp;SUBSTITUTE(ADDRESS(1,MATCH(AA$2,INDIRECT("'PSI WM REF'!"&amp;"5:5"),0)),"$1","")),INDIRECT("'PSI WM REF'!"&amp;"C:C"),$G262,INDIRECT("'PSI WM REF'!"&amp;"U:U"),"3.Balance stock (only SEHC)")&gt;0,0,IF(ABS(SUMIFS(INDIRECT("'PSI WM REF'!"&amp;SUBSTITUTE(ADDRESS(1,MATCH(AA$2,INDIRECT("'PSI WM REF'!"&amp;"5:5"),0)),"$1","")&amp;":"&amp;SUBSTITUTE(ADDRESS(1,MATCH(AA$2,INDIRECT("'PSI WM REF'!"&amp;"5:5"),0)),"$1","")),INDIRECT("'PSI WM REF'!"&amp;"C:C"),$G262,INDIRECT("'PSI WM REF'!"&amp;"U:U"),"3.Balance stock (only SEHC)"))&gt;SUMIFS(INDIRECT("'PSI WM REF'!"&amp;SUBSTITUTE(ADDRESS(1,MATCH(AA$2,INDIRECT("'PSI WM REF'!"&amp;"5:5"),0)),"$1","")&amp;":"&amp;SUBSTITUTE(ADDRESS(1,MATCH(AA$2,INDIRECT("'PSI WM REF'!"&amp;"5:5"),0)),"$1","")),INDIRECT("'PSI WM REF'!"&amp;"C:C"),$G262,INDIRECT("'PSI WM REF'!"&amp;"U:U"),"1.Requirements (필요량)"),SUMIFS(INDIRECT("'PSI WM REF'!"&amp;SUBSTITUTE(ADDRESS(1,MATCH(AA$2,INDIRECT("'PSI WM REF'!"&amp;"5:5"),0)),"$1","")&amp;":"&amp;SUBSTITUTE(ADDRESS(1,MATCH(AA$2,INDIRECT("'PSI WM REF'!"&amp;"5:5"),0)),"$1","")),INDIRECT("'PSI WM REF'!"&amp;"C:C"),$G262,INDIRECT("'PSI WM REF'!"&amp;"U:U"),"1.Requirements (필요량)"),ABS(SUMIFS(INDIRECT("'PSI WM REF'!"&amp;SUBSTITUTE(ADDRESS(1,MATCH(AA$2,INDIRECT("'PSI WM REF'!"&amp;"5:5"),0)),"$1","")&amp;":"&amp;SUBSTITUTE(ADDRESS(1,MATCH(AA$2,INDIRECT("'PSI WM REF'!"&amp;"5:5"),0)),"$1","")),INDIRECT("'PSI WM REF'!"&amp;"C:C"),$G262,INDIRECT("'PSI WM REF'!"&amp;"U:U"),"3.Balance stock (only SEHC)"))))+N(" [[[[               Comment: WM REF PSI              ]]]")+IFERROR(SUMIFS(INDIRECT("'PSI VC'!"&amp;SUBSTITUTE(ADDRESS(1,MATCH(AA$2,INDIRECT("'PSI VC'!"&amp;"3:3"),0)),"$1","")&amp;":"&amp;SUBSTITUTE(ADDRESS(1,MATCH(AA$2,INDIRECT("'PSI VC'!"&amp;"3:3"),0)),"$1","")),INDIRECT("'PSI VC'!"&amp;"A:A"),$G262),0)+N("[[[                    Comment: VC PSI                    ]]]")+SUMIFS(INDIRECT("'Assy PSI Shortage'!"&amp;SUBSTITUTE(ADDRESS(1,42+MATCH(AA$2,INDIRECT("'Assy PSI Shortage'!"&amp;"AQ2:BA2"),0)),"$1","")&amp;":"&amp;SUBSTITUTE(ADDRESS(1,42+MATCH(AA$2,INDIRECT("'Assy PSI Shortage'!"&amp;"AQ2:BA2"),0)),"$1","")),'Assy PSI Shortage'!$AP:$AP,'DA Injection'!$G262)+N("[[[                    Comment: Assy PSI                    ]]]")</f>
        <v>0</v>
      </c>
      <c r="AB263" s="464"/>
      <c r="AC263" s="463">
        <f ca="1">IF(SUMIFS(INDIRECT("'PSI WM REF'!"&amp;SUBSTITUTE(ADDRESS(1,MATCH(AC$2,INDIRECT("'PSI WM REF'!"&amp;"5:5"),0)),"$1","")&amp;":"&amp;SUBSTITUTE(ADDRESS(1,MATCH(AC$2,INDIRECT("'PSI WM REF'!"&amp;"5:5"),0)),"$1","")),INDIRECT("'PSI WM REF'!"&amp;"C:C"),$G262,INDIRECT("'PSI WM REF'!"&amp;"U:U"),"3.Balance stock (only SEHC)")&gt;0,0,IF(ABS(SUMIFS(INDIRECT("'PSI WM REF'!"&amp;SUBSTITUTE(ADDRESS(1,MATCH(AC$2,INDIRECT("'PSI WM REF'!"&amp;"5:5"),0)),"$1","")&amp;":"&amp;SUBSTITUTE(ADDRESS(1,MATCH(AC$2,INDIRECT("'PSI WM REF'!"&amp;"5:5"),0)),"$1","")),INDIRECT("'PSI WM REF'!"&amp;"C:C"),$G262,INDIRECT("'PSI WM REF'!"&amp;"U:U"),"3.Balance stock (only SEHC)"))&gt;SUMIFS(INDIRECT("'PSI WM REF'!"&amp;SUBSTITUTE(ADDRESS(1,MATCH(AC$2,INDIRECT("'PSI WM REF'!"&amp;"5:5"),0)),"$1","")&amp;":"&amp;SUBSTITUTE(ADDRESS(1,MATCH(AC$2,INDIRECT("'PSI WM REF'!"&amp;"5:5"),0)),"$1","")),INDIRECT("'PSI WM REF'!"&amp;"C:C"),$G262,INDIRECT("'PSI WM REF'!"&amp;"U:U"),"1.Requirements (필요량)"),SUMIFS(INDIRECT("'PSI WM REF'!"&amp;SUBSTITUTE(ADDRESS(1,MATCH(AC$2,INDIRECT("'PSI WM REF'!"&amp;"5:5"),0)),"$1","")&amp;":"&amp;SUBSTITUTE(ADDRESS(1,MATCH(AC$2,INDIRECT("'PSI WM REF'!"&amp;"5:5"),0)),"$1","")),INDIRECT("'PSI WM REF'!"&amp;"C:C"),$G262,INDIRECT("'PSI WM REF'!"&amp;"U:U"),"1.Requirements (필요량)"),ABS(SUMIFS(INDIRECT("'PSI WM REF'!"&amp;SUBSTITUTE(ADDRESS(1,MATCH(AC$2,INDIRECT("'PSI WM REF'!"&amp;"5:5"),0)),"$1","")&amp;":"&amp;SUBSTITUTE(ADDRESS(1,MATCH(AC$2,INDIRECT("'PSI WM REF'!"&amp;"5:5"),0)),"$1","")),INDIRECT("'PSI WM REF'!"&amp;"C:C"),$G262,INDIRECT("'PSI WM REF'!"&amp;"U:U"),"3.Balance stock (only SEHC)"))))+N(" [[[[               Comment: WM REF PSI              ]]]")+IFERROR(SUMIFS(INDIRECT("'PSI VC'!"&amp;SUBSTITUTE(ADDRESS(1,MATCH(AC$2,INDIRECT("'PSI VC'!"&amp;"3:3"),0)),"$1","")&amp;":"&amp;SUBSTITUTE(ADDRESS(1,MATCH(AC$2,INDIRECT("'PSI VC'!"&amp;"3:3"),0)),"$1","")),INDIRECT("'PSI VC'!"&amp;"A:A"),$G262),0)+N("[[[                    Comment: VC PSI                    ]]]")+SUMIFS(INDIRECT("'Assy PSI Shortage'!"&amp;SUBSTITUTE(ADDRESS(1,42+MATCH(AC$2,INDIRECT("'Assy PSI Shortage'!"&amp;"AQ2:BA2"),0)),"$1","")&amp;":"&amp;SUBSTITUTE(ADDRESS(1,42+MATCH(AC$2,INDIRECT("'Assy PSI Shortage'!"&amp;"AQ2:BA2"),0)),"$1","")),'Assy PSI Shortage'!$AP:$AP,'DA Injection'!$G262)+N("[[[                    Comment: Assy PSI                    ]]]")</f>
        <v>0</v>
      </c>
      <c r="AD263" s="464"/>
      <c r="AE263" s="463">
        <f ca="1">IF(SUMIFS(INDIRECT("'PSI WM REF'!"&amp;SUBSTITUTE(ADDRESS(1,MATCH(AE$2,INDIRECT("'PSI WM REF'!"&amp;"5:5"),0)),"$1","")&amp;":"&amp;SUBSTITUTE(ADDRESS(1,MATCH(AE$2,INDIRECT("'PSI WM REF'!"&amp;"5:5"),0)),"$1","")),INDIRECT("'PSI WM REF'!"&amp;"C:C"),$G262,INDIRECT("'PSI WM REF'!"&amp;"U:U"),"3.Balance stock (only SEHC)")&gt;0,0,IF(ABS(SUMIFS(INDIRECT("'PSI WM REF'!"&amp;SUBSTITUTE(ADDRESS(1,MATCH(AE$2,INDIRECT("'PSI WM REF'!"&amp;"5:5"),0)),"$1","")&amp;":"&amp;SUBSTITUTE(ADDRESS(1,MATCH(AE$2,INDIRECT("'PSI WM REF'!"&amp;"5:5"),0)),"$1","")),INDIRECT("'PSI WM REF'!"&amp;"C:C"),$G262,INDIRECT("'PSI WM REF'!"&amp;"U:U"),"3.Balance stock (only SEHC)"))&gt;SUMIFS(INDIRECT("'PSI WM REF'!"&amp;SUBSTITUTE(ADDRESS(1,MATCH(AE$2,INDIRECT("'PSI WM REF'!"&amp;"5:5"),0)),"$1","")&amp;":"&amp;SUBSTITUTE(ADDRESS(1,MATCH(AE$2,INDIRECT("'PSI WM REF'!"&amp;"5:5"),0)),"$1","")),INDIRECT("'PSI WM REF'!"&amp;"C:C"),$G262,INDIRECT("'PSI WM REF'!"&amp;"U:U"),"1.Requirements (필요량)"),SUMIFS(INDIRECT("'PSI WM REF'!"&amp;SUBSTITUTE(ADDRESS(1,MATCH(AE$2,INDIRECT("'PSI WM REF'!"&amp;"5:5"),0)),"$1","")&amp;":"&amp;SUBSTITUTE(ADDRESS(1,MATCH(AE$2,INDIRECT("'PSI WM REF'!"&amp;"5:5"),0)),"$1","")),INDIRECT("'PSI WM REF'!"&amp;"C:C"),$G262,INDIRECT("'PSI WM REF'!"&amp;"U:U"),"1.Requirements (필요량)"),ABS(SUMIFS(INDIRECT("'PSI WM REF'!"&amp;SUBSTITUTE(ADDRESS(1,MATCH(AE$2,INDIRECT("'PSI WM REF'!"&amp;"5:5"),0)),"$1","")&amp;":"&amp;SUBSTITUTE(ADDRESS(1,MATCH(AE$2,INDIRECT("'PSI WM REF'!"&amp;"5:5"),0)),"$1","")),INDIRECT("'PSI WM REF'!"&amp;"C:C"),$G262,INDIRECT("'PSI WM REF'!"&amp;"U:U"),"3.Balance stock (only SEHC)"))))+N(" [[[[               Comment: WM REF PSI              ]]]")+IFERROR(SUMIFS(INDIRECT("'PSI VC'!"&amp;SUBSTITUTE(ADDRESS(1,MATCH(AE$2,INDIRECT("'PSI VC'!"&amp;"3:3"),0)),"$1","")&amp;":"&amp;SUBSTITUTE(ADDRESS(1,MATCH(AE$2,INDIRECT("'PSI VC'!"&amp;"3:3"),0)),"$1","")),INDIRECT("'PSI VC'!"&amp;"A:A"),$G262),0)+N("[[[                    Comment: VC PSI                    ]]]")+SUMIFS(INDIRECT("'Assy PSI Shortage'!"&amp;SUBSTITUTE(ADDRESS(1,42+MATCH(AE$2,INDIRECT("'Assy PSI Shortage'!"&amp;"AQ2:BA2"),0)),"$1","")&amp;":"&amp;SUBSTITUTE(ADDRESS(1,42+MATCH(AE$2,INDIRECT("'Assy PSI Shortage'!"&amp;"AQ2:BA2"),0)),"$1","")),'Assy PSI Shortage'!$AP:$AP,'DA Injection'!$G262)+N("[[[                    Comment: Assy PSI                    ]]]")</f>
        <v>0</v>
      </c>
      <c r="AF263" s="464"/>
      <c r="AG263" s="463">
        <f ca="1">IF(SUMIFS(INDIRECT("'PSI WM REF'!"&amp;SUBSTITUTE(ADDRESS(1,MATCH(AG$2,INDIRECT("'PSI WM REF'!"&amp;"5:5"),0)),"$1","")&amp;":"&amp;SUBSTITUTE(ADDRESS(1,MATCH(AG$2,INDIRECT("'PSI WM REF'!"&amp;"5:5"),0)),"$1","")),INDIRECT("'PSI WM REF'!"&amp;"C:C"),$G262,INDIRECT("'PSI WM REF'!"&amp;"U:U"),"3.Balance stock (only SEHC)")&gt;0,0,IF(ABS(SUMIFS(INDIRECT("'PSI WM REF'!"&amp;SUBSTITUTE(ADDRESS(1,MATCH(AG$2,INDIRECT("'PSI WM REF'!"&amp;"5:5"),0)),"$1","")&amp;":"&amp;SUBSTITUTE(ADDRESS(1,MATCH(AG$2,INDIRECT("'PSI WM REF'!"&amp;"5:5"),0)),"$1","")),INDIRECT("'PSI WM REF'!"&amp;"C:C"),$G262,INDIRECT("'PSI WM REF'!"&amp;"U:U"),"3.Balance stock (only SEHC)"))&gt;SUMIFS(INDIRECT("'PSI WM REF'!"&amp;SUBSTITUTE(ADDRESS(1,MATCH(AG$2,INDIRECT("'PSI WM REF'!"&amp;"5:5"),0)),"$1","")&amp;":"&amp;SUBSTITUTE(ADDRESS(1,MATCH(AG$2,INDIRECT("'PSI WM REF'!"&amp;"5:5"),0)),"$1","")),INDIRECT("'PSI WM REF'!"&amp;"C:C"),$G262,INDIRECT("'PSI WM REF'!"&amp;"U:U"),"1.Requirements (필요량)"),SUMIFS(INDIRECT("'PSI WM REF'!"&amp;SUBSTITUTE(ADDRESS(1,MATCH(AG$2,INDIRECT("'PSI WM REF'!"&amp;"5:5"),0)),"$1","")&amp;":"&amp;SUBSTITUTE(ADDRESS(1,MATCH(AG$2,INDIRECT("'PSI WM REF'!"&amp;"5:5"),0)),"$1","")),INDIRECT("'PSI WM REF'!"&amp;"C:C"),$G262,INDIRECT("'PSI WM REF'!"&amp;"U:U"),"1.Requirements (필요량)"),ABS(SUMIFS(INDIRECT("'PSI WM REF'!"&amp;SUBSTITUTE(ADDRESS(1,MATCH(AG$2,INDIRECT("'PSI WM REF'!"&amp;"5:5"),0)),"$1","")&amp;":"&amp;SUBSTITUTE(ADDRESS(1,MATCH(AG$2,INDIRECT("'PSI WM REF'!"&amp;"5:5"),0)),"$1","")),INDIRECT("'PSI WM REF'!"&amp;"C:C"),$G262,INDIRECT("'PSI WM REF'!"&amp;"U:U"),"3.Balance stock (only SEHC)"))))+N(" [[[[               Comment: WM REF PSI              ]]]")+IFERROR(SUMIFS(INDIRECT("'PSI VC'!"&amp;SUBSTITUTE(ADDRESS(1,MATCH(AG$2,INDIRECT("'PSI VC'!"&amp;"3:3"),0)),"$1","")&amp;":"&amp;SUBSTITUTE(ADDRESS(1,MATCH(AG$2,INDIRECT("'PSI VC'!"&amp;"3:3"),0)),"$1","")),INDIRECT("'PSI VC'!"&amp;"A:A"),$G262),0)+N("[[[                    Comment: VC PSI                    ]]]")+SUMIFS(INDIRECT("'Assy PSI Shortage'!"&amp;SUBSTITUTE(ADDRESS(1,42+MATCH(AG$2,INDIRECT("'Assy PSI Shortage'!"&amp;"AQ2:BA2"),0)),"$1","")&amp;":"&amp;SUBSTITUTE(ADDRESS(1,42+MATCH(AG$2,INDIRECT("'Assy PSI Shortage'!"&amp;"AQ2:BA2"),0)),"$1","")),'Assy PSI Shortage'!$AP:$AP,'DA Injection'!$G262)+N("[[[                    Comment: Assy PSI                    ]]]")</f>
        <v>0</v>
      </c>
      <c r="AH263" s="464"/>
      <c r="AI263" s="463">
        <f ca="1">IF(SUMIFS(INDIRECT("'PSI WM REF'!"&amp;SUBSTITUTE(ADDRESS(1,MATCH(AI$2,INDIRECT("'PSI WM REF'!"&amp;"5:5"),0)),"$1","")&amp;":"&amp;SUBSTITUTE(ADDRESS(1,MATCH(AI$2,INDIRECT("'PSI WM REF'!"&amp;"5:5"),0)),"$1","")),INDIRECT("'PSI WM REF'!"&amp;"C:C"),$G262,INDIRECT("'PSI WM REF'!"&amp;"U:U"),"3.Balance stock (only SEHC)")&gt;0,0,IF(ABS(SUMIFS(INDIRECT("'PSI WM REF'!"&amp;SUBSTITUTE(ADDRESS(1,MATCH(AI$2,INDIRECT("'PSI WM REF'!"&amp;"5:5"),0)),"$1","")&amp;":"&amp;SUBSTITUTE(ADDRESS(1,MATCH(AI$2,INDIRECT("'PSI WM REF'!"&amp;"5:5"),0)),"$1","")),INDIRECT("'PSI WM REF'!"&amp;"C:C"),$G262,INDIRECT("'PSI WM REF'!"&amp;"U:U"),"3.Balance stock (only SEHC)"))&gt;SUMIFS(INDIRECT("'PSI WM REF'!"&amp;SUBSTITUTE(ADDRESS(1,MATCH(AI$2,INDIRECT("'PSI WM REF'!"&amp;"5:5"),0)),"$1","")&amp;":"&amp;SUBSTITUTE(ADDRESS(1,MATCH(AI$2,INDIRECT("'PSI WM REF'!"&amp;"5:5"),0)),"$1","")),INDIRECT("'PSI WM REF'!"&amp;"C:C"),$G262,INDIRECT("'PSI WM REF'!"&amp;"U:U"),"1.Requirements (필요량)"),SUMIFS(INDIRECT("'PSI WM REF'!"&amp;SUBSTITUTE(ADDRESS(1,MATCH(AI$2,INDIRECT("'PSI WM REF'!"&amp;"5:5"),0)),"$1","")&amp;":"&amp;SUBSTITUTE(ADDRESS(1,MATCH(AI$2,INDIRECT("'PSI WM REF'!"&amp;"5:5"),0)),"$1","")),INDIRECT("'PSI WM REF'!"&amp;"C:C"),$G262,INDIRECT("'PSI WM REF'!"&amp;"U:U"),"1.Requirements (필요량)"),ABS(SUMIFS(INDIRECT("'PSI WM REF'!"&amp;SUBSTITUTE(ADDRESS(1,MATCH(AI$2,INDIRECT("'PSI WM REF'!"&amp;"5:5"),0)),"$1","")&amp;":"&amp;SUBSTITUTE(ADDRESS(1,MATCH(AI$2,INDIRECT("'PSI WM REF'!"&amp;"5:5"),0)),"$1","")),INDIRECT("'PSI WM REF'!"&amp;"C:C"),$G262,INDIRECT("'PSI WM REF'!"&amp;"U:U"),"3.Balance stock (only SEHC)"))))+N(" [[[[               Comment: WM REF PSI              ]]]")+IFERROR(SUMIFS(INDIRECT("'PSI VC'!"&amp;SUBSTITUTE(ADDRESS(1,MATCH(AI$2,INDIRECT("'PSI VC'!"&amp;"3:3"),0)),"$1","")&amp;":"&amp;SUBSTITUTE(ADDRESS(1,MATCH(AI$2,INDIRECT("'PSI VC'!"&amp;"3:3"),0)),"$1","")),INDIRECT("'PSI VC'!"&amp;"A:A"),$G262),0)+N("[[[                    Comment: VC PSI                    ]]]")+SUMIFS(INDIRECT("'Assy PSI Shortage'!"&amp;SUBSTITUTE(ADDRESS(1,42+MATCH(AI$2,INDIRECT("'Assy PSI Shortage'!"&amp;"AQ2:BA2"),0)),"$1","")&amp;":"&amp;SUBSTITUTE(ADDRESS(1,42+MATCH(AI$2,INDIRECT("'Assy PSI Shortage'!"&amp;"AQ2:BA2"),0)),"$1","")),'Assy PSI Shortage'!$AP:$AP,'DA Injection'!$G262)+N("[[[                    Comment: Assy PSI                    ]]]")</f>
        <v>0</v>
      </c>
      <c r="AJ263" s="464"/>
      <c r="AK263" s="150"/>
      <c r="AL263" s="150"/>
      <c r="AM263" s="150"/>
      <c r="AN263" s="150"/>
      <c r="AO263" s="150"/>
      <c r="AP263" s="150"/>
      <c r="AQ263" s="150"/>
      <c r="AR263" s="150"/>
      <c r="AS263" s="150"/>
      <c r="AT263" s="150"/>
      <c r="AU263" s="150"/>
      <c r="AV263" s="150"/>
      <c r="AW263" s="150"/>
      <c r="AX263" s="150"/>
      <c r="AY263" s="150"/>
      <c r="AZ263" s="150"/>
      <c r="BA263" s="150"/>
      <c r="BB263" s="150"/>
      <c r="BC263" s="150"/>
      <c r="BD263" s="150"/>
      <c r="BE263" s="150"/>
      <c r="BF263" s="150"/>
      <c r="BG263" s="150"/>
      <c r="BH263" s="150"/>
      <c r="BI263" s="150"/>
      <c r="BJ263" s="150"/>
      <c r="BK263" s="150"/>
      <c r="BL263" s="150"/>
      <c r="BM263" s="150"/>
      <c r="BN263" s="150"/>
      <c r="BO263" s="150"/>
      <c r="BP263" s="150"/>
      <c r="BQ263" s="150"/>
      <c r="BR263" s="150"/>
    </row>
    <row r="264" spans="1:70" s="115" customFormat="1" ht="33">
      <c r="A264" s="114"/>
      <c r="B264" s="121"/>
      <c r="C264" s="144">
        <f t="shared" ca="1" si="312"/>
        <v>38</v>
      </c>
      <c r="D264" s="264" t="str">
        <f t="shared" ca="1" si="312"/>
        <v>-</v>
      </c>
      <c r="E264" s="144">
        <f t="shared" ref="E264:M264" ca="1" si="317">E263</f>
        <v>16</v>
      </c>
      <c r="F264" s="144">
        <f t="shared" ca="1" si="317"/>
        <v>450</v>
      </c>
      <c r="G264" s="144" t="str">
        <f t="shared" ca="1" si="317"/>
        <v>DA61-11391A</v>
      </c>
      <c r="H264" s="196">
        <f t="shared" ca="1" si="317"/>
        <v>-289</v>
      </c>
      <c r="I264" s="144">
        <f t="shared" si="317"/>
        <v>0</v>
      </c>
      <c r="J264" s="212">
        <f t="shared" ca="1" si="317"/>
        <v>1</v>
      </c>
      <c r="K264" s="146">
        <f t="shared" ca="1" si="317"/>
        <v>289</v>
      </c>
      <c r="L264" s="146">
        <f t="shared" ca="1" si="317"/>
        <v>55</v>
      </c>
      <c r="M264" s="146">
        <f t="shared" ca="1" si="317"/>
        <v>1</v>
      </c>
      <c r="N264" s="193">
        <f t="shared" ca="1" si="245"/>
        <v>65.454545454545453</v>
      </c>
      <c r="O264" s="134"/>
      <c r="P264" s="127" t="s">
        <v>240</v>
      </c>
      <c r="Q264" s="208"/>
      <c r="R264" s="208"/>
      <c r="S264" s="208"/>
      <c r="T264" s="208"/>
      <c r="U264" s="208"/>
      <c r="V264" s="208"/>
      <c r="W264" s="208"/>
      <c r="X264" s="208"/>
      <c r="Y264" s="208"/>
      <c r="Z264" s="208"/>
      <c r="AA264" s="208"/>
      <c r="AB264" s="208"/>
      <c r="AC264" s="208"/>
      <c r="AD264" s="208"/>
      <c r="AE264" s="208"/>
      <c r="AF264" s="208"/>
      <c r="AG264" s="208"/>
      <c r="AH264" s="208"/>
      <c r="AI264" s="208"/>
      <c r="AJ264" s="208"/>
      <c r="AK264" s="150"/>
      <c r="AL264" s="150"/>
      <c r="AM264" s="150"/>
      <c r="AN264" s="150"/>
      <c r="AO264" s="150"/>
      <c r="AP264" s="150"/>
      <c r="AQ264" s="150"/>
      <c r="AR264" s="150"/>
      <c r="AS264" s="150"/>
      <c r="AT264" s="150"/>
      <c r="AU264" s="150"/>
      <c r="AV264" s="150"/>
      <c r="AW264" s="150"/>
      <c r="AX264" s="150"/>
      <c r="AY264" s="150"/>
      <c r="AZ264" s="150"/>
      <c r="BA264" s="150"/>
      <c r="BB264" s="150"/>
      <c r="BC264" s="150"/>
      <c r="BD264" s="150"/>
      <c r="BE264" s="150"/>
      <c r="BF264" s="150"/>
      <c r="BG264" s="150"/>
      <c r="BH264" s="150"/>
      <c r="BI264" s="150"/>
      <c r="BJ264" s="150"/>
      <c r="BK264" s="150"/>
      <c r="BL264" s="150"/>
      <c r="BM264" s="150"/>
      <c r="BN264" s="150"/>
      <c r="BO264" s="150"/>
      <c r="BP264" s="150"/>
      <c r="BQ264" s="150"/>
      <c r="BR264" s="150"/>
    </row>
    <row r="265" spans="1:70" s="55" customFormat="1" ht="33">
      <c r="A265" s="54">
        <f ca="1">IF(ISTEXT($G265),COUNTIF($G$6:$G265,"*")," ")</f>
        <v>260</v>
      </c>
      <c r="B265" s="122">
        <v>43524</v>
      </c>
      <c r="C265" s="144">
        <f t="shared" ca="1" si="312"/>
        <v>38</v>
      </c>
      <c r="D265" s="264" t="str">
        <f t="shared" ca="1" si="312"/>
        <v>-</v>
      </c>
      <c r="E265" s="144">
        <f t="shared" ref="E265:M265" ca="1" si="318">E264</f>
        <v>16</v>
      </c>
      <c r="F265" s="144">
        <f t="shared" ca="1" si="318"/>
        <v>450</v>
      </c>
      <c r="G265" s="144" t="str">
        <f t="shared" ca="1" si="318"/>
        <v>DA61-11391A</v>
      </c>
      <c r="H265" s="196">
        <f t="shared" ca="1" si="318"/>
        <v>-289</v>
      </c>
      <c r="I265" s="144">
        <f t="shared" si="318"/>
        <v>0</v>
      </c>
      <c r="J265" s="212">
        <f t="shared" ca="1" si="318"/>
        <v>1</v>
      </c>
      <c r="K265" s="146">
        <f t="shared" ca="1" si="318"/>
        <v>289</v>
      </c>
      <c r="L265" s="146">
        <f t="shared" ca="1" si="318"/>
        <v>55</v>
      </c>
      <c r="M265" s="146">
        <f t="shared" ca="1" si="318"/>
        <v>1</v>
      </c>
      <c r="N265" s="193">
        <f t="shared" ca="1" si="245"/>
        <v>65.454545454545453</v>
      </c>
      <c r="O265" s="198">
        <f ca="1">SUM(Q265:AJ265)-H262-I262</f>
        <v>289</v>
      </c>
      <c r="P265" s="127" t="s">
        <v>232</v>
      </c>
      <c r="Q265" s="128">
        <f t="shared" ref="Q265:AJ265" ca="1" si="319">Q264*$N262</f>
        <v>0</v>
      </c>
      <c r="R265" s="128">
        <f t="shared" ca="1" si="319"/>
        <v>0</v>
      </c>
      <c r="S265" s="128">
        <f t="shared" ca="1" si="319"/>
        <v>0</v>
      </c>
      <c r="T265" s="128">
        <f t="shared" ca="1" si="319"/>
        <v>0</v>
      </c>
      <c r="U265" s="128">
        <f t="shared" ca="1" si="319"/>
        <v>0</v>
      </c>
      <c r="V265" s="128">
        <f t="shared" ca="1" si="319"/>
        <v>0</v>
      </c>
      <c r="W265" s="128">
        <f t="shared" ca="1" si="319"/>
        <v>0</v>
      </c>
      <c r="X265" s="128">
        <f t="shared" ca="1" si="319"/>
        <v>0</v>
      </c>
      <c r="Y265" s="128">
        <f t="shared" ca="1" si="319"/>
        <v>0</v>
      </c>
      <c r="Z265" s="128">
        <f t="shared" ca="1" si="319"/>
        <v>0</v>
      </c>
      <c r="AA265" s="128">
        <f t="shared" ca="1" si="319"/>
        <v>0</v>
      </c>
      <c r="AB265" s="128">
        <f t="shared" ca="1" si="319"/>
        <v>0</v>
      </c>
      <c r="AC265" s="128">
        <f t="shared" ca="1" si="319"/>
        <v>0</v>
      </c>
      <c r="AD265" s="128">
        <f t="shared" ca="1" si="319"/>
        <v>0</v>
      </c>
      <c r="AE265" s="128">
        <f t="shared" ca="1" si="319"/>
        <v>0</v>
      </c>
      <c r="AF265" s="128">
        <f t="shared" ca="1" si="319"/>
        <v>0</v>
      </c>
      <c r="AG265" s="128">
        <f t="shared" ca="1" si="319"/>
        <v>0</v>
      </c>
      <c r="AH265" s="128">
        <f t="shared" ca="1" si="319"/>
        <v>0</v>
      </c>
      <c r="AI265" s="128">
        <f t="shared" ca="1" si="319"/>
        <v>0</v>
      </c>
      <c r="AJ265" s="128">
        <f t="shared" ca="1" si="319"/>
        <v>0</v>
      </c>
      <c r="AK265" s="151"/>
      <c r="AL265" s="151"/>
      <c r="AM265" s="151"/>
      <c r="AN265" s="151"/>
      <c r="AO265" s="151"/>
      <c r="AP265" s="151"/>
      <c r="AQ265" s="151"/>
      <c r="AR265" s="151"/>
      <c r="AS265" s="151"/>
      <c r="AT265" s="151"/>
      <c r="AU265" s="151"/>
      <c r="AV265" s="151"/>
      <c r="AW265" s="151"/>
      <c r="AX265" s="151"/>
      <c r="AY265" s="151"/>
      <c r="AZ265" s="151"/>
      <c r="BA265" s="151"/>
      <c r="BB265" s="151"/>
      <c r="BC265" s="151"/>
      <c r="BD265" s="151"/>
      <c r="BE265" s="151"/>
      <c r="BF265" s="151"/>
      <c r="BG265" s="151"/>
      <c r="BH265" s="151"/>
      <c r="BI265" s="151"/>
      <c r="BJ265" s="151"/>
      <c r="BK265" s="151"/>
      <c r="BL265" s="151"/>
      <c r="BM265" s="151"/>
      <c r="BN265" s="151"/>
      <c r="BO265" s="151"/>
      <c r="BP265" s="151"/>
      <c r="BQ265" s="151"/>
      <c r="BR265" s="151"/>
    </row>
    <row r="266" spans="1:70" s="38" customFormat="1" ht="33">
      <c r="A266" s="35"/>
      <c r="B266" s="123"/>
      <c r="C266" s="144">
        <f t="shared" ca="1" si="312"/>
        <v>38</v>
      </c>
      <c r="D266" s="264" t="str">
        <f t="shared" ca="1" si="312"/>
        <v>-</v>
      </c>
      <c r="E266" s="144">
        <f t="shared" ref="E266:M266" ca="1" si="320">E265</f>
        <v>16</v>
      </c>
      <c r="F266" s="144">
        <f t="shared" ca="1" si="320"/>
        <v>450</v>
      </c>
      <c r="G266" s="144" t="str">
        <f t="shared" ca="1" si="320"/>
        <v>DA61-11391A</v>
      </c>
      <c r="H266" s="196">
        <f t="shared" ca="1" si="320"/>
        <v>-289</v>
      </c>
      <c r="I266" s="144">
        <f t="shared" si="320"/>
        <v>0</v>
      </c>
      <c r="J266" s="212">
        <f t="shared" ca="1" si="320"/>
        <v>1</v>
      </c>
      <c r="K266" s="146">
        <f t="shared" ca="1" si="320"/>
        <v>289</v>
      </c>
      <c r="L266" s="146">
        <f t="shared" ca="1" si="320"/>
        <v>55</v>
      </c>
      <c r="M266" s="146">
        <f t="shared" ca="1" si="320"/>
        <v>1</v>
      </c>
      <c r="N266" s="193">
        <f t="shared" ref="N266:N329" ca="1" si="321">3600/L266*M266</f>
        <v>65.454545454545453</v>
      </c>
      <c r="O266" s="135">
        <f ca="1">SUM(Q266:AJ266)</f>
        <v>0</v>
      </c>
      <c r="P266" s="131" t="s">
        <v>233</v>
      </c>
      <c r="Q266" s="129">
        <f ca="1">SUMIFS('Production Result'!$D:$D,'Production Result'!$C:$C,'DA Injection'!$G266,'Production Result'!$B:$B,'DA Injection'!Q$2)</f>
        <v>0</v>
      </c>
      <c r="R266" s="129">
        <f ca="1">SUMIFS('Production Result'!$E:$E,'Production Result'!$C:$C,'DA Injection'!$G266,'Production Result'!$B:$B,'DA Injection'!Q$2)</f>
        <v>0</v>
      </c>
      <c r="S266" s="129">
        <f ca="1">SUMIFS('Production Result'!$D:$D,'Production Result'!$C:$C,'DA Injection'!$G266,'Production Result'!$B:$B,'DA Injection'!S$2)</f>
        <v>0</v>
      </c>
      <c r="T266" s="129">
        <f ca="1">SUMIFS('Production Result'!$E:$E,'Production Result'!$C:$C,'DA Injection'!$G266,'Production Result'!$B:$B,'DA Injection'!S$2)</f>
        <v>0</v>
      </c>
      <c r="U266" s="129">
        <f ca="1">SUMIFS('Production Result'!$D:$D,'Production Result'!$C:$C,'DA Injection'!$G266,'Production Result'!$B:$B,'DA Injection'!U$2)</f>
        <v>0</v>
      </c>
      <c r="V266" s="129">
        <f ca="1">SUMIFS('Production Result'!$E:$E,'Production Result'!$C:$C,'DA Injection'!$G266,'Production Result'!$B:$B,'DA Injection'!U$2)</f>
        <v>0</v>
      </c>
      <c r="W266" s="129">
        <f ca="1">SUMIFS('Production Result'!$D:$D,'Production Result'!$C:$C,'DA Injection'!$G266,'Production Result'!$B:$B,'DA Injection'!W$2)</f>
        <v>0</v>
      </c>
      <c r="X266" s="129">
        <f ca="1">SUMIFS('Production Result'!$E:$E,'Production Result'!$C:$C,'DA Injection'!$G266,'Production Result'!$B:$B,'DA Injection'!W$2)</f>
        <v>0</v>
      </c>
      <c r="Y266" s="129">
        <f ca="1">SUMIFS('Production Result'!$D:$D,'Production Result'!$C:$C,'DA Injection'!$G266,'Production Result'!$B:$B,'DA Injection'!Y$2)</f>
        <v>0</v>
      </c>
      <c r="Z266" s="129">
        <f ca="1">SUMIFS('Production Result'!$E:$E,'Production Result'!$C:$C,'DA Injection'!$G266,'Production Result'!$B:$B,'DA Injection'!Y$2)</f>
        <v>0</v>
      </c>
      <c r="AA266" s="129">
        <f ca="1">SUMIFS('Production Result'!$D:$D,'Production Result'!$C:$C,'DA Injection'!$G266,'Production Result'!$B:$B,'DA Injection'!AA$2)</f>
        <v>0</v>
      </c>
      <c r="AB266" s="129">
        <f ca="1">SUMIFS('Production Result'!$E:$E,'Production Result'!$C:$C,'DA Injection'!$G266,'Production Result'!$B:$B,'DA Injection'!AA$2)</f>
        <v>0</v>
      </c>
      <c r="AC266" s="129">
        <f ca="1">SUMIFS('Production Result'!$D:$D,'Production Result'!$C:$C,'DA Injection'!$G266,'Production Result'!$B:$B,'DA Injection'!AC$2)</f>
        <v>0</v>
      </c>
      <c r="AD266" s="129">
        <f ca="1">SUMIFS('Production Result'!$E:$E,'Production Result'!$C:$C,'DA Injection'!$G266,'Production Result'!$B:$B,'DA Injection'!AC$2)</f>
        <v>0</v>
      </c>
      <c r="AE266" s="129">
        <f ca="1">SUMIFS('Production Result'!$D:$D,'Production Result'!$C:$C,'DA Injection'!$G266,'Production Result'!$B:$B,'DA Injection'!AE$2)</f>
        <v>0</v>
      </c>
      <c r="AF266" s="129">
        <f ca="1">SUMIFS('Production Result'!$E:$E,'Production Result'!$C:$C,'DA Injection'!$G266,'Production Result'!$B:$B,'DA Injection'!AE$2)</f>
        <v>0</v>
      </c>
      <c r="AG266" s="129">
        <f ca="1">SUMIFS('Production Result'!$D:$D,'Production Result'!$C:$C,'DA Injection'!$G266,'Production Result'!$B:$B,'DA Injection'!AG$2)</f>
        <v>0</v>
      </c>
      <c r="AH266" s="129">
        <f ca="1">SUMIFS('Production Result'!$E:$E,'Production Result'!$C:$C,'DA Injection'!$G266,'Production Result'!$B:$B,'DA Injection'!AG$2)</f>
        <v>0</v>
      </c>
      <c r="AI266" s="129">
        <f ca="1">SUMIFS('Production Result'!$D:$D,'Production Result'!$C:$C,'DA Injection'!$G266,'Production Result'!$B:$B,'DA Injection'!AI$2)</f>
        <v>0</v>
      </c>
      <c r="AJ266" s="129">
        <f ca="1">SUMIFS('Production Result'!$E:$E,'Production Result'!$C:$C,'DA Injection'!$G266,'Production Result'!$B:$B,'DA Injection'!AI$2)</f>
        <v>0</v>
      </c>
      <c r="AK266" s="151"/>
      <c r="AL266" s="151"/>
      <c r="AM266" s="151"/>
      <c r="AN266" s="151"/>
      <c r="AO266" s="151"/>
      <c r="AP266" s="151"/>
      <c r="AQ266" s="151"/>
      <c r="AR266" s="151"/>
      <c r="AS266" s="151"/>
      <c r="AT266" s="151"/>
      <c r="AU266" s="151"/>
      <c r="AV266" s="151"/>
      <c r="AW266" s="151"/>
      <c r="AX266" s="151"/>
      <c r="AY266" s="151"/>
      <c r="AZ266" s="151"/>
      <c r="BA266" s="151"/>
      <c r="BB266" s="151"/>
      <c r="BC266" s="151"/>
      <c r="BD266" s="151"/>
      <c r="BE266" s="151"/>
      <c r="BF266" s="151"/>
      <c r="BG266" s="151"/>
      <c r="BH266" s="151"/>
      <c r="BI266" s="151"/>
      <c r="BJ266" s="151"/>
      <c r="BK266" s="151"/>
      <c r="BL266" s="151"/>
      <c r="BM266" s="151"/>
      <c r="BN266" s="151"/>
      <c r="BO266" s="151"/>
      <c r="BP266" s="151"/>
      <c r="BQ266" s="151"/>
      <c r="BR266" s="151"/>
    </row>
    <row r="267" spans="1:70" s="38" customFormat="1" ht="33">
      <c r="A267" s="35"/>
      <c r="B267" s="123"/>
      <c r="C267" s="144">
        <f t="shared" ca="1" si="312"/>
        <v>38</v>
      </c>
      <c r="D267" s="264" t="str">
        <f t="shared" ca="1" si="312"/>
        <v>-</v>
      </c>
      <c r="E267" s="144">
        <f t="shared" ref="E267:M267" ca="1" si="322">E266</f>
        <v>16</v>
      </c>
      <c r="F267" s="144">
        <f t="shared" ca="1" si="322"/>
        <v>450</v>
      </c>
      <c r="G267" s="144" t="str">
        <f t="shared" ca="1" si="322"/>
        <v>DA61-11391A</v>
      </c>
      <c r="H267" s="196">
        <f t="shared" ca="1" si="322"/>
        <v>-289</v>
      </c>
      <c r="I267" s="144">
        <f t="shared" si="322"/>
        <v>0</v>
      </c>
      <c r="J267" s="212">
        <f t="shared" ca="1" si="322"/>
        <v>1</v>
      </c>
      <c r="K267" s="146">
        <f t="shared" ca="1" si="322"/>
        <v>289</v>
      </c>
      <c r="L267" s="146">
        <f t="shared" ca="1" si="322"/>
        <v>55</v>
      </c>
      <c r="M267" s="146">
        <f t="shared" ca="1" si="322"/>
        <v>1</v>
      </c>
      <c r="N267" s="193">
        <f t="shared" ca="1" si="321"/>
        <v>65.454545454545453</v>
      </c>
      <c r="O267" s="135">
        <f ca="1">SUM(Q267:AJ267)</f>
        <v>0</v>
      </c>
      <c r="P267" s="132" t="s">
        <v>234</v>
      </c>
      <c r="Q267" s="129">
        <f ca="1">SUMIFS('Production Result'!$F:$F,'Production Result'!$C:$C,'DA Injection'!$G267,'Production Result'!$B:$B,'DA Injection'!Q$2)</f>
        <v>0</v>
      </c>
      <c r="R267" s="129">
        <f ca="1">SUMIFS('Production Result'!$G:$G,'Production Result'!$C:$C,'DA Injection'!$G267,'Production Result'!$B:$B,'DA Injection'!Q$2)</f>
        <v>0</v>
      </c>
      <c r="S267" s="129">
        <f ca="1">SUMIFS('Production Result'!$F:$F,'Production Result'!$C:$C,'DA Injection'!$G267,'Production Result'!$B:$B,'DA Injection'!S$2)</f>
        <v>0</v>
      </c>
      <c r="T267" s="129">
        <f ca="1">SUMIFS('Production Result'!$G:$G,'Production Result'!$C:$C,'DA Injection'!$G267,'Production Result'!$B:$B,'DA Injection'!S$2)</f>
        <v>0</v>
      </c>
      <c r="U267" s="129">
        <f ca="1">SUMIFS('Production Result'!$F:$F,'Production Result'!$C:$C,'DA Injection'!$G267,'Production Result'!$B:$B,'DA Injection'!U$2)</f>
        <v>0</v>
      </c>
      <c r="V267" s="129">
        <f ca="1">SUMIFS('Production Result'!$G:$G,'Production Result'!$C:$C,'DA Injection'!$G267,'Production Result'!$B:$B,'DA Injection'!U$2)</f>
        <v>0</v>
      </c>
      <c r="W267" s="129">
        <f ca="1">SUMIFS('Production Result'!$F:$F,'Production Result'!$C:$C,'DA Injection'!$G267,'Production Result'!$B:$B,'DA Injection'!W$2)</f>
        <v>0</v>
      </c>
      <c r="X267" s="129">
        <f ca="1">SUMIFS('Production Result'!$G:$G,'Production Result'!$C:$C,'DA Injection'!$G267,'Production Result'!$B:$B,'DA Injection'!W$2)</f>
        <v>0</v>
      </c>
      <c r="Y267" s="129">
        <f ca="1">SUMIFS('Production Result'!$F:$F,'Production Result'!$C:$C,'DA Injection'!$G267,'Production Result'!$B:$B,'DA Injection'!Y$2)</f>
        <v>0</v>
      </c>
      <c r="Z267" s="129">
        <f ca="1">SUMIFS('Production Result'!$G:$G,'Production Result'!$C:$C,'DA Injection'!$G267,'Production Result'!$B:$B,'DA Injection'!Y$2)</f>
        <v>0</v>
      </c>
      <c r="AA267" s="129">
        <f ca="1">SUMIFS('Production Result'!$F:$F,'Production Result'!$C:$C,'DA Injection'!$G267,'Production Result'!$B:$B,'DA Injection'!AA$2)</f>
        <v>0</v>
      </c>
      <c r="AB267" s="129">
        <f ca="1">SUMIFS('Production Result'!$G:$G,'Production Result'!$C:$C,'DA Injection'!$G267,'Production Result'!$B:$B,'DA Injection'!AA$2)</f>
        <v>0</v>
      </c>
      <c r="AC267" s="129">
        <f ca="1">SUMIFS('Production Result'!$F:$F,'Production Result'!$C:$C,'DA Injection'!$G267,'Production Result'!$B:$B,'DA Injection'!AC$2)</f>
        <v>0</v>
      </c>
      <c r="AD267" s="129">
        <f ca="1">SUMIFS('Production Result'!$G:$G,'Production Result'!$C:$C,'DA Injection'!$G267,'Production Result'!$B:$B,'DA Injection'!AC$2)</f>
        <v>0</v>
      </c>
      <c r="AE267" s="129">
        <f ca="1">SUMIFS('Production Result'!$F:$F,'Production Result'!$C:$C,'DA Injection'!$G267,'Production Result'!$B:$B,'DA Injection'!AE$2)</f>
        <v>0</v>
      </c>
      <c r="AF267" s="129">
        <f ca="1">SUMIFS('Production Result'!$G:$G,'Production Result'!$C:$C,'DA Injection'!$G267,'Production Result'!$B:$B,'DA Injection'!AE$2)</f>
        <v>0</v>
      </c>
      <c r="AG267" s="129">
        <f ca="1">SUMIFS('Production Result'!$F:$F,'Production Result'!$C:$C,'DA Injection'!$G267,'Production Result'!$B:$B,'DA Injection'!AG$2)</f>
        <v>0</v>
      </c>
      <c r="AH267" s="129">
        <f ca="1">SUMIFS('Production Result'!$G:$G,'Production Result'!$C:$C,'DA Injection'!$G267,'Production Result'!$B:$B,'DA Injection'!AG$2)</f>
        <v>0</v>
      </c>
      <c r="AI267" s="129">
        <f ca="1">SUMIFS('Production Result'!$F:$F,'Production Result'!$C:$C,'DA Injection'!$G267,'Production Result'!$B:$B,'DA Injection'!AI$2)</f>
        <v>0</v>
      </c>
      <c r="AJ267" s="129">
        <f ca="1">SUMIFS('Production Result'!$G:$G,'Production Result'!$C:$C,'DA Injection'!$G267,'Production Result'!$B:$B,'DA Injection'!AI$2)</f>
        <v>0</v>
      </c>
      <c r="AK267" s="151"/>
      <c r="AL267" s="151"/>
      <c r="AM267" s="151"/>
      <c r="AN267" s="151"/>
      <c r="AO267" s="151"/>
      <c r="AP267" s="151"/>
      <c r="AQ267" s="151"/>
      <c r="AR267" s="151"/>
      <c r="AS267" s="151"/>
      <c r="AT267" s="151"/>
      <c r="AU267" s="151"/>
      <c r="AV267" s="151"/>
      <c r="AW267" s="151"/>
      <c r="AX267" s="151"/>
      <c r="AY267" s="151"/>
      <c r="AZ267" s="151"/>
      <c r="BA267" s="151"/>
      <c r="BB267" s="151"/>
      <c r="BC267" s="151"/>
      <c r="BD267" s="151"/>
      <c r="BE267" s="151"/>
      <c r="BF267" s="151"/>
      <c r="BG267" s="151"/>
      <c r="BH267" s="151"/>
      <c r="BI267" s="151"/>
      <c r="BJ267" s="151"/>
      <c r="BK267" s="151"/>
      <c r="BL267" s="151"/>
      <c r="BM267" s="151"/>
      <c r="BN267" s="151"/>
      <c r="BO267" s="151"/>
      <c r="BP267" s="151"/>
      <c r="BQ267" s="151"/>
      <c r="BR267" s="151"/>
    </row>
    <row r="268" spans="1:70" s="38" customFormat="1" ht="33">
      <c r="A268" s="35"/>
      <c r="B268" s="123"/>
      <c r="C268" s="145">
        <f t="shared" ca="1" si="312"/>
        <v>38</v>
      </c>
      <c r="D268" s="264" t="str">
        <f t="shared" ca="1" si="312"/>
        <v>-</v>
      </c>
      <c r="E268" s="145">
        <f t="shared" ref="E268:M268" ca="1" si="323">E267</f>
        <v>16</v>
      </c>
      <c r="F268" s="145">
        <f t="shared" ca="1" si="323"/>
        <v>450</v>
      </c>
      <c r="G268" s="145" t="str">
        <f t="shared" ca="1" si="323"/>
        <v>DA61-11391A</v>
      </c>
      <c r="H268" s="196">
        <f t="shared" ca="1" si="323"/>
        <v>-289</v>
      </c>
      <c r="I268" s="145">
        <f t="shared" si="323"/>
        <v>0</v>
      </c>
      <c r="J268" s="213">
        <f t="shared" ca="1" si="323"/>
        <v>1</v>
      </c>
      <c r="K268" s="146">
        <f t="shared" ca="1" si="323"/>
        <v>289</v>
      </c>
      <c r="L268" s="146">
        <f t="shared" ca="1" si="323"/>
        <v>55</v>
      </c>
      <c r="M268" s="146">
        <f t="shared" ca="1" si="323"/>
        <v>1</v>
      </c>
      <c r="N268" s="194">
        <f t="shared" ca="1" si="321"/>
        <v>65.454545454545453</v>
      </c>
      <c r="O268" s="137" t="e">
        <f ca="1">O267/O266</f>
        <v>#DIV/0!</v>
      </c>
      <c r="P268" s="136" t="s">
        <v>239</v>
      </c>
      <c r="Q268" s="138" t="str">
        <f t="shared" ref="Q268:AJ268" ca="1" si="324">IFERROR(Q267/Q266,"")</f>
        <v/>
      </c>
      <c r="R268" s="138" t="str">
        <f t="shared" ca="1" si="324"/>
        <v/>
      </c>
      <c r="S268" s="138" t="str">
        <f t="shared" ca="1" si="324"/>
        <v/>
      </c>
      <c r="T268" s="138" t="str">
        <f t="shared" ca="1" si="324"/>
        <v/>
      </c>
      <c r="U268" s="138" t="str">
        <f t="shared" ca="1" si="324"/>
        <v/>
      </c>
      <c r="V268" s="138" t="str">
        <f t="shared" ca="1" si="324"/>
        <v/>
      </c>
      <c r="W268" s="138" t="str">
        <f t="shared" ca="1" si="324"/>
        <v/>
      </c>
      <c r="X268" s="138" t="str">
        <f t="shared" ca="1" si="324"/>
        <v/>
      </c>
      <c r="Y268" s="138" t="str">
        <f t="shared" ca="1" si="324"/>
        <v/>
      </c>
      <c r="Z268" s="138" t="str">
        <f t="shared" ca="1" si="324"/>
        <v/>
      </c>
      <c r="AA268" s="138" t="str">
        <f t="shared" ca="1" si="324"/>
        <v/>
      </c>
      <c r="AB268" s="138" t="str">
        <f t="shared" ca="1" si="324"/>
        <v/>
      </c>
      <c r="AC268" s="138" t="str">
        <f t="shared" ca="1" si="324"/>
        <v/>
      </c>
      <c r="AD268" s="138" t="str">
        <f t="shared" ca="1" si="324"/>
        <v/>
      </c>
      <c r="AE268" s="138" t="str">
        <f t="shared" ca="1" si="324"/>
        <v/>
      </c>
      <c r="AF268" s="138" t="str">
        <f t="shared" ca="1" si="324"/>
        <v/>
      </c>
      <c r="AG268" s="138" t="str">
        <f t="shared" ca="1" si="324"/>
        <v/>
      </c>
      <c r="AH268" s="138" t="str">
        <f t="shared" ca="1" si="324"/>
        <v/>
      </c>
      <c r="AI268" s="138" t="str">
        <f t="shared" ca="1" si="324"/>
        <v/>
      </c>
      <c r="AJ268" s="138" t="str">
        <f t="shared" ca="1" si="324"/>
        <v/>
      </c>
      <c r="AK268" s="151"/>
      <c r="AL268" s="151"/>
      <c r="AM268" s="151"/>
      <c r="AN268" s="151"/>
      <c r="AO268" s="151"/>
      <c r="AP268" s="151"/>
      <c r="AQ268" s="151"/>
      <c r="AR268" s="151"/>
      <c r="AS268" s="151"/>
      <c r="AT268" s="151"/>
      <c r="AU268" s="151"/>
      <c r="AV268" s="151"/>
      <c r="AW268" s="151"/>
      <c r="AX268" s="151"/>
      <c r="AY268" s="151"/>
      <c r="AZ268" s="151"/>
      <c r="BA268" s="151"/>
      <c r="BB268" s="151"/>
      <c r="BC268" s="151"/>
      <c r="BD268" s="151"/>
      <c r="BE268" s="151"/>
      <c r="BF268" s="151"/>
      <c r="BG268" s="151"/>
      <c r="BH268" s="151"/>
      <c r="BI268" s="151"/>
      <c r="BJ268" s="151"/>
      <c r="BK268" s="151"/>
      <c r="BL268" s="151"/>
      <c r="BM268" s="151"/>
      <c r="BN268" s="151"/>
      <c r="BO268" s="151"/>
      <c r="BP268" s="151"/>
      <c r="BQ268" s="151"/>
      <c r="BR268" s="151"/>
    </row>
    <row r="269" spans="1:70" s="115" customFormat="1" ht="33">
      <c r="A269" s="114"/>
      <c r="B269" s="121"/>
      <c r="C269" s="141">
        <f ca="1">IF(P273="Good",COUNTIF(INDIRECT("P1:P"&amp;ROW(P273)),"Good"))</f>
        <v>39</v>
      </c>
      <c r="D269" s="285" t="str">
        <f ca="1">IFERROR(SUM(Q273:AJ273)/SUM(Q272:AJ272),"-")</f>
        <v>-</v>
      </c>
      <c r="E269" s="139">
        <f ca="1">VLOOKUP(G269,'Code List'!B:D,2,0)</f>
        <v>14</v>
      </c>
      <c r="F269" s="139">
        <f ca="1">VLOOKUP(G269,'Code List'!B:D,3,0)</f>
        <v>450</v>
      </c>
      <c r="G269" s="87" t="str">
        <f ca="1">VLOOKUP(C269,'Code List'!A:B,2,0)</f>
        <v>DA63-08671A</v>
      </c>
      <c r="H269" s="195">
        <f ca="1">SUM(Q270:AJ270)-K269</f>
        <v>-24</v>
      </c>
      <c r="I269" s="133"/>
      <c r="J269" s="211">
        <f ca="1">VLOOKUP(G269,'Code List'!B:G,6,0)</f>
        <v>1</v>
      </c>
      <c r="K269" s="140">
        <f ca="1">SUMIFS(Stock!C:C,Stock!B:B,'DA Injection'!G269)+SUMIFS(Stock!C:C,Stock!B:B,VLOOKUP('DA Injection'!G269,'Code List'!$B:$K,10,0))</f>
        <v>24</v>
      </c>
      <c r="L269" s="140">
        <f ca="1">VLOOKUP(G269,'Code List'!B:F,4,0)</f>
        <v>52</v>
      </c>
      <c r="M269" s="140">
        <f ca="1">VLOOKUP(G269,'Code List'!B:F,5,0)</f>
        <v>1</v>
      </c>
      <c r="N269" s="197">
        <f t="shared" ca="1" si="321"/>
        <v>69.230769230769226</v>
      </c>
      <c r="O269" s="134"/>
      <c r="P269" s="124" t="s">
        <v>231</v>
      </c>
      <c r="Q269" s="125" t="s">
        <v>228</v>
      </c>
      <c r="R269" s="126" t="s">
        <v>229</v>
      </c>
      <c r="S269" s="125" t="s">
        <v>228</v>
      </c>
      <c r="T269" s="126" t="s">
        <v>229</v>
      </c>
      <c r="U269" s="125" t="s">
        <v>228</v>
      </c>
      <c r="V269" s="126" t="s">
        <v>229</v>
      </c>
      <c r="W269" s="125" t="s">
        <v>228</v>
      </c>
      <c r="X269" s="126" t="s">
        <v>229</v>
      </c>
      <c r="Y269" s="125" t="s">
        <v>228</v>
      </c>
      <c r="Z269" s="126" t="s">
        <v>229</v>
      </c>
      <c r="AA269" s="125" t="s">
        <v>228</v>
      </c>
      <c r="AB269" s="126" t="s">
        <v>229</v>
      </c>
      <c r="AC269" s="125" t="s">
        <v>228</v>
      </c>
      <c r="AD269" s="126" t="s">
        <v>229</v>
      </c>
      <c r="AE269" s="125" t="s">
        <v>228</v>
      </c>
      <c r="AF269" s="126" t="s">
        <v>229</v>
      </c>
      <c r="AG269" s="125" t="s">
        <v>228</v>
      </c>
      <c r="AH269" s="126" t="s">
        <v>229</v>
      </c>
      <c r="AI269" s="125" t="s">
        <v>228</v>
      </c>
      <c r="AJ269" s="126" t="s">
        <v>229</v>
      </c>
      <c r="AK269" s="150"/>
      <c r="AL269" s="150"/>
      <c r="AM269" s="150"/>
      <c r="AN269" s="150"/>
      <c r="AO269" s="150"/>
      <c r="AP269" s="150"/>
      <c r="AQ269" s="150"/>
      <c r="AR269" s="150"/>
      <c r="AS269" s="150"/>
      <c r="AT269" s="150"/>
      <c r="AU269" s="150"/>
      <c r="AV269" s="150"/>
      <c r="AW269" s="150"/>
      <c r="AX269" s="150"/>
      <c r="AY269" s="150"/>
      <c r="AZ269" s="150"/>
      <c r="BA269" s="150"/>
      <c r="BB269" s="150"/>
      <c r="BC269" s="150"/>
      <c r="BD269" s="150"/>
      <c r="BE269" s="150"/>
      <c r="BF269" s="150"/>
      <c r="BG269" s="150"/>
      <c r="BH269" s="150"/>
      <c r="BI269" s="150"/>
      <c r="BJ269" s="150"/>
      <c r="BK269" s="150"/>
      <c r="BL269" s="150"/>
      <c r="BM269" s="150"/>
      <c r="BN269" s="150"/>
      <c r="BO269" s="150"/>
      <c r="BP269" s="150"/>
      <c r="BQ269" s="150"/>
      <c r="BR269" s="150"/>
    </row>
    <row r="270" spans="1:70" s="115" customFormat="1" ht="66.95" customHeight="1">
      <c r="A270" s="114"/>
      <c r="B270" s="121"/>
      <c r="C270" s="144">
        <f t="shared" ref="C270:M270" ca="1" si="325">C269</f>
        <v>39</v>
      </c>
      <c r="D270" s="264" t="str">
        <f t="shared" ca="1" si="325"/>
        <v>-</v>
      </c>
      <c r="E270" s="144">
        <f t="shared" ca="1" si="325"/>
        <v>14</v>
      </c>
      <c r="F270" s="144">
        <f t="shared" ca="1" si="325"/>
        <v>450</v>
      </c>
      <c r="G270" s="144" t="str">
        <f t="shared" ca="1" si="325"/>
        <v>DA63-08671A</v>
      </c>
      <c r="H270" s="196">
        <f t="shared" ca="1" si="325"/>
        <v>-24</v>
      </c>
      <c r="I270" s="144">
        <f t="shared" si="325"/>
        <v>0</v>
      </c>
      <c r="J270" s="212">
        <f t="shared" ca="1" si="325"/>
        <v>1</v>
      </c>
      <c r="K270" s="146">
        <f t="shared" ca="1" si="325"/>
        <v>24</v>
      </c>
      <c r="L270" s="146">
        <f t="shared" ca="1" si="325"/>
        <v>52</v>
      </c>
      <c r="M270" s="146">
        <f t="shared" ca="1" si="325"/>
        <v>1</v>
      </c>
      <c r="N270" s="193">
        <f t="shared" ca="1" si="321"/>
        <v>69.230769230769226</v>
      </c>
      <c r="O270" s="134" t="s">
        <v>238</v>
      </c>
      <c r="P270" s="124"/>
      <c r="Q270" s="463">
        <f ca="1">IF(SUMIFS(INDIRECT("'PSI WM REF'!"&amp;SUBSTITUTE(ADDRESS(1,MATCH(Q$2,INDIRECT("'PSI WM REF'!"&amp;"5:5"),0)),"$1","")&amp;":"&amp;SUBSTITUTE(ADDRESS(1,MATCH(Q$2,INDIRECT("'PSI WM REF'!"&amp;"5:5"),0)),"$1","")),INDIRECT("'PSI WM REF'!"&amp;"C:C"),$G269,INDIRECT("'PSI WM REF'!"&amp;"U:U"),"3.Balance stock (only SEHC)")&gt;0,0,IF(ABS(SUMIFS(INDIRECT("'PSI WM REF'!"&amp;SUBSTITUTE(ADDRESS(1,MATCH(Q$2,INDIRECT("'PSI WM REF'!"&amp;"5:5"),0)),"$1","")&amp;":"&amp;SUBSTITUTE(ADDRESS(1,MATCH(Q$2,INDIRECT("'PSI WM REF'!"&amp;"5:5"),0)),"$1","")),INDIRECT("'PSI WM REF'!"&amp;"C:C"),$G269,INDIRECT("'PSI WM REF'!"&amp;"U:U"),"3.Balance stock (only SEHC)"))&gt;SUMIFS(INDIRECT("'PSI WM REF'!"&amp;SUBSTITUTE(ADDRESS(1,MATCH(Q$2,INDIRECT("'PSI WM REF'!"&amp;"5:5"),0)),"$1","")&amp;":"&amp;SUBSTITUTE(ADDRESS(1,MATCH(Q$2,INDIRECT("'PSI WM REF'!"&amp;"5:5"),0)),"$1","")),INDIRECT("'PSI WM REF'!"&amp;"C:C"),$G269,INDIRECT("'PSI WM REF'!"&amp;"U:U"),"1.Requirements (필요량)"),SUMIFS(INDIRECT("'PSI WM REF'!"&amp;SUBSTITUTE(ADDRESS(1,MATCH(Q$2,INDIRECT("'PSI WM REF'!"&amp;"5:5"),0)),"$1","")&amp;":"&amp;SUBSTITUTE(ADDRESS(1,MATCH(Q$2,INDIRECT("'PSI WM REF'!"&amp;"5:5"),0)),"$1","")),INDIRECT("'PSI WM REF'!"&amp;"C:C"),$G269,INDIRECT("'PSI WM REF'!"&amp;"U:U"),"1.Requirements (필요량)"),ABS(SUMIFS(INDIRECT("'PSI WM REF'!"&amp;SUBSTITUTE(ADDRESS(1,MATCH(Q$2,INDIRECT("'PSI WM REF'!"&amp;"5:5"),0)),"$1","")&amp;":"&amp;SUBSTITUTE(ADDRESS(1,MATCH(Q$2,INDIRECT("'PSI WM REF'!"&amp;"5:5"),0)),"$1","")),INDIRECT("'PSI WM REF'!"&amp;"C:C"),$G269,INDIRECT("'PSI WM REF'!"&amp;"U:U"),"3.Balance stock (only SEHC)"))))+N(" [[[[               Comment: WM REF PSI              ]]]")+IFERROR(SUMIFS(INDIRECT("'PSI VC'!"&amp;SUBSTITUTE(ADDRESS(1,MATCH(Q$2,INDIRECT("'PSI VC'!"&amp;"3:3"),0)),"$1","")&amp;":"&amp;SUBSTITUTE(ADDRESS(1,MATCH(Q$2,INDIRECT("'PSI VC'!"&amp;"3:3"),0)),"$1","")),INDIRECT("'PSI VC'!"&amp;"A:A"),$G269),0)+N("[[[                    Comment: VC PSI                    ]]]")+SUMIFS(INDIRECT("'Assy PSI Shortage'!"&amp;SUBSTITUTE(ADDRESS(1,42+MATCH(Q$2,INDIRECT("'Assy PSI Shortage'!"&amp;"AQ2:BA2"),0)),"$1","")&amp;":"&amp;SUBSTITUTE(ADDRESS(1,42+MATCH(Q$2,INDIRECT("'Assy PSI Shortage'!"&amp;"AQ2:BA2"),0)),"$1","")),'Assy PSI Shortage'!$AP:$AP,'DA Injection'!$G269)+N("[[[                    Comment: Assy PSI                    ]]]")</f>
        <v>0</v>
      </c>
      <c r="R270" s="464"/>
      <c r="S270" s="463">
        <f ca="1">IF(SUMIFS(INDIRECT("'PSI WM REF'!"&amp;SUBSTITUTE(ADDRESS(1,MATCH(S$2,INDIRECT("'PSI WM REF'!"&amp;"5:5"),0)),"$1","")&amp;":"&amp;SUBSTITUTE(ADDRESS(1,MATCH(S$2,INDIRECT("'PSI WM REF'!"&amp;"5:5"),0)),"$1","")),INDIRECT("'PSI WM REF'!"&amp;"C:C"),$G269,INDIRECT("'PSI WM REF'!"&amp;"U:U"),"3.Balance stock (only SEHC)")&gt;0,0,IF(ABS(SUMIFS(INDIRECT("'PSI WM REF'!"&amp;SUBSTITUTE(ADDRESS(1,MATCH(S$2,INDIRECT("'PSI WM REF'!"&amp;"5:5"),0)),"$1","")&amp;":"&amp;SUBSTITUTE(ADDRESS(1,MATCH(S$2,INDIRECT("'PSI WM REF'!"&amp;"5:5"),0)),"$1","")),INDIRECT("'PSI WM REF'!"&amp;"C:C"),$G269,INDIRECT("'PSI WM REF'!"&amp;"U:U"),"3.Balance stock (only SEHC)"))&gt;SUMIFS(INDIRECT("'PSI WM REF'!"&amp;SUBSTITUTE(ADDRESS(1,MATCH(S$2,INDIRECT("'PSI WM REF'!"&amp;"5:5"),0)),"$1","")&amp;":"&amp;SUBSTITUTE(ADDRESS(1,MATCH(S$2,INDIRECT("'PSI WM REF'!"&amp;"5:5"),0)),"$1","")),INDIRECT("'PSI WM REF'!"&amp;"C:C"),$G269,INDIRECT("'PSI WM REF'!"&amp;"U:U"),"1.Requirements (필요량)"),SUMIFS(INDIRECT("'PSI WM REF'!"&amp;SUBSTITUTE(ADDRESS(1,MATCH(S$2,INDIRECT("'PSI WM REF'!"&amp;"5:5"),0)),"$1","")&amp;":"&amp;SUBSTITUTE(ADDRESS(1,MATCH(S$2,INDIRECT("'PSI WM REF'!"&amp;"5:5"),0)),"$1","")),INDIRECT("'PSI WM REF'!"&amp;"C:C"),$G269,INDIRECT("'PSI WM REF'!"&amp;"U:U"),"1.Requirements (필요량)"),ABS(SUMIFS(INDIRECT("'PSI WM REF'!"&amp;SUBSTITUTE(ADDRESS(1,MATCH(S$2,INDIRECT("'PSI WM REF'!"&amp;"5:5"),0)),"$1","")&amp;":"&amp;SUBSTITUTE(ADDRESS(1,MATCH(S$2,INDIRECT("'PSI WM REF'!"&amp;"5:5"),0)),"$1","")),INDIRECT("'PSI WM REF'!"&amp;"C:C"),$G269,INDIRECT("'PSI WM REF'!"&amp;"U:U"),"3.Balance stock (only SEHC)"))))+N(" [[[[               Comment: WM REF PSI              ]]]")+IFERROR(SUMIFS(INDIRECT("'PSI VC'!"&amp;SUBSTITUTE(ADDRESS(1,MATCH(S$2,INDIRECT("'PSI VC'!"&amp;"3:3"),0)),"$1","")&amp;":"&amp;SUBSTITUTE(ADDRESS(1,MATCH(S$2,INDIRECT("'PSI VC'!"&amp;"3:3"),0)),"$1","")),INDIRECT("'PSI VC'!"&amp;"A:A"),$G269),0)+N("[[[                    Comment: VC PSI                    ]]]")+SUMIFS(INDIRECT("'Assy PSI Shortage'!"&amp;SUBSTITUTE(ADDRESS(1,42+MATCH(S$2,INDIRECT("'Assy PSI Shortage'!"&amp;"AQ2:BA2"),0)),"$1","")&amp;":"&amp;SUBSTITUTE(ADDRESS(1,42+MATCH(S$2,INDIRECT("'Assy PSI Shortage'!"&amp;"AQ2:BA2"),0)),"$1","")),'Assy PSI Shortage'!$AP:$AP,'DA Injection'!$G269)+N("[[[                    Comment: Assy PSI                    ]]]")</f>
        <v>0</v>
      </c>
      <c r="T270" s="464"/>
      <c r="U270" s="463">
        <f ca="1">IF(SUMIFS(INDIRECT("'PSI WM REF'!"&amp;SUBSTITUTE(ADDRESS(1,MATCH(U$2,INDIRECT("'PSI WM REF'!"&amp;"5:5"),0)),"$1","")&amp;":"&amp;SUBSTITUTE(ADDRESS(1,MATCH(U$2,INDIRECT("'PSI WM REF'!"&amp;"5:5"),0)),"$1","")),INDIRECT("'PSI WM REF'!"&amp;"C:C"),$G269,INDIRECT("'PSI WM REF'!"&amp;"U:U"),"3.Balance stock (only SEHC)")&gt;0,0,IF(ABS(SUMIFS(INDIRECT("'PSI WM REF'!"&amp;SUBSTITUTE(ADDRESS(1,MATCH(U$2,INDIRECT("'PSI WM REF'!"&amp;"5:5"),0)),"$1","")&amp;":"&amp;SUBSTITUTE(ADDRESS(1,MATCH(U$2,INDIRECT("'PSI WM REF'!"&amp;"5:5"),0)),"$1","")),INDIRECT("'PSI WM REF'!"&amp;"C:C"),$G269,INDIRECT("'PSI WM REF'!"&amp;"U:U"),"3.Balance stock (only SEHC)"))&gt;SUMIFS(INDIRECT("'PSI WM REF'!"&amp;SUBSTITUTE(ADDRESS(1,MATCH(U$2,INDIRECT("'PSI WM REF'!"&amp;"5:5"),0)),"$1","")&amp;":"&amp;SUBSTITUTE(ADDRESS(1,MATCH(U$2,INDIRECT("'PSI WM REF'!"&amp;"5:5"),0)),"$1","")),INDIRECT("'PSI WM REF'!"&amp;"C:C"),$G269,INDIRECT("'PSI WM REF'!"&amp;"U:U"),"1.Requirements (필요량)"),SUMIFS(INDIRECT("'PSI WM REF'!"&amp;SUBSTITUTE(ADDRESS(1,MATCH(U$2,INDIRECT("'PSI WM REF'!"&amp;"5:5"),0)),"$1","")&amp;":"&amp;SUBSTITUTE(ADDRESS(1,MATCH(U$2,INDIRECT("'PSI WM REF'!"&amp;"5:5"),0)),"$1","")),INDIRECT("'PSI WM REF'!"&amp;"C:C"),$G269,INDIRECT("'PSI WM REF'!"&amp;"U:U"),"1.Requirements (필요량)"),ABS(SUMIFS(INDIRECT("'PSI WM REF'!"&amp;SUBSTITUTE(ADDRESS(1,MATCH(U$2,INDIRECT("'PSI WM REF'!"&amp;"5:5"),0)),"$1","")&amp;":"&amp;SUBSTITUTE(ADDRESS(1,MATCH(U$2,INDIRECT("'PSI WM REF'!"&amp;"5:5"),0)),"$1","")),INDIRECT("'PSI WM REF'!"&amp;"C:C"),$G269,INDIRECT("'PSI WM REF'!"&amp;"U:U"),"3.Balance stock (only SEHC)"))))+N(" [[[[               Comment: WM REF PSI              ]]]")+IFERROR(SUMIFS(INDIRECT("'PSI VC'!"&amp;SUBSTITUTE(ADDRESS(1,MATCH(U$2,INDIRECT("'PSI VC'!"&amp;"3:3"),0)),"$1","")&amp;":"&amp;SUBSTITUTE(ADDRESS(1,MATCH(U$2,INDIRECT("'PSI VC'!"&amp;"3:3"),0)),"$1","")),INDIRECT("'PSI VC'!"&amp;"A:A"),$G269),0)+N("[[[                    Comment: VC PSI                    ]]]")+SUMIFS(INDIRECT("'Assy PSI Shortage'!"&amp;SUBSTITUTE(ADDRESS(1,42+MATCH(U$2,INDIRECT("'Assy PSI Shortage'!"&amp;"AQ2:BA2"),0)),"$1","")&amp;":"&amp;SUBSTITUTE(ADDRESS(1,42+MATCH(U$2,INDIRECT("'Assy PSI Shortage'!"&amp;"AQ2:BA2"),0)),"$1","")),'Assy PSI Shortage'!$AP:$AP,'DA Injection'!$G269)+N("[[[                    Comment: Assy PSI                    ]]]")</f>
        <v>0</v>
      </c>
      <c r="V270" s="464"/>
      <c r="W270" s="463">
        <f ca="1">IF(SUMIFS(INDIRECT("'PSI WM REF'!"&amp;SUBSTITUTE(ADDRESS(1,MATCH(W$2,INDIRECT("'PSI WM REF'!"&amp;"5:5"),0)),"$1","")&amp;":"&amp;SUBSTITUTE(ADDRESS(1,MATCH(W$2,INDIRECT("'PSI WM REF'!"&amp;"5:5"),0)),"$1","")),INDIRECT("'PSI WM REF'!"&amp;"C:C"),$G269,INDIRECT("'PSI WM REF'!"&amp;"U:U"),"3.Balance stock (only SEHC)")&gt;0,0,IF(ABS(SUMIFS(INDIRECT("'PSI WM REF'!"&amp;SUBSTITUTE(ADDRESS(1,MATCH(W$2,INDIRECT("'PSI WM REF'!"&amp;"5:5"),0)),"$1","")&amp;":"&amp;SUBSTITUTE(ADDRESS(1,MATCH(W$2,INDIRECT("'PSI WM REF'!"&amp;"5:5"),0)),"$1","")),INDIRECT("'PSI WM REF'!"&amp;"C:C"),$G269,INDIRECT("'PSI WM REF'!"&amp;"U:U"),"3.Balance stock (only SEHC)"))&gt;SUMIFS(INDIRECT("'PSI WM REF'!"&amp;SUBSTITUTE(ADDRESS(1,MATCH(W$2,INDIRECT("'PSI WM REF'!"&amp;"5:5"),0)),"$1","")&amp;":"&amp;SUBSTITUTE(ADDRESS(1,MATCH(W$2,INDIRECT("'PSI WM REF'!"&amp;"5:5"),0)),"$1","")),INDIRECT("'PSI WM REF'!"&amp;"C:C"),$G269,INDIRECT("'PSI WM REF'!"&amp;"U:U"),"1.Requirements (필요량)"),SUMIFS(INDIRECT("'PSI WM REF'!"&amp;SUBSTITUTE(ADDRESS(1,MATCH(W$2,INDIRECT("'PSI WM REF'!"&amp;"5:5"),0)),"$1","")&amp;":"&amp;SUBSTITUTE(ADDRESS(1,MATCH(W$2,INDIRECT("'PSI WM REF'!"&amp;"5:5"),0)),"$1","")),INDIRECT("'PSI WM REF'!"&amp;"C:C"),$G269,INDIRECT("'PSI WM REF'!"&amp;"U:U"),"1.Requirements (필요량)"),ABS(SUMIFS(INDIRECT("'PSI WM REF'!"&amp;SUBSTITUTE(ADDRESS(1,MATCH(W$2,INDIRECT("'PSI WM REF'!"&amp;"5:5"),0)),"$1","")&amp;":"&amp;SUBSTITUTE(ADDRESS(1,MATCH(W$2,INDIRECT("'PSI WM REF'!"&amp;"5:5"),0)),"$1","")),INDIRECT("'PSI WM REF'!"&amp;"C:C"),$G269,INDIRECT("'PSI WM REF'!"&amp;"U:U"),"3.Balance stock (only SEHC)"))))+N(" [[[[               Comment: WM REF PSI              ]]]")+IFERROR(SUMIFS(INDIRECT("'PSI VC'!"&amp;SUBSTITUTE(ADDRESS(1,MATCH(W$2,INDIRECT("'PSI VC'!"&amp;"3:3"),0)),"$1","")&amp;":"&amp;SUBSTITUTE(ADDRESS(1,MATCH(W$2,INDIRECT("'PSI VC'!"&amp;"3:3"),0)),"$1","")),INDIRECT("'PSI VC'!"&amp;"A:A"),$G269),0)+N("[[[                    Comment: VC PSI                    ]]]")+SUMIFS(INDIRECT("'Assy PSI Shortage'!"&amp;SUBSTITUTE(ADDRESS(1,42+MATCH(W$2,INDIRECT("'Assy PSI Shortage'!"&amp;"AQ2:BA2"),0)),"$1","")&amp;":"&amp;SUBSTITUTE(ADDRESS(1,42+MATCH(W$2,INDIRECT("'Assy PSI Shortage'!"&amp;"AQ2:BA2"),0)),"$1","")),'Assy PSI Shortage'!$AP:$AP,'DA Injection'!$G269)+N("[[[                    Comment: Assy PSI                    ]]]")</f>
        <v>0</v>
      </c>
      <c r="X270" s="464"/>
      <c r="Y270" s="463">
        <f ca="1">IF(SUMIFS(INDIRECT("'PSI WM REF'!"&amp;SUBSTITUTE(ADDRESS(1,MATCH(Y$2,INDIRECT("'PSI WM REF'!"&amp;"5:5"),0)),"$1","")&amp;":"&amp;SUBSTITUTE(ADDRESS(1,MATCH(Y$2,INDIRECT("'PSI WM REF'!"&amp;"5:5"),0)),"$1","")),INDIRECT("'PSI WM REF'!"&amp;"C:C"),$G269,INDIRECT("'PSI WM REF'!"&amp;"U:U"),"3.Balance stock (only SEHC)")&gt;0,0,IF(ABS(SUMIFS(INDIRECT("'PSI WM REF'!"&amp;SUBSTITUTE(ADDRESS(1,MATCH(Y$2,INDIRECT("'PSI WM REF'!"&amp;"5:5"),0)),"$1","")&amp;":"&amp;SUBSTITUTE(ADDRESS(1,MATCH(Y$2,INDIRECT("'PSI WM REF'!"&amp;"5:5"),0)),"$1","")),INDIRECT("'PSI WM REF'!"&amp;"C:C"),$G269,INDIRECT("'PSI WM REF'!"&amp;"U:U"),"3.Balance stock (only SEHC)"))&gt;SUMIFS(INDIRECT("'PSI WM REF'!"&amp;SUBSTITUTE(ADDRESS(1,MATCH(Y$2,INDIRECT("'PSI WM REF'!"&amp;"5:5"),0)),"$1","")&amp;":"&amp;SUBSTITUTE(ADDRESS(1,MATCH(Y$2,INDIRECT("'PSI WM REF'!"&amp;"5:5"),0)),"$1","")),INDIRECT("'PSI WM REF'!"&amp;"C:C"),$G269,INDIRECT("'PSI WM REF'!"&amp;"U:U"),"1.Requirements (필요량)"),SUMIFS(INDIRECT("'PSI WM REF'!"&amp;SUBSTITUTE(ADDRESS(1,MATCH(Y$2,INDIRECT("'PSI WM REF'!"&amp;"5:5"),0)),"$1","")&amp;":"&amp;SUBSTITUTE(ADDRESS(1,MATCH(Y$2,INDIRECT("'PSI WM REF'!"&amp;"5:5"),0)),"$1","")),INDIRECT("'PSI WM REF'!"&amp;"C:C"),$G269,INDIRECT("'PSI WM REF'!"&amp;"U:U"),"1.Requirements (필요량)"),ABS(SUMIFS(INDIRECT("'PSI WM REF'!"&amp;SUBSTITUTE(ADDRESS(1,MATCH(Y$2,INDIRECT("'PSI WM REF'!"&amp;"5:5"),0)),"$1","")&amp;":"&amp;SUBSTITUTE(ADDRESS(1,MATCH(Y$2,INDIRECT("'PSI WM REF'!"&amp;"5:5"),0)),"$1","")),INDIRECT("'PSI WM REF'!"&amp;"C:C"),$G269,INDIRECT("'PSI WM REF'!"&amp;"U:U"),"3.Balance stock (only SEHC)"))))+N(" [[[[               Comment: WM REF PSI              ]]]")+IFERROR(SUMIFS(INDIRECT("'PSI VC'!"&amp;SUBSTITUTE(ADDRESS(1,MATCH(Y$2,INDIRECT("'PSI VC'!"&amp;"3:3"),0)),"$1","")&amp;":"&amp;SUBSTITUTE(ADDRESS(1,MATCH(Y$2,INDIRECT("'PSI VC'!"&amp;"3:3"),0)),"$1","")),INDIRECT("'PSI VC'!"&amp;"A:A"),$G269),0)+N("[[[                    Comment: VC PSI                    ]]]")+SUMIFS(INDIRECT("'Assy PSI Shortage'!"&amp;SUBSTITUTE(ADDRESS(1,42+MATCH(Y$2,INDIRECT("'Assy PSI Shortage'!"&amp;"AQ2:BA2"),0)),"$1","")&amp;":"&amp;SUBSTITUTE(ADDRESS(1,42+MATCH(Y$2,INDIRECT("'Assy PSI Shortage'!"&amp;"AQ2:BA2"),0)),"$1","")),'Assy PSI Shortage'!$AP:$AP,'DA Injection'!$G269)+N("[[[                    Comment: Assy PSI                    ]]]")</f>
        <v>0</v>
      </c>
      <c r="Z270" s="464"/>
      <c r="AA270" s="463">
        <f ca="1">IF(SUMIFS(INDIRECT("'PSI WM REF'!"&amp;SUBSTITUTE(ADDRESS(1,MATCH(AA$2,INDIRECT("'PSI WM REF'!"&amp;"5:5"),0)),"$1","")&amp;":"&amp;SUBSTITUTE(ADDRESS(1,MATCH(AA$2,INDIRECT("'PSI WM REF'!"&amp;"5:5"),0)),"$1","")),INDIRECT("'PSI WM REF'!"&amp;"C:C"),$G269,INDIRECT("'PSI WM REF'!"&amp;"U:U"),"3.Balance stock (only SEHC)")&gt;0,0,IF(ABS(SUMIFS(INDIRECT("'PSI WM REF'!"&amp;SUBSTITUTE(ADDRESS(1,MATCH(AA$2,INDIRECT("'PSI WM REF'!"&amp;"5:5"),0)),"$1","")&amp;":"&amp;SUBSTITUTE(ADDRESS(1,MATCH(AA$2,INDIRECT("'PSI WM REF'!"&amp;"5:5"),0)),"$1","")),INDIRECT("'PSI WM REF'!"&amp;"C:C"),$G269,INDIRECT("'PSI WM REF'!"&amp;"U:U"),"3.Balance stock (only SEHC)"))&gt;SUMIFS(INDIRECT("'PSI WM REF'!"&amp;SUBSTITUTE(ADDRESS(1,MATCH(AA$2,INDIRECT("'PSI WM REF'!"&amp;"5:5"),0)),"$1","")&amp;":"&amp;SUBSTITUTE(ADDRESS(1,MATCH(AA$2,INDIRECT("'PSI WM REF'!"&amp;"5:5"),0)),"$1","")),INDIRECT("'PSI WM REF'!"&amp;"C:C"),$G269,INDIRECT("'PSI WM REF'!"&amp;"U:U"),"1.Requirements (필요량)"),SUMIFS(INDIRECT("'PSI WM REF'!"&amp;SUBSTITUTE(ADDRESS(1,MATCH(AA$2,INDIRECT("'PSI WM REF'!"&amp;"5:5"),0)),"$1","")&amp;":"&amp;SUBSTITUTE(ADDRESS(1,MATCH(AA$2,INDIRECT("'PSI WM REF'!"&amp;"5:5"),0)),"$1","")),INDIRECT("'PSI WM REF'!"&amp;"C:C"),$G269,INDIRECT("'PSI WM REF'!"&amp;"U:U"),"1.Requirements (필요량)"),ABS(SUMIFS(INDIRECT("'PSI WM REF'!"&amp;SUBSTITUTE(ADDRESS(1,MATCH(AA$2,INDIRECT("'PSI WM REF'!"&amp;"5:5"),0)),"$1","")&amp;":"&amp;SUBSTITUTE(ADDRESS(1,MATCH(AA$2,INDIRECT("'PSI WM REF'!"&amp;"5:5"),0)),"$1","")),INDIRECT("'PSI WM REF'!"&amp;"C:C"),$G269,INDIRECT("'PSI WM REF'!"&amp;"U:U"),"3.Balance stock (only SEHC)"))))+N(" [[[[               Comment: WM REF PSI              ]]]")+IFERROR(SUMIFS(INDIRECT("'PSI VC'!"&amp;SUBSTITUTE(ADDRESS(1,MATCH(AA$2,INDIRECT("'PSI VC'!"&amp;"3:3"),0)),"$1","")&amp;":"&amp;SUBSTITUTE(ADDRESS(1,MATCH(AA$2,INDIRECT("'PSI VC'!"&amp;"3:3"),0)),"$1","")),INDIRECT("'PSI VC'!"&amp;"A:A"),$G269),0)+N("[[[                    Comment: VC PSI                    ]]]")+SUMIFS(INDIRECT("'Assy PSI Shortage'!"&amp;SUBSTITUTE(ADDRESS(1,42+MATCH(AA$2,INDIRECT("'Assy PSI Shortage'!"&amp;"AQ2:BA2"),0)),"$1","")&amp;":"&amp;SUBSTITUTE(ADDRESS(1,42+MATCH(AA$2,INDIRECT("'Assy PSI Shortage'!"&amp;"AQ2:BA2"),0)),"$1","")),'Assy PSI Shortage'!$AP:$AP,'DA Injection'!$G269)+N("[[[                    Comment: Assy PSI                    ]]]")</f>
        <v>0</v>
      </c>
      <c r="AB270" s="464"/>
      <c r="AC270" s="463">
        <f ca="1">IF(SUMIFS(INDIRECT("'PSI WM REF'!"&amp;SUBSTITUTE(ADDRESS(1,MATCH(AC$2,INDIRECT("'PSI WM REF'!"&amp;"5:5"),0)),"$1","")&amp;":"&amp;SUBSTITUTE(ADDRESS(1,MATCH(AC$2,INDIRECT("'PSI WM REF'!"&amp;"5:5"),0)),"$1","")),INDIRECT("'PSI WM REF'!"&amp;"C:C"),$G269,INDIRECT("'PSI WM REF'!"&amp;"U:U"),"3.Balance stock (only SEHC)")&gt;0,0,IF(ABS(SUMIFS(INDIRECT("'PSI WM REF'!"&amp;SUBSTITUTE(ADDRESS(1,MATCH(AC$2,INDIRECT("'PSI WM REF'!"&amp;"5:5"),0)),"$1","")&amp;":"&amp;SUBSTITUTE(ADDRESS(1,MATCH(AC$2,INDIRECT("'PSI WM REF'!"&amp;"5:5"),0)),"$1","")),INDIRECT("'PSI WM REF'!"&amp;"C:C"),$G269,INDIRECT("'PSI WM REF'!"&amp;"U:U"),"3.Balance stock (only SEHC)"))&gt;SUMIFS(INDIRECT("'PSI WM REF'!"&amp;SUBSTITUTE(ADDRESS(1,MATCH(AC$2,INDIRECT("'PSI WM REF'!"&amp;"5:5"),0)),"$1","")&amp;":"&amp;SUBSTITUTE(ADDRESS(1,MATCH(AC$2,INDIRECT("'PSI WM REF'!"&amp;"5:5"),0)),"$1","")),INDIRECT("'PSI WM REF'!"&amp;"C:C"),$G269,INDIRECT("'PSI WM REF'!"&amp;"U:U"),"1.Requirements (필요량)"),SUMIFS(INDIRECT("'PSI WM REF'!"&amp;SUBSTITUTE(ADDRESS(1,MATCH(AC$2,INDIRECT("'PSI WM REF'!"&amp;"5:5"),0)),"$1","")&amp;":"&amp;SUBSTITUTE(ADDRESS(1,MATCH(AC$2,INDIRECT("'PSI WM REF'!"&amp;"5:5"),0)),"$1","")),INDIRECT("'PSI WM REF'!"&amp;"C:C"),$G269,INDIRECT("'PSI WM REF'!"&amp;"U:U"),"1.Requirements (필요량)"),ABS(SUMIFS(INDIRECT("'PSI WM REF'!"&amp;SUBSTITUTE(ADDRESS(1,MATCH(AC$2,INDIRECT("'PSI WM REF'!"&amp;"5:5"),0)),"$1","")&amp;":"&amp;SUBSTITUTE(ADDRESS(1,MATCH(AC$2,INDIRECT("'PSI WM REF'!"&amp;"5:5"),0)),"$1","")),INDIRECT("'PSI WM REF'!"&amp;"C:C"),$G269,INDIRECT("'PSI WM REF'!"&amp;"U:U"),"3.Balance stock (only SEHC)"))))+N(" [[[[               Comment: WM REF PSI              ]]]")+IFERROR(SUMIFS(INDIRECT("'PSI VC'!"&amp;SUBSTITUTE(ADDRESS(1,MATCH(AC$2,INDIRECT("'PSI VC'!"&amp;"3:3"),0)),"$1","")&amp;":"&amp;SUBSTITUTE(ADDRESS(1,MATCH(AC$2,INDIRECT("'PSI VC'!"&amp;"3:3"),0)),"$1","")),INDIRECT("'PSI VC'!"&amp;"A:A"),$G269),0)+N("[[[                    Comment: VC PSI                    ]]]")+SUMIFS(INDIRECT("'Assy PSI Shortage'!"&amp;SUBSTITUTE(ADDRESS(1,42+MATCH(AC$2,INDIRECT("'Assy PSI Shortage'!"&amp;"AQ2:BA2"),0)),"$1","")&amp;":"&amp;SUBSTITUTE(ADDRESS(1,42+MATCH(AC$2,INDIRECT("'Assy PSI Shortage'!"&amp;"AQ2:BA2"),0)),"$1","")),'Assy PSI Shortage'!$AP:$AP,'DA Injection'!$G269)+N("[[[                    Comment: Assy PSI                    ]]]")</f>
        <v>0</v>
      </c>
      <c r="AD270" s="464"/>
      <c r="AE270" s="463">
        <f ca="1">IF(SUMIFS(INDIRECT("'PSI WM REF'!"&amp;SUBSTITUTE(ADDRESS(1,MATCH(AE$2,INDIRECT("'PSI WM REF'!"&amp;"5:5"),0)),"$1","")&amp;":"&amp;SUBSTITUTE(ADDRESS(1,MATCH(AE$2,INDIRECT("'PSI WM REF'!"&amp;"5:5"),0)),"$1","")),INDIRECT("'PSI WM REF'!"&amp;"C:C"),$G269,INDIRECT("'PSI WM REF'!"&amp;"U:U"),"3.Balance stock (only SEHC)")&gt;0,0,IF(ABS(SUMIFS(INDIRECT("'PSI WM REF'!"&amp;SUBSTITUTE(ADDRESS(1,MATCH(AE$2,INDIRECT("'PSI WM REF'!"&amp;"5:5"),0)),"$1","")&amp;":"&amp;SUBSTITUTE(ADDRESS(1,MATCH(AE$2,INDIRECT("'PSI WM REF'!"&amp;"5:5"),0)),"$1","")),INDIRECT("'PSI WM REF'!"&amp;"C:C"),$G269,INDIRECT("'PSI WM REF'!"&amp;"U:U"),"3.Balance stock (only SEHC)"))&gt;SUMIFS(INDIRECT("'PSI WM REF'!"&amp;SUBSTITUTE(ADDRESS(1,MATCH(AE$2,INDIRECT("'PSI WM REF'!"&amp;"5:5"),0)),"$1","")&amp;":"&amp;SUBSTITUTE(ADDRESS(1,MATCH(AE$2,INDIRECT("'PSI WM REF'!"&amp;"5:5"),0)),"$1","")),INDIRECT("'PSI WM REF'!"&amp;"C:C"),$G269,INDIRECT("'PSI WM REF'!"&amp;"U:U"),"1.Requirements (필요량)"),SUMIFS(INDIRECT("'PSI WM REF'!"&amp;SUBSTITUTE(ADDRESS(1,MATCH(AE$2,INDIRECT("'PSI WM REF'!"&amp;"5:5"),0)),"$1","")&amp;":"&amp;SUBSTITUTE(ADDRESS(1,MATCH(AE$2,INDIRECT("'PSI WM REF'!"&amp;"5:5"),0)),"$1","")),INDIRECT("'PSI WM REF'!"&amp;"C:C"),$G269,INDIRECT("'PSI WM REF'!"&amp;"U:U"),"1.Requirements (필요량)"),ABS(SUMIFS(INDIRECT("'PSI WM REF'!"&amp;SUBSTITUTE(ADDRESS(1,MATCH(AE$2,INDIRECT("'PSI WM REF'!"&amp;"5:5"),0)),"$1","")&amp;":"&amp;SUBSTITUTE(ADDRESS(1,MATCH(AE$2,INDIRECT("'PSI WM REF'!"&amp;"5:5"),0)),"$1","")),INDIRECT("'PSI WM REF'!"&amp;"C:C"),$G269,INDIRECT("'PSI WM REF'!"&amp;"U:U"),"3.Balance stock (only SEHC)"))))+N(" [[[[               Comment: WM REF PSI              ]]]")+IFERROR(SUMIFS(INDIRECT("'PSI VC'!"&amp;SUBSTITUTE(ADDRESS(1,MATCH(AE$2,INDIRECT("'PSI VC'!"&amp;"3:3"),0)),"$1","")&amp;":"&amp;SUBSTITUTE(ADDRESS(1,MATCH(AE$2,INDIRECT("'PSI VC'!"&amp;"3:3"),0)),"$1","")),INDIRECT("'PSI VC'!"&amp;"A:A"),$G269),0)+N("[[[                    Comment: VC PSI                    ]]]")+SUMIFS(INDIRECT("'Assy PSI Shortage'!"&amp;SUBSTITUTE(ADDRESS(1,42+MATCH(AE$2,INDIRECT("'Assy PSI Shortage'!"&amp;"AQ2:BA2"),0)),"$1","")&amp;":"&amp;SUBSTITUTE(ADDRESS(1,42+MATCH(AE$2,INDIRECT("'Assy PSI Shortage'!"&amp;"AQ2:BA2"),0)),"$1","")),'Assy PSI Shortage'!$AP:$AP,'DA Injection'!$G269)+N("[[[                    Comment: Assy PSI                    ]]]")</f>
        <v>0</v>
      </c>
      <c r="AF270" s="464"/>
      <c r="AG270" s="463">
        <f ca="1">IF(SUMIFS(INDIRECT("'PSI WM REF'!"&amp;SUBSTITUTE(ADDRESS(1,MATCH(AG$2,INDIRECT("'PSI WM REF'!"&amp;"5:5"),0)),"$1","")&amp;":"&amp;SUBSTITUTE(ADDRESS(1,MATCH(AG$2,INDIRECT("'PSI WM REF'!"&amp;"5:5"),0)),"$1","")),INDIRECT("'PSI WM REF'!"&amp;"C:C"),$G269,INDIRECT("'PSI WM REF'!"&amp;"U:U"),"3.Balance stock (only SEHC)")&gt;0,0,IF(ABS(SUMIFS(INDIRECT("'PSI WM REF'!"&amp;SUBSTITUTE(ADDRESS(1,MATCH(AG$2,INDIRECT("'PSI WM REF'!"&amp;"5:5"),0)),"$1","")&amp;":"&amp;SUBSTITUTE(ADDRESS(1,MATCH(AG$2,INDIRECT("'PSI WM REF'!"&amp;"5:5"),0)),"$1","")),INDIRECT("'PSI WM REF'!"&amp;"C:C"),$G269,INDIRECT("'PSI WM REF'!"&amp;"U:U"),"3.Balance stock (only SEHC)"))&gt;SUMIFS(INDIRECT("'PSI WM REF'!"&amp;SUBSTITUTE(ADDRESS(1,MATCH(AG$2,INDIRECT("'PSI WM REF'!"&amp;"5:5"),0)),"$1","")&amp;":"&amp;SUBSTITUTE(ADDRESS(1,MATCH(AG$2,INDIRECT("'PSI WM REF'!"&amp;"5:5"),0)),"$1","")),INDIRECT("'PSI WM REF'!"&amp;"C:C"),$G269,INDIRECT("'PSI WM REF'!"&amp;"U:U"),"1.Requirements (필요량)"),SUMIFS(INDIRECT("'PSI WM REF'!"&amp;SUBSTITUTE(ADDRESS(1,MATCH(AG$2,INDIRECT("'PSI WM REF'!"&amp;"5:5"),0)),"$1","")&amp;":"&amp;SUBSTITUTE(ADDRESS(1,MATCH(AG$2,INDIRECT("'PSI WM REF'!"&amp;"5:5"),0)),"$1","")),INDIRECT("'PSI WM REF'!"&amp;"C:C"),$G269,INDIRECT("'PSI WM REF'!"&amp;"U:U"),"1.Requirements (필요량)"),ABS(SUMIFS(INDIRECT("'PSI WM REF'!"&amp;SUBSTITUTE(ADDRESS(1,MATCH(AG$2,INDIRECT("'PSI WM REF'!"&amp;"5:5"),0)),"$1","")&amp;":"&amp;SUBSTITUTE(ADDRESS(1,MATCH(AG$2,INDIRECT("'PSI WM REF'!"&amp;"5:5"),0)),"$1","")),INDIRECT("'PSI WM REF'!"&amp;"C:C"),$G269,INDIRECT("'PSI WM REF'!"&amp;"U:U"),"3.Balance stock (only SEHC)"))))+N(" [[[[               Comment: WM REF PSI              ]]]")+IFERROR(SUMIFS(INDIRECT("'PSI VC'!"&amp;SUBSTITUTE(ADDRESS(1,MATCH(AG$2,INDIRECT("'PSI VC'!"&amp;"3:3"),0)),"$1","")&amp;":"&amp;SUBSTITUTE(ADDRESS(1,MATCH(AG$2,INDIRECT("'PSI VC'!"&amp;"3:3"),0)),"$1","")),INDIRECT("'PSI VC'!"&amp;"A:A"),$G269),0)+N("[[[                    Comment: VC PSI                    ]]]")+SUMIFS(INDIRECT("'Assy PSI Shortage'!"&amp;SUBSTITUTE(ADDRESS(1,42+MATCH(AG$2,INDIRECT("'Assy PSI Shortage'!"&amp;"AQ2:BA2"),0)),"$1","")&amp;":"&amp;SUBSTITUTE(ADDRESS(1,42+MATCH(AG$2,INDIRECT("'Assy PSI Shortage'!"&amp;"AQ2:BA2"),0)),"$1","")),'Assy PSI Shortage'!$AP:$AP,'DA Injection'!$G269)+N("[[[                    Comment: Assy PSI                    ]]]")</f>
        <v>0</v>
      </c>
      <c r="AH270" s="464"/>
      <c r="AI270" s="463">
        <f ca="1">IF(SUMIFS(INDIRECT("'PSI WM REF'!"&amp;SUBSTITUTE(ADDRESS(1,MATCH(AI$2,INDIRECT("'PSI WM REF'!"&amp;"5:5"),0)),"$1","")&amp;":"&amp;SUBSTITUTE(ADDRESS(1,MATCH(AI$2,INDIRECT("'PSI WM REF'!"&amp;"5:5"),0)),"$1","")),INDIRECT("'PSI WM REF'!"&amp;"C:C"),$G269,INDIRECT("'PSI WM REF'!"&amp;"U:U"),"3.Balance stock (only SEHC)")&gt;0,0,IF(ABS(SUMIFS(INDIRECT("'PSI WM REF'!"&amp;SUBSTITUTE(ADDRESS(1,MATCH(AI$2,INDIRECT("'PSI WM REF'!"&amp;"5:5"),0)),"$1","")&amp;":"&amp;SUBSTITUTE(ADDRESS(1,MATCH(AI$2,INDIRECT("'PSI WM REF'!"&amp;"5:5"),0)),"$1","")),INDIRECT("'PSI WM REF'!"&amp;"C:C"),$G269,INDIRECT("'PSI WM REF'!"&amp;"U:U"),"3.Balance stock (only SEHC)"))&gt;SUMIFS(INDIRECT("'PSI WM REF'!"&amp;SUBSTITUTE(ADDRESS(1,MATCH(AI$2,INDIRECT("'PSI WM REF'!"&amp;"5:5"),0)),"$1","")&amp;":"&amp;SUBSTITUTE(ADDRESS(1,MATCH(AI$2,INDIRECT("'PSI WM REF'!"&amp;"5:5"),0)),"$1","")),INDIRECT("'PSI WM REF'!"&amp;"C:C"),$G269,INDIRECT("'PSI WM REF'!"&amp;"U:U"),"1.Requirements (필요량)"),SUMIFS(INDIRECT("'PSI WM REF'!"&amp;SUBSTITUTE(ADDRESS(1,MATCH(AI$2,INDIRECT("'PSI WM REF'!"&amp;"5:5"),0)),"$1","")&amp;":"&amp;SUBSTITUTE(ADDRESS(1,MATCH(AI$2,INDIRECT("'PSI WM REF'!"&amp;"5:5"),0)),"$1","")),INDIRECT("'PSI WM REF'!"&amp;"C:C"),$G269,INDIRECT("'PSI WM REF'!"&amp;"U:U"),"1.Requirements (필요량)"),ABS(SUMIFS(INDIRECT("'PSI WM REF'!"&amp;SUBSTITUTE(ADDRESS(1,MATCH(AI$2,INDIRECT("'PSI WM REF'!"&amp;"5:5"),0)),"$1","")&amp;":"&amp;SUBSTITUTE(ADDRESS(1,MATCH(AI$2,INDIRECT("'PSI WM REF'!"&amp;"5:5"),0)),"$1","")),INDIRECT("'PSI WM REF'!"&amp;"C:C"),$G269,INDIRECT("'PSI WM REF'!"&amp;"U:U"),"3.Balance stock (only SEHC)"))))+N(" [[[[               Comment: WM REF PSI              ]]]")+IFERROR(SUMIFS(INDIRECT("'PSI VC'!"&amp;SUBSTITUTE(ADDRESS(1,MATCH(AI$2,INDIRECT("'PSI VC'!"&amp;"3:3"),0)),"$1","")&amp;":"&amp;SUBSTITUTE(ADDRESS(1,MATCH(AI$2,INDIRECT("'PSI VC'!"&amp;"3:3"),0)),"$1","")),INDIRECT("'PSI VC'!"&amp;"A:A"),$G269),0)+N("[[[                    Comment: VC PSI                    ]]]")+SUMIFS(INDIRECT("'Assy PSI Shortage'!"&amp;SUBSTITUTE(ADDRESS(1,42+MATCH(AI$2,INDIRECT("'Assy PSI Shortage'!"&amp;"AQ2:BA2"),0)),"$1","")&amp;":"&amp;SUBSTITUTE(ADDRESS(1,42+MATCH(AI$2,INDIRECT("'Assy PSI Shortage'!"&amp;"AQ2:BA2"),0)),"$1","")),'Assy PSI Shortage'!$AP:$AP,'DA Injection'!$G269)+N("[[[                    Comment: Assy PSI                    ]]]")</f>
        <v>0</v>
      </c>
      <c r="AJ270" s="464"/>
      <c r="AK270" s="150"/>
      <c r="AL270" s="150"/>
      <c r="AM270" s="150"/>
      <c r="AN270" s="150"/>
      <c r="AO270" s="150"/>
      <c r="AP270" s="150"/>
      <c r="AQ270" s="150"/>
      <c r="AR270" s="150"/>
      <c r="AS270" s="150"/>
      <c r="AT270" s="150"/>
      <c r="AU270" s="150"/>
      <c r="AV270" s="150"/>
      <c r="AW270" s="150"/>
      <c r="AX270" s="150"/>
      <c r="AY270" s="150"/>
      <c r="AZ270" s="150"/>
      <c r="BA270" s="150"/>
      <c r="BB270" s="150"/>
      <c r="BC270" s="150"/>
      <c r="BD270" s="150"/>
      <c r="BE270" s="150"/>
      <c r="BF270" s="150"/>
      <c r="BG270" s="150"/>
      <c r="BH270" s="150"/>
      <c r="BI270" s="150"/>
      <c r="BJ270" s="150"/>
      <c r="BK270" s="150"/>
      <c r="BL270" s="150"/>
      <c r="BM270" s="150"/>
      <c r="BN270" s="150"/>
      <c r="BO270" s="150"/>
      <c r="BP270" s="150"/>
      <c r="BQ270" s="150"/>
      <c r="BR270" s="150"/>
    </row>
    <row r="271" spans="1:70" s="115" customFormat="1" ht="33">
      <c r="A271" s="114"/>
      <c r="B271" s="121"/>
      <c r="C271" s="144">
        <f t="shared" ca="1" si="312"/>
        <v>39</v>
      </c>
      <c r="D271" s="264" t="str">
        <f t="shared" ca="1" si="312"/>
        <v>-</v>
      </c>
      <c r="E271" s="144">
        <f t="shared" ref="E271:M271" ca="1" si="326">E270</f>
        <v>14</v>
      </c>
      <c r="F271" s="144">
        <f t="shared" ca="1" si="326"/>
        <v>450</v>
      </c>
      <c r="G271" s="144" t="str">
        <f t="shared" ca="1" si="326"/>
        <v>DA63-08671A</v>
      </c>
      <c r="H271" s="196">
        <f t="shared" ca="1" si="326"/>
        <v>-24</v>
      </c>
      <c r="I271" s="144">
        <f t="shared" si="326"/>
        <v>0</v>
      </c>
      <c r="J271" s="212">
        <f t="shared" ca="1" si="326"/>
        <v>1</v>
      </c>
      <c r="K271" s="146">
        <f t="shared" ca="1" si="326"/>
        <v>24</v>
      </c>
      <c r="L271" s="146">
        <f t="shared" ca="1" si="326"/>
        <v>52</v>
      </c>
      <c r="M271" s="146">
        <f t="shared" ca="1" si="326"/>
        <v>1</v>
      </c>
      <c r="N271" s="193">
        <f t="shared" ca="1" si="321"/>
        <v>69.230769230769226</v>
      </c>
      <c r="O271" s="134"/>
      <c r="P271" s="127" t="s">
        <v>240</v>
      </c>
      <c r="Q271" s="208"/>
      <c r="R271" s="208"/>
      <c r="S271" s="208"/>
      <c r="T271" s="208"/>
      <c r="U271" s="208"/>
      <c r="V271" s="208"/>
      <c r="W271" s="208"/>
      <c r="X271" s="208"/>
      <c r="Y271" s="208"/>
      <c r="Z271" s="208"/>
      <c r="AA271" s="208"/>
      <c r="AB271" s="208"/>
      <c r="AC271" s="208"/>
      <c r="AD271" s="208"/>
      <c r="AE271" s="208"/>
      <c r="AF271" s="208"/>
      <c r="AG271" s="208"/>
      <c r="AH271" s="208"/>
      <c r="AI271" s="208"/>
      <c r="AJ271" s="208"/>
      <c r="AK271" s="150"/>
      <c r="AL271" s="150"/>
      <c r="AM271" s="150"/>
      <c r="AN271" s="150"/>
      <c r="AO271" s="150"/>
      <c r="AP271" s="150"/>
      <c r="AQ271" s="150"/>
      <c r="AR271" s="150"/>
      <c r="AS271" s="150"/>
      <c r="AT271" s="150"/>
      <c r="AU271" s="150"/>
      <c r="AV271" s="150"/>
      <c r="AW271" s="150"/>
      <c r="AX271" s="150"/>
      <c r="AY271" s="150"/>
      <c r="AZ271" s="150"/>
      <c r="BA271" s="150"/>
      <c r="BB271" s="150"/>
      <c r="BC271" s="150"/>
      <c r="BD271" s="150"/>
      <c r="BE271" s="150"/>
      <c r="BF271" s="150"/>
      <c r="BG271" s="150"/>
      <c r="BH271" s="150"/>
      <c r="BI271" s="150"/>
      <c r="BJ271" s="150"/>
      <c r="BK271" s="150"/>
      <c r="BL271" s="150"/>
      <c r="BM271" s="150"/>
      <c r="BN271" s="150"/>
      <c r="BO271" s="150"/>
      <c r="BP271" s="150"/>
      <c r="BQ271" s="150"/>
      <c r="BR271" s="150"/>
    </row>
    <row r="272" spans="1:70" s="55" customFormat="1" ht="33">
      <c r="A272" s="54">
        <f ca="1">IF(ISTEXT($G272),COUNTIF($G$6:$G272,"*")," ")</f>
        <v>267</v>
      </c>
      <c r="B272" s="122">
        <v>43524</v>
      </c>
      <c r="C272" s="144">
        <f t="shared" ca="1" si="312"/>
        <v>39</v>
      </c>
      <c r="D272" s="264" t="str">
        <f t="shared" ca="1" si="312"/>
        <v>-</v>
      </c>
      <c r="E272" s="144">
        <f t="shared" ref="E272:M272" ca="1" si="327">E271</f>
        <v>14</v>
      </c>
      <c r="F272" s="144">
        <f t="shared" ca="1" si="327"/>
        <v>450</v>
      </c>
      <c r="G272" s="144" t="str">
        <f t="shared" ca="1" si="327"/>
        <v>DA63-08671A</v>
      </c>
      <c r="H272" s="196">
        <f t="shared" ca="1" si="327"/>
        <v>-24</v>
      </c>
      <c r="I272" s="144">
        <f t="shared" si="327"/>
        <v>0</v>
      </c>
      <c r="J272" s="212">
        <f t="shared" ca="1" si="327"/>
        <v>1</v>
      </c>
      <c r="K272" s="146">
        <f t="shared" ca="1" si="327"/>
        <v>24</v>
      </c>
      <c r="L272" s="146">
        <f t="shared" ca="1" si="327"/>
        <v>52</v>
      </c>
      <c r="M272" s="146">
        <f t="shared" ca="1" si="327"/>
        <v>1</v>
      </c>
      <c r="N272" s="193">
        <f t="shared" ca="1" si="321"/>
        <v>69.230769230769226</v>
      </c>
      <c r="O272" s="198">
        <f ca="1">SUM(Q272:AJ272)-H269-I269</f>
        <v>24</v>
      </c>
      <c r="P272" s="127" t="s">
        <v>232</v>
      </c>
      <c r="Q272" s="128">
        <f t="shared" ref="Q272:AJ272" ca="1" si="328">Q271*$N269</f>
        <v>0</v>
      </c>
      <c r="R272" s="128">
        <f t="shared" ca="1" si="328"/>
        <v>0</v>
      </c>
      <c r="S272" s="128">
        <f t="shared" ca="1" si="328"/>
        <v>0</v>
      </c>
      <c r="T272" s="128">
        <f t="shared" ca="1" si="328"/>
        <v>0</v>
      </c>
      <c r="U272" s="128">
        <f t="shared" ca="1" si="328"/>
        <v>0</v>
      </c>
      <c r="V272" s="128">
        <f t="shared" ca="1" si="328"/>
        <v>0</v>
      </c>
      <c r="W272" s="128">
        <f t="shared" ca="1" si="328"/>
        <v>0</v>
      </c>
      <c r="X272" s="128">
        <f t="shared" ca="1" si="328"/>
        <v>0</v>
      </c>
      <c r="Y272" s="128">
        <f t="shared" ca="1" si="328"/>
        <v>0</v>
      </c>
      <c r="Z272" s="128">
        <f t="shared" ca="1" si="328"/>
        <v>0</v>
      </c>
      <c r="AA272" s="128">
        <f t="shared" ca="1" si="328"/>
        <v>0</v>
      </c>
      <c r="AB272" s="128">
        <f t="shared" ca="1" si="328"/>
        <v>0</v>
      </c>
      <c r="AC272" s="128">
        <f t="shared" ca="1" si="328"/>
        <v>0</v>
      </c>
      <c r="AD272" s="128">
        <f t="shared" ca="1" si="328"/>
        <v>0</v>
      </c>
      <c r="AE272" s="128">
        <f t="shared" ca="1" si="328"/>
        <v>0</v>
      </c>
      <c r="AF272" s="128">
        <f t="shared" ca="1" si="328"/>
        <v>0</v>
      </c>
      <c r="AG272" s="128">
        <f t="shared" ca="1" si="328"/>
        <v>0</v>
      </c>
      <c r="AH272" s="128">
        <f t="shared" ca="1" si="328"/>
        <v>0</v>
      </c>
      <c r="AI272" s="128">
        <f t="shared" ca="1" si="328"/>
        <v>0</v>
      </c>
      <c r="AJ272" s="128">
        <f t="shared" ca="1" si="328"/>
        <v>0</v>
      </c>
      <c r="AK272" s="151"/>
      <c r="AL272" s="151"/>
      <c r="AM272" s="151"/>
      <c r="AN272" s="151"/>
      <c r="AO272" s="151"/>
      <c r="AP272" s="151"/>
      <c r="AQ272" s="151"/>
      <c r="AR272" s="151"/>
      <c r="AS272" s="151"/>
      <c r="AT272" s="151"/>
      <c r="AU272" s="151"/>
      <c r="AV272" s="151"/>
      <c r="AW272" s="151"/>
      <c r="AX272" s="151"/>
      <c r="AY272" s="151"/>
      <c r="AZ272" s="151"/>
      <c r="BA272" s="151"/>
      <c r="BB272" s="151"/>
      <c r="BC272" s="151"/>
      <c r="BD272" s="151"/>
      <c r="BE272" s="151"/>
      <c r="BF272" s="151"/>
      <c r="BG272" s="151"/>
      <c r="BH272" s="151"/>
      <c r="BI272" s="151"/>
      <c r="BJ272" s="151"/>
      <c r="BK272" s="151"/>
      <c r="BL272" s="151"/>
      <c r="BM272" s="151"/>
      <c r="BN272" s="151"/>
      <c r="BO272" s="151"/>
      <c r="BP272" s="151"/>
      <c r="BQ272" s="151"/>
      <c r="BR272" s="151"/>
    </row>
    <row r="273" spans="1:70" s="38" customFormat="1" ht="33">
      <c r="A273" s="35"/>
      <c r="B273" s="123"/>
      <c r="C273" s="144">
        <f t="shared" ca="1" si="312"/>
        <v>39</v>
      </c>
      <c r="D273" s="264" t="str">
        <f t="shared" ca="1" si="312"/>
        <v>-</v>
      </c>
      <c r="E273" s="144">
        <f t="shared" ref="E273:M273" ca="1" si="329">E272</f>
        <v>14</v>
      </c>
      <c r="F273" s="144">
        <f t="shared" ca="1" si="329"/>
        <v>450</v>
      </c>
      <c r="G273" s="144" t="str">
        <f t="shared" ca="1" si="329"/>
        <v>DA63-08671A</v>
      </c>
      <c r="H273" s="196">
        <f t="shared" ca="1" si="329"/>
        <v>-24</v>
      </c>
      <c r="I273" s="144">
        <f t="shared" si="329"/>
        <v>0</v>
      </c>
      <c r="J273" s="212">
        <f t="shared" ca="1" si="329"/>
        <v>1</v>
      </c>
      <c r="K273" s="146">
        <f t="shared" ca="1" si="329"/>
        <v>24</v>
      </c>
      <c r="L273" s="146">
        <f t="shared" ca="1" si="329"/>
        <v>52</v>
      </c>
      <c r="M273" s="146">
        <f t="shared" ca="1" si="329"/>
        <v>1</v>
      </c>
      <c r="N273" s="193">
        <f t="shared" ca="1" si="321"/>
        <v>69.230769230769226</v>
      </c>
      <c r="O273" s="135">
        <f ca="1">SUM(Q273:AJ273)</f>
        <v>0</v>
      </c>
      <c r="P273" s="131" t="s">
        <v>233</v>
      </c>
      <c r="Q273" s="129">
        <f ca="1">SUMIFS('Production Result'!$D:$D,'Production Result'!$C:$C,'DA Injection'!$G273,'Production Result'!$B:$B,'DA Injection'!Q$2)</f>
        <v>0</v>
      </c>
      <c r="R273" s="129">
        <f ca="1">SUMIFS('Production Result'!$E:$E,'Production Result'!$C:$C,'DA Injection'!$G273,'Production Result'!$B:$B,'DA Injection'!Q$2)</f>
        <v>0</v>
      </c>
      <c r="S273" s="129">
        <f ca="1">SUMIFS('Production Result'!$D:$D,'Production Result'!$C:$C,'DA Injection'!$G273,'Production Result'!$B:$B,'DA Injection'!S$2)</f>
        <v>0</v>
      </c>
      <c r="T273" s="129">
        <f ca="1">SUMIFS('Production Result'!$E:$E,'Production Result'!$C:$C,'DA Injection'!$G273,'Production Result'!$B:$B,'DA Injection'!S$2)</f>
        <v>0</v>
      </c>
      <c r="U273" s="129">
        <f ca="1">SUMIFS('Production Result'!$D:$D,'Production Result'!$C:$C,'DA Injection'!$G273,'Production Result'!$B:$B,'DA Injection'!U$2)</f>
        <v>0</v>
      </c>
      <c r="V273" s="129">
        <f ca="1">SUMIFS('Production Result'!$E:$E,'Production Result'!$C:$C,'DA Injection'!$G273,'Production Result'!$B:$B,'DA Injection'!U$2)</f>
        <v>0</v>
      </c>
      <c r="W273" s="129">
        <f ca="1">SUMIFS('Production Result'!$D:$D,'Production Result'!$C:$C,'DA Injection'!$G273,'Production Result'!$B:$B,'DA Injection'!W$2)</f>
        <v>0</v>
      </c>
      <c r="X273" s="129">
        <f ca="1">SUMIFS('Production Result'!$E:$E,'Production Result'!$C:$C,'DA Injection'!$G273,'Production Result'!$B:$B,'DA Injection'!W$2)</f>
        <v>0</v>
      </c>
      <c r="Y273" s="129">
        <f ca="1">SUMIFS('Production Result'!$D:$D,'Production Result'!$C:$C,'DA Injection'!$G273,'Production Result'!$B:$B,'DA Injection'!Y$2)</f>
        <v>0</v>
      </c>
      <c r="Z273" s="129">
        <f ca="1">SUMIFS('Production Result'!$E:$E,'Production Result'!$C:$C,'DA Injection'!$G273,'Production Result'!$B:$B,'DA Injection'!Y$2)</f>
        <v>0</v>
      </c>
      <c r="AA273" s="129">
        <f ca="1">SUMIFS('Production Result'!$D:$D,'Production Result'!$C:$C,'DA Injection'!$G273,'Production Result'!$B:$B,'DA Injection'!AA$2)</f>
        <v>0</v>
      </c>
      <c r="AB273" s="129">
        <f ca="1">SUMIFS('Production Result'!$E:$E,'Production Result'!$C:$C,'DA Injection'!$G273,'Production Result'!$B:$B,'DA Injection'!AA$2)</f>
        <v>0</v>
      </c>
      <c r="AC273" s="129">
        <f ca="1">SUMIFS('Production Result'!$D:$D,'Production Result'!$C:$C,'DA Injection'!$G273,'Production Result'!$B:$B,'DA Injection'!AC$2)</f>
        <v>0</v>
      </c>
      <c r="AD273" s="129">
        <f ca="1">SUMIFS('Production Result'!$E:$E,'Production Result'!$C:$C,'DA Injection'!$G273,'Production Result'!$B:$B,'DA Injection'!AC$2)</f>
        <v>0</v>
      </c>
      <c r="AE273" s="129">
        <f ca="1">SUMIFS('Production Result'!$D:$D,'Production Result'!$C:$C,'DA Injection'!$G273,'Production Result'!$B:$B,'DA Injection'!AE$2)</f>
        <v>0</v>
      </c>
      <c r="AF273" s="129">
        <f ca="1">SUMIFS('Production Result'!$E:$E,'Production Result'!$C:$C,'DA Injection'!$G273,'Production Result'!$B:$B,'DA Injection'!AE$2)</f>
        <v>0</v>
      </c>
      <c r="AG273" s="129">
        <f ca="1">SUMIFS('Production Result'!$D:$D,'Production Result'!$C:$C,'DA Injection'!$G273,'Production Result'!$B:$B,'DA Injection'!AG$2)</f>
        <v>0</v>
      </c>
      <c r="AH273" s="129">
        <f ca="1">SUMIFS('Production Result'!$E:$E,'Production Result'!$C:$C,'DA Injection'!$G273,'Production Result'!$B:$B,'DA Injection'!AG$2)</f>
        <v>0</v>
      </c>
      <c r="AI273" s="129">
        <f ca="1">SUMIFS('Production Result'!$D:$D,'Production Result'!$C:$C,'DA Injection'!$G273,'Production Result'!$B:$B,'DA Injection'!AI$2)</f>
        <v>0</v>
      </c>
      <c r="AJ273" s="129">
        <f ca="1">SUMIFS('Production Result'!$E:$E,'Production Result'!$C:$C,'DA Injection'!$G273,'Production Result'!$B:$B,'DA Injection'!AI$2)</f>
        <v>0</v>
      </c>
      <c r="AK273" s="151"/>
      <c r="AL273" s="151"/>
      <c r="AM273" s="151"/>
      <c r="AN273" s="151"/>
      <c r="AO273" s="151"/>
      <c r="AP273" s="151"/>
      <c r="AQ273" s="151"/>
      <c r="AR273" s="151"/>
      <c r="AS273" s="151"/>
      <c r="AT273" s="151"/>
      <c r="AU273" s="151"/>
      <c r="AV273" s="151"/>
      <c r="AW273" s="151"/>
      <c r="AX273" s="151"/>
      <c r="AY273" s="151"/>
      <c r="AZ273" s="151"/>
      <c r="BA273" s="151"/>
      <c r="BB273" s="151"/>
      <c r="BC273" s="151"/>
      <c r="BD273" s="151"/>
      <c r="BE273" s="151"/>
      <c r="BF273" s="151"/>
      <c r="BG273" s="151"/>
      <c r="BH273" s="151"/>
      <c r="BI273" s="151"/>
      <c r="BJ273" s="151"/>
      <c r="BK273" s="151"/>
      <c r="BL273" s="151"/>
      <c r="BM273" s="151"/>
      <c r="BN273" s="151"/>
      <c r="BO273" s="151"/>
      <c r="BP273" s="151"/>
      <c r="BQ273" s="151"/>
      <c r="BR273" s="151"/>
    </row>
    <row r="274" spans="1:70" s="38" customFormat="1" ht="33">
      <c r="A274" s="35"/>
      <c r="B274" s="123"/>
      <c r="C274" s="144">
        <f t="shared" ca="1" si="312"/>
        <v>39</v>
      </c>
      <c r="D274" s="264" t="str">
        <f t="shared" ca="1" si="312"/>
        <v>-</v>
      </c>
      <c r="E274" s="144">
        <f t="shared" ref="E274:M274" ca="1" si="330">E273</f>
        <v>14</v>
      </c>
      <c r="F274" s="144">
        <f t="shared" ca="1" si="330"/>
        <v>450</v>
      </c>
      <c r="G274" s="144" t="str">
        <f t="shared" ca="1" si="330"/>
        <v>DA63-08671A</v>
      </c>
      <c r="H274" s="196">
        <f t="shared" ca="1" si="330"/>
        <v>-24</v>
      </c>
      <c r="I274" s="144">
        <f t="shared" si="330"/>
        <v>0</v>
      </c>
      <c r="J274" s="212">
        <f t="shared" ca="1" si="330"/>
        <v>1</v>
      </c>
      <c r="K274" s="146">
        <f t="shared" ca="1" si="330"/>
        <v>24</v>
      </c>
      <c r="L274" s="146">
        <f t="shared" ca="1" si="330"/>
        <v>52</v>
      </c>
      <c r="M274" s="146">
        <f t="shared" ca="1" si="330"/>
        <v>1</v>
      </c>
      <c r="N274" s="193">
        <f t="shared" ca="1" si="321"/>
        <v>69.230769230769226</v>
      </c>
      <c r="O274" s="135">
        <f ca="1">SUM(Q274:AJ274)</f>
        <v>0</v>
      </c>
      <c r="P274" s="132" t="s">
        <v>234</v>
      </c>
      <c r="Q274" s="129">
        <f ca="1">SUMIFS('Production Result'!$F:$F,'Production Result'!$C:$C,'DA Injection'!$G274,'Production Result'!$B:$B,'DA Injection'!Q$2)</f>
        <v>0</v>
      </c>
      <c r="R274" s="129">
        <f ca="1">SUMIFS('Production Result'!$G:$G,'Production Result'!$C:$C,'DA Injection'!$G274,'Production Result'!$B:$B,'DA Injection'!Q$2)</f>
        <v>0</v>
      </c>
      <c r="S274" s="129">
        <f ca="1">SUMIFS('Production Result'!$F:$F,'Production Result'!$C:$C,'DA Injection'!$G274,'Production Result'!$B:$B,'DA Injection'!S$2)</f>
        <v>0</v>
      </c>
      <c r="T274" s="129">
        <f ca="1">SUMIFS('Production Result'!$G:$G,'Production Result'!$C:$C,'DA Injection'!$G274,'Production Result'!$B:$B,'DA Injection'!S$2)</f>
        <v>0</v>
      </c>
      <c r="U274" s="129">
        <f ca="1">SUMIFS('Production Result'!$F:$F,'Production Result'!$C:$C,'DA Injection'!$G274,'Production Result'!$B:$B,'DA Injection'!U$2)</f>
        <v>0</v>
      </c>
      <c r="V274" s="129">
        <f ca="1">SUMIFS('Production Result'!$G:$G,'Production Result'!$C:$C,'DA Injection'!$G274,'Production Result'!$B:$B,'DA Injection'!U$2)</f>
        <v>0</v>
      </c>
      <c r="W274" s="129">
        <f ca="1">SUMIFS('Production Result'!$F:$F,'Production Result'!$C:$C,'DA Injection'!$G274,'Production Result'!$B:$B,'DA Injection'!W$2)</f>
        <v>0</v>
      </c>
      <c r="X274" s="129">
        <f ca="1">SUMIFS('Production Result'!$G:$G,'Production Result'!$C:$C,'DA Injection'!$G274,'Production Result'!$B:$B,'DA Injection'!W$2)</f>
        <v>0</v>
      </c>
      <c r="Y274" s="129">
        <f ca="1">SUMIFS('Production Result'!$F:$F,'Production Result'!$C:$C,'DA Injection'!$G274,'Production Result'!$B:$B,'DA Injection'!Y$2)</f>
        <v>0</v>
      </c>
      <c r="Z274" s="129">
        <f ca="1">SUMIFS('Production Result'!$G:$G,'Production Result'!$C:$C,'DA Injection'!$G274,'Production Result'!$B:$B,'DA Injection'!Y$2)</f>
        <v>0</v>
      </c>
      <c r="AA274" s="129">
        <f ca="1">SUMIFS('Production Result'!$F:$F,'Production Result'!$C:$C,'DA Injection'!$G274,'Production Result'!$B:$B,'DA Injection'!AA$2)</f>
        <v>0</v>
      </c>
      <c r="AB274" s="129">
        <f ca="1">SUMIFS('Production Result'!$G:$G,'Production Result'!$C:$C,'DA Injection'!$G274,'Production Result'!$B:$B,'DA Injection'!AA$2)</f>
        <v>0</v>
      </c>
      <c r="AC274" s="129">
        <f ca="1">SUMIFS('Production Result'!$F:$F,'Production Result'!$C:$C,'DA Injection'!$G274,'Production Result'!$B:$B,'DA Injection'!AC$2)</f>
        <v>0</v>
      </c>
      <c r="AD274" s="129">
        <f ca="1">SUMIFS('Production Result'!$G:$G,'Production Result'!$C:$C,'DA Injection'!$G274,'Production Result'!$B:$B,'DA Injection'!AC$2)</f>
        <v>0</v>
      </c>
      <c r="AE274" s="129">
        <f ca="1">SUMIFS('Production Result'!$F:$F,'Production Result'!$C:$C,'DA Injection'!$G274,'Production Result'!$B:$B,'DA Injection'!AE$2)</f>
        <v>0</v>
      </c>
      <c r="AF274" s="129">
        <f ca="1">SUMIFS('Production Result'!$G:$G,'Production Result'!$C:$C,'DA Injection'!$G274,'Production Result'!$B:$B,'DA Injection'!AE$2)</f>
        <v>0</v>
      </c>
      <c r="AG274" s="129">
        <f ca="1">SUMIFS('Production Result'!$F:$F,'Production Result'!$C:$C,'DA Injection'!$G274,'Production Result'!$B:$B,'DA Injection'!AG$2)</f>
        <v>0</v>
      </c>
      <c r="AH274" s="129">
        <f ca="1">SUMIFS('Production Result'!$G:$G,'Production Result'!$C:$C,'DA Injection'!$G274,'Production Result'!$B:$B,'DA Injection'!AG$2)</f>
        <v>0</v>
      </c>
      <c r="AI274" s="129">
        <f ca="1">SUMIFS('Production Result'!$F:$F,'Production Result'!$C:$C,'DA Injection'!$G274,'Production Result'!$B:$B,'DA Injection'!AI$2)</f>
        <v>0</v>
      </c>
      <c r="AJ274" s="129">
        <f ca="1">SUMIFS('Production Result'!$G:$G,'Production Result'!$C:$C,'DA Injection'!$G274,'Production Result'!$B:$B,'DA Injection'!AI$2)</f>
        <v>0</v>
      </c>
      <c r="AK274" s="151"/>
      <c r="AL274" s="151"/>
      <c r="AM274" s="151"/>
      <c r="AN274" s="151"/>
      <c r="AO274" s="151"/>
      <c r="AP274" s="151"/>
      <c r="AQ274" s="151"/>
      <c r="AR274" s="151"/>
      <c r="AS274" s="151"/>
      <c r="AT274" s="151"/>
      <c r="AU274" s="151"/>
      <c r="AV274" s="151"/>
      <c r="AW274" s="151"/>
      <c r="AX274" s="151"/>
      <c r="AY274" s="151"/>
      <c r="AZ274" s="151"/>
      <c r="BA274" s="151"/>
      <c r="BB274" s="151"/>
      <c r="BC274" s="151"/>
      <c r="BD274" s="151"/>
      <c r="BE274" s="151"/>
      <c r="BF274" s="151"/>
      <c r="BG274" s="151"/>
      <c r="BH274" s="151"/>
      <c r="BI274" s="151"/>
      <c r="BJ274" s="151"/>
      <c r="BK274" s="151"/>
      <c r="BL274" s="151"/>
      <c r="BM274" s="151"/>
      <c r="BN274" s="151"/>
      <c r="BO274" s="151"/>
      <c r="BP274" s="151"/>
      <c r="BQ274" s="151"/>
      <c r="BR274" s="151"/>
    </row>
    <row r="275" spans="1:70" s="38" customFormat="1" ht="33">
      <c r="A275" s="35"/>
      <c r="B275" s="123"/>
      <c r="C275" s="145">
        <f t="shared" ca="1" si="312"/>
        <v>39</v>
      </c>
      <c r="D275" s="264" t="str">
        <f t="shared" ca="1" si="312"/>
        <v>-</v>
      </c>
      <c r="E275" s="145">
        <f t="shared" ref="E275:M275" ca="1" si="331">E274</f>
        <v>14</v>
      </c>
      <c r="F275" s="145">
        <f t="shared" ca="1" si="331"/>
        <v>450</v>
      </c>
      <c r="G275" s="145" t="str">
        <f t="shared" ca="1" si="331"/>
        <v>DA63-08671A</v>
      </c>
      <c r="H275" s="196">
        <f t="shared" ca="1" si="331"/>
        <v>-24</v>
      </c>
      <c r="I275" s="145">
        <f t="shared" si="331"/>
        <v>0</v>
      </c>
      <c r="J275" s="213">
        <f t="shared" ca="1" si="331"/>
        <v>1</v>
      </c>
      <c r="K275" s="146">
        <f t="shared" ca="1" si="331"/>
        <v>24</v>
      </c>
      <c r="L275" s="146">
        <f t="shared" ca="1" si="331"/>
        <v>52</v>
      </c>
      <c r="M275" s="146">
        <f t="shared" ca="1" si="331"/>
        <v>1</v>
      </c>
      <c r="N275" s="194">
        <f t="shared" ca="1" si="321"/>
        <v>69.230769230769226</v>
      </c>
      <c r="O275" s="137" t="e">
        <f ca="1">O274/O273</f>
        <v>#DIV/0!</v>
      </c>
      <c r="P275" s="136" t="s">
        <v>239</v>
      </c>
      <c r="Q275" s="138" t="str">
        <f t="shared" ref="Q275:AJ275" ca="1" si="332">IFERROR(Q274/Q273,"")</f>
        <v/>
      </c>
      <c r="R275" s="138" t="str">
        <f t="shared" ca="1" si="332"/>
        <v/>
      </c>
      <c r="S275" s="138" t="str">
        <f t="shared" ca="1" si="332"/>
        <v/>
      </c>
      <c r="T275" s="138" t="str">
        <f t="shared" ca="1" si="332"/>
        <v/>
      </c>
      <c r="U275" s="138" t="str">
        <f t="shared" ca="1" si="332"/>
        <v/>
      </c>
      <c r="V275" s="138" t="str">
        <f t="shared" ca="1" si="332"/>
        <v/>
      </c>
      <c r="W275" s="138" t="str">
        <f t="shared" ca="1" si="332"/>
        <v/>
      </c>
      <c r="X275" s="138" t="str">
        <f t="shared" ca="1" si="332"/>
        <v/>
      </c>
      <c r="Y275" s="138" t="str">
        <f t="shared" ca="1" si="332"/>
        <v/>
      </c>
      <c r="Z275" s="138" t="str">
        <f t="shared" ca="1" si="332"/>
        <v/>
      </c>
      <c r="AA275" s="138" t="str">
        <f t="shared" ca="1" si="332"/>
        <v/>
      </c>
      <c r="AB275" s="138" t="str">
        <f t="shared" ca="1" si="332"/>
        <v/>
      </c>
      <c r="AC275" s="138" t="str">
        <f t="shared" ca="1" si="332"/>
        <v/>
      </c>
      <c r="AD275" s="138" t="str">
        <f t="shared" ca="1" si="332"/>
        <v/>
      </c>
      <c r="AE275" s="138" t="str">
        <f t="shared" ca="1" si="332"/>
        <v/>
      </c>
      <c r="AF275" s="138" t="str">
        <f t="shared" ca="1" si="332"/>
        <v/>
      </c>
      <c r="AG275" s="138" t="str">
        <f t="shared" ca="1" si="332"/>
        <v/>
      </c>
      <c r="AH275" s="138" t="str">
        <f t="shared" ca="1" si="332"/>
        <v/>
      </c>
      <c r="AI275" s="138" t="str">
        <f t="shared" ca="1" si="332"/>
        <v/>
      </c>
      <c r="AJ275" s="138" t="str">
        <f t="shared" ca="1" si="332"/>
        <v/>
      </c>
      <c r="AK275" s="151"/>
      <c r="AL275" s="151"/>
      <c r="AM275" s="151"/>
      <c r="AN275" s="151"/>
      <c r="AO275" s="151"/>
      <c r="AP275" s="151"/>
      <c r="AQ275" s="151"/>
      <c r="AR275" s="151"/>
      <c r="AS275" s="151"/>
      <c r="AT275" s="151"/>
      <c r="AU275" s="151"/>
      <c r="AV275" s="151"/>
      <c r="AW275" s="151"/>
      <c r="AX275" s="151"/>
      <c r="AY275" s="151"/>
      <c r="AZ275" s="151"/>
      <c r="BA275" s="151"/>
      <c r="BB275" s="151"/>
      <c r="BC275" s="151"/>
      <c r="BD275" s="151"/>
      <c r="BE275" s="151"/>
      <c r="BF275" s="151"/>
      <c r="BG275" s="151"/>
      <c r="BH275" s="151"/>
      <c r="BI275" s="151"/>
      <c r="BJ275" s="151"/>
      <c r="BK275" s="151"/>
      <c r="BL275" s="151"/>
      <c r="BM275" s="151"/>
      <c r="BN275" s="151"/>
      <c r="BO275" s="151"/>
      <c r="BP275" s="151"/>
      <c r="BQ275" s="151"/>
      <c r="BR275" s="151"/>
    </row>
    <row r="276" spans="1:70" s="115" customFormat="1" ht="33">
      <c r="A276" s="114"/>
      <c r="B276" s="121"/>
      <c r="C276" s="141">
        <f ca="1">IF(P280="Good",COUNTIF(INDIRECT("P1:P"&amp;ROW(P280)),"Good"))</f>
        <v>40</v>
      </c>
      <c r="D276" s="285" t="str">
        <f ca="1">IFERROR(SUM(Q280:AJ280)/SUM(Q279:AJ279),"-")</f>
        <v>-</v>
      </c>
      <c r="E276" s="139">
        <f ca="1">VLOOKUP(G276,'Code List'!B:D,2,0)</f>
        <v>15</v>
      </c>
      <c r="F276" s="139">
        <f ca="1">VLOOKUP(G276,'Code List'!B:D,3,0)</f>
        <v>450</v>
      </c>
      <c r="G276" s="290" t="str">
        <f ca="1">VLOOKUP(C276,'Code List'!A:B,2,0)</f>
        <v>DA61-11392/IN</v>
      </c>
      <c r="H276" s="195">
        <f ca="1">SUM(Q277:AJ277)-K276</f>
        <v>-2025</v>
      </c>
      <c r="I276" s="133"/>
      <c r="J276" s="211">
        <f ca="1">VLOOKUP(G276,'Code List'!B:G,6,0)</f>
        <v>1</v>
      </c>
      <c r="K276" s="140">
        <f ca="1">SUMIFS(Stock!C:C,Stock!B:B,'DA Injection'!G276)+SUMIFS(Stock!C:C,Stock!B:B,VLOOKUP('DA Injection'!G276,'Code List'!$B:$K,10,0))</f>
        <v>2025</v>
      </c>
      <c r="L276" s="140">
        <f ca="1">VLOOKUP(G276,'Code List'!B:F,4,0)</f>
        <v>65</v>
      </c>
      <c r="M276" s="140">
        <f ca="1">VLOOKUP(G276,'Code List'!B:F,5,0)</f>
        <v>2</v>
      </c>
      <c r="N276" s="197">
        <f t="shared" ca="1" si="321"/>
        <v>110.76923076923077</v>
      </c>
      <c r="O276" s="134"/>
      <c r="P276" s="124" t="s">
        <v>231</v>
      </c>
      <c r="Q276" s="125" t="s">
        <v>228</v>
      </c>
      <c r="R276" s="126" t="s">
        <v>229</v>
      </c>
      <c r="S276" s="125" t="s">
        <v>228</v>
      </c>
      <c r="T276" s="126" t="s">
        <v>229</v>
      </c>
      <c r="U276" s="125" t="s">
        <v>228</v>
      </c>
      <c r="V276" s="126" t="s">
        <v>229</v>
      </c>
      <c r="W276" s="125" t="s">
        <v>228</v>
      </c>
      <c r="X276" s="126" t="s">
        <v>229</v>
      </c>
      <c r="Y276" s="125" t="s">
        <v>228</v>
      </c>
      <c r="Z276" s="126" t="s">
        <v>229</v>
      </c>
      <c r="AA276" s="125" t="s">
        <v>228</v>
      </c>
      <c r="AB276" s="126" t="s">
        <v>229</v>
      </c>
      <c r="AC276" s="125" t="s">
        <v>228</v>
      </c>
      <c r="AD276" s="126" t="s">
        <v>229</v>
      </c>
      <c r="AE276" s="125" t="s">
        <v>228</v>
      </c>
      <c r="AF276" s="126" t="s">
        <v>229</v>
      </c>
      <c r="AG276" s="125" t="s">
        <v>228</v>
      </c>
      <c r="AH276" s="126" t="s">
        <v>229</v>
      </c>
      <c r="AI276" s="125" t="s">
        <v>228</v>
      </c>
      <c r="AJ276" s="126" t="s">
        <v>229</v>
      </c>
      <c r="AK276" s="150"/>
      <c r="AL276" s="150"/>
      <c r="AM276" s="150"/>
      <c r="AN276" s="150"/>
      <c r="AO276" s="150"/>
      <c r="AP276" s="150"/>
      <c r="AQ276" s="150"/>
      <c r="AR276" s="150"/>
      <c r="AS276" s="150"/>
      <c r="AT276" s="150"/>
      <c r="AU276" s="150"/>
      <c r="AV276" s="150"/>
      <c r="AW276" s="150"/>
      <c r="AX276" s="150"/>
      <c r="AY276" s="150"/>
      <c r="AZ276" s="150"/>
      <c r="BA276" s="150"/>
      <c r="BB276" s="150"/>
      <c r="BC276" s="150"/>
      <c r="BD276" s="150"/>
      <c r="BE276" s="150"/>
      <c r="BF276" s="150"/>
      <c r="BG276" s="150"/>
      <c r="BH276" s="150"/>
      <c r="BI276" s="150"/>
      <c r="BJ276" s="150"/>
      <c r="BK276" s="150"/>
      <c r="BL276" s="150"/>
      <c r="BM276" s="150"/>
      <c r="BN276" s="150"/>
      <c r="BO276" s="150"/>
      <c r="BP276" s="150"/>
      <c r="BQ276" s="150"/>
      <c r="BR276" s="150"/>
    </row>
    <row r="277" spans="1:70" s="115" customFormat="1" ht="66.95" customHeight="1">
      <c r="A277" s="114"/>
      <c r="B277" s="121"/>
      <c r="C277" s="144">
        <f t="shared" ref="C277:M277" ca="1" si="333">C276</f>
        <v>40</v>
      </c>
      <c r="D277" s="264" t="str">
        <f t="shared" ca="1" si="333"/>
        <v>-</v>
      </c>
      <c r="E277" s="144">
        <f t="shared" ca="1" si="333"/>
        <v>15</v>
      </c>
      <c r="F277" s="144">
        <f t="shared" ca="1" si="333"/>
        <v>450</v>
      </c>
      <c r="G277" s="144" t="str">
        <f t="shared" ca="1" si="333"/>
        <v>DA61-11392/IN</v>
      </c>
      <c r="H277" s="196">
        <f t="shared" ca="1" si="333"/>
        <v>-2025</v>
      </c>
      <c r="I277" s="144">
        <f t="shared" si="333"/>
        <v>0</v>
      </c>
      <c r="J277" s="212">
        <f t="shared" ca="1" si="333"/>
        <v>1</v>
      </c>
      <c r="K277" s="146">
        <f t="shared" ca="1" si="333"/>
        <v>2025</v>
      </c>
      <c r="L277" s="146">
        <f t="shared" ca="1" si="333"/>
        <v>65</v>
      </c>
      <c r="M277" s="146">
        <f t="shared" ca="1" si="333"/>
        <v>2</v>
      </c>
      <c r="N277" s="193">
        <f t="shared" ca="1" si="321"/>
        <v>110.76923076923077</v>
      </c>
      <c r="O277" s="134" t="s">
        <v>238</v>
      </c>
      <c r="P277" s="124"/>
      <c r="Q277" s="463">
        <f ca="1">IF(SUMIFS(INDIRECT("'PSI WM REF'!"&amp;SUBSTITUTE(ADDRESS(1,MATCH(Q$2,INDIRECT("'PSI WM REF'!"&amp;"5:5"),0)),"$1","")&amp;":"&amp;SUBSTITUTE(ADDRESS(1,MATCH(Q$2,INDIRECT("'PSI WM REF'!"&amp;"5:5"),0)),"$1","")),INDIRECT("'PSI WM REF'!"&amp;"C:C"),$G276,INDIRECT("'PSI WM REF'!"&amp;"U:U"),"3.Balance stock (only SEHC)")&gt;0,0,IF(ABS(SUMIFS(INDIRECT("'PSI WM REF'!"&amp;SUBSTITUTE(ADDRESS(1,MATCH(Q$2,INDIRECT("'PSI WM REF'!"&amp;"5:5"),0)),"$1","")&amp;":"&amp;SUBSTITUTE(ADDRESS(1,MATCH(Q$2,INDIRECT("'PSI WM REF'!"&amp;"5:5"),0)),"$1","")),INDIRECT("'PSI WM REF'!"&amp;"C:C"),$G276,INDIRECT("'PSI WM REF'!"&amp;"U:U"),"3.Balance stock (only SEHC)"))&gt;SUMIFS(INDIRECT("'PSI WM REF'!"&amp;SUBSTITUTE(ADDRESS(1,MATCH(Q$2,INDIRECT("'PSI WM REF'!"&amp;"5:5"),0)),"$1","")&amp;":"&amp;SUBSTITUTE(ADDRESS(1,MATCH(Q$2,INDIRECT("'PSI WM REF'!"&amp;"5:5"),0)),"$1","")),INDIRECT("'PSI WM REF'!"&amp;"C:C"),$G276,INDIRECT("'PSI WM REF'!"&amp;"U:U"),"1.Requirements (필요량)"),SUMIFS(INDIRECT("'PSI WM REF'!"&amp;SUBSTITUTE(ADDRESS(1,MATCH(Q$2,INDIRECT("'PSI WM REF'!"&amp;"5:5"),0)),"$1","")&amp;":"&amp;SUBSTITUTE(ADDRESS(1,MATCH(Q$2,INDIRECT("'PSI WM REF'!"&amp;"5:5"),0)),"$1","")),INDIRECT("'PSI WM REF'!"&amp;"C:C"),$G276,INDIRECT("'PSI WM REF'!"&amp;"U:U"),"1.Requirements (필요량)"),ABS(SUMIFS(INDIRECT("'PSI WM REF'!"&amp;SUBSTITUTE(ADDRESS(1,MATCH(Q$2,INDIRECT("'PSI WM REF'!"&amp;"5:5"),0)),"$1","")&amp;":"&amp;SUBSTITUTE(ADDRESS(1,MATCH(Q$2,INDIRECT("'PSI WM REF'!"&amp;"5:5"),0)),"$1","")),INDIRECT("'PSI WM REF'!"&amp;"C:C"),$G276,INDIRECT("'PSI WM REF'!"&amp;"U:U"),"3.Balance stock (only SEHC)"))))+N(" [[[[               Comment: WM REF PSI              ]]]")+IFERROR(SUMIFS(INDIRECT("'PSI VC'!"&amp;SUBSTITUTE(ADDRESS(1,MATCH(Q$2,INDIRECT("'PSI VC'!"&amp;"3:3"),0)),"$1","")&amp;":"&amp;SUBSTITUTE(ADDRESS(1,MATCH(Q$2,INDIRECT("'PSI VC'!"&amp;"3:3"),0)),"$1","")),INDIRECT("'PSI VC'!"&amp;"A:A"),$G276),0)+N("[[[                    Comment: VC PSI                    ]]]")+SUMIFS(INDIRECT("'Assy PSI Shortage'!"&amp;SUBSTITUTE(ADDRESS(1,42+MATCH(Q$2,INDIRECT("'Assy PSI Shortage'!"&amp;"AQ2:BA2"),0)),"$1","")&amp;":"&amp;SUBSTITUTE(ADDRESS(1,42+MATCH(Q$2,INDIRECT("'Assy PSI Shortage'!"&amp;"AQ2:BA2"),0)),"$1","")),'Assy PSI Shortage'!$AP:$AP,'DA Injection'!$G276)+N("[[[                    Comment: Assy PSI                    ]]]")</f>
        <v>0</v>
      </c>
      <c r="R277" s="464"/>
      <c r="S277" s="463">
        <f ca="1">IF(SUMIFS(INDIRECT("'PSI WM REF'!"&amp;SUBSTITUTE(ADDRESS(1,MATCH(S$2,INDIRECT("'PSI WM REF'!"&amp;"5:5"),0)),"$1","")&amp;":"&amp;SUBSTITUTE(ADDRESS(1,MATCH(S$2,INDIRECT("'PSI WM REF'!"&amp;"5:5"),0)),"$1","")),INDIRECT("'PSI WM REF'!"&amp;"C:C"),$G276,INDIRECT("'PSI WM REF'!"&amp;"U:U"),"3.Balance stock (only SEHC)")&gt;0,0,IF(ABS(SUMIFS(INDIRECT("'PSI WM REF'!"&amp;SUBSTITUTE(ADDRESS(1,MATCH(S$2,INDIRECT("'PSI WM REF'!"&amp;"5:5"),0)),"$1","")&amp;":"&amp;SUBSTITUTE(ADDRESS(1,MATCH(S$2,INDIRECT("'PSI WM REF'!"&amp;"5:5"),0)),"$1","")),INDIRECT("'PSI WM REF'!"&amp;"C:C"),$G276,INDIRECT("'PSI WM REF'!"&amp;"U:U"),"3.Balance stock (only SEHC)"))&gt;SUMIFS(INDIRECT("'PSI WM REF'!"&amp;SUBSTITUTE(ADDRESS(1,MATCH(S$2,INDIRECT("'PSI WM REF'!"&amp;"5:5"),0)),"$1","")&amp;":"&amp;SUBSTITUTE(ADDRESS(1,MATCH(S$2,INDIRECT("'PSI WM REF'!"&amp;"5:5"),0)),"$1","")),INDIRECT("'PSI WM REF'!"&amp;"C:C"),$G276,INDIRECT("'PSI WM REF'!"&amp;"U:U"),"1.Requirements (필요량)"),SUMIFS(INDIRECT("'PSI WM REF'!"&amp;SUBSTITUTE(ADDRESS(1,MATCH(S$2,INDIRECT("'PSI WM REF'!"&amp;"5:5"),0)),"$1","")&amp;":"&amp;SUBSTITUTE(ADDRESS(1,MATCH(S$2,INDIRECT("'PSI WM REF'!"&amp;"5:5"),0)),"$1","")),INDIRECT("'PSI WM REF'!"&amp;"C:C"),$G276,INDIRECT("'PSI WM REF'!"&amp;"U:U"),"1.Requirements (필요량)"),ABS(SUMIFS(INDIRECT("'PSI WM REF'!"&amp;SUBSTITUTE(ADDRESS(1,MATCH(S$2,INDIRECT("'PSI WM REF'!"&amp;"5:5"),0)),"$1","")&amp;":"&amp;SUBSTITUTE(ADDRESS(1,MATCH(S$2,INDIRECT("'PSI WM REF'!"&amp;"5:5"),0)),"$1","")),INDIRECT("'PSI WM REF'!"&amp;"C:C"),$G276,INDIRECT("'PSI WM REF'!"&amp;"U:U"),"3.Balance stock (only SEHC)"))))+N(" [[[[               Comment: WM REF PSI              ]]]")+IFERROR(SUMIFS(INDIRECT("'PSI VC'!"&amp;SUBSTITUTE(ADDRESS(1,MATCH(S$2,INDIRECT("'PSI VC'!"&amp;"3:3"),0)),"$1","")&amp;":"&amp;SUBSTITUTE(ADDRESS(1,MATCH(S$2,INDIRECT("'PSI VC'!"&amp;"3:3"),0)),"$1","")),INDIRECT("'PSI VC'!"&amp;"A:A"),$G276),0)+N("[[[                    Comment: VC PSI                    ]]]")+SUMIFS(INDIRECT("'Assy PSI Shortage'!"&amp;SUBSTITUTE(ADDRESS(1,42+MATCH(S$2,INDIRECT("'Assy PSI Shortage'!"&amp;"AQ2:BA2"),0)),"$1","")&amp;":"&amp;SUBSTITUTE(ADDRESS(1,42+MATCH(S$2,INDIRECT("'Assy PSI Shortage'!"&amp;"AQ2:BA2"),0)),"$1","")),'Assy PSI Shortage'!$AP:$AP,'DA Injection'!$G276)+N("[[[                    Comment: Assy PSI                    ]]]")</f>
        <v>0</v>
      </c>
      <c r="T277" s="464"/>
      <c r="U277" s="463">
        <f ca="1">IF(SUMIFS(INDIRECT("'PSI WM REF'!"&amp;SUBSTITUTE(ADDRESS(1,MATCH(U$2,INDIRECT("'PSI WM REF'!"&amp;"5:5"),0)),"$1","")&amp;":"&amp;SUBSTITUTE(ADDRESS(1,MATCH(U$2,INDIRECT("'PSI WM REF'!"&amp;"5:5"),0)),"$1","")),INDIRECT("'PSI WM REF'!"&amp;"C:C"),$G276,INDIRECT("'PSI WM REF'!"&amp;"U:U"),"3.Balance stock (only SEHC)")&gt;0,0,IF(ABS(SUMIFS(INDIRECT("'PSI WM REF'!"&amp;SUBSTITUTE(ADDRESS(1,MATCH(U$2,INDIRECT("'PSI WM REF'!"&amp;"5:5"),0)),"$1","")&amp;":"&amp;SUBSTITUTE(ADDRESS(1,MATCH(U$2,INDIRECT("'PSI WM REF'!"&amp;"5:5"),0)),"$1","")),INDIRECT("'PSI WM REF'!"&amp;"C:C"),$G276,INDIRECT("'PSI WM REF'!"&amp;"U:U"),"3.Balance stock (only SEHC)"))&gt;SUMIFS(INDIRECT("'PSI WM REF'!"&amp;SUBSTITUTE(ADDRESS(1,MATCH(U$2,INDIRECT("'PSI WM REF'!"&amp;"5:5"),0)),"$1","")&amp;":"&amp;SUBSTITUTE(ADDRESS(1,MATCH(U$2,INDIRECT("'PSI WM REF'!"&amp;"5:5"),0)),"$1","")),INDIRECT("'PSI WM REF'!"&amp;"C:C"),$G276,INDIRECT("'PSI WM REF'!"&amp;"U:U"),"1.Requirements (필요량)"),SUMIFS(INDIRECT("'PSI WM REF'!"&amp;SUBSTITUTE(ADDRESS(1,MATCH(U$2,INDIRECT("'PSI WM REF'!"&amp;"5:5"),0)),"$1","")&amp;":"&amp;SUBSTITUTE(ADDRESS(1,MATCH(U$2,INDIRECT("'PSI WM REF'!"&amp;"5:5"),0)),"$1","")),INDIRECT("'PSI WM REF'!"&amp;"C:C"),$G276,INDIRECT("'PSI WM REF'!"&amp;"U:U"),"1.Requirements (필요량)"),ABS(SUMIFS(INDIRECT("'PSI WM REF'!"&amp;SUBSTITUTE(ADDRESS(1,MATCH(U$2,INDIRECT("'PSI WM REF'!"&amp;"5:5"),0)),"$1","")&amp;":"&amp;SUBSTITUTE(ADDRESS(1,MATCH(U$2,INDIRECT("'PSI WM REF'!"&amp;"5:5"),0)),"$1","")),INDIRECT("'PSI WM REF'!"&amp;"C:C"),$G276,INDIRECT("'PSI WM REF'!"&amp;"U:U"),"3.Balance stock (only SEHC)"))))+N(" [[[[               Comment: WM REF PSI              ]]]")+IFERROR(SUMIFS(INDIRECT("'PSI VC'!"&amp;SUBSTITUTE(ADDRESS(1,MATCH(U$2,INDIRECT("'PSI VC'!"&amp;"3:3"),0)),"$1","")&amp;":"&amp;SUBSTITUTE(ADDRESS(1,MATCH(U$2,INDIRECT("'PSI VC'!"&amp;"3:3"),0)),"$1","")),INDIRECT("'PSI VC'!"&amp;"A:A"),$G276),0)+N("[[[                    Comment: VC PSI                    ]]]")+SUMIFS(INDIRECT("'Assy PSI Shortage'!"&amp;SUBSTITUTE(ADDRESS(1,42+MATCH(U$2,INDIRECT("'Assy PSI Shortage'!"&amp;"AQ2:BA2"),0)),"$1","")&amp;":"&amp;SUBSTITUTE(ADDRESS(1,42+MATCH(U$2,INDIRECT("'Assy PSI Shortage'!"&amp;"AQ2:BA2"),0)),"$1","")),'Assy PSI Shortage'!$AP:$AP,'DA Injection'!$G276)+N("[[[                    Comment: Assy PSI                    ]]]")</f>
        <v>0</v>
      </c>
      <c r="V277" s="464"/>
      <c r="W277" s="463">
        <f ca="1">IF(SUMIFS(INDIRECT("'PSI WM REF'!"&amp;SUBSTITUTE(ADDRESS(1,MATCH(W$2,INDIRECT("'PSI WM REF'!"&amp;"5:5"),0)),"$1","")&amp;":"&amp;SUBSTITUTE(ADDRESS(1,MATCH(W$2,INDIRECT("'PSI WM REF'!"&amp;"5:5"),0)),"$1","")),INDIRECT("'PSI WM REF'!"&amp;"C:C"),$G276,INDIRECT("'PSI WM REF'!"&amp;"U:U"),"3.Balance stock (only SEHC)")&gt;0,0,IF(ABS(SUMIFS(INDIRECT("'PSI WM REF'!"&amp;SUBSTITUTE(ADDRESS(1,MATCH(W$2,INDIRECT("'PSI WM REF'!"&amp;"5:5"),0)),"$1","")&amp;":"&amp;SUBSTITUTE(ADDRESS(1,MATCH(W$2,INDIRECT("'PSI WM REF'!"&amp;"5:5"),0)),"$1","")),INDIRECT("'PSI WM REF'!"&amp;"C:C"),$G276,INDIRECT("'PSI WM REF'!"&amp;"U:U"),"3.Balance stock (only SEHC)"))&gt;SUMIFS(INDIRECT("'PSI WM REF'!"&amp;SUBSTITUTE(ADDRESS(1,MATCH(W$2,INDIRECT("'PSI WM REF'!"&amp;"5:5"),0)),"$1","")&amp;":"&amp;SUBSTITUTE(ADDRESS(1,MATCH(W$2,INDIRECT("'PSI WM REF'!"&amp;"5:5"),0)),"$1","")),INDIRECT("'PSI WM REF'!"&amp;"C:C"),$G276,INDIRECT("'PSI WM REF'!"&amp;"U:U"),"1.Requirements (필요량)"),SUMIFS(INDIRECT("'PSI WM REF'!"&amp;SUBSTITUTE(ADDRESS(1,MATCH(W$2,INDIRECT("'PSI WM REF'!"&amp;"5:5"),0)),"$1","")&amp;":"&amp;SUBSTITUTE(ADDRESS(1,MATCH(W$2,INDIRECT("'PSI WM REF'!"&amp;"5:5"),0)),"$1","")),INDIRECT("'PSI WM REF'!"&amp;"C:C"),$G276,INDIRECT("'PSI WM REF'!"&amp;"U:U"),"1.Requirements (필요량)"),ABS(SUMIFS(INDIRECT("'PSI WM REF'!"&amp;SUBSTITUTE(ADDRESS(1,MATCH(W$2,INDIRECT("'PSI WM REF'!"&amp;"5:5"),0)),"$1","")&amp;":"&amp;SUBSTITUTE(ADDRESS(1,MATCH(W$2,INDIRECT("'PSI WM REF'!"&amp;"5:5"),0)),"$1","")),INDIRECT("'PSI WM REF'!"&amp;"C:C"),$G276,INDIRECT("'PSI WM REF'!"&amp;"U:U"),"3.Balance stock (only SEHC)"))))+N(" [[[[               Comment: WM REF PSI              ]]]")+IFERROR(SUMIFS(INDIRECT("'PSI VC'!"&amp;SUBSTITUTE(ADDRESS(1,MATCH(W$2,INDIRECT("'PSI VC'!"&amp;"3:3"),0)),"$1","")&amp;":"&amp;SUBSTITUTE(ADDRESS(1,MATCH(W$2,INDIRECT("'PSI VC'!"&amp;"3:3"),0)),"$1","")),INDIRECT("'PSI VC'!"&amp;"A:A"),$G276),0)+N("[[[                    Comment: VC PSI                    ]]]")+SUMIFS(INDIRECT("'Assy PSI Shortage'!"&amp;SUBSTITUTE(ADDRESS(1,42+MATCH(W$2,INDIRECT("'Assy PSI Shortage'!"&amp;"AQ2:BA2"),0)),"$1","")&amp;":"&amp;SUBSTITUTE(ADDRESS(1,42+MATCH(W$2,INDIRECT("'Assy PSI Shortage'!"&amp;"AQ2:BA2"),0)),"$1","")),'Assy PSI Shortage'!$AP:$AP,'DA Injection'!$G276)+N("[[[                    Comment: Assy PSI                    ]]]")</f>
        <v>0</v>
      </c>
      <c r="X277" s="464"/>
      <c r="Y277" s="463">
        <f ca="1">IF(SUMIFS(INDIRECT("'PSI WM REF'!"&amp;SUBSTITUTE(ADDRESS(1,MATCH(Y$2,INDIRECT("'PSI WM REF'!"&amp;"5:5"),0)),"$1","")&amp;":"&amp;SUBSTITUTE(ADDRESS(1,MATCH(Y$2,INDIRECT("'PSI WM REF'!"&amp;"5:5"),0)),"$1","")),INDIRECT("'PSI WM REF'!"&amp;"C:C"),$G276,INDIRECT("'PSI WM REF'!"&amp;"U:U"),"3.Balance stock (only SEHC)")&gt;0,0,IF(ABS(SUMIFS(INDIRECT("'PSI WM REF'!"&amp;SUBSTITUTE(ADDRESS(1,MATCH(Y$2,INDIRECT("'PSI WM REF'!"&amp;"5:5"),0)),"$1","")&amp;":"&amp;SUBSTITUTE(ADDRESS(1,MATCH(Y$2,INDIRECT("'PSI WM REF'!"&amp;"5:5"),0)),"$1","")),INDIRECT("'PSI WM REF'!"&amp;"C:C"),$G276,INDIRECT("'PSI WM REF'!"&amp;"U:U"),"3.Balance stock (only SEHC)"))&gt;SUMIFS(INDIRECT("'PSI WM REF'!"&amp;SUBSTITUTE(ADDRESS(1,MATCH(Y$2,INDIRECT("'PSI WM REF'!"&amp;"5:5"),0)),"$1","")&amp;":"&amp;SUBSTITUTE(ADDRESS(1,MATCH(Y$2,INDIRECT("'PSI WM REF'!"&amp;"5:5"),0)),"$1","")),INDIRECT("'PSI WM REF'!"&amp;"C:C"),$G276,INDIRECT("'PSI WM REF'!"&amp;"U:U"),"1.Requirements (필요량)"),SUMIFS(INDIRECT("'PSI WM REF'!"&amp;SUBSTITUTE(ADDRESS(1,MATCH(Y$2,INDIRECT("'PSI WM REF'!"&amp;"5:5"),0)),"$1","")&amp;":"&amp;SUBSTITUTE(ADDRESS(1,MATCH(Y$2,INDIRECT("'PSI WM REF'!"&amp;"5:5"),0)),"$1","")),INDIRECT("'PSI WM REF'!"&amp;"C:C"),$G276,INDIRECT("'PSI WM REF'!"&amp;"U:U"),"1.Requirements (필요량)"),ABS(SUMIFS(INDIRECT("'PSI WM REF'!"&amp;SUBSTITUTE(ADDRESS(1,MATCH(Y$2,INDIRECT("'PSI WM REF'!"&amp;"5:5"),0)),"$1","")&amp;":"&amp;SUBSTITUTE(ADDRESS(1,MATCH(Y$2,INDIRECT("'PSI WM REF'!"&amp;"5:5"),0)),"$1","")),INDIRECT("'PSI WM REF'!"&amp;"C:C"),$G276,INDIRECT("'PSI WM REF'!"&amp;"U:U"),"3.Balance stock (only SEHC)"))))+N(" [[[[               Comment: WM REF PSI              ]]]")+IFERROR(SUMIFS(INDIRECT("'PSI VC'!"&amp;SUBSTITUTE(ADDRESS(1,MATCH(Y$2,INDIRECT("'PSI VC'!"&amp;"3:3"),0)),"$1","")&amp;":"&amp;SUBSTITUTE(ADDRESS(1,MATCH(Y$2,INDIRECT("'PSI VC'!"&amp;"3:3"),0)),"$1","")),INDIRECT("'PSI VC'!"&amp;"A:A"),$G276),0)+N("[[[                    Comment: VC PSI                    ]]]")+SUMIFS(INDIRECT("'Assy PSI Shortage'!"&amp;SUBSTITUTE(ADDRESS(1,42+MATCH(Y$2,INDIRECT("'Assy PSI Shortage'!"&amp;"AQ2:BA2"),0)),"$1","")&amp;":"&amp;SUBSTITUTE(ADDRESS(1,42+MATCH(Y$2,INDIRECT("'Assy PSI Shortage'!"&amp;"AQ2:BA2"),0)),"$1","")),'Assy PSI Shortage'!$AP:$AP,'DA Injection'!$G276)+N("[[[                    Comment: Assy PSI                    ]]]")</f>
        <v>0</v>
      </c>
      <c r="Z277" s="464"/>
      <c r="AA277" s="463">
        <f ca="1">IF(SUMIFS(INDIRECT("'PSI WM REF'!"&amp;SUBSTITUTE(ADDRESS(1,MATCH(AA$2,INDIRECT("'PSI WM REF'!"&amp;"5:5"),0)),"$1","")&amp;":"&amp;SUBSTITUTE(ADDRESS(1,MATCH(AA$2,INDIRECT("'PSI WM REF'!"&amp;"5:5"),0)),"$1","")),INDIRECT("'PSI WM REF'!"&amp;"C:C"),$G276,INDIRECT("'PSI WM REF'!"&amp;"U:U"),"3.Balance stock (only SEHC)")&gt;0,0,IF(ABS(SUMIFS(INDIRECT("'PSI WM REF'!"&amp;SUBSTITUTE(ADDRESS(1,MATCH(AA$2,INDIRECT("'PSI WM REF'!"&amp;"5:5"),0)),"$1","")&amp;":"&amp;SUBSTITUTE(ADDRESS(1,MATCH(AA$2,INDIRECT("'PSI WM REF'!"&amp;"5:5"),0)),"$1","")),INDIRECT("'PSI WM REF'!"&amp;"C:C"),$G276,INDIRECT("'PSI WM REF'!"&amp;"U:U"),"3.Balance stock (only SEHC)"))&gt;SUMIFS(INDIRECT("'PSI WM REF'!"&amp;SUBSTITUTE(ADDRESS(1,MATCH(AA$2,INDIRECT("'PSI WM REF'!"&amp;"5:5"),0)),"$1","")&amp;":"&amp;SUBSTITUTE(ADDRESS(1,MATCH(AA$2,INDIRECT("'PSI WM REF'!"&amp;"5:5"),0)),"$1","")),INDIRECT("'PSI WM REF'!"&amp;"C:C"),$G276,INDIRECT("'PSI WM REF'!"&amp;"U:U"),"1.Requirements (필요량)"),SUMIFS(INDIRECT("'PSI WM REF'!"&amp;SUBSTITUTE(ADDRESS(1,MATCH(AA$2,INDIRECT("'PSI WM REF'!"&amp;"5:5"),0)),"$1","")&amp;":"&amp;SUBSTITUTE(ADDRESS(1,MATCH(AA$2,INDIRECT("'PSI WM REF'!"&amp;"5:5"),0)),"$1","")),INDIRECT("'PSI WM REF'!"&amp;"C:C"),$G276,INDIRECT("'PSI WM REF'!"&amp;"U:U"),"1.Requirements (필요량)"),ABS(SUMIFS(INDIRECT("'PSI WM REF'!"&amp;SUBSTITUTE(ADDRESS(1,MATCH(AA$2,INDIRECT("'PSI WM REF'!"&amp;"5:5"),0)),"$1","")&amp;":"&amp;SUBSTITUTE(ADDRESS(1,MATCH(AA$2,INDIRECT("'PSI WM REF'!"&amp;"5:5"),0)),"$1","")),INDIRECT("'PSI WM REF'!"&amp;"C:C"),$G276,INDIRECT("'PSI WM REF'!"&amp;"U:U"),"3.Balance stock (only SEHC)"))))+N(" [[[[               Comment: WM REF PSI              ]]]")+IFERROR(SUMIFS(INDIRECT("'PSI VC'!"&amp;SUBSTITUTE(ADDRESS(1,MATCH(AA$2,INDIRECT("'PSI VC'!"&amp;"3:3"),0)),"$1","")&amp;":"&amp;SUBSTITUTE(ADDRESS(1,MATCH(AA$2,INDIRECT("'PSI VC'!"&amp;"3:3"),0)),"$1","")),INDIRECT("'PSI VC'!"&amp;"A:A"),$G276),0)+N("[[[                    Comment: VC PSI                    ]]]")+SUMIFS(INDIRECT("'Assy PSI Shortage'!"&amp;SUBSTITUTE(ADDRESS(1,42+MATCH(AA$2,INDIRECT("'Assy PSI Shortage'!"&amp;"AQ2:BA2"),0)),"$1","")&amp;":"&amp;SUBSTITUTE(ADDRESS(1,42+MATCH(AA$2,INDIRECT("'Assy PSI Shortage'!"&amp;"AQ2:BA2"),0)),"$1","")),'Assy PSI Shortage'!$AP:$AP,'DA Injection'!$G276)+N("[[[                    Comment: Assy PSI                    ]]]")</f>
        <v>0</v>
      </c>
      <c r="AB277" s="464"/>
      <c r="AC277" s="463">
        <f ca="1">IF(SUMIFS(INDIRECT("'PSI WM REF'!"&amp;SUBSTITUTE(ADDRESS(1,MATCH(AC$2,INDIRECT("'PSI WM REF'!"&amp;"5:5"),0)),"$1","")&amp;":"&amp;SUBSTITUTE(ADDRESS(1,MATCH(AC$2,INDIRECT("'PSI WM REF'!"&amp;"5:5"),0)),"$1","")),INDIRECT("'PSI WM REF'!"&amp;"C:C"),$G276,INDIRECT("'PSI WM REF'!"&amp;"U:U"),"3.Balance stock (only SEHC)")&gt;0,0,IF(ABS(SUMIFS(INDIRECT("'PSI WM REF'!"&amp;SUBSTITUTE(ADDRESS(1,MATCH(AC$2,INDIRECT("'PSI WM REF'!"&amp;"5:5"),0)),"$1","")&amp;":"&amp;SUBSTITUTE(ADDRESS(1,MATCH(AC$2,INDIRECT("'PSI WM REF'!"&amp;"5:5"),0)),"$1","")),INDIRECT("'PSI WM REF'!"&amp;"C:C"),$G276,INDIRECT("'PSI WM REF'!"&amp;"U:U"),"3.Balance stock (only SEHC)"))&gt;SUMIFS(INDIRECT("'PSI WM REF'!"&amp;SUBSTITUTE(ADDRESS(1,MATCH(AC$2,INDIRECT("'PSI WM REF'!"&amp;"5:5"),0)),"$1","")&amp;":"&amp;SUBSTITUTE(ADDRESS(1,MATCH(AC$2,INDIRECT("'PSI WM REF'!"&amp;"5:5"),0)),"$1","")),INDIRECT("'PSI WM REF'!"&amp;"C:C"),$G276,INDIRECT("'PSI WM REF'!"&amp;"U:U"),"1.Requirements (필요량)"),SUMIFS(INDIRECT("'PSI WM REF'!"&amp;SUBSTITUTE(ADDRESS(1,MATCH(AC$2,INDIRECT("'PSI WM REF'!"&amp;"5:5"),0)),"$1","")&amp;":"&amp;SUBSTITUTE(ADDRESS(1,MATCH(AC$2,INDIRECT("'PSI WM REF'!"&amp;"5:5"),0)),"$1","")),INDIRECT("'PSI WM REF'!"&amp;"C:C"),$G276,INDIRECT("'PSI WM REF'!"&amp;"U:U"),"1.Requirements (필요량)"),ABS(SUMIFS(INDIRECT("'PSI WM REF'!"&amp;SUBSTITUTE(ADDRESS(1,MATCH(AC$2,INDIRECT("'PSI WM REF'!"&amp;"5:5"),0)),"$1","")&amp;":"&amp;SUBSTITUTE(ADDRESS(1,MATCH(AC$2,INDIRECT("'PSI WM REF'!"&amp;"5:5"),0)),"$1","")),INDIRECT("'PSI WM REF'!"&amp;"C:C"),$G276,INDIRECT("'PSI WM REF'!"&amp;"U:U"),"3.Balance stock (only SEHC)"))))+N(" [[[[               Comment: WM REF PSI              ]]]")+IFERROR(SUMIFS(INDIRECT("'PSI VC'!"&amp;SUBSTITUTE(ADDRESS(1,MATCH(AC$2,INDIRECT("'PSI VC'!"&amp;"3:3"),0)),"$1","")&amp;":"&amp;SUBSTITUTE(ADDRESS(1,MATCH(AC$2,INDIRECT("'PSI VC'!"&amp;"3:3"),0)),"$1","")),INDIRECT("'PSI VC'!"&amp;"A:A"),$G276),0)+N("[[[                    Comment: VC PSI                    ]]]")+SUMIFS(INDIRECT("'Assy PSI Shortage'!"&amp;SUBSTITUTE(ADDRESS(1,42+MATCH(AC$2,INDIRECT("'Assy PSI Shortage'!"&amp;"AQ2:BA2"),0)),"$1","")&amp;":"&amp;SUBSTITUTE(ADDRESS(1,42+MATCH(AC$2,INDIRECT("'Assy PSI Shortage'!"&amp;"AQ2:BA2"),0)),"$1","")),'Assy PSI Shortage'!$AP:$AP,'DA Injection'!$G276)+N("[[[                    Comment: Assy PSI                    ]]]")</f>
        <v>0</v>
      </c>
      <c r="AD277" s="464"/>
      <c r="AE277" s="463">
        <f ca="1">IF(SUMIFS(INDIRECT("'PSI WM REF'!"&amp;SUBSTITUTE(ADDRESS(1,MATCH(AE$2,INDIRECT("'PSI WM REF'!"&amp;"5:5"),0)),"$1","")&amp;":"&amp;SUBSTITUTE(ADDRESS(1,MATCH(AE$2,INDIRECT("'PSI WM REF'!"&amp;"5:5"),0)),"$1","")),INDIRECT("'PSI WM REF'!"&amp;"C:C"),$G276,INDIRECT("'PSI WM REF'!"&amp;"U:U"),"3.Balance stock (only SEHC)")&gt;0,0,IF(ABS(SUMIFS(INDIRECT("'PSI WM REF'!"&amp;SUBSTITUTE(ADDRESS(1,MATCH(AE$2,INDIRECT("'PSI WM REF'!"&amp;"5:5"),0)),"$1","")&amp;":"&amp;SUBSTITUTE(ADDRESS(1,MATCH(AE$2,INDIRECT("'PSI WM REF'!"&amp;"5:5"),0)),"$1","")),INDIRECT("'PSI WM REF'!"&amp;"C:C"),$G276,INDIRECT("'PSI WM REF'!"&amp;"U:U"),"3.Balance stock (only SEHC)"))&gt;SUMIFS(INDIRECT("'PSI WM REF'!"&amp;SUBSTITUTE(ADDRESS(1,MATCH(AE$2,INDIRECT("'PSI WM REF'!"&amp;"5:5"),0)),"$1","")&amp;":"&amp;SUBSTITUTE(ADDRESS(1,MATCH(AE$2,INDIRECT("'PSI WM REF'!"&amp;"5:5"),0)),"$1","")),INDIRECT("'PSI WM REF'!"&amp;"C:C"),$G276,INDIRECT("'PSI WM REF'!"&amp;"U:U"),"1.Requirements (필요량)"),SUMIFS(INDIRECT("'PSI WM REF'!"&amp;SUBSTITUTE(ADDRESS(1,MATCH(AE$2,INDIRECT("'PSI WM REF'!"&amp;"5:5"),0)),"$1","")&amp;":"&amp;SUBSTITUTE(ADDRESS(1,MATCH(AE$2,INDIRECT("'PSI WM REF'!"&amp;"5:5"),0)),"$1","")),INDIRECT("'PSI WM REF'!"&amp;"C:C"),$G276,INDIRECT("'PSI WM REF'!"&amp;"U:U"),"1.Requirements (필요량)"),ABS(SUMIFS(INDIRECT("'PSI WM REF'!"&amp;SUBSTITUTE(ADDRESS(1,MATCH(AE$2,INDIRECT("'PSI WM REF'!"&amp;"5:5"),0)),"$1","")&amp;":"&amp;SUBSTITUTE(ADDRESS(1,MATCH(AE$2,INDIRECT("'PSI WM REF'!"&amp;"5:5"),0)),"$1","")),INDIRECT("'PSI WM REF'!"&amp;"C:C"),$G276,INDIRECT("'PSI WM REF'!"&amp;"U:U"),"3.Balance stock (only SEHC)"))))+N(" [[[[               Comment: WM REF PSI              ]]]")+IFERROR(SUMIFS(INDIRECT("'PSI VC'!"&amp;SUBSTITUTE(ADDRESS(1,MATCH(AE$2,INDIRECT("'PSI VC'!"&amp;"3:3"),0)),"$1","")&amp;":"&amp;SUBSTITUTE(ADDRESS(1,MATCH(AE$2,INDIRECT("'PSI VC'!"&amp;"3:3"),0)),"$1","")),INDIRECT("'PSI VC'!"&amp;"A:A"),$G276),0)+N("[[[                    Comment: VC PSI                    ]]]")+SUMIFS(INDIRECT("'Assy PSI Shortage'!"&amp;SUBSTITUTE(ADDRESS(1,42+MATCH(AE$2,INDIRECT("'Assy PSI Shortage'!"&amp;"AQ2:BA2"),0)),"$1","")&amp;":"&amp;SUBSTITUTE(ADDRESS(1,42+MATCH(AE$2,INDIRECT("'Assy PSI Shortage'!"&amp;"AQ2:BA2"),0)),"$1","")),'Assy PSI Shortage'!$AP:$AP,'DA Injection'!$G276)+N("[[[                    Comment: Assy PSI                    ]]]")</f>
        <v>0</v>
      </c>
      <c r="AF277" s="464"/>
      <c r="AG277" s="463">
        <f ca="1">IF(SUMIFS(INDIRECT("'PSI WM REF'!"&amp;SUBSTITUTE(ADDRESS(1,MATCH(AG$2,INDIRECT("'PSI WM REF'!"&amp;"5:5"),0)),"$1","")&amp;":"&amp;SUBSTITUTE(ADDRESS(1,MATCH(AG$2,INDIRECT("'PSI WM REF'!"&amp;"5:5"),0)),"$1","")),INDIRECT("'PSI WM REF'!"&amp;"C:C"),$G276,INDIRECT("'PSI WM REF'!"&amp;"U:U"),"3.Balance stock (only SEHC)")&gt;0,0,IF(ABS(SUMIFS(INDIRECT("'PSI WM REF'!"&amp;SUBSTITUTE(ADDRESS(1,MATCH(AG$2,INDIRECT("'PSI WM REF'!"&amp;"5:5"),0)),"$1","")&amp;":"&amp;SUBSTITUTE(ADDRESS(1,MATCH(AG$2,INDIRECT("'PSI WM REF'!"&amp;"5:5"),0)),"$1","")),INDIRECT("'PSI WM REF'!"&amp;"C:C"),$G276,INDIRECT("'PSI WM REF'!"&amp;"U:U"),"3.Balance stock (only SEHC)"))&gt;SUMIFS(INDIRECT("'PSI WM REF'!"&amp;SUBSTITUTE(ADDRESS(1,MATCH(AG$2,INDIRECT("'PSI WM REF'!"&amp;"5:5"),0)),"$1","")&amp;":"&amp;SUBSTITUTE(ADDRESS(1,MATCH(AG$2,INDIRECT("'PSI WM REF'!"&amp;"5:5"),0)),"$1","")),INDIRECT("'PSI WM REF'!"&amp;"C:C"),$G276,INDIRECT("'PSI WM REF'!"&amp;"U:U"),"1.Requirements (필요량)"),SUMIFS(INDIRECT("'PSI WM REF'!"&amp;SUBSTITUTE(ADDRESS(1,MATCH(AG$2,INDIRECT("'PSI WM REF'!"&amp;"5:5"),0)),"$1","")&amp;":"&amp;SUBSTITUTE(ADDRESS(1,MATCH(AG$2,INDIRECT("'PSI WM REF'!"&amp;"5:5"),0)),"$1","")),INDIRECT("'PSI WM REF'!"&amp;"C:C"),$G276,INDIRECT("'PSI WM REF'!"&amp;"U:U"),"1.Requirements (필요량)"),ABS(SUMIFS(INDIRECT("'PSI WM REF'!"&amp;SUBSTITUTE(ADDRESS(1,MATCH(AG$2,INDIRECT("'PSI WM REF'!"&amp;"5:5"),0)),"$1","")&amp;":"&amp;SUBSTITUTE(ADDRESS(1,MATCH(AG$2,INDIRECT("'PSI WM REF'!"&amp;"5:5"),0)),"$1","")),INDIRECT("'PSI WM REF'!"&amp;"C:C"),$G276,INDIRECT("'PSI WM REF'!"&amp;"U:U"),"3.Balance stock (only SEHC)"))))+N(" [[[[               Comment: WM REF PSI              ]]]")+IFERROR(SUMIFS(INDIRECT("'PSI VC'!"&amp;SUBSTITUTE(ADDRESS(1,MATCH(AG$2,INDIRECT("'PSI VC'!"&amp;"3:3"),0)),"$1","")&amp;":"&amp;SUBSTITUTE(ADDRESS(1,MATCH(AG$2,INDIRECT("'PSI VC'!"&amp;"3:3"),0)),"$1","")),INDIRECT("'PSI VC'!"&amp;"A:A"),$G276),0)+N("[[[                    Comment: VC PSI                    ]]]")+SUMIFS(INDIRECT("'Assy PSI Shortage'!"&amp;SUBSTITUTE(ADDRESS(1,42+MATCH(AG$2,INDIRECT("'Assy PSI Shortage'!"&amp;"AQ2:BA2"),0)),"$1","")&amp;":"&amp;SUBSTITUTE(ADDRESS(1,42+MATCH(AG$2,INDIRECT("'Assy PSI Shortage'!"&amp;"AQ2:BA2"),0)),"$1","")),'Assy PSI Shortage'!$AP:$AP,'DA Injection'!$G276)+N("[[[                    Comment: Assy PSI                    ]]]")</f>
        <v>0</v>
      </c>
      <c r="AH277" s="464"/>
      <c r="AI277" s="463">
        <f ca="1">IF(SUMIFS(INDIRECT("'PSI WM REF'!"&amp;SUBSTITUTE(ADDRESS(1,MATCH(AI$2,INDIRECT("'PSI WM REF'!"&amp;"5:5"),0)),"$1","")&amp;":"&amp;SUBSTITUTE(ADDRESS(1,MATCH(AI$2,INDIRECT("'PSI WM REF'!"&amp;"5:5"),0)),"$1","")),INDIRECT("'PSI WM REF'!"&amp;"C:C"),$G276,INDIRECT("'PSI WM REF'!"&amp;"U:U"),"3.Balance stock (only SEHC)")&gt;0,0,IF(ABS(SUMIFS(INDIRECT("'PSI WM REF'!"&amp;SUBSTITUTE(ADDRESS(1,MATCH(AI$2,INDIRECT("'PSI WM REF'!"&amp;"5:5"),0)),"$1","")&amp;":"&amp;SUBSTITUTE(ADDRESS(1,MATCH(AI$2,INDIRECT("'PSI WM REF'!"&amp;"5:5"),0)),"$1","")),INDIRECT("'PSI WM REF'!"&amp;"C:C"),$G276,INDIRECT("'PSI WM REF'!"&amp;"U:U"),"3.Balance stock (only SEHC)"))&gt;SUMIFS(INDIRECT("'PSI WM REF'!"&amp;SUBSTITUTE(ADDRESS(1,MATCH(AI$2,INDIRECT("'PSI WM REF'!"&amp;"5:5"),0)),"$1","")&amp;":"&amp;SUBSTITUTE(ADDRESS(1,MATCH(AI$2,INDIRECT("'PSI WM REF'!"&amp;"5:5"),0)),"$1","")),INDIRECT("'PSI WM REF'!"&amp;"C:C"),$G276,INDIRECT("'PSI WM REF'!"&amp;"U:U"),"1.Requirements (필요량)"),SUMIFS(INDIRECT("'PSI WM REF'!"&amp;SUBSTITUTE(ADDRESS(1,MATCH(AI$2,INDIRECT("'PSI WM REF'!"&amp;"5:5"),0)),"$1","")&amp;":"&amp;SUBSTITUTE(ADDRESS(1,MATCH(AI$2,INDIRECT("'PSI WM REF'!"&amp;"5:5"),0)),"$1","")),INDIRECT("'PSI WM REF'!"&amp;"C:C"),$G276,INDIRECT("'PSI WM REF'!"&amp;"U:U"),"1.Requirements (필요량)"),ABS(SUMIFS(INDIRECT("'PSI WM REF'!"&amp;SUBSTITUTE(ADDRESS(1,MATCH(AI$2,INDIRECT("'PSI WM REF'!"&amp;"5:5"),0)),"$1","")&amp;":"&amp;SUBSTITUTE(ADDRESS(1,MATCH(AI$2,INDIRECT("'PSI WM REF'!"&amp;"5:5"),0)),"$1","")),INDIRECT("'PSI WM REF'!"&amp;"C:C"),$G276,INDIRECT("'PSI WM REF'!"&amp;"U:U"),"3.Balance stock (only SEHC)"))))+N(" [[[[               Comment: WM REF PSI              ]]]")+IFERROR(SUMIFS(INDIRECT("'PSI VC'!"&amp;SUBSTITUTE(ADDRESS(1,MATCH(AI$2,INDIRECT("'PSI VC'!"&amp;"3:3"),0)),"$1","")&amp;":"&amp;SUBSTITUTE(ADDRESS(1,MATCH(AI$2,INDIRECT("'PSI VC'!"&amp;"3:3"),0)),"$1","")),INDIRECT("'PSI VC'!"&amp;"A:A"),$G276),0)+N("[[[                    Comment: VC PSI                    ]]]")+SUMIFS(INDIRECT("'Assy PSI Shortage'!"&amp;SUBSTITUTE(ADDRESS(1,42+MATCH(AI$2,INDIRECT("'Assy PSI Shortage'!"&amp;"AQ2:BA2"),0)),"$1","")&amp;":"&amp;SUBSTITUTE(ADDRESS(1,42+MATCH(AI$2,INDIRECT("'Assy PSI Shortage'!"&amp;"AQ2:BA2"),0)),"$1","")),'Assy PSI Shortage'!$AP:$AP,'DA Injection'!$G276)+N("[[[                    Comment: Assy PSI                    ]]]")</f>
        <v>0</v>
      </c>
      <c r="AJ277" s="464"/>
      <c r="AK277" s="150"/>
      <c r="AL277" s="150"/>
      <c r="AM277" s="150"/>
      <c r="AN277" s="150"/>
      <c r="AO277" s="150"/>
      <c r="AP277" s="150"/>
      <c r="AQ277" s="150"/>
      <c r="AR277" s="150"/>
      <c r="AS277" s="150"/>
      <c r="AT277" s="150"/>
      <c r="AU277" s="150"/>
      <c r="AV277" s="150"/>
      <c r="AW277" s="150"/>
      <c r="AX277" s="150"/>
      <c r="AY277" s="150"/>
      <c r="AZ277" s="150"/>
      <c r="BA277" s="150"/>
      <c r="BB277" s="150"/>
      <c r="BC277" s="150"/>
      <c r="BD277" s="150"/>
      <c r="BE277" s="150"/>
      <c r="BF277" s="150"/>
      <c r="BG277" s="150"/>
      <c r="BH277" s="150"/>
      <c r="BI277" s="150"/>
      <c r="BJ277" s="150"/>
      <c r="BK277" s="150"/>
      <c r="BL277" s="150"/>
      <c r="BM277" s="150"/>
      <c r="BN277" s="150"/>
      <c r="BO277" s="150"/>
      <c r="BP277" s="150"/>
      <c r="BQ277" s="150"/>
      <c r="BR277" s="150"/>
    </row>
    <row r="278" spans="1:70" s="115" customFormat="1" ht="33">
      <c r="A278" s="114"/>
      <c r="B278" s="121"/>
      <c r="C278" s="144">
        <f t="shared" ca="1" si="312"/>
        <v>40</v>
      </c>
      <c r="D278" s="264" t="str">
        <f t="shared" ca="1" si="312"/>
        <v>-</v>
      </c>
      <c r="E278" s="144">
        <f t="shared" ref="E278:M278" ca="1" si="334">E277</f>
        <v>15</v>
      </c>
      <c r="F278" s="144">
        <f t="shared" ca="1" si="334"/>
        <v>450</v>
      </c>
      <c r="G278" s="144" t="str">
        <f t="shared" ca="1" si="334"/>
        <v>DA61-11392/IN</v>
      </c>
      <c r="H278" s="196">
        <f t="shared" ca="1" si="334"/>
        <v>-2025</v>
      </c>
      <c r="I278" s="144">
        <f t="shared" si="334"/>
        <v>0</v>
      </c>
      <c r="J278" s="212">
        <f t="shared" ca="1" si="334"/>
        <v>1</v>
      </c>
      <c r="K278" s="146">
        <f t="shared" ca="1" si="334"/>
        <v>2025</v>
      </c>
      <c r="L278" s="146">
        <f t="shared" ca="1" si="334"/>
        <v>65</v>
      </c>
      <c r="M278" s="146">
        <f t="shared" ca="1" si="334"/>
        <v>2</v>
      </c>
      <c r="N278" s="193">
        <f t="shared" ca="1" si="321"/>
        <v>110.76923076923077</v>
      </c>
      <c r="O278" s="134"/>
      <c r="P278" s="127" t="s">
        <v>240</v>
      </c>
      <c r="Q278" s="208"/>
      <c r="R278" s="208"/>
      <c r="S278" s="208"/>
      <c r="T278" s="208"/>
      <c r="U278" s="208"/>
      <c r="V278" s="208"/>
      <c r="W278" s="208"/>
      <c r="X278" s="208"/>
      <c r="Y278" s="208"/>
      <c r="Z278" s="208"/>
      <c r="AA278" s="208"/>
      <c r="AB278" s="208"/>
      <c r="AC278" s="208"/>
      <c r="AD278" s="208"/>
      <c r="AE278" s="208"/>
      <c r="AF278" s="208"/>
      <c r="AG278" s="208"/>
      <c r="AH278" s="208"/>
      <c r="AI278" s="208"/>
      <c r="AJ278" s="208"/>
      <c r="AK278" s="150"/>
      <c r="AL278" s="150"/>
      <c r="AM278" s="150"/>
      <c r="AN278" s="150"/>
      <c r="AO278" s="150"/>
      <c r="AP278" s="150"/>
      <c r="AQ278" s="150"/>
      <c r="AR278" s="150"/>
      <c r="AS278" s="150"/>
      <c r="AT278" s="150"/>
      <c r="AU278" s="150"/>
      <c r="AV278" s="150"/>
      <c r="AW278" s="150"/>
      <c r="AX278" s="150"/>
      <c r="AY278" s="150"/>
      <c r="AZ278" s="150"/>
      <c r="BA278" s="150"/>
      <c r="BB278" s="150"/>
      <c r="BC278" s="150"/>
      <c r="BD278" s="150"/>
      <c r="BE278" s="150"/>
      <c r="BF278" s="150"/>
      <c r="BG278" s="150"/>
      <c r="BH278" s="150"/>
      <c r="BI278" s="150"/>
      <c r="BJ278" s="150"/>
      <c r="BK278" s="150"/>
      <c r="BL278" s="150"/>
      <c r="BM278" s="150"/>
      <c r="BN278" s="150"/>
      <c r="BO278" s="150"/>
      <c r="BP278" s="150"/>
      <c r="BQ278" s="150"/>
      <c r="BR278" s="150"/>
    </row>
    <row r="279" spans="1:70" s="55" customFormat="1" ht="33">
      <c r="A279" s="54">
        <f ca="1">IF(ISTEXT($G279),COUNTIF($G$6:$G279,"*")," ")</f>
        <v>274</v>
      </c>
      <c r="B279" s="122">
        <v>43524</v>
      </c>
      <c r="C279" s="144">
        <f t="shared" ca="1" si="312"/>
        <v>40</v>
      </c>
      <c r="D279" s="264" t="str">
        <f t="shared" ca="1" si="312"/>
        <v>-</v>
      </c>
      <c r="E279" s="144">
        <f t="shared" ref="E279:M279" ca="1" si="335">E278</f>
        <v>15</v>
      </c>
      <c r="F279" s="144">
        <f t="shared" ca="1" si="335"/>
        <v>450</v>
      </c>
      <c r="G279" s="144" t="str">
        <f t="shared" ca="1" si="335"/>
        <v>DA61-11392/IN</v>
      </c>
      <c r="H279" s="196">
        <f t="shared" ca="1" si="335"/>
        <v>-2025</v>
      </c>
      <c r="I279" s="144">
        <f t="shared" si="335"/>
        <v>0</v>
      </c>
      <c r="J279" s="212">
        <f t="shared" ca="1" si="335"/>
        <v>1</v>
      </c>
      <c r="K279" s="146">
        <f t="shared" ca="1" si="335"/>
        <v>2025</v>
      </c>
      <c r="L279" s="146">
        <f t="shared" ca="1" si="335"/>
        <v>65</v>
      </c>
      <c r="M279" s="146">
        <f t="shared" ca="1" si="335"/>
        <v>2</v>
      </c>
      <c r="N279" s="193">
        <f t="shared" ca="1" si="321"/>
        <v>110.76923076923077</v>
      </c>
      <c r="O279" s="198">
        <f ca="1">SUM(Q279:AJ279)-H276-I276</f>
        <v>2025</v>
      </c>
      <c r="P279" s="127" t="s">
        <v>232</v>
      </c>
      <c r="Q279" s="128">
        <f t="shared" ref="Q279:AJ279" ca="1" si="336">Q278*$N276</f>
        <v>0</v>
      </c>
      <c r="R279" s="128">
        <f t="shared" ca="1" si="336"/>
        <v>0</v>
      </c>
      <c r="S279" s="128">
        <f t="shared" ca="1" si="336"/>
        <v>0</v>
      </c>
      <c r="T279" s="128">
        <f t="shared" ca="1" si="336"/>
        <v>0</v>
      </c>
      <c r="U279" s="128">
        <f t="shared" ca="1" si="336"/>
        <v>0</v>
      </c>
      <c r="V279" s="128">
        <f t="shared" ca="1" si="336"/>
        <v>0</v>
      </c>
      <c r="W279" s="128">
        <f t="shared" ca="1" si="336"/>
        <v>0</v>
      </c>
      <c r="X279" s="128">
        <f t="shared" ca="1" si="336"/>
        <v>0</v>
      </c>
      <c r="Y279" s="128">
        <f t="shared" ca="1" si="336"/>
        <v>0</v>
      </c>
      <c r="Z279" s="128">
        <f t="shared" ca="1" si="336"/>
        <v>0</v>
      </c>
      <c r="AA279" s="128">
        <f t="shared" ca="1" si="336"/>
        <v>0</v>
      </c>
      <c r="AB279" s="128">
        <f t="shared" ca="1" si="336"/>
        <v>0</v>
      </c>
      <c r="AC279" s="128">
        <f t="shared" ca="1" si="336"/>
        <v>0</v>
      </c>
      <c r="AD279" s="128">
        <f t="shared" ca="1" si="336"/>
        <v>0</v>
      </c>
      <c r="AE279" s="128">
        <f t="shared" ca="1" si="336"/>
        <v>0</v>
      </c>
      <c r="AF279" s="128">
        <f t="shared" ca="1" si="336"/>
        <v>0</v>
      </c>
      <c r="AG279" s="128">
        <f t="shared" ca="1" si="336"/>
        <v>0</v>
      </c>
      <c r="AH279" s="128">
        <f t="shared" ca="1" si="336"/>
        <v>0</v>
      </c>
      <c r="AI279" s="128">
        <f t="shared" ca="1" si="336"/>
        <v>0</v>
      </c>
      <c r="AJ279" s="128">
        <f t="shared" ca="1" si="336"/>
        <v>0</v>
      </c>
      <c r="AK279" s="151"/>
      <c r="AL279" s="151"/>
      <c r="AM279" s="151"/>
      <c r="AN279" s="151"/>
      <c r="AO279" s="151"/>
      <c r="AP279" s="151"/>
      <c r="AQ279" s="151"/>
      <c r="AR279" s="151"/>
      <c r="AS279" s="151"/>
      <c r="AT279" s="151"/>
      <c r="AU279" s="151"/>
      <c r="AV279" s="151"/>
      <c r="AW279" s="151"/>
      <c r="AX279" s="151"/>
      <c r="AY279" s="151"/>
      <c r="AZ279" s="151"/>
      <c r="BA279" s="151"/>
      <c r="BB279" s="151"/>
      <c r="BC279" s="151"/>
      <c r="BD279" s="151"/>
      <c r="BE279" s="151"/>
      <c r="BF279" s="151"/>
      <c r="BG279" s="151"/>
      <c r="BH279" s="151"/>
      <c r="BI279" s="151"/>
      <c r="BJ279" s="151"/>
      <c r="BK279" s="151"/>
      <c r="BL279" s="151"/>
      <c r="BM279" s="151"/>
      <c r="BN279" s="151"/>
      <c r="BO279" s="151"/>
      <c r="BP279" s="151"/>
      <c r="BQ279" s="151"/>
      <c r="BR279" s="151"/>
    </row>
    <row r="280" spans="1:70" s="38" customFormat="1" ht="33">
      <c r="A280" s="35"/>
      <c r="B280" s="123"/>
      <c r="C280" s="144">
        <f t="shared" ca="1" si="312"/>
        <v>40</v>
      </c>
      <c r="D280" s="264" t="str">
        <f t="shared" ca="1" si="312"/>
        <v>-</v>
      </c>
      <c r="E280" s="144">
        <f t="shared" ref="E280:M280" ca="1" si="337">E279</f>
        <v>15</v>
      </c>
      <c r="F280" s="144">
        <f t="shared" ca="1" si="337"/>
        <v>450</v>
      </c>
      <c r="G280" s="144" t="str">
        <f t="shared" ca="1" si="337"/>
        <v>DA61-11392/IN</v>
      </c>
      <c r="H280" s="196">
        <f t="shared" ca="1" si="337"/>
        <v>-2025</v>
      </c>
      <c r="I280" s="144">
        <f t="shared" si="337"/>
        <v>0</v>
      </c>
      <c r="J280" s="212">
        <f t="shared" ca="1" si="337"/>
        <v>1</v>
      </c>
      <c r="K280" s="146">
        <f t="shared" ca="1" si="337"/>
        <v>2025</v>
      </c>
      <c r="L280" s="146">
        <f t="shared" ca="1" si="337"/>
        <v>65</v>
      </c>
      <c r="M280" s="146">
        <f t="shared" ca="1" si="337"/>
        <v>2</v>
      </c>
      <c r="N280" s="193">
        <f t="shared" ca="1" si="321"/>
        <v>110.76923076923077</v>
      </c>
      <c r="O280" s="135">
        <f ca="1">SUM(Q280:AJ280)</f>
        <v>0</v>
      </c>
      <c r="P280" s="131" t="s">
        <v>233</v>
      </c>
      <c r="Q280" s="129">
        <f ca="1">SUMIFS('Production Result'!$D:$D,'Production Result'!$C:$C,'DA Injection'!$G280,'Production Result'!$B:$B,'DA Injection'!Q$2)</f>
        <v>0</v>
      </c>
      <c r="R280" s="129">
        <f ca="1">SUMIFS('Production Result'!$E:$E,'Production Result'!$C:$C,'DA Injection'!$G280,'Production Result'!$B:$B,'DA Injection'!Q$2)</f>
        <v>0</v>
      </c>
      <c r="S280" s="129">
        <f ca="1">SUMIFS('Production Result'!$D:$D,'Production Result'!$C:$C,'DA Injection'!$G280,'Production Result'!$B:$B,'DA Injection'!S$2)</f>
        <v>0</v>
      </c>
      <c r="T280" s="129">
        <f ca="1">SUMIFS('Production Result'!$E:$E,'Production Result'!$C:$C,'DA Injection'!$G280,'Production Result'!$B:$B,'DA Injection'!S$2)</f>
        <v>0</v>
      </c>
      <c r="U280" s="129">
        <f ca="1">SUMIFS('Production Result'!$D:$D,'Production Result'!$C:$C,'DA Injection'!$G280,'Production Result'!$B:$B,'DA Injection'!U$2)</f>
        <v>0</v>
      </c>
      <c r="V280" s="129">
        <f ca="1">SUMIFS('Production Result'!$E:$E,'Production Result'!$C:$C,'DA Injection'!$G280,'Production Result'!$B:$B,'DA Injection'!U$2)</f>
        <v>0</v>
      </c>
      <c r="W280" s="129">
        <f ca="1">SUMIFS('Production Result'!$D:$D,'Production Result'!$C:$C,'DA Injection'!$G280,'Production Result'!$B:$B,'DA Injection'!W$2)</f>
        <v>0</v>
      </c>
      <c r="X280" s="129">
        <f ca="1">SUMIFS('Production Result'!$E:$E,'Production Result'!$C:$C,'DA Injection'!$G280,'Production Result'!$B:$B,'DA Injection'!W$2)</f>
        <v>0</v>
      </c>
      <c r="Y280" s="129">
        <f ca="1">SUMIFS('Production Result'!$D:$D,'Production Result'!$C:$C,'DA Injection'!$G280,'Production Result'!$B:$B,'DA Injection'!Y$2)</f>
        <v>0</v>
      </c>
      <c r="Z280" s="129">
        <f ca="1">SUMIFS('Production Result'!$E:$E,'Production Result'!$C:$C,'DA Injection'!$G280,'Production Result'!$B:$B,'DA Injection'!Y$2)</f>
        <v>0</v>
      </c>
      <c r="AA280" s="129">
        <f ca="1">SUMIFS('Production Result'!$D:$D,'Production Result'!$C:$C,'DA Injection'!$G280,'Production Result'!$B:$B,'DA Injection'!AA$2)</f>
        <v>0</v>
      </c>
      <c r="AB280" s="129">
        <f ca="1">SUMIFS('Production Result'!$E:$E,'Production Result'!$C:$C,'DA Injection'!$G280,'Production Result'!$B:$B,'DA Injection'!AA$2)</f>
        <v>0</v>
      </c>
      <c r="AC280" s="129">
        <f ca="1">SUMIFS('Production Result'!$D:$D,'Production Result'!$C:$C,'DA Injection'!$G280,'Production Result'!$B:$B,'DA Injection'!AC$2)</f>
        <v>0</v>
      </c>
      <c r="AD280" s="129">
        <f ca="1">SUMIFS('Production Result'!$E:$E,'Production Result'!$C:$C,'DA Injection'!$G280,'Production Result'!$B:$B,'DA Injection'!AC$2)</f>
        <v>0</v>
      </c>
      <c r="AE280" s="129">
        <f ca="1">SUMIFS('Production Result'!$D:$D,'Production Result'!$C:$C,'DA Injection'!$G280,'Production Result'!$B:$B,'DA Injection'!AE$2)</f>
        <v>0</v>
      </c>
      <c r="AF280" s="129">
        <f ca="1">SUMIFS('Production Result'!$E:$E,'Production Result'!$C:$C,'DA Injection'!$G280,'Production Result'!$B:$B,'DA Injection'!AE$2)</f>
        <v>0</v>
      </c>
      <c r="AG280" s="129">
        <f ca="1">SUMIFS('Production Result'!$D:$D,'Production Result'!$C:$C,'DA Injection'!$G280,'Production Result'!$B:$B,'DA Injection'!AG$2)</f>
        <v>0</v>
      </c>
      <c r="AH280" s="129">
        <f ca="1">SUMIFS('Production Result'!$E:$E,'Production Result'!$C:$C,'DA Injection'!$G280,'Production Result'!$B:$B,'DA Injection'!AG$2)</f>
        <v>0</v>
      </c>
      <c r="AI280" s="129">
        <f ca="1">SUMIFS('Production Result'!$D:$D,'Production Result'!$C:$C,'DA Injection'!$G280,'Production Result'!$B:$B,'DA Injection'!AI$2)</f>
        <v>0</v>
      </c>
      <c r="AJ280" s="129">
        <f ca="1">SUMIFS('Production Result'!$E:$E,'Production Result'!$C:$C,'DA Injection'!$G280,'Production Result'!$B:$B,'DA Injection'!AI$2)</f>
        <v>0</v>
      </c>
      <c r="AK280" s="151"/>
      <c r="AL280" s="151"/>
      <c r="AM280" s="151"/>
      <c r="AN280" s="151"/>
      <c r="AO280" s="151"/>
      <c r="AP280" s="151"/>
      <c r="AQ280" s="151"/>
      <c r="AR280" s="151"/>
      <c r="AS280" s="151"/>
      <c r="AT280" s="151"/>
      <c r="AU280" s="151"/>
      <c r="AV280" s="151"/>
      <c r="AW280" s="151"/>
      <c r="AX280" s="151"/>
      <c r="AY280" s="151"/>
      <c r="AZ280" s="151"/>
      <c r="BA280" s="151"/>
      <c r="BB280" s="151"/>
      <c r="BC280" s="151"/>
      <c r="BD280" s="151"/>
      <c r="BE280" s="151"/>
      <c r="BF280" s="151"/>
      <c r="BG280" s="151"/>
      <c r="BH280" s="151"/>
      <c r="BI280" s="151"/>
      <c r="BJ280" s="151"/>
      <c r="BK280" s="151"/>
      <c r="BL280" s="151"/>
      <c r="BM280" s="151"/>
      <c r="BN280" s="151"/>
      <c r="BO280" s="151"/>
      <c r="BP280" s="151"/>
      <c r="BQ280" s="151"/>
      <c r="BR280" s="151"/>
    </row>
    <row r="281" spans="1:70" s="38" customFormat="1" ht="33">
      <c r="A281" s="35"/>
      <c r="B281" s="123"/>
      <c r="C281" s="144">
        <f t="shared" ca="1" si="312"/>
        <v>40</v>
      </c>
      <c r="D281" s="264" t="str">
        <f t="shared" ca="1" si="312"/>
        <v>-</v>
      </c>
      <c r="E281" s="144">
        <f t="shared" ref="E281:M281" ca="1" si="338">E280</f>
        <v>15</v>
      </c>
      <c r="F281" s="144">
        <f t="shared" ca="1" si="338"/>
        <v>450</v>
      </c>
      <c r="G281" s="144" t="str">
        <f t="shared" ca="1" si="338"/>
        <v>DA61-11392/IN</v>
      </c>
      <c r="H281" s="196">
        <f t="shared" ca="1" si="338"/>
        <v>-2025</v>
      </c>
      <c r="I281" s="144">
        <f t="shared" si="338"/>
        <v>0</v>
      </c>
      <c r="J281" s="212">
        <f t="shared" ca="1" si="338"/>
        <v>1</v>
      </c>
      <c r="K281" s="146">
        <f t="shared" ca="1" si="338"/>
        <v>2025</v>
      </c>
      <c r="L281" s="146">
        <f t="shared" ca="1" si="338"/>
        <v>65</v>
      </c>
      <c r="M281" s="146">
        <f t="shared" ca="1" si="338"/>
        <v>2</v>
      </c>
      <c r="N281" s="193">
        <f t="shared" ca="1" si="321"/>
        <v>110.76923076923077</v>
      </c>
      <c r="O281" s="135">
        <f ca="1">SUM(Q281:AJ281)</f>
        <v>0</v>
      </c>
      <c r="P281" s="132" t="s">
        <v>234</v>
      </c>
      <c r="Q281" s="129">
        <f ca="1">SUMIFS('Production Result'!$F:$F,'Production Result'!$C:$C,'DA Injection'!$G281,'Production Result'!$B:$B,'DA Injection'!Q$2)</f>
        <v>0</v>
      </c>
      <c r="R281" s="129">
        <f ca="1">SUMIFS('Production Result'!$G:$G,'Production Result'!$C:$C,'DA Injection'!$G281,'Production Result'!$B:$B,'DA Injection'!Q$2)</f>
        <v>0</v>
      </c>
      <c r="S281" s="129">
        <f ca="1">SUMIFS('Production Result'!$F:$F,'Production Result'!$C:$C,'DA Injection'!$G281,'Production Result'!$B:$B,'DA Injection'!S$2)</f>
        <v>0</v>
      </c>
      <c r="T281" s="129">
        <f ca="1">SUMIFS('Production Result'!$G:$G,'Production Result'!$C:$C,'DA Injection'!$G281,'Production Result'!$B:$B,'DA Injection'!S$2)</f>
        <v>0</v>
      </c>
      <c r="U281" s="129">
        <f ca="1">SUMIFS('Production Result'!$F:$F,'Production Result'!$C:$C,'DA Injection'!$G281,'Production Result'!$B:$B,'DA Injection'!U$2)</f>
        <v>0</v>
      </c>
      <c r="V281" s="129">
        <f ca="1">SUMIFS('Production Result'!$G:$G,'Production Result'!$C:$C,'DA Injection'!$G281,'Production Result'!$B:$B,'DA Injection'!U$2)</f>
        <v>0</v>
      </c>
      <c r="W281" s="129">
        <f ca="1">SUMIFS('Production Result'!$F:$F,'Production Result'!$C:$C,'DA Injection'!$G281,'Production Result'!$B:$B,'DA Injection'!W$2)</f>
        <v>0</v>
      </c>
      <c r="X281" s="129">
        <f ca="1">SUMIFS('Production Result'!$G:$G,'Production Result'!$C:$C,'DA Injection'!$G281,'Production Result'!$B:$B,'DA Injection'!W$2)</f>
        <v>0</v>
      </c>
      <c r="Y281" s="129">
        <f ca="1">SUMIFS('Production Result'!$F:$F,'Production Result'!$C:$C,'DA Injection'!$G281,'Production Result'!$B:$B,'DA Injection'!Y$2)</f>
        <v>0</v>
      </c>
      <c r="Z281" s="129">
        <f ca="1">SUMIFS('Production Result'!$G:$G,'Production Result'!$C:$C,'DA Injection'!$G281,'Production Result'!$B:$B,'DA Injection'!Y$2)</f>
        <v>0</v>
      </c>
      <c r="AA281" s="129">
        <f ca="1">SUMIFS('Production Result'!$F:$F,'Production Result'!$C:$C,'DA Injection'!$G281,'Production Result'!$B:$B,'DA Injection'!AA$2)</f>
        <v>0</v>
      </c>
      <c r="AB281" s="129">
        <f ca="1">SUMIFS('Production Result'!$G:$G,'Production Result'!$C:$C,'DA Injection'!$G281,'Production Result'!$B:$B,'DA Injection'!AA$2)</f>
        <v>0</v>
      </c>
      <c r="AC281" s="129">
        <f ca="1">SUMIFS('Production Result'!$F:$F,'Production Result'!$C:$C,'DA Injection'!$G281,'Production Result'!$B:$B,'DA Injection'!AC$2)</f>
        <v>0</v>
      </c>
      <c r="AD281" s="129">
        <f ca="1">SUMIFS('Production Result'!$G:$G,'Production Result'!$C:$C,'DA Injection'!$G281,'Production Result'!$B:$B,'DA Injection'!AC$2)</f>
        <v>0</v>
      </c>
      <c r="AE281" s="129">
        <f ca="1">SUMIFS('Production Result'!$F:$F,'Production Result'!$C:$C,'DA Injection'!$G281,'Production Result'!$B:$B,'DA Injection'!AE$2)</f>
        <v>0</v>
      </c>
      <c r="AF281" s="129">
        <f ca="1">SUMIFS('Production Result'!$G:$G,'Production Result'!$C:$C,'DA Injection'!$G281,'Production Result'!$B:$B,'DA Injection'!AE$2)</f>
        <v>0</v>
      </c>
      <c r="AG281" s="129">
        <f ca="1">SUMIFS('Production Result'!$F:$F,'Production Result'!$C:$C,'DA Injection'!$G281,'Production Result'!$B:$B,'DA Injection'!AG$2)</f>
        <v>0</v>
      </c>
      <c r="AH281" s="129">
        <f ca="1">SUMIFS('Production Result'!$G:$G,'Production Result'!$C:$C,'DA Injection'!$G281,'Production Result'!$B:$B,'DA Injection'!AG$2)</f>
        <v>0</v>
      </c>
      <c r="AI281" s="129">
        <f ca="1">SUMIFS('Production Result'!$F:$F,'Production Result'!$C:$C,'DA Injection'!$G281,'Production Result'!$B:$B,'DA Injection'!AI$2)</f>
        <v>0</v>
      </c>
      <c r="AJ281" s="129">
        <f ca="1">SUMIFS('Production Result'!$G:$G,'Production Result'!$C:$C,'DA Injection'!$G281,'Production Result'!$B:$B,'DA Injection'!AI$2)</f>
        <v>0</v>
      </c>
      <c r="AK281" s="151"/>
      <c r="AL281" s="151"/>
      <c r="AM281" s="151"/>
      <c r="AN281" s="151"/>
      <c r="AO281" s="151"/>
      <c r="AP281" s="151"/>
      <c r="AQ281" s="151"/>
      <c r="AR281" s="151"/>
      <c r="AS281" s="151"/>
      <c r="AT281" s="151"/>
      <c r="AU281" s="151"/>
      <c r="AV281" s="151"/>
      <c r="AW281" s="151"/>
      <c r="AX281" s="151"/>
      <c r="AY281" s="151"/>
      <c r="AZ281" s="151"/>
      <c r="BA281" s="151"/>
      <c r="BB281" s="151"/>
      <c r="BC281" s="151"/>
      <c r="BD281" s="151"/>
      <c r="BE281" s="151"/>
      <c r="BF281" s="151"/>
      <c r="BG281" s="151"/>
      <c r="BH281" s="151"/>
      <c r="BI281" s="151"/>
      <c r="BJ281" s="151"/>
      <c r="BK281" s="151"/>
      <c r="BL281" s="151"/>
      <c r="BM281" s="151"/>
      <c r="BN281" s="151"/>
      <c r="BO281" s="151"/>
      <c r="BP281" s="151"/>
      <c r="BQ281" s="151"/>
      <c r="BR281" s="151"/>
    </row>
    <row r="282" spans="1:70" s="38" customFormat="1" ht="33">
      <c r="A282" s="35"/>
      <c r="B282" s="123"/>
      <c r="C282" s="145">
        <f t="shared" ca="1" si="312"/>
        <v>40</v>
      </c>
      <c r="D282" s="264" t="str">
        <f t="shared" ca="1" si="312"/>
        <v>-</v>
      </c>
      <c r="E282" s="145">
        <f t="shared" ref="E282:M282" ca="1" si="339">E281</f>
        <v>15</v>
      </c>
      <c r="F282" s="145">
        <f t="shared" ca="1" si="339"/>
        <v>450</v>
      </c>
      <c r="G282" s="145" t="str">
        <f t="shared" ca="1" si="339"/>
        <v>DA61-11392/IN</v>
      </c>
      <c r="H282" s="196">
        <f t="shared" ca="1" si="339"/>
        <v>-2025</v>
      </c>
      <c r="I282" s="145">
        <f t="shared" si="339"/>
        <v>0</v>
      </c>
      <c r="J282" s="213">
        <f t="shared" ca="1" si="339"/>
        <v>1</v>
      </c>
      <c r="K282" s="146">
        <f t="shared" ca="1" si="339"/>
        <v>2025</v>
      </c>
      <c r="L282" s="146">
        <f t="shared" ca="1" si="339"/>
        <v>65</v>
      </c>
      <c r="M282" s="146">
        <f t="shared" ca="1" si="339"/>
        <v>2</v>
      </c>
      <c r="N282" s="194">
        <f t="shared" ca="1" si="321"/>
        <v>110.76923076923077</v>
      </c>
      <c r="O282" s="137" t="e">
        <f ca="1">O281/O280</f>
        <v>#DIV/0!</v>
      </c>
      <c r="P282" s="136" t="s">
        <v>239</v>
      </c>
      <c r="Q282" s="138" t="str">
        <f t="shared" ref="Q282:AJ282" ca="1" si="340">IFERROR(Q281/Q280,"")</f>
        <v/>
      </c>
      <c r="R282" s="138" t="str">
        <f t="shared" ca="1" si="340"/>
        <v/>
      </c>
      <c r="S282" s="138" t="str">
        <f t="shared" ca="1" si="340"/>
        <v/>
      </c>
      <c r="T282" s="138" t="str">
        <f t="shared" ca="1" si="340"/>
        <v/>
      </c>
      <c r="U282" s="138" t="str">
        <f t="shared" ca="1" si="340"/>
        <v/>
      </c>
      <c r="V282" s="138" t="str">
        <f t="shared" ca="1" si="340"/>
        <v/>
      </c>
      <c r="W282" s="138" t="str">
        <f t="shared" ca="1" si="340"/>
        <v/>
      </c>
      <c r="X282" s="138" t="str">
        <f t="shared" ca="1" si="340"/>
        <v/>
      </c>
      <c r="Y282" s="138" t="str">
        <f t="shared" ca="1" si="340"/>
        <v/>
      </c>
      <c r="Z282" s="138" t="str">
        <f t="shared" ca="1" si="340"/>
        <v/>
      </c>
      <c r="AA282" s="138" t="str">
        <f t="shared" ca="1" si="340"/>
        <v/>
      </c>
      <c r="AB282" s="138" t="str">
        <f t="shared" ca="1" si="340"/>
        <v/>
      </c>
      <c r="AC282" s="138" t="str">
        <f t="shared" ca="1" si="340"/>
        <v/>
      </c>
      <c r="AD282" s="138" t="str">
        <f t="shared" ca="1" si="340"/>
        <v/>
      </c>
      <c r="AE282" s="138" t="str">
        <f t="shared" ca="1" si="340"/>
        <v/>
      </c>
      <c r="AF282" s="138" t="str">
        <f t="shared" ca="1" si="340"/>
        <v/>
      </c>
      <c r="AG282" s="138" t="str">
        <f t="shared" ca="1" si="340"/>
        <v/>
      </c>
      <c r="AH282" s="138" t="str">
        <f t="shared" ca="1" si="340"/>
        <v/>
      </c>
      <c r="AI282" s="138" t="str">
        <f t="shared" ca="1" si="340"/>
        <v/>
      </c>
      <c r="AJ282" s="138" t="str">
        <f t="shared" ca="1" si="340"/>
        <v/>
      </c>
      <c r="AK282" s="151"/>
      <c r="AL282" s="151"/>
      <c r="AM282" s="151"/>
      <c r="AN282" s="151"/>
      <c r="AO282" s="151"/>
      <c r="AP282" s="151"/>
      <c r="AQ282" s="151"/>
      <c r="AR282" s="151"/>
      <c r="AS282" s="151"/>
      <c r="AT282" s="151"/>
      <c r="AU282" s="151"/>
      <c r="AV282" s="151"/>
      <c r="AW282" s="151"/>
      <c r="AX282" s="151"/>
      <c r="AY282" s="151"/>
      <c r="AZ282" s="151"/>
      <c r="BA282" s="151"/>
      <c r="BB282" s="151"/>
      <c r="BC282" s="151"/>
      <c r="BD282" s="151"/>
      <c r="BE282" s="151"/>
      <c r="BF282" s="151"/>
      <c r="BG282" s="151"/>
      <c r="BH282" s="151"/>
      <c r="BI282" s="151"/>
      <c r="BJ282" s="151"/>
      <c r="BK282" s="151"/>
      <c r="BL282" s="151"/>
      <c r="BM282" s="151"/>
      <c r="BN282" s="151"/>
      <c r="BO282" s="151"/>
      <c r="BP282" s="151"/>
      <c r="BQ282" s="151"/>
      <c r="BR282" s="151"/>
    </row>
    <row r="283" spans="1:70" s="115" customFormat="1" ht="33">
      <c r="A283" s="114"/>
      <c r="B283" s="121"/>
      <c r="C283" s="141">
        <f ca="1">IF(P287="Good",COUNTIF(INDIRECT("P1:P"&amp;ROW(P287)),"Good"))</f>
        <v>41</v>
      </c>
      <c r="D283" s="285">
        <f ca="1">IFERROR(SUM(Q287:AJ287)/SUM(Q286:AJ286),"-")</f>
        <v>1.2852272727272727</v>
      </c>
      <c r="E283" s="139">
        <f ca="1">VLOOKUP(G283,'Code List'!B:D,2,0)</f>
        <v>15</v>
      </c>
      <c r="F283" s="139">
        <f ca="1">VLOOKUP(G283,'Code List'!B:D,3,0)</f>
        <v>380</v>
      </c>
      <c r="G283" s="87" t="str">
        <f ca="1">VLOOKUP(C283,'Code List'!A:B,2,0)</f>
        <v>DA63-07349M</v>
      </c>
      <c r="H283" s="195">
        <f ca="1">SUM(Q284:AJ284)-K283</f>
        <v>5381</v>
      </c>
      <c r="I283" s="133"/>
      <c r="J283" s="211">
        <f ca="1">VLOOKUP(G283,'Code List'!B:G,6,0)</f>
        <v>1</v>
      </c>
      <c r="K283" s="140">
        <f ca="1">SUMIFS(Stock!C:C,Stock!B:B,'DA Injection'!G283)+SUMIFS(Stock!C:C,Stock!B:B,VLOOKUP('DA Injection'!G283,'Code List'!$B:$K,10,0))</f>
        <v>11076</v>
      </c>
      <c r="L283" s="140">
        <f ca="1">VLOOKUP(G283,'Code List'!B:F,4,0)</f>
        <v>39</v>
      </c>
      <c r="M283" s="140">
        <f ca="1">VLOOKUP(G283,'Code List'!B:F,5,0)</f>
        <v>4</v>
      </c>
      <c r="N283" s="197">
        <f t="shared" ca="1" si="321"/>
        <v>369.23076923076923</v>
      </c>
      <c r="O283" s="134"/>
      <c r="P283" s="124" t="s">
        <v>231</v>
      </c>
      <c r="Q283" s="125" t="s">
        <v>228</v>
      </c>
      <c r="R283" s="126" t="s">
        <v>229</v>
      </c>
      <c r="S283" s="125" t="s">
        <v>228</v>
      </c>
      <c r="T283" s="126" t="s">
        <v>229</v>
      </c>
      <c r="U283" s="125" t="s">
        <v>228</v>
      </c>
      <c r="V283" s="126" t="s">
        <v>229</v>
      </c>
      <c r="W283" s="125" t="s">
        <v>228</v>
      </c>
      <c r="X283" s="126" t="s">
        <v>229</v>
      </c>
      <c r="Y283" s="125" t="s">
        <v>228</v>
      </c>
      <c r="Z283" s="126" t="s">
        <v>229</v>
      </c>
      <c r="AA283" s="125" t="s">
        <v>228</v>
      </c>
      <c r="AB283" s="126" t="s">
        <v>229</v>
      </c>
      <c r="AC283" s="125" t="s">
        <v>228</v>
      </c>
      <c r="AD283" s="126" t="s">
        <v>229</v>
      </c>
      <c r="AE283" s="125" t="s">
        <v>228</v>
      </c>
      <c r="AF283" s="126" t="s">
        <v>229</v>
      </c>
      <c r="AG283" s="125" t="s">
        <v>228</v>
      </c>
      <c r="AH283" s="126" t="s">
        <v>229</v>
      </c>
      <c r="AI283" s="125" t="s">
        <v>228</v>
      </c>
      <c r="AJ283" s="126" t="s">
        <v>229</v>
      </c>
      <c r="AK283" s="150"/>
      <c r="AL283" s="150"/>
      <c r="AM283" s="150"/>
      <c r="AN283" s="150"/>
      <c r="AO283" s="150"/>
      <c r="AP283" s="150"/>
      <c r="AQ283" s="150"/>
      <c r="AR283" s="150"/>
      <c r="AS283" s="150"/>
      <c r="AT283" s="150"/>
      <c r="AU283" s="150"/>
      <c r="AV283" s="150"/>
      <c r="AW283" s="150"/>
      <c r="AX283" s="150"/>
      <c r="AY283" s="150"/>
      <c r="AZ283" s="150"/>
      <c r="BA283" s="150"/>
      <c r="BB283" s="150"/>
      <c r="BC283" s="150"/>
      <c r="BD283" s="150"/>
      <c r="BE283" s="150"/>
      <c r="BF283" s="150"/>
      <c r="BG283" s="150"/>
      <c r="BH283" s="150"/>
      <c r="BI283" s="150"/>
      <c r="BJ283" s="150"/>
      <c r="BK283" s="150"/>
      <c r="BL283" s="150"/>
      <c r="BM283" s="150"/>
      <c r="BN283" s="150"/>
      <c r="BO283" s="150"/>
      <c r="BP283" s="150"/>
      <c r="BQ283" s="150"/>
      <c r="BR283" s="150"/>
    </row>
    <row r="284" spans="1:70" s="115" customFormat="1" ht="66.95" customHeight="1">
      <c r="A284" s="114"/>
      <c r="B284" s="121"/>
      <c r="C284" s="144">
        <f t="shared" ref="C284:M284" ca="1" si="341">C283</f>
        <v>41</v>
      </c>
      <c r="D284" s="264">
        <f t="shared" ca="1" si="341"/>
        <v>1.2852272727272727</v>
      </c>
      <c r="E284" s="144">
        <f t="shared" ca="1" si="341"/>
        <v>15</v>
      </c>
      <c r="F284" s="144">
        <f t="shared" ca="1" si="341"/>
        <v>380</v>
      </c>
      <c r="G284" s="144" t="str">
        <f t="shared" ca="1" si="341"/>
        <v>DA63-07349M</v>
      </c>
      <c r="H284" s="196">
        <f t="shared" ca="1" si="341"/>
        <v>5381</v>
      </c>
      <c r="I284" s="144">
        <f t="shared" si="341"/>
        <v>0</v>
      </c>
      <c r="J284" s="212">
        <f t="shared" ca="1" si="341"/>
        <v>1</v>
      </c>
      <c r="K284" s="146">
        <f t="shared" ca="1" si="341"/>
        <v>11076</v>
      </c>
      <c r="L284" s="146">
        <f t="shared" ca="1" si="341"/>
        <v>39</v>
      </c>
      <c r="M284" s="146">
        <f t="shared" ca="1" si="341"/>
        <v>4</v>
      </c>
      <c r="N284" s="193">
        <f t="shared" ca="1" si="321"/>
        <v>369.23076923076923</v>
      </c>
      <c r="O284" s="134" t="s">
        <v>238</v>
      </c>
      <c r="P284" s="124"/>
      <c r="Q284" s="463">
        <f ca="1">IF(SUMIFS(INDIRECT("'PSI WM REF'!"&amp;SUBSTITUTE(ADDRESS(1,MATCH(Q$2,INDIRECT("'PSI WM REF'!"&amp;"5:5"),0)),"$1","")&amp;":"&amp;SUBSTITUTE(ADDRESS(1,MATCH(Q$2,INDIRECT("'PSI WM REF'!"&amp;"5:5"),0)),"$1","")),INDIRECT("'PSI WM REF'!"&amp;"C:C"),$G283,INDIRECT("'PSI WM REF'!"&amp;"U:U"),"3.Balance stock (only SEHC)")&gt;0,0,IF(ABS(SUMIFS(INDIRECT("'PSI WM REF'!"&amp;SUBSTITUTE(ADDRESS(1,MATCH(Q$2,INDIRECT("'PSI WM REF'!"&amp;"5:5"),0)),"$1","")&amp;":"&amp;SUBSTITUTE(ADDRESS(1,MATCH(Q$2,INDIRECT("'PSI WM REF'!"&amp;"5:5"),0)),"$1","")),INDIRECT("'PSI WM REF'!"&amp;"C:C"),$G283,INDIRECT("'PSI WM REF'!"&amp;"U:U"),"3.Balance stock (only SEHC)"))&gt;SUMIFS(INDIRECT("'PSI WM REF'!"&amp;SUBSTITUTE(ADDRESS(1,MATCH(Q$2,INDIRECT("'PSI WM REF'!"&amp;"5:5"),0)),"$1","")&amp;":"&amp;SUBSTITUTE(ADDRESS(1,MATCH(Q$2,INDIRECT("'PSI WM REF'!"&amp;"5:5"),0)),"$1","")),INDIRECT("'PSI WM REF'!"&amp;"C:C"),$G283,INDIRECT("'PSI WM REF'!"&amp;"U:U"),"1.Requirements (필요량)"),SUMIFS(INDIRECT("'PSI WM REF'!"&amp;SUBSTITUTE(ADDRESS(1,MATCH(Q$2,INDIRECT("'PSI WM REF'!"&amp;"5:5"),0)),"$1","")&amp;":"&amp;SUBSTITUTE(ADDRESS(1,MATCH(Q$2,INDIRECT("'PSI WM REF'!"&amp;"5:5"),0)),"$1","")),INDIRECT("'PSI WM REF'!"&amp;"C:C"),$G283,INDIRECT("'PSI WM REF'!"&amp;"U:U"),"1.Requirements (필요량)"),ABS(SUMIFS(INDIRECT("'PSI WM REF'!"&amp;SUBSTITUTE(ADDRESS(1,MATCH(Q$2,INDIRECT("'PSI WM REF'!"&amp;"5:5"),0)),"$1","")&amp;":"&amp;SUBSTITUTE(ADDRESS(1,MATCH(Q$2,INDIRECT("'PSI WM REF'!"&amp;"5:5"),0)),"$1","")),INDIRECT("'PSI WM REF'!"&amp;"C:C"),$G283,INDIRECT("'PSI WM REF'!"&amp;"U:U"),"3.Balance stock (only SEHC)"))))+N(" [[[[               Comment: WM REF PSI              ]]]")+IFERROR(SUMIFS(INDIRECT("'PSI VC'!"&amp;SUBSTITUTE(ADDRESS(1,MATCH(Q$2,INDIRECT("'PSI VC'!"&amp;"3:3"),0)),"$1","")&amp;":"&amp;SUBSTITUTE(ADDRESS(1,MATCH(Q$2,INDIRECT("'PSI VC'!"&amp;"3:3"),0)),"$1","")),INDIRECT("'PSI VC'!"&amp;"A:A"),$G283),0)+N("[[[                    Comment: VC PSI                    ]]]")+SUMIFS(INDIRECT("'Assy PSI Shortage'!"&amp;SUBSTITUTE(ADDRESS(1,42+MATCH(Q$2,INDIRECT("'Assy PSI Shortage'!"&amp;"AQ2:BA2"),0)),"$1","")&amp;":"&amp;SUBSTITUTE(ADDRESS(1,42+MATCH(Q$2,INDIRECT("'Assy PSI Shortage'!"&amp;"AQ2:BA2"),0)),"$1","")),'Assy PSI Shortage'!$AP:$AP,'DA Injection'!$G283)+N("[[[                    Comment: Assy PSI                    ]]]")</f>
        <v>4224</v>
      </c>
      <c r="R284" s="464"/>
      <c r="S284" s="463">
        <f ca="1">IF(SUMIFS(INDIRECT("'PSI WM REF'!"&amp;SUBSTITUTE(ADDRESS(1,MATCH(S$2,INDIRECT("'PSI WM REF'!"&amp;"5:5"),0)),"$1","")&amp;":"&amp;SUBSTITUTE(ADDRESS(1,MATCH(S$2,INDIRECT("'PSI WM REF'!"&amp;"5:5"),0)),"$1","")),INDIRECT("'PSI WM REF'!"&amp;"C:C"),$G283,INDIRECT("'PSI WM REF'!"&amp;"U:U"),"3.Balance stock (only SEHC)")&gt;0,0,IF(ABS(SUMIFS(INDIRECT("'PSI WM REF'!"&amp;SUBSTITUTE(ADDRESS(1,MATCH(S$2,INDIRECT("'PSI WM REF'!"&amp;"5:5"),0)),"$1","")&amp;":"&amp;SUBSTITUTE(ADDRESS(1,MATCH(S$2,INDIRECT("'PSI WM REF'!"&amp;"5:5"),0)),"$1","")),INDIRECT("'PSI WM REF'!"&amp;"C:C"),$G283,INDIRECT("'PSI WM REF'!"&amp;"U:U"),"3.Balance stock (only SEHC)"))&gt;SUMIFS(INDIRECT("'PSI WM REF'!"&amp;SUBSTITUTE(ADDRESS(1,MATCH(S$2,INDIRECT("'PSI WM REF'!"&amp;"5:5"),0)),"$1","")&amp;":"&amp;SUBSTITUTE(ADDRESS(1,MATCH(S$2,INDIRECT("'PSI WM REF'!"&amp;"5:5"),0)),"$1","")),INDIRECT("'PSI WM REF'!"&amp;"C:C"),$G283,INDIRECT("'PSI WM REF'!"&amp;"U:U"),"1.Requirements (필요량)"),SUMIFS(INDIRECT("'PSI WM REF'!"&amp;SUBSTITUTE(ADDRESS(1,MATCH(S$2,INDIRECT("'PSI WM REF'!"&amp;"5:5"),0)),"$1","")&amp;":"&amp;SUBSTITUTE(ADDRESS(1,MATCH(S$2,INDIRECT("'PSI WM REF'!"&amp;"5:5"),0)),"$1","")),INDIRECT("'PSI WM REF'!"&amp;"C:C"),$G283,INDIRECT("'PSI WM REF'!"&amp;"U:U"),"1.Requirements (필요량)"),ABS(SUMIFS(INDIRECT("'PSI WM REF'!"&amp;SUBSTITUTE(ADDRESS(1,MATCH(S$2,INDIRECT("'PSI WM REF'!"&amp;"5:5"),0)),"$1","")&amp;":"&amp;SUBSTITUTE(ADDRESS(1,MATCH(S$2,INDIRECT("'PSI WM REF'!"&amp;"5:5"),0)),"$1","")),INDIRECT("'PSI WM REF'!"&amp;"C:C"),$G283,INDIRECT("'PSI WM REF'!"&amp;"U:U"),"3.Balance stock (only SEHC)"))))+N(" [[[[               Comment: WM REF PSI              ]]]")+IFERROR(SUMIFS(INDIRECT("'PSI VC'!"&amp;SUBSTITUTE(ADDRESS(1,MATCH(S$2,INDIRECT("'PSI VC'!"&amp;"3:3"),0)),"$1","")&amp;":"&amp;SUBSTITUTE(ADDRESS(1,MATCH(S$2,INDIRECT("'PSI VC'!"&amp;"3:3"),0)),"$1","")),INDIRECT("'PSI VC'!"&amp;"A:A"),$G283),0)+N("[[[                    Comment: VC PSI                    ]]]")+SUMIFS(INDIRECT("'Assy PSI Shortage'!"&amp;SUBSTITUTE(ADDRESS(1,42+MATCH(S$2,INDIRECT("'Assy PSI Shortage'!"&amp;"AQ2:BA2"),0)),"$1","")&amp;":"&amp;SUBSTITUTE(ADDRESS(1,42+MATCH(S$2,INDIRECT("'Assy PSI Shortage'!"&amp;"AQ2:BA2"),0)),"$1","")),'Assy PSI Shortage'!$AP:$AP,'DA Injection'!$G283)+N("[[[                    Comment: Assy PSI                    ]]]")</f>
        <v>0</v>
      </c>
      <c r="T284" s="464"/>
      <c r="U284" s="463">
        <f ca="1">IF(SUMIFS(INDIRECT("'PSI WM REF'!"&amp;SUBSTITUTE(ADDRESS(1,MATCH(U$2,INDIRECT("'PSI WM REF'!"&amp;"5:5"),0)),"$1","")&amp;":"&amp;SUBSTITUTE(ADDRESS(1,MATCH(U$2,INDIRECT("'PSI WM REF'!"&amp;"5:5"),0)),"$1","")),INDIRECT("'PSI WM REF'!"&amp;"C:C"),$G283,INDIRECT("'PSI WM REF'!"&amp;"U:U"),"3.Balance stock (only SEHC)")&gt;0,0,IF(ABS(SUMIFS(INDIRECT("'PSI WM REF'!"&amp;SUBSTITUTE(ADDRESS(1,MATCH(U$2,INDIRECT("'PSI WM REF'!"&amp;"5:5"),0)),"$1","")&amp;":"&amp;SUBSTITUTE(ADDRESS(1,MATCH(U$2,INDIRECT("'PSI WM REF'!"&amp;"5:5"),0)),"$1","")),INDIRECT("'PSI WM REF'!"&amp;"C:C"),$G283,INDIRECT("'PSI WM REF'!"&amp;"U:U"),"3.Balance stock (only SEHC)"))&gt;SUMIFS(INDIRECT("'PSI WM REF'!"&amp;SUBSTITUTE(ADDRESS(1,MATCH(U$2,INDIRECT("'PSI WM REF'!"&amp;"5:5"),0)),"$1","")&amp;":"&amp;SUBSTITUTE(ADDRESS(1,MATCH(U$2,INDIRECT("'PSI WM REF'!"&amp;"5:5"),0)),"$1","")),INDIRECT("'PSI WM REF'!"&amp;"C:C"),$G283,INDIRECT("'PSI WM REF'!"&amp;"U:U"),"1.Requirements (필요량)"),SUMIFS(INDIRECT("'PSI WM REF'!"&amp;SUBSTITUTE(ADDRESS(1,MATCH(U$2,INDIRECT("'PSI WM REF'!"&amp;"5:5"),0)),"$1","")&amp;":"&amp;SUBSTITUTE(ADDRESS(1,MATCH(U$2,INDIRECT("'PSI WM REF'!"&amp;"5:5"),0)),"$1","")),INDIRECT("'PSI WM REF'!"&amp;"C:C"),$G283,INDIRECT("'PSI WM REF'!"&amp;"U:U"),"1.Requirements (필요량)"),ABS(SUMIFS(INDIRECT("'PSI WM REF'!"&amp;SUBSTITUTE(ADDRESS(1,MATCH(U$2,INDIRECT("'PSI WM REF'!"&amp;"5:5"),0)),"$1","")&amp;":"&amp;SUBSTITUTE(ADDRESS(1,MATCH(U$2,INDIRECT("'PSI WM REF'!"&amp;"5:5"),0)),"$1","")),INDIRECT("'PSI WM REF'!"&amp;"C:C"),$G283,INDIRECT("'PSI WM REF'!"&amp;"U:U"),"3.Balance stock (only SEHC)"))))+N(" [[[[               Comment: WM REF PSI              ]]]")+IFERROR(SUMIFS(INDIRECT("'PSI VC'!"&amp;SUBSTITUTE(ADDRESS(1,MATCH(U$2,INDIRECT("'PSI VC'!"&amp;"3:3"),0)),"$1","")&amp;":"&amp;SUBSTITUTE(ADDRESS(1,MATCH(U$2,INDIRECT("'PSI VC'!"&amp;"3:3"),0)),"$1","")),INDIRECT("'PSI VC'!"&amp;"A:A"),$G283),0)+N("[[[                    Comment: VC PSI                    ]]]")+SUMIFS(INDIRECT("'Assy PSI Shortage'!"&amp;SUBSTITUTE(ADDRESS(1,42+MATCH(U$2,INDIRECT("'Assy PSI Shortage'!"&amp;"AQ2:BA2"),0)),"$1","")&amp;":"&amp;SUBSTITUTE(ADDRESS(1,42+MATCH(U$2,INDIRECT("'Assy PSI Shortage'!"&amp;"AQ2:BA2"),0)),"$1","")),'Assy PSI Shortage'!$AP:$AP,'DA Injection'!$G283)+N("[[[                    Comment: Assy PSI                    ]]]")</f>
        <v>0</v>
      </c>
      <c r="V284" s="464"/>
      <c r="W284" s="463">
        <f ca="1">IF(SUMIFS(INDIRECT("'PSI WM REF'!"&amp;SUBSTITUTE(ADDRESS(1,MATCH(W$2,INDIRECT("'PSI WM REF'!"&amp;"5:5"),0)),"$1","")&amp;":"&amp;SUBSTITUTE(ADDRESS(1,MATCH(W$2,INDIRECT("'PSI WM REF'!"&amp;"5:5"),0)),"$1","")),INDIRECT("'PSI WM REF'!"&amp;"C:C"),$G283,INDIRECT("'PSI WM REF'!"&amp;"U:U"),"3.Balance stock (only SEHC)")&gt;0,0,IF(ABS(SUMIFS(INDIRECT("'PSI WM REF'!"&amp;SUBSTITUTE(ADDRESS(1,MATCH(W$2,INDIRECT("'PSI WM REF'!"&amp;"5:5"),0)),"$1","")&amp;":"&amp;SUBSTITUTE(ADDRESS(1,MATCH(W$2,INDIRECT("'PSI WM REF'!"&amp;"5:5"),0)),"$1","")),INDIRECT("'PSI WM REF'!"&amp;"C:C"),$G283,INDIRECT("'PSI WM REF'!"&amp;"U:U"),"3.Balance stock (only SEHC)"))&gt;SUMIFS(INDIRECT("'PSI WM REF'!"&amp;SUBSTITUTE(ADDRESS(1,MATCH(W$2,INDIRECT("'PSI WM REF'!"&amp;"5:5"),0)),"$1","")&amp;":"&amp;SUBSTITUTE(ADDRESS(1,MATCH(W$2,INDIRECT("'PSI WM REF'!"&amp;"5:5"),0)),"$1","")),INDIRECT("'PSI WM REF'!"&amp;"C:C"),$G283,INDIRECT("'PSI WM REF'!"&amp;"U:U"),"1.Requirements (필요량)"),SUMIFS(INDIRECT("'PSI WM REF'!"&amp;SUBSTITUTE(ADDRESS(1,MATCH(W$2,INDIRECT("'PSI WM REF'!"&amp;"5:5"),0)),"$1","")&amp;":"&amp;SUBSTITUTE(ADDRESS(1,MATCH(W$2,INDIRECT("'PSI WM REF'!"&amp;"5:5"),0)),"$1","")),INDIRECT("'PSI WM REF'!"&amp;"C:C"),$G283,INDIRECT("'PSI WM REF'!"&amp;"U:U"),"1.Requirements (필요량)"),ABS(SUMIFS(INDIRECT("'PSI WM REF'!"&amp;SUBSTITUTE(ADDRESS(1,MATCH(W$2,INDIRECT("'PSI WM REF'!"&amp;"5:5"),0)),"$1","")&amp;":"&amp;SUBSTITUTE(ADDRESS(1,MATCH(W$2,INDIRECT("'PSI WM REF'!"&amp;"5:5"),0)),"$1","")),INDIRECT("'PSI WM REF'!"&amp;"C:C"),$G283,INDIRECT("'PSI WM REF'!"&amp;"U:U"),"3.Balance stock (only SEHC)"))))+N(" [[[[               Comment: WM REF PSI              ]]]")+IFERROR(SUMIFS(INDIRECT("'PSI VC'!"&amp;SUBSTITUTE(ADDRESS(1,MATCH(W$2,INDIRECT("'PSI VC'!"&amp;"3:3"),0)),"$1","")&amp;":"&amp;SUBSTITUTE(ADDRESS(1,MATCH(W$2,INDIRECT("'PSI VC'!"&amp;"3:3"),0)),"$1","")),INDIRECT("'PSI VC'!"&amp;"A:A"),$G283),0)+N("[[[                    Comment: VC PSI                    ]]]")+SUMIFS(INDIRECT("'Assy PSI Shortage'!"&amp;SUBSTITUTE(ADDRESS(1,42+MATCH(W$2,INDIRECT("'Assy PSI Shortage'!"&amp;"AQ2:BA2"),0)),"$1","")&amp;":"&amp;SUBSTITUTE(ADDRESS(1,42+MATCH(W$2,INDIRECT("'Assy PSI Shortage'!"&amp;"AQ2:BA2"),0)),"$1","")),'Assy PSI Shortage'!$AP:$AP,'DA Injection'!$G283)+N("[[[                    Comment: Assy PSI                    ]]]")</f>
        <v>136</v>
      </c>
      <c r="X284" s="464"/>
      <c r="Y284" s="463">
        <f ca="1">IF(SUMIFS(INDIRECT("'PSI WM REF'!"&amp;SUBSTITUTE(ADDRESS(1,MATCH(Y$2,INDIRECT("'PSI WM REF'!"&amp;"5:5"),0)),"$1","")&amp;":"&amp;SUBSTITUTE(ADDRESS(1,MATCH(Y$2,INDIRECT("'PSI WM REF'!"&amp;"5:5"),0)),"$1","")),INDIRECT("'PSI WM REF'!"&amp;"C:C"),$G283,INDIRECT("'PSI WM REF'!"&amp;"U:U"),"3.Balance stock (only SEHC)")&gt;0,0,IF(ABS(SUMIFS(INDIRECT("'PSI WM REF'!"&amp;SUBSTITUTE(ADDRESS(1,MATCH(Y$2,INDIRECT("'PSI WM REF'!"&amp;"5:5"),0)),"$1","")&amp;":"&amp;SUBSTITUTE(ADDRESS(1,MATCH(Y$2,INDIRECT("'PSI WM REF'!"&amp;"5:5"),0)),"$1","")),INDIRECT("'PSI WM REF'!"&amp;"C:C"),$G283,INDIRECT("'PSI WM REF'!"&amp;"U:U"),"3.Balance stock (only SEHC)"))&gt;SUMIFS(INDIRECT("'PSI WM REF'!"&amp;SUBSTITUTE(ADDRESS(1,MATCH(Y$2,INDIRECT("'PSI WM REF'!"&amp;"5:5"),0)),"$1","")&amp;":"&amp;SUBSTITUTE(ADDRESS(1,MATCH(Y$2,INDIRECT("'PSI WM REF'!"&amp;"5:5"),0)),"$1","")),INDIRECT("'PSI WM REF'!"&amp;"C:C"),$G283,INDIRECT("'PSI WM REF'!"&amp;"U:U"),"1.Requirements (필요량)"),SUMIFS(INDIRECT("'PSI WM REF'!"&amp;SUBSTITUTE(ADDRESS(1,MATCH(Y$2,INDIRECT("'PSI WM REF'!"&amp;"5:5"),0)),"$1","")&amp;":"&amp;SUBSTITUTE(ADDRESS(1,MATCH(Y$2,INDIRECT("'PSI WM REF'!"&amp;"5:5"),0)),"$1","")),INDIRECT("'PSI WM REF'!"&amp;"C:C"),$G283,INDIRECT("'PSI WM REF'!"&amp;"U:U"),"1.Requirements (필요량)"),ABS(SUMIFS(INDIRECT("'PSI WM REF'!"&amp;SUBSTITUTE(ADDRESS(1,MATCH(Y$2,INDIRECT("'PSI WM REF'!"&amp;"5:5"),0)),"$1","")&amp;":"&amp;SUBSTITUTE(ADDRESS(1,MATCH(Y$2,INDIRECT("'PSI WM REF'!"&amp;"5:5"),0)),"$1","")),INDIRECT("'PSI WM REF'!"&amp;"C:C"),$G283,INDIRECT("'PSI WM REF'!"&amp;"U:U"),"3.Balance stock (only SEHC)"))))+N(" [[[[               Comment: WM REF PSI              ]]]")+IFERROR(SUMIFS(INDIRECT("'PSI VC'!"&amp;SUBSTITUTE(ADDRESS(1,MATCH(Y$2,INDIRECT("'PSI VC'!"&amp;"3:3"),0)),"$1","")&amp;":"&amp;SUBSTITUTE(ADDRESS(1,MATCH(Y$2,INDIRECT("'PSI VC'!"&amp;"3:3"),0)),"$1","")),INDIRECT("'PSI VC'!"&amp;"A:A"),$G283),0)+N("[[[                    Comment: VC PSI                    ]]]")+SUMIFS(INDIRECT("'Assy PSI Shortage'!"&amp;SUBSTITUTE(ADDRESS(1,42+MATCH(Y$2,INDIRECT("'Assy PSI Shortage'!"&amp;"AQ2:BA2"),0)),"$1","")&amp;":"&amp;SUBSTITUTE(ADDRESS(1,42+MATCH(Y$2,INDIRECT("'Assy PSI Shortage'!"&amp;"AQ2:BA2"),0)),"$1","")),'Assy PSI Shortage'!$AP:$AP,'DA Injection'!$G283)+N("[[[                    Comment: Assy PSI                    ]]]")</f>
        <v>1792</v>
      </c>
      <c r="Z284" s="464"/>
      <c r="AA284" s="463">
        <f ca="1">IF(SUMIFS(INDIRECT("'PSI WM REF'!"&amp;SUBSTITUTE(ADDRESS(1,MATCH(AA$2,INDIRECT("'PSI WM REF'!"&amp;"5:5"),0)),"$1","")&amp;":"&amp;SUBSTITUTE(ADDRESS(1,MATCH(AA$2,INDIRECT("'PSI WM REF'!"&amp;"5:5"),0)),"$1","")),INDIRECT("'PSI WM REF'!"&amp;"C:C"),$G283,INDIRECT("'PSI WM REF'!"&amp;"U:U"),"3.Balance stock (only SEHC)")&gt;0,0,IF(ABS(SUMIFS(INDIRECT("'PSI WM REF'!"&amp;SUBSTITUTE(ADDRESS(1,MATCH(AA$2,INDIRECT("'PSI WM REF'!"&amp;"5:5"),0)),"$1","")&amp;":"&amp;SUBSTITUTE(ADDRESS(1,MATCH(AA$2,INDIRECT("'PSI WM REF'!"&amp;"5:5"),0)),"$1","")),INDIRECT("'PSI WM REF'!"&amp;"C:C"),$G283,INDIRECT("'PSI WM REF'!"&amp;"U:U"),"3.Balance stock (only SEHC)"))&gt;SUMIFS(INDIRECT("'PSI WM REF'!"&amp;SUBSTITUTE(ADDRESS(1,MATCH(AA$2,INDIRECT("'PSI WM REF'!"&amp;"5:5"),0)),"$1","")&amp;":"&amp;SUBSTITUTE(ADDRESS(1,MATCH(AA$2,INDIRECT("'PSI WM REF'!"&amp;"5:5"),0)),"$1","")),INDIRECT("'PSI WM REF'!"&amp;"C:C"),$G283,INDIRECT("'PSI WM REF'!"&amp;"U:U"),"1.Requirements (필요량)"),SUMIFS(INDIRECT("'PSI WM REF'!"&amp;SUBSTITUTE(ADDRESS(1,MATCH(AA$2,INDIRECT("'PSI WM REF'!"&amp;"5:5"),0)),"$1","")&amp;":"&amp;SUBSTITUTE(ADDRESS(1,MATCH(AA$2,INDIRECT("'PSI WM REF'!"&amp;"5:5"),0)),"$1","")),INDIRECT("'PSI WM REF'!"&amp;"C:C"),$G283,INDIRECT("'PSI WM REF'!"&amp;"U:U"),"1.Requirements (필요량)"),ABS(SUMIFS(INDIRECT("'PSI WM REF'!"&amp;SUBSTITUTE(ADDRESS(1,MATCH(AA$2,INDIRECT("'PSI WM REF'!"&amp;"5:5"),0)),"$1","")&amp;":"&amp;SUBSTITUTE(ADDRESS(1,MATCH(AA$2,INDIRECT("'PSI WM REF'!"&amp;"5:5"),0)),"$1","")),INDIRECT("'PSI WM REF'!"&amp;"C:C"),$G283,INDIRECT("'PSI WM REF'!"&amp;"U:U"),"3.Balance stock (only SEHC)"))))+N(" [[[[               Comment: WM REF PSI              ]]]")+IFERROR(SUMIFS(INDIRECT("'PSI VC'!"&amp;SUBSTITUTE(ADDRESS(1,MATCH(AA$2,INDIRECT("'PSI VC'!"&amp;"3:3"),0)),"$1","")&amp;":"&amp;SUBSTITUTE(ADDRESS(1,MATCH(AA$2,INDIRECT("'PSI VC'!"&amp;"3:3"),0)),"$1","")),INDIRECT("'PSI VC'!"&amp;"A:A"),$G283),0)+N("[[[                    Comment: VC PSI                    ]]]")+SUMIFS(INDIRECT("'Assy PSI Shortage'!"&amp;SUBSTITUTE(ADDRESS(1,42+MATCH(AA$2,INDIRECT("'Assy PSI Shortage'!"&amp;"AQ2:BA2"),0)),"$1","")&amp;":"&amp;SUBSTITUTE(ADDRESS(1,42+MATCH(AA$2,INDIRECT("'Assy PSI Shortage'!"&amp;"AQ2:BA2"),0)),"$1","")),'Assy PSI Shortage'!$AP:$AP,'DA Injection'!$G283)+N("[[[                    Comment: Assy PSI                    ]]]")</f>
        <v>4272</v>
      </c>
      <c r="AB284" s="464"/>
      <c r="AC284" s="463">
        <f ca="1">IF(SUMIFS(INDIRECT("'PSI WM REF'!"&amp;SUBSTITUTE(ADDRESS(1,MATCH(AC$2,INDIRECT("'PSI WM REF'!"&amp;"5:5"),0)),"$1","")&amp;":"&amp;SUBSTITUTE(ADDRESS(1,MATCH(AC$2,INDIRECT("'PSI WM REF'!"&amp;"5:5"),0)),"$1","")),INDIRECT("'PSI WM REF'!"&amp;"C:C"),$G283,INDIRECT("'PSI WM REF'!"&amp;"U:U"),"3.Balance stock (only SEHC)")&gt;0,0,IF(ABS(SUMIFS(INDIRECT("'PSI WM REF'!"&amp;SUBSTITUTE(ADDRESS(1,MATCH(AC$2,INDIRECT("'PSI WM REF'!"&amp;"5:5"),0)),"$1","")&amp;":"&amp;SUBSTITUTE(ADDRESS(1,MATCH(AC$2,INDIRECT("'PSI WM REF'!"&amp;"5:5"),0)),"$1","")),INDIRECT("'PSI WM REF'!"&amp;"C:C"),$G283,INDIRECT("'PSI WM REF'!"&amp;"U:U"),"3.Balance stock (only SEHC)"))&gt;SUMIFS(INDIRECT("'PSI WM REF'!"&amp;SUBSTITUTE(ADDRESS(1,MATCH(AC$2,INDIRECT("'PSI WM REF'!"&amp;"5:5"),0)),"$1","")&amp;":"&amp;SUBSTITUTE(ADDRESS(1,MATCH(AC$2,INDIRECT("'PSI WM REF'!"&amp;"5:5"),0)),"$1","")),INDIRECT("'PSI WM REF'!"&amp;"C:C"),$G283,INDIRECT("'PSI WM REF'!"&amp;"U:U"),"1.Requirements (필요량)"),SUMIFS(INDIRECT("'PSI WM REF'!"&amp;SUBSTITUTE(ADDRESS(1,MATCH(AC$2,INDIRECT("'PSI WM REF'!"&amp;"5:5"),0)),"$1","")&amp;":"&amp;SUBSTITUTE(ADDRESS(1,MATCH(AC$2,INDIRECT("'PSI WM REF'!"&amp;"5:5"),0)),"$1","")),INDIRECT("'PSI WM REF'!"&amp;"C:C"),$G283,INDIRECT("'PSI WM REF'!"&amp;"U:U"),"1.Requirements (필요량)"),ABS(SUMIFS(INDIRECT("'PSI WM REF'!"&amp;SUBSTITUTE(ADDRESS(1,MATCH(AC$2,INDIRECT("'PSI WM REF'!"&amp;"5:5"),0)),"$1","")&amp;":"&amp;SUBSTITUTE(ADDRESS(1,MATCH(AC$2,INDIRECT("'PSI WM REF'!"&amp;"5:5"),0)),"$1","")),INDIRECT("'PSI WM REF'!"&amp;"C:C"),$G283,INDIRECT("'PSI WM REF'!"&amp;"U:U"),"3.Balance stock (only SEHC)"))))+N(" [[[[               Comment: WM REF PSI              ]]]")+IFERROR(SUMIFS(INDIRECT("'PSI VC'!"&amp;SUBSTITUTE(ADDRESS(1,MATCH(AC$2,INDIRECT("'PSI VC'!"&amp;"3:3"),0)),"$1","")&amp;":"&amp;SUBSTITUTE(ADDRESS(1,MATCH(AC$2,INDIRECT("'PSI VC'!"&amp;"3:3"),0)),"$1","")),INDIRECT("'PSI VC'!"&amp;"A:A"),$G283),0)+N("[[[                    Comment: VC PSI                    ]]]")+SUMIFS(INDIRECT("'Assy PSI Shortage'!"&amp;SUBSTITUTE(ADDRESS(1,42+MATCH(AC$2,INDIRECT("'Assy PSI Shortage'!"&amp;"AQ2:BA2"),0)),"$1","")&amp;":"&amp;SUBSTITUTE(ADDRESS(1,42+MATCH(AC$2,INDIRECT("'Assy PSI Shortage'!"&amp;"AQ2:BA2"),0)),"$1","")),'Assy PSI Shortage'!$AP:$AP,'DA Injection'!$G283)+N("[[[                    Comment: Assy PSI                    ]]]")</f>
        <v>813</v>
      </c>
      <c r="AD284" s="464"/>
      <c r="AE284" s="463">
        <f ca="1">IF(SUMIFS(INDIRECT("'PSI WM REF'!"&amp;SUBSTITUTE(ADDRESS(1,MATCH(AE$2,INDIRECT("'PSI WM REF'!"&amp;"5:5"),0)),"$1","")&amp;":"&amp;SUBSTITUTE(ADDRESS(1,MATCH(AE$2,INDIRECT("'PSI WM REF'!"&amp;"5:5"),0)),"$1","")),INDIRECT("'PSI WM REF'!"&amp;"C:C"),$G283,INDIRECT("'PSI WM REF'!"&amp;"U:U"),"3.Balance stock (only SEHC)")&gt;0,0,IF(ABS(SUMIFS(INDIRECT("'PSI WM REF'!"&amp;SUBSTITUTE(ADDRESS(1,MATCH(AE$2,INDIRECT("'PSI WM REF'!"&amp;"5:5"),0)),"$1","")&amp;":"&amp;SUBSTITUTE(ADDRESS(1,MATCH(AE$2,INDIRECT("'PSI WM REF'!"&amp;"5:5"),0)),"$1","")),INDIRECT("'PSI WM REF'!"&amp;"C:C"),$G283,INDIRECT("'PSI WM REF'!"&amp;"U:U"),"3.Balance stock (only SEHC)"))&gt;SUMIFS(INDIRECT("'PSI WM REF'!"&amp;SUBSTITUTE(ADDRESS(1,MATCH(AE$2,INDIRECT("'PSI WM REF'!"&amp;"5:5"),0)),"$1","")&amp;":"&amp;SUBSTITUTE(ADDRESS(1,MATCH(AE$2,INDIRECT("'PSI WM REF'!"&amp;"5:5"),0)),"$1","")),INDIRECT("'PSI WM REF'!"&amp;"C:C"),$G283,INDIRECT("'PSI WM REF'!"&amp;"U:U"),"1.Requirements (필요량)"),SUMIFS(INDIRECT("'PSI WM REF'!"&amp;SUBSTITUTE(ADDRESS(1,MATCH(AE$2,INDIRECT("'PSI WM REF'!"&amp;"5:5"),0)),"$1","")&amp;":"&amp;SUBSTITUTE(ADDRESS(1,MATCH(AE$2,INDIRECT("'PSI WM REF'!"&amp;"5:5"),0)),"$1","")),INDIRECT("'PSI WM REF'!"&amp;"C:C"),$G283,INDIRECT("'PSI WM REF'!"&amp;"U:U"),"1.Requirements (필요량)"),ABS(SUMIFS(INDIRECT("'PSI WM REF'!"&amp;SUBSTITUTE(ADDRESS(1,MATCH(AE$2,INDIRECT("'PSI WM REF'!"&amp;"5:5"),0)),"$1","")&amp;":"&amp;SUBSTITUTE(ADDRESS(1,MATCH(AE$2,INDIRECT("'PSI WM REF'!"&amp;"5:5"),0)),"$1","")),INDIRECT("'PSI WM REF'!"&amp;"C:C"),$G283,INDIRECT("'PSI WM REF'!"&amp;"U:U"),"3.Balance stock (only SEHC)"))))+N(" [[[[               Comment: WM REF PSI              ]]]")+IFERROR(SUMIFS(INDIRECT("'PSI VC'!"&amp;SUBSTITUTE(ADDRESS(1,MATCH(AE$2,INDIRECT("'PSI VC'!"&amp;"3:3"),0)),"$1","")&amp;":"&amp;SUBSTITUTE(ADDRESS(1,MATCH(AE$2,INDIRECT("'PSI VC'!"&amp;"3:3"),0)),"$1","")),INDIRECT("'PSI VC'!"&amp;"A:A"),$G283),0)+N("[[[                    Comment: VC PSI                    ]]]")+SUMIFS(INDIRECT("'Assy PSI Shortage'!"&amp;SUBSTITUTE(ADDRESS(1,42+MATCH(AE$2,INDIRECT("'Assy PSI Shortage'!"&amp;"AQ2:BA2"),0)),"$1","")&amp;":"&amp;SUBSTITUTE(ADDRESS(1,42+MATCH(AE$2,INDIRECT("'Assy PSI Shortage'!"&amp;"AQ2:BA2"),0)),"$1","")),'Assy PSI Shortage'!$AP:$AP,'DA Injection'!$G283)+N("[[[                    Comment: Assy PSI                    ]]]")</f>
        <v>3548</v>
      </c>
      <c r="AF284" s="464"/>
      <c r="AG284" s="463">
        <f ca="1">IF(SUMIFS(INDIRECT("'PSI WM REF'!"&amp;SUBSTITUTE(ADDRESS(1,MATCH(AG$2,INDIRECT("'PSI WM REF'!"&amp;"5:5"),0)),"$1","")&amp;":"&amp;SUBSTITUTE(ADDRESS(1,MATCH(AG$2,INDIRECT("'PSI WM REF'!"&amp;"5:5"),0)),"$1","")),INDIRECT("'PSI WM REF'!"&amp;"C:C"),$G283,INDIRECT("'PSI WM REF'!"&amp;"U:U"),"3.Balance stock (only SEHC)")&gt;0,0,IF(ABS(SUMIFS(INDIRECT("'PSI WM REF'!"&amp;SUBSTITUTE(ADDRESS(1,MATCH(AG$2,INDIRECT("'PSI WM REF'!"&amp;"5:5"),0)),"$1","")&amp;":"&amp;SUBSTITUTE(ADDRESS(1,MATCH(AG$2,INDIRECT("'PSI WM REF'!"&amp;"5:5"),0)),"$1","")),INDIRECT("'PSI WM REF'!"&amp;"C:C"),$G283,INDIRECT("'PSI WM REF'!"&amp;"U:U"),"3.Balance stock (only SEHC)"))&gt;SUMIFS(INDIRECT("'PSI WM REF'!"&amp;SUBSTITUTE(ADDRESS(1,MATCH(AG$2,INDIRECT("'PSI WM REF'!"&amp;"5:5"),0)),"$1","")&amp;":"&amp;SUBSTITUTE(ADDRESS(1,MATCH(AG$2,INDIRECT("'PSI WM REF'!"&amp;"5:5"),0)),"$1","")),INDIRECT("'PSI WM REF'!"&amp;"C:C"),$G283,INDIRECT("'PSI WM REF'!"&amp;"U:U"),"1.Requirements (필요량)"),SUMIFS(INDIRECT("'PSI WM REF'!"&amp;SUBSTITUTE(ADDRESS(1,MATCH(AG$2,INDIRECT("'PSI WM REF'!"&amp;"5:5"),0)),"$1","")&amp;":"&amp;SUBSTITUTE(ADDRESS(1,MATCH(AG$2,INDIRECT("'PSI WM REF'!"&amp;"5:5"),0)),"$1","")),INDIRECT("'PSI WM REF'!"&amp;"C:C"),$G283,INDIRECT("'PSI WM REF'!"&amp;"U:U"),"1.Requirements (필요량)"),ABS(SUMIFS(INDIRECT("'PSI WM REF'!"&amp;SUBSTITUTE(ADDRESS(1,MATCH(AG$2,INDIRECT("'PSI WM REF'!"&amp;"5:5"),0)),"$1","")&amp;":"&amp;SUBSTITUTE(ADDRESS(1,MATCH(AG$2,INDIRECT("'PSI WM REF'!"&amp;"5:5"),0)),"$1","")),INDIRECT("'PSI WM REF'!"&amp;"C:C"),$G283,INDIRECT("'PSI WM REF'!"&amp;"U:U"),"3.Balance stock (only SEHC)"))))+N(" [[[[               Comment: WM REF PSI              ]]]")+IFERROR(SUMIFS(INDIRECT("'PSI VC'!"&amp;SUBSTITUTE(ADDRESS(1,MATCH(AG$2,INDIRECT("'PSI VC'!"&amp;"3:3"),0)),"$1","")&amp;":"&amp;SUBSTITUTE(ADDRESS(1,MATCH(AG$2,INDIRECT("'PSI VC'!"&amp;"3:3"),0)),"$1","")),INDIRECT("'PSI VC'!"&amp;"A:A"),$G283),0)+N("[[[                    Comment: VC PSI                    ]]]")+SUMIFS(INDIRECT("'Assy PSI Shortage'!"&amp;SUBSTITUTE(ADDRESS(1,42+MATCH(AG$2,INDIRECT("'Assy PSI Shortage'!"&amp;"AQ2:BA2"),0)),"$1","")&amp;":"&amp;SUBSTITUTE(ADDRESS(1,42+MATCH(AG$2,INDIRECT("'Assy PSI Shortage'!"&amp;"AQ2:BA2"),0)),"$1","")),'Assy PSI Shortage'!$AP:$AP,'DA Injection'!$G283)+N("[[[                    Comment: Assy PSI                    ]]]")</f>
        <v>1672</v>
      </c>
      <c r="AH284" s="464"/>
      <c r="AI284" s="463">
        <f ca="1">IF(SUMIFS(INDIRECT("'PSI WM REF'!"&amp;SUBSTITUTE(ADDRESS(1,MATCH(AI$2,INDIRECT("'PSI WM REF'!"&amp;"5:5"),0)),"$1","")&amp;":"&amp;SUBSTITUTE(ADDRESS(1,MATCH(AI$2,INDIRECT("'PSI WM REF'!"&amp;"5:5"),0)),"$1","")),INDIRECT("'PSI WM REF'!"&amp;"C:C"),$G283,INDIRECT("'PSI WM REF'!"&amp;"U:U"),"3.Balance stock (only SEHC)")&gt;0,0,IF(ABS(SUMIFS(INDIRECT("'PSI WM REF'!"&amp;SUBSTITUTE(ADDRESS(1,MATCH(AI$2,INDIRECT("'PSI WM REF'!"&amp;"5:5"),0)),"$1","")&amp;":"&amp;SUBSTITUTE(ADDRESS(1,MATCH(AI$2,INDIRECT("'PSI WM REF'!"&amp;"5:5"),0)),"$1","")),INDIRECT("'PSI WM REF'!"&amp;"C:C"),$G283,INDIRECT("'PSI WM REF'!"&amp;"U:U"),"3.Balance stock (only SEHC)"))&gt;SUMIFS(INDIRECT("'PSI WM REF'!"&amp;SUBSTITUTE(ADDRESS(1,MATCH(AI$2,INDIRECT("'PSI WM REF'!"&amp;"5:5"),0)),"$1","")&amp;":"&amp;SUBSTITUTE(ADDRESS(1,MATCH(AI$2,INDIRECT("'PSI WM REF'!"&amp;"5:5"),0)),"$1","")),INDIRECT("'PSI WM REF'!"&amp;"C:C"),$G283,INDIRECT("'PSI WM REF'!"&amp;"U:U"),"1.Requirements (필요량)"),SUMIFS(INDIRECT("'PSI WM REF'!"&amp;SUBSTITUTE(ADDRESS(1,MATCH(AI$2,INDIRECT("'PSI WM REF'!"&amp;"5:5"),0)),"$1","")&amp;":"&amp;SUBSTITUTE(ADDRESS(1,MATCH(AI$2,INDIRECT("'PSI WM REF'!"&amp;"5:5"),0)),"$1","")),INDIRECT("'PSI WM REF'!"&amp;"C:C"),$G283,INDIRECT("'PSI WM REF'!"&amp;"U:U"),"1.Requirements (필요량)"),ABS(SUMIFS(INDIRECT("'PSI WM REF'!"&amp;SUBSTITUTE(ADDRESS(1,MATCH(AI$2,INDIRECT("'PSI WM REF'!"&amp;"5:5"),0)),"$1","")&amp;":"&amp;SUBSTITUTE(ADDRESS(1,MATCH(AI$2,INDIRECT("'PSI WM REF'!"&amp;"5:5"),0)),"$1","")),INDIRECT("'PSI WM REF'!"&amp;"C:C"),$G283,INDIRECT("'PSI WM REF'!"&amp;"U:U"),"3.Balance stock (only SEHC)"))))+N(" [[[[               Comment: WM REF PSI              ]]]")+IFERROR(SUMIFS(INDIRECT("'PSI VC'!"&amp;SUBSTITUTE(ADDRESS(1,MATCH(AI$2,INDIRECT("'PSI VC'!"&amp;"3:3"),0)),"$1","")&amp;":"&amp;SUBSTITUTE(ADDRESS(1,MATCH(AI$2,INDIRECT("'PSI VC'!"&amp;"3:3"),0)),"$1","")),INDIRECT("'PSI VC'!"&amp;"A:A"),$G283),0)+N("[[[                    Comment: VC PSI                    ]]]")+SUMIFS(INDIRECT("'Assy PSI Shortage'!"&amp;SUBSTITUTE(ADDRESS(1,42+MATCH(AI$2,INDIRECT("'Assy PSI Shortage'!"&amp;"AQ2:BA2"),0)),"$1","")&amp;":"&amp;SUBSTITUTE(ADDRESS(1,42+MATCH(AI$2,INDIRECT("'Assy PSI Shortage'!"&amp;"AQ2:BA2"),0)),"$1","")),'Assy PSI Shortage'!$AP:$AP,'DA Injection'!$G283)+N("[[[                    Comment: Assy PSI                    ]]]")</f>
        <v>0</v>
      </c>
      <c r="AJ284" s="464"/>
      <c r="AK284" s="150"/>
      <c r="AL284" s="150"/>
      <c r="AM284" s="150"/>
      <c r="AN284" s="150"/>
      <c r="AO284" s="150"/>
      <c r="AP284" s="150"/>
      <c r="AQ284" s="150"/>
      <c r="AR284" s="150"/>
      <c r="AS284" s="150"/>
      <c r="AT284" s="150"/>
      <c r="AU284" s="150"/>
      <c r="AV284" s="150"/>
      <c r="AW284" s="150"/>
      <c r="AX284" s="150"/>
      <c r="AY284" s="150"/>
      <c r="AZ284" s="150"/>
      <c r="BA284" s="150"/>
      <c r="BB284" s="150"/>
      <c r="BC284" s="150"/>
      <c r="BD284" s="150"/>
      <c r="BE284" s="150"/>
      <c r="BF284" s="150"/>
      <c r="BG284" s="150"/>
      <c r="BH284" s="150"/>
      <c r="BI284" s="150"/>
      <c r="BJ284" s="150"/>
      <c r="BK284" s="150"/>
      <c r="BL284" s="150"/>
      <c r="BM284" s="150"/>
      <c r="BN284" s="150"/>
      <c r="BO284" s="150"/>
      <c r="BP284" s="150"/>
      <c r="BQ284" s="150"/>
      <c r="BR284" s="150"/>
    </row>
    <row r="285" spans="1:70" s="115" customFormat="1" ht="33">
      <c r="A285" s="114"/>
      <c r="B285" s="121"/>
      <c r="C285" s="144">
        <f t="shared" ca="1" si="312"/>
        <v>41</v>
      </c>
      <c r="D285" s="264">
        <f t="shared" ca="1" si="312"/>
        <v>1.2852272727272727</v>
      </c>
      <c r="E285" s="144">
        <f t="shared" ref="E285:M285" ca="1" si="342">E284</f>
        <v>15</v>
      </c>
      <c r="F285" s="144">
        <f t="shared" ca="1" si="342"/>
        <v>380</v>
      </c>
      <c r="G285" s="144" t="str">
        <f t="shared" ca="1" si="342"/>
        <v>DA63-07349M</v>
      </c>
      <c r="H285" s="196">
        <f t="shared" ca="1" si="342"/>
        <v>5381</v>
      </c>
      <c r="I285" s="144">
        <f t="shared" si="342"/>
        <v>0</v>
      </c>
      <c r="J285" s="212">
        <f t="shared" ca="1" si="342"/>
        <v>1</v>
      </c>
      <c r="K285" s="146">
        <f t="shared" ca="1" si="342"/>
        <v>11076</v>
      </c>
      <c r="L285" s="146">
        <f t="shared" ca="1" si="342"/>
        <v>39</v>
      </c>
      <c r="M285" s="146">
        <f t="shared" ca="1" si="342"/>
        <v>4</v>
      </c>
      <c r="N285" s="193">
        <f t="shared" ca="1" si="321"/>
        <v>369.23076923076923</v>
      </c>
      <c r="O285" s="134"/>
      <c r="P285" s="127" t="s">
        <v>240</v>
      </c>
      <c r="Q285" s="208"/>
      <c r="R285" s="208"/>
      <c r="S285" s="208"/>
      <c r="T285" s="208"/>
      <c r="U285" s="208"/>
      <c r="V285" s="208"/>
      <c r="W285" s="208"/>
      <c r="X285" s="208"/>
      <c r="Y285" s="208"/>
      <c r="Z285" s="208"/>
      <c r="AA285" s="208">
        <v>11</v>
      </c>
      <c r="AB285" s="208">
        <v>11</v>
      </c>
      <c r="AC285" s="208"/>
      <c r="AD285" s="208"/>
      <c r="AE285" s="208"/>
      <c r="AF285" s="208"/>
      <c r="AG285" s="208"/>
      <c r="AH285" s="208"/>
      <c r="AI285" s="208"/>
      <c r="AJ285" s="208"/>
      <c r="AK285" s="150"/>
      <c r="AL285" s="150"/>
      <c r="AM285" s="150"/>
      <c r="AN285" s="150"/>
      <c r="AO285" s="150"/>
      <c r="AP285" s="150"/>
      <c r="AQ285" s="150"/>
      <c r="AR285" s="150"/>
      <c r="AS285" s="150"/>
      <c r="AT285" s="150"/>
      <c r="AU285" s="150"/>
      <c r="AV285" s="150"/>
      <c r="AW285" s="150"/>
      <c r="AX285" s="150"/>
      <c r="AY285" s="150"/>
      <c r="AZ285" s="150"/>
      <c r="BA285" s="150"/>
      <c r="BB285" s="150"/>
      <c r="BC285" s="150"/>
      <c r="BD285" s="150"/>
      <c r="BE285" s="150"/>
      <c r="BF285" s="150"/>
      <c r="BG285" s="150"/>
      <c r="BH285" s="150"/>
      <c r="BI285" s="150"/>
      <c r="BJ285" s="150"/>
      <c r="BK285" s="150"/>
      <c r="BL285" s="150"/>
      <c r="BM285" s="150"/>
      <c r="BN285" s="150"/>
      <c r="BO285" s="150"/>
      <c r="BP285" s="150"/>
      <c r="BQ285" s="150"/>
      <c r="BR285" s="150"/>
    </row>
    <row r="286" spans="1:70" s="55" customFormat="1" ht="33">
      <c r="A286" s="54">
        <f ca="1">IF(ISTEXT($G286),COUNTIF($G$6:$G286,"*")," ")</f>
        <v>281</v>
      </c>
      <c r="B286" s="122">
        <v>43524</v>
      </c>
      <c r="C286" s="144">
        <f t="shared" ca="1" si="312"/>
        <v>41</v>
      </c>
      <c r="D286" s="264">
        <f t="shared" ca="1" si="312"/>
        <v>1.2852272727272727</v>
      </c>
      <c r="E286" s="144">
        <f t="shared" ref="E286:M286" ca="1" si="343">E285</f>
        <v>15</v>
      </c>
      <c r="F286" s="144">
        <f t="shared" ca="1" si="343"/>
        <v>380</v>
      </c>
      <c r="G286" s="144" t="str">
        <f t="shared" ca="1" si="343"/>
        <v>DA63-07349M</v>
      </c>
      <c r="H286" s="196">
        <f t="shared" ca="1" si="343"/>
        <v>5381</v>
      </c>
      <c r="I286" s="144">
        <f t="shared" si="343"/>
        <v>0</v>
      </c>
      <c r="J286" s="212">
        <f t="shared" ca="1" si="343"/>
        <v>1</v>
      </c>
      <c r="K286" s="146">
        <f t="shared" ca="1" si="343"/>
        <v>11076</v>
      </c>
      <c r="L286" s="146">
        <f t="shared" ca="1" si="343"/>
        <v>39</v>
      </c>
      <c r="M286" s="146">
        <f t="shared" ca="1" si="343"/>
        <v>4</v>
      </c>
      <c r="N286" s="193">
        <f t="shared" ca="1" si="321"/>
        <v>369.23076923076923</v>
      </c>
      <c r="O286" s="198">
        <f ca="1">SUM(Q286:AJ286)-H283-I283</f>
        <v>2742.0769230769229</v>
      </c>
      <c r="P286" s="127" t="s">
        <v>232</v>
      </c>
      <c r="Q286" s="128">
        <f t="shared" ref="Q286:AJ286" ca="1" si="344">Q285*$N283</f>
        <v>0</v>
      </c>
      <c r="R286" s="128">
        <f t="shared" ca="1" si="344"/>
        <v>0</v>
      </c>
      <c r="S286" s="128">
        <f t="shared" ca="1" si="344"/>
        <v>0</v>
      </c>
      <c r="T286" s="128">
        <f t="shared" ca="1" si="344"/>
        <v>0</v>
      </c>
      <c r="U286" s="128">
        <f t="shared" ca="1" si="344"/>
        <v>0</v>
      </c>
      <c r="V286" s="128">
        <f t="shared" ca="1" si="344"/>
        <v>0</v>
      </c>
      <c r="W286" s="128">
        <f t="shared" ca="1" si="344"/>
        <v>0</v>
      </c>
      <c r="X286" s="128">
        <f t="shared" ca="1" si="344"/>
        <v>0</v>
      </c>
      <c r="Y286" s="128">
        <f t="shared" ca="1" si="344"/>
        <v>0</v>
      </c>
      <c r="Z286" s="128">
        <f t="shared" ca="1" si="344"/>
        <v>0</v>
      </c>
      <c r="AA286" s="128">
        <f t="shared" ca="1" si="344"/>
        <v>4061.5384615384614</v>
      </c>
      <c r="AB286" s="128">
        <f t="shared" ca="1" si="344"/>
        <v>4061.5384615384614</v>
      </c>
      <c r="AC286" s="128">
        <f t="shared" ca="1" si="344"/>
        <v>0</v>
      </c>
      <c r="AD286" s="128">
        <f t="shared" ca="1" si="344"/>
        <v>0</v>
      </c>
      <c r="AE286" s="128">
        <f t="shared" ca="1" si="344"/>
        <v>0</v>
      </c>
      <c r="AF286" s="128">
        <f t="shared" ca="1" si="344"/>
        <v>0</v>
      </c>
      <c r="AG286" s="128">
        <f t="shared" ca="1" si="344"/>
        <v>0</v>
      </c>
      <c r="AH286" s="128">
        <f t="shared" ca="1" si="344"/>
        <v>0</v>
      </c>
      <c r="AI286" s="128">
        <f t="shared" ca="1" si="344"/>
        <v>0</v>
      </c>
      <c r="AJ286" s="128">
        <f t="shared" ca="1" si="344"/>
        <v>0</v>
      </c>
      <c r="AK286" s="151"/>
      <c r="AL286" s="151"/>
      <c r="AM286" s="151"/>
      <c r="AN286" s="151"/>
      <c r="AO286" s="151"/>
      <c r="AP286" s="151"/>
      <c r="AQ286" s="151"/>
      <c r="AR286" s="151"/>
      <c r="AS286" s="151"/>
      <c r="AT286" s="151"/>
      <c r="AU286" s="151"/>
      <c r="AV286" s="151"/>
      <c r="AW286" s="151"/>
      <c r="AX286" s="151"/>
      <c r="AY286" s="151"/>
      <c r="AZ286" s="151"/>
      <c r="BA286" s="151"/>
      <c r="BB286" s="151"/>
      <c r="BC286" s="151"/>
      <c r="BD286" s="151"/>
      <c r="BE286" s="151"/>
      <c r="BF286" s="151"/>
      <c r="BG286" s="151"/>
      <c r="BH286" s="151"/>
      <c r="BI286" s="151"/>
      <c r="BJ286" s="151"/>
      <c r="BK286" s="151"/>
      <c r="BL286" s="151"/>
      <c r="BM286" s="151"/>
      <c r="BN286" s="151"/>
      <c r="BO286" s="151"/>
      <c r="BP286" s="151"/>
      <c r="BQ286" s="151"/>
      <c r="BR286" s="151"/>
    </row>
    <row r="287" spans="1:70" s="38" customFormat="1" ht="33">
      <c r="A287" s="35"/>
      <c r="B287" s="123"/>
      <c r="C287" s="144">
        <f t="shared" ca="1" si="312"/>
        <v>41</v>
      </c>
      <c r="D287" s="264">
        <f t="shared" ca="1" si="312"/>
        <v>1.2852272727272727</v>
      </c>
      <c r="E287" s="144">
        <f t="shared" ref="E287:M287" ca="1" si="345">E286</f>
        <v>15</v>
      </c>
      <c r="F287" s="144">
        <f t="shared" ca="1" si="345"/>
        <v>380</v>
      </c>
      <c r="G287" s="144" t="str">
        <f t="shared" ca="1" si="345"/>
        <v>DA63-07349M</v>
      </c>
      <c r="H287" s="196">
        <f t="shared" ca="1" si="345"/>
        <v>5381</v>
      </c>
      <c r="I287" s="144">
        <f t="shared" si="345"/>
        <v>0</v>
      </c>
      <c r="J287" s="212">
        <f t="shared" ca="1" si="345"/>
        <v>1</v>
      </c>
      <c r="K287" s="146">
        <f t="shared" ca="1" si="345"/>
        <v>11076</v>
      </c>
      <c r="L287" s="146">
        <f t="shared" ca="1" si="345"/>
        <v>39</v>
      </c>
      <c r="M287" s="146">
        <f t="shared" ca="1" si="345"/>
        <v>4</v>
      </c>
      <c r="N287" s="193">
        <f t="shared" ca="1" si="321"/>
        <v>369.23076923076923</v>
      </c>
      <c r="O287" s="135">
        <f ca="1">SUM(Q287:AJ287)</f>
        <v>10440</v>
      </c>
      <c r="P287" s="131" t="s">
        <v>233</v>
      </c>
      <c r="Q287" s="129">
        <f ca="1">SUMIFS('Production Result'!$D:$D,'Production Result'!$C:$C,'DA Injection'!$G287,'Production Result'!$B:$B,'DA Injection'!Q$2)</f>
        <v>3240</v>
      </c>
      <c r="R287" s="129">
        <f ca="1">SUMIFS('Production Result'!$E:$E,'Production Result'!$C:$C,'DA Injection'!$G287,'Production Result'!$B:$B,'DA Injection'!Q$2)</f>
        <v>3600</v>
      </c>
      <c r="S287" s="129">
        <f ca="1">SUMIFS('Production Result'!$D:$D,'Production Result'!$C:$C,'DA Injection'!$G287,'Production Result'!$B:$B,'DA Injection'!S$2)</f>
        <v>0</v>
      </c>
      <c r="T287" s="129">
        <f ca="1">SUMIFS('Production Result'!$E:$E,'Production Result'!$C:$C,'DA Injection'!$G287,'Production Result'!$B:$B,'DA Injection'!S$2)</f>
        <v>3600</v>
      </c>
      <c r="U287" s="129">
        <f ca="1">SUMIFS('Production Result'!$D:$D,'Production Result'!$C:$C,'DA Injection'!$G287,'Production Result'!$B:$B,'DA Injection'!U$2)</f>
        <v>0</v>
      </c>
      <c r="V287" s="129">
        <f ca="1">SUMIFS('Production Result'!$E:$E,'Production Result'!$C:$C,'DA Injection'!$G287,'Production Result'!$B:$B,'DA Injection'!U$2)</f>
        <v>0</v>
      </c>
      <c r="W287" s="129">
        <f ca="1">SUMIFS('Production Result'!$D:$D,'Production Result'!$C:$C,'DA Injection'!$G287,'Production Result'!$B:$B,'DA Injection'!W$2)</f>
        <v>0</v>
      </c>
      <c r="X287" s="129">
        <f ca="1">SUMIFS('Production Result'!$E:$E,'Production Result'!$C:$C,'DA Injection'!$G287,'Production Result'!$B:$B,'DA Injection'!W$2)</f>
        <v>0</v>
      </c>
      <c r="Y287" s="129">
        <f ca="1">SUMIFS('Production Result'!$D:$D,'Production Result'!$C:$C,'DA Injection'!$G287,'Production Result'!$B:$B,'DA Injection'!Y$2)</f>
        <v>0</v>
      </c>
      <c r="Z287" s="129">
        <f ca="1">SUMIFS('Production Result'!$E:$E,'Production Result'!$C:$C,'DA Injection'!$G287,'Production Result'!$B:$B,'DA Injection'!Y$2)</f>
        <v>0</v>
      </c>
      <c r="AA287" s="129">
        <f ca="1">SUMIFS('Production Result'!$D:$D,'Production Result'!$C:$C,'DA Injection'!$G287,'Production Result'!$B:$B,'DA Injection'!AA$2)</f>
        <v>0</v>
      </c>
      <c r="AB287" s="129">
        <f ca="1">SUMIFS('Production Result'!$E:$E,'Production Result'!$C:$C,'DA Injection'!$G287,'Production Result'!$B:$B,'DA Injection'!AA$2)</f>
        <v>0</v>
      </c>
      <c r="AC287" s="129">
        <f ca="1">SUMIFS('Production Result'!$D:$D,'Production Result'!$C:$C,'DA Injection'!$G287,'Production Result'!$B:$B,'DA Injection'!AC$2)</f>
        <v>0</v>
      </c>
      <c r="AD287" s="129">
        <f ca="1">SUMIFS('Production Result'!$E:$E,'Production Result'!$C:$C,'DA Injection'!$G287,'Production Result'!$B:$B,'DA Injection'!AC$2)</f>
        <v>0</v>
      </c>
      <c r="AE287" s="129">
        <f ca="1">SUMIFS('Production Result'!$D:$D,'Production Result'!$C:$C,'DA Injection'!$G287,'Production Result'!$B:$B,'DA Injection'!AE$2)</f>
        <v>0</v>
      </c>
      <c r="AF287" s="129">
        <f ca="1">SUMIFS('Production Result'!$E:$E,'Production Result'!$C:$C,'DA Injection'!$G287,'Production Result'!$B:$B,'DA Injection'!AE$2)</f>
        <v>0</v>
      </c>
      <c r="AG287" s="129">
        <f ca="1">SUMIFS('Production Result'!$D:$D,'Production Result'!$C:$C,'DA Injection'!$G287,'Production Result'!$B:$B,'DA Injection'!AG$2)</f>
        <v>0</v>
      </c>
      <c r="AH287" s="129">
        <f ca="1">SUMIFS('Production Result'!$E:$E,'Production Result'!$C:$C,'DA Injection'!$G287,'Production Result'!$B:$B,'DA Injection'!AG$2)</f>
        <v>0</v>
      </c>
      <c r="AI287" s="129">
        <f ca="1">SUMIFS('Production Result'!$D:$D,'Production Result'!$C:$C,'DA Injection'!$G287,'Production Result'!$B:$B,'DA Injection'!AI$2)</f>
        <v>0</v>
      </c>
      <c r="AJ287" s="129">
        <f ca="1">SUMIFS('Production Result'!$E:$E,'Production Result'!$C:$C,'DA Injection'!$G287,'Production Result'!$B:$B,'DA Injection'!AI$2)</f>
        <v>0</v>
      </c>
      <c r="AK287" s="151"/>
      <c r="AL287" s="151"/>
      <c r="AM287" s="151"/>
      <c r="AN287" s="151"/>
      <c r="AO287" s="151"/>
      <c r="AP287" s="151"/>
      <c r="AQ287" s="151"/>
      <c r="AR287" s="151"/>
      <c r="AS287" s="151"/>
      <c r="AT287" s="151"/>
      <c r="AU287" s="151"/>
      <c r="AV287" s="151"/>
      <c r="AW287" s="151"/>
      <c r="AX287" s="151"/>
      <c r="AY287" s="151"/>
      <c r="AZ287" s="151"/>
      <c r="BA287" s="151"/>
      <c r="BB287" s="151"/>
      <c r="BC287" s="151"/>
      <c r="BD287" s="151"/>
      <c r="BE287" s="151"/>
      <c r="BF287" s="151"/>
      <c r="BG287" s="151"/>
      <c r="BH287" s="151"/>
      <c r="BI287" s="151"/>
      <c r="BJ287" s="151"/>
      <c r="BK287" s="151"/>
      <c r="BL287" s="151"/>
      <c r="BM287" s="151"/>
      <c r="BN287" s="151"/>
      <c r="BO287" s="151"/>
      <c r="BP287" s="151"/>
      <c r="BQ287" s="151"/>
      <c r="BR287" s="151"/>
    </row>
    <row r="288" spans="1:70" s="38" customFormat="1" ht="33">
      <c r="A288" s="35"/>
      <c r="B288" s="123"/>
      <c r="C288" s="144">
        <f t="shared" ca="1" si="312"/>
        <v>41</v>
      </c>
      <c r="D288" s="264">
        <f t="shared" ca="1" si="312"/>
        <v>1.2852272727272727</v>
      </c>
      <c r="E288" s="144">
        <f t="shared" ref="E288:M288" ca="1" si="346">E287</f>
        <v>15</v>
      </c>
      <c r="F288" s="144">
        <f t="shared" ca="1" si="346"/>
        <v>380</v>
      </c>
      <c r="G288" s="144" t="str">
        <f t="shared" ca="1" si="346"/>
        <v>DA63-07349M</v>
      </c>
      <c r="H288" s="196">
        <f t="shared" ca="1" si="346"/>
        <v>5381</v>
      </c>
      <c r="I288" s="144">
        <f t="shared" si="346"/>
        <v>0</v>
      </c>
      <c r="J288" s="212">
        <f t="shared" ca="1" si="346"/>
        <v>1</v>
      </c>
      <c r="K288" s="146">
        <f t="shared" ca="1" si="346"/>
        <v>11076</v>
      </c>
      <c r="L288" s="146">
        <f t="shared" ca="1" si="346"/>
        <v>39</v>
      </c>
      <c r="M288" s="146">
        <f t="shared" ca="1" si="346"/>
        <v>4</v>
      </c>
      <c r="N288" s="193">
        <f t="shared" ca="1" si="321"/>
        <v>369.23076923076923</v>
      </c>
      <c r="O288" s="135">
        <f ca="1">SUM(Q288:AJ288)</f>
        <v>26</v>
      </c>
      <c r="P288" s="132" t="s">
        <v>234</v>
      </c>
      <c r="Q288" s="129">
        <f ca="1">SUMIFS('Production Result'!$F:$F,'Production Result'!$C:$C,'DA Injection'!$G288,'Production Result'!$B:$B,'DA Injection'!Q$2)</f>
        <v>0</v>
      </c>
      <c r="R288" s="129">
        <f ca="1">SUMIFS('Production Result'!$G:$G,'Production Result'!$C:$C,'DA Injection'!$G288,'Production Result'!$B:$B,'DA Injection'!Q$2)</f>
        <v>26</v>
      </c>
      <c r="S288" s="129">
        <f ca="1">SUMIFS('Production Result'!$F:$F,'Production Result'!$C:$C,'DA Injection'!$G288,'Production Result'!$B:$B,'DA Injection'!S$2)</f>
        <v>0</v>
      </c>
      <c r="T288" s="129">
        <f ca="1">SUMIFS('Production Result'!$G:$G,'Production Result'!$C:$C,'DA Injection'!$G288,'Production Result'!$B:$B,'DA Injection'!S$2)</f>
        <v>0</v>
      </c>
      <c r="U288" s="129">
        <f ca="1">SUMIFS('Production Result'!$F:$F,'Production Result'!$C:$C,'DA Injection'!$G288,'Production Result'!$B:$B,'DA Injection'!U$2)</f>
        <v>0</v>
      </c>
      <c r="V288" s="129">
        <f ca="1">SUMIFS('Production Result'!$G:$G,'Production Result'!$C:$C,'DA Injection'!$G288,'Production Result'!$B:$B,'DA Injection'!U$2)</f>
        <v>0</v>
      </c>
      <c r="W288" s="129">
        <f ca="1">SUMIFS('Production Result'!$F:$F,'Production Result'!$C:$C,'DA Injection'!$G288,'Production Result'!$B:$B,'DA Injection'!W$2)</f>
        <v>0</v>
      </c>
      <c r="X288" s="129">
        <f ca="1">SUMIFS('Production Result'!$G:$G,'Production Result'!$C:$C,'DA Injection'!$G288,'Production Result'!$B:$B,'DA Injection'!W$2)</f>
        <v>0</v>
      </c>
      <c r="Y288" s="129">
        <f ca="1">SUMIFS('Production Result'!$F:$F,'Production Result'!$C:$C,'DA Injection'!$G288,'Production Result'!$B:$B,'DA Injection'!Y$2)</f>
        <v>0</v>
      </c>
      <c r="Z288" s="129">
        <f ca="1">SUMIFS('Production Result'!$G:$G,'Production Result'!$C:$C,'DA Injection'!$G288,'Production Result'!$B:$B,'DA Injection'!Y$2)</f>
        <v>0</v>
      </c>
      <c r="AA288" s="129">
        <f ca="1">SUMIFS('Production Result'!$F:$F,'Production Result'!$C:$C,'DA Injection'!$G288,'Production Result'!$B:$B,'DA Injection'!AA$2)</f>
        <v>0</v>
      </c>
      <c r="AB288" s="129">
        <f ca="1">SUMIFS('Production Result'!$G:$G,'Production Result'!$C:$C,'DA Injection'!$G288,'Production Result'!$B:$B,'DA Injection'!AA$2)</f>
        <v>0</v>
      </c>
      <c r="AC288" s="129">
        <f ca="1">SUMIFS('Production Result'!$F:$F,'Production Result'!$C:$C,'DA Injection'!$G288,'Production Result'!$B:$B,'DA Injection'!AC$2)</f>
        <v>0</v>
      </c>
      <c r="AD288" s="129">
        <f ca="1">SUMIFS('Production Result'!$G:$G,'Production Result'!$C:$C,'DA Injection'!$G288,'Production Result'!$B:$B,'DA Injection'!AC$2)</f>
        <v>0</v>
      </c>
      <c r="AE288" s="129">
        <f ca="1">SUMIFS('Production Result'!$F:$F,'Production Result'!$C:$C,'DA Injection'!$G288,'Production Result'!$B:$B,'DA Injection'!AE$2)</f>
        <v>0</v>
      </c>
      <c r="AF288" s="129">
        <f ca="1">SUMIFS('Production Result'!$G:$G,'Production Result'!$C:$C,'DA Injection'!$G288,'Production Result'!$B:$B,'DA Injection'!AE$2)</f>
        <v>0</v>
      </c>
      <c r="AG288" s="129">
        <f ca="1">SUMIFS('Production Result'!$F:$F,'Production Result'!$C:$C,'DA Injection'!$G288,'Production Result'!$B:$B,'DA Injection'!AG$2)</f>
        <v>0</v>
      </c>
      <c r="AH288" s="129">
        <f ca="1">SUMIFS('Production Result'!$G:$G,'Production Result'!$C:$C,'DA Injection'!$G288,'Production Result'!$B:$B,'DA Injection'!AG$2)</f>
        <v>0</v>
      </c>
      <c r="AI288" s="129">
        <f ca="1">SUMIFS('Production Result'!$F:$F,'Production Result'!$C:$C,'DA Injection'!$G288,'Production Result'!$B:$B,'DA Injection'!AI$2)</f>
        <v>0</v>
      </c>
      <c r="AJ288" s="129">
        <f ca="1">SUMIFS('Production Result'!$G:$G,'Production Result'!$C:$C,'DA Injection'!$G288,'Production Result'!$B:$B,'DA Injection'!AI$2)</f>
        <v>0</v>
      </c>
      <c r="AK288" s="151"/>
      <c r="AL288" s="151"/>
      <c r="AM288" s="151"/>
      <c r="AN288" s="151"/>
      <c r="AO288" s="151"/>
      <c r="AP288" s="151"/>
      <c r="AQ288" s="151"/>
      <c r="AR288" s="151"/>
      <c r="AS288" s="151"/>
      <c r="AT288" s="151"/>
      <c r="AU288" s="151"/>
      <c r="AV288" s="151"/>
      <c r="AW288" s="151"/>
      <c r="AX288" s="151"/>
      <c r="AY288" s="151"/>
      <c r="AZ288" s="151"/>
      <c r="BA288" s="151"/>
      <c r="BB288" s="151"/>
      <c r="BC288" s="151"/>
      <c r="BD288" s="151"/>
      <c r="BE288" s="151"/>
      <c r="BF288" s="151"/>
      <c r="BG288" s="151"/>
      <c r="BH288" s="151"/>
      <c r="BI288" s="151"/>
      <c r="BJ288" s="151"/>
      <c r="BK288" s="151"/>
      <c r="BL288" s="151"/>
      <c r="BM288" s="151"/>
      <c r="BN288" s="151"/>
      <c r="BO288" s="151"/>
      <c r="BP288" s="151"/>
      <c r="BQ288" s="151"/>
      <c r="BR288" s="151"/>
    </row>
    <row r="289" spans="1:70" s="38" customFormat="1" ht="33">
      <c r="A289" s="35"/>
      <c r="B289" s="123"/>
      <c r="C289" s="145">
        <f t="shared" ca="1" si="312"/>
        <v>41</v>
      </c>
      <c r="D289" s="264">
        <f t="shared" ca="1" si="312"/>
        <v>1.2852272727272727</v>
      </c>
      <c r="E289" s="145">
        <f t="shared" ref="E289:M289" ca="1" si="347">E288</f>
        <v>15</v>
      </c>
      <c r="F289" s="145">
        <f t="shared" ca="1" si="347"/>
        <v>380</v>
      </c>
      <c r="G289" s="145" t="str">
        <f t="shared" ca="1" si="347"/>
        <v>DA63-07349M</v>
      </c>
      <c r="H289" s="196">
        <f t="shared" ca="1" si="347"/>
        <v>5381</v>
      </c>
      <c r="I289" s="145">
        <f t="shared" si="347"/>
        <v>0</v>
      </c>
      <c r="J289" s="213">
        <f t="shared" ca="1" si="347"/>
        <v>1</v>
      </c>
      <c r="K289" s="146">
        <f t="shared" ca="1" si="347"/>
        <v>11076</v>
      </c>
      <c r="L289" s="146">
        <f t="shared" ca="1" si="347"/>
        <v>39</v>
      </c>
      <c r="M289" s="146">
        <f t="shared" ca="1" si="347"/>
        <v>4</v>
      </c>
      <c r="N289" s="194">
        <f t="shared" ca="1" si="321"/>
        <v>369.23076923076923</v>
      </c>
      <c r="O289" s="137">
        <f ca="1">O288/O287</f>
        <v>2.4904214559386974E-3</v>
      </c>
      <c r="P289" s="136" t="s">
        <v>239</v>
      </c>
      <c r="Q289" s="138">
        <f t="shared" ref="Q289:AJ289" ca="1" si="348">IFERROR(Q288/Q287,"")</f>
        <v>0</v>
      </c>
      <c r="R289" s="138">
        <f t="shared" ca="1" si="348"/>
        <v>7.2222222222222219E-3</v>
      </c>
      <c r="S289" s="138" t="str">
        <f t="shared" ca="1" si="348"/>
        <v/>
      </c>
      <c r="T289" s="138">
        <f t="shared" ca="1" si="348"/>
        <v>0</v>
      </c>
      <c r="U289" s="138" t="str">
        <f t="shared" ca="1" si="348"/>
        <v/>
      </c>
      <c r="V289" s="138" t="str">
        <f t="shared" ca="1" si="348"/>
        <v/>
      </c>
      <c r="W289" s="138" t="str">
        <f t="shared" ca="1" si="348"/>
        <v/>
      </c>
      <c r="X289" s="138" t="str">
        <f t="shared" ca="1" si="348"/>
        <v/>
      </c>
      <c r="Y289" s="138" t="str">
        <f t="shared" ca="1" si="348"/>
        <v/>
      </c>
      <c r="Z289" s="138" t="str">
        <f t="shared" ca="1" si="348"/>
        <v/>
      </c>
      <c r="AA289" s="138" t="str">
        <f t="shared" ca="1" si="348"/>
        <v/>
      </c>
      <c r="AB289" s="138" t="str">
        <f t="shared" ca="1" si="348"/>
        <v/>
      </c>
      <c r="AC289" s="138" t="str">
        <f t="shared" ca="1" si="348"/>
        <v/>
      </c>
      <c r="AD289" s="138" t="str">
        <f t="shared" ca="1" si="348"/>
        <v/>
      </c>
      <c r="AE289" s="138" t="str">
        <f t="shared" ca="1" si="348"/>
        <v/>
      </c>
      <c r="AF289" s="138" t="str">
        <f t="shared" ca="1" si="348"/>
        <v/>
      </c>
      <c r="AG289" s="138" t="str">
        <f t="shared" ca="1" si="348"/>
        <v/>
      </c>
      <c r="AH289" s="138" t="str">
        <f t="shared" ca="1" si="348"/>
        <v/>
      </c>
      <c r="AI289" s="138" t="str">
        <f t="shared" ca="1" si="348"/>
        <v/>
      </c>
      <c r="AJ289" s="138" t="str">
        <f t="shared" ca="1" si="348"/>
        <v/>
      </c>
      <c r="AK289" s="151"/>
      <c r="AL289" s="151"/>
      <c r="AM289" s="151"/>
      <c r="AN289" s="151"/>
      <c r="AO289" s="151"/>
      <c r="AP289" s="151"/>
      <c r="AQ289" s="151"/>
      <c r="AR289" s="151"/>
      <c r="AS289" s="151"/>
      <c r="AT289" s="151"/>
      <c r="AU289" s="151"/>
      <c r="AV289" s="151"/>
      <c r="AW289" s="151"/>
      <c r="AX289" s="151"/>
      <c r="AY289" s="151"/>
      <c r="AZ289" s="151"/>
      <c r="BA289" s="151"/>
      <c r="BB289" s="151"/>
      <c r="BC289" s="151"/>
      <c r="BD289" s="151"/>
      <c r="BE289" s="151"/>
      <c r="BF289" s="151"/>
      <c r="BG289" s="151"/>
      <c r="BH289" s="151"/>
      <c r="BI289" s="151"/>
      <c r="BJ289" s="151"/>
      <c r="BK289" s="151"/>
      <c r="BL289" s="151"/>
      <c r="BM289" s="151"/>
      <c r="BN289" s="151"/>
      <c r="BO289" s="151"/>
      <c r="BP289" s="151"/>
      <c r="BQ289" s="151"/>
      <c r="BR289" s="151"/>
    </row>
    <row r="290" spans="1:70" s="115" customFormat="1" ht="33">
      <c r="A290" s="114"/>
      <c r="B290" s="121"/>
      <c r="C290" s="141">
        <f ca="1">IF(P294="Good",COUNTIF(INDIRECT("P1:P"&amp;ROW(P294)),"Good"))</f>
        <v>42</v>
      </c>
      <c r="D290" s="285" t="str">
        <f ca="1">IFERROR(SUM(Q294:AJ294)/SUM(Q293:AJ293),"-")</f>
        <v>-</v>
      </c>
      <c r="E290" s="139">
        <f ca="1">VLOOKUP(G290,'Code List'!B:D,2,0)</f>
        <v>15</v>
      </c>
      <c r="F290" s="139">
        <f ca="1">VLOOKUP(G290,'Code List'!B:D,3,0)</f>
        <v>380</v>
      </c>
      <c r="G290" s="87" t="str">
        <f ca="1">VLOOKUP(C290,'Code List'!A:B,2,0)</f>
        <v>DA63-07349N</v>
      </c>
      <c r="H290" s="195">
        <f ca="1">SUM(Q291:AJ291)-K290</f>
        <v>-3605</v>
      </c>
      <c r="I290" s="133"/>
      <c r="J290" s="211">
        <f ca="1">VLOOKUP(G290,'Code List'!B:G,6,0)</f>
        <v>1</v>
      </c>
      <c r="K290" s="140">
        <f ca="1">SUMIFS(Stock!C:C,Stock!B:B,'DA Injection'!G290)+SUMIFS(Stock!C:C,Stock!B:B,VLOOKUP('DA Injection'!G290,'Code List'!$B:$K,10,0))</f>
        <v>5195</v>
      </c>
      <c r="L290" s="140">
        <f ca="1">VLOOKUP(G290,'Code List'!B:F,4,0)</f>
        <v>39</v>
      </c>
      <c r="M290" s="140">
        <f ca="1">VLOOKUP(G290,'Code List'!B:F,5,0)</f>
        <v>4</v>
      </c>
      <c r="N290" s="197">
        <f t="shared" ca="1" si="321"/>
        <v>369.23076923076923</v>
      </c>
      <c r="O290" s="134"/>
      <c r="P290" s="124" t="s">
        <v>231</v>
      </c>
      <c r="Q290" s="125" t="s">
        <v>228</v>
      </c>
      <c r="R290" s="126" t="s">
        <v>229</v>
      </c>
      <c r="S290" s="125" t="s">
        <v>228</v>
      </c>
      <c r="T290" s="126" t="s">
        <v>229</v>
      </c>
      <c r="U290" s="125" t="s">
        <v>228</v>
      </c>
      <c r="V290" s="126" t="s">
        <v>229</v>
      </c>
      <c r="W290" s="125" t="s">
        <v>228</v>
      </c>
      <c r="X290" s="126" t="s">
        <v>229</v>
      </c>
      <c r="Y290" s="125" t="s">
        <v>228</v>
      </c>
      <c r="Z290" s="126" t="s">
        <v>229</v>
      </c>
      <c r="AA290" s="125" t="s">
        <v>228</v>
      </c>
      <c r="AB290" s="126" t="s">
        <v>229</v>
      </c>
      <c r="AC290" s="125" t="s">
        <v>228</v>
      </c>
      <c r="AD290" s="126" t="s">
        <v>229</v>
      </c>
      <c r="AE290" s="125" t="s">
        <v>228</v>
      </c>
      <c r="AF290" s="126" t="s">
        <v>229</v>
      </c>
      <c r="AG290" s="125" t="s">
        <v>228</v>
      </c>
      <c r="AH290" s="126" t="s">
        <v>229</v>
      </c>
      <c r="AI290" s="125" t="s">
        <v>228</v>
      </c>
      <c r="AJ290" s="126" t="s">
        <v>229</v>
      </c>
      <c r="AK290" s="150"/>
      <c r="AL290" s="150"/>
      <c r="AM290" s="150"/>
      <c r="AN290" s="150"/>
      <c r="AO290" s="150"/>
      <c r="AP290" s="150"/>
      <c r="AQ290" s="150"/>
      <c r="AR290" s="150"/>
      <c r="AS290" s="150"/>
      <c r="AT290" s="150"/>
      <c r="AU290" s="150"/>
      <c r="AV290" s="150"/>
      <c r="AW290" s="150"/>
      <c r="AX290" s="150"/>
      <c r="AY290" s="150"/>
      <c r="AZ290" s="150"/>
      <c r="BA290" s="150"/>
      <c r="BB290" s="150"/>
      <c r="BC290" s="150"/>
      <c r="BD290" s="150"/>
      <c r="BE290" s="150"/>
      <c r="BF290" s="150"/>
      <c r="BG290" s="150"/>
      <c r="BH290" s="150"/>
      <c r="BI290" s="150"/>
      <c r="BJ290" s="150"/>
      <c r="BK290" s="150"/>
      <c r="BL290" s="150"/>
      <c r="BM290" s="150"/>
      <c r="BN290" s="150"/>
      <c r="BO290" s="150"/>
      <c r="BP290" s="150"/>
      <c r="BQ290" s="150"/>
      <c r="BR290" s="150"/>
    </row>
    <row r="291" spans="1:70" s="115" customFormat="1" ht="66.95" customHeight="1">
      <c r="A291" s="114"/>
      <c r="B291" s="121"/>
      <c r="C291" s="144">
        <f t="shared" ref="C291:M291" ca="1" si="349">C290</f>
        <v>42</v>
      </c>
      <c r="D291" s="264" t="str">
        <f t="shared" ca="1" si="349"/>
        <v>-</v>
      </c>
      <c r="E291" s="144">
        <f t="shared" ca="1" si="349"/>
        <v>15</v>
      </c>
      <c r="F291" s="144">
        <f t="shared" ca="1" si="349"/>
        <v>380</v>
      </c>
      <c r="G291" s="144" t="str">
        <f t="shared" ca="1" si="349"/>
        <v>DA63-07349N</v>
      </c>
      <c r="H291" s="196">
        <f t="shared" ca="1" si="349"/>
        <v>-3605</v>
      </c>
      <c r="I291" s="144">
        <f t="shared" si="349"/>
        <v>0</v>
      </c>
      <c r="J291" s="212">
        <f t="shared" ca="1" si="349"/>
        <v>1</v>
      </c>
      <c r="K291" s="146">
        <f t="shared" ca="1" si="349"/>
        <v>5195</v>
      </c>
      <c r="L291" s="146">
        <f t="shared" ca="1" si="349"/>
        <v>39</v>
      </c>
      <c r="M291" s="146">
        <f t="shared" ca="1" si="349"/>
        <v>4</v>
      </c>
      <c r="N291" s="193">
        <f t="shared" ca="1" si="321"/>
        <v>369.23076923076923</v>
      </c>
      <c r="O291" s="134" t="s">
        <v>238</v>
      </c>
      <c r="P291" s="124"/>
      <c r="Q291" s="463">
        <f ca="1">IF(SUMIFS(INDIRECT("'PSI WM REF'!"&amp;SUBSTITUTE(ADDRESS(1,MATCH(Q$2,INDIRECT("'PSI WM REF'!"&amp;"5:5"),0)),"$1","")&amp;":"&amp;SUBSTITUTE(ADDRESS(1,MATCH(Q$2,INDIRECT("'PSI WM REF'!"&amp;"5:5"),0)),"$1","")),INDIRECT("'PSI WM REF'!"&amp;"C:C"),$G290,INDIRECT("'PSI WM REF'!"&amp;"U:U"),"3.Balance stock (only SEHC)")&gt;0,0,IF(ABS(SUMIFS(INDIRECT("'PSI WM REF'!"&amp;SUBSTITUTE(ADDRESS(1,MATCH(Q$2,INDIRECT("'PSI WM REF'!"&amp;"5:5"),0)),"$1","")&amp;":"&amp;SUBSTITUTE(ADDRESS(1,MATCH(Q$2,INDIRECT("'PSI WM REF'!"&amp;"5:5"),0)),"$1","")),INDIRECT("'PSI WM REF'!"&amp;"C:C"),$G290,INDIRECT("'PSI WM REF'!"&amp;"U:U"),"3.Balance stock (only SEHC)"))&gt;SUMIFS(INDIRECT("'PSI WM REF'!"&amp;SUBSTITUTE(ADDRESS(1,MATCH(Q$2,INDIRECT("'PSI WM REF'!"&amp;"5:5"),0)),"$1","")&amp;":"&amp;SUBSTITUTE(ADDRESS(1,MATCH(Q$2,INDIRECT("'PSI WM REF'!"&amp;"5:5"),0)),"$1","")),INDIRECT("'PSI WM REF'!"&amp;"C:C"),$G290,INDIRECT("'PSI WM REF'!"&amp;"U:U"),"1.Requirements (필요량)"),SUMIFS(INDIRECT("'PSI WM REF'!"&amp;SUBSTITUTE(ADDRESS(1,MATCH(Q$2,INDIRECT("'PSI WM REF'!"&amp;"5:5"),0)),"$1","")&amp;":"&amp;SUBSTITUTE(ADDRESS(1,MATCH(Q$2,INDIRECT("'PSI WM REF'!"&amp;"5:5"),0)),"$1","")),INDIRECT("'PSI WM REF'!"&amp;"C:C"),$G290,INDIRECT("'PSI WM REF'!"&amp;"U:U"),"1.Requirements (필요량)"),ABS(SUMIFS(INDIRECT("'PSI WM REF'!"&amp;SUBSTITUTE(ADDRESS(1,MATCH(Q$2,INDIRECT("'PSI WM REF'!"&amp;"5:5"),0)),"$1","")&amp;":"&amp;SUBSTITUTE(ADDRESS(1,MATCH(Q$2,INDIRECT("'PSI WM REF'!"&amp;"5:5"),0)),"$1","")),INDIRECT("'PSI WM REF'!"&amp;"C:C"),$G290,INDIRECT("'PSI WM REF'!"&amp;"U:U"),"3.Balance stock (only SEHC)"))))+N(" [[[[               Comment: WM REF PSI              ]]]")+IFERROR(SUMIFS(INDIRECT("'PSI VC'!"&amp;SUBSTITUTE(ADDRESS(1,MATCH(Q$2,INDIRECT("'PSI VC'!"&amp;"3:3"),0)),"$1","")&amp;":"&amp;SUBSTITUTE(ADDRESS(1,MATCH(Q$2,INDIRECT("'PSI VC'!"&amp;"3:3"),0)),"$1","")),INDIRECT("'PSI VC'!"&amp;"A:A"),$G290),0)+N("[[[                    Comment: VC PSI                    ]]]")+SUMIFS(INDIRECT("'Assy PSI Shortage'!"&amp;SUBSTITUTE(ADDRESS(1,42+MATCH(Q$2,INDIRECT("'Assy PSI Shortage'!"&amp;"AQ2:BA2"),0)),"$1","")&amp;":"&amp;SUBSTITUTE(ADDRESS(1,42+MATCH(Q$2,INDIRECT("'Assy PSI Shortage'!"&amp;"AQ2:BA2"),0)),"$1","")),'Assy PSI Shortage'!$AP:$AP,'DA Injection'!$G290)+N("[[[                    Comment: Assy PSI                    ]]]")</f>
        <v>0</v>
      </c>
      <c r="R291" s="464"/>
      <c r="S291" s="463">
        <f ca="1">IF(SUMIFS(INDIRECT("'PSI WM REF'!"&amp;SUBSTITUTE(ADDRESS(1,MATCH(S$2,INDIRECT("'PSI WM REF'!"&amp;"5:5"),0)),"$1","")&amp;":"&amp;SUBSTITUTE(ADDRESS(1,MATCH(S$2,INDIRECT("'PSI WM REF'!"&amp;"5:5"),0)),"$1","")),INDIRECT("'PSI WM REF'!"&amp;"C:C"),$G290,INDIRECT("'PSI WM REF'!"&amp;"U:U"),"3.Balance stock (only SEHC)")&gt;0,0,IF(ABS(SUMIFS(INDIRECT("'PSI WM REF'!"&amp;SUBSTITUTE(ADDRESS(1,MATCH(S$2,INDIRECT("'PSI WM REF'!"&amp;"5:5"),0)),"$1","")&amp;":"&amp;SUBSTITUTE(ADDRESS(1,MATCH(S$2,INDIRECT("'PSI WM REF'!"&amp;"5:5"),0)),"$1","")),INDIRECT("'PSI WM REF'!"&amp;"C:C"),$G290,INDIRECT("'PSI WM REF'!"&amp;"U:U"),"3.Balance stock (only SEHC)"))&gt;SUMIFS(INDIRECT("'PSI WM REF'!"&amp;SUBSTITUTE(ADDRESS(1,MATCH(S$2,INDIRECT("'PSI WM REF'!"&amp;"5:5"),0)),"$1","")&amp;":"&amp;SUBSTITUTE(ADDRESS(1,MATCH(S$2,INDIRECT("'PSI WM REF'!"&amp;"5:5"),0)),"$1","")),INDIRECT("'PSI WM REF'!"&amp;"C:C"),$G290,INDIRECT("'PSI WM REF'!"&amp;"U:U"),"1.Requirements (필요량)"),SUMIFS(INDIRECT("'PSI WM REF'!"&amp;SUBSTITUTE(ADDRESS(1,MATCH(S$2,INDIRECT("'PSI WM REF'!"&amp;"5:5"),0)),"$1","")&amp;":"&amp;SUBSTITUTE(ADDRESS(1,MATCH(S$2,INDIRECT("'PSI WM REF'!"&amp;"5:5"),0)),"$1","")),INDIRECT("'PSI WM REF'!"&amp;"C:C"),$G290,INDIRECT("'PSI WM REF'!"&amp;"U:U"),"1.Requirements (필요량)"),ABS(SUMIFS(INDIRECT("'PSI WM REF'!"&amp;SUBSTITUTE(ADDRESS(1,MATCH(S$2,INDIRECT("'PSI WM REF'!"&amp;"5:5"),0)),"$1","")&amp;":"&amp;SUBSTITUTE(ADDRESS(1,MATCH(S$2,INDIRECT("'PSI WM REF'!"&amp;"5:5"),0)),"$1","")),INDIRECT("'PSI WM REF'!"&amp;"C:C"),$G290,INDIRECT("'PSI WM REF'!"&amp;"U:U"),"3.Balance stock (only SEHC)"))))+N(" [[[[               Comment: WM REF PSI              ]]]")+IFERROR(SUMIFS(INDIRECT("'PSI VC'!"&amp;SUBSTITUTE(ADDRESS(1,MATCH(S$2,INDIRECT("'PSI VC'!"&amp;"3:3"),0)),"$1","")&amp;":"&amp;SUBSTITUTE(ADDRESS(1,MATCH(S$2,INDIRECT("'PSI VC'!"&amp;"3:3"),0)),"$1","")),INDIRECT("'PSI VC'!"&amp;"A:A"),$G290),0)+N("[[[                    Comment: VC PSI                    ]]]")+SUMIFS(INDIRECT("'Assy PSI Shortage'!"&amp;SUBSTITUTE(ADDRESS(1,42+MATCH(S$2,INDIRECT("'Assy PSI Shortage'!"&amp;"AQ2:BA2"),0)),"$1","")&amp;":"&amp;SUBSTITUTE(ADDRESS(1,42+MATCH(S$2,INDIRECT("'Assy PSI Shortage'!"&amp;"AQ2:BA2"),0)),"$1","")),'Assy PSI Shortage'!$AP:$AP,'DA Injection'!$G290)+N("[[[                    Comment: Assy PSI                    ]]]")</f>
        <v>0</v>
      </c>
      <c r="T291" s="464"/>
      <c r="U291" s="463">
        <f ca="1">IF(SUMIFS(INDIRECT("'PSI WM REF'!"&amp;SUBSTITUTE(ADDRESS(1,MATCH(U$2,INDIRECT("'PSI WM REF'!"&amp;"5:5"),0)),"$1","")&amp;":"&amp;SUBSTITUTE(ADDRESS(1,MATCH(U$2,INDIRECT("'PSI WM REF'!"&amp;"5:5"),0)),"$1","")),INDIRECT("'PSI WM REF'!"&amp;"C:C"),$G290,INDIRECT("'PSI WM REF'!"&amp;"U:U"),"3.Balance stock (only SEHC)")&gt;0,0,IF(ABS(SUMIFS(INDIRECT("'PSI WM REF'!"&amp;SUBSTITUTE(ADDRESS(1,MATCH(U$2,INDIRECT("'PSI WM REF'!"&amp;"5:5"),0)),"$1","")&amp;":"&amp;SUBSTITUTE(ADDRESS(1,MATCH(U$2,INDIRECT("'PSI WM REF'!"&amp;"5:5"),0)),"$1","")),INDIRECT("'PSI WM REF'!"&amp;"C:C"),$G290,INDIRECT("'PSI WM REF'!"&amp;"U:U"),"3.Balance stock (only SEHC)"))&gt;SUMIFS(INDIRECT("'PSI WM REF'!"&amp;SUBSTITUTE(ADDRESS(1,MATCH(U$2,INDIRECT("'PSI WM REF'!"&amp;"5:5"),0)),"$1","")&amp;":"&amp;SUBSTITUTE(ADDRESS(1,MATCH(U$2,INDIRECT("'PSI WM REF'!"&amp;"5:5"),0)),"$1","")),INDIRECT("'PSI WM REF'!"&amp;"C:C"),$G290,INDIRECT("'PSI WM REF'!"&amp;"U:U"),"1.Requirements (필요량)"),SUMIFS(INDIRECT("'PSI WM REF'!"&amp;SUBSTITUTE(ADDRESS(1,MATCH(U$2,INDIRECT("'PSI WM REF'!"&amp;"5:5"),0)),"$1","")&amp;":"&amp;SUBSTITUTE(ADDRESS(1,MATCH(U$2,INDIRECT("'PSI WM REF'!"&amp;"5:5"),0)),"$1","")),INDIRECT("'PSI WM REF'!"&amp;"C:C"),$G290,INDIRECT("'PSI WM REF'!"&amp;"U:U"),"1.Requirements (필요량)"),ABS(SUMIFS(INDIRECT("'PSI WM REF'!"&amp;SUBSTITUTE(ADDRESS(1,MATCH(U$2,INDIRECT("'PSI WM REF'!"&amp;"5:5"),0)),"$1","")&amp;":"&amp;SUBSTITUTE(ADDRESS(1,MATCH(U$2,INDIRECT("'PSI WM REF'!"&amp;"5:5"),0)),"$1","")),INDIRECT("'PSI WM REF'!"&amp;"C:C"),$G290,INDIRECT("'PSI WM REF'!"&amp;"U:U"),"3.Balance stock (only SEHC)"))))+N(" [[[[               Comment: WM REF PSI              ]]]")+IFERROR(SUMIFS(INDIRECT("'PSI VC'!"&amp;SUBSTITUTE(ADDRESS(1,MATCH(U$2,INDIRECT("'PSI VC'!"&amp;"3:3"),0)),"$1","")&amp;":"&amp;SUBSTITUTE(ADDRESS(1,MATCH(U$2,INDIRECT("'PSI VC'!"&amp;"3:3"),0)),"$1","")),INDIRECT("'PSI VC'!"&amp;"A:A"),$G290),0)+N("[[[                    Comment: VC PSI                    ]]]")+SUMIFS(INDIRECT("'Assy PSI Shortage'!"&amp;SUBSTITUTE(ADDRESS(1,42+MATCH(U$2,INDIRECT("'Assy PSI Shortage'!"&amp;"AQ2:BA2"),0)),"$1","")&amp;":"&amp;SUBSTITUTE(ADDRESS(1,42+MATCH(U$2,INDIRECT("'Assy PSI Shortage'!"&amp;"AQ2:BA2"),0)),"$1","")),'Assy PSI Shortage'!$AP:$AP,'DA Injection'!$G290)+N("[[[                    Comment: Assy PSI                    ]]]")</f>
        <v>0</v>
      </c>
      <c r="V291" s="464"/>
      <c r="W291" s="463">
        <f ca="1">IF(SUMIFS(INDIRECT("'PSI WM REF'!"&amp;SUBSTITUTE(ADDRESS(1,MATCH(W$2,INDIRECT("'PSI WM REF'!"&amp;"5:5"),0)),"$1","")&amp;":"&amp;SUBSTITUTE(ADDRESS(1,MATCH(W$2,INDIRECT("'PSI WM REF'!"&amp;"5:5"),0)),"$1","")),INDIRECT("'PSI WM REF'!"&amp;"C:C"),$G290,INDIRECT("'PSI WM REF'!"&amp;"U:U"),"3.Balance stock (only SEHC)")&gt;0,0,IF(ABS(SUMIFS(INDIRECT("'PSI WM REF'!"&amp;SUBSTITUTE(ADDRESS(1,MATCH(W$2,INDIRECT("'PSI WM REF'!"&amp;"5:5"),0)),"$1","")&amp;":"&amp;SUBSTITUTE(ADDRESS(1,MATCH(W$2,INDIRECT("'PSI WM REF'!"&amp;"5:5"),0)),"$1","")),INDIRECT("'PSI WM REF'!"&amp;"C:C"),$G290,INDIRECT("'PSI WM REF'!"&amp;"U:U"),"3.Balance stock (only SEHC)"))&gt;SUMIFS(INDIRECT("'PSI WM REF'!"&amp;SUBSTITUTE(ADDRESS(1,MATCH(W$2,INDIRECT("'PSI WM REF'!"&amp;"5:5"),0)),"$1","")&amp;":"&amp;SUBSTITUTE(ADDRESS(1,MATCH(W$2,INDIRECT("'PSI WM REF'!"&amp;"5:5"),0)),"$1","")),INDIRECT("'PSI WM REF'!"&amp;"C:C"),$G290,INDIRECT("'PSI WM REF'!"&amp;"U:U"),"1.Requirements (필요량)"),SUMIFS(INDIRECT("'PSI WM REF'!"&amp;SUBSTITUTE(ADDRESS(1,MATCH(W$2,INDIRECT("'PSI WM REF'!"&amp;"5:5"),0)),"$1","")&amp;":"&amp;SUBSTITUTE(ADDRESS(1,MATCH(W$2,INDIRECT("'PSI WM REF'!"&amp;"5:5"),0)),"$1","")),INDIRECT("'PSI WM REF'!"&amp;"C:C"),$G290,INDIRECT("'PSI WM REF'!"&amp;"U:U"),"1.Requirements (필요량)"),ABS(SUMIFS(INDIRECT("'PSI WM REF'!"&amp;SUBSTITUTE(ADDRESS(1,MATCH(W$2,INDIRECT("'PSI WM REF'!"&amp;"5:5"),0)),"$1","")&amp;":"&amp;SUBSTITUTE(ADDRESS(1,MATCH(W$2,INDIRECT("'PSI WM REF'!"&amp;"5:5"),0)),"$1","")),INDIRECT("'PSI WM REF'!"&amp;"C:C"),$G290,INDIRECT("'PSI WM REF'!"&amp;"U:U"),"3.Balance stock (only SEHC)"))))+N(" [[[[               Comment: WM REF PSI              ]]]")+IFERROR(SUMIFS(INDIRECT("'PSI VC'!"&amp;SUBSTITUTE(ADDRESS(1,MATCH(W$2,INDIRECT("'PSI VC'!"&amp;"3:3"),0)),"$1","")&amp;":"&amp;SUBSTITUTE(ADDRESS(1,MATCH(W$2,INDIRECT("'PSI VC'!"&amp;"3:3"),0)),"$1","")),INDIRECT("'PSI VC'!"&amp;"A:A"),$G290),0)+N("[[[                    Comment: VC PSI                    ]]]")+SUMIFS(INDIRECT("'Assy PSI Shortage'!"&amp;SUBSTITUTE(ADDRESS(1,42+MATCH(W$2,INDIRECT("'Assy PSI Shortage'!"&amp;"AQ2:BA2"),0)),"$1","")&amp;":"&amp;SUBSTITUTE(ADDRESS(1,42+MATCH(W$2,INDIRECT("'Assy PSI Shortage'!"&amp;"AQ2:BA2"),0)),"$1","")),'Assy PSI Shortage'!$AP:$AP,'DA Injection'!$G290)+N("[[[                    Comment: Assy PSI                    ]]]")</f>
        <v>0</v>
      </c>
      <c r="X291" s="464"/>
      <c r="Y291" s="463">
        <f ca="1">IF(SUMIFS(INDIRECT("'PSI WM REF'!"&amp;SUBSTITUTE(ADDRESS(1,MATCH(Y$2,INDIRECT("'PSI WM REF'!"&amp;"5:5"),0)),"$1","")&amp;":"&amp;SUBSTITUTE(ADDRESS(1,MATCH(Y$2,INDIRECT("'PSI WM REF'!"&amp;"5:5"),0)),"$1","")),INDIRECT("'PSI WM REF'!"&amp;"C:C"),$G290,INDIRECT("'PSI WM REF'!"&amp;"U:U"),"3.Balance stock (only SEHC)")&gt;0,0,IF(ABS(SUMIFS(INDIRECT("'PSI WM REF'!"&amp;SUBSTITUTE(ADDRESS(1,MATCH(Y$2,INDIRECT("'PSI WM REF'!"&amp;"5:5"),0)),"$1","")&amp;":"&amp;SUBSTITUTE(ADDRESS(1,MATCH(Y$2,INDIRECT("'PSI WM REF'!"&amp;"5:5"),0)),"$1","")),INDIRECT("'PSI WM REF'!"&amp;"C:C"),$G290,INDIRECT("'PSI WM REF'!"&amp;"U:U"),"3.Balance stock (only SEHC)"))&gt;SUMIFS(INDIRECT("'PSI WM REF'!"&amp;SUBSTITUTE(ADDRESS(1,MATCH(Y$2,INDIRECT("'PSI WM REF'!"&amp;"5:5"),0)),"$1","")&amp;":"&amp;SUBSTITUTE(ADDRESS(1,MATCH(Y$2,INDIRECT("'PSI WM REF'!"&amp;"5:5"),0)),"$1","")),INDIRECT("'PSI WM REF'!"&amp;"C:C"),$G290,INDIRECT("'PSI WM REF'!"&amp;"U:U"),"1.Requirements (필요량)"),SUMIFS(INDIRECT("'PSI WM REF'!"&amp;SUBSTITUTE(ADDRESS(1,MATCH(Y$2,INDIRECT("'PSI WM REF'!"&amp;"5:5"),0)),"$1","")&amp;":"&amp;SUBSTITUTE(ADDRESS(1,MATCH(Y$2,INDIRECT("'PSI WM REF'!"&amp;"5:5"),0)),"$1","")),INDIRECT("'PSI WM REF'!"&amp;"C:C"),$G290,INDIRECT("'PSI WM REF'!"&amp;"U:U"),"1.Requirements (필요량)"),ABS(SUMIFS(INDIRECT("'PSI WM REF'!"&amp;SUBSTITUTE(ADDRESS(1,MATCH(Y$2,INDIRECT("'PSI WM REF'!"&amp;"5:5"),0)),"$1","")&amp;":"&amp;SUBSTITUTE(ADDRESS(1,MATCH(Y$2,INDIRECT("'PSI WM REF'!"&amp;"5:5"),0)),"$1","")),INDIRECT("'PSI WM REF'!"&amp;"C:C"),$G290,INDIRECT("'PSI WM REF'!"&amp;"U:U"),"3.Balance stock (only SEHC)"))))+N(" [[[[               Comment: WM REF PSI              ]]]")+IFERROR(SUMIFS(INDIRECT("'PSI VC'!"&amp;SUBSTITUTE(ADDRESS(1,MATCH(Y$2,INDIRECT("'PSI VC'!"&amp;"3:3"),0)),"$1","")&amp;":"&amp;SUBSTITUTE(ADDRESS(1,MATCH(Y$2,INDIRECT("'PSI VC'!"&amp;"3:3"),0)),"$1","")),INDIRECT("'PSI VC'!"&amp;"A:A"),$G290),0)+N("[[[                    Comment: VC PSI                    ]]]")+SUMIFS(INDIRECT("'Assy PSI Shortage'!"&amp;SUBSTITUTE(ADDRESS(1,42+MATCH(Y$2,INDIRECT("'Assy PSI Shortage'!"&amp;"AQ2:BA2"),0)),"$1","")&amp;":"&amp;SUBSTITUTE(ADDRESS(1,42+MATCH(Y$2,INDIRECT("'Assy PSI Shortage'!"&amp;"AQ2:BA2"),0)),"$1","")),'Assy PSI Shortage'!$AP:$AP,'DA Injection'!$G290)+N("[[[                    Comment: Assy PSI                    ]]]")</f>
        <v>18</v>
      </c>
      <c r="Z291" s="464"/>
      <c r="AA291" s="463">
        <f ca="1">IF(SUMIFS(INDIRECT("'PSI WM REF'!"&amp;SUBSTITUTE(ADDRESS(1,MATCH(AA$2,INDIRECT("'PSI WM REF'!"&amp;"5:5"),0)),"$1","")&amp;":"&amp;SUBSTITUTE(ADDRESS(1,MATCH(AA$2,INDIRECT("'PSI WM REF'!"&amp;"5:5"),0)),"$1","")),INDIRECT("'PSI WM REF'!"&amp;"C:C"),$G290,INDIRECT("'PSI WM REF'!"&amp;"U:U"),"3.Balance stock (only SEHC)")&gt;0,0,IF(ABS(SUMIFS(INDIRECT("'PSI WM REF'!"&amp;SUBSTITUTE(ADDRESS(1,MATCH(AA$2,INDIRECT("'PSI WM REF'!"&amp;"5:5"),0)),"$1","")&amp;":"&amp;SUBSTITUTE(ADDRESS(1,MATCH(AA$2,INDIRECT("'PSI WM REF'!"&amp;"5:5"),0)),"$1","")),INDIRECT("'PSI WM REF'!"&amp;"C:C"),$G290,INDIRECT("'PSI WM REF'!"&amp;"U:U"),"3.Balance stock (only SEHC)"))&gt;SUMIFS(INDIRECT("'PSI WM REF'!"&amp;SUBSTITUTE(ADDRESS(1,MATCH(AA$2,INDIRECT("'PSI WM REF'!"&amp;"5:5"),0)),"$1","")&amp;":"&amp;SUBSTITUTE(ADDRESS(1,MATCH(AA$2,INDIRECT("'PSI WM REF'!"&amp;"5:5"),0)),"$1","")),INDIRECT("'PSI WM REF'!"&amp;"C:C"),$G290,INDIRECT("'PSI WM REF'!"&amp;"U:U"),"1.Requirements (필요량)"),SUMIFS(INDIRECT("'PSI WM REF'!"&amp;SUBSTITUTE(ADDRESS(1,MATCH(AA$2,INDIRECT("'PSI WM REF'!"&amp;"5:5"),0)),"$1","")&amp;":"&amp;SUBSTITUTE(ADDRESS(1,MATCH(AA$2,INDIRECT("'PSI WM REF'!"&amp;"5:5"),0)),"$1","")),INDIRECT("'PSI WM REF'!"&amp;"C:C"),$G290,INDIRECT("'PSI WM REF'!"&amp;"U:U"),"1.Requirements (필요량)"),ABS(SUMIFS(INDIRECT("'PSI WM REF'!"&amp;SUBSTITUTE(ADDRESS(1,MATCH(AA$2,INDIRECT("'PSI WM REF'!"&amp;"5:5"),0)),"$1","")&amp;":"&amp;SUBSTITUTE(ADDRESS(1,MATCH(AA$2,INDIRECT("'PSI WM REF'!"&amp;"5:5"),0)),"$1","")),INDIRECT("'PSI WM REF'!"&amp;"C:C"),$G290,INDIRECT("'PSI WM REF'!"&amp;"U:U"),"3.Balance stock (only SEHC)"))))+N(" [[[[               Comment: WM REF PSI              ]]]")+IFERROR(SUMIFS(INDIRECT("'PSI VC'!"&amp;SUBSTITUTE(ADDRESS(1,MATCH(AA$2,INDIRECT("'PSI VC'!"&amp;"3:3"),0)),"$1","")&amp;":"&amp;SUBSTITUTE(ADDRESS(1,MATCH(AA$2,INDIRECT("'PSI VC'!"&amp;"3:3"),0)),"$1","")),INDIRECT("'PSI VC'!"&amp;"A:A"),$G290),0)+N("[[[                    Comment: VC PSI                    ]]]")+SUMIFS(INDIRECT("'Assy PSI Shortage'!"&amp;SUBSTITUTE(ADDRESS(1,42+MATCH(AA$2,INDIRECT("'Assy PSI Shortage'!"&amp;"AQ2:BA2"),0)),"$1","")&amp;":"&amp;SUBSTITUTE(ADDRESS(1,42+MATCH(AA$2,INDIRECT("'Assy PSI Shortage'!"&amp;"AQ2:BA2"),0)),"$1","")),'Assy PSI Shortage'!$AP:$AP,'DA Injection'!$G290)+N("[[[                    Comment: Assy PSI                    ]]]")</f>
        <v>15</v>
      </c>
      <c r="AB291" s="464"/>
      <c r="AC291" s="463">
        <f ca="1">IF(SUMIFS(INDIRECT("'PSI WM REF'!"&amp;SUBSTITUTE(ADDRESS(1,MATCH(AC$2,INDIRECT("'PSI WM REF'!"&amp;"5:5"),0)),"$1","")&amp;":"&amp;SUBSTITUTE(ADDRESS(1,MATCH(AC$2,INDIRECT("'PSI WM REF'!"&amp;"5:5"),0)),"$1","")),INDIRECT("'PSI WM REF'!"&amp;"C:C"),$G290,INDIRECT("'PSI WM REF'!"&amp;"U:U"),"3.Balance stock (only SEHC)")&gt;0,0,IF(ABS(SUMIFS(INDIRECT("'PSI WM REF'!"&amp;SUBSTITUTE(ADDRESS(1,MATCH(AC$2,INDIRECT("'PSI WM REF'!"&amp;"5:5"),0)),"$1","")&amp;":"&amp;SUBSTITUTE(ADDRESS(1,MATCH(AC$2,INDIRECT("'PSI WM REF'!"&amp;"5:5"),0)),"$1","")),INDIRECT("'PSI WM REF'!"&amp;"C:C"),$G290,INDIRECT("'PSI WM REF'!"&amp;"U:U"),"3.Balance stock (only SEHC)"))&gt;SUMIFS(INDIRECT("'PSI WM REF'!"&amp;SUBSTITUTE(ADDRESS(1,MATCH(AC$2,INDIRECT("'PSI WM REF'!"&amp;"5:5"),0)),"$1","")&amp;":"&amp;SUBSTITUTE(ADDRESS(1,MATCH(AC$2,INDIRECT("'PSI WM REF'!"&amp;"5:5"),0)),"$1","")),INDIRECT("'PSI WM REF'!"&amp;"C:C"),$G290,INDIRECT("'PSI WM REF'!"&amp;"U:U"),"1.Requirements (필요량)"),SUMIFS(INDIRECT("'PSI WM REF'!"&amp;SUBSTITUTE(ADDRESS(1,MATCH(AC$2,INDIRECT("'PSI WM REF'!"&amp;"5:5"),0)),"$1","")&amp;":"&amp;SUBSTITUTE(ADDRESS(1,MATCH(AC$2,INDIRECT("'PSI WM REF'!"&amp;"5:5"),0)),"$1","")),INDIRECT("'PSI WM REF'!"&amp;"C:C"),$G290,INDIRECT("'PSI WM REF'!"&amp;"U:U"),"1.Requirements (필요량)"),ABS(SUMIFS(INDIRECT("'PSI WM REF'!"&amp;SUBSTITUTE(ADDRESS(1,MATCH(AC$2,INDIRECT("'PSI WM REF'!"&amp;"5:5"),0)),"$1","")&amp;":"&amp;SUBSTITUTE(ADDRESS(1,MATCH(AC$2,INDIRECT("'PSI WM REF'!"&amp;"5:5"),0)),"$1","")),INDIRECT("'PSI WM REF'!"&amp;"C:C"),$G290,INDIRECT("'PSI WM REF'!"&amp;"U:U"),"3.Balance stock (only SEHC)"))))+N(" [[[[               Comment: WM REF PSI              ]]]")+IFERROR(SUMIFS(INDIRECT("'PSI VC'!"&amp;SUBSTITUTE(ADDRESS(1,MATCH(AC$2,INDIRECT("'PSI VC'!"&amp;"3:3"),0)),"$1","")&amp;":"&amp;SUBSTITUTE(ADDRESS(1,MATCH(AC$2,INDIRECT("'PSI VC'!"&amp;"3:3"),0)),"$1","")),INDIRECT("'PSI VC'!"&amp;"A:A"),$G290),0)+N("[[[                    Comment: VC PSI                    ]]]")+SUMIFS(INDIRECT("'Assy PSI Shortage'!"&amp;SUBSTITUTE(ADDRESS(1,42+MATCH(AC$2,INDIRECT("'Assy PSI Shortage'!"&amp;"AQ2:BA2"),0)),"$1","")&amp;":"&amp;SUBSTITUTE(ADDRESS(1,42+MATCH(AC$2,INDIRECT("'Assy PSI Shortage'!"&amp;"AQ2:BA2"),0)),"$1","")),'Assy PSI Shortage'!$AP:$AP,'DA Injection'!$G290)+N("[[[                    Comment: Assy PSI                    ]]]")</f>
        <v>0</v>
      </c>
      <c r="AD291" s="464"/>
      <c r="AE291" s="463">
        <f ca="1">IF(SUMIFS(INDIRECT("'PSI WM REF'!"&amp;SUBSTITUTE(ADDRESS(1,MATCH(AE$2,INDIRECT("'PSI WM REF'!"&amp;"5:5"),0)),"$1","")&amp;":"&amp;SUBSTITUTE(ADDRESS(1,MATCH(AE$2,INDIRECT("'PSI WM REF'!"&amp;"5:5"),0)),"$1","")),INDIRECT("'PSI WM REF'!"&amp;"C:C"),$G290,INDIRECT("'PSI WM REF'!"&amp;"U:U"),"3.Balance stock (only SEHC)")&gt;0,0,IF(ABS(SUMIFS(INDIRECT("'PSI WM REF'!"&amp;SUBSTITUTE(ADDRESS(1,MATCH(AE$2,INDIRECT("'PSI WM REF'!"&amp;"5:5"),0)),"$1","")&amp;":"&amp;SUBSTITUTE(ADDRESS(1,MATCH(AE$2,INDIRECT("'PSI WM REF'!"&amp;"5:5"),0)),"$1","")),INDIRECT("'PSI WM REF'!"&amp;"C:C"),$G290,INDIRECT("'PSI WM REF'!"&amp;"U:U"),"3.Balance stock (only SEHC)"))&gt;SUMIFS(INDIRECT("'PSI WM REF'!"&amp;SUBSTITUTE(ADDRESS(1,MATCH(AE$2,INDIRECT("'PSI WM REF'!"&amp;"5:5"),0)),"$1","")&amp;":"&amp;SUBSTITUTE(ADDRESS(1,MATCH(AE$2,INDIRECT("'PSI WM REF'!"&amp;"5:5"),0)),"$1","")),INDIRECT("'PSI WM REF'!"&amp;"C:C"),$G290,INDIRECT("'PSI WM REF'!"&amp;"U:U"),"1.Requirements (필요량)"),SUMIFS(INDIRECT("'PSI WM REF'!"&amp;SUBSTITUTE(ADDRESS(1,MATCH(AE$2,INDIRECT("'PSI WM REF'!"&amp;"5:5"),0)),"$1","")&amp;":"&amp;SUBSTITUTE(ADDRESS(1,MATCH(AE$2,INDIRECT("'PSI WM REF'!"&amp;"5:5"),0)),"$1","")),INDIRECT("'PSI WM REF'!"&amp;"C:C"),$G290,INDIRECT("'PSI WM REF'!"&amp;"U:U"),"1.Requirements (필요량)"),ABS(SUMIFS(INDIRECT("'PSI WM REF'!"&amp;SUBSTITUTE(ADDRESS(1,MATCH(AE$2,INDIRECT("'PSI WM REF'!"&amp;"5:5"),0)),"$1","")&amp;":"&amp;SUBSTITUTE(ADDRESS(1,MATCH(AE$2,INDIRECT("'PSI WM REF'!"&amp;"5:5"),0)),"$1","")),INDIRECT("'PSI WM REF'!"&amp;"C:C"),$G290,INDIRECT("'PSI WM REF'!"&amp;"U:U"),"3.Balance stock (only SEHC)"))))+N(" [[[[               Comment: WM REF PSI              ]]]")+IFERROR(SUMIFS(INDIRECT("'PSI VC'!"&amp;SUBSTITUTE(ADDRESS(1,MATCH(AE$2,INDIRECT("'PSI VC'!"&amp;"3:3"),0)),"$1","")&amp;":"&amp;SUBSTITUTE(ADDRESS(1,MATCH(AE$2,INDIRECT("'PSI VC'!"&amp;"3:3"),0)),"$1","")),INDIRECT("'PSI VC'!"&amp;"A:A"),$G290),0)+N("[[[                    Comment: VC PSI                    ]]]")+SUMIFS(INDIRECT("'Assy PSI Shortage'!"&amp;SUBSTITUTE(ADDRESS(1,42+MATCH(AE$2,INDIRECT("'Assy PSI Shortage'!"&amp;"AQ2:BA2"),0)),"$1","")&amp;":"&amp;SUBSTITUTE(ADDRESS(1,42+MATCH(AE$2,INDIRECT("'Assy PSI Shortage'!"&amp;"AQ2:BA2"),0)),"$1","")),'Assy PSI Shortage'!$AP:$AP,'DA Injection'!$G290)+N("[[[                    Comment: Assy PSI                    ]]]")</f>
        <v>155</v>
      </c>
      <c r="AF291" s="464"/>
      <c r="AG291" s="463">
        <f ca="1">IF(SUMIFS(INDIRECT("'PSI WM REF'!"&amp;SUBSTITUTE(ADDRESS(1,MATCH(AG$2,INDIRECT("'PSI WM REF'!"&amp;"5:5"),0)),"$1","")&amp;":"&amp;SUBSTITUTE(ADDRESS(1,MATCH(AG$2,INDIRECT("'PSI WM REF'!"&amp;"5:5"),0)),"$1","")),INDIRECT("'PSI WM REF'!"&amp;"C:C"),$G290,INDIRECT("'PSI WM REF'!"&amp;"U:U"),"3.Balance stock (only SEHC)")&gt;0,0,IF(ABS(SUMIFS(INDIRECT("'PSI WM REF'!"&amp;SUBSTITUTE(ADDRESS(1,MATCH(AG$2,INDIRECT("'PSI WM REF'!"&amp;"5:5"),0)),"$1","")&amp;":"&amp;SUBSTITUTE(ADDRESS(1,MATCH(AG$2,INDIRECT("'PSI WM REF'!"&amp;"5:5"),0)),"$1","")),INDIRECT("'PSI WM REF'!"&amp;"C:C"),$G290,INDIRECT("'PSI WM REF'!"&amp;"U:U"),"3.Balance stock (only SEHC)"))&gt;SUMIFS(INDIRECT("'PSI WM REF'!"&amp;SUBSTITUTE(ADDRESS(1,MATCH(AG$2,INDIRECT("'PSI WM REF'!"&amp;"5:5"),0)),"$1","")&amp;":"&amp;SUBSTITUTE(ADDRESS(1,MATCH(AG$2,INDIRECT("'PSI WM REF'!"&amp;"5:5"),0)),"$1","")),INDIRECT("'PSI WM REF'!"&amp;"C:C"),$G290,INDIRECT("'PSI WM REF'!"&amp;"U:U"),"1.Requirements (필요량)"),SUMIFS(INDIRECT("'PSI WM REF'!"&amp;SUBSTITUTE(ADDRESS(1,MATCH(AG$2,INDIRECT("'PSI WM REF'!"&amp;"5:5"),0)),"$1","")&amp;":"&amp;SUBSTITUTE(ADDRESS(1,MATCH(AG$2,INDIRECT("'PSI WM REF'!"&amp;"5:5"),0)),"$1","")),INDIRECT("'PSI WM REF'!"&amp;"C:C"),$G290,INDIRECT("'PSI WM REF'!"&amp;"U:U"),"1.Requirements (필요량)"),ABS(SUMIFS(INDIRECT("'PSI WM REF'!"&amp;SUBSTITUTE(ADDRESS(1,MATCH(AG$2,INDIRECT("'PSI WM REF'!"&amp;"5:5"),0)),"$1","")&amp;":"&amp;SUBSTITUTE(ADDRESS(1,MATCH(AG$2,INDIRECT("'PSI WM REF'!"&amp;"5:5"),0)),"$1","")),INDIRECT("'PSI WM REF'!"&amp;"C:C"),$G290,INDIRECT("'PSI WM REF'!"&amp;"U:U"),"3.Balance stock (only SEHC)"))))+N(" [[[[               Comment: WM REF PSI              ]]]")+IFERROR(SUMIFS(INDIRECT("'PSI VC'!"&amp;SUBSTITUTE(ADDRESS(1,MATCH(AG$2,INDIRECT("'PSI VC'!"&amp;"3:3"),0)),"$1","")&amp;":"&amp;SUBSTITUTE(ADDRESS(1,MATCH(AG$2,INDIRECT("'PSI VC'!"&amp;"3:3"),0)),"$1","")),INDIRECT("'PSI VC'!"&amp;"A:A"),$G290),0)+N("[[[                    Comment: VC PSI                    ]]]")+SUMIFS(INDIRECT("'Assy PSI Shortage'!"&amp;SUBSTITUTE(ADDRESS(1,42+MATCH(AG$2,INDIRECT("'Assy PSI Shortage'!"&amp;"AQ2:BA2"),0)),"$1","")&amp;":"&amp;SUBSTITUTE(ADDRESS(1,42+MATCH(AG$2,INDIRECT("'Assy PSI Shortage'!"&amp;"AQ2:BA2"),0)),"$1","")),'Assy PSI Shortage'!$AP:$AP,'DA Injection'!$G290)+N("[[[                    Comment: Assy PSI                    ]]]")</f>
        <v>1402</v>
      </c>
      <c r="AH291" s="464"/>
      <c r="AI291" s="463">
        <f ca="1">IF(SUMIFS(INDIRECT("'PSI WM REF'!"&amp;SUBSTITUTE(ADDRESS(1,MATCH(AI$2,INDIRECT("'PSI WM REF'!"&amp;"5:5"),0)),"$1","")&amp;":"&amp;SUBSTITUTE(ADDRESS(1,MATCH(AI$2,INDIRECT("'PSI WM REF'!"&amp;"5:5"),0)),"$1","")),INDIRECT("'PSI WM REF'!"&amp;"C:C"),$G290,INDIRECT("'PSI WM REF'!"&amp;"U:U"),"3.Balance stock (only SEHC)")&gt;0,0,IF(ABS(SUMIFS(INDIRECT("'PSI WM REF'!"&amp;SUBSTITUTE(ADDRESS(1,MATCH(AI$2,INDIRECT("'PSI WM REF'!"&amp;"5:5"),0)),"$1","")&amp;":"&amp;SUBSTITUTE(ADDRESS(1,MATCH(AI$2,INDIRECT("'PSI WM REF'!"&amp;"5:5"),0)),"$1","")),INDIRECT("'PSI WM REF'!"&amp;"C:C"),$G290,INDIRECT("'PSI WM REF'!"&amp;"U:U"),"3.Balance stock (only SEHC)"))&gt;SUMIFS(INDIRECT("'PSI WM REF'!"&amp;SUBSTITUTE(ADDRESS(1,MATCH(AI$2,INDIRECT("'PSI WM REF'!"&amp;"5:5"),0)),"$1","")&amp;":"&amp;SUBSTITUTE(ADDRESS(1,MATCH(AI$2,INDIRECT("'PSI WM REF'!"&amp;"5:5"),0)),"$1","")),INDIRECT("'PSI WM REF'!"&amp;"C:C"),$G290,INDIRECT("'PSI WM REF'!"&amp;"U:U"),"1.Requirements (필요량)"),SUMIFS(INDIRECT("'PSI WM REF'!"&amp;SUBSTITUTE(ADDRESS(1,MATCH(AI$2,INDIRECT("'PSI WM REF'!"&amp;"5:5"),0)),"$1","")&amp;":"&amp;SUBSTITUTE(ADDRESS(1,MATCH(AI$2,INDIRECT("'PSI WM REF'!"&amp;"5:5"),0)),"$1","")),INDIRECT("'PSI WM REF'!"&amp;"C:C"),$G290,INDIRECT("'PSI WM REF'!"&amp;"U:U"),"1.Requirements (필요량)"),ABS(SUMIFS(INDIRECT("'PSI WM REF'!"&amp;SUBSTITUTE(ADDRESS(1,MATCH(AI$2,INDIRECT("'PSI WM REF'!"&amp;"5:5"),0)),"$1","")&amp;":"&amp;SUBSTITUTE(ADDRESS(1,MATCH(AI$2,INDIRECT("'PSI WM REF'!"&amp;"5:5"),0)),"$1","")),INDIRECT("'PSI WM REF'!"&amp;"C:C"),$G290,INDIRECT("'PSI WM REF'!"&amp;"U:U"),"3.Balance stock (only SEHC)"))))+N(" [[[[               Comment: WM REF PSI              ]]]")+IFERROR(SUMIFS(INDIRECT("'PSI VC'!"&amp;SUBSTITUTE(ADDRESS(1,MATCH(AI$2,INDIRECT("'PSI VC'!"&amp;"3:3"),0)),"$1","")&amp;":"&amp;SUBSTITUTE(ADDRESS(1,MATCH(AI$2,INDIRECT("'PSI VC'!"&amp;"3:3"),0)),"$1","")),INDIRECT("'PSI VC'!"&amp;"A:A"),$G290),0)+N("[[[                    Comment: VC PSI                    ]]]")+SUMIFS(INDIRECT("'Assy PSI Shortage'!"&amp;SUBSTITUTE(ADDRESS(1,42+MATCH(AI$2,INDIRECT("'Assy PSI Shortage'!"&amp;"AQ2:BA2"),0)),"$1","")&amp;":"&amp;SUBSTITUTE(ADDRESS(1,42+MATCH(AI$2,INDIRECT("'Assy PSI Shortage'!"&amp;"AQ2:BA2"),0)),"$1","")),'Assy PSI Shortage'!$AP:$AP,'DA Injection'!$G290)+N("[[[                    Comment: Assy PSI                    ]]]")</f>
        <v>0</v>
      </c>
      <c r="AJ291" s="464"/>
      <c r="AK291" s="150"/>
      <c r="AL291" s="150"/>
      <c r="AM291" s="150"/>
      <c r="AN291" s="150"/>
      <c r="AO291" s="150"/>
      <c r="AP291" s="150"/>
      <c r="AQ291" s="150"/>
      <c r="AR291" s="150"/>
      <c r="AS291" s="150"/>
      <c r="AT291" s="150"/>
      <c r="AU291" s="150"/>
      <c r="AV291" s="150"/>
      <c r="AW291" s="150"/>
      <c r="AX291" s="150"/>
      <c r="AY291" s="150"/>
      <c r="AZ291" s="150"/>
      <c r="BA291" s="150"/>
      <c r="BB291" s="150"/>
      <c r="BC291" s="150"/>
      <c r="BD291" s="150"/>
      <c r="BE291" s="150"/>
      <c r="BF291" s="150"/>
      <c r="BG291" s="150"/>
      <c r="BH291" s="150"/>
      <c r="BI291" s="150"/>
      <c r="BJ291" s="150"/>
      <c r="BK291" s="150"/>
      <c r="BL291" s="150"/>
      <c r="BM291" s="150"/>
      <c r="BN291" s="150"/>
      <c r="BO291" s="150"/>
      <c r="BP291" s="150"/>
      <c r="BQ291" s="150"/>
      <c r="BR291" s="150"/>
    </row>
    <row r="292" spans="1:70" s="115" customFormat="1" ht="33">
      <c r="A292" s="114"/>
      <c r="B292" s="121"/>
      <c r="C292" s="144">
        <f t="shared" ca="1" si="312"/>
        <v>42</v>
      </c>
      <c r="D292" s="264" t="str">
        <f t="shared" ca="1" si="312"/>
        <v>-</v>
      </c>
      <c r="E292" s="144">
        <f t="shared" ref="E292:M292" ca="1" si="350">E291</f>
        <v>15</v>
      </c>
      <c r="F292" s="144">
        <f t="shared" ca="1" si="350"/>
        <v>380</v>
      </c>
      <c r="G292" s="144" t="str">
        <f t="shared" ca="1" si="350"/>
        <v>DA63-07349N</v>
      </c>
      <c r="H292" s="196">
        <f t="shared" ca="1" si="350"/>
        <v>-3605</v>
      </c>
      <c r="I292" s="144">
        <f t="shared" si="350"/>
        <v>0</v>
      </c>
      <c r="J292" s="212">
        <f t="shared" ca="1" si="350"/>
        <v>1</v>
      </c>
      <c r="K292" s="146">
        <f t="shared" ca="1" si="350"/>
        <v>5195</v>
      </c>
      <c r="L292" s="146">
        <f t="shared" ca="1" si="350"/>
        <v>39</v>
      </c>
      <c r="M292" s="146">
        <f t="shared" ca="1" si="350"/>
        <v>4</v>
      </c>
      <c r="N292" s="193">
        <f t="shared" ca="1" si="321"/>
        <v>369.23076923076923</v>
      </c>
      <c r="O292" s="134"/>
      <c r="P292" s="127" t="s">
        <v>240</v>
      </c>
      <c r="Q292" s="208"/>
      <c r="R292" s="208"/>
      <c r="S292" s="208"/>
      <c r="T292" s="208"/>
      <c r="U292" s="208"/>
      <c r="V292" s="208"/>
      <c r="W292" s="208"/>
      <c r="X292" s="208"/>
      <c r="Y292" s="208"/>
      <c r="Z292" s="208"/>
      <c r="AA292" s="208"/>
      <c r="AB292" s="208"/>
      <c r="AC292" s="208"/>
      <c r="AD292" s="208"/>
      <c r="AE292" s="208"/>
      <c r="AF292" s="208"/>
      <c r="AG292" s="208"/>
      <c r="AH292" s="208"/>
      <c r="AI292" s="208"/>
      <c r="AJ292" s="208"/>
      <c r="AK292" s="150"/>
      <c r="AL292" s="150"/>
      <c r="AM292" s="150"/>
      <c r="AN292" s="150"/>
      <c r="AO292" s="150"/>
      <c r="AP292" s="150"/>
      <c r="AQ292" s="150"/>
      <c r="AR292" s="150"/>
      <c r="AS292" s="150"/>
      <c r="AT292" s="150"/>
      <c r="AU292" s="150"/>
      <c r="AV292" s="150"/>
      <c r="AW292" s="150"/>
      <c r="AX292" s="150"/>
      <c r="AY292" s="150"/>
      <c r="AZ292" s="150"/>
      <c r="BA292" s="150"/>
      <c r="BB292" s="150"/>
      <c r="BC292" s="150"/>
      <c r="BD292" s="150"/>
      <c r="BE292" s="150"/>
      <c r="BF292" s="150"/>
      <c r="BG292" s="150"/>
      <c r="BH292" s="150"/>
      <c r="BI292" s="150"/>
      <c r="BJ292" s="150"/>
      <c r="BK292" s="150"/>
      <c r="BL292" s="150"/>
      <c r="BM292" s="150"/>
      <c r="BN292" s="150"/>
      <c r="BO292" s="150"/>
      <c r="BP292" s="150"/>
      <c r="BQ292" s="150"/>
      <c r="BR292" s="150"/>
    </row>
    <row r="293" spans="1:70" s="55" customFormat="1" ht="33">
      <c r="A293" s="54">
        <f ca="1">IF(ISTEXT($G293),COUNTIF($G$6:$G293,"*")," ")</f>
        <v>288</v>
      </c>
      <c r="B293" s="122">
        <v>43524</v>
      </c>
      <c r="C293" s="144">
        <f t="shared" ca="1" si="312"/>
        <v>42</v>
      </c>
      <c r="D293" s="264" t="str">
        <f t="shared" ca="1" si="312"/>
        <v>-</v>
      </c>
      <c r="E293" s="144">
        <f t="shared" ref="E293:M293" ca="1" si="351">E292</f>
        <v>15</v>
      </c>
      <c r="F293" s="144">
        <f t="shared" ca="1" si="351"/>
        <v>380</v>
      </c>
      <c r="G293" s="144" t="str">
        <f t="shared" ca="1" si="351"/>
        <v>DA63-07349N</v>
      </c>
      <c r="H293" s="196">
        <f t="shared" ca="1" si="351"/>
        <v>-3605</v>
      </c>
      <c r="I293" s="144">
        <f t="shared" si="351"/>
        <v>0</v>
      </c>
      <c r="J293" s="212">
        <f t="shared" ca="1" si="351"/>
        <v>1</v>
      </c>
      <c r="K293" s="146">
        <f t="shared" ca="1" si="351"/>
        <v>5195</v>
      </c>
      <c r="L293" s="146">
        <f t="shared" ca="1" si="351"/>
        <v>39</v>
      </c>
      <c r="M293" s="146">
        <f t="shared" ca="1" si="351"/>
        <v>4</v>
      </c>
      <c r="N293" s="193">
        <f t="shared" ca="1" si="321"/>
        <v>369.23076923076923</v>
      </c>
      <c r="O293" s="198">
        <f ca="1">SUM(Q293:AJ293)-H290-I290</f>
        <v>3605</v>
      </c>
      <c r="P293" s="127" t="s">
        <v>232</v>
      </c>
      <c r="Q293" s="128">
        <f t="shared" ref="Q293:AJ293" ca="1" si="352">Q292*$N290</f>
        <v>0</v>
      </c>
      <c r="R293" s="128">
        <f t="shared" ca="1" si="352"/>
        <v>0</v>
      </c>
      <c r="S293" s="128">
        <f t="shared" ca="1" si="352"/>
        <v>0</v>
      </c>
      <c r="T293" s="128">
        <f t="shared" ca="1" si="352"/>
        <v>0</v>
      </c>
      <c r="U293" s="128">
        <f t="shared" ca="1" si="352"/>
        <v>0</v>
      </c>
      <c r="V293" s="128">
        <f t="shared" ca="1" si="352"/>
        <v>0</v>
      </c>
      <c r="W293" s="128">
        <f t="shared" ca="1" si="352"/>
        <v>0</v>
      </c>
      <c r="X293" s="128">
        <f t="shared" ca="1" si="352"/>
        <v>0</v>
      </c>
      <c r="Y293" s="128">
        <f t="shared" ca="1" si="352"/>
        <v>0</v>
      </c>
      <c r="Z293" s="128">
        <f t="shared" ca="1" si="352"/>
        <v>0</v>
      </c>
      <c r="AA293" s="128">
        <f t="shared" ca="1" si="352"/>
        <v>0</v>
      </c>
      <c r="AB293" s="128">
        <f t="shared" ca="1" si="352"/>
        <v>0</v>
      </c>
      <c r="AC293" s="128">
        <f t="shared" ca="1" si="352"/>
        <v>0</v>
      </c>
      <c r="AD293" s="128">
        <f t="shared" ca="1" si="352"/>
        <v>0</v>
      </c>
      <c r="AE293" s="128">
        <f t="shared" ca="1" si="352"/>
        <v>0</v>
      </c>
      <c r="AF293" s="128">
        <f t="shared" ca="1" si="352"/>
        <v>0</v>
      </c>
      <c r="AG293" s="128">
        <f t="shared" ca="1" si="352"/>
        <v>0</v>
      </c>
      <c r="AH293" s="128">
        <f t="shared" ca="1" si="352"/>
        <v>0</v>
      </c>
      <c r="AI293" s="128">
        <f t="shared" ca="1" si="352"/>
        <v>0</v>
      </c>
      <c r="AJ293" s="128">
        <f t="shared" ca="1" si="352"/>
        <v>0</v>
      </c>
      <c r="AK293" s="151"/>
      <c r="AL293" s="151"/>
      <c r="AM293" s="151"/>
      <c r="AN293" s="151"/>
      <c r="AO293" s="151"/>
      <c r="AP293" s="151"/>
      <c r="AQ293" s="151"/>
      <c r="AR293" s="151"/>
      <c r="AS293" s="151"/>
      <c r="AT293" s="151"/>
      <c r="AU293" s="151"/>
      <c r="AV293" s="151"/>
      <c r="AW293" s="151"/>
      <c r="AX293" s="151"/>
      <c r="AY293" s="151"/>
      <c r="AZ293" s="151"/>
      <c r="BA293" s="151"/>
      <c r="BB293" s="151"/>
      <c r="BC293" s="151"/>
      <c r="BD293" s="151"/>
      <c r="BE293" s="151"/>
      <c r="BF293" s="151"/>
      <c r="BG293" s="151"/>
      <c r="BH293" s="151"/>
      <c r="BI293" s="151"/>
      <c r="BJ293" s="151"/>
      <c r="BK293" s="151"/>
      <c r="BL293" s="151"/>
      <c r="BM293" s="151"/>
      <c r="BN293" s="151"/>
      <c r="BO293" s="151"/>
      <c r="BP293" s="151"/>
      <c r="BQ293" s="151"/>
      <c r="BR293" s="151"/>
    </row>
    <row r="294" spans="1:70" s="38" customFormat="1" ht="33">
      <c r="A294" s="35"/>
      <c r="B294" s="123"/>
      <c r="C294" s="144">
        <f t="shared" ca="1" si="312"/>
        <v>42</v>
      </c>
      <c r="D294" s="264" t="str">
        <f t="shared" ca="1" si="312"/>
        <v>-</v>
      </c>
      <c r="E294" s="144">
        <f t="shared" ref="E294:M294" ca="1" si="353">E293</f>
        <v>15</v>
      </c>
      <c r="F294" s="144">
        <f t="shared" ca="1" si="353"/>
        <v>380</v>
      </c>
      <c r="G294" s="144" t="str">
        <f t="shared" ca="1" si="353"/>
        <v>DA63-07349N</v>
      </c>
      <c r="H294" s="196">
        <f t="shared" ca="1" si="353"/>
        <v>-3605</v>
      </c>
      <c r="I294" s="144">
        <f t="shared" si="353"/>
        <v>0</v>
      </c>
      <c r="J294" s="212">
        <f t="shared" ca="1" si="353"/>
        <v>1</v>
      </c>
      <c r="K294" s="146">
        <f t="shared" ca="1" si="353"/>
        <v>5195</v>
      </c>
      <c r="L294" s="146">
        <f t="shared" ca="1" si="353"/>
        <v>39</v>
      </c>
      <c r="M294" s="146">
        <f t="shared" ca="1" si="353"/>
        <v>4</v>
      </c>
      <c r="N294" s="193">
        <f t="shared" ca="1" si="321"/>
        <v>369.23076923076923</v>
      </c>
      <c r="O294" s="135">
        <f ca="1">SUM(Q294:AJ294)</f>
        <v>0</v>
      </c>
      <c r="P294" s="131" t="s">
        <v>233</v>
      </c>
      <c r="Q294" s="129">
        <f ca="1">SUMIFS('Production Result'!$D:$D,'Production Result'!$C:$C,'DA Injection'!$G294,'Production Result'!$B:$B,'DA Injection'!Q$2)</f>
        <v>0</v>
      </c>
      <c r="R294" s="129">
        <f ca="1">SUMIFS('Production Result'!$E:$E,'Production Result'!$C:$C,'DA Injection'!$G294,'Production Result'!$B:$B,'DA Injection'!Q$2)</f>
        <v>0</v>
      </c>
      <c r="S294" s="129">
        <f ca="1">SUMIFS('Production Result'!$D:$D,'Production Result'!$C:$C,'DA Injection'!$G294,'Production Result'!$B:$B,'DA Injection'!S$2)</f>
        <v>0</v>
      </c>
      <c r="T294" s="129">
        <f ca="1">SUMIFS('Production Result'!$E:$E,'Production Result'!$C:$C,'DA Injection'!$G294,'Production Result'!$B:$B,'DA Injection'!S$2)</f>
        <v>0</v>
      </c>
      <c r="U294" s="129">
        <f ca="1">SUMIFS('Production Result'!$D:$D,'Production Result'!$C:$C,'DA Injection'!$G294,'Production Result'!$B:$B,'DA Injection'!U$2)</f>
        <v>0</v>
      </c>
      <c r="V294" s="129">
        <f ca="1">SUMIFS('Production Result'!$E:$E,'Production Result'!$C:$C,'DA Injection'!$G294,'Production Result'!$B:$B,'DA Injection'!U$2)</f>
        <v>0</v>
      </c>
      <c r="W294" s="129">
        <f ca="1">SUMIFS('Production Result'!$D:$D,'Production Result'!$C:$C,'DA Injection'!$G294,'Production Result'!$B:$B,'DA Injection'!W$2)</f>
        <v>0</v>
      </c>
      <c r="X294" s="129">
        <f ca="1">SUMIFS('Production Result'!$E:$E,'Production Result'!$C:$C,'DA Injection'!$G294,'Production Result'!$B:$B,'DA Injection'!W$2)</f>
        <v>0</v>
      </c>
      <c r="Y294" s="129">
        <f ca="1">SUMIFS('Production Result'!$D:$D,'Production Result'!$C:$C,'DA Injection'!$G294,'Production Result'!$B:$B,'DA Injection'!Y$2)</f>
        <v>0</v>
      </c>
      <c r="Z294" s="129">
        <f ca="1">SUMIFS('Production Result'!$E:$E,'Production Result'!$C:$C,'DA Injection'!$G294,'Production Result'!$B:$B,'DA Injection'!Y$2)</f>
        <v>0</v>
      </c>
      <c r="AA294" s="129">
        <f ca="1">SUMIFS('Production Result'!$D:$D,'Production Result'!$C:$C,'DA Injection'!$G294,'Production Result'!$B:$B,'DA Injection'!AA$2)</f>
        <v>0</v>
      </c>
      <c r="AB294" s="129">
        <f ca="1">SUMIFS('Production Result'!$E:$E,'Production Result'!$C:$C,'DA Injection'!$G294,'Production Result'!$B:$B,'DA Injection'!AA$2)</f>
        <v>0</v>
      </c>
      <c r="AC294" s="129">
        <f ca="1">SUMIFS('Production Result'!$D:$D,'Production Result'!$C:$C,'DA Injection'!$G294,'Production Result'!$B:$B,'DA Injection'!AC$2)</f>
        <v>0</v>
      </c>
      <c r="AD294" s="129">
        <f ca="1">SUMIFS('Production Result'!$E:$E,'Production Result'!$C:$C,'DA Injection'!$G294,'Production Result'!$B:$B,'DA Injection'!AC$2)</f>
        <v>0</v>
      </c>
      <c r="AE294" s="129">
        <f ca="1">SUMIFS('Production Result'!$D:$D,'Production Result'!$C:$C,'DA Injection'!$G294,'Production Result'!$B:$B,'DA Injection'!AE$2)</f>
        <v>0</v>
      </c>
      <c r="AF294" s="129">
        <f ca="1">SUMIFS('Production Result'!$E:$E,'Production Result'!$C:$C,'DA Injection'!$G294,'Production Result'!$B:$B,'DA Injection'!AE$2)</f>
        <v>0</v>
      </c>
      <c r="AG294" s="129">
        <f ca="1">SUMIFS('Production Result'!$D:$D,'Production Result'!$C:$C,'DA Injection'!$G294,'Production Result'!$B:$B,'DA Injection'!AG$2)</f>
        <v>0</v>
      </c>
      <c r="AH294" s="129">
        <f ca="1">SUMIFS('Production Result'!$E:$E,'Production Result'!$C:$C,'DA Injection'!$G294,'Production Result'!$B:$B,'DA Injection'!AG$2)</f>
        <v>0</v>
      </c>
      <c r="AI294" s="129">
        <f ca="1">SUMIFS('Production Result'!$D:$D,'Production Result'!$C:$C,'DA Injection'!$G294,'Production Result'!$B:$B,'DA Injection'!AI$2)</f>
        <v>0</v>
      </c>
      <c r="AJ294" s="129">
        <f ca="1">SUMIFS('Production Result'!$E:$E,'Production Result'!$C:$C,'DA Injection'!$G294,'Production Result'!$B:$B,'DA Injection'!AI$2)</f>
        <v>0</v>
      </c>
      <c r="AK294" s="151"/>
      <c r="AL294" s="151"/>
      <c r="AM294" s="151"/>
      <c r="AN294" s="151"/>
      <c r="AO294" s="151"/>
      <c r="AP294" s="151"/>
      <c r="AQ294" s="151"/>
      <c r="AR294" s="151"/>
      <c r="AS294" s="151"/>
      <c r="AT294" s="151"/>
      <c r="AU294" s="151"/>
      <c r="AV294" s="151"/>
      <c r="AW294" s="151"/>
      <c r="AX294" s="151"/>
      <c r="AY294" s="151"/>
      <c r="AZ294" s="151"/>
      <c r="BA294" s="151"/>
      <c r="BB294" s="151"/>
      <c r="BC294" s="151"/>
      <c r="BD294" s="151"/>
      <c r="BE294" s="151"/>
      <c r="BF294" s="151"/>
      <c r="BG294" s="151"/>
      <c r="BH294" s="151"/>
      <c r="BI294" s="151"/>
      <c r="BJ294" s="151"/>
      <c r="BK294" s="151"/>
      <c r="BL294" s="151"/>
      <c r="BM294" s="151"/>
      <c r="BN294" s="151"/>
      <c r="BO294" s="151"/>
      <c r="BP294" s="151"/>
      <c r="BQ294" s="151"/>
      <c r="BR294" s="151"/>
    </row>
    <row r="295" spans="1:70" s="38" customFormat="1" ht="33">
      <c r="A295" s="35"/>
      <c r="B295" s="123"/>
      <c r="C295" s="144">
        <f t="shared" ca="1" si="312"/>
        <v>42</v>
      </c>
      <c r="D295" s="264" t="str">
        <f t="shared" ca="1" si="312"/>
        <v>-</v>
      </c>
      <c r="E295" s="144">
        <f t="shared" ref="E295:M295" ca="1" si="354">E294</f>
        <v>15</v>
      </c>
      <c r="F295" s="144">
        <f t="shared" ca="1" si="354"/>
        <v>380</v>
      </c>
      <c r="G295" s="144" t="str">
        <f t="shared" ca="1" si="354"/>
        <v>DA63-07349N</v>
      </c>
      <c r="H295" s="196">
        <f t="shared" ca="1" si="354"/>
        <v>-3605</v>
      </c>
      <c r="I295" s="144">
        <f t="shared" si="354"/>
        <v>0</v>
      </c>
      <c r="J295" s="212">
        <f t="shared" ca="1" si="354"/>
        <v>1</v>
      </c>
      <c r="K295" s="146">
        <f t="shared" ca="1" si="354"/>
        <v>5195</v>
      </c>
      <c r="L295" s="146">
        <f t="shared" ca="1" si="354"/>
        <v>39</v>
      </c>
      <c r="M295" s="146">
        <f t="shared" ca="1" si="354"/>
        <v>4</v>
      </c>
      <c r="N295" s="193">
        <f t="shared" ca="1" si="321"/>
        <v>369.23076923076923</v>
      </c>
      <c r="O295" s="135">
        <f ca="1">SUM(Q295:AJ295)</f>
        <v>0</v>
      </c>
      <c r="P295" s="132" t="s">
        <v>234</v>
      </c>
      <c r="Q295" s="129">
        <f ca="1">SUMIFS('Production Result'!$F:$F,'Production Result'!$C:$C,'DA Injection'!$G295,'Production Result'!$B:$B,'DA Injection'!Q$2)</f>
        <v>0</v>
      </c>
      <c r="R295" s="129">
        <f ca="1">SUMIFS('Production Result'!$G:$G,'Production Result'!$C:$C,'DA Injection'!$G295,'Production Result'!$B:$B,'DA Injection'!Q$2)</f>
        <v>0</v>
      </c>
      <c r="S295" s="129">
        <f ca="1">SUMIFS('Production Result'!$F:$F,'Production Result'!$C:$C,'DA Injection'!$G295,'Production Result'!$B:$B,'DA Injection'!S$2)</f>
        <v>0</v>
      </c>
      <c r="T295" s="129">
        <f ca="1">SUMIFS('Production Result'!$G:$G,'Production Result'!$C:$C,'DA Injection'!$G295,'Production Result'!$B:$B,'DA Injection'!S$2)</f>
        <v>0</v>
      </c>
      <c r="U295" s="129">
        <f ca="1">SUMIFS('Production Result'!$F:$F,'Production Result'!$C:$C,'DA Injection'!$G295,'Production Result'!$B:$B,'DA Injection'!U$2)</f>
        <v>0</v>
      </c>
      <c r="V295" s="129">
        <f ca="1">SUMIFS('Production Result'!$G:$G,'Production Result'!$C:$C,'DA Injection'!$G295,'Production Result'!$B:$B,'DA Injection'!U$2)</f>
        <v>0</v>
      </c>
      <c r="W295" s="129">
        <f ca="1">SUMIFS('Production Result'!$F:$F,'Production Result'!$C:$C,'DA Injection'!$G295,'Production Result'!$B:$B,'DA Injection'!W$2)</f>
        <v>0</v>
      </c>
      <c r="X295" s="129">
        <f ca="1">SUMIFS('Production Result'!$G:$G,'Production Result'!$C:$C,'DA Injection'!$G295,'Production Result'!$B:$B,'DA Injection'!W$2)</f>
        <v>0</v>
      </c>
      <c r="Y295" s="129">
        <f ca="1">SUMIFS('Production Result'!$F:$F,'Production Result'!$C:$C,'DA Injection'!$G295,'Production Result'!$B:$B,'DA Injection'!Y$2)</f>
        <v>0</v>
      </c>
      <c r="Z295" s="129">
        <f ca="1">SUMIFS('Production Result'!$G:$G,'Production Result'!$C:$C,'DA Injection'!$G295,'Production Result'!$B:$B,'DA Injection'!Y$2)</f>
        <v>0</v>
      </c>
      <c r="AA295" s="129">
        <f ca="1">SUMIFS('Production Result'!$F:$F,'Production Result'!$C:$C,'DA Injection'!$G295,'Production Result'!$B:$B,'DA Injection'!AA$2)</f>
        <v>0</v>
      </c>
      <c r="AB295" s="129">
        <f ca="1">SUMIFS('Production Result'!$G:$G,'Production Result'!$C:$C,'DA Injection'!$G295,'Production Result'!$B:$B,'DA Injection'!AA$2)</f>
        <v>0</v>
      </c>
      <c r="AC295" s="129">
        <f ca="1">SUMIFS('Production Result'!$F:$F,'Production Result'!$C:$C,'DA Injection'!$G295,'Production Result'!$B:$B,'DA Injection'!AC$2)</f>
        <v>0</v>
      </c>
      <c r="AD295" s="129">
        <f ca="1">SUMIFS('Production Result'!$G:$G,'Production Result'!$C:$C,'DA Injection'!$G295,'Production Result'!$B:$B,'DA Injection'!AC$2)</f>
        <v>0</v>
      </c>
      <c r="AE295" s="129">
        <f ca="1">SUMIFS('Production Result'!$F:$F,'Production Result'!$C:$C,'DA Injection'!$G295,'Production Result'!$B:$B,'DA Injection'!AE$2)</f>
        <v>0</v>
      </c>
      <c r="AF295" s="129">
        <f ca="1">SUMIFS('Production Result'!$G:$G,'Production Result'!$C:$C,'DA Injection'!$G295,'Production Result'!$B:$B,'DA Injection'!AE$2)</f>
        <v>0</v>
      </c>
      <c r="AG295" s="129">
        <f ca="1">SUMIFS('Production Result'!$F:$F,'Production Result'!$C:$C,'DA Injection'!$G295,'Production Result'!$B:$B,'DA Injection'!AG$2)</f>
        <v>0</v>
      </c>
      <c r="AH295" s="129">
        <f ca="1">SUMIFS('Production Result'!$G:$G,'Production Result'!$C:$C,'DA Injection'!$G295,'Production Result'!$B:$B,'DA Injection'!AG$2)</f>
        <v>0</v>
      </c>
      <c r="AI295" s="129">
        <f ca="1">SUMIFS('Production Result'!$F:$F,'Production Result'!$C:$C,'DA Injection'!$G295,'Production Result'!$B:$B,'DA Injection'!AI$2)</f>
        <v>0</v>
      </c>
      <c r="AJ295" s="129">
        <f ca="1">SUMIFS('Production Result'!$G:$G,'Production Result'!$C:$C,'DA Injection'!$G295,'Production Result'!$B:$B,'DA Injection'!AI$2)</f>
        <v>0</v>
      </c>
      <c r="AK295" s="151"/>
      <c r="AL295" s="151"/>
      <c r="AM295" s="151"/>
      <c r="AN295" s="151"/>
      <c r="AO295" s="151"/>
      <c r="AP295" s="151"/>
      <c r="AQ295" s="151"/>
      <c r="AR295" s="151"/>
      <c r="AS295" s="151"/>
      <c r="AT295" s="151"/>
      <c r="AU295" s="151"/>
      <c r="AV295" s="151"/>
      <c r="AW295" s="151"/>
      <c r="AX295" s="151"/>
      <c r="AY295" s="151"/>
      <c r="AZ295" s="151"/>
      <c r="BA295" s="151"/>
      <c r="BB295" s="151"/>
      <c r="BC295" s="151"/>
      <c r="BD295" s="151"/>
      <c r="BE295" s="151"/>
      <c r="BF295" s="151"/>
      <c r="BG295" s="151"/>
      <c r="BH295" s="151"/>
      <c r="BI295" s="151"/>
      <c r="BJ295" s="151"/>
      <c r="BK295" s="151"/>
      <c r="BL295" s="151"/>
      <c r="BM295" s="151"/>
      <c r="BN295" s="151"/>
      <c r="BO295" s="151"/>
      <c r="BP295" s="151"/>
      <c r="BQ295" s="151"/>
      <c r="BR295" s="151"/>
    </row>
    <row r="296" spans="1:70" s="38" customFormat="1" ht="33">
      <c r="A296" s="35"/>
      <c r="B296" s="123"/>
      <c r="C296" s="145">
        <f t="shared" ca="1" si="312"/>
        <v>42</v>
      </c>
      <c r="D296" s="264" t="str">
        <f t="shared" ca="1" si="312"/>
        <v>-</v>
      </c>
      <c r="E296" s="145">
        <f t="shared" ref="E296:M296" ca="1" si="355">E295</f>
        <v>15</v>
      </c>
      <c r="F296" s="145">
        <f t="shared" ca="1" si="355"/>
        <v>380</v>
      </c>
      <c r="G296" s="145" t="str">
        <f t="shared" ca="1" si="355"/>
        <v>DA63-07349N</v>
      </c>
      <c r="H296" s="196">
        <f t="shared" ca="1" si="355"/>
        <v>-3605</v>
      </c>
      <c r="I296" s="145">
        <f t="shared" si="355"/>
        <v>0</v>
      </c>
      <c r="J296" s="213">
        <f t="shared" ca="1" si="355"/>
        <v>1</v>
      </c>
      <c r="K296" s="146">
        <f t="shared" ca="1" si="355"/>
        <v>5195</v>
      </c>
      <c r="L296" s="146">
        <f t="shared" ca="1" si="355"/>
        <v>39</v>
      </c>
      <c r="M296" s="146">
        <f t="shared" ca="1" si="355"/>
        <v>4</v>
      </c>
      <c r="N296" s="194">
        <f t="shared" ca="1" si="321"/>
        <v>369.23076923076923</v>
      </c>
      <c r="O296" s="137" t="e">
        <f ca="1">O295/O294</f>
        <v>#DIV/0!</v>
      </c>
      <c r="P296" s="136" t="s">
        <v>239</v>
      </c>
      <c r="Q296" s="138" t="str">
        <f t="shared" ref="Q296:AJ296" ca="1" si="356">IFERROR(Q295/Q294,"")</f>
        <v/>
      </c>
      <c r="R296" s="138" t="str">
        <f t="shared" ca="1" si="356"/>
        <v/>
      </c>
      <c r="S296" s="138" t="str">
        <f t="shared" ca="1" si="356"/>
        <v/>
      </c>
      <c r="T296" s="138" t="str">
        <f t="shared" ca="1" si="356"/>
        <v/>
      </c>
      <c r="U296" s="138" t="str">
        <f t="shared" ca="1" si="356"/>
        <v/>
      </c>
      <c r="V296" s="138" t="str">
        <f t="shared" ca="1" si="356"/>
        <v/>
      </c>
      <c r="W296" s="138" t="str">
        <f t="shared" ca="1" si="356"/>
        <v/>
      </c>
      <c r="X296" s="138" t="str">
        <f t="shared" ca="1" si="356"/>
        <v/>
      </c>
      <c r="Y296" s="138" t="str">
        <f t="shared" ca="1" si="356"/>
        <v/>
      </c>
      <c r="Z296" s="138" t="str">
        <f t="shared" ca="1" si="356"/>
        <v/>
      </c>
      <c r="AA296" s="138" t="str">
        <f t="shared" ca="1" si="356"/>
        <v/>
      </c>
      <c r="AB296" s="138" t="str">
        <f t="shared" ca="1" si="356"/>
        <v/>
      </c>
      <c r="AC296" s="138" t="str">
        <f t="shared" ca="1" si="356"/>
        <v/>
      </c>
      <c r="AD296" s="138" t="str">
        <f t="shared" ca="1" si="356"/>
        <v/>
      </c>
      <c r="AE296" s="138" t="str">
        <f t="shared" ca="1" si="356"/>
        <v/>
      </c>
      <c r="AF296" s="138" t="str">
        <f t="shared" ca="1" si="356"/>
        <v/>
      </c>
      <c r="AG296" s="138" t="str">
        <f t="shared" ca="1" si="356"/>
        <v/>
      </c>
      <c r="AH296" s="138" t="str">
        <f t="shared" ca="1" si="356"/>
        <v/>
      </c>
      <c r="AI296" s="138" t="str">
        <f t="shared" ca="1" si="356"/>
        <v/>
      </c>
      <c r="AJ296" s="138" t="str">
        <f t="shared" ca="1" si="356"/>
        <v/>
      </c>
      <c r="AK296" s="151"/>
      <c r="AL296" s="151"/>
      <c r="AM296" s="151"/>
      <c r="AN296" s="151"/>
      <c r="AO296" s="151"/>
      <c r="AP296" s="151"/>
      <c r="AQ296" s="151"/>
      <c r="AR296" s="151"/>
      <c r="AS296" s="151"/>
      <c r="AT296" s="151"/>
      <c r="AU296" s="151"/>
      <c r="AV296" s="151"/>
      <c r="AW296" s="151"/>
      <c r="AX296" s="151"/>
      <c r="AY296" s="151"/>
      <c r="AZ296" s="151"/>
      <c r="BA296" s="151"/>
      <c r="BB296" s="151"/>
      <c r="BC296" s="151"/>
      <c r="BD296" s="151"/>
      <c r="BE296" s="151"/>
      <c r="BF296" s="151"/>
      <c r="BG296" s="151"/>
      <c r="BH296" s="151"/>
      <c r="BI296" s="151"/>
      <c r="BJ296" s="151"/>
      <c r="BK296" s="151"/>
      <c r="BL296" s="151"/>
      <c r="BM296" s="151"/>
      <c r="BN296" s="151"/>
      <c r="BO296" s="151"/>
      <c r="BP296" s="151"/>
      <c r="BQ296" s="151"/>
      <c r="BR296" s="151"/>
    </row>
    <row r="297" spans="1:70" s="115" customFormat="1" ht="33">
      <c r="A297" s="114"/>
      <c r="B297" s="121"/>
      <c r="C297" s="141">
        <f ca="1">IF(P301="Good",COUNTIF(INDIRECT("P1:P"&amp;ROW(P301)),"Good"))</f>
        <v>43</v>
      </c>
      <c r="D297" s="285" t="str">
        <f ca="1">IFERROR(SUM(Q301:AJ301)/SUM(Q300:AJ300),"-")</f>
        <v>-</v>
      </c>
      <c r="E297" s="139">
        <f ca="1">VLOOKUP(G297,'Code List'!B:D,2,0)</f>
        <v>16</v>
      </c>
      <c r="F297" s="139">
        <f ca="1">VLOOKUP(G297,'Code List'!B:D,3,0)</f>
        <v>380</v>
      </c>
      <c r="G297" s="87" t="str">
        <f ca="1">VLOOKUP(C297,'Code List'!A:B,2,0)</f>
        <v>DA61-11356A</v>
      </c>
      <c r="H297" s="195">
        <f ca="1">SUM(Q298:AJ298)-K297</f>
        <v>0</v>
      </c>
      <c r="I297" s="133"/>
      <c r="J297" s="211">
        <f ca="1">VLOOKUP(G297,'Code List'!B:G,6,0)</f>
        <v>0.5</v>
      </c>
      <c r="K297" s="140">
        <f ca="1">SUMIFS(Stock!C:C,Stock!B:B,'DA Injection'!G297)+SUMIFS(Stock!C:C,Stock!B:B,VLOOKUP('DA Injection'!G297,'Code List'!$B:$K,10,0))</f>
        <v>0</v>
      </c>
      <c r="L297" s="140">
        <f ca="1">VLOOKUP(G297,'Code List'!B:F,4,0)</f>
        <v>45</v>
      </c>
      <c r="M297" s="140">
        <f ca="1">VLOOKUP(G297,'Code List'!B:F,5,0)</f>
        <v>2</v>
      </c>
      <c r="N297" s="197">
        <f t="shared" ca="1" si="321"/>
        <v>160</v>
      </c>
      <c r="O297" s="134"/>
      <c r="P297" s="124" t="s">
        <v>231</v>
      </c>
      <c r="Q297" s="125" t="s">
        <v>228</v>
      </c>
      <c r="R297" s="126" t="s">
        <v>229</v>
      </c>
      <c r="S297" s="125" t="s">
        <v>228</v>
      </c>
      <c r="T297" s="126" t="s">
        <v>229</v>
      </c>
      <c r="U297" s="125" t="s">
        <v>228</v>
      </c>
      <c r="V297" s="126" t="s">
        <v>229</v>
      </c>
      <c r="W297" s="125" t="s">
        <v>228</v>
      </c>
      <c r="X297" s="126" t="s">
        <v>229</v>
      </c>
      <c r="Y297" s="125" t="s">
        <v>228</v>
      </c>
      <c r="Z297" s="126" t="s">
        <v>229</v>
      </c>
      <c r="AA297" s="125" t="s">
        <v>228</v>
      </c>
      <c r="AB297" s="126" t="s">
        <v>229</v>
      </c>
      <c r="AC297" s="125" t="s">
        <v>228</v>
      </c>
      <c r="AD297" s="126" t="s">
        <v>229</v>
      </c>
      <c r="AE297" s="125" t="s">
        <v>228</v>
      </c>
      <c r="AF297" s="126" t="s">
        <v>229</v>
      </c>
      <c r="AG297" s="125" t="s">
        <v>228</v>
      </c>
      <c r="AH297" s="126" t="s">
        <v>229</v>
      </c>
      <c r="AI297" s="125" t="s">
        <v>228</v>
      </c>
      <c r="AJ297" s="126" t="s">
        <v>229</v>
      </c>
      <c r="AK297" s="150"/>
      <c r="AL297" s="150"/>
      <c r="AM297" s="150"/>
      <c r="AN297" s="150"/>
      <c r="AO297" s="150"/>
      <c r="AP297" s="150"/>
      <c r="AQ297" s="150"/>
      <c r="AR297" s="150"/>
      <c r="AS297" s="150"/>
      <c r="AT297" s="150"/>
      <c r="AU297" s="150"/>
      <c r="AV297" s="150"/>
      <c r="AW297" s="150"/>
      <c r="AX297" s="150"/>
      <c r="AY297" s="150"/>
      <c r="AZ297" s="150"/>
      <c r="BA297" s="150"/>
      <c r="BB297" s="150"/>
      <c r="BC297" s="150"/>
      <c r="BD297" s="150"/>
      <c r="BE297" s="150"/>
      <c r="BF297" s="150"/>
      <c r="BG297" s="150"/>
      <c r="BH297" s="150"/>
      <c r="BI297" s="150"/>
      <c r="BJ297" s="150"/>
      <c r="BK297" s="150"/>
      <c r="BL297" s="150"/>
      <c r="BM297" s="150"/>
      <c r="BN297" s="150"/>
      <c r="BO297" s="150"/>
      <c r="BP297" s="150"/>
      <c r="BQ297" s="150"/>
      <c r="BR297" s="150"/>
    </row>
    <row r="298" spans="1:70" s="115" customFormat="1" ht="66.95" customHeight="1">
      <c r="A298" s="114"/>
      <c r="B298" s="121"/>
      <c r="C298" s="144">
        <f t="shared" ref="C298:M298" ca="1" si="357">C297</f>
        <v>43</v>
      </c>
      <c r="D298" s="264" t="str">
        <f t="shared" ca="1" si="357"/>
        <v>-</v>
      </c>
      <c r="E298" s="144">
        <f t="shared" ca="1" si="357"/>
        <v>16</v>
      </c>
      <c r="F298" s="144">
        <f t="shared" ca="1" si="357"/>
        <v>380</v>
      </c>
      <c r="G298" s="144" t="str">
        <f t="shared" ca="1" si="357"/>
        <v>DA61-11356A</v>
      </c>
      <c r="H298" s="196">
        <f t="shared" ca="1" si="357"/>
        <v>0</v>
      </c>
      <c r="I298" s="144">
        <f t="shared" si="357"/>
        <v>0</v>
      </c>
      <c r="J298" s="212">
        <f t="shared" ca="1" si="357"/>
        <v>0.5</v>
      </c>
      <c r="K298" s="146">
        <f t="shared" ca="1" si="357"/>
        <v>0</v>
      </c>
      <c r="L298" s="146">
        <f t="shared" ca="1" si="357"/>
        <v>45</v>
      </c>
      <c r="M298" s="146">
        <f t="shared" ca="1" si="357"/>
        <v>2</v>
      </c>
      <c r="N298" s="193">
        <f t="shared" ca="1" si="321"/>
        <v>160</v>
      </c>
      <c r="O298" s="134" t="s">
        <v>238</v>
      </c>
      <c r="P298" s="124"/>
      <c r="Q298" s="463">
        <f ca="1">IF(SUMIFS(INDIRECT("'PSI WM REF'!"&amp;SUBSTITUTE(ADDRESS(1,MATCH(Q$2,INDIRECT("'PSI WM REF'!"&amp;"5:5"),0)),"$1","")&amp;":"&amp;SUBSTITUTE(ADDRESS(1,MATCH(Q$2,INDIRECT("'PSI WM REF'!"&amp;"5:5"),0)),"$1","")),INDIRECT("'PSI WM REF'!"&amp;"C:C"),$G297,INDIRECT("'PSI WM REF'!"&amp;"U:U"),"3.Balance stock (only SEHC)")&gt;0,0,IF(ABS(SUMIFS(INDIRECT("'PSI WM REF'!"&amp;SUBSTITUTE(ADDRESS(1,MATCH(Q$2,INDIRECT("'PSI WM REF'!"&amp;"5:5"),0)),"$1","")&amp;":"&amp;SUBSTITUTE(ADDRESS(1,MATCH(Q$2,INDIRECT("'PSI WM REF'!"&amp;"5:5"),0)),"$1","")),INDIRECT("'PSI WM REF'!"&amp;"C:C"),$G297,INDIRECT("'PSI WM REF'!"&amp;"U:U"),"3.Balance stock (only SEHC)"))&gt;SUMIFS(INDIRECT("'PSI WM REF'!"&amp;SUBSTITUTE(ADDRESS(1,MATCH(Q$2,INDIRECT("'PSI WM REF'!"&amp;"5:5"),0)),"$1","")&amp;":"&amp;SUBSTITUTE(ADDRESS(1,MATCH(Q$2,INDIRECT("'PSI WM REF'!"&amp;"5:5"),0)),"$1","")),INDIRECT("'PSI WM REF'!"&amp;"C:C"),$G297,INDIRECT("'PSI WM REF'!"&amp;"U:U"),"1.Requirements (필요량)"),SUMIFS(INDIRECT("'PSI WM REF'!"&amp;SUBSTITUTE(ADDRESS(1,MATCH(Q$2,INDIRECT("'PSI WM REF'!"&amp;"5:5"),0)),"$1","")&amp;":"&amp;SUBSTITUTE(ADDRESS(1,MATCH(Q$2,INDIRECT("'PSI WM REF'!"&amp;"5:5"),0)),"$1","")),INDIRECT("'PSI WM REF'!"&amp;"C:C"),$G297,INDIRECT("'PSI WM REF'!"&amp;"U:U"),"1.Requirements (필요량)"),ABS(SUMIFS(INDIRECT("'PSI WM REF'!"&amp;SUBSTITUTE(ADDRESS(1,MATCH(Q$2,INDIRECT("'PSI WM REF'!"&amp;"5:5"),0)),"$1","")&amp;":"&amp;SUBSTITUTE(ADDRESS(1,MATCH(Q$2,INDIRECT("'PSI WM REF'!"&amp;"5:5"),0)),"$1","")),INDIRECT("'PSI WM REF'!"&amp;"C:C"),$G297,INDIRECT("'PSI WM REF'!"&amp;"U:U"),"3.Balance stock (only SEHC)"))))+N(" [[[[               Comment: WM REF PSI              ]]]")+IFERROR(SUMIFS(INDIRECT("'PSI VC'!"&amp;SUBSTITUTE(ADDRESS(1,MATCH(Q$2,INDIRECT("'PSI VC'!"&amp;"3:3"),0)),"$1","")&amp;":"&amp;SUBSTITUTE(ADDRESS(1,MATCH(Q$2,INDIRECT("'PSI VC'!"&amp;"3:3"),0)),"$1","")),INDIRECT("'PSI VC'!"&amp;"A:A"),$G297),0)+N("[[[                    Comment: VC PSI                    ]]]")+SUMIFS(INDIRECT("'Assy PSI Shortage'!"&amp;SUBSTITUTE(ADDRESS(1,42+MATCH(Q$2,INDIRECT("'Assy PSI Shortage'!"&amp;"AQ2:BA2"),0)),"$1","")&amp;":"&amp;SUBSTITUTE(ADDRESS(1,42+MATCH(Q$2,INDIRECT("'Assy PSI Shortage'!"&amp;"AQ2:BA2"),0)),"$1","")),'Assy PSI Shortage'!$AP:$AP,'DA Injection'!$G297)+N("[[[                    Comment: Assy PSI                    ]]]")</f>
        <v>0</v>
      </c>
      <c r="R298" s="464"/>
      <c r="S298" s="463">
        <f ca="1">IF(SUMIFS(INDIRECT("'PSI WM REF'!"&amp;SUBSTITUTE(ADDRESS(1,MATCH(S$2,INDIRECT("'PSI WM REF'!"&amp;"5:5"),0)),"$1","")&amp;":"&amp;SUBSTITUTE(ADDRESS(1,MATCH(S$2,INDIRECT("'PSI WM REF'!"&amp;"5:5"),0)),"$1","")),INDIRECT("'PSI WM REF'!"&amp;"C:C"),$G297,INDIRECT("'PSI WM REF'!"&amp;"U:U"),"3.Balance stock (only SEHC)")&gt;0,0,IF(ABS(SUMIFS(INDIRECT("'PSI WM REF'!"&amp;SUBSTITUTE(ADDRESS(1,MATCH(S$2,INDIRECT("'PSI WM REF'!"&amp;"5:5"),0)),"$1","")&amp;":"&amp;SUBSTITUTE(ADDRESS(1,MATCH(S$2,INDIRECT("'PSI WM REF'!"&amp;"5:5"),0)),"$1","")),INDIRECT("'PSI WM REF'!"&amp;"C:C"),$G297,INDIRECT("'PSI WM REF'!"&amp;"U:U"),"3.Balance stock (only SEHC)"))&gt;SUMIFS(INDIRECT("'PSI WM REF'!"&amp;SUBSTITUTE(ADDRESS(1,MATCH(S$2,INDIRECT("'PSI WM REF'!"&amp;"5:5"),0)),"$1","")&amp;":"&amp;SUBSTITUTE(ADDRESS(1,MATCH(S$2,INDIRECT("'PSI WM REF'!"&amp;"5:5"),0)),"$1","")),INDIRECT("'PSI WM REF'!"&amp;"C:C"),$G297,INDIRECT("'PSI WM REF'!"&amp;"U:U"),"1.Requirements (필요량)"),SUMIFS(INDIRECT("'PSI WM REF'!"&amp;SUBSTITUTE(ADDRESS(1,MATCH(S$2,INDIRECT("'PSI WM REF'!"&amp;"5:5"),0)),"$1","")&amp;":"&amp;SUBSTITUTE(ADDRESS(1,MATCH(S$2,INDIRECT("'PSI WM REF'!"&amp;"5:5"),0)),"$1","")),INDIRECT("'PSI WM REF'!"&amp;"C:C"),$G297,INDIRECT("'PSI WM REF'!"&amp;"U:U"),"1.Requirements (필요량)"),ABS(SUMIFS(INDIRECT("'PSI WM REF'!"&amp;SUBSTITUTE(ADDRESS(1,MATCH(S$2,INDIRECT("'PSI WM REF'!"&amp;"5:5"),0)),"$1","")&amp;":"&amp;SUBSTITUTE(ADDRESS(1,MATCH(S$2,INDIRECT("'PSI WM REF'!"&amp;"5:5"),0)),"$1","")),INDIRECT("'PSI WM REF'!"&amp;"C:C"),$G297,INDIRECT("'PSI WM REF'!"&amp;"U:U"),"3.Balance stock (only SEHC)"))))+N(" [[[[               Comment: WM REF PSI              ]]]")+IFERROR(SUMIFS(INDIRECT("'PSI VC'!"&amp;SUBSTITUTE(ADDRESS(1,MATCH(S$2,INDIRECT("'PSI VC'!"&amp;"3:3"),0)),"$1","")&amp;":"&amp;SUBSTITUTE(ADDRESS(1,MATCH(S$2,INDIRECT("'PSI VC'!"&amp;"3:3"),0)),"$1","")),INDIRECT("'PSI VC'!"&amp;"A:A"),$G297),0)+N("[[[                    Comment: VC PSI                    ]]]")+SUMIFS(INDIRECT("'Assy PSI Shortage'!"&amp;SUBSTITUTE(ADDRESS(1,42+MATCH(S$2,INDIRECT("'Assy PSI Shortage'!"&amp;"AQ2:BA2"),0)),"$1","")&amp;":"&amp;SUBSTITUTE(ADDRESS(1,42+MATCH(S$2,INDIRECT("'Assy PSI Shortage'!"&amp;"AQ2:BA2"),0)),"$1","")),'Assy PSI Shortage'!$AP:$AP,'DA Injection'!$G297)+N("[[[                    Comment: Assy PSI                    ]]]")</f>
        <v>0</v>
      </c>
      <c r="T298" s="464"/>
      <c r="U298" s="463">
        <f ca="1">IF(SUMIFS(INDIRECT("'PSI WM REF'!"&amp;SUBSTITUTE(ADDRESS(1,MATCH(U$2,INDIRECT("'PSI WM REF'!"&amp;"5:5"),0)),"$1","")&amp;":"&amp;SUBSTITUTE(ADDRESS(1,MATCH(U$2,INDIRECT("'PSI WM REF'!"&amp;"5:5"),0)),"$1","")),INDIRECT("'PSI WM REF'!"&amp;"C:C"),$G297,INDIRECT("'PSI WM REF'!"&amp;"U:U"),"3.Balance stock (only SEHC)")&gt;0,0,IF(ABS(SUMIFS(INDIRECT("'PSI WM REF'!"&amp;SUBSTITUTE(ADDRESS(1,MATCH(U$2,INDIRECT("'PSI WM REF'!"&amp;"5:5"),0)),"$1","")&amp;":"&amp;SUBSTITUTE(ADDRESS(1,MATCH(U$2,INDIRECT("'PSI WM REF'!"&amp;"5:5"),0)),"$1","")),INDIRECT("'PSI WM REF'!"&amp;"C:C"),$G297,INDIRECT("'PSI WM REF'!"&amp;"U:U"),"3.Balance stock (only SEHC)"))&gt;SUMIFS(INDIRECT("'PSI WM REF'!"&amp;SUBSTITUTE(ADDRESS(1,MATCH(U$2,INDIRECT("'PSI WM REF'!"&amp;"5:5"),0)),"$1","")&amp;":"&amp;SUBSTITUTE(ADDRESS(1,MATCH(U$2,INDIRECT("'PSI WM REF'!"&amp;"5:5"),0)),"$1","")),INDIRECT("'PSI WM REF'!"&amp;"C:C"),$G297,INDIRECT("'PSI WM REF'!"&amp;"U:U"),"1.Requirements (필요량)"),SUMIFS(INDIRECT("'PSI WM REF'!"&amp;SUBSTITUTE(ADDRESS(1,MATCH(U$2,INDIRECT("'PSI WM REF'!"&amp;"5:5"),0)),"$1","")&amp;":"&amp;SUBSTITUTE(ADDRESS(1,MATCH(U$2,INDIRECT("'PSI WM REF'!"&amp;"5:5"),0)),"$1","")),INDIRECT("'PSI WM REF'!"&amp;"C:C"),$G297,INDIRECT("'PSI WM REF'!"&amp;"U:U"),"1.Requirements (필요량)"),ABS(SUMIFS(INDIRECT("'PSI WM REF'!"&amp;SUBSTITUTE(ADDRESS(1,MATCH(U$2,INDIRECT("'PSI WM REF'!"&amp;"5:5"),0)),"$1","")&amp;":"&amp;SUBSTITUTE(ADDRESS(1,MATCH(U$2,INDIRECT("'PSI WM REF'!"&amp;"5:5"),0)),"$1","")),INDIRECT("'PSI WM REF'!"&amp;"C:C"),$G297,INDIRECT("'PSI WM REF'!"&amp;"U:U"),"3.Balance stock (only SEHC)"))))+N(" [[[[               Comment: WM REF PSI              ]]]")+IFERROR(SUMIFS(INDIRECT("'PSI VC'!"&amp;SUBSTITUTE(ADDRESS(1,MATCH(U$2,INDIRECT("'PSI VC'!"&amp;"3:3"),0)),"$1","")&amp;":"&amp;SUBSTITUTE(ADDRESS(1,MATCH(U$2,INDIRECT("'PSI VC'!"&amp;"3:3"),0)),"$1","")),INDIRECT("'PSI VC'!"&amp;"A:A"),$G297),0)+N("[[[                    Comment: VC PSI                    ]]]")+SUMIFS(INDIRECT("'Assy PSI Shortage'!"&amp;SUBSTITUTE(ADDRESS(1,42+MATCH(U$2,INDIRECT("'Assy PSI Shortage'!"&amp;"AQ2:BA2"),0)),"$1","")&amp;":"&amp;SUBSTITUTE(ADDRESS(1,42+MATCH(U$2,INDIRECT("'Assy PSI Shortage'!"&amp;"AQ2:BA2"),0)),"$1","")),'Assy PSI Shortage'!$AP:$AP,'DA Injection'!$G297)+N("[[[                    Comment: Assy PSI                    ]]]")</f>
        <v>0</v>
      </c>
      <c r="V298" s="464"/>
      <c r="W298" s="463">
        <f ca="1">IF(SUMIFS(INDIRECT("'PSI WM REF'!"&amp;SUBSTITUTE(ADDRESS(1,MATCH(W$2,INDIRECT("'PSI WM REF'!"&amp;"5:5"),0)),"$1","")&amp;":"&amp;SUBSTITUTE(ADDRESS(1,MATCH(W$2,INDIRECT("'PSI WM REF'!"&amp;"5:5"),0)),"$1","")),INDIRECT("'PSI WM REF'!"&amp;"C:C"),$G297,INDIRECT("'PSI WM REF'!"&amp;"U:U"),"3.Balance stock (only SEHC)")&gt;0,0,IF(ABS(SUMIFS(INDIRECT("'PSI WM REF'!"&amp;SUBSTITUTE(ADDRESS(1,MATCH(W$2,INDIRECT("'PSI WM REF'!"&amp;"5:5"),0)),"$1","")&amp;":"&amp;SUBSTITUTE(ADDRESS(1,MATCH(W$2,INDIRECT("'PSI WM REF'!"&amp;"5:5"),0)),"$1","")),INDIRECT("'PSI WM REF'!"&amp;"C:C"),$G297,INDIRECT("'PSI WM REF'!"&amp;"U:U"),"3.Balance stock (only SEHC)"))&gt;SUMIFS(INDIRECT("'PSI WM REF'!"&amp;SUBSTITUTE(ADDRESS(1,MATCH(W$2,INDIRECT("'PSI WM REF'!"&amp;"5:5"),0)),"$1","")&amp;":"&amp;SUBSTITUTE(ADDRESS(1,MATCH(W$2,INDIRECT("'PSI WM REF'!"&amp;"5:5"),0)),"$1","")),INDIRECT("'PSI WM REF'!"&amp;"C:C"),$G297,INDIRECT("'PSI WM REF'!"&amp;"U:U"),"1.Requirements (필요량)"),SUMIFS(INDIRECT("'PSI WM REF'!"&amp;SUBSTITUTE(ADDRESS(1,MATCH(W$2,INDIRECT("'PSI WM REF'!"&amp;"5:5"),0)),"$1","")&amp;":"&amp;SUBSTITUTE(ADDRESS(1,MATCH(W$2,INDIRECT("'PSI WM REF'!"&amp;"5:5"),0)),"$1","")),INDIRECT("'PSI WM REF'!"&amp;"C:C"),$G297,INDIRECT("'PSI WM REF'!"&amp;"U:U"),"1.Requirements (필요량)"),ABS(SUMIFS(INDIRECT("'PSI WM REF'!"&amp;SUBSTITUTE(ADDRESS(1,MATCH(W$2,INDIRECT("'PSI WM REF'!"&amp;"5:5"),0)),"$1","")&amp;":"&amp;SUBSTITUTE(ADDRESS(1,MATCH(W$2,INDIRECT("'PSI WM REF'!"&amp;"5:5"),0)),"$1","")),INDIRECT("'PSI WM REF'!"&amp;"C:C"),$G297,INDIRECT("'PSI WM REF'!"&amp;"U:U"),"3.Balance stock (only SEHC)"))))+N(" [[[[               Comment: WM REF PSI              ]]]")+IFERROR(SUMIFS(INDIRECT("'PSI VC'!"&amp;SUBSTITUTE(ADDRESS(1,MATCH(W$2,INDIRECT("'PSI VC'!"&amp;"3:3"),0)),"$1","")&amp;":"&amp;SUBSTITUTE(ADDRESS(1,MATCH(W$2,INDIRECT("'PSI VC'!"&amp;"3:3"),0)),"$1","")),INDIRECT("'PSI VC'!"&amp;"A:A"),$G297),0)+N("[[[                    Comment: VC PSI                    ]]]")+SUMIFS(INDIRECT("'Assy PSI Shortage'!"&amp;SUBSTITUTE(ADDRESS(1,42+MATCH(W$2,INDIRECT("'Assy PSI Shortage'!"&amp;"AQ2:BA2"),0)),"$1","")&amp;":"&amp;SUBSTITUTE(ADDRESS(1,42+MATCH(W$2,INDIRECT("'Assy PSI Shortage'!"&amp;"AQ2:BA2"),0)),"$1","")),'Assy PSI Shortage'!$AP:$AP,'DA Injection'!$G297)+N("[[[                    Comment: Assy PSI                    ]]]")</f>
        <v>0</v>
      </c>
      <c r="X298" s="464"/>
      <c r="Y298" s="463">
        <f ca="1">IF(SUMIFS(INDIRECT("'PSI WM REF'!"&amp;SUBSTITUTE(ADDRESS(1,MATCH(Y$2,INDIRECT("'PSI WM REF'!"&amp;"5:5"),0)),"$1","")&amp;":"&amp;SUBSTITUTE(ADDRESS(1,MATCH(Y$2,INDIRECT("'PSI WM REF'!"&amp;"5:5"),0)),"$1","")),INDIRECT("'PSI WM REF'!"&amp;"C:C"),$G297,INDIRECT("'PSI WM REF'!"&amp;"U:U"),"3.Balance stock (only SEHC)")&gt;0,0,IF(ABS(SUMIFS(INDIRECT("'PSI WM REF'!"&amp;SUBSTITUTE(ADDRESS(1,MATCH(Y$2,INDIRECT("'PSI WM REF'!"&amp;"5:5"),0)),"$1","")&amp;":"&amp;SUBSTITUTE(ADDRESS(1,MATCH(Y$2,INDIRECT("'PSI WM REF'!"&amp;"5:5"),0)),"$1","")),INDIRECT("'PSI WM REF'!"&amp;"C:C"),$G297,INDIRECT("'PSI WM REF'!"&amp;"U:U"),"3.Balance stock (only SEHC)"))&gt;SUMIFS(INDIRECT("'PSI WM REF'!"&amp;SUBSTITUTE(ADDRESS(1,MATCH(Y$2,INDIRECT("'PSI WM REF'!"&amp;"5:5"),0)),"$1","")&amp;":"&amp;SUBSTITUTE(ADDRESS(1,MATCH(Y$2,INDIRECT("'PSI WM REF'!"&amp;"5:5"),0)),"$1","")),INDIRECT("'PSI WM REF'!"&amp;"C:C"),$G297,INDIRECT("'PSI WM REF'!"&amp;"U:U"),"1.Requirements (필요량)"),SUMIFS(INDIRECT("'PSI WM REF'!"&amp;SUBSTITUTE(ADDRESS(1,MATCH(Y$2,INDIRECT("'PSI WM REF'!"&amp;"5:5"),0)),"$1","")&amp;":"&amp;SUBSTITUTE(ADDRESS(1,MATCH(Y$2,INDIRECT("'PSI WM REF'!"&amp;"5:5"),0)),"$1","")),INDIRECT("'PSI WM REF'!"&amp;"C:C"),$G297,INDIRECT("'PSI WM REF'!"&amp;"U:U"),"1.Requirements (필요량)"),ABS(SUMIFS(INDIRECT("'PSI WM REF'!"&amp;SUBSTITUTE(ADDRESS(1,MATCH(Y$2,INDIRECT("'PSI WM REF'!"&amp;"5:5"),0)),"$1","")&amp;":"&amp;SUBSTITUTE(ADDRESS(1,MATCH(Y$2,INDIRECT("'PSI WM REF'!"&amp;"5:5"),0)),"$1","")),INDIRECT("'PSI WM REF'!"&amp;"C:C"),$G297,INDIRECT("'PSI WM REF'!"&amp;"U:U"),"3.Balance stock (only SEHC)"))))+N(" [[[[               Comment: WM REF PSI              ]]]")+IFERROR(SUMIFS(INDIRECT("'PSI VC'!"&amp;SUBSTITUTE(ADDRESS(1,MATCH(Y$2,INDIRECT("'PSI VC'!"&amp;"3:3"),0)),"$1","")&amp;":"&amp;SUBSTITUTE(ADDRESS(1,MATCH(Y$2,INDIRECT("'PSI VC'!"&amp;"3:3"),0)),"$1","")),INDIRECT("'PSI VC'!"&amp;"A:A"),$G297),0)+N("[[[                    Comment: VC PSI                    ]]]")+SUMIFS(INDIRECT("'Assy PSI Shortage'!"&amp;SUBSTITUTE(ADDRESS(1,42+MATCH(Y$2,INDIRECT("'Assy PSI Shortage'!"&amp;"AQ2:BA2"),0)),"$1","")&amp;":"&amp;SUBSTITUTE(ADDRESS(1,42+MATCH(Y$2,INDIRECT("'Assy PSI Shortage'!"&amp;"AQ2:BA2"),0)),"$1","")),'Assy PSI Shortage'!$AP:$AP,'DA Injection'!$G297)+N("[[[                    Comment: Assy PSI                    ]]]")</f>
        <v>0</v>
      </c>
      <c r="Z298" s="464"/>
      <c r="AA298" s="463">
        <f ca="1">IF(SUMIFS(INDIRECT("'PSI WM REF'!"&amp;SUBSTITUTE(ADDRESS(1,MATCH(AA$2,INDIRECT("'PSI WM REF'!"&amp;"5:5"),0)),"$1","")&amp;":"&amp;SUBSTITUTE(ADDRESS(1,MATCH(AA$2,INDIRECT("'PSI WM REF'!"&amp;"5:5"),0)),"$1","")),INDIRECT("'PSI WM REF'!"&amp;"C:C"),$G297,INDIRECT("'PSI WM REF'!"&amp;"U:U"),"3.Balance stock (only SEHC)")&gt;0,0,IF(ABS(SUMIFS(INDIRECT("'PSI WM REF'!"&amp;SUBSTITUTE(ADDRESS(1,MATCH(AA$2,INDIRECT("'PSI WM REF'!"&amp;"5:5"),0)),"$1","")&amp;":"&amp;SUBSTITUTE(ADDRESS(1,MATCH(AA$2,INDIRECT("'PSI WM REF'!"&amp;"5:5"),0)),"$1","")),INDIRECT("'PSI WM REF'!"&amp;"C:C"),$G297,INDIRECT("'PSI WM REF'!"&amp;"U:U"),"3.Balance stock (only SEHC)"))&gt;SUMIFS(INDIRECT("'PSI WM REF'!"&amp;SUBSTITUTE(ADDRESS(1,MATCH(AA$2,INDIRECT("'PSI WM REF'!"&amp;"5:5"),0)),"$1","")&amp;":"&amp;SUBSTITUTE(ADDRESS(1,MATCH(AA$2,INDIRECT("'PSI WM REF'!"&amp;"5:5"),0)),"$1","")),INDIRECT("'PSI WM REF'!"&amp;"C:C"),$G297,INDIRECT("'PSI WM REF'!"&amp;"U:U"),"1.Requirements (필요량)"),SUMIFS(INDIRECT("'PSI WM REF'!"&amp;SUBSTITUTE(ADDRESS(1,MATCH(AA$2,INDIRECT("'PSI WM REF'!"&amp;"5:5"),0)),"$1","")&amp;":"&amp;SUBSTITUTE(ADDRESS(1,MATCH(AA$2,INDIRECT("'PSI WM REF'!"&amp;"5:5"),0)),"$1","")),INDIRECT("'PSI WM REF'!"&amp;"C:C"),$G297,INDIRECT("'PSI WM REF'!"&amp;"U:U"),"1.Requirements (필요량)"),ABS(SUMIFS(INDIRECT("'PSI WM REF'!"&amp;SUBSTITUTE(ADDRESS(1,MATCH(AA$2,INDIRECT("'PSI WM REF'!"&amp;"5:5"),0)),"$1","")&amp;":"&amp;SUBSTITUTE(ADDRESS(1,MATCH(AA$2,INDIRECT("'PSI WM REF'!"&amp;"5:5"),0)),"$1","")),INDIRECT("'PSI WM REF'!"&amp;"C:C"),$G297,INDIRECT("'PSI WM REF'!"&amp;"U:U"),"3.Balance stock (only SEHC)"))))+N(" [[[[               Comment: WM REF PSI              ]]]")+IFERROR(SUMIFS(INDIRECT("'PSI VC'!"&amp;SUBSTITUTE(ADDRESS(1,MATCH(AA$2,INDIRECT("'PSI VC'!"&amp;"3:3"),0)),"$1","")&amp;":"&amp;SUBSTITUTE(ADDRESS(1,MATCH(AA$2,INDIRECT("'PSI VC'!"&amp;"3:3"),0)),"$1","")),INDIRECT("'PSI VC'!"&amp;"A:A"),$G297),0)+N("[[[                    Comment: VC PSI                    ]]]")+SUMIFS(INDIRECT("'Assy PSI Shortage'!"&amp;SUBSTITUTE(ADDRESS(1,42+MATCH(AA$2,INDIRECT("'Assy PSI Shortage'!"&amp;"AQ2:BA2"),0)),"$1","")&amp;":"&amp;SUBSTITUTE(ADDRESS(1,42+MATCH(AA$2,INDIRECT("'Assy PSI Shortage'!"&amp;"AQ2:BA2"),0)),"$1","")),'Assy PSI Shortage'!$AP:$AP,'DA Injection'!$G297)+N("[[[                    Comment: Assy PSI                    ]]]")</f>
        <v>0</v>
      </c>
      <c r="AB298" s="464"/>
      <c r="AC298" s="463">
        <f ca="1">IF(SUMIFS(INDIRECT("'PSI WM REF'!"&amp;SUBSTITUTE(ADDRESS(1,MATCH(AC$2,INDIRECT("'PSI WM REF'!"&amp;"5:5"),0)),"$1","")&amp;":"&amp;SUBSTITUTE(ADDRESS(1,MATCH(AC$2,INDIRECT("'PSI WM REF'!"&amp;"5:5"),0)),"$1","")),INDIRECT("'PSI WM REF'!"&amp;"C:C"),$G297,INDIRECT("'PSI WM REF'!"&amp;"U:U"),"3.Balance stock (only SEHC)")&gt;0,0,IF(ABS(SUMIFS(INDIRECT("'PSI WM REF'!"&amp;SUBSTITUTE(ADDRESS(1,MATCH(AC$2,INDIRECT("'PSI WM REF'!"&amp;"5:5"),0)),"$1","")&amp;":"&amp;SUBSTITUTE(ADDRESS(1,MATCH(AC$2,INDIRECT("'PSI WM REF'!"&amp;"5:5"),0)),"$1","")),INDIRECT("'PSI WM REF'!"&amp;"C:C"),$G297,INDIRECT("'PSI WM REF'!"&amp;"U:U"),"3.Balance stock (only SEHC)"))&gt;SUMIFS(INDIRECT("'PSI WM REF'!"&amp;SUBSTITUTE(ADDRESS(1,MATCH(AC$2,INDIRECT("'PSI WM REF'!"&amp;"5:5"),0)),"$1","")&amp;":"&amp;SUBSTITUTE(ADDRESS(1,MATCH(AC$2,INDIRECT("'PSI WM REF'!"&amp;"5:5"),0)),"$1","")),INDIRECT("'PSI WM REF'!"&amp;"C:C"),$G297,INDIRECT("'PSI WM REF'!"&amp;"U:U"),"1.Requirements (필요량)"),SUMIFS(INDIRECT("'PSI WM REF'!"&amp;SUBSTITUTE(ADDRESS(1,MATCH(AC$2,INDIRECT("'PSI WM REF'!"&amp;"5:5"),0)),"$1","")&amp;":"&amp;SUBSTITUTE(ADDRESS(1,MATCH(AC$2,INDIRECT("'PSI WM REF'!"&amp;"5:5"),0)),"$1","")),INDIRECT("'PSI WM REF'!"&amp;"C:C"),$G297,INDIRECT("'PSI WM REF'!"&amp;"U:U"),"1.Requirements (필요량)"),ABS(SUMIFS(INDIRECT("'PSI WM REF'!"&amp;SUBSTITUTE(ADDRESS(1,MATCH(AC$2,INDIRECT("'PSI WM REF'!"&amp;"5:5"),0)),"$1","")&amp;":"&amp;SUBSTITUTE(ADDRESS(1,MATCH(AC$2,INDIRECT("'PSI WM REF'!"&amp;"5:5"),0)),"$1","")),INDIRECT("'PSI WM REF'!"&amp;"C:C"),$G297,INDIRECT("'PSI WM REF'!"&amp;"U:U"),"3.Balance stock (only SEHC)"))))+N(" [[[[               Comment: WM REF PSI              ]]]")+IFERROR(SUMIFS(INDIRECT("'PSI VC'!"&amp;SUBSTITUTE(ADDRESS(1,MATCH(AC$2,INDIRECT("'PSI VC'!"&amp;"3:3"),0)),"$1","")&amp;":"&amp;SUBSTITUTE(ADDRESS(1,MATCH(AC$2,INDIRECT("'PSI VC'!"&amp;"3:3"),0)),"$1","")),INDIRECT("'PSI VC'!"&amp;"A:A"),$G297),0)+N("[[[                    Comment: VC PSI                    ]]]")+SUMIFS(INDIRECT("'Assy PSI Shortage'!"&amp;SUBSTITUTE(ADDRESS(1,42+MATCH(AC$2,INDIRECT("'Assy PSI Shortage'!"&amp;"AQ2:BA2"),0)),"$1","")&amp;":"&amp;SUBSTITUTE(ADDRESS(1,42+MATCH(AC$2,INDIRECT("'Assy PSI Shortage'!"&amp;"AQ2:BA2"),0)),"$1","")),'Assy PSI Shortage'!$AP:$AP,'DA Injection'!$G297)+N("[[[                    Comment: Assy PSI                    ]]]")</f>
        <v>0</v>
      </c>
      <c r="AD298" s="464"/>
      <c r="AE298" s="463">
        <f ca="1">IF(SUMIFS(INDIRECT("'PSI WM REF'!"&amp;SUBSTITUTE(ADDRESS(1,MATCH(AE$2,INDIRECT("'PSI WM REF'!"&amp;"5:5"),0)),"$1","")&amp;":"&amp;SUBSTITUTE(ADDRESS(1,MATCH(AE$2,INDIRECT("'PSI WM REF'!"&amp;"5:5"),0)),"$1","")),INDIRECT("'PSI WM REF'!"&amp;"C:C"),$G297,INDIRECT("'PSI WM REF'!"&amp;"U:U"),"3.Balance stock (only SEHC)")&gt;0,0,IF(ABS(SUMIFS(INDIRECT("'PSI WM REF'!"&amp;SUBSTITUTE(ADDRESS(1,MATCH(AE$2,INDIRECT("'PSI WM REF'!"&amp;"5:5"),0)),"$1","")&amp;":"&amp;SUBSTITUTE(ADDRESS(1,MATCH(AE$2,INDIRECT("'PSI WM REF'!"&amp;"5:5"),0)),"$1","")),INDIRECT("'PSI WM REF'!"&amp;"C:C"),$G297,INDIRECT("'PSI WM REF'!"&amp;"U:U"),"3.Balance stock (only SEHC)"))&gt;SUMIFS(INDIRECT("'PSI WM REF'!"&amp;SUBSTITUTE(ADDRESS(1,MATCH(AE$2,INDIRECT("'PSI WM REF'!"&amp;"5:5"),0)),"$1","")&amp;":"&amp;SUBSTITUTE(ADDRESS(1,MATCH(AE$2,INDIRECT("'PSI WM REF'!"&amp;"5:5"),0)),"$1","")),INDIRECT("'PSI WM REF'!"&amp;"C:C"),$G297,INDIRECT("'PSI WM REF'!"&amp;"U:U"),"1.Requirements (필요량)"),SUMIFS(INDIRECT("'PSI WM REF'!"&amp;SUBSTITUTE(ADDRESS(1,MATCH(AE$2,INDIRECT("'PSI WM REF'!"&amp;"5:5"),0)),"$1","")&amp;":"&amp;SUBSTITUTE(ADDRESS(1,MATCH(AE$2,INDIRECT("'PSI WM REF'!"&amp;"5:5"),0)),"$1","")),INDIRECT("'PSI WM REF'!"&amp;"C:C"),$G297,INDIRECT("'PSI WM REF'!"&amp;"U:U"),"1.Requirements (필요량)"),ABS(SUMIFS(INDIRECT("'PSI WM REF'!"&amp;SUBSTITUTE(ADDRESS(1,MATCH(AE$2,INDIRECT("'PSI WM REF'!"&amp;"5:5"),0)),"$1","")&amp;":"&amp;SUBSTITUTE(ADDRESS(1,MATCH(AE$2,INDIRECT("'PSI WM REF'!"&amp;"5:5"),0)),"$1","")),INDIRECT("'PSI WM REF'!"&amp;"C:C"),$G297,INDIRECT("'PSI WM REF'!"&amp;"U:U"),"3.Balance stock (only SEHC)"))))+N(" [[[[               Comment: WM REF PSI              ]]]")+IFERROR(SUMIFS(INDIRECT("'PSI VC'!"&amp;SUBSTITUTE(ADDRESS(1,MATCH(AE$2,INDIRECT("'PSI VC'!"&amp;"3:3"),0)),"$1","")&amp;":"&amp;SUBSTITUTE(ADDRESS(1,MATCH(AE$2,INDIRECT("'PSI VC'!"&amp;"3:3"),0)),"$1","")),INDIRECT("'PSI VC'!"&amp;"A:A"),$G297),0)+N("[[[                    Comment: VC PSI                    ]]]")+SUMIFS(INDIRECT("'Assy PSI Shortage'!"&amp;SUBSTITUTE(ADDRESS(1,42+MATCH(AE$2,INDIRECT("'Assy PSI Shortage'!"&amp;"AQ2:BA2"),0)),"$1","")&amp;":"&amp;SUBSTITUTE(ADDRESS(1,42+MATCH(AE$2,INDIRECT("'Assy PSI Shortage'!"&amp;"AQ2:BA2"),0)),"$1","")),'Assy PSI Shortage'!$AP:$AP,'DA Injection'!$G297)+N("[[[                    Comment: Assy PSI                    ]]]")</f>
        <v>0</v>
      </c>
      <c r="AF298" s="464"/>
      <c r="AG298" s="463">
        <f ca="1">IF(SUMIFS(INDIRECT("'PSI WM REF'!"&amp;SUBSTITUTE(ADDRESS(1,MATCH(AG$2,INDIRECT("'PSI WM REF'!"&amp;"5:5"),0)),"$1","")&amp;":"&amp;SUBSTITUTE(ADDRESS(1,MATCH(AG$2,INDIRECT("'PSI WM REF'!"&amp;"5:5"),0)),"$1","")),INDIRECT("'PSI WM REF'!"&amp;"C:C"),$G297,INDIRECT("'PSI WM REF'!"&amp;"U:U"),"3.Balance stock (only SEHC)")&gt;0,0,IF(ABS(SUMIFS(INDIRECT("'PSI WM REF'!"&amp;SUBSTITUTE(ADDRESS(1,MATCH(AG$2,INDIRECT("'PSI WM REF'!"&amp;"5:5"),0)),"$1","")&amp;":"&amp;SUBSTITUTE(ADDRESS(1,MATCH(AG$2,INDIRECT("'PSI WM REF'!"&amp;"5:5"),0)),"$1","")),INDIRECT("'PSI WM REF'!"&amp;"C:C"),$G297,INDIRECT("'PSI WM REF'!"&amp;"U:U"),"3.Balance stock (only SEHC)"))&gt;SUMIFS(INDIRECT("'PSI WM REF'!"&amp;SUBSTITUTE(ADDRESS(1,MATCH(AG$2,INDIRECT("'PSI WM REF'!"&amp;"5:5"),0)),"$1","")&amp;":"&amp;SUBSTITUTE(ADDRESS(1,MATCH(AG$2,INDIRECT("'PSI WM REF'!"&amp;"5:5"),0)),"$1","")),INDIRECT("'PSI WM REF'!"&amp;"C:C"),$G297,INDIRECT("'PSI WM REF'!"&amp;"U:U"),"1.Requirements (필요량)"),SUMIFS(INDIRECT("'PSI WM REF'!"&amp;SUBSTITUTE(ADDRESS(1,MATCH(AG$2,INDIRECT("'PSI WM REF'!"&amp;"5:5"),0)),"$1","")&amp;":"&amp;SUBSTITUTE(ADDRESS(1,MATCH(AG$2,INDIRECT("'PSI WM REF'!"&amp;"5:5"),0)),"$1","")),INDIRECT("'PSI WM REF'!"&amp;"C:C"),$G297,INDIRECT("'PSI WM REF'!"&amp;"U:U"),"1.Requirements (필요량)"),ABS(SUMIFS(INDIRECT("'PSI WM REF'!"&amp;SUBSTITUTE(ADDRESS(1,MATCH(AG$2,INDIRECT("'PSI WM REF'!"&amp;"5:5"),0)),"$1","")&amp;":"&amp;SUBSTITUTE(ADDRESS(1,MATCH(AG$2,INDIRECT("'PSI WM REF'!"&amp;"5:5"),0)),"$1","")),INDIRECT("'PSI WM REF'!"&amp;"C:C"),$G297,INDIRECT("'PSI WM REF'!"&amp;"U:U"),"3.Balance stock (only SEHC)"))))+N(" [[[[               Comment: WM REF PSI              ]]]")+IFERROR(SUMIFS(INDIRECT("'PSI VC'!"&amp;SUBSTITUTE(ADDRESS(1,MATCH(AG$2,INDIRECT("'PSI VC'!"&amp;"3:3"),0)),"$1","")&amp;":"&amp;SUBSTITUTE(ADDRESS(1,MATCH(AG$2,INDIRECT("'PSI VC'!"&amp;"3:3"),0)),"$1","")),INDIRECT("'PSI VC'!"&amp;"A:A"),$G297),0)+N("[[[                    Comment: VC PSI                    ]]]")+SUMIFS(INDIRECT("'Assy PSI Shortage'!"&amp;SUBSTITUTE(ADDRESS(1,42+MATCH(AG$2,INDIRECT("'Assy PSI Shortage'!"&amp;"AQ2:BA2"),0)),"$1","")&amp;":"&amp;SUBSTITUTE(ADDRESS(1,42+MATCH(AG$2,INDIRECT("'Assy PSI Shortage'!"&amp;"AQ2:BA2"),0)),"$1","")),'Assy PSI Shortage'!$AP:$AP,'DA Injection'!$G297)+N("[[[                    Comment: Assy PSI                    ]]]")</f>
        <v>0</v>
      </c>
      <c r="AH298" s="464"/>
      <c r="AI298" s="463">
        <f ca="1">IF(SUMIFS(INDIRECT("'PSI WM REF'!"&amp;SUBSTITUTE(ADDRESS(1,MATCH(AI$2,INDIRECT("'PSI WM REF'!"&amp;"5:5"),0)),"$1","")&amp;":"&amp;SUBSTITUTE(ADDRESS(1,MATCH(AI$2,INDIRECT("'PSI WM REF'!"&amp;"5:5"),0)),"$1","")),INDIRECT("'PSI WM REF'!"&amp;"C:C"),$G297,INDIRECT("'PSI WM REF'!"&amp;"U:U"),"3.Balance stock (only SEHC)")&gt;0,0,IF(ABS(SUMIFS(INDIRECT("'PSI WM REF'!"&amp;SUBSTITUTE(ADDRESS(1,MATCH(AI$2,INDIRECT("'PSI WM REF'!"&amp;"5:5"),0)),"$1","")&amp;":"&amp;SUBSTITUTE(ADDRESS(1,MATCH(AI$2,INDIRECT("'PSI WM REF'!"&amp;"5:5"),0)),"$1","")),INDIRECT("'PSI WM REF'!"&amp;"C:C"),$G297,INDIRECT("'PSI WM REF'!"&amp;"U:U"),"3.Balance stock (only SEHC)"))&gt;SUMIFS(INDIRECT("'PSI WM REF'!"&amp;SUBSTITUTE(ADDRESS(1,MATCH(AI$2,INDIRECT("'PSI WM REF'!"&amp;"5:5"),0)),"$1","")&amp;":"&amp;SUBSTITUTE(ADDRESS(1,MATCH(AI$2,INDIRECT("'PSI WM REF'!"&amp;"5:5"),0)),"$1","")),INDIRECT("'PSI WM REF'!"&amp;"C:C"),$G297,INDIRECT("'PSI WM REF'!"&amp;"U:U"),"1.Requirements (필요량)"),SUMIFS(INDIRECT("'PSI WM REF'!"&amp;SUBSTITUTE(ADDRESS(1,MATCH(AI$2,INDIRECT("'PSI WM REF'!"&amp;"5:5"),0)),"$1","")&amp;":"&amp;SUBSTITUTE(ADDRESS(1,MATCH(AI$2,INDIRECT("'PSI WM REF'!"&amp;"5:5"),0)),"$1","")),INDIRECT("'PSI WM REF'!"&amp;"C:C"),$G297,INDIRECT("'PSI WM REF'!"&amp;"U:U"),"1.Requirements (필요량)"),ABS(SUMIFS(INDIRECT("'PSI WM REF'!"&amp;SUBSTITUTE(ADDRESS(1,MATCH(AI$2,INDIRECT("'PSI WM REF'!"&amp;"5:5"),0)),"$1","")&amp;":"&amp;SUBSTITUTE(ADDRESS(1,MATCH(AI$2,INDIRECT("'PSI WM REF'!"&amp;"5:5"),0)),"$1","")),INDIRECT("'PSI WM REF'!"&amp;"C:C"),$G297,INDIRECT("'PSI WM REF'!"&amp;"U:U"),"3.Balance stock (only SEHC)"))))+N(" [[[[               Comment: WM REF PSI              ]]]")+IFERROR(SUMIFS(INDIRECT("'PSI VC'!"&amp;SUBSTITUTE(ADDRESS(1,MATCH(AI$2,INDIRECT("'PSI VC'!"&amp;"3:3"),0)),"$1","")&amp;":"&amp;SUBSTITUTE(ADDRESS(1,MATCH(AI$2,INDIRECT("'PSI VC'!"&amp;"3:3"),0)),"$1","")),INDIRECT("'PSI VC'!"&amp;"A:A"),$G297),0)+N("[[[                    Comment: VC PSI                    ]]]")+SUMIFS(INDIRECT("'Assy PSI Shortage'!"&amp;SUBSTITUTE(ADDRESS(1,42+MATCH(AI$2,INDIRECT("'Assy PSI Shortage'!"&amp;"AQ2:BA2"),0)),"$1","")&amp;":"&amp;SUBSTITUTE(ADDRESS(1,42+MATCH(AI$2,INDIRECT("'Assy PSI Shortage'!"&amp;"AQ2:BA2"),0)),"$1","")),'Assy PSI Shortage'!$AP:$AP,'DA Injection'!$G297)+N("[[[                    Comment: Assy PSI                    ]]]")</f>
        <v>0</v>
      </c>
      <c r="AJ298" s="464"/>
      <c r="AK298" s="150"/>
      <c r="AL298" s="150"/>
      <c r="AM298" s="150"/>
      <c r="AN298" s="150"/>
      <c r="AO298" s="150"/>
      <c r="AP298" s="150"/>
      <c r="AQ298" s="150"/>
      <c r="AR298" s="150"/>
      <c r="AS298" s="150"/>
      <c r="AT298" s="150"/>
      <c r="AU298" s="150"/>
      <c r="AV298" s="150"/>
      <c r="AW298" s="150"/>
      <c r="AX298" s="150"/>
      <c r="AY298" s="150"/>
      <c r="AZ298" s="150"/>
      <c r="BA298" s="150"/>
      <c r="BB298" s="150"/>
      <c r="BC298" s="150"/>
      <c r="BD298" s="150"/>
      <c r="BE298" s="150"/>
      <c r="BF298" s="150"/>
      <c r="BG298" s="150"/>
      <c r="BH298" s="150"/>
      <c r="BI298" s="150"/>
      <c r="BJ298" s="150"/>
      <c r="BK298" s="150"/>
      <c r="BL298" s="150"/>
      <c r="BM298" s="150"/>
      <c r="BN298" s="150"/>
      <c r="BO298" s="150"/>
      <c r="BP298" s="150"/>
      <c r="BQ298" s="150"/>
      <c r="BR298" s="150"/>
    </row>
    <row r="299" spans="1:70" s="115" customFormat="1" ht="33">
      <c r="A299" s="114"/>
      <c r="B299" s="121"/>
      <c r="C299" s="144">
        <f t="shared" ca="1" si="312"/>
        <v>43</v>
      </c>
      <c r="D299" s="264" t="str">
        <f t="shared" ca="1" si="312"/>
        <v>-</v>
      </c>
      <c r="E299" s="144">
        <f t="shared" ref="E299:M299" ca="1" si="358">E298</f>
        <v>16</v>
      </c>
      <c r="F299" s="144">
        <f t="shared" ca="1" si="358"/>
        <v>380</v>
      </c>
      <c r="G299" s="144" t="str">
        <f t="shared" ca="1" si="358"/>
        <v>DA61-11356A</v>
      </c>
      <c r="H299" s="196">
        <f t="shared" ca="1" si="358"/>
        <v>0</v>
      </c>
      <c r="I299" s="144">
        <f t="shared" si="358"/>
        <v>0</v>
      </c>
      <c r="J299" s="212">
        <f t="shared" ca="1" si="358"/>
        <v>0.5</v>
      </c>
      <c r="K299" s="146">
        <f t="shared" ca="1" si="358"/>
        <v>0</v>
      </c>
      <c r="L299" s="146">
        <f t="shared" ca="1" si="358"/>
        <v>45</v>
      </c>
      <c r="M299" s="146">
        <f t="shared" ca="1" si="358"/>
        <v>2</v>
      </c>
      <c r="N299" s="193">
        <f t="shared" ca="1" si="321"/>
        <v>160</v>
      </c>
      <c r="O299" s="134"/>
      <c r="P299" s="127" t="s">
        <v>240</v>
      </c>
      <c r="Q299" s="208"/>
      <c r="R299" s="208"/>
      <c r="S299" s="208"/>
      <c r="T299" s="208"/>
      <c r="U299" s="208"/>
      <c r="V299" s="208"/>
      <c r="W299" s="208"/>
      <c r="X299" s="208"/>
      <c r="Y299" s="208"/>
      <c r="Z299" s="208"/>
      <c r="AA299" s="208"/>
      <c r="AB299" s="208"/>
      <c r="AC299" s="208"/>
      <c r="AD299" s="208"/>
      <c r="AE299" s="208"/>
      <c r="AF299" s="208"/>
      <c r="AG299" s="208"/>
      <c r="AH299" s="208"/>
      <c r="AI299" s="208"/>
      <c r="AJ299" s="208"/>
      <c r="AK299" s="150"/>
      <c r="AL299" s="150"/>
      <c r="AM299" s="150"/>
      <c r="AN299" s="150"/>
      <c r="AO299" s="150"/>
      <c r="AP299" s="150"/>
      <c r="AQ299" s="150"/>
      <c r="AR299" s="150"/>
      <c r="AS299" s="150"/>
      <c r="AT299" s="150"/>
      <c r="AU299" s="150"/>
      <c r="AV299" s="150"/>
      <c r="AW299" s="150"/>
      <c r="AX299" s="150"/>
      <c r="AY299" s="150"/>
      <c r="AZ299" s="150"/>
      <c r="BA299" s="150"/>
      <c r="BB299" s="150"/>
      <c r="BC299" s="150"/>
      <c r="BD299" s="150"/>
      <c r="BE299" s="150"/>
      <c r="BF299" s="150"/>
      <c r="BG299" s="150"/>
      <c r="BH299" s="150"/>
      <c r="BI299" s="150"/>
      <c r="BJ299" s="150"/>
      <c r="BK299" s="150"/>
      <c r="BL299" s="150"/>
      <c r="BM299" s="150"/>
      <c r="BN299" s="150"/>
      <c r="BO299" s="150"/>
      <c r="BP299" s="150"/>
      <c r="BQ299" s="150"/>
      <c r="BR299" s="150"/>
    </row>
    <row r="300" spans="1:70" s="55" customFormat="1" ht="33">
      <c r="A300" s="54">
        <f ca="1">IF(ISTEXT($G300),COUNTIF($G$6:$G300,"*")," ")</f>
        <v>295</v>
      </c>
      <c r="B300" s="122">
        <v>43524</v>
      </c>
      <c r="C300" s="144">
        <f t="shared" ca="1" si="312"/>
        <v>43</v>
      </c>
      <c r="D300" s="264" t="str">
        <f t="shared" ca="1" si="312"/>
        <v>-</v>
      </c>
      <c r="E300" s="144">
        <f t="shared" ref="E300:M300" ca="1" si="359">E299</f>
        <v>16</v>
      </c>
      <c r="F300" s="144">
        <f t="shared" ca="1" si="359"/>
        <v>380</v>
      </c>
      <c r="G300" s="144" t="str">
        <f t="shared" ca="1" si="359"/>
        <v>DA61-11356A</v>
      </c>
      <c r="H300" s="196">
        <f t="shared" ca="1" si="359"/>
        <v>0</v>
      </c>
      <c r="I300" s="144">
        <f t="shared" si="359"/>
        <v>0</v>
      </c>
      <c r="J300" s="212">
        <f t="shared" ca="1" si="359"/>
        <v>0.5</v>
      </c>
      <c r="K300" s="146">
        <f t="shared" ca="1" si="359"/>
        <v>0</v>
      </c>
      <c r="L300" s="146">
        <f t="shared" ca="1" si="359"/>
        <v>45</v>
      </c>
      <c r="M300" s="146">
        <f t="shared" ca="1" si="359"/>
        <v>2</v>
      </c>
      <c r="N300" s="193">
        <f t="shared" ca="1" si="321"/>
        <v>160</v>
      </c>
      <c r="O300" s="198">
        <f ca="1">SUM(Q300:AJ300)-H297-I297</f>
        <v>0</v>
      </c>
      <c r="P300" s="127" t="s">
        <v>232</v>
      </c>
      <c r="Q300" s="128">
        <f t="shared" ref="Q300:AJ300" ca="1" si="360">Q299*$N297</f>
        <v>0</v>
      </c>
      <c r="R300" s="128">
        <f t="shared" ca="1" si="360"/>
        <v>0</v>
      </c>
      <c r="S300" s="128">
        <f t="shared" ca="1" si="360"/>
        <v>0</v>
      </c>
      <c r="T300" s="128">
        <f t="shared" ca="1" si="360"/>
        <v>0</v>
      </c>
      <c r="U300" s="128">
        <f t="shared" ca="1" si="360"/>
        <v>0</v>
      </c>
      <c r="V300" s="128">
        <f t="shared" ca="1" si="360"/>
        <v>0</v>
      </c>
      <c r="W300" s="128">
        <f t="shared" ca="1" si="360"/>
        <v>0</v>
      </c>
      <c r="X300" s="128">
        <f t="shared" ca="1" si="360"/>
        <v>0</v>
      </c>
      <c r="Y300" s="128">
        <f t="shared" ca="1" si="360"/>
        <v>0</v>
      </c>
      <c r="Z300" s="128">
        <f t="shared" ca="1" si="360"/>
        <v>0</v>
      </c>
      <c r="AA300" s="128">
        <f t="shared" ca="1" si="360"/>
        <v>0</v>
      </c>
      <c r="AB300" s="128">
        <f t="shared" ca="1" si="360"/>
        <v>0</v>
      </c>
      <c r="AC300" s="128">
        <f t="shared" ca="1" si="360"/>
        <v>0</v>
      </c>
      <c r="AD300" s="128">
        <f t="shared" ca="1" si="360"/>
        <v>0</v>
      </c>
      <c r="AE300" s="128">
        <f t="shared" ca="1" si="360"/>
        <v>0</v>
      </c>
      <c r="AF300" s="128">
        <f t="shared" ca="1" si="360"/>
        <v>0</v>
      </c>
      <c r="AG300" s="128">
        <f t="shared" ca="1" si="360"/>
        <v>0</v>
      </c>
      <c r="AH300" s="128">
        <f t="shared" ca="1" si="360"/>
        <v>0</v>
      </c>
      <c r="AI300" s="128">
        <f t="shared" ca="1" si="360"/>
        <v>0</v>
      </c>
      <c r="AJ300" s="128">
        <f t="shared" ca="1" si="360"/>
        <v>0</v>
      </c>
      <c r="AK300" s="151"/>
      <c r="AL300" s="151"/>
      <c r="AM300" s="151"/>
      <c r="AN300" s="151"/>
      <c r="AO300" s="151"/>
      <c r="AP300" s="151"/>
      <c r="AQ300" s="151"/>
      <c r="AR300" s="151"/>
      <c r="AS300" s="151"/>
      <c r="AT300" s="151"/>
      <c r="AU300" s="151"/>
      <c r="AV300" s="151"/>
      <c r="AW300" s="151"/>
      <c r="AX300" s="151"/>
      <c r="AY300" s="151"/>
      <c r="AZ300" s="151"/>
      <c r="BA300" s="151"/>
      <c r="BB300" s="151"/>
      <c r="BC300" s="151"/>
      <c r="BD300" s="151"/>
      <c r="BE300" s="151"/>
      <c r="BF300" s="151"/>
      <c r="BG300" s="151"/>
      <c r="BH300" s="151"/>
      <c r="BI300" s="151"/>
      <c r="BJ300" s="151"/>
      <c r="BK300" s="151"/>
      <c r="BL300" s="151"/>
      <c r="BM300" s="151"/>
      <c r="BN300" s="151"/>
      <c r="BO300" s="151"/>
      <c r="BP300" s="151"/>
      <c r="BQ300" s="151"/>
      <c r="BR300" s="151"/>
    </row>
    <row r="301" spans="1:70" s="38" customFormat="1" ht="33">
      <c r="A301" s="35"/>
      <c r="B301" s="123"/>
      <c r="C301" s="144">
        <f t="shared" ca="1" si="312"/>
        <v>43</v>
      </c>
      <c r="D301" s="264" t="str">
        <f t="shared" ca="1" si="312"/>
        <v>-</v>
      </c>
      <c r="E301" s="144">
        <f t="shared" ref="E301:M301" ca="1" si="361">E300</f>
        <v>16</v>
      </c>
      <c r="F301" s="144">
        <f t="shared" ca="1" si="361"/>
        <v>380</v>
      </c>
      <c r="G301" s="144" t="str">
        <f t="shared" ca="1" si="361"/>
        <v>DA61-11356A</v>
      </c>
      <c r="H301" s="196">
        <f t="shared" ca="1" si="361"/>
        <v>0</v>
      </c>
      <c r="I301" s="144">
        <f t="shared" si="361"/>
        <v>0</v>
      </c>
      <c r="J301" s="212">
        <f t="shared" ca="1" si="361"/>
        <v>0.5</v>
      </c>
      <c r="K301" s="146">
        <f t="shared" ca="1" si="361"/>
        <v>0</v>
      </c>
      <c r="L301" s="146">
        <f t="shared" ca="1" si="361"/>
        <v>45</v>
      </c>
      <c r="M301" s="146">
        <f t="shared" ca="1" si="361"/>
        <v>2</v>
      </c>
      <c r="N301" s="193">
        <f t="shared" ca="1" si="321"/>
        <v>160</v>
      </c>
      <c r="O301" s="135">
        <f ca="1">SUM(Q301:AJ301)</f>
        <v>0</v>
      </c>
      <c r="P301" s="131" t="s">
        <v>233</v>
      </c>
      <c r="Q301" s="129">
        <f ca="1">SUMIFS('Production Result'!$D:$D,'Production Result'!$C:$C,'DA Injection'!$G301,'Production Result'!$B:$B,'DA Injection'!Q$2)</f>
        <v>0</v>
      </c>
      <c r="R301" s="129">
        <f ca="1">SUMIFS('Production Result'!$E:$E,'Production Result'!$C:$C,'DA Injection'!$G301,'Production Result'!$B:$B,'DA Injection'!Q$2)</f>
        <v>0</v>
      </c>
      <c r="S301" s="129">
        <f ca="1">SUMIFS('Production Result'!$D:$D,'Production Result'!$C:$C,'DA Injection'!$G301,'Production Result'!$B:$B,'DA Injection'!S$2)</f>
        <v>0</v>
      </c>
      <c r="T301" s="129">
        <f ca="1">SUMIFS('Production Result'!$E:$E,'Production Result'!$C:$C,'DA Injection'!$G301,'Production Result'!$B:$B,'DA Injection'!S$2)</f>
        <v>0</v>
      </c>
      <c r="U301" s="129">
        <f ca="1">SUMIFS('Production Result'!$D:$D,'Production Result'!$C:$C,'DA Injection'!$G301,'Production Result'!$B:$B,'DA Injection'!U$2)</f>
        <v>0</v>
      </c>
      <c r="V301" s="129">
        <f ca="1">SUMIFS('Production Result'!$E:$E,'Production Result'!$C:$C,'DA Injection'!$G301,'Production Result'!$B:$B,'DA Injection'!U$2)</f>
        <v>0</v>
      </c>
      <c r="W301" s="129">
        <f ca="1">SUMIFS('Production Result'!$D:$D,'Production Result'!$C:$C,'DA Injection'!$G301,'Production Result'!$B:$B,'DA Injection'!W$2)</f>
        <v>0</v>
      </c>
      <c r="X301" s="129">
        <f ca="1">SUMIFS('Production Result'!$E:$E,'Production Result'!$C:$C,'DA Injection'!$G301,'Production Result'!$B:$B,'DA Injection'!W$2)</f>
        <v>0</v>
      </c>
      <c r="Y301" s="129">
        <f ca="1">SUMIFS('Production Result'!$D:$D,'Production Result'!$C:$C,'DA Injection'!$G301,'Production Result'!$B:$B,'DA Injection'!Y$2)</f>
        <v>0</v>
      </c>
      <c r="Z301" s="129">
        <f ca="1">SUMIFS('Production Result'!$E:$E,'Production Result'!$C:$C,'DA Injection'!$G301,'Production Result'!$B:$B,'DA Injection'!Y$2)</f>
        <v>0</v>
      </c>
      <c r="AA301" s="129">
        <f ca="1">SUMIFS('Production Result'!$D:$D,'Production Result'!$C:$C,'DA Injection'!$G301,'Production Result'!$B:$B,'DA Injection'!AA$2)</f>
        <v>0</v>
      </c>
      <c r="AB301" s="129">
        <f ca="1">SUMIFS('Production Result'!$E:$E,'Production Result'!$C:$C,'DA Injection'!$G301,'Production Result'!$B:$B,'DA Injection'!AA$2)</f>
        <v>0</v>
      </c>
      <c r="AC301" s="129">
        <f ca="1">SUMIFS('Production Result'!$D:$D,'Production Result'!$C:$C,'DA Injection'!$G301,'Production Result'!$B:$B,'DA Injection'!AC$2)</f>
        <v>0</v>
      </c>
      <c r="AD301" s="129">
        <f ca="1">SUMIFS('Production Result'!$E:$E,'Production Result'!$C:$C,'DA Injection'!$G301,'Production Result'!$B:$B,'DA Injection'!AC$2)</f>
        <v>0</v>
      </c>
      <c r="AE301" s="129">
        <f ca="1">SUMIFS('Production Result'!$D:$D,'Production Result'!$C:$C,'DA Injection'!$G301,'Production Result'!$B:$B,'DA Injection'!AE$2)</f>
        <v>0</v>
      </c>
      <c r="AF301" s="129">
        <f ca="1">SUMIFS('Production Result'!$E:$E,'Production Result'!$C:$C,'DA Injection'!$G301,'Production Result'!$B:$B,'DA Injection'!AE$2)</f>
        <v>0</v>
      </c>
      <c r="AG301" s="129">
        <f ca="1">SUMIFS('Production Result'!$D:$D,'Production Result'!$C:$C,'DA Injection'!$G301,'Production Result'!$B:$B,'DA Injection'!AG$2)</f>
        <v>0</v>
      </c>
      <c r="AH301" s="129">
        <f ca="1">SUMIFS('Production Result'!$E:$E,'Production Result'!$C:$C,'DA Injection'!$G301,'Production Result'!$B:$B,'DA Injection'!AG$2)</f>
        <v>0</v>
      </c>
      <c r="AI301" s="129">
        <f ca="1">SUMIFS('Production Result'!$D:$D,'Production Result'!$C:$C,'DA Injection'!$G301,'Production Result'!$B:$B,'DA Injection'!AI$2)</f>
        <v>0</v>
      </c>
      <c r="AJ301" s="129">
        <f ca="1">SUMIFS('Production Result'!$E:$E,'Production Result'!$C:$C,'DA Injection'!$G301,'Production Result'!$B:$B,'DA Injection'!AI$2)</f>
        <v>0</v>
      </c>
      <c r="AK301" s="151"/>
      <c r="AL301" s="151"/>
      <c r="AM301" s="151"/>
      <c r="AN301" s="151"/>
      <c r="AO301" s="151"/>
      <c r="AP301" s="151"/>
      <c r="AQ301" s="151"/>
      <c r="AR301" s="151"/>
      <c r="AS301" s="151"/>
      <c r="AT301" s="151"/>
      <c r="AU301" s="151"/>
      <c r="AV301" s="151"/>
      <c r="AW301" s="151"/>
      <c r="AX301" s="151"/>
      <c r="AY301" s="151"/>
      <c r="AZ301" s="151"/>
      <c r="BA301" s="151"/>
      <c r="BB301" s="151"/>
      <c r="BC301" s="151"/>
      <c r="BD301" s="151"/>
      <c r="BE301" s="151"/>
      <c r="BF301" s="151"/>
      <c r="BG301" s="151"/>
      <c r="BH301" s="151"/>
      <c r="BI301" s="151"/>
      <c r="BJ301" s="151"/>
      <c r="BK301" s="151"/>
      <c r="BL301" s="151"/>
      <c r="BM301" s="151"/>
      <c r="BN301" s="151"/>
      <c r="BO301" s="151"/>
      <c r="BP301" s="151"/>
      <c r="BQ301" s="151"/>
      <c r="BR301" s="151"/>
    </row>
    <row r="302" spans="1:70" s="38" customFormat="1" ht="33">
      <c r="A302" s="35"/>
      <c r="B302" s="123"/>
      <c r="C302" s="144">
        <f t="shared" ca="1" si="312"/>
        <v>43</v>
      </c>
      <c r="D302" s="264" t="str">
        <f t="shared" ca="1" si="312"/>
        <v>-</v>
      </c>
      <c r="E302" s="144">
        <f t="shared" ref="E302:M302" ca="1" si="362">E301</f>
        <v>16</v>
      </c>
      <c r="F302" s="144">
        <f t="shared" ca="1" si="362"/>
        <v>380</v>
      </c>
      <c r="G302" s="144" t="str">
        <f t="shared" ca="1" si="362"/>
        <v>DA61-11356A</v>
      </c>
      <c r="H302" s="196">
        <f t="shared" ca="1" si="362"/>
        <v>0</v>
      </c>
      <c r="I302" s="144">
        <f t="shared" si="362"/>
        <v>0</v>
      </c>
      <c r="J302" s="212">
        <f t="shared" ca="1" si="362"/>
        <v>0.5</v>
      </c>
      <c r="K302" s="146">
        <f t="shared" ca="1" si="362"/>
        <v>0</v>
      </c>
      <c r="L302" s="146">
        <f t="shared" ca="1" si="362"/>
        <v>45</v>
      </c>
      <c r="M302" s="146">
        <f t="shared" ca="1" si="362"/>
        <v>2</v>
      </c>
      <c r="N302" s="193">
        <f t="shared" ca="1" si="321"/>
        <v>160</v>
      </c>
      <c r="O302" s="135">
        <f ca="1">SUM(Q302:AJ302)</f>
        <v>0</v>
      </c>
      <c r="P302" s="132" t="s">
        <v>234</v>
      </c>
      <c r="Q302" s="129">
        <f ca="1">SUMIFS('Production Result'!$F:$F,'Production Result'!$C:$C,'DA Injection'!$G302,'Production Result'!$B:$B,'DA Injection'!Q$2)</f>
        <v>0</v>
      </c>
      <c r="R302" s="129">
        <f ca="1">SUMIFS('Production Result'!$G:$G,'Production Result'!$C:$C,'DA Injection'!$G302,'Production Result'!$B:$B,'DA Injection'!Q$2)</f>
        <v>0</v>
      </c>
      <c r="S302" s="129">
        <f ca="1">SUMIFS('Production Result'!$F:$F,'Production Result'!$C:$C,'DA Injection'!$G302,'Production Result'!$B:$B,'DA Injection'!S$2)</f>
        <v>0</v>
      </c>
      <c r="T302" s="129">
        <f ca="1">SUMIFS('Production Result'!$G:$G,'Production Result'!$C:$C,'DA Injection'!$G302,'Production Result'!$B:$B,'DA Injection'!S$2)</f>
        <v>0</v>
      </c>
      <c r="U302" s="129">
        <f ca="1">SUMIFS('Production Result'!$F:$F,'Production Result'!$C:$C,'DA Injection'!$G302,'Production Result'!$B:$B,'DA Injection'!U$2)</f>
        <v>0</v>
      </c>
      <c r="V302" s="129">
        <f ca="1">SUMIFS('Production Result'!$G:$G,'Production Result'!$C:$C,'DA Injection'!$G302,'Production Result'!$B:$B,'DA Injection'!U$2)</f>
        <v>0</v>
      </c>
      <c r="W302" s="129">
        <f ca="1">SUMIFS('Production Result'!$F:$F,'Production Result'!$C:$C,'DA Injection'!$G302,'Production Result'!$B:$B,'DA Injection'!W$2)</f>
        <v>0</v>
      </c>
      <c r="X302" s="129">
        <f ca="1">SUMIFS('Production Result'!$G:$G,'Production Result'!$C:$C,'DA Injection'!$G302,'Production Result'!$B:$B,'DA Injection'!W$2)</f>
        <v>0</v>
      </c>
      <c r="Y302" s="129">
        <f ca="1">SUMIFS('Production Result'!$F:$F,'Production Result'!$C:$C,'DA Injection'!$G302,'Production Result'!$B:$B,'DA Injection'!Y$2)</f>
        <v>0</v>
      </c>
      <c r="Z302" s="129">
        <f ca="1">SUMIFS('Production Result'!$G:$G,'Production Result'!$C:$C,'DA Injection'!$G302,'Production Result'!$B:$B,'DA Injection'!Y$2)</f>
        <v>0</v>
      </c>
      <c r="AA302" s="129">
        <f ca="1">SUMIFS('Production Result'!$F:$F,'Production Result'!$C:$C,'DA Injection'!$G302,'Production Result'!$B:$B,'DA Injection'!AA$2)</f>
        <v>0</v>
      </c>
      <c r="AB302" s="129">
        <f ca="1">SUMIFS('Production Result'!$G:$G,'Production Result'!$C:$C,'DA Injection'!$G302,'Production Result'!$B:$B,'DA Injection'!AA$2)</f>
        <v>0</v>
      </c>
      <c r="AC302" s="129">
        <f ca="1">SUMIFS('Production Result'!$F:$F,'Production Result'!$C:$C,'DA Injection'!$G302,'Production Result'!$B:$B,'DA Injection'!AC$2)</f>
        <v>0</v>
      </c>
      <c r="AD302" s="129">
        <f ca="1">SUMIFS('Production Result'!$G:$G,'Production Result'!$C:$C,'DA Injection'!$G302,'Production Result'!$B:$B,'DA Injection'!AC$2)</f>
        <v>0</v>
      </c>
      <c r="AE302" s="129">
        <f ca="1">SUMIFS('Production Result'!$F:$F,'Production Result'!$C:$C,'DA Injection'!$G302,'Production Result'!$B:$B,'DA Injection'!AE$2)</f>
        <v>0</v>
      </c>
      <c r="AF302" s="129">
        <f ca="1">SUMIFS('Production Result'!$G:$G,'Production Result'!$C:$C,'DA Injection'!$G302,'Production Result'!$B:$B,'DA Injection'!AE$2)</f>
        <v>0</v>
      </c>
      <c r="AG302" s="129">
        <f ca="1">SUMIFS('Production Result'!$F:$F,'Production Result'!$C:$C,'DA Injection'!$G302,'Production Result'!$B:$B,'DA Injection'!AG$2)</f>
        <v>0</v>
      </c>
      <c r="AH302" s="129">
        <f ca="1">SUMIFS('Production Result'!$G:$G,'Production Result'!$C:$C,'DA Injection'!$G302,'Production Result'!$B:$B,'DA Injection'!AG$2)</f>
        <v>0</v>
      </c>
      <c r="AI302" s="129">
        <f ca="1">SUMIFS('Production Result'!$F:$F,'Production Result'!$C:$C,'DA Injection'!$G302,'Production Result'!$B:$B,'DA Injection'!AI$2)</f>
        <v>0</v>
      </c>
      <c r="AJ302" s="129">
        <f ca="1">SUMIFS('Production Result'!$G:$G,'Production Result'!$C:$C,'DA Injection'!$G302,'Production Result'!$B:$B,'DA Injection'!AI$2)</f>
        <v>0</v>
      </c>
      <c r="AK302" s="151"/>
      <c r="AL302" s="151"/>
      <c r="AM302" s="151"/>
      <c r="AN302" s="151"/>
      <c r="AO302" s="151"/>
      <c r="AP302" s="151"/>
      <c r="AQ302" s="151"/>
      <c r="AR302" s="151"/>
      <c r="AS302" s="151"/>
      <c r="AT302" s="151"/>
      <c r="AU302" s="151"/>
      <c r="AV302" s="151"/>
      <c r="AW302" s="151"/>
      <c r="AX302" s="151"/>
      <c r="AY302" s="151"/>
      <c r="AZ302" s="151"/>
      <c r="BA302" s="151"/>
      <c r="BB302" s="151"/>
      <c r="BC302" s="151"/>
      <c r="BD302" s="151"/>
      <c r="BE302" s="151"/>
      <c r="BF302" s="151"/>
      <c r="BG302" s="151"/>
      <c r="BH302" s="151"/>
      <c r="BI302" s="151"/>
      <c r="BJ302" s="151"/>
      <c r="BK302" s="151"/>
      <c r="BL302" s="151"/>
      <c r="BM302" s="151"/>
      <c r="BN302" s="151"/>
      <c r="BO302" s="151"/>
      <c r="BP302" s="151"/>
      <c r="BQ302" s="151"/>
      <c r="BR302" s="151"/>
    </row>
    <row r="303" spans="1:70" s="38" customFormat="1" ht="33">
      <c r="A303" s="35"/>
      <c r="B303" s="123"/>
      <c r="C303" s="145">
        <f t="shared" ca="1" si="312"/>
        <v>43</v>
      </c>
      <c r="D303" s="264" t="str">
        <f t="shared" ca="1" si="312"/>
        <v>-</v>
      </c>
      <c r="E303" s="145">
        <f t="shared" ref="E303:M303" ca="1" si="363">E302</f>
        <v>16</v>
      </c>
      <c r="F303" s="145">
        <f t="shared" ca="1" si="363"/>
        <v>380</v>
      </c>
      <c r="G303" s="145" t="str">
        <f t="shared" ca="1" si="363"/>
        <v>DA61-11356A</v>
      </c>
      <c r="H303" s="196">
        <f t="shared" ca="1" si="363"/>
        <v>0</v>
      </c>
      <c r="I303" s="145">
        <f t="shared" si="363"/>
        <v>0</v>
      </c>
      <c r="J303" s="213">
        <f t="shared" ca="1" si="363"/>
        <v>0.5</v>
      </c>
      <c r="K303" s="146">
        <f t="shared" ca="1" si="363"/>
        <v>0</v>
      </c>
      <c r="L303" s="146">
        <f t="shared" ca="1" si="363"/>
        <v>45</v>
      </c>
      <c r="M303" s="146">
        <f t="shared" ca="1" si="363"/>
        <v>2</v>
      </c>
      <c r="N303" s="194">
        <f t="shared" ca="1" si="321"/>
        <v>160</v>
      </c>
      <c r="O303" s="137" t="e">
        <f ca="1">O302/O301</f>
        <v>#DIV/0!</v>
      </c>
      <c r="P303" s="136" t="s">
        <v>239</v>
      </c>
      <c r="Q303" s="138" t="str">
        <f t="shared" ref="Q303:AJ303" ca="1" si="364">IFERROR(Q302/Q301,"")</f>
        <v/>
      </c>
      <c r="R303" s="138" t="str">
        <f t="shared" ca="1" si="364"/>
        <v/>
      </c>
      <c r="S303" s="138" t="str">
        <f t="shared" ca="1" si="364"/>
        <v/>
      </c>
      <c r="T303" s="138" t="str">
        <f t="shared" ca="1" si="364"/>
        <v/>
      </c>
      <c r="U303" s="138" t="str">
        <f t="shared" ca="1" si="364"/>
        <v/>
      </c>
      <c r="V303" s="138" t="str">
        <f t="shared" ca="1" si="364"/>
        <v/>
      </c>
      <c r="W303" s="138" t="str">
        <f t="shared" ca="1" si="364"/>
        <v/>
      </c>
      <c r="X303" s="138" t="str">
        <f t="shared" ca="1" si="364"/>
        <v/>
      </c>
      <c r="Y303" s="138" t="str">
        <f t="shared" ca="1" si="364"/>
        <v/>
      </c>
      <c r="Z303" s="138" t="str">
        <f t="shared" ca="1" si="364"/>
        <v/>
      </c>
      <c r="AA303" s="138" t="str">
        <f t="shared" ca="1" si="364"/>
        <v/>
      </c>
      <c r="AB303" s="138" t="str">
        <f t="shared" ca="1" si="364"/>
        <v/>
      </c>
      <c r="AC303" s="138" t="str">
        <f t="shared" ca="1" si="364"/>
        <v/>
      </c>
      <c r="AD303" s="138" t="str">
        <f t="shared" ca="1" si="364"/>
        <v/>
      </c>
      <c r="AE303" s="138" t="str">
        <f t="shared" ca="1" si="364"/>
        <v/>
      </c>
      <c r="AF303" s="138" t="str">
        <f t="shared" ca="1" si="364"/>
        <v/>
      </c>
      <c r="AG303" s="138" t="str">
        <f t="shared" ca="1" si="364"/>
        <v/>
      </c>
      <c r="AH303" s="138" t="str">
        <f t="shared" ca="1" si="364"/>
        <v/>
      </c>
      <c r="AI303" s="138" t="str">
        <f t="shared" ca="1" si="364"/>
        <v/>
      </c>
      <c r="AJ303" s="138" t="str">
        <f t="shared" ca="1" si="364"/>
        <v/>
      </c>
      <c r="AK303" s="151"/>
      <c r="AL303" s="151"/>
      <c r="AM303" s="151"/>
      <c r="AN303" s="151"/>
      <c r="AO303" s="151"/>
      <c r="AP303" s="151"/>
      <c r="AQ303" s="151"/>
      <c r="AR303" s="151"/>
      <c r="AS303" s="151"/>
      <c r="AT303" s="151"/>
      <c r="AU303" s="151"/>
      <c r="AV303" s="151"/>
      <c r="AW303" s="151"/>
      <c r="AX303" s="151"/>
      <c r="AY303" s="151"/>
      <c r="AZ303" s="151"/>
      <c r="BA303" s="151"/>
      <c r="BB303" s="151"/>
      <c r="BC303" s="151"/>
      <c r="BD303" s="151"/>
      <c r="BE303" s="151"/>
      <c r="BF303" s="151"/>
      <c r="BG303" s="151"/>
      <c r="BH303" s="151"/>
      <c r="BI303" s="151"/>
      <c r="BJ303" s="151"/>
      <c r="BK303" s="151"/>
      <c r="BL303" s="151"/>
      <c r="BM303" s="151"/>
      <c r="BN303" s="151"/>
      <c r="BO303" s="151"/>
      <c r="BP303" s="151"/>
      <c r="BQ303" s="151"/>
      <c r="BR303" s="151"/>
    </row>
    <row r="304" spans="1:70" s="115" customFormat="1" ht="33">
      <c r="A304" s="114"/>
      <c r="B304" s="121"/>
      <c r="C304" s="141">
        <f ca="1">IF(P308="Good",COUNTIF(INDIRECT("P1:P"&amp;ROW(P308)),"Good"))</f>
        <v>44</v>
      </c>
      <c r="D304" s="285">
        <f ca="1">IFERROR(SUM(Q308:AJ308)/SUM(Q307:AJ307),"-")</f>
        <v>0.72083333333333333</v>
      </c>
      <c r="E304" s="139">
        <f ca="1">VLOOKUP(G304,'Code List'!B:D,2,0)</f>
        <v>16</v>
      </c>
      <c r="F304" s="139">
        <f ca="1">VLOOKUP(G304,'Code List'!B:D,3,0)</f>
        <v>380</v>
      </c>
      <c r="G304" s="87" t="str">
        <f ca="1">VLOOKUP(C304,'Code List'!A:B,2,0)</f>
        <v>DA61-10462B</v>
      </c>
      <c r="H304" s="195">
        <f ca="1">SUM(Q305:AJ305)-K304</f>
        <v>2162</v>
      </c>
      <c r="I304" s="133"/>
      <c r="J304" s="211">
        <f ca="1">VLOOKUP(G304,'Code List'!B:G,6,0)</f>
        <v>0.5</v>
      </c>
      <c r="K304" s="140">
        <f ca="1">SUMIFS(Stock!C:C,Stock!B:B,'DA Injection'!G304)+SUMIFS(Stock!C:C,Stock!B:B,VLOOKUP('DA Injection'!G304,'Code List'!$B:$K,10,0))</f>
        <v>1484</v>
      </c>
      <c r="L304" s="140">
        <f ca="1">VLOOKUP(G304,'Code List'!B:F,4,0)</f>
        <v>55</v>
      </c>
      <c r="M304" s="140">
        <f ca="1">VLOOKUP(G304,'Code List'!B:F,5,0)</f>
        <v>2</v>
      </c>
      <c r="N304" s="197">
        <f t="shared" ca="1" si="321"/>
        <v>130.90909090909091</v>
      </c>
      <c r="O304" s="134"/>
      <c r="P304" s="124" t="s">
        <v>231</v>
      </c>
      <c r="Q304" s="125" t="s">
        <v>228</v>
      </c>
      <c r="R304" s="126" t="s">
        <v>229</v>
      </c>
      <c r="S304" s="125" t="s">
        <v>228</v>
      </c>
      <c r="T304" s="126" t="s">
        <v>229</v>
      </c>
      <c r="U304" s="125" t="s">
        <v>228</v>
      </c>
      <c r="V304" s="126" t="s">
        <v>229</v>
      </c>
      <c r="W304" s="125" t="s">
        <v>228</v>
      </c>
      <c r="X304" s="126" t="s">
        <v>229</v>
      </c>
      <c r="Y304" s="125" t="s">
        <v>228</v>
      </c>
      <c r="Z304" s="126" t="s">
        <v>229</v>
      </c>
      <c r="AA304" s="125" t="s">
        <v>228</v>
      </c>
      <c r="AB304" s="126" t="s">
        <v>229</v>
      </c>
      <c r="AC304" s="125" t="s">
        <v>228</v>
      </c>
      <c r="AD304" s="126" t="s">
        <v>229</v>
      </c>
      <c r="AE304" s="125" t="s">
        <v>228</v>
      </c>
      <c r="AF304" s="126" t="s">
        <v>229</v>
      </c>
      <c r="AG304" s="125" t="s">
        <v>228</v>
      </c>
      <c r="AH304" s="126" t="s">
        <v>229</v>
      </c>
      <c r="AI304" s="125" t="s">
        <v>228</v>
      </c>
      <c r="AJ304" s="126" t="s">
        <v>229</v>
      </c>
      <c r="AK304" s="150"/>
      <c r="AL304" s="150"/>
      <c r="AM304" s="150"/>
      <c r="AN304" s="150"/>
      <c r="AO304" s="150"/>
      <c r="AP304" s="150"/>
      <c r="AQ304" s="150"/>
      <c r="AR304" s="150"/>
      <c r="AS304" s="150"/>
      <c r="AT304" s="150"/>
      <c r="AU304" s="150"/>
      <c r="AV304" s="150"/>
      <c r="AW304" s="150"/>
      <c r="AX304" s="150"/>
      <c r="AY304" s="150"/>
      <c r="AZ304" s="150"/>
      <c r="BA304" s="150"/>
      <c r="BB304" s="150"/>
      <c r="BC304" s="150"/>
      <c r="BD304" s="150"/>
      <c r="BE304" s="150"/>
      <c r="BF304" s="150"/>
      <c r="BG304" s="150"/>
      <c r="BH304" s="150"/>
      <c r="BI304" s="150"/>
      <c r="BJ304" s="150"/>
      <c r="BK304" s="150"/>
      <c r="BL304" s="150"/>
      <c r="BM304" s="150"/>
      <c r="BN304" s="150"/>
      <c r="BO304" s="150"/>
      <c r="BP304" s="150"/>
      <c r="BQ304" s="150"/>
      <c r="BR304" s="150"/>
    </row>
    <row r="305" spans="1:70" s="115" customFormat="1" ht="66.95" customHeight="1">
      <c r="A305" s="114"/>
      <c r="B305" s="121"/>
      <c r="C305" s="144">
        <f t="shared" ref="C305:M305" ca="1" si="365">C304</f>
        <v>44</v>
      </c>
      <c r="D305" s="264">
        <f t="shared" ca="1" si="365"/>
        <v>0.72083333333333333</v>
      </c>
      <c r="E305" s="144">
        <f t="shared" ca="1" si="365"/>
        <v>16</v>
      </c>
      <c r="F305" s="144">
        <f t="shared" ca="1" si="365"/>
        <v>380</v>
      </c>
      <c r="G305" s="144" t="str">
        <f t="shared" ca="1" si="365"/>
        <v>DA61-10462B</v>
      </c>
      <c r="H305" s="196">
        <f t="shared" ca="1" si="365"/>
        <v>2162</v>
      </c>
      <c r="I305" s="144">
        <f t="shared" si="365"/>
        <v>0</v>
      </c>
      <c r="J305" s="212">
        <f t="shared" ca="1" si="365"/>
        <v>0.5</v>
      </c>
      <c r="K305" s="146">
        <f t="shared" ca="1" si="365"/>
        <v>1484</v>
      </c>
      <c r="L305" s="146">
        <f t="shared" ca="1" si="365"/>
        <v>55</v>
      </c>
      <c r="M305" s="146">
        <f t="shared" ca="1" si="365"/>
        <v>2</v>
      </c>
      <c r="N305" s="193">
        <f t="shared" ca="1" si="321"/>
        <v>130.90909090909091</v>
      </c>
      <c r="O305" s="134" t="s">
        <v>238</v>
      </c>
      <c r="P305" s="124"/>
      <c r="Q305" s="463">
        <f ca="1">IF(SUMIFS(INDIRECT("'PSI WM REF'!"&amp;SUBSTITUTE(ADDRESS(1,MATCH(Q$2,INDIRECT("'PSI WM REF'!"&amp;"5:5"),0)),"$1","")&amp;":"&amp;SUBSTITUTE(ADDRESS(1,MATCH(Q$2,INDIRECT("'PSI WM REF'!"&amp;"5:5"),0)),"$1","")),INDIRECT("'PSI WM REF'!"&amp;"C:C"),$G304,INDIRECT("'PSI WM REF'!"&amp;"U:U"),"3.Balance stock (only SEHC)")&gt;0,0,IF(ABS(SUMIFS(INDIRECT("'PSI WM REF'!"&amp;SUBSTITUTE(ADDRESS(1,MATCH(Q$2,INDIRECT("'PSI WM REF'!"&amp;"5:5"),0)),"$1","")&amp;":"&amp;SUBSTITUTE(ADDRESS(1,MATCH(Q$2,INDIRECT("'PSI WM REF'!"&amp;"5:5"),0)),"$1","")),INDIRECT("'PSI WM REF'!"&amp;"C:C"),$G304,INDIRECT("'PSI WM REF'!"&amp;"U:U"),"3.Balance stock (only SEHC)"))&gt;SUMIFS(INDIRECT("'PSI WM REF'!"&amp;SUBSTITUTE(ADDRESS(1,MATCH(Q$2,INDIRECT("'PSI WM REF'!"&amp;"5:5"),0)),"$1","")&amp;":"&amp;SUBSTITUTE(ADDRESS(1,MATCH(Q$2,INDIRECT("'PSI WM REF'!"&amp;"5:5"),0)),"$1","")),INDIRECT("'PSI WM REF'!"&amp;"C:C"),$G304,INDIRECT("'PSI WM REF'!"&amp;"U:U"),"1.Requirements (필요량)"),SUMIFS(INDIRECT("'PSI WM REF'!"&amp;SUBSTITUTE(ADDRESS(1,MATCH(Q$2,INDIRECT("'PSI WM REF'!"&amp;"5:5"),0)),"$1","")&amp;":"&amp;SUBSTITUTE(ADDRESS(1,MATCH(Q$2,INDIRECT("'PSI WM REF'!"&amp;"5:5"),0)),"$1","")),INDIRECT("'PSI WM REF'!"&amp;"C:C"),$G304,INDIRECT("'PSI WM REF'!"&amp;"U:U"),"1.Requirements (필요량)"),ABS(SUMIFS(INDIRECT("'PSI WM REF'!"&amp;SUBSTITUTE(ADDRESS(1,MATCH(Q$2,INDIRECT("'PSI WM REF'!"&amp;"5:5"),0)),"$1","")&amp;":"&amp;SUBSTITUTE(ADDRESS(1,MATCH(Q$2,INDIRECT("'PSI WM REF'!"&amp;"5:5"),0)),"$1","")),INDIRECT("'PSI WM REF'!"&amp;"C:C"),$G304,INDIRECT("'PSI WM REF'!"&amp;"U:U"),"3.Balance stock (only SEHC)"))))+N(" [[[[               Comment: WM REF PSI              ]]]")+IFERROR(SUMIFS(INDIRECT("'PSI VC'!"&amp;SUBSTITUTE(ADDRESS(1,MATCH(Q$2,INDIRECT("'PSI VC'!"&amp;"3:3"),0)),"$1","")&amp;":"&amp;SUBSTITUTE(ADDRESS(1,MATCH(Q$2,INDIRECT("'PSI VC'!"&amp;"3:3"),0)),"$1","")),INDIRECT("'PSI VC'!"&amp;"A:A"),$G304),0)+N("[[[                    Comment: VC PSI                    ]]]")+SUMIFS(INDIRECT("'Assy PSI Shortage'!"&amp;SUBSTITUTE(ADDRESS(1,42+MATCH(Q$2,INDIRECT("'Assy PSI Shortage'!"&amp;"AQ2:BA2"),0)),"$1","")&amp;":"&amp;SUBSTITUTE(ADDRESS(1,42+MATCH(Q$2,INDIRECT("'Assy PSI Shortage'!"&amp;"AQ2:BA2"),0)),"$1","")),'Assy PSI Shortage'!$AP:$AP,'DA Injection'!$G304)+N("[[[                    Comment: Assy PSI                    ]]]")</f>
        <v>0</v>
      </c>
      <c r="R305" s="464"/>
      <c r="S305" s="463">
        <f ca="1">IF(SUMIFS(INDIRECT("'PSI WM REF'!"&amp;SUBSTITUTE(ADDRESS(1,MATCH(S$2,INDIRECT("'PSI WM REF'!"&amp;"5:5"),0)),"$1","")&amp;":"&amp;SUBSTITUTE(ADDRESS(1,MATCH(S$2,INDIRECT("'PSI WM REF'!"&amp;"5:5"),0)),"$1","")),INDIRECT("'PSI WM REF'!"&amp;"C:C"),$G304,INDIRECT("'PSI WM REF'!"&amp;"U:U"),"3.Balance stock (only SEHC)")&gt;0,0,IF(ABS(SUMIFS(INDIRECT("'PSI WM REF'!"&amp;SUBSTITUTE(ADDRESS(1,MATCH(S$2,INDIRECT("'PSI WM REF'!"&amp;"5:5"),0)),"$1","")&amp;":"&amp;SUBSTITUTE(ADDRESS(1,MATCH(S$2,INDIRECT("'PSI WM REF'!"&amp;"5:5"),0)),"$1","")),INDIRECT("'PSI WM REF'!"&amp;"C:C"),$G304,INDIRECT("'PSI WM REF'!"&amp;"U:U"),"3.Balance stock (only SEHC)"))&gt;SUMIFS(INDIRECT("'PSI WM REF'!"&amp;SUBSTITUTE(ADDRESS(1,MATCH(S$2,INDIRECT("'PSI WM REF'!"&amp;"5:5"),0)),"$1","")&amp;":"&amp;SUBSTITUTE(ADDRESS(1,MATCH(S$2,INDIRECT("'PSI WM REF'!"&amp;"5:5"),0)),"$1","")),INDIRECT("'PSI WM REF'!"&amp;"C:C"),$G304,INDIRECT("'PSI WM REF'!"&amp;"U:U"),"1.Requirements (필요량)"),SUMIFS(INDIRECT("'PSI WM REF'!"&amp;SUBSTITUTE(ADDRESS(1,MATCH(S$2,INDIRECT("'PSI WM REF'!"&amp;"5:5"),0)),"$1","")&amp;":"&amp;SUBSTITUTE(ADDRESS(1,MATCH(S$2,INDIRECT("'PSI WM REF'!"&amp;"5:5"),0)),"$1","")),INDIRECT("'PSI WM REF'!"&amp;"C:C"),$G304,INDIRECT("'PSI WM REF'!"&amp;"U:U"),"1.Requirements (필요량)"),ABS(SUMIFS(INDIRECT("'PSI WM REF'!"&amp;SUBSTITUTE(ADDRESS(1,MATCH(S$2,INDIRECT("'PSI WM REF'!"&amp;"5:5"),0)),"$1","")&amp;":"&amp;SUBSTITUTE(ADDRESS(1,MATCH(S$2,INDIRECT("'PSI WM REF'!"&amp;"5:5"),0)),"$1","")),INDIRECT("'PSI WM REF'!"&amp;"C:C"),$G304,INDIRECT("'PSI WM REF'!"&amp;"U:U"),"3.Balance stock (only SEHC)"))))+N(" [[[[               Comment: WM REF PSI              ]]]")+IFERROR(SUMIFS(INDIRECT("'PSI VC'!"&amp;SUBSTITUTE(ADDRESS(1,MATCH(S$2,INDIRECT("'PSI VC'!"&amp;"3:3"),0)),"$1","")&amp;":"&amp;SUBSTITUTE(ADDRESS(1,MATCH(S$2,INDIRECT("'PSI VC'!"&amp;"3:3"),0)),"$1","")),INDIRECT("'PSI VC'!"&amp;"A:A"),$G304),0)+N("[[[                    Comment: VC PSI                    ]]]")+SUMIFS(INDIRECT("'Assy PSI Shortage'!"&amp;SUBSTITUTE(ADDRESS(1,42+MATCH(S$2,INDIRECT("'Assy PSI Shortage'!"&amp;"AQ2:BA2"),0)),"$1","")&amp;":"&amp;SUBSTITUTE(ADDRESS(1,42+MATCH(S$2,INDIRECT("'Assy PSI Shortage'!"&amp;"AQ2:BA2"),0)),"$1","")),'Assy PSI Shortage'!$AP:$AP,'DA Injection'!$G304)+N("[[[                    Comment: Assy PSI                    ]]]")</f>
        <v>0</v>
      </c>
      <c r="T305" s="464"/>
      <c r="U305" s="463">
        <f ca="1">IF(SUMIFS(INDIRECT("'PSI WM REF'!"&amp;SUBSTITUTE(ADDRESS(1,MATCH(U$2,INDIRECT("'PSI WM REF'!"&amp;"5:5"),0)),"$1","")&amp;":"&amp;SUBSTITUTE(ADDRESS(1,MATCH(U$2,INDIRECT("'PSI WM REF'!"&amp;"5:5"),0)),"$1","")),INDIRECT("'PSI WM REF'!"&amp;"C:C"),$G304,INDIRECT("'PSI WM REF'!"&amp;"U:U"),"3.Balance stock (only SEHC)")&gt;0,0,IF(ABS(SUMIFS(INDIRECT("'PSI WM REF'!"&amp;SUBSTITUTE(ADDRESS(1,MATCH(U$2,INDIRECT("'PSI WM REF'!"&amp;"5:5"),0)),"$1","")&amp;":"&amp;SUBSTITUTE(ADDRESS(1,MATCH(U$2,INDIRECT("'PSI WM REF'!"&amp;"5:5"),0)),"$1","")),INDIRECT("'PSI WM REF'!"&amp;"C:C"),$G304,INDIRECT("'PSI WM REF'!"&amp;"U:U"),"3.Balance stock (only SEHC)"))&gt;SUMIFS(INDIRECT("'PSI WM REF'!"&amp;SUBSTITUTE(ADDRESS(1,MATCH(U$2,INDIRECT("'PSI WM REF'!"&amp;"5:5"),0)),"$1","")&amp;":"&amp;SUBSTITUTE(ADDRESS(1,MATCH(U$2,INDIRECT("'PSI WM REF'!"&amp;"5:5"),0)),"$1","")),INDIRECT("'PSI WM REF'!"&amp;"C:C"),$G304,INDIRECT("'PSI WM REF'!"&amp;"U:U"),"1.Requirements (필요량)"),SUMIFS(INDIRECT("'PSI WM REF'!"&amp;SUBSTITUTE(ADDRESS(1,MATCH(U$2,INDIRECT("'PSI WM REF'!"&amp;"5:5"),0)),"$1","")&amp;":"&amp;SUBSTITUTE(ADDRESS(1,MATCH(U$2,INDIRECT("'PSI WM REF'!"&amp;"5:5"),0)),"$1","")),INDIRECT("'PSI WM REF'!"&amp;"C:C"),$G304,INDIRECT("'PSI WM REF'!"&amp;"U:U"),"1.Requirements (필요량)"),ABS(SUMIFS(INDIRECT("'PSI WM REF'!"&amp;SUBSTITUTE(ADDRESS(1,MATCH(U$2,INDIRECT("'PSI WM REF'!"&amp;"5:5"),0)),"$1","")&amp;":"&amp;SUBSTITUTE(ADDRESS(1,MATCH(U$2,INDIRECT("'PSI WM REF'!"&amp;"5:5"),0)),"$1","")),INDIRECT("'PSI WM REF'!"&amp;"C:C"),$G304,INDIRECT("'PSI WM REF'!"&amp;"U:U"),"3.Balance stock (only SEHC)"))))+N(" [[[[               Comment: WM REF PSI              ]]]")+IFERROR(SUMIFS(INDIRECT("'PSI VC'!"&amp;SUBSTITUTE(ADDRESS(1,MATCH(U$2,INDIRECT("'PSI VC'!"&amp;"3:3"),0)),"$1","")&amp;":"&amp;SUBSTITUTE(ADDRESS(1,MATCH(U$2,INDIRECT("'PSI VC'!"&amp;"3:3"),0)),"$1","")),INDIRECT("'PSI VC'!"&amp;"A:A"),$G304),0)+N("[[[                    Comment: VC PSI                    ]]]")+SUMIFS(INDIRECT("'Assy PSI Shortage'!"&amp;SUBSTITUTE(ADDRESS(1,42+MATCH(U$2,INDIRECT("'Assy PSI Shortage'!"&amp;"AQ2:BA2"),0)),"$1","")&amp;":"&amp;SUBSTITUTE(ADDRESS(1,42+MATCH(U$2,INDIRECT("'Assy PSI Shortage'!"&amp;"AQ2:BA2"),0)),"$1","")),'Assy PSI Shortage'!$AP:$AP,'DA Injection'!$G304)+N("[[[                    Comment: Assy PSI                    ]]]")</f>
        <v>0</v>
      </c>
      <c r="V305" s="464"/>
      <c r="W305" s="463">
        <f ca="1">IF(SUMIFS(INDIRECT("'PSI WM REF'!"&amp;SUBSTITUTE(ADDRESS(1,MATCH(W$2,INDIRECT("'PSI WM REF'!"&amp;"5:5"),0)),"$1","")&amp;":"&amp;SUBSTITUTE(ADDRESS(1,MATCH(W$2,INDIRECT("'PSI WM REF'!"&amp;"5:5"),0)),"$1","")),INDIRECT("'PSI WM REF'!"&amp;"C:C"),$G304,INDIRECT("'PSI WM REF'!"&amp;"U:U"),"3.Balance stock (only SEHC)")&gt;0,0,IF(ABS(SUMIFS(INDIRECT("'PSI WM REF'!"&amp;SUBSTITUTE(ADDRESS(1,MATCH(W$2,INDIRECT("'PSI WM REF'!"&amp;"5:5"),0)),"$1","")&amp;":"&amp;SUBSTITUTE(ADDRESS(1,MATCH(W$2,INDIRECT("'PSI WM REF'!"&amp;"5:5"),0)),"$1","")),INDIRECT("'PSI WM REF'!"&amp;"C:C"),$G304,INDIRECT("'PSI WM REF'!"&amp;"U:U"),"3.Balance stock (only SEHC)"))&gt;SUMIFS(INDIRECT("'PSI WM REF'!"&amp;SUBSTITUTE(ADDRESS(1,MATCH(W$2,INDIRECT("'PSI WM REF'!"&amp;"5:5"),0)),"$1","")&amp;":"&amp;SUBSTITUTE(ADDRESS(1,MATCH(W$2,INDIRECT("'PSI WM REF'!"&amp;"5:5"),0)),"$1","")),INDIRECT("'PSI WM REF'!"&amp;"C:C"),$G304,INDIRECT("'PSI WM REF'!"&amp;"U:U"),"1.Requirements (필요량)"),SUMIFS(INDIRECT("'PSI WM REF'!"&amp;SUBSTITUTE(ADDRESS(1,MATCH(W$2,INDIRECT("'PSI WM REF'!"&amp;"5:5"),0)),"$1","")&amp;":"&amp;SUBSTITUTE(ADDRESS(1,MATCH(W$2,INDIRECT("'PSI WM REF'!"&amp;"5:5"),0)),"$1","")),INDIRECT("'PSI WM REF'!"&amp;"C:C"),$G304,INDIRECT("'PSI WM REF'!"&amp;"U:U"),"1.Requirements (필요량)"),ABS(SUMIFS(INDIRECT("'PSI WM REF'!"&amp;SUBSTITUTE(ADDRESS(1,MATCH(W$2,INDIRECT("'PSI WM REF'!"&amp;"5:5"),0)),"$1","")&amp;":"&amp;SUBSTITUTE(ADDRESS(1,MATCH(W$2,INDIRECT("'PSI WM REF'!"&amp;"5:5"),0)),"$1","")),INDIRECT("'PSI WM REF'!"&amp;"C:C"),$G304,INDIRECT("'PSI WM REF'!"&amp;"U:U"),"3.Balance stock (only SEHC)"))))+N(" [[[[               Comment: WM REF PSI              ]]]")+IFERROR(SUMIFS(INDIRECT("'PSI VC'!"&amp;SUBSTITUTE(ADDRESS(1,MATCH(W$2,INDIRECT("'PSI VC'!"&amp;"3:3"),0)),"$1","")&amp;":"&amp;SUBSTITUTE(ADDRESS(1,MATCH(W$2,INDIRECT("'PSI VC'!"&amp;"3:3"),0)),"$1","")),INDIRECT("'PSI VC'!"&amp;"A:A"),$G304),0)+N("[[[                    Comment: VC PSI                    ]]]")+SUMIFS(INDIRECT("'Assy PSI Shortage'!"&amp;SUBSTITUTE(ADDRESS(1,42+MATCH(W$2,INDIRECT("'Assy PSI Shortage'!"&amp;"AQ2:BA2"),0)),"$1","")&amp;":"&amp;SUBSTITUTE(ADDRESS(1,42+MATCH(W$2,INDIRECT("'Assy PSI Shortage'!"&amp;"AQ2:BA2"),0)),"$1","")),'Assy PSI Shortage'!$AP:$AP,'DA Injection'!$G304)+N("[[[                    Comment: Assy PSI                    ]]]")</f>
        <v>2220</v>
      </c>
      <c r="X305" s="464"/>
      <c r="Y305" s="463">
        <f ca="1">IF(SUMIFS(INDIRECT("'PSI WM REF'!"&amp;SUBSTITUTE(ADDRESS(1,MATCH(Y$2,INDIRECT("'PSI WM REF'!"&amp;"5:5"),0)),"$1","")&amp;":"&amp;SUBSTITUTE(ADDRESS(1,MATCH(Y$2,INDIRECT("'PSI WM REF'!"&amp;"5:5"),0)),"$1","")),INDIRECT("'PSI WM REF'!"&amp;"C:C"),$G304,INDIRECT("'PSI WM REF'!"&amp;"U:U"),"3.Balance stock (only SEHC)")&gt;0,0,IF(ABS(SUMIFS(INDIRECT("'PSI WM REF'!"&amp;SUBSTITUTE(ADDRESS(1,MATCH(Y$2,INDIRECT("'PSI WM REF'!"&amp;"5:5"),0)),"$1","")&amp;":"&amp;SUBSTITUTE(ADDRESS(1,MATCH(Y$2,INDIRECT("'PSI WM REF'!"&amp;"5:5"),0)),"$1","")),INDIRECT("'PSI WM REF'!"&amp;"C:C"),$G304,INDIRECT("'PSI WM REF'!"&amp;"U:U"),"3.Balance stock (only SEHC)"))&gt;SUMIFS(INDIRECT("'PSI WM REF'!"&amp;SUBSTITUTE(ADDRESS(1,MATCH(Y$2,INDIRECT("'PSI WM REF'!"&amp;"5:5"),0)),"$1","")&amp;":"&amp;SUBSTITUTE(ADDRESS(1,MATCH(Y$2,INDIRECT("'PSI WM REF'!"&amp;"5:5"),0)),"$1","")),INDIRECT("'PSI WM REF'!"&amp;"C:C"),$G304,INDIRECT("'PSI WM REF'!"&amp;"U:U"),"1.Requirements (필요량)"),SUMIFS(INDIRECT("'PSI WM REF'!"&amp;SUBSTITUTE(ADDRESS(1,MATCH(Y$2,INDIRECT("'PSI WM REF'!"&amp;"5:5"),0)),"$1","")&amp;":"&amp;SUBSTITUTE(ADDRESS(1,MATCH(Y$2,INDIRECT("'PSI WM REF'!"&amp;"5:5"),0)),"$1","")),INDIRECT("'PSI WM REF'!"&amp;"C:C"),$G304,INDIRECT("'PSI WM REF'!"&amp;"U:U"),"1.Requirements (필요량)"),ABS(SUMIFS(INDIRECT("'PSI WM REF'!"&amp;SUBSTITUTE(ADDRESS(1,MATCH(Y$2,INDIRECT("'PSI WM REF'!"&amp;"5:5"),0)),"$1","")&amp;":"&amp;SUBSTITUTE(ADDRESS(1,MATCH(Y$2,INDIRECT("'PSI WM REF'!"&amp;"5:5"),0)),"$1","")),INDIRECT("'PSI WM REF'!"&amp;"C:C"),$G304,INDIRECT("'PSI WM REF'!"&amp;"U:U"),"3.Balance stock (only SEHC)"))))+N(" [[[[               Comment: WM REF PSI              ]]]")+IFERROR(SUMIFS(INDIRECT("'PSI VC'!"&amp;SUBSTITUTE(ADDRESS(1,MATCH(Y$2,INDIRECT("'PSI VC'!"&amp;"3:3"),0)),"$1","")&amp;":"&amp;SUBSTITUTE(ADDRESS(1,MATCH(Y$2,INDIRECT("'PSI VC'!"&amp;"3:3"),0)),"$1","")),INDIRECT("'PSI VC'!"&amp;"A:A"),$G304),0)+N("[[[                    Comment: VC PSI                    ]]]")+SUMIFS(INDIRECT("'Assy PSI Shortage'!"&amp;SUBSTITUTE(ADDRESS(1,42+MATCH(Y$2,INDIRECT("'Assy PSI Shortage'!"&amp;"AQ2:BA2"),0)),"$1","")&amp;":"&amp;SUBSTITUTE(ADDRESS(1,42+MATCH(Y$2,INDIRECT("'Assy PSI Shortage'!"&amp;"AQ2:BA2"),0)),"$1","")),'Assy PSI Shortage'!$AP:$AP,'DA Injection'!$G304)+N("[[[                    Comment: Assy PSI                    ]]]")</f>
        <v>1426</v>
      </c>
      <c r="Z305" s="464"/>
      <c r="AA305" s="463">
        <f ca="1">IF(SUMIFS(INDIRECT("'PSI WM REF'!"&amp;SUBSTITUTE(ADDRESS(1,MATCH(AA$2,INDIRECT("'PSI WM REF'!"&amp;"5:5"),0)),"$1","")&amp;":"&amp;SUBSTITUTE(ADDRESS(1,MATCH(AA$2,INDIRECT("'PSI WM REF'!"&amp;"5:5"),0)),"$1","")),INDIRECT("'PSI WM REF'!"&amp;"C:C"),$G304,INDIRECT("'PSI WM REF'!"&amp;"U:U"),"3.Balance stock (only SEHC)")&gt;0,0,IF(ABS(SUMIFS(INDIRECT("'PSI WM REF'!"&amp;SUBSTITUTE(ADDRESS(1,MATCH(AA$2,INDIRECT("'PSI WM REF'!"&amp;"5:5"),0)),"$1","")&amp;":"&amp;SUBSTITUTE(ADDRESS(1,MATCH(AA$2,INDIRECT("'PSI WM REF'!"&amp;"5:5"),0)),"$1","")),INDIRECT("'PSI WM REF'!"&amp;"C:C"),$G304,INDIRECT("'PSI WM REF'!"&amp;"U:U"),"3.Balance stock (only SEHC)"))&gt;SUMIFS(INDIRECT("'PSI WM REF'!"&amp;SUBSTITUTE(ADDRESS(1,MATCH(AA$2,INDIRECT("'PSI WM REF'!"&amp;"5:5"),0)),"$1","")&amp;":"&amp;SUBSTITUTE(ADDRESS(1,MATCH(AA$2,INDIRECT("'PSI WM REF'!"&amp;"5:5"),0)),"$1","")),INDIRECT("'PSI WM REF'!"&amp;"C:C"),$G304,INDIRECT("'PSI WM REF'!"&amp;"U:U"),"1.Requirements (필요량)"),SUMIFS(INDIRECT("'PSI WM REF'!"&amp;SUBSTITUTE(ADDRESS(1,MATCH(AA$2,INDIRECT("'PSI WM REF'!"&amp;"5:5"),0)),"$1","")&amp;":"&amp;SUBSTITUTE(ADDRESS(1,MATCH(AA$2,INDIRECT("'PSI WM REF'!"&amp;"5:5"),0)),"$1","")),INDIRECT("'PSI WM REF'!"&amp;"C:C"),$G304,INDIRECT("'PSI WM REF'!"&amp;"U:U"),"1.Requirements (필요량)"),ABS(SUMIFS(INDIRECT("'PSI WM REF'!"&amp;SUBSTITUTE(ADDRESS(1,MATCH(AA$2,INDIRECT("'PSI WM REF'!"&amp;"5:5"),0)),"$1","")&amp;":"&amp;SUBSTITUTE(ADDRESS(1,MATCH(AA$2,INDIRECT("'PSI WM REF'!"&amp;"5:5"),0)),"$1","")),INDIRECT("'PSI WM REF'!"&amp;"C:C"),$G304,INDIRECT("'PSI WM REF'!"&amp;"U:U"),"3.Balance stock (only SEHC)"))))+N(" [[[[               Comment: WM REF PSI              ]]]")+IFERROR(SUMIFS(INDIRECT("'PSI VC'!"&amp;SUBSTITUTE(ADDRESS(1,MATCH(AA$2,INDIRECT("'PSI VC'!"&amp;"3:3"),0)),"$1","")&amp;":"&amp;SUBSTITUTE(ADDRESS(1,MATCH(AA$2,INDIRECT("'PSI VC'!"&amp;"3:3"),0)),"$1","")),INDIRECT("'PSI VC'!"&amp;"A:A"),$G304),0)+N("[[[                    Comment: VC PSI                    ]]]")+SUMIFS(INDIRECT("'Assy PSI Shortage'!"&amp;SUBSTITUTE(ADDRESS(1,42+MATCH(AA$2,INDIRECT("'Assy PSI Shortage'!"&amp;"AQ2:BA2"),0)),"$1","")&amp;":"&amp;SUBSTITUTE(ADDRESS(1,42+MATCH(AA$2,INDIRECT("'Assy PSI Shortage'!"&amp;"AQ2:BA2"),0)),"$1","")),'Assy PSI Shortage'!$AP:$AP,'DA Injection'!$G304)+N("[[[                    Comment: Assy PSI                    ]]]")</f>
        <v>0</v>
      </c>
      <c r="AB305" s="464"/>
      <c r="AC305" s="463">
        <f ca="1">IF(SUMIFS(INDIRECT("'PSI WM REF'!"&amp;SUBSTITUTE(ADDRESS(1,MATCH(AC$2,INDIRECT("'PSI WM REF'!"&amp;"5:5"),0)),"$1","")&amp;":"&amp;SUBSTITUTE(ADDRESS(1,MATCH(AC$2,INDIRECT("'PSI WM REF'!"&amp;"5:5"),0)),"$1","")),INDIRECT("'PSI WM REF'!"&amp;"C:C"),$G304,INDIRECT("'PSI WM REF'!"&amp;"U:U"),"3.Balance stock (only SEHC)")&gt;0,0,IF(ABS(SUMIFS(INDIRECT("'PSI WM REF'!"&amp;SUBSTITUTE(ADDRESS(1,MATCH(AC$2,INDIRECT("'PSI WM REF'!"&amp;"5:5"),0)),"$1","")&amp;":"&amp;SUBSTITUTE(ADDRESS(1,MATCH(AC$2,INDIRECT("'PSI WM REF'!"&amp;"5:5"),0)),"$1","")),INDIRECT("'PSI WM REF'!"&amp;"C:C"),$G304,INDIRECT("'PSI WM REF'!"&amp;"U:U"),"3.Balance stock (only SEHC)"))&gt;SUMIFS(INDIRECT("'PSI WM REF'!"&amp;SUBSTITUTE(ADDRESS(1,MATCH(AC$2,INDIRECT("'PSI WM REF'!"&amp;"5:5"),0)),"$1","")&amp;":"&amp;SUBSTITUTE(ADDRESS(1,MATCH(AC$2,INDIRECT("'PSI WM REF'!"&amp;"5:5"),0)),"$1","")),INDIRECT("'PSI WM REF'!"&amp;"C:C"),$G304,INDIRECT("'PSI WM REF'!"&amp;"U:U"),"1.Requirements (필요량)"),SUMIFS(INDIRECT("'PSI WM REF'!"&amp;SUBSTITUTE(ADDRESS(1,MATCH(AC$2,INDIRECT("'PSI WM REF'!"&amp;"5:5"),0)),"$1","")&amp;":"&amp;SUBSTITUTE(ADDRESS(1,MATCH(AC$2,INDIRECT("'PSI WM REF'!"&amp;"5:5"),0)),"$1","")),INDIRECT("'PSI WM REF'!"&amp;"C:C"),$G304,INDIRECT("'PSI WM REF'!"&amp;"U:U"),"1.Requirements (필요량)"),ABS(SUMIFS(INDIRECT("'PSI WM REF'!"&amp;SUBSTITUTE(ADDRESS(1,MATCH(AC$2,INDIRECT("'PSI WM REF'!"&amp;"5:5"),0)),"$1","")&amp;":"&amp;SUBSTITUTE(ADDRESS(1,MATCH(AC$2,INDIRECT("'PSI WM REF'!"&amp;"5:5"),0)),"$1","")),INDIRECT("'PSI WM REF'!"&amp;"C:C"),$G304,INDIRECT("'PSI WM REF'!"&amp;"U:U"),"3.Balance stock (only SEHC)"))))+N(" [[[[               Comment: WM REF PSI              ]]]")+IFERROR(SUMIFS(INDIRECT("'PSI VC'!"&amp;SUBSTITUTE(ADDRESS(1,MATCH(AC$2,INDIRECT("'PSI VC'!"&amp;"3:3"),0)),"$1","")&amp;":"&amp;SUBSTITUTE(ADDRESS(1,MATCH(AC$2,INDIRECT("'PSI VC'!"&amp;"3:3"),0)),"$1","")),INDIRECT("'PSI VC'!"&amp;"A:A"),$G304),0)+N("[[[                    Comment: VC PSI                    ]]]")+SUMIFS(INDIRECT("'Assy PSI Shortage'!"&amp;SUBSTITUTE(ADDRESS(1,42+MATCH(AC$2,INDIRECT("'Assy PSI Shortage'!"&amp;"AQ2:BA2"),0)),"$1","")&amp;":"&amp;SUBSTITUTE(ADDRESS(1,42+MATCH(AC$2,INDIRECT("'Assy PSI Shortage'!"&amp;"AQ2:BA2"),0)),"$1","")),'Assy PSI Shortage'!$AP:$AP,'DA Injection'!$G304)+N("[[[                    Comment: Assy PSI                    ]]]")</f>
        <v>0</v>
      </c>
      <c r="AD305" s="464"/>
      <c r="AE305" s="463">
        <f ca="1">IF(SUMIFS(INDIRECT("'PSI WM REF'!"&amp;SUBSTITUTE(ADDRESS(1,MATCH(AE$2,INDIRECT("'PSI WM REF'!"&amp;"5:5"),0)),"$1","")&amp;":"&amp;SUBSTITUTE(ADDRESS(1,MATCH(AE$2,INDIRECT("'PSI WM REF'!"&amp;"5:5"),0)),"$1","")),INDIRECT("'PSI WM REF'!"&amp;"C:C"),$G304,INDIRECT("'PSI WM REF'!"&amp;"U:U"),"3.Balance stock (only SEHC)")&gt;0,0,IF(ABS(SUMIFS(INDIRECT("'PSI WM REF'!"&amp;SUBSTITUTE(ADDRESS(1,MATCH(AE$2,INDIRECT("'PSI WM REF'!"&amp;"5:5"),0)),"$1","")&amp;":"&amp;SUBSTITUTE(ADDRESS(1,MATCH(AE$2,INDIRECT("'PSI WM REF'!"&amp;"5:5"),0)),"$1","")),INDIRECT("'PSI WM REF'!"&amp;"C:C"),$G304,INDIRECT("'PSI WM REF'!"&amp;"U:U"),"3.Balance stock (only SEHC)"))&gt;SUMIFS(INDIRECT("'PSI WM REF'!"&amp;SUBSTITUTE(ADDRESS(1,MATCH(AE$2,INDIRECT("'PSI WM REF'!"&amp;"5:5"),0)),"$1","")&amp;":"&amp;SUBSTITUTE(ADDRESS(1,MATCH(AE$2,INDIRECT("'PSI WM REF'!"&amp;"5:5"),0)),"$1","")),INDIRECT("'PSI WM REF'!"&amp;"C:C"),$G304,INDIRECT("'PSI WM REF'!"&amp;"U:U"),"1.Requirements (필요량)"),SUMIFS(INDIRECT("'PSI WM REF'!"&amp;SUBSTITUTE(ADDRESS(1,MATCH(AE$2,INDIRECT("'PSI WM REF'!"&amp;"5:5"),0)),"$1","")&amp;":"&amp;SUBSTITUTE(ADDRESS(1,MATCH(AE$2,INDIRECT("'PSI WM REF'!"&amp;"5:5"),0)),"$1","")),INDIRECT("'PSI WM REF'!"&amp;"C:C"),$G304,INDIRECT("'PSI WM REF'!"&amp;"U:U"),"1.Requirements (필요량)"),ABS(SUMIFS(INDIRECT("'PSI WM REF'!"&amp;SUBSTITUTE(ADDRESS(1,MATCH(AE$2,INDIRECT("'PSI WM REF'!"&amp;"5:5"),0)),"$1","")&amp;":"&amp;SUBSTITUTE(ADDRESS(1,MATCH(AE$2,INDIRECT("'PSI WM REF'!"&amp;"5:5"),0)),"$1","")),INDIRECT("'PSI WM REF'!"&amp;"C:C"),$G304,INDIRECT("'PSI WM REF'!"&amp;"U:U"),"3.Balance stock (only SEHC)"))))+N(" [[[[               Comment: WM REF PSI              ]]]")+IFERROR(SUMIFS(INDIRECT("'PSI VC'!"&amp;SUBSTITUTE(ADDRESS(1,MATCH(AE$2,INDIRECT("'PSI VC'!"&amp;"3:3"),0)),"$1","")&amp;":"&amp;SUBSTITUTE(ADDRESS(1,MATCH(AE$2,INDIRECT("'PSI VC'!"&amp;"3:3"),0)),"$1","")),INDIRECT("'PSI VC'!"&amp;"A:A"),$G304),0)+N("[[[                    Comment: VC PSI                    ]]]")+SUMIFS(INDIRECT("'Assy PSI Shortage'!"&amp;SUBSTITUTE(ADDRESS(1,42+MATCH(AE$2,INDIRECT("'Assy PSI Shortage'!"&amp;"AQ2:BA2"),0)),"$1","")&amp;":"&amp;SUBSTITUTE(ADDRESS(1,42+MATCH(AE$2,INDIRECT("'Assy PSI Shortage'!"&amp;"AQ2:BA2"),0)),"$1","")),'Assy PSI Shortage'!$AP:$AP,'DA Injection'!$G304)+N("[[[                    Comment: Assy PSI                    ]]]")</f>
        <v>0</v>
      </c>
      <c r="AF305" s="464"/>
      <c r="AG305" s="463">
        <f ca="1">IF(SUMIFS(INDIRECT("'PSI WM REF'!"&amp;SUBSTITUTE(ADDRESS(1,MATCH(AG$2,INDIRECT("'PSI WM REF'!"&amp;"5:5"),0)),"$1","")&amp;":"&amp;SUBSTITUTE(ADDRESS(1,MATCH(AG$2,INDIRECT("'PSI WM REF'!"&amp;"5:5"),0)),"$1","")),INDIRECT("'PSI WM REF'!"&amp;"C:C"),$G304,INDIRECT("'PSI WM REF'!"&amp;"U:U"),"3.Balance stock (only SEHC)")&gt;0,0,IF(ABS(SUMIFS(INDIRECT("'PSI WM REF'!"&amp;SUBSTITUTE(ADDRESS(1,MATCH(AG$2,INDIRECT("'PSI WM REF'!"&amp;"5:5"),0)),"$1","")&amp;":"&amp;SUBSTITUTE(ADDRESS(1,MATCH(AG$2,INDIRECT("'PSI WM REF'!"&amp;"5:5"),0)),"$1","")),INDIRECT("'PSI WM REF'!"&amp;"C:C"),$G304,INDIRECT("'PSI WM REF'!"&amp;"U:U"),"3.Balance stock (only SEHC)"))&gt;SUMIFS(INDIRECT("'PSI WM REF'!"&amp;SUBSTITUTE(ADDRESS(1,MATCH(AG$2,INDIRECT("'PSI WM REF'!"&amp;"5:5"),0)),"$1","")&amp;":"&amp;SUBSTITUTE(ADDRESS(1,MATCH(AG$2,INDIRECT("'PSI WM REF'!"&amp;"5:5"),0)),"$1","")),INDIRECT("'PSI WM REF'!"&amp;"C:C"),$G304,INDIRECT("'PSI WM REF'!"&amp;"U:U"),"1.Requirements (필요량)"),SUMIFS(INDIRECT("'PSI WM REF'!"&amp;SUBSTITUTE(ADDRESS(1,MATCH(AG$2,INDIRECT("'PSI WM REF'!"&amp;"5:5"),0)),"$1","")&amp;":"&amp;SUBSTITUTE(ADDRESS(1,MATCH(AG$2,INDIRECT("'PSI WM REF'!"&amp;"5:5"),0)),"$1","")),INDIRECT("'PSI WM REF'!"&amp;"C:C"),$G304,INDIRECT("'PSI WM REF'!"&amp;"U:U"),"1.Requirements (필요량)"),ABS(SUMIFS(INDIRECT("'PSI WM REF'!"&amp;SUBSTITUTE(ADDRESS(1,MATCH(AG$2,INDIRECT("'PSI WM REF'!"&amp;"5:5"),0)),"$1","")&amp;":"&amp;SUBSTITUTE(ADDRESS(1,MATCH(AG$2,INDIRECT("'PSI WM REF'!"&amp;"5:5"),0)),"$1","")),INDIRECT("'PSI WM REF'!"&amp;"C:C"),$G304,INDIRECT("'PSI WM REF'!"&amp;"U:U"),"3.Balance stock (only SEHC)"))))+N(" [[[[               Comment: WM REF PSI              ]]]")+IFERROR(SUMIFS(INDIRECT("'PSI VC'!"&amp;SUBSTITUTE(ADDRESS(1,MATCH(AG$2,INDIRECT("'PSI VC'!"&amp;"3:3"),0)),"$1","")&amp;":"&amp;SUBSTITUTE(ADDRESS(1,MATCH(AG$2,INDIRECT("'PSI VC'!"&amp;"3:3"),0)),"$1","")),INDIRECT("'PSI VC'!"&amp;"A:A"),$G304),0)+N("[[[                    Comment: VC PSI                    ]]]")+SUMIFS(INDIRECT("'Assy PSI Shortage'!"&amp;SUBSTITUTE(ADDRESS(1,42+MATCH(AG$2,INDIRECT("'Assy PSI Shortage'!"&amp;"AQ2:BA2"),0)),"$1","")&amp;":"&amp;SUBSTITUTE(ADDRESS(1,42+MATCH(AG$2,INDIRECT("'Assy PSI Shortage'!"&amp;"AQ2:BA2"),0)),"$1","")),'Assy PSI Shortage'!$AP:$AP,'DA Injection'!$G304)+N("[[[                    Comment: Assy PSI                    ]]]")</f>
        <v>0</v>
      </c>
      <c r="AH305" s="464"/>
      <c r="AI305" s="463">
        <f ca="1">IF(SUMIFS(INDIRECT("'PSI WM REF'!"&amp;SUBSTITUTE(ADDRESS(1,MATCH(AI$2,INDIRECT("'PSI WM REF'!"&amp;"5:5"),0)),"$1","")&amp;":"&amp;SUBSTITUTE(ADDRESS(1,MATCH(AI$2,INDIRECT("'PSI WM REF'!"&amp;"5:5"),0)),"$1","")),INDIRECT("'PSI WM REF'!"&amp;"C:C"),$G304,INDIRECT("'PSI WM REF'!"&amp;"U:U"),"3.Balance stock (only SEHC)")&gt;0,0,IF(ABS(SUMIFS(INDIRECT("'PSI WM REF'!"&amp;SUBSTITUTE(ADDRESS(1,MATCH(AI$2,INDIRECT("'PSI WM REF'!"&amp;"5:5"),0)),"$1","")&amp;":"&amp;SUBSTITUTE(ADDRESS(1,MATCH(AI$2,INDIRECT("'PSI WM REF'!"&amp;"5:5"),0)),"$1","")),INDIRECT("'PSI WM REF'!"&amp;"C:C"),$G304,INDIRECT("'PSI WM REF'!"&amp;"U:U"),"3.Balance stock (only SEHC)"))&gt;SUMIFS(INDIRECT("'PSI WM REF'!"&amp;SUBSTITUTE(ADDRESS(1,MATCH(AI$2,INDIRECT("'PSI WM REF'!"&amp;"5:5"),0)),"$1","")&amp;":"&amp;SUBSTITUTE(ADDRESS(1,MATCH(AI$2,INDIRECT("'PSI WM REF'!"&amp;"5:5"),0)),"$1","")),INDIRECT("'PSI WM REF'!"&amp;"C:C"),$G304,INDIRECT("'PSI WM REF'!"&amp;"U:U"),"1.Requirements (필요량)"),SUMIFS(INDIRECT("'PSI WM REF'!"&amp;SUBSTITUTE(ADDRESS(1,MATCH(AI$2,INDIRECT("'PSI WM REF'!"&amp;"5:5"),0)),"$1","")&amp;":"&amp;SUBSTITUTE(ADDRESS(1,MATCH(AI$2,INDIRECT("'PSI WM REF'!"&amp;"5:5"),0)),"$1","")),INDIRECT("'PSI WM REF'!"&amp;"C:C"),$G304,INDIRECT("'PSI WM REF'!"&amp;"U:U"),"1.Requirements (필요량)"),ABS(SUMIFS(INDIRECT("'PSI WM REF'!"&amp;SUBSTITUTE(ADDRESS(1,MATCH(AI$2,INDIRECT("'PSI WM REF'!"&amp;"5:5"),0)),"$1","")&amp;":"&amp;SUBSTITUTE(ADDRESS(1,MATCH(AI$2,INDIRECT("'PSI WM REF'!"&amp;"5:5"),0)),"$1","")),INDIRECT("'PSI WM REF'!"&amp;"C:C"),$G304,INDIRECT("'PSI WM REF'!"&amp;"U:U"),"3.Balance stock (only SEHC)"))))+N(" [[[[               Comment: WM REF PSI              ]]]")+IFERROR(SUMIFS(INDIRECT("'PSI VC'!"&amp;SUBSTITUTE(ADDRESS(1,MATCH(AI$2,INDIRECT("'PSI VC'!"&amp;"3:3"),0)),"$1","")&amp;":"&amp;SUBSTITUTE(ADDRESS(1,MATCH(AI$2,INDIRECT("'PSI VC'!"&amp;"3:3"),0)),"$1","")),INDIRECT("'PSI VC'!"&amp;"A:A"),$G304),0)+N("[[[                    Comment: VC PSI                    ]]]")+SUMIFS(INDIRECT("'Assy PSI Shortage'!"&amp;SUBSTITUTE(ADDRESS(1,42+MATCH(AI$2,INDIRECT("'Assy PSI Shortage'!"&amp;"AQ2:BA2"),0)),"$1","")&amp;":"&amp;SUBSTITUTE(ADDRESS(1,42+MATCH(AI$2,INDIRECT("'Assy PSI Shortage'!"&amp;"AQ2:BA2"),0)),"$1","")),'Assy PSI Shortage'!$AP:$AP,'DA Injection'!$G304)+N("[[[                    Comment: Assy PSI                    ]]]")</f>
        <v>0</v>
      </c>
      <c r="AJ305" s="464"/>
      <c r="AK305" s="150"/>
      <c r="AL305" s="150"/>
      <c r="AM305" s="150"/>
      <c r="AN305" s="150"/>
      <c r="AO305" s="150"/>
      <c r="AP305" s="150"/>
      <c r="AQ305" s="150"/>
      <c r="AR305" s="150"/>
      <c r="AS305" s="150"/>
      <c r="AT305" s="150"/>
      <c r="AU305" s="150"/>
      <c r="AV305" s="150"/>
      <c r="AW305" s="150"/>
      <c r="AX305" s="150"/>
      <c r="AY305" s="150"/>
      <c r="AZ305" s="150"/>
      <c r="BA305" s="150"/>
      <c r="BB305" s="150"/>
      <c r="BC305" s="150"/>
      <c r="BD305" s="150"/>
      <c r="BE305" s="150"/>
      <c r="BF305" s="150"/>
      <c r="BG305" s="150"/>
      <c r="BH305" s="150"/>
      <c r="BI305" s="150"/>
      <c r="BJ305" s="150"/>
      <c r="BK305" s="150"/>
      <c r="BL305" s="150"/>
      <c r="BM305" s="150"/>
      <c r="BN305" s="150"/>
      <c r="BO305" s="150"/>
      <c r="BP305" s="150"/>
      <c r="BQ305" s="150"/>
      <c r="BR305" s="150"/>
    </row>
    <row r="306" spans="1:70" s="115" customFormat="1" ht="33">
      <c r="A306" s="114"/>
      <c r="B306" s="121"/>
      <c r="C306" s="144">
        <f t="shared" ca="1" si="312"/>
        <v>44</v>
      </c>
      <c r="D306" s="264">
        <f t="shared" ca="1" si="312"/>
        <v>0.72083333333333333</v>
      </c>
      <c r="E306" s="144">
        <f t="shared" ref="E306:M306" ca="1" si="366">E305</f>
        <v>16</v>
      </c>
      <c r="F306" s="144">
        <f t="shared" ca="1" si="366"/>
        <v>380</v>
      </c>
      <c r="G306" s="144" t="str">
        <f t="shared" ca="1" si="366"/>
        <v>DA61-10462B</v>
      </c>
      <c r="H306" s="196">
        <f t="shared" ca="1" si="366"/>
        <v>2162</v>
      </c>
      <c r="I306" s="144">
        <f t="shared" si="366"/>
        <v>0</v>
      </c>
      <c r="J306" s="212">
        <f t="shared" ca="1" si="366"/>
        <v>0.5</v>
      </c>
      <c r="K306" s="146">
        <f t="shared" ca="1" si="366"/>
        <v>1484</v>
      </c>
      <c r="L306" s="146">
        <f t="shared" ca="1" si="366"/>
        <v>55</v>
      </c>
      <c r="M306" s="146">
        <f t="shared" ca="1" si="366"/>
        <v>2</v>
      </c>
      <c r="N306" s="193">
        <f t="shared" ca="1" si="321"/>
        <v>130.90909090909091</v>
      </c>
      <c r="O306" s="134"/>
      <c r="P306" s="127" t="s">
        <v>240</v>
      </c>
      <c r="Q306" s="208"/>
      <c r="R306" s="208"/>
      <c r="S306" s="208"/>
      <c r="T306" s="208"/>
      <c r="U306" s="208"/>
      <c r="V306" s="208"/>
      <c r="W306" s="208">
        <v>11</v>
      </c>
      <c r="X306" s="208">
        <v>11</v>
      </c>
      <c r="Y306" s="208"/>
      <c r="Z306" s="208"/>
      <c r="AA306" s="208"/>
      <c r="AB306" s="208"/>
      <c r="AC306" s="208"/>
      <c r="AD306" s="208"/>
      <c r="AE306" s="208"/>
      <c r="AF306" s="208"/>
      <c r="AG306" s="208"/>
      <c r="AH306" s="208"/>
      <c r="AI306" s="208"/>
      <c r="AJ306" s="208"/>
      <c r="AK306" s="150"/>
      <c r="AL306" s="150"/>
      <c r="AM306" s="150"/>
      <c r="AN306" s="150"/>
      <c r="AO306" s="150"/>
      <c r="AP306" s="150"/>
      <c r="AQ306" s="150"/>
      <c r="AR306" s="150"/>
      <c r="AS306" s="150"/>
      <c r="AT306" s="150"/>
      <c r="AU306" s="150"/>
      <c r="AV306" s="150"/>
      <c r="AW306" s="150"/>
      <c r="AX306" s="150"/>
      <c r="AY306" s="150"/>
      <c r="AZ306" s="150"/>
      <c r="BA306" s="150"/>
      <c r="BB306" s="150"/>
      <c r="BC306" s="150"/>
      <c r="BD306" s="150"/>
      <c r="BE306" s="150"/>
      <c r="BF306" s="150"/>
      <c r="BG306" s="150"/>
      <c r="BH306" s="150"/>
      <c r="BI306" s="150"/>
      <c r="BJ306" s="150"/>
      <c r="BK306" s="150"/>
      <c r="BL306" s="150"/>
      <c r="BM306" s="150"/>
      <c r="BN306" s="150"/>
      <c r="BO306" s="150"/>
      <c r="BP306" s="150"/>
      <c r="BQ306" s="150"/>
      <c r="BR306" s="150"/>
    </row>
    <row r="307" spans="1:70" s="55" customFormat="1" ht="33">
      <c r="A307" s="54">
        <f ca="1">IF(ISTEXT($G307),COUNTIF($G$6:$G307,"*")," ")</f>
        <v>302</v>
      </c>
      <c r="B307" s="122">
        <v>43524</v>
      </c>
      <c r="C307" s="144">
        <f t="shared" ca="1" si="312"/>
        <v>44</v>
      </c>
      <c r="D307" s="264">
        <f t="shared" ca="1" si="312"/>
        <v>0.72083333333333333</v>
      </c>
      <c r="E307" s="144">
        <f t="shared" ref="E307:M307" ca="1" si="367">E306</f>
        <v>16</v>
      </c>
      <c r="F307" s="144">
        <f t="shared" ca="1" si="367"/>
        <v>380</v>
      </c>
      <c r="G307" s="144" t="str">
        <f t="shared" ca="1" si="367"/>
        <v>DA61-10462B</v>
      </c>
      <c r="H307" s="196">
        <f t="shared" ca="1" si="367"/>
        <v>2162</v>
      </c>
      <c r="I307" s="144">
        <f t="shared" si="367"/>
        <v>0</v>
      </c>
      <c r="J307" s="212">
        <f t="shared" ca="1" si="367"/>
        <v>0.5</v>
      </c>
      <c r="K307" s="146">
        <f t="shared" ca="1" si="367"/>
        <v>1484</v>
      </c>
      <c r="L307" s="146">
        <f t="shared" ca="1" si="367"/>
        <v>55</v>
      </c>
      <c r="M307" s="146">
        <f t="shared" ca="1" si="367"/>
        <v>2</v>
      </c>
      <c r="N307" s="193">
        <f t="shared" ca="1" si="321"/>
        <v>130.90909090909091</v>
      </c>
      <c r="O307" s="198">
        <f ca="1">SUM(Q307:AJ307)-H304-I304</f>
        <v>718</v>
      </c>
      <c r="P307" s="127" t="s">
        <v>232</v>
      </c>
      <c r="Q307" s="128">
        <f t="shared" ref="Q307:AJ307" ca="1" si="368">Q306*$N304</f>
        <v>0</v>
      </c>
      <c r="R307" s="128">
        <f t="shared" ca="1" si="368"/>
        <v>0</v>
      </c>
      <c r="S307" s="128">
        <f t="shared" ca="1" si="368"/>
        <v>0</v>
      </c>
      <c r="T307" s="128">
        <f t="shared" ca="1" si="368"/>
        <v>0</v>
      </c>
      <c r="U307" s="128">
        <f t="shared" ca="1" si="368"/>
        <v>0</v>
      </c>
      <c r="V307" s="128">
        <f t="shared" ca="1" si="368"/>
        <v>0</v>
      </c>
      <c r="W307" s="128">
        <f t="shared" ca="1" si="368"/>
        <v>1440</v>
      </c>
      <c r="X307" s="128">
        <f t="shared" ca="1" si="368"/>
        <v>1440</v>
      </c>
      <c r="Y307" s="128">
        <f t="shared" ca="1" si="368"/>
        <v>0</v>
      </c>
      <c r="Z307" s="128">
        <f t="shared" ca="1" si="368"/>
        <v>0</v>
      </c>
      <c r="AA307" s="128">
        <f t="shared" ca="1" si="368"/>
        <v>0</v>
      </c>
      <c r="AB307" s="128">
        <f t="shared" ca="1" si="368"/>
        <v>0</v>
      </c>
      <c r="AC307" s="128">
        <f t="shared" ca="1" si="368"/>
        <v>0</v>
      </c>
      <c r="AD307" s="128">
        <f t="shared" ca="1" si="368"/>
        <v>0</v>
      </c>
      <c r="AE307" s="128">
        <f t="shared" ca="1" si="368"/>
        <v>0</v>
      </c>
      <c r="AF307" s="128">
        <f t="shared" ca="1" si="368"/>
        <v>0</v>
      </c>
      <c r="AG307" s="128">
        <f t="shared" ca="1" si="368"/>
        <v>0</v>
      </c>
      <c r="AH307" s="128">
        <f t="shared" ca="1" si="368"/>
        <v>0</v>
      </c>
      <c r="AI307" s="128">
        <f t="shared" ca="1" si="368"/>
        <v>0</v>
      </c>
      <c r="AJ307" s="128">
        <f t="shared" ca="1" si="368"/>
        <v>0</v>
      </c>
      <c r="AK307" s="151"/>
      <c r="AL307" s="151"/>
      <c r="AM307" s="151"/>
      <c r="AN307" s="151"/>
      <c r="AO307" s="151"/>
      <c r="AP307" s="151"/>
      <c r="AQ307" s="151"/>
      <c r="AR307" s="151"/>
      <c r="AS307" s="151"/>
      <c r="AT307" s="151"/>
      <c r="AU307" s="151"/>
      <c r="AV307" s="151"/>
      <c r="AW307" s="151"/>
      <c r="AX307" s="151"/>
      <c r="AY307" s="151"/>
      <c r="AZ307" s="151"/>
      <c r="BA307" s="151"/>
      <c r="BB307" s="151"/>
      <c r="BC307" s="151"/>
      <c r="BD307" s="151"/>
      <c r="BE307" s="151"/>
      <c r="BF307" s="151"/>
      <c r="BG307" s="151"/>
      <c r="BH307" s="151"/>
      <c r="BI307" s="151"/>
      <c r="BJ307" s="151"/>
      <c r="BK307" s="151"/>
      <c r="BL307" s="151"/>
      <c r="BM307" s="151"/>
      <c r="BN307" s="151"/>
      <c r="BO307" s="151"/>
      <c r="BP307" s="151"/>
      <c r="BQ307" s="151"/>
      <c r="BR307" s="151"/>
    </row>
    <row r="308" spans="1:70" s="38" customFormat="1" ht="33">
      <c r="A308" s="35"/>
      <c r="B308" s="123"/>
      <c r="C308" s="144">
        <f t="shared" ca="1" si="312"/>
        <v>44</v>
      </c>
      <c r="D308" s="264">
        <f t="shared" ca="1" si="312"/>
        <v>0.72083333333333333</v>
      </c>
      <c r="E308" s="144">
        <f t="shared" ref="E308:M308" ca="1" si="369">E307</f>
        <v>16</v>
      </c>
      <c r="F308" s="144">
        <f t="shared" ca="1" si="369"/>
        <v>380</v>
      </c>
      <c r="G308" s="144" t="str">
        <f t="shared" ca="1" si="369"/>
        <v>DA61-10462B</v>
      </c>
      <c r="H308" s="196">
        <f t="shared" ca="1" si="369"/>
        <v>2162</v>
      </c>
      <c r="I308" s="144">
        <f t="shared" si="369"/>
        <v>0</v>
      </c>
      <c r="J308" s="212">
        <f t="shared" ca="1" si="369"/>
        <v>0.5</v>
      </c>
      <c r="K308" s="146">
        <f t="shared" ca="1" si="369"/>
        <v>1484</v>
      </c>
      <c r="L308" s="146">
        <f t="shared" ca="1" si="369"/>
        <v>55</v>
      </c>
      <c r="M308" s="146">
        <f t="shared" ca="1" si="369"/>
        <v>2</v>
      </c>
      <c r="N308" s="193">
        <f t="shared" ca="1" si="321"/>
        <v>130.90909090909091</v>
      </c>
      <c r="O308" s="135">
        <f ca="1">SUM(Q308:AJ308)</f>
        <v>2076</v>
      </c>
      <c r="P308" s="131" t="s">
        <v>233</v>
      </c>
      <c r="Q308" s="129">
        <f ca="1">SUMIFS('Production Result'!$D:$D,'Production Result'!$C:$C,'DA Injection'!$G308,'Production Result'!$B:$B,'DA Injection'!Q$2)</f>
        <v>0</v>
      </c>
      <c r="R308" s="129">
        <f ca="1">SUMIFS('Production Result'!$E:$E,'Production Result'!$C:$C,'DA Injection'!$G308,'Production Result'!$B:$B,'DA Injection'!Q$2)</f>
        <v>1134</v>
      </c>
      <c r="S308" s="129">
        <f ca="1">SUMIFS('Production Result'!$D:$D,'Production Result'!$C:$C,'DA Injection'!$G308,'Production Result'!$B:$B,'DA Injection'!S$2)</f>
        <v>942</v>
      </c>
      <c r="T308" s="129">
        <f ca="1">SUMIFS('Production Result'!$E:$E,'Production Result'!$C:$C,'DA Injection'!$G308,'Production Result'!$B:$B,'DA Injection'!S$2)</f>
        <v>0</v>
      </c>
      <c r="U308" s="129">
        <f ca="1">SUMIFS('Production Result'!$D:$D,'Production Result'!$C:$C,'DA Injection'!$G308,'Production Result'!$B:$B,'DA Injection'!U$2)</f>
        <v>0</v>
      </c>
      <c r="V308" s="129">
        <f ca="1">SUMIFS('Production Result'!$E:$E,'Production Result'!$C:$C,'DA Injection'!$G308,'Production Result'!$B:$B,'DA Injection'!U$2)</f>
        <v>0</v>
      </c>
      <c r="W308" s="129">
        <f ca="1">SUMIFS('Production Result'!$D:$D,'Production Result'!$C:$C,'DA Injection'!$G308,'Production Result'!$B:$B,'DA Injection'!W$2)</f>
        <v>0</v>
      </c>
      <c r="X308" s="129">
        <f ca="1">SUMIFS('Production Result'!$E:$E,'Production Result'!$C:$C,'DA Injection'!$G308,'Production Result'!$B:$B,'DA Injection'!W$2)</f>
        <v>0</v>
      </c>
      <c r="Y308" s="129">
        <f ca="1">SUMIFS('Production Result'!$D:$D,'Production Result'!$C:$C,'DA Injection'!$G308,'Production Result'!$B:$B,'DA Injection'!Y$2)</f>
        <v>0</v>
      </c>
      <c r="Z308" s="129">
        <f ca="1">SUMIFS('Production Result'!$E:$E,'Production Result'!$C:$C,'DA Injection'!$G308,'Production Result'!$B:$B,'DA Injection'!Y$2)</f>
        <v>0</v>
      </c>
      <c r="AA308" s="129">
        <f ca="1">SUMIFS('Production Result'!$D:$D,'Production Result'!$C:$C,'DA Injection'!$G308,'Production Result'!$B:$B,'DA Injection'!AA$2)</f>
        <v>0</v>
      </c>
      <c r="AB308" s="129">
        <f ca="1">SUMIFS('Production Result'!$E:$E,'Production Result'!$C:$C,'DA Injection'!$G308,'Production Result'!$B:$B,'DA Injection'!AA$2)</f>
        <v>0</v>
      </c>
      <c r="AC308" s="129">
        <f ca="1">SUMIFS('Production Result'!$D:$D,'Production Result'!$C:$C,'DA Injection'!$G308,'Production Result'!$B:$B,'DA Injection'!AC$2)</f>
        <v>0</v>
      </c>
      <c r="AD308" s="129">
        <f ca="1">SUMIFS('Production Result'!$E:$E,'Production Result'!$C:$C,'DA Injection'!$G308,'Production Result'!$B:$B,'DA Injection'!AC$2)</f>
        <v>0</v>
      </c>
      <c r="AE308" s="129">
        <f ca="1">SUMIFS('Production Result'!$D:$D,'Production Result'!$C:$C,'DA Injection'!$G308,'Production Result'!$B:$B,'DA Injection'!AE$2)</f>
        <v>0</v>
      </c>
      <c r="AF308" s="129">
        <f ca="1">SUMIFS('Production Result'!$E:$E,'Production Result'!$C:$C,'DA Injection'!$G308,'Production Result'!$B:$B,'DA Injection'!AE$2)</f>
        <v>0</v>
      </c>
      <c r="AG308" s="129">
        <f ca="1">SUMIFS('Production Result'!$D:$D,'Production Result'!$C:$C,'DA Injection'!$G308,'Production Result'!$B:$B,'DA Injection'!AG$2)</f>
        <v>0</v>
      </c>
      <c r="AH308" s="129">
        <f ca="1">SUMIFS('Production Result'!$E:$E,'Production Result'!$C:$C,'DA Injection'!$G308,'Production Result'!$B:$B,'DA Injection'!AG$2)</f>
        <v>0</v>
      </c>
      <c r="AI308" s="129">
        <f ca="1">SUMIFS('Production Result'!$D:$D,'Production Result'!$C:$C,'DA Injection'!$G308,'Production Result'!$B:$B,'DA Injection'!AI$2)</f>
        <v>0</v>
      </c>
      <c r="AJ308" s="129">
        <f ca="1">SUMIFS('Production Result'!$E:$E,'Production Result'!$C:$C,'DA Injection'!$G308,'Production Result'!$B:$B,'DA Injection'!AI$2)</f>
        <v>0</v>
      </c>
      <c r="AK308" s="151"/>
      <c r="AL308" s="151"/>
      <c r="AM308" s="151"/>
      <c r="AN308" s="151"/>
      <c r="AO308" s="151"/>
      <c r="AP308" s="151"/>
      <c r="AQ308" s="151"/>
      <c r="AR308" s="151"/>
      <c r="AS308" s="151"/>
      <c r="AT308" s="151"/>
      <c r="AU308" s="151"/>
      <c r="AV308" s="151"/>
      <c r="AW308" s="151"/>
      <c r="AX308" s="151"/>
      <c r="AY308" s="151"/>
      <c r="AZ308" s="151"/>
      <c r="BA308" s="151"/>
      <c r="BB308" s="151"/>
      <c r="BC308" s="151"/>
      <c r="BD308" s="151"/>
      <c r="BE308" s="151"/>
      <c r="BF308" s="151"/>
      <c r="BG308" s="151"/>
      <c r="BH308" s="151"/>
      <c r="BI308" s="151"/>
      <c r="BJ308" s="151"/>
      <c r="BK308" s="151"/>
      <c r="BL308" s="151"/>
      <c r="BM308" s="151"/>
      <c r="BN308" s="151"/>
      <c r="BO308" s="151"/>
      <c r="BP308" s="151"/>
      <c r="BQ308" s="151"/>
      <c r="BR308" s="151"/>
    </row>
    <row r="309" spans="1:70" s="38" customFormat="1" ht="33">
      <c r="A309" s="35"/>
      <c r="B309" s="123"/>
      <c r="C309" s="144">
        <f t="shared" ca="1" si="312"/>
        <v>44</v>
      </c>
      <c r="D309" s="264">
        <f t="shared" ca="1" si="312"/>
        <v>0.72083333333333333</v>
      </c>
      <c r="E309" s="144">
        <f t="shared" ref="E309:M309" ca="1" si="370">E308</f>
        <v>16</v>
      </c>
      <c r="F309" s="144">
        <f t="shared" ca="1" si="370"/>
        <v>380</v>
      </c>
      <c r="G309" s="144" t="str">
        <f t="shared" ca="1" si="370"/>
        <v>DA61-10462B</v>
      </c>
      <c r="H309" s="196">
        <f t="shared" ca="1" si="370"/>
        <v>2162</v>
      </c>
      <c r="I309" s="144">
        <f t="shared" si="370"/>
        <v>0</v>
      </c>
      <c r="J309" s="212">
        <f t="shared" ca="1" si="370"/>
        <v>0.5</v>
      </c>
      <c r="K309" s="146">
        <f t="shared" ca="1" si="370"/>
        <v>1484</v>
      </c>
      <c r="L309" s="146">
        <f t="shared" ca="1" si="370"/>
        <v>55</v>
      </c>
      <c r="M309" s="146">
        <f t="shared" ca="1" si="370"/>
        <v>2</v>
      </c>
      <c r="N309" s="193">
        <f t="shared" ca="1" si="321"/>
        <v>130.90909090909091</v>
      </c>
      <c r="O309" s="135">
        <f ca="1">SUM(Q309:AJ309)</f>
        <v>20</v>
      </c>
      <c r="P309" s="132" t="s">
        <v>234</v>
      </c>
      <c r="Q309" s="129">
        <f ca="1">SUMIFS('Production Result'!$F:$F,'Production Result'!$C:$C,'DA Injection'!$G309,'Production Result'!$B:$B,'DA Injection'!Q$2)</f>
        <v>0</v>
      </c>
      <c r="R309" s="129">
        <f ca="1">SUMIFS('Production Result'!$G:$G,'Production Result'!$C:$C,'DA Injection'!$G309,'Production Result'!$B:$B,'DA Injection'!Q$2)</f>
        <v>20</v>
      </c>
      <c r="S309" s="129">
        <f ca="1">SUMIFS('Production Result'!$F:$F,'Production Result'!$C:$C,'DA Injection'!$G309,'Production Result'!$B:$B,'DA Injection'!S$2)</f>
        <v>0</v>
      </c>
      <c r="T309" s="129">
        <f ca="1">SUMIFS('Production Result'!$G:$G,'Production Result'!$C:$C,'DA Injection'!$G309,'Production Result'!$B:$B,'DA Injection'!S$2)</f>
        <v>0</v>
      </c>
      <c r="U309" s="129">
        <f ca="1">SUMIFS('Production Result'!$F:$F,'Production Result'!$C:$C,'DA Injection'!$G309,'Production Result'!$B:$B,'DA Injection'!U$2)</f>
        <v>0</v>
      </c>
      <c r="V309" s="129">
        <f ca="1">SUMIFS('Production Result'!$G:$G,'Production Result'!$C:$C,'DA Injection'!$G309,'Production Result'!$B:$B,'DA Injection'!U$2)</f>
        <v>0</v>
      </c>
      <c r="W309" s="129">
        <f ca="1">SUMIFS('Production Result'!$F:$F,'Production Result'!$C:$C,'DA Injection'!$G309,'Production Result'!$B:$B,'DA Injection'!W$2)</f>
        <v>0</v>
      </c>
      <c r="X309" s="129">
        <f ca="1">SUMIFS('Production Result'!$G:$G,'Production Result'!$C:$C,'DA Injection'!$G309,'Production Result'!$B:$B,'DA Injection'!W$2)</f>
        <v>0</v>
      </c>
      <c r="Y309" s="129">
        <f ca="1">SUMIFS('Production Result'!$F:$F,'Production Result'!$C:$C,'DA Injection'!$G309,'Production Result'!$B:$B,'DA Injection'!Y$2)</f>
        <v>0</v>
      </c>
      <c r="Z309" s="129">
        <f ca="1">SUMIFS('Production Result'!$G:$G,'Production Result'!$C:$C,'DA Injection'!$G309,'Production Result'!$B:$B,'DA Injection'!Y$2)</f>
        <v>0</v>
      </c>
      <c r="AA309" s="129">
        <f ca="1">SUMIFS('Production Result'!$F:$F,'Production Result'!$C:$C,'DA Injection'!$G309,'Production Result'!$B:$B,'DA Injection'!AA$2)</f>
        <v>0</v>
      </c>
      <c r="AB309" s="129">
        <f ca="1">SUMIFS('Production Result'!$G:$G,'Production Result'!$C:$C,'DA Injection'!$G309,'Production Result'!$B:$B,'DA Injection'!AA$2)</f>
        <v>0</v>
      </c>
      <c r="AC309" s="129">
        <f ca="1">SUMIFS('Production Result'!$F:$F,'Production Result'!$C:$C,'DA Injection'!$G309,'Production Result'!$B:$B,'DA Injection'!AC$2)</f>
        <v>0</v>
      </c>
      <c r="AD309" s="129">
        <f ca="1">SUMIFS('Production Result'!$G:$G,'Production Result'!$C:$C,'DA Injection'!$G309,'Production Result'!$B:$B,'DA Injection'!AC$2)</f>
        <v>0</v>
      </c>
      <c r="AE309" s="129">
        <f ca="1">SUMIFS('Production Result'!$F:$F,'Production Result'!$C:$C,'DA Injection'!$G309,'Production Result'!$B:$B,'DA Injection'!AE$2)</f>
        <v>0</v>
      </c>
      <c r="AF309" s="129">
        <f ca="1">SUMIFS('Production Result'!$G:$G,'Production Result'!$C:$C,'DA Injection'!$G309,'Production Result'!$B:$B,'DA Injection'!AE$2)</f>
        <v>0</v>
      </c>
      <c r="AG309" s="129">
        <f ca="1">SUMIFS('Production Result'!$F:$F,'Production Result'!$C:$C,'DA Injection'!$G309,'Production Result'!$B:$B,'DA Injection'!AG$2)</f>
        <v>0</v>
      </c>
      <c r="AH309" s="129">
        <f ca="1">SUMIFS('Production Result'!$G:$G,'Production Result'!$C:$C,'DA Injection'!$G309,'Production Result'!$B:$B,'DA Injection'!AG$2)</f>
        <v>0</v>
      </c>
      <c r="AI309" s="129">
        <f ca="1">SUMIFS('Production Result'!$F:$F,'Production Result'!$C:$C,'DA Injection'!$G309,'Production Result'!$B:$B,'DA Injection'!AI$2)</f>
        <v>0</v>
      </c>
      <c r="AJ309" s="129">
        <f ca="1">SUMIFS('Production Result'!$G:$G,'Production Result'!$C:$C,'DA Injection'!$G309,'Production Result'!$B:$B,'DA Injection'!AI$2)</f>
        <v>0</v>
      </c>
      <c r="AK309" s="151"/>
      <c r="AL309" s="151"/>
      <c r="AM309" s="151"/>
      <c r="AN309" s="151"/>
      <c r="AO309" s="151"/>
      <c r="AP309" s="151"/>
      <c r="AQ309" s="151"/>
      <c r="AR309" s="151"/>
      <c r="AS309" s="151"/>
      <c r="AT309" s="151"/>
      <c r="AU309" s="151"/>
      <c r="AV309" s="151"/>
      <c r="AW309" s="151"/>
      <c r="AX309" s="151"/>
      <c r="AY309" s="151"/>
      <c r="AZ309" s="151"/>
      <c r="BA309" s="151"/>
      <c r="BB309" s="151"/>
      <c r="BC309" s="151"/>
      <c r="BD309" s="151"/>
      <c r="BE309" s="151"/>
      <c r="BF309" s="151"/>
      <c r="BG309" s="151"/>
      <c r="BH309" s="151"/>
      <c r="BI309" s="151"/>
      <c r="BJ309" s="151"/>
      <c r="BK309" s="151"/>
      <c r="BL309" s="151"/>
      <c r="BM309" s="151"/>
      <c r="BN309" s="151"/>
      <c r="BO309" s="151"/>
      <c r="BP309" s="151"/>
      <c r="BQ309" s="151"/>
      <c r="BR309" s="151"/>
    </row>
    <row r="310" spans="1:70" s="38" customFormat="1" ht="33">
      <c r="A310" s="35"/>
      <c r="B310" s="123"/>
      <c r="C310" s="145">
        <f t="shared" ca="1" si="312"/>
        <v>44</v>
      </c>
      <c r="D310" s="264">
        <f t="shared" ca="1" si="312"/>
        <v>0.72083333333333333</v>
      </c>
      <c r="E310" s="145">
        <f t="shared" ref="E310:M310" ca="1" si="371">E309</f>
        <v>16</v>
      </c>
      <c r="F310" s="145">
        <f t="shared" ca="1" si="371"/>
        <v>380</v>
      </c>
      <c r="G310" s="145" t="str">
        <f t="shared" ca="1" si="371"/>
        <v>DA61-10462B</v>
      </c>
      <c r="H310" s="196">
        <f t="shared" ca="1" si="371"/>
        <v>2162</v>
      </c>
      <c r="I310" s="145">
        <f t="shared" si="371"/>
        <v>0</v>
      </c>
      <c r="J310" s="213">
        <f t="shared" ca="1" si="371"/>
        <v>0.5</v>
      </c>
      <c r="K310" s="146">
        <f t="shared" ca="1" si="371"/>
        <v>1484</v>
      </c>
      <c r="L310" s="146">
        <f t="shared" ca="1" si="371"/>
        <v>55</v>
      </c>
      <c r="M310" s="146">
        <f t="shared" ca="1" si="371"/>
        <v>2</v>
      </c>
      <c r="N310" s="194">
        <f t="shared" ca="1" si="321"/>
        <v>130.90909090909091</v>
      </c>
      <c r="O310" s="137">
        <f ca="1">O309/O308</f>
        <v>9.6339113680154135E-3</v>
      </c>
      <c r="P310" s="136" t="s">
        <v>239</v>
      </c>
      <c r="Q310" s="138" t="str">
        <f t="shared" ref="Q310:AJ310" ca="1" si="372">IFERROR(Q309/Q308,"")</f>
        <v/>
      </c>
      <c r="R310" s="138">
        <f t="shared" ca="1" si="372"/>
        <v>1.7636684303350969E-2</v>
      </c>
      <c r="S310" s="138">
        <f t="shared" ca="1" si="372"/>
        <v>0</v>
      </c>
      <c r="T310" s="138" t="str">
        <f t="shared" ca="1" si="372"/>
        <v/>
      </c>
      <c r="U310" s="138" t="str">
        <f t="shared" ca="1" si="372"/>
        <v/>
      </c>
      <c r="V310" s="138" t="str">
        <f t="shared" ca="1" si="372"/>
        <v/>
      </c>
      <c r="W310" s="138" t="str">
        <f t="shared" ca="1" si="372"/>
        <v/>
      </c>
      <c r="X310" s="138" t="str">
        <f t="shared" ca="1" si="372"/>
        <v/>
      </c>
      <c r="Y310" s="138" t="str">
        <f t="shared" ca="1" si="372"/>
        <v/>
      </c>
      <c r="Z310" s="138" t="str">
        <f t="shared" ca="1" si="372"/>
        <v/>
      </c>
      <c r="AA310" s="138" t="str">
        <f t="shared" ca="1" si="372"/>
        <v/>
      </c>
      <c r="AB310" s="138" t="str">
        <f t="shared" ca="1" si="372"/>
        <v/>
      </c>
      <c r="AC310" s="138" t="str">
        <f t="shared" ca="1" si="372"/>
        <v/>
      </c>
      <c r="AD310" s="138" t="str">
        <f t="shared" ca="1" si="372"/>
        <v/>
      </c>
      <c r="AE310" s="138" t="str">
        <f t="shared" ca="1" si="372"/>
        <v/>
      </c>
      <c r="AF310" s="138" t="str">
        <f t="shared" ca="1" si="372"/>
        <v/>
      </c>
      <c r="AG310" s="138" t="str">
        <f t="shared" ca="1" si="372"/>
        <v/>
      </c>
      <c r="AH310" s="138" t="str">
        <f t="shared" ca="1" si="372"/>
        <v/>
      </c>
      <c r="AI310" s="138" t="str">
        <f t="shared" ca="1" si="372"/>
        <v/>
      </c>
      <c r="AJ310" s="138" t="str">
        <f t="shared" ca="1" si="372"/>
        <v/>
      </c>
      <c r="AK310" s="151"/>
      <c r="AL310" s="151"/>
      <c r="AM310" s="151"/>
      <c r="AN310" s="151"/>
      <c r="AO310" s="151"/>
      <c r="AP310" s="151"/>
      <c r="AQ310" s="151"/>
      <c r="AR310" s="151"/>
      <c r="AS310" s="151"/>
      <c r="AT310" s="151"/>
      <c r="AU310" s="151"/>
      <c r="AV310" s="151"/>
      <c r="AW310" s="151"/>
      <c r="AX310" s="151"/>
      <c r="AY310" s="151"/>
      <c r="AZ310" s="151"/>
      <c r="BA310" s="151"/>
      <c r="BB310" s="151"/>
      <c r="BC310" s="151"/>
      <c r="BD310" s="151"/>
      <c r="BE310" s="151"/>
      <c r="BF310" s="151"/>
      <c r="BG310" s="151"/>
      <c r="BH310" s="151"/>
      <c r="BI310" s="151"/>
      <c r="BJ310" s="151"/>
      <c r="BK310" s="151"/>
      <c r="BL310" s="151"/>
      <c r="BM310" s="151"/>
      <c r="BN310" s="151"/>
      <c r="BO310" s="151"/>
      <c r="BP310" s="151"/>
      <c r="BQ310" s="151"/>
      <c r="BR310" s="151"/>
    </row>
    <row r="311" spans="1:70" s="115" customFormat="1" ht="33">
      <c r="A311" s="114"/>
      <c r="B311" s="121"/>
      <c r="C311" s="141">
        <f ca="1">IF(P315="Good",COUNTIF(INDIRECT("P1:P"&amp;ROW(P315)),"Good"))</f>
        <v>45</v>
      </c>
      <c r="D311" s="285" t="str">
        <f ca="1">IFERROR(SUM(Q315:AJ315)/SUM(Q314:AJ314),"-")</f>
        <v>-</v>
      </c>
      <c r="E311" s="139">
        <f ca="1">VLOOKUP(G311,'Code List'!B:D,2,0)</f>
        <v>16</v>
      </c>
      <c r="F311" s="139">
        <f ca="1">VLOOKUP(G311,'Code List'!B:D,3,0)</f>
        <v>380</v>
      </c>
      <c r="G311" s="87" t="str">
        <f ca="1">VLOOKUP(C311,'Code List'!A:B,2,0)</f>
        <v>DA61-08425A</v>
      </c>
      <c r="H311" s="195">
        <f ca="1">SUM(Q312:AJ312)-K311</f>
        <v>0</v>
      </c>
      <c r="I311" s="133"/>
      <c r="J311" s="211">
        <f ca="1">VLOOKUP(G311,'Code List'!B:G,6,0)</f>
        <v>0.5</v>
      </c>
      <c r="K311" s="140">
        <f ca="1">SUMIFS(Stock!C:C,Stock!B:B,'DA Injection'!G311)+SUMIFS(Stock!C:C,Stock!B:B,VLOOKUP('DA Injection'!G311,'Code List'!$B:$K,10,0))</f>
        <v>0</v>
      </c>
      <c r="L311" s="140">
        <f ca="1">VLOOKUP(G311,'Code List'!B:F,4,0)</f>
        <v>44</v>
      </c>
      <c r="M311" s="140">
        <f ca="1">VLOOKUP(G311,'Code List'!B:F,5,0)</f>
        <v>2</v>
      </c>
      <c r="N311" s="197">
        <f t="shared" ca="1" si="321"/>
        <v>163.63636363636363</v>
      </c>
      <c r="O311" s="134"/>
      <c r="P311" s="124" t="s">
        <v>231</v>
      </c>
      <c r="Q311" s="125" t="s">
        <v>228</v>
      </c>
      <c r="R311" s="126" t="s">
        <v>229</v>
      </c>
      <c r="S311" s="125" t="s">
        <v>228</v>
      </c>
      <c r="T311" s="126" t="s">
        <v>229</v>
      </c>
      <c r="U311" s="125" t="s">
        <v>228</v>
      </c>
      <c r="V311" s="126" t="s">
        <v>229</v>
      </c>
      <c r="W311" s="125" t="s">
        <v>228</v>
      </c>
      <c r="X311" s="126" t="s">
        <v>229</v>
      </c>
      <c r="Y311" s="125" t="s">
        <v>228</v>
      </c>
      <c r="Z311" s="126" t="s">
        <v>229</v>
      </c>
      <c r="AA311" s="125" t="s">
        <v>228</v>
      </c>
      <c r="AB311" s="126" t="s">
        <v>229</v>
      </c>
      <c r="AC311" s="125" t="s">
        <v>228</v>
      </c>
      <c r="AD311" s="126" t="s">
        <v>229</v>
      </c>
      <c r="AE311" s="125" t="s">
        <v>228</v>
      </c>
      <c r="AF311" s="126" t="s">
        <v>229</v>
      </c>
      <c r="AG311" s="125" t="s">
        <v>228</v>
      </c>
      <c r="AH311" s="126" t="s">
        <v>229</v>
      </c>
      <c r="AI311" s="125" t="s">
        <v>228</v>
      </c>
      <c r="AJ311" s="126" t="s">
        <v>229</v>
      </c>
      <c r="AK311" s="150"/>
      <c r="AL311" s="150"/>
      <c r="AM311" s="150"/>
      <c r="AN311" s="150"/>
      <c r="AO311" s="150"/>
      <c r="AP311" s="150"/>
      <c r="AQ311" s="150"/>
      <c r="AR311" s="150"/>
      <c r="AS311" s="150"/>
      <c r="AT311" s="150"/>
      <c r="AU311" s="150"/>
      <c r="AV311" s="150"/>
      <c r="AW311" s="150"/>
      <c r="AX311" s="150"/>
      <c r="AY311" s="150"/>
      <c r="AZ311" s="150"/>
      <c r="BA311" s="150"/>
      <c r="BB311" s="150"/>
      <c r="BC311" s="150"/>
      <c r="BD311" s="150"/>
      <c r="BE311" s="150"/>
      <c r="BF311" s="150"/>
      <c r="BG311" s="150"/>
      <c r="BH311" s="150"/>
      <c r="BI311" s="150"/>
      <c r="BJ311" s="150"/>
      <c r="BK311" s="150"/>
      <c r="BL311" s="150"/>
      <c r="BM311" s="150"/>
      <c r="BN311" s="150"/>
      <c r="BO311" s="150"/>
      <c r="BP311" s="150"/>
      <c r="BQ311" s="150"/>
      <c r="BR311" s="150"/>
    </row>
    <row r="312" spans="1:70" s="115" customFormat="1" ht="66.95" customHeight="1">
      <c r="A312" s="114"/>
      <c r="B312" s="121"/>
      <c r="C312" s="144">
        <f t="shared" ref="C312:M312" ca="1" si="373">C311</f>
        <v>45</v>
      </c>
      <c r="D312" s="264" t="str">
        <f t="shared" ca="1" si="373"/>
        <v>-</v>
      </c>
      <c r="E312" s="144">
        <f t="shared" ca="1" si="373"/>
        <v>16</v>
      </c>
      <c r="F312" s="144">
        <f t="shared" ca="1" si="373"/>
        <v>380</v>
      </c>
      <c r="G312" s="144" t="str">
        <f t="shared" ca="1" si="373"/>
        <v>DA61-08425A</v>
      </c>
      <c r="H312" s="196">
        <f t="shared" ca="1" si="373"/>
        <v>0</v>
      </c>
      <c r="I312" s="144">
        <f t="shared" si="373"/>
        <v>0</v>
      </c>
      <c r="J312" s="212">
        <f t="shared" ca="1" si="373"/>
        <v>0.5</v>
      </c>
      <c r="K312" s="146">
        <f t="shared" ca="1" si="373"/>
        <v>0</v>
      </c>
      <c r="L312" s="146">
        <f t="shared" ca="1" si="373"/>
        <v>44</v>
      </c>
      <c r="M312" s="146">
        <f t="shared" ca="1" si="373"/>
        <v>2</v>
      </c>
      <c r="N312" s="193">
        <f t="shared" ca="1" si="321"/>
        <v>163.63636363636363</v>
      </c>
      <c r="O312" s="134" t="s">
        <v>238</v>
      </c>
      <c r="P312" s="124"/>
      <c r="Q312" s="463">
        <f ca="1">IF(SUMIFS(INDIRECT("'PSI WM REF'!"&amp;SUBSTITUTE(ADDRESS(1,MATCH(Q$2,INDIRECT("'PSI WM REF'!"&amp;"5:5"),0)),"$1","")&amp;":"&amp;SUBSTITUTE(ADDRESS(1,MATCH(Q$2,INDIRECT("'PSI WM REF'!"&amp;"5:5"),0)),"$1","")),INDIRECT("'PSI WM REF'!"&amp;"C:C"),$G311,INDIRECT("'PSI WM REF'!"&amp;"U:U"),"3.Balance stock (only SEHC)")&gt;0,0,IF(ABS(SUMIFS(INDIRECT("'PSI WM REF'!"&amp;SUBSTITUTE(ADDRESS(1,MATCH(Q$2,INDIRECT("'PSI WM REF'!"&amp;"5:5"),0)),"$1","")&amp;":"&amp;SUBSTITUTE(ADDRESS(1,MATCH(Q$2,INDIRECT("'PSI WM REF'!"&amp;"5:5"),0)),"$1","")),INDIRECT("'PSI WM REF'!"&amp;"C:C"),$G311,INDIRECT("'PSI WM REF'!"&amp;"U:U"),"3.Balance stock (only SEHC)"))&gt;SUMIFS(INDIRECT("'PSI WM REF'!"&amp;SUBSTITUTE(ADDRESS(1,MATCH(Q$2,INDIRECT("'PSI WM REF'!"&amp;"5:5"),0)),"$1","")&amp;":"&amp;SUBSTITUTE(ADDRESS(1,MATCH(Q$2,INDIRECT("'PSI WM REF'!"&amp;"5:5"),0)),"$1","")),INDIRECT("'PSI WM REF'!"&amp;"C:C"),$G311,INDIRECT("'PSI WM REF'!"&amp;"U:U"),"1.Requirements (필요량)"),SUMIFS(INDIRECT("'PSI WM REF'!"&amp;SUBSTITUTE(ADDRESS(1,MATCH(Q$2,INDIRECT("'PSI WM REF'!"&amp;"5:5"),0)),"$1","")&amp;":"&amp;SUBSTITUTE(ADDRESS(1,MATCH(Q$2,INDIRECT("'PSI WM REF'!"&amp;"5:5"),0)),"$1","")),INDIRECT("'PSI WM REF'!"&amp;"C:C"),$G311,INDIRECT("'PSI WM REF'!"&amp;"U:U"),"1.Requirements (필요량)"),ABS(SUMIFS(INDIRECT("'PSI WM REF'!"&amp;SUBSTITUTE(ADDRESS(1,MATCH(Q$2,INDIRECT("'PSI WM REF'!"&amp;"5:5"),0)),"$1","")&amp;":"&amp;SUBSTITUTE(ADDRESS(1,MATCH(Q$2,INDIRECT("'PSI WM REF'!"&amp;"5:5"),0)),"$1","")),INDIRECT("'PSI WM REF'!"&amp;"C:C"),$G311,INDIRECT("'PSI WM REF'!"&amp;"U:U"),"3.Balance stock (only SEHC)"))))+N(" [[[[               Comment: WM REF PSI              ]]]")+IFERROR(SUMIFS(INDIRECT("'PSI VC'!"&amp;SUBSTITUTE(ADDRESS(1,MATCH(Q$2,INDIRECT("'PSI VC'!"&amp;"3:3"),0)),"$1","")&amp;":"&amp;SUBSTITUTE(ADDRESS(1,MATCH(Q$2,INDIRECT("'PSI VC'!"&amp;"3:3"),0)),"$1","")),INDIRECT("'PSI VC'!"&amp;"A:A"),$G311),0)+N("[[[                    Comment: VC PSI                    ]]]")+SUMIFS(INDIRECT("'Assy PSI Shortage'!"&amp;SUBSTITUTE(ADDRESS(1,42+MATCH(Q$2,INDIRECT("'Assy PSI Shortage'!"&amp;"AQ2:BA2"),0)),"$1","")&amp;":"&amp;SUBSTITUTE(ADDRESS(1,42+MATCH(Q$2,INDIRECT("'Assy PSI Shortage'!"&amp;"AQ2:BA2"),0)),"$1","")),'Assy PSI Shortage'!$AP:$AP,'DA Injection'!$G311)+N("[[[                    Comment: Assy PSI                    ]]]")</f>
        <v>0</v>
      </c>
      <c r="R312" s="464"/>
      <c r="S312" s="463">
        <f ca="1">IF(SUMIFS(INDIRECT("'PSI WM REF'!"&amp;SUBSTITUTE(ADDRESS(1,MATCH(S$2,INDIRECT("'PSI WM REF'!"&amp;"5:5"),0)),"$1","")&amp;":"&amp;SUBSTITUTE(ADDRESS(1,MATCH(S$2,INDIRECT("'PSI WM REF'!"&amp;"5:5"),0)),"$1","")),INDIRECT("'PSI WM REF'!"&amp;"C:C"),$G311,INDIRECT("'PSI WM REF'!"&amp;"U:U"),"3.Balance stock (only SEHC)")&gt;0,0,IF(ABS(SUMIFS(INDIRECT("'PSI WM REF'!"&amp;SUBSTITUTE(ADDRESS(1,MATCH(S$2,INDIRECT("'PSI WM REF'!"&amp;"5:5"),0)),"$1","")&amp;":"&amp;SUBSTITUTE(ADDRESS(1,MATCH(S$2,INDIRECT("'PSI WM REF'!"&amp;"5:5"),0)),"$1","")),INDIRECT("'PSI WM REF'!"&amp;"C:C"),$G311,INDIRECT("'PSI WM REF'!"&amp;"U:U"),"3.Balance stock (only SEHC)"))&gt;SUMIFS(INDIRECT("'PSI WM REF'!"&amp;SUBSTITUTE(ADDRESS(1,MATCH(S$2,INDIRECT("'PSI WM REF'!"&amp;"5:5"),0)),"$1","")&amp;":"&amp;SUBSTITUTE(ADDRESS(1,MATCH(S$2,INDIRECT("'PSI WM REF'!"&amp;"5:5"),0)),"$1","")),INDIRECT("'PSI WM REF'!"&amp;"C:C"),$G311,INDIRECT("'PSI WM REF'!"&amp;"U:U"),"1.Requirements (필요량)"),SUMIFS(INDIRECT("'PSI WM REF'!"&amp;SUBSTITUTE(ADDRESS(1,MATCH(S$2,INDIRECT("'PSI WM REF'!"&amp;"5:5"),0)),"$1","")&amp;":"&amp;SUBSTITUTE(ADDRESS(1,MATCH(S$2,INDIRECT("'PSI WM REF'!"&amp;"5:5"),0)),"$1","")),INDIRECT("'PSI WM REF'!"&amp;"C:C"),$G311,INDIRECT("'PSI WM REF'!"&amp;"U:U"),"1.Requirements (필요량)"),ABS(SUMIFS(INDIRECT("'PSI WM REF'!"&amp;SUBSTITUTE(ADDRESS(1,MATCH(S$2,INDIRECT("'PSI WM REF'!"&amp;"5:5"),0)),"$1","")&amp;":"&amp;SUBSTITUTE(ADDRESS(1,MATCH(S$2,INDIRECT("'PSI WM REF'!"&amp;"5:5"),0)),"$1","")),INDIRECT("'PSI WM REF'!"&amp;"C:C"),$G311,INDIRECT("'PSI WM REF'!"&amp;"U:U"),"3.Balance stock (only SEHC)"))))+N(" [[[[               Comment: WM REF PSI              ]]]")+IFERROR(SUMIFS(INDIRECT("'PSI VC'!"&amp;SUBSTITUTE(ADDRESS(1,MATCH(S$2,INDIRECT("'PSI VC'!"&amp;"3:3"),0)),"$1","")&amp;":"&amp;SUBSTITUTE(ADDRESS(1,MATCH(S$2,INDIRECT("'PSI VC'!"&amp;"3:3"),0)),"$1","")),INDIRECT("'PSI VC'!"&amp;"A:A"),$G311),0)+N("[[[                    Comment: VC PSI                    ]]]")+SUMIFS(INDIRECT("'Assy PSI Shortage'!"&amp;SUBSTITUTE(ADDRESS(1,42+MATCH(S$2,INDIRECT("'Assy PSI Shortage'!"&amp;"AQ2:BA2"),0)),"$1","")&amp;":"&amp;SUBSTITUTE(ADDRESS(1,42+MATCH(S$2,INDIRECT("'Assy PSI Shortage'!"&amp;"AQ2:BA2"),0)),"$1","")),'Assy PSI Shortage'!$AP:$AP,'DA Injection'!$G311)+N("[[[                    Comment: Assy PSI                    ]]]")</f>
        <v>0</v>
      </c>
      <c r="T312" s="464"/>
      <c r="U312" s="463">
        <f ca="1">IF(SUMIFS(INDIRECT("'PSI WM REF'!"&amp;SUBSTITUTE(ADDRESS(1,MATCH(U$2,INDIRECT("'PSI WM REF'!"&amp;"5:5"),0)),"$1","")&amp;":"&amp;SUBSTITUTE(ADDRESS(1,MATCH(U$2,INDIRECT("'PSI WM REF'!"&amp;"5:5"),0)),"$1","")),INDIRECT("'PSI WM REF'!"&amp;"C:C"),$G311,INDIRECT("'PSI WM REF'!"&amp;"U:U"),"3.Balance stock (only SEHC)")&gt;0,0,IF(ABS(SUMIFS(INDIRECT("'PSI WM REF'!"&amp;SUBSTITUTE(ADDRESS(1,MATCH(U$2,INDIRECT("'PSI WM REF'!"&amp;"5:5"),0)),"$1","")&amp;":"&amp;SUBSTITUTE(ADDRESS(1,MATCH(U$2,INDIRECT("'PSI WM REF'!"&amp;"5:5"),0)),"$1","")),INDIRECT("'PSI WM REF'!"&amp;"C:C"),$G311,INDIRECT("'PSI WM REF'!"&amp;"U:U"),"3.Balance stock (only SEHC)"))&gt;SUMIFS(INDIRECT("'PSI WM REF'!"&amp;SUBSTITUTE(ADDRESS(1,MATCH(U$2,INDIRECT("'PSI WM REF'!"&amp;"5:5"),0)),"$1","")&amp;":"&amp;SUBSTITUTE(ADDRESS(1,MATCH(U$2,INDIRECT("'PSI WM REF'!"&amp;"5:5"),0)),"$1","")),INDIRECT("'PSI WM REF'!"&amp;"C:C"),$G311,INDIRECT("'PSI WM REF'!"&amp;"U:U"),"1.Requirements (필요량)"),SUMIFS(INDIRECT("'PSI WM REF'!"&amp;SUBSTITUTE(ADDRESS(1,MATCH(U$2,INDIRECT("'PSI WM REF'!"&amp;"5:5"),0)),"$1","")&amp;":"&amp;SUBSTITUTE(ADDRESS(1,MATCH(U$2,INDIRECT("'PSI WM REF'!"&amp;"5:5"),0)),"$1","")),INDIRECT("'PSI WM REF'!"&amp;"C:C"),$G311,INDIRECT("'PSI WM REF'!"&amp;"U:U"),"1.Requirements (필요량)"),ABS(SUMIFS(INDIRECT("'PSI WM REF'!"&amp;SUBSTITUTE(ADDRESS(1,MATCH(U$2,INDIRECT("'PSI WM REF'!"&amp;"5:5"),0)),"$1","")&amp;":"&amp;SUBSTITUTE(ADDRESS(1,MATCH(U$2,INDIRECT("'PSI WM REF'!"&amp;"5:5"),0)),"$1","")),INDIRECT("'PSI WM REF'!"&amp;"C:C"),$G311,INDIRECT("'PSI WM REF'!"&amp;"U:U"),"3.Balance stock (only SEHC)"))))+N(" [[[[               Comment: WM REF PSI              ]]]")+IFERROR(SUMIFS(INDIRECT("'PSI VC'!"&amp;SUBSTITUTE(ADDRESS(1,MATCH(U$2,INDIRECT("'PSI VC'!"&amp;"3:3"),0)),"$1","")&amp;":"&amp;SUBSTITUTE(ADDRESS(1,MATCH(U$2,INDIRECT("'PSI VC'!"&amp;"3:3"),0)),"$1","")),INDIRECT("'PSI VC'!"&amp;"A:A"),$G311),0)+N("[[[                    Comment: VC PSI                    ]]]")+SUMIFS(INDIRECT("'Assy PSI Shortage'!"&amp;SUBSTITUTE(ADDRESS(1,42+MATCH(U$2,INDIRECT("'Assy PSI Shortage'!"&amp;"AQ2:BA2"),0)),"$1","")&amp;":"&amp;SUBSTITUTE(ADDRESS(1,42+MATCH(U$2,INDIRECT("'Assy PSI Shortage'!"&amp;"AQ2:BA2"),0)),"$1","")),'Assy PSI Shortage'!$AP:$AP,'DA Injection'!$G311)+N("[[[                    Comment: Assy PSI                    ]]]")</f>
        <v>0</v>
      </c>
      <c r="V312" s="464"/>
      <c r="W312" s="463">
        <f ca="1">IF(SUMIFS(INDIRECT("'PSI WM REF'!"&amp;SUBSTITUTE(ADDRESS(1,MATCH(W$2,INDIRECT("'PSI WM REF'!"&amp;"5:5"),0)),"$1","")&amp;":"&amp;SUBSTITUTE(ADDRESS(1,MATCH(W$2,INDIRECT("'PSI WM REF'!"&amp;"5:5"),0)),"$1","")),INDIRECT("'PSI WM REF'!"&amp;"C:C"),$G311,INDIRECT("'PSI WM REF'!"&amp;"U:U"),"3.Balance stock (only SEHC)")&gt;0,0,IF(ABS(SUMIFS(INDIRECT("'PSI WM REF'!"&amp;SUBSTITUTE(ADDRESS(1,MATCH(W$2,INDIRECT("'PSI WM REF'!"&amp;"5:5"),0)),"$1","")&amp;":"&amp;SUBSTITUTE(ADDRESS(1,MATCH(W$2,INDIRECT("'PSI WM REF'!"&amp;"5:5"),0)),"$1","")),INDIRECT("'PSI WM REF'!"&amp;"C:C"),$G311,INDIRECT("'PSI WM REF'!"&amp;"U:U"),"3.Balance stock (only SEHC)"))&gt;SUMIFS(INDIRECT("'PSI WM REF'!"&amp;SUBSTITUTE(ADDRESS(1,MATCH(W$2,INDIRECT("'PSI WM REF'!"&amp;"5:5"),0)),"$1","")&amp;":"&amp;SUBSTITUTE(ADDRESS(1,MATCH(W$2,INDIRECT("'PSI WM REF'!"&amp;"5:5"),0)),"$1","")),INDIRECT("'PSI WM REF'!"&amp;"C:C"),$G311,INDIRECT("'PSI WM REF'!"&amp;"U:U"),"1.Requirements (필요량)"),SUMIFS(INDIRECT("'PSI WM REF'!"&amp;SUBSTITUTE(ADDRESS(1,MATCH(W$2,INDIRECT("'PSI WM REF'!"&amp;"5:5"),0)),"$1","")&amp;":"&amp;SUBSTITUTE(ADDRESS(1,MATCH(W$2,INDIRECT("'PSI WM REF'!"&amp;"5:5"),0)),"$1","")),INDIRECT("'PSI WM REF'!"&amp;"C:C"),$G311,INDIRECT("'PSI WM REF'!"&amp;"U:U"),"1.Requirements (필요량)"),ABS(SUMIFS(INDIRECT("'PSI WM REF'!"&amp;SUBSTITUTE(ADDRESS(1,MATCH(W$2,INDIRECT("'PSI WM REF'!"&amp;"5:5"),0)),"$1","")&amp;":"&amp;SUBSTITUTE(ADDRESS(1,MATCH(W$2,INDIRECT("'PSI WM REF'!"&amp;"5:5"),0)),"$1","")),INDIRECT("'PSI WM REF'!"&amp;"C:C"),$G311,INDIRECT("'PSI WM REF'!"&amp;"U:U"),"3.Balance stock (only SEHC)"))))+N(" [[[[               Comment: WM REF PSI              ]]]")+IFERROR(SUMIFS(INDIRECT("'PSI VC'!"&amp;SUBSTITUTE(ADDRESS(1,MATCH(W$2,INDIRECT("'PSI VC'!"&amp;"3:3"),0)),"$1","")&amp;":"&amp;SUBSTITUTE(ADDRESS(1,MATCH(W$2,INDIRECT("'PSI VC'!"&amp;"3:3"),0)),"$1","")),INDIRECT("'PSI VC'!"&amp;"A:A"),$G311),0)+N("[[[                    Comment: VC PSI                    ]]]")+SUMIFS(INDIRECT("'Assy PSI Shortage'!"&amp;SUBSTITUTE(ADDRESS(1,42+MATCH(W$2,INDIRECT("'Assy PSI Shortage'!"&amp;"AQ2:BA2"),0)),"$1","")&amp;":"&amp;SUBSTITUTE(ADDRESS(1,42+MATCH(W$2,INDIRECT("'Assy PSI Shortage'!"&amp;"AQ2:BA2"),0)),"$1","")),'Assy PSI Shortage'!$AP:$AP,'DA Injection'!$G311)+N("[[[                    Comment: Assy PSI                    ]]]")</f>
        <v>0</v>
      </c>
      <c r="X312" s="464"/>
      <c r="Y312" s="463">
        <f ca="1">IF(SUMIFS(INDIRECT("'PSI WM REF'!"&amp;SUBSTITUTE(ADDRESS(1,MATCH(Y$2,INDIRECT("'PSI WM REF'!"&amp;"5:5"),0)),"$1","")&amp;":"&amp;SUBSTITUTE(ADDRESS(1,MATCH(Y$2,INDIRECT("'PSI WM REF'!"&amp;"5:5"),0)),"$1","")),INDIRECT("'PSI WM REF'!"&amp;"C:C"),$G311,INDIRECT("'PSI WM REF'!"&amp;"U:U"),"3.Balance stock (only SEHC)")&gt;0,0,IF(ABS(SUMIFS(INDIRECT("'PSI WM REF'!"&amp;SUBSTITUTE(ADDRESS(1,MATCH(Y$2,INDIRECT("'PSI WM REF'!"&amp;"5:5"),0)),"$1","")&amp;":"&amp;SUBSTITUTE(ADDRESS(1,MATCH(Y$2,INDIRECT("'PSI WM REF'!"&amp;"5:5"),0)),"$1","")),INDIRECT("'PSI WM REF'!"&amp;"C:C"),$G311,INDIRECT("'PSI WM REF'!"&amp;"U:U"),"3.Balance stock (only SEHC)"))&gt;SUMIFS(INDIRECT("'PSI WM REF'!"&amp;SUBSTITUTE(ADDRESS(1,MATCH(Y$2,INDIRECT("'PSI WM REF'!"&amp;"5:5"),0)),"$1","")&amp;":"&amp;SUBSTITUTE(ADDRESS(1,MATCH(Y$2,INDIRECT("'PSI WM REF'!"&amp;"5:5"),0)),"$1","")),INDIRECT("'PSI WM REF'!"&amp;"C:C"),$G311,INDIRECT("'PSI WM REF'!"&amp;"U:U"),"1.Requirements (필요량)"),SUMIFS(INDIRECT("'PSI WM REF'!"&amp;SUBSTITUTE(ADDRESS(1,MATCH(Y$2,INDIRECT("'PSI WM REF'!"&amp;"5:5"),0)),"$1","")&amp;":"&amp;SUBSTITUTE(ADDRESS(1,MATCH(Y$2,INDIRECT("'PSI WM REF'!"&amp;"5:5"),0)),"$1","")),INDIRECT("'PSI WM REF'!"&amp;"C:C"),$G311,INDIRECT("'PSI WM REF'!"&amp;"U:U"),"1.Requirements (필요량)"),ABS(SUMIFS(INDIRECT("'PSI WM REF'!"&amp;SUBSTITUTE(ADDRESS(1,MATCH(Y$2,INDIRECT("'PSI WM REF'!"&amp;"5:5"),0)),"$1","")&amp;":"&amp;SUBSTITUTE(ADDRESS(1,MATCH(Y$2,INDIRECT("'PSI WM REF'!"&amp;"5:5"),0)),"$1","")),INDIRECT("'PSI WM REF'!"&amp;"C:C"),$G311,INDIRECT("'PSI WM REF'!"&amp;"U:U"),"3.Balance stock (only SEHC)"))))+N(" [[[[               Comment: WM REF PSI              ]]]")+IFERROR(SUMIFS(INDIRECT("'PSI VC'!"&amp;SUBSTITUTE(ADDRESS(1,MATCH(Y$2,INDIRECT("'PSI VC'!"&amp;"3:3"),0)),"$1","")&amp;":"&amp;SUBSTITUTE(ADDRESS(1,MATCH(Y$2,INDIRECT("'PSI VC'!"&amp;"3:3"),0)),"$1","")),INDIRECT("'PSI VC'!"&amp;"A:A"),$G311),0)+N("[[[                    Comment: VC PSI                    ]]]")+SUMIFS(INDIRECT("'Assy PSI Shortage'!"&amp;SUBSTITUTE(ADDRESS(1,42+MATCH(Y$2,INDIRECT("'Assy PSI Shortage'!"&amp;"AQ2:BA2"),0)),"$1","")&amp;":"&amp;SUBSTITUTE(ADDRESS(1,42+MATCH(Y$2,INDIRECT("'Assy PSI Shortage'!"&amp;"AQ2:BA2"),0)),"$1","")),'Assy PSI Shortage'!$AP:$AP,'DA Injection'!$G311)+N("[[[                    Comment: Assy PSI                    ]]]")</f>
        <v>0</v>
      </c>
      <c r="Z312" s="464"/>
      <c r="AA312" s="463">
        <f ca="1">IF(SUMIFS(INDIRECT("'PSI WM REF'!"&amp;SUBSTITUTE(ADDRESS(1,MATCH(AA$2,INDIRECT("'PSI WM REF'!"&amp;"5:5"),0)),"$1","")&amp;":"&amp;SUBSTITUTE(ADDRESS(1,MATCH(AA$2,INDIRECT("'PSI WM REF'!"&amp;"5:5"),0)),"$1","")),INDIRECT("'PSI WM REF'!"&amp;"C:C"),$G311,INDIRECT("'PSI WM REF'!"&amp;"U:U"),"3.Balance stock (only SEHC)")&gt;0,0,IF(ABS(SUMIFS(INDIRECT("'PSI WM REF'!"&amp;SUBSTITUTE(ADDRESS(1,MATCH(AA$2,INDIRECT("'PSI WM REF'!"&amp;"5:5"),0)),"$1","")&amp;":"&amp;SUBSTITUTE(ADDRESS(1,MATCH(AA$2,INDIRECT("'PSI WM REF'!"&amp;"5:5"),0)),"$1","")),INDIRECT("'PSI WM REF'!"&amp;"C:C"),$G311,INDIRECT("'PSI WM REF'!"&amp;"U:U"),"3.Balance stock (only SEHC)"))&gt;SUMIFS(INDIRECT("'PSI WM REF'!"&amp;SUBSTITUTE(ADDRESS(1,MATCH(AA$2,INDIRECT("'PSI WM REF'!"&amp;"5:5"),0)),"$1","")&amp;":"&amp;SUBSTITUTE(ADDRESS(1,MATCH(AA$2,INDIRECT("'PSI WM REF'!"&amp;"5:5"),0)),"$1","")),INDIRECT("'PSI WM REF'!"&amp;"C:C"),$G311,INDIRECT("'PSI WM REF'!"&amp;"U:U"),"1.Requirements (필요량)"),SUMIFS(INDIRECT("'PSI WM REF'!"&amp;SUBSTITUTE(ADDRESS(1,MATCH(AA$2,INDIRECT("'PSI WM REF'!"&amp;"5:5"),0)),"$1","")&amp;":"&amp;SUBSTITUTE(ADDRESS(1,MATCH(AA$2,INDIRECT("'PSI WM REF'!"&amp;"5:5"),0)),"$1","")),INDIRECT("'PSI WM REF'!"&amp;"C:C"),$G311,INDIRECT("'PSI WM REF'!"&amp;"U:U"),"1.Requirements (필요량)"),ABS(SUMIFS(INDIRECT("'PSI WM REF'!"&amp;SUBSTITUTE(ADDRESS(1,MATCH(AA$2,INDIRECT("'PSI WM REF'!"&amp;"5:5"),0)),"$1","")&amp;":"&amp;SUBSTITUTE(ADDRESS(1,MATCH(AA$2,INDIRECT("'PSI WM REF'!"&amp;"5:5"),0)),"$1","")),INDIRECT("'PSI WM REF'!"&amp;"C:C"),$G311,INDIRECT("'PSI WM REF'!"&amp;"U:U"),"3.Balance stock (only SEHC)"))))+N(" [[[[               Comment: WM REF PSI              ]]]")+IFERROR(SUMIFS(INDIRECT("'PSI VC'!"&amp;SUBSTITUTE(ADDRESS(1,MATCH(AA$2,INDIRECT("'PSI VC'!"&amp;"3:3"),0)),"$1","")&amp;":"&amp;SUBSTITUTE(ADDRESS(1,MATCH(AA$2,INDIRECT("'PSI VC'!"&amp;"3:3"),0)),"$1","")),INDIRECT("'PSI VC'!"&amp;"A:A"),$G311),0)+N("[[[                    Comment: VC PSI                    ]]]")+SUMIFS(INDIRECT("'Assy PSI Shortage'!"&amp;SUBSTITUTE(ADDRESS(1,42+MATCH(AA$2,INDIRECT("'Assy PSI Shortage'!"&amp;"AQ2:BA2"),0)),"$1","")&amp;":"&amp;SUBSTITUTE(ADDRESS(1,42+MATCH(AA$2,INDIRECT("'Assy PSI Shortage'!"&amp;"AQ2:BA2"),0)),"$1","")),'Assy PSI Shortage'!$AP:$AP,'DA Injection'!$G311)+N("[[[                    Comment: Assy PSI                    ]]]")</f>
        <v>0</v>
      </c>
      <c r="AB312" s="464"/>
      <c r="AC312" s="463">
        <f ca="1">IF(SUMIFS(INDIRECT("'PSI WM REF'!"&amp;SUBSTITUTE(ADDRESS(1,MATCH(AC$2,INDIRECT("'PSI WM REF'!"&amp;"5:5"),0)),"$1","")&amp;":"&amp;SUBSTITUTE(ADDRESS(1,MATCH(AC$2,INDIRECT("'PSI WM REF'!"&amp;"5:5"),0)),"$1","")),INDIRECT("'PSI WM REF'!"&amp;"C:C"),$G311,INDIRECT("'PSI WM REF'!"&amp;"U:U"),"3.Balance stock (only SEHC)")&gt;0,0,IF(ABS(SUMIFS(INDIRECT("'PSI WM REF'!"&amp;SUBSTITUTE(ADDRESS(1,MATCH(AC$2,INDIRECT("'PSI WM REF'!"&amp;"5:5"),0)),"$1","")&amp;":"&amp;SUBSTITUTE(ADDRESS(1,MATCH(AC$2,INDIRECT("'PSI WM REF'!"&amp;"5:5"),0)),"$1","")),INDIRECT("'PSI WM REF'!"&amp;"C:C"),$G311,INDIRECT("'PSI WM REF'!"&amp;"U:U"),"3.Balance stock (only SEHC)"))&gt;SUMIFS(INDIRECT("'PSI WM REF'!"&amp;SUBSTITUTE(ADDRESS(1,MATCH(AC$2,INDIRECT("'PSI WM REF'!"&amp;"5:5"),0)),"$1","")&amp;":"&amp;SUBSTITUTE(ADDRESS(1,MATCH(AC$2,INDIRECT("'PSI WM REF'!"&amp;"5:5"),0)),"$1","")),INDIRECT("'PSI WM REF'!"&amp;"C:C"),$G311,INDIRECT("'PSI WM REF'!"&amp;"U:U"),"1.Requirements (필요량)"),SUMIFS(INDIRECT("'PSI WM REF'!"&amp;SUBSTITUTE(ADDRESS(1,MATCH(AC$2,INDIRECT("'PSI WM REF'!"&amp;"5:5"),0)),"$1","")&amp;":"&amp;SUBSTITUTE(ADDRESS(1,MATCH(AC$2,INDIRECT("'PSI WM REF'!"&amp;"5:5"),0)),"$1","")),INDIRECT("'PSI WM REF'!"&amp;"C:C"),$G311,INDIRECT("'PSI WM REF'!"&amp;"U:U"),"1.Requirements (필요량)"),ABS(SUMIFS(INDIRECT("'PSI WM REF'!"&amp;SUBSTITUTE(ADDRESS(1,MATCH(AC$2,INDIRECT("'PSI WM REF'!"&amp;"5:5"),0)),"$1","")&amp;":"&amp;SUBSTITUTE(ADDRESS(1,MATCH(AC$2,INDIRECT("'PSI WM REF'!"&amp;"5:5"),0)),"$1","")),INDIRECT("'PSI WM REF'!"&amp;"C:C"),$G311,INDIRECT("'PSI WM REF'!"&amp;"U:U"),"3.Balance stock (only SEHC)"))))+N(" [[[[               Comment: WM REF PSI              ]]]")+IFERROR(SUMIFS(INDIRECT("'PSI VC'!"&amp;SUBSTITUTE(ADDRESS(1,MATCH(AC$2,INDIRECT("'PSI VC'!"&amp;"3:3"),0)),"$1","")&amp;":"&amp;SUBSTITUTE(ADDRESS(1,MATCH(AC$2,INDIRECT("'PSI VC'!"&amp;"3:3"),0)),"$1","")),INDIRECT("'PSI VC'!"&amp;"A:A"),$G311),0)+N("[[[                    Comment: VC PSI                    ]]]")+SUMIFS(INDIRECT("'Assy PSI Shortage'!"&amp;SUBSTITUTE(ADDRESS(1,42+MATCH(AC$2,INDIRECT("'Assy PSI Shortage'!"&amp;"AQ2:BA2"),0)),"$1","")&amp;":"&amp;SUBSTITUTE(ADDRESS(1,42+MATCH(AC$2,INDIRECT("'Assy PSI Shortage'!"&amp;"AQ2:BA2"),0)),"$1","")),'Assy PSI Shortage'!$AP:$AP,'DA Injection'!$G311)+N("[[[                    Comment: Assy PSI                    ]]]")</f>
        <v>0</v>
      </c>
      <c r="AD312" s="464"/>
      <c r="AE312" s="463">
        <f ca="1">IF(SUMIFS(INDIRECT("'PSI WM REF'!"&amp;SUBSTITUTE(ADDRESS(1,MATCH(AE$2,INDIRECT("'PSI WM REF'!"&amp;"5:5"),0)),"$1","")&amp;":"&amp;SUBSTITUTE(ADDRESS(1,MATCH(AE$2,INDIRECT("'PSI WM REF'!"&amp;"5:5"),0)),"$1","")),INDIRECT("'PSI WM REF'!"&amp;"C:C"),$G311,INDIRECT("'PSI WM REF'!"&amp;"U:U"),"3.Balance stock (only SEHC)")&gt;0,0,IF(ABS(SUMIFS(INDIRECT("'PSI WM REF'!"&amp;SUBSTITUTE(ADDRESS(1,MATCH(AE$2,INDIRECT("'PSI WM REF'!"&amp;"5:5"),0)),"$1","")&amp;":"&amp;SUBSTITUTE(ADDRESS(1,MATCH(AE$2,INDIRECT("'PSI WM REF'!"&amp;"5:5"),0)),"$1","")),INDIRECT("'PSI WM REF'!"&amp;"C:C"),$G311,INDIRECT("'PSI WM REF'!"&amp;"U:U"),"3.Balance stock (only SEHC)"))&gt;SUMIFS(INDIRECT("'PSI WM REF'!"&amp;SUBSTITUTE(ADDRESS(1,MATCH(AE$2,INDIRECT("'PSI WM REF'!"&amp;"5:5"),0)),"$1","")&amp;":"&amp;SUBSTITUTE(ADDRESS(1,MATCH(AE$2,INDIRECT("'PSI WM REF'!"&amp;"5:5"),0)),"$1","")),INDIRECT("'PSI WM REF'!"&amp;"C:C"),$G311,INDIRECT("'PSI WM REF'!"&amp;"U:U"),"1.Requirements (필요량)"),SUMIFS(INDIRECT("'PSI WM REF'!"&amp;SUBSTITUTE(ADDRESS(1,MATCH(AE$2,INDIRECT("'PSI WM REF'!"&amp;"5:5"),0)),"$1","")&amp;":"&amp;SUBSTITUTE(ADDRESS(1,MATCH(AE$2,INDIRECT("'PSI WM REF'!"&amp;"5:5"),0)),"$1","")),INDIRECT("'PSI WM REF'!"&amp;"C:C"),$G311,INDIRECT("'PSI WM REF'!"&amp;"U:U"),"1.Requirements (필요량)"),ABS(SUMIFS(INDIRECT("'PSI WM REF'!"&amp;SUBSTITUTE(ADDRESS(1,MATCH(AE$2,INDIRECT("'PSI WM REF'!"&amp;"5:5"),0)),"$1","")&amp;":"&amp;SUBSTITUTE(ADDRESS(1,MATCH(AE$2,INDIRECT("'PSI WM REF'!"&amp;"5:5"),0)),"$1","")),INDIRECT("'PSI WM REF'!"&amp;"C:C"),$G311,INDIRECT("'PSI WM REF'!"&amp;"U:U"),"3.Balance stock (only SEHC)"))))+N(" [[[[               Comment: WM REF PSI              ]]]")+IFERROR(SUMIFS(INDIRECT("'PSI VC'!"&amp;SUBSTITUTE(ADDRESS(1,MATCH(AE$2,INDIRECT("'PSI VC'!"&amp;"3:3"),0)),"$1","")&amp;":"&amp;SUBSTITUTE(ADDRESS(1,MATCH(AE$2,INDIRECT("'PSI VC'!"&amp;"3:3"),0)),"$1","")),INDIRECT("'PSI VC'!"&amp;"A:A"),$G311),0)+N("[[[                    Comment: VC PSI                    ]]]")+SUMIFS(INDIRECT("'Assy PSI Shortage'!"&amp;SUBSTITUTE(ADDRESS(1,42+MATCH(AE$2,INDIRECT("'Assy PSI Shortage'!"&amp;"AQ2:BA2"),0)),"$1","")&amp;":"&amp;SUBSTITUTE(ADDRESS(1,42+MATCH(AE$2,INDIRECT("'Assy PSI Shortage'!"&amp;"AQ2:BA2"),0)),"$1","")),'Assy PSI Shortage'!$AP:$AP,'DA Injection'!$G311)+N("[[[                    Comment: Assy PSI                    ]]]")</f>
        <v>0</v>
      </c>
      <c r="AF312" s="464"/>
      <c r="AG312" s="463">
        <f ca="1">IF(SUMIFS(INDIRECT("'PSI WM REF'!"&amp;SUBSTITUTE(ADDRESS(1,MATCH(AG$2,INDIRECT("'PSI WM REF'!"&amp;"5:5"),0)),"$1","")&amp;":"&amp;SUBSTITUTE(ADDRESS(1,MATCH(AG$2,INDIRECT("'PSI WM REF'!"&amp;"5:5"),0)),"$1","")),INDIRECT("'PSI WM REF'!"&amp;"C:C"),$G311,INDIRECT("'PSI WM REF'!"&amp;"U:U"),"3.Balance stock (only SEHC)")&gt;0,0,IF(ABS(SUMIFS(INDIRECT("'PSI WM REF'!"&amp;SUBSTITUTE(ADDRESS(1,MATCH(AG$2,INDIRECT("'PSI WM REF'!"&amp;"5:5"),0)),"$1","")&amp;":"&amp;SUBSTITUTE(ADDRESS(1,MATCH(AG$2,INDIRECT("'PSI WM REF'!"&amp;"5:5"),0)),"$1","")),INDIRECT("'PSI WM REF'!"&amp;"C:C"),$G311,INDIRECT("'PSI WM REF'!"&amp;"U:U"),"3.Balance stock (only SEHC)"))&gt;SUMIFS(INDIRECT("'PSI WM REF'!"&amp;SUBSTITUTE(ADDRESS(1,MATCH(AG$2,INDIRECT("'PSI WM REF'!"&amp;"5:5"),0)),"$1","")&amp;":"&amp;SUBSTITUTE(ADDRESS(1,MATCH(AG$2,INDIRECT("'PSI WM REF'!"&amp;"5:5"),0)),"$1","")),INDIRECT("'PSI WM REF'!"&amp;"C:C"),$G311,INDIRECT("'PSI WM REF'!"&amp;"U:U"),"1.Requirements (필요량)"),SUMIFS(INDIRECT("'PSI WM REF'!"&amp;SUBSTITUTE(ADDRESS(1,MATCH(AG$2,INDIRECT("'PSI WM REF'!"&amp;"5:5"),0)),"$1","")&amp;":"&amp;SUBSTITUTE(ADDRESS(1,MATCH(AG$2,INDIRECT("'PSI WM REF'!"&amp;"5:5"),0)),"$1","")),INDIRECT("'PSI WM REF'!"&amp;"C:C"),$G311,INDIRECT("'PSI WM REF'!"&amp;"U:U"),"1.Requirements (필요량)"),ABS(SUMIFS(INDIRECT("'PSI WM REF'!"&amp;SUBSTITUTE(ADDRESS(1,MATCH(AG$2,INDIRECT("'PSI WM REF'!"&amp;"5:5"),0)),"$1","")&amp;":"&amp;SUBSTITUTE(ADDRESS(1,MATCH(AG$2,INDIRECT("'PSI WM REF'!"&amp;"5:5"),0)),"$1","")),INDIRECT("'PSI WM REF'!"&amp;"C:C"),$G311,INDIRECT("'PSI WM REF'!"&amp;"U:U"),"3.Balance stock (only SEHC)"))))+N(" [[[[               Comment: WM REF PSI              ]]]")+IFERROR(SUMIFS(INDIRECT("'PSI VC'!"&amp;SUBSTITUTE(ADDRESS(1,MATCH(AG$2,INDIRECT("'PSI VC'!"&amp;"3:3"),0)),"$1","")&amp;":"&amp;SUBSTITUTE(ADDRESS(1,MATCH(AG$2,INDIRECT("'PSI VC'!"&amp;"3:3"),0)),"$1","")),INDIRECT("'PSI VC'!"&amp;"A:A"),$G311),0)+N("[[[                    Comment: VC PSI                    ]]]")+SUMIFS(INDIRECT("'Assy PSI Shortage'!"&amp;SUBSTITUTE(ADDRESS(1,42+MATCH(AG$2,INDIRECT("'Assy PSI Shortage'!"&amp;"AQ2:BA2"),0)),"$1","")&amp;":"&amp;SUBSTITUTE(ADDRESS(1,42+MATCH(AG$2,INDIRECT("'Assy PSI Shortage'!"&amp;"AQ2:BA2"),0)),"$1","")),'Assy PSI Shortage'!$AP:$AP,'DA Injection'!$G311)+N("[[[                    Comment: Assy PSI                    ]]]")</f>
        <v>0</v>
      </c>
      <c r="AH312" s="464"/>
      <c r="AI312" s="463">
        <f ca="1">IF(SUMIFS(INDIRECT("'PSI WM REF'!"&amp;SUBSTITUTE(ADDRESS(1,MATCH(AI$2,INDIRECT("'PSI WM REF'!"&amp;"5:5"),0)),"$1","")&amp;":"&amp;SUBSTITUTE(ADDRESS(1,MATCH(AI$2,INDIRECT("'PSI WM REF'!"&amp;"5:5"),0)),"$1","")),INDIRECT("'PSI WM REF'!"&amp;"C:C"),$G311,INDIRECT("'PSI WM REF'!"&amp;"U:U"),"3.Balance stock (only SEHC)")&gt;0,0,IF(ABS(SUMIFS(INDIRECT("'PSI WM REF'!"&amp;SUBSTITUTE(ADDRESS(1,MATCH(AI$2,INDIRECT("'PSI WM REF'!"&amp;"5:5"),0)),"$1","")&amp;":"&amp;SUBSTITUTE(ADDRESS(1,MATCH(AI$2,INDIRECT("'PSI WM REF'!"&amp;"5:5"),0)),"$1","")),INDIRECT("'PSI WM REF'!"&amp;"C:C"),$G311,INDIRECT("'PSI WM REF'!"&amp;"U:U"),"3.Balance stock (only SEHC)"))&gt;SUMIFS(INDIRECT("'PSI WM REF'!"&amp;SUBSTITUTE(ADDRESS(1,MATCH(AI$2,INDIRECT("'PSI WM REF'!"&amp;"5:5"),0)),"$1","")&amp;":"&amp;SUBSTITUTE(ADDRESS(1,MATCH(AI$2,INDIRECT("'PSI WM REF'!"&amp;"5:5"),0)),"$1","")),INDIRECT("'PSI WM REF'!"&amp;"C:C"),$G311,INDIRECT("'PSI WM REF'!"&amp;"U:U"),"1.Requirements (필요량)"),SUMIFS(INDIRECT("'PSI WM REF'!"&amp;SUBSTITUTE(ADDRESS(1,MATCH(AI$2,INDIRECT("'PSI WM REF'!"&amp;"5:5"),0)),"$1","")&amp;":"&amp;SUBSTITUTE(ADDRESS(1,MATCH(AI$2,INDIRECT("'PSI WM REF'!"&amp;"5:5"),0)),"$1","")),INDIRECT("'PSI WM REF'!"&amp;"C:C"),$G311,INDIRECT("'PSI WM REF'!"&amp;"U:U"),"1.Requirements (필요량)"),ABS(SUMIFS(INDIRECT("'PSI WM REF'!"&amp;SUBSTITUTE(ADDRESS(1,MATCH(AI$2,INDIRECT("'PSI WM REF'!"&amp;"5:5"),0)),"$1","")&amp;":"&amp;SUBSTITUTE(ADDRESS(1,MATCH(AI$2,INDIRECT("'PSI WM REF'!"&amp;"5:5"),0)),"$1","")),INDIRECT("'PSI WM REF'!"&amp;"C:C"),$G311,INDIRECT("'PSI WM REF'!"&amp;"U:U"),"3.Balance stock (only SEHC)"))))+N(" [[[[               Comment: WM REF PSI              ]]]")+IFERROR(SUMIFS(INDIRECT("'PSI VC'!"&amp;SUBSTITUTE(ADDRESS(1,MATCH(AI$2,INDIRECT("'PSI VC'!"&amp;"3:3"),0)),"$1","")&amp;":"&amp;SUBSTITUTE(ADDRESS(1,MATCH(AI$2,INDIRECT("'PSI VC'!"&amp;"3:3"),0)),"$1","")),INDIRECT("'PSI VC'!"&amp;"A:A"),$G311),0)+N("[[[                    Comment: VC PSI                    ]]]")+SUMIFS(INDIRECT("'Assy PSI Shortage'!"&amp;SUBSTITUTE(ADDRESS(1,42+MATCH(AI$2,INDIRECT("'Assy PSI Shortage'!"&amp;"AQ2:BA2"),0)),"$1","")&amp;":"&amp;SUBSTITUTE(ADDRESS(1,42+MATCH(AI$2,INDIRECT("'Assy PSI Shortage'!"&amp;"AQ2:BA2"),0)),"$1","")),'Assy PSI Shortage'!$AP:$AP,'DA Injection'!$G311)+N("[[[                    Comment: Assy PSI                    ]]]")</f>
        <v>0</v>
      </c>
      <c r="AJ312" s="464"/>
      <c r="AK312" s="150"/>
      <c r="AL312" s="150"/>
      <c r="AM312" s="150"/>
      <c r="AN312" s="150"/>
      <c r="AO312" s="150"/>
      <c r="AP312" s="150"/>
      <c r="AQ312" s="150"/>
      <c r="AR312" s="150"/>
      <c r="AS312" s="150"/>
      <c r="AT312" s="150"/>
      <c r="AU312" s="150"/>
      <c r="AV312" s="150"/>
      <c r="AW312" s="150"/>
      <c r="AX312" s="150"/>
      <c r="AY312" s="150"/>
      <c r="AZ312" s="150"/>
      <c r="BA312" s="150"/>
      <c r="BB312" s="150"/>
      <c r="BC312" s="150"/>
      <c r="BD312" s="150"/>
      <c r="BE312" s="150"/>
      <c r="BF312" s="150"/>
      <c r="BG312" s="150"/>
      <c r="BH312" s="150"/>
      <c r="BI312" s="150"/>
      <c r="BJ312" s="150"/>
      <c r="BK312" s="150"/>
      <c r="BL312" s="150"/>
      <c r="BM312" s="150"/>
      <c r="BN312" s="150"/>
      <c r="BO312" s="150"/>
      <c r="BP312" s="150"/>
      <c r="BQ312" s="150"/>
      <c r="BR312" s="150"/>
    </row>
    <row r="313" spans="1:70" s="115" customFormat="1" ht="33">
      <c r="A313" s="114"/>
      <c r="B313" s="121"/>
      <c r="C313" s="144">
        <f t="shared" ca="1" si="312"/>
        <v>45</v>
      </c>
      <c r="D313" s="264" t="str">
        <f t="shared" ca="1" si="312"/>
        <v>-</v>
      </c>
      <c r="E313" s="144">
        <f t="shared" ref="E313:M313" ca="1" si="374">E312</f>
        <v>16</v>
      </c>
      <c r="F313" s="144">
        <f t="shared" ca="1" si="374"/>
        <v>380</v>
      </c>
      <c r="G313" s="144" t="str">
        <f t="shared" ca="1" si="374"/>
        <v>DA61-08425A</v>
      </c>
      <c r="H313" s="196">
        <f t="shared" ca="1" si="374"/>
        <v>0</v>
      </c>
      <c r="I313" s="144">
        <f t="shared" si="374"/>
        <v>0</v>
      </c>
      <c r="J313" s="212">
        <f t="shared" ca="1" si="374"/>
        <v>0.5</v>
      </c>
      <c r="K313" s="146">
        <f t="shared" ca="1" si="374"/>
        <v>0</v>
      </c>
      <c r="L313" s="146">
        <f t="shared" ca="1" si="374"/>
        <v>44</v>
      </c>
      <c r="M313" s="146">
        <f t="shared" ca="1" si="374"/>
        <v>2</v>
      </c>
      <c r="N313" s="193">
        <f t="shared" ca="1" si="321"/>
        <v>163.63636363636363</v>
      </c>
      <c r="O313" s="134"/>
      <c r="P313" s="127" t="s">
        <v>240</v>
      </c>
      <c r="Q313" s="208"/>
      <c r="R313" s="208"/>
      <c r="S313" s="208"/>
      <c r="T313" s="208"/>
      <c r="U313" s="208"/>
      <c r="V313" s="208"/>
      <c r="W313" s="208"/>
      <c r="X313" s="208"/>
      <c r="Y313" s="208"/>
      <c r="Z313" s="208"/>
      <c r="AA313" s="208"/>
      <c r="AB313" s="208"/>
      <c r="AC313" s="208"/>
      <c r="AD313" s="208"/>
      <c r="AE313" s="208"/>
      <c r="AF313" s="208"/>
      <c r="AG313" s="208"/>
      <c r="AH313" s="208"/>
      <c r="AI313" s="208"/>
      <c r="AJ313" s="208"/>
      <c r="AK313" s="150"/>
      <c r="AL313" s="150"/>
      <c r="AM313" s="150"/>
      <c r="AN313" s="150"/>
      <c r="AO313" s="150"/>
      <c r="AP313" s="150"/>
      <c r="AQ313" s="150"/>
      <c r="AR313" s="150"/>
      <c r="AS313" s="150"/>
      <c r="AT313" s="150"/>
      <c r="AU313" s="150"/>
      <c r="AV313" s="150"/>
      <c r="AW313" s="150"/>
      <c r="AX313" s="150"/>
      <c r="AY313" s="150"/>
      <c r="AZ313" s="150"/>
      <c r="BA313" s="150"/>
      <c r="BB313" s="150"/>
      <c r="BC313" s="150"/>
      <c r="BD313" s="150"/>
      <c r="BE313" s="150"/>
      <c r="BF313" s="150"/>
      <c r="BG313" s="150"/>
      <c r="BH313" s="150"/>
      <c r="BI313" s="150"/>
      <c r="BJ313" s="150"/>
      <c r="BK313" s="150"/>
      <c r="BL313" s="150"/>
      <c r="BM313" s="150"/>
      <c r="BN313" s="150"/>
      <c r="BO313" s="150"/>
      <c r="BP313" s="150"/>
      <c r="BQ313" s="150"/>
      <c r="BR313" s="150"/>
    </row>
    <row r="314" spans="1:70" s="55" customFormat="1" ht="33">
      <c r="A314" s="54">
        <f ca="1">IF(ISTEXT($G314),COUNTIF($G$6:$G314,"*")," ")</f>
        <v>309</v>
      </c>
      <c r="B314" s="122">
        <v>43524</v>
      </c>
      <c r="C314" s="144">
        <f t="shared" ca="1" si="312"/>
        <v>45</v>
      </c>
      <c r="D314" s="264" t="str">
        <f t="shared" ca="1" si="312"/>
        <v>-</v>
      </c>
      <c r="E314" s="144">
        <f t="shared" ref="E314:M314" ca="1" si="375">E313</f>
        <v>16</v>
      </c>
      <c r="F314" s="144">
        <f t="shared" ca="1" si="375"/>
        <v>380</v>
      </c>
      <c r="G314" s="144" t="str">
        <f t="shared" ca="1" si="375"/>
        <v>DA61-08425A</v>
      </c>
      <c r="H314" s="196">
        <f t="shared" ca="1" si="375"/>
        <v>0</v>
      </c>
      <c r="I314" s="144">
        <f t="shared" si="375"/>
        <v>0</v>
      </c>
      <c r="J314" s="212">
        <f t="shared" ca="1" si="375"/>
        <v>0.5</v>
      </c>
      <c r="K314" s="146">
        <f t="shared" ca="1" si="375"/>
        <v>0</v>
      </c>
      <c r="L314" s="146">
        <f t="shared" ca="1" si="375"/>
        <v>44</v>
      </c>
      <c r="M314" s="146">
        <f t="shared" ca="1" si="375"/>
        <v>2</v>
      </c>
      <c r="N314" s="193">
        <f t="shared" ca="1" si="321"/>
        <v>163.63636363636363</v>
      </c>
      <c r="O314" s="198">
        <f ca="1">SUM(Q314:AJ314)-H311-I311</f>
        <v>0</v>
      </c>
      <c r="P314" s="127" t="s">
        <v>232</v>
      </c>
      <c r="Q314" s="128">
        <f t="shared" ref="Q314:AJ314" ca="1" si="376">Q313*$N311</f>
        <v>0</v>
      </c>
      <c r="R314" s="128">
        <f t="shared" ca="1" si="376"/>
        <v>0</v>
      </c>
      <c r="S314" s="128">
        <f t="shared" ca="1" si="376"/>
        <v>0</v>
      </c>
      <c r="T314" s="128">
        <f t="shared" ca="1" si="376"/>
        <v>0</v>
      </c>
      <c r="U314" s="128">
        <f t="shared" ca="1" si="376"/>
        <v>0</v>
      </c>
      <c r="V314" s="128">
        <f t="shared" ca="1" si="376"/>
        <v>0</v>
      </c>
      <c r="W314" s="128">
        <f t="shared" ca="1" si="376"/>
        <v>0</v>
      </c>
      <c r="X314" s="128">
        <f t="shared" ca="1" si="376"/>
        <v>0</v>
      </c>
      <c r="Y314" s="128">
        <f t="shared" ca="1" si="376"/>
        <v>0</v>
      </c>
      <c r="Z314" s="128">
        <f t="shared" ca="1" si="376"/>
        <v>0</v>
      </c>
      <c r="AA314" s="128">
        <f t="shared" ca="1" si="376"/>
        <v>0</v>
      </c>
      <c r="AB314" s="128">
        <f t="shared" ca="1" si="376"/>
        <v>0</v>
      </c>
      <c r="AC314" s="128">
        <f t="shared" ca="1" si="376"/>
        <v>0</v>
      </c>
      <c r="AD314" s="128">
        <f t="shared" ca="1" si="376"/>
        <v>0</v>
      </c>
      <c r="AE314" s="128">
        <f t="shared" ca="1" si="376"/>
        <v>0</v>
      </c>
      <c r="AF314" s="128">
        <f t="shared" ca="1" si="376"/>
        <v>0</v>
      </c>
      <c r="AG314" s="128">
        <f t="shared" ca="1" si="376"/>
        <v>0</v>
      </c>
      <c r="AH314" s="128">
        <f t="shared" ca="1" si="376"/>
        <v>0</v>
      </c>
      <c r="AI314" s="128">
        <f t="shared" ca="1" si="376"/>
        <v>0</v>
      </c>
      <c r="AJ314" s="128">
        <f t="shared" ca="1" si="376"/>
        <v>0</v>
      </c>
      <c r="AK314" s="151"/>
      <c r="AL314" s="151"/>
      <c r="AM314" s="151"/>
      <c r="AN314" s="151"/>
      <c r="AO314" s="151"/>
      <c r="AP314" s="151"/>
      <c r="AQ314" s="151"/>
      <c r="AR314" s="151"/>
      <c r="AS314" s="151"/>
      <c r="AT314" s="151"/>
      <c r="AU314" s="151"/>
      <c r="AV314" s="151"/>
      <c r="AW314" s="151"/>
      <c r="AX314" s="151"/>
      <c r="AY314" s="151"/>
      <c r="AZ314" s="151"/>
      <c r="BA314" s="151"/>
      <c r="BB314" s="151"/>
      <c r="BC314" s="151"/>
      <c r="BD314" s="151"/>
      <c r="BE314" s="151"/>
      <c r="BF314" s="151"/>
      <c r="BG314" s="151"/>
      <c r="BH314" s="151"/>
      <c r="BI314" s="151"/>
      <c r="BJ314" s="151"/>
      <c r="BK314" s="151"/>
      <c r="BL314" s="151"/>
      <c r="BM314" s="151"/>
      <c r="BN314" s="151"/>
      <c r="BO314" s="151"/>
      <c r="BP314" s="151"/>
      <c r="BQ314" s="151"/>
      <c r="BR314" s="151"/>
    </row>
    <row r="315" spans="1:70" s="38" customFormat="1" ht="33">
      <c r="A315" s="35"/>
      <c r="B315" s="123"/>
      <c r="C315" s="144">
        <f t="shared" ca="1" si="312"/>
        <v>45</v>
      </c>
      <c r="D315" s="264" t="str">
        <f t="shared" ca="1" si="312"/>
        <v>-</v>
      </c>
      <c r="E315" s="144">
        <f t="shared" ref="E315:M315" ca="1" si="377">E314</f>
        <v>16</v>
      </c>
      <c r="F315" s="144">
        <f t="shared" ca="1" si="377"/>
        <v>380</v>
      </c>
      <c r="G315" s="144" t="str">
        <f t="shared" ca="1" si="377"/>
        <v>DA61-08425A</v>
      </c>
      <c r="H315" s="196">
        <f t="shared" ca="1" si="377"/>
        <v>0</v>
      </c>
      <c r="I315" s="144">
        <f t="shared" si="377"/>
        <v>0</v>
      </c>
      <c r="J315" s="212">
        <f t="shared" ca="1" si="377"/>
        <v>0.5</v>
      </c>
      <c r="K315" s="146">
        <f t="shared" ca="1" si="377"/>
        <v>0</v>
      </c>
      <c r="L315" s="146">
        <f t="shared" ca="1" si="377"/>
        <v>44</v>
      </c>
      <c r="M315" s="146">
        <f t="shared" ca="1" si="377"/>
        <v>2</v>
      </c>
      <c r="N315" s="193">
        <f t="shared" ca="1" si="321"/>
        <v>163.63636363636363</v>
      </c>
      <c r="O315" s="135">
        <f ca="1">SUM(Q315:AJ315)</f>
        <v>0</v>
      </c>
      <c r="P315" s="131" t="s">
        <v>233</v>
      </c>
      <c r="Q315" s="129">
        <f ca="1">SUMIFS('Production Result'!$D:$D,'Production Result'!$C:$C,'DA Injection'!$G315,'Production Result'!$B:$B,'DA Injection'!Q$2)</f>
        <v>0</v>
      </c>
      <c r="R315" s="129">
        <f ca="1">SUMIFS('Production Result'!$E:$E,'Production Result'!$C:$C,'DA Injection'!$G315,'Production Result'!$B:$B,'DA Injection'!Q$2)</f>
        <v>0</v>
      </c>
      <c r="S315" s="129">
        <f ca="1">SUMIFS('Production Result'!$D:$D,'Production Result'!$C:$C,'DA Injection'!$G315,'Production Result'!$B:$B,'DA Injection'!S$2)</f>
        <v>0</v>
      </c>
      <c r="T315" s="129">
        <f ca="1">SUMIFS('Production Result'!$E:$E,'Production Result'!$C:$C,'DA Injection'!$G315,'Production Result'!$B:$B,'DA Injection'!S$2)</f>
        <v>0</v>
      </c>
      <c r="U315" s="129">
        <f ca="1">SUMIFS('Production Result'!$D:$D,'Production Result'!$C:$C,'DA Injection'!$G315,'Production Result'!$B:$B,'DA Injection'!U$2)</f>
        <v>0</v>
      </c>
      <c r="V315" s="129">
        <f ca="1">SUMIFS('Production Result'!$E:$E,'Production Result'!$C:$C,'DA Injection'!$G315,'Production Result'!$B:$B,'DA Injection'!U$2)</f>
        <v>0</v>
      </c>
      <c r="W315" s="129">
        <f ca="1">SUMIFS('Production Result'!$D:$D,'Production Result'!$C:$C,'DA Injection'!$G315,'Production Result'!$B:$B,'DA Injection'!W$2)</f>
        <v>0</v>
      </c>
      <c r="X315" s="129">
        <f ca="1">SUMIFS('Production Result'!$E:$E,'Production Result'!$C:$C,'DA Injection'!$G315,'Production Result'!$B:$B,'DA Injection'!W$2)</f>
        <v>0</v>
      </c>
      <c r="Y315" s="129">
        <f ca="1">SUMIFS('Production Result'!$D:$D,'Production Result'!$C:$C,'DA Injection'!$G315,'Production Result'!$B:$B,'DA Injection'!Y$2)</f>
        <v>0</v>
      </c>
      <c r="Z315" s="129">
        <f ca="1">SUMIFS('Production Result'!$E:$E,'Production Result'!$C:$C,'DA Injection'!$G315,'Production Result'!$B:$B,'DA Injection'!Y$2)</f>
        <v>0</v>
      </c>
      <c r="AA315" s="129">
        <f ca="1">SUMIFS('Production Result'!$D:$D,'Production Result'!$C:$C,'DA Injection'!$G315,'Production Result'!$B:$B,'DA Injection'!AA$2)</f>
        <v>0</v>
      </c>
      <c r="AB315" s="129">
        <f ca="1">SUMIFS('Production Result'!$E:$E,'Production Result'!$C:$C,'DA Injection'!$G315,'Production Result'!$B:$B,'DA Injection'!AA$2)</f>
        <v>0</v>
      </c>
      <c r="AC315" s="129">
        <f ca="1">SUMIFS('Production Result'!$D:$D,'Production Result'!$C:$C,'DA Injection'!$G315,'Production Result'!$B:$B,'DA Injection'!AC$2)</f>
        <v>0</v>
      </c>
      <c r="AD315" s="129">
        <f ca="1">SUMIFS('Production Result'!$E:$E,'Production Result'!$C:$C,'DA Injection'!$G315,'Production Result'!$B:$B,'DA Injection'!AC$2)</f>
        <v>0</v>
      </c>
      <c r="AE315" s="129">
        <f ca="1">SUMIFS('Production Result'!$D:$D,'Production Result'!$C:$C,'DA Injection'!$G315,'Production Result'!$B:$B,'DA Injection'!AE$2)</f>
        <v>0</v>
      </c>
      <c r="AF315" s="129">
        <f ca="1">SUMIFS('Production Result'!$E:$E,'Production Result'!$C:$C,'DA Injection'!$G315,'Production Result'!$B:$B,'DA Injection'!AE$2)</f>
        <v>0</v>
      </c>
      <c r="AG315" s="129">
        <f ca="1">SUMIFS('Production Result'!$D:$D,'Production Result'!$C:$C,'DA Injection'!$G315,'Production Result'!$B:$B,'DA Injection'!AG$2)</f>
        <v>0</v>
      </c>
      <c r="AH315" s="129">
        <f ca="1">SUMIFS('Production Result'!$E:$E,'Production Result'!$C:$C,'DA Injection'!$G315,'Production Result'!$B:$B,'DA Injection'!AG$2)</f>
        <v>0</v>
      </c>
      <c r="AI315" s="129">
        <f ca="1">SUMIFS('Production Result'!$D:$D,'Production Result'!$C:$C,'DA Injection'!$G315,'Production Result'!$B:$B,'DA Injection'!AI$2)</f>
        <v>0</v>
      </c>
      <c r="AJ315" s="129">
        <f ca="1">SUMIFS('Production Result'!$E:$E,'Production Result'!$C:$C,'DA Injection'!$G315,'Production Result'!$B:$B,'DA Injection'!AI$2)</f>
        <v>0</v>
      </c>
      <c r="AK315" s="151"/>
      <c r="AL315" s="151"/>
      <c r="AM315" s="151"/>
      <c r="AN315" s="151"/>
      <c r="AO315" s="151"/>
      <c r="AP315" s="151"/>
      <c r="AQ315" s="151"/>
      <c r="AR315" s="151"/>
      <c r="AS315" s="151"/>
      <c r="AT315" s="151"/>
      <c r="AU315" s="151"/>
      <c r="AV315" s="151"/>
      <c r="AW315" s="151"/>
      <c r="AX315" s="151"/>
      <c r="AY315" s="151"/>
      <c r="AZ315" s="151"/>
      <c r="BA315" s="151"/>
      <c r="BB315" s="151"/>
      <c r="BC315" s="151"/>
      <c r="BD315" s="151"/>
      <c r="BE315" s="151"/>
      <c r="BF315" s="151"/>
      <c r="BG315" s="151"/>
      <c r="BH315" s="151"/>
      <c r="BI315" s="151"/>
      <c r="BJ315" s="151"/>
      <c r="BK315" s="151"/>
      <c r="BL315" s="151"/>
      <c r="BM315" s="151"/>
      <c r="BN315" s="151"/>
      <c r="BO315" s="151"/>
      <c r="BP315" s="151"/>
      <c r="BQ315" s="151"/>
      <c r="BR315" s="151"/>
    </row>
    <row r="316" spans="1:70" s="38" customFormat="1" ht="33">
      <c r="A316" s="35"/>
      <c r="B316" s="123"/>
      <c r="C316" s="144">
        <f t="shared" ca="1" si="312"/>
        <v>45</v>
      </c>
      <c r="D316" s="264" t="str">
        <f t="shared" ca="1" si="312"/>
        <v>-</v>
      </c>
      <c r="E316" s="144">
        <f t="shared" ref="E316:M316" ca="1" si="378">E315</f>
        <v>16</v>
      </c>
      <c r="F316" s="144">
        <f t="shared" ca="1" si="378"/>
        <v>380</v>
      </c>
      <c r="G316" s="144" t="str">
        <f t="shared" ca="1" si="378"/>
        <v>DA61-08425A</v>
      </c>
      <c r="H316" s="196">
        <f t="shared" ca="1" si="378"/>
        <v>0</v>
      </c>
      <c r="I316" s="144">
        <f t="shared" si="378"/>
        <v>0</v>
      </c>
      <c r="J316" s="212">
        <f t="shared" ca="1" si="378"/>
        <v>0.5</v>
      </c>
      <c r="K316" s="146">
        <f t="shared" ca="1" si="378"/>
        <v>0</v>
      </c>
      <c r="L316" s="146">
        <f t="shared" ca="1" si="378"/>
        <v>44</v>
      </c>
      <c r="M316" s="146">
        <f t="shared" ca="1" si="378"/>
        <v>2</v>
      </c>
      <c r="N316" s="193">
        <f t="shared" ca="1" si="321"/>
        <v>163.63636363636363</v>
      </c>
      <c r="O316" s="135">
        <f ca="1">SUM(Q316:AJ316)</f>
        <v>0</v>
      </c>
      <c r="P316" s="132" t="s">
        <v>234</v>
      </c>
      <c r="Q316" s="129">
        <f ca="1">SUMIFS('Production Result'!$F:$F,'Production Result'!$C:$C,'DA Injection'!$G316,'Production Result'!$B:$B,'DA Injection'!Q$2)</f>
        <v>0</v>
      </c>
      <c r="R316" s="129">
        <f ca="1">SUMIFS('Production Result'!$G:$G,'Production Result'!$C:$C,'DA Injection'!$G316,'Production Result'!$B:$B,'DA Injection'!Q$2)</f>
        <v>0</v>
      </c>
      <c r="S316" s="129">
        <f ca="1">SUMIFS('Production Result'!$F:$F,'Production Result'!$C:$C,'DA Injection'!$G316,'Production Result'!$B:$B,'DA Injection'!S$2)</f>
        <v>0</v>
      </c>
      <c r="T316" s="129">
        <f ca="1">SUMIFS('Production Result'!$G:$G,'Production Result'!$C:$C,'DA Injection'!$G316,'Production Result'!$B:$B,'DA Injection'!S$2)</f>
        <v>0</v>
      </c>
      <c r="U316" s="129">
        <f ca="1">SUMIFS('Production Result'!$F:$F,'Production Result'!$C:$C,'DA Injection'!$G316,'Production Result'!$B:$B,'DA Injection'!U$2)</f>
        <v>0</v>
      </c>
      <c r="V316" s="129">
        <f ca="1">SUMIFS('Production Result'!$G:$G,'Production Result'!$C:$C,'DA Injection'!$G316,'Production Result'!$B:$B,'DA Injection'!U$2)</f>
        <v>0</v>
      </c>
      <c r="W316" s="129">
        <f ca="1">SUMIFS('Production Result'!$F:$F,'Production Result'!$C:$C,'DA Injection'!$G316,'Production Result'!$B:$B,'DA Injection'!W$2)</f>
        <v>0</v>
      </c>
      <c r="X316" s="129">
        <f ca="1">SUMIFS('Production Result'!$G:$G,'Production Result'!$C:$C,'DA Injection'!$G316,'Production Result'!$B:$B,'DA Injection'!W$2)</f>
        <v>0</v>
      </c>
      <c r="Y316" s="129">
        <f ca="1">SUMIFS('Production Result'!$F:$F,'Production Result'!$C:$C,'DA Injection'!$G316,'Production Result'!$B:$B,'DA Injection'!Y$2)</f>
        <v>0</v>
      </c>
      <c r="Z316" s="129">
        <f ca="1">SUMIFS('Production Result'!$G:$G,'Production Result'!$C:$C,'DA Injection'!$G316,'Production Result'!$B:$B,'DA Injection'!Y$2)</f>
        <v>0</v>
      </c>
      <c r="AA316" s="129">
        <f ca="1">SUMIFS('Production Result'!$F:$F,'Production Result'!$C:$C,'DA Injection'!$G316,'Production Result'!$B:$B,'DA Injection'!AA$2)</f>
        <v>0</v>
      </c>
      <c r="AB316" s="129">
        <f ca="1">SUMIFS('Production Result'!$G:$G,'Production Result'!$C:$C,'DA Injection'!$G316,'Production Result'!$B:$B,'DA Injection'!AA$2)</f>
        <v>0</v>
      </c>
      <c r="AC316" s="129">
        <f ca="1">SUMIFS('Production Result'!$F:$F,'Production Result'!$C:$C,'DA Injection'!$G316,'Production Result'!$B:$B,'DA Injection'!AC$2)</f>
        <v>0</v>
      </c>
      <c r="AD316" s="129">
        <f ca="1">SUMIFS('Production Result'!$G:$G,'Production Result'!$C:$C,'DA Injection'!$G316,'Production Result'!$B:$B,'DA Injection'!AC$2)</f>
        <v>0</v>
      </c>
      <c r="AE316" s="129">
        <f ca="1">SUMIFS('Production Result'!$F:$F,'Production Result'!$C:$C,'DA Injection'!$G316,'Production Result'!$B:$B,'DA Injection'!AE$2)</f>
        <v>0</v>
      </c>
      <c r="AF316" s="129">
        <f ca="1">SUMIFS('Production Result'!$G:$G,'Production Result'!$C:$C,'DA Injection'!$G316,'Production Result'!$B:$B,'DA Injection'!AE$2)</f>
        <v>0</v>
      </c>
      <c r="AG316" s="129">
        <f ca="1">SUMIFS('Production Result'!$F:$F,'Production Result'!$C:$C,'DA Injection'!$G316,'Production Result'!$B:$B,'DA Injection'!AG$2)</f>
        <v>0</v>
      </c>
      <c r="AH316" s="129">
        <f ca="1">SUMIFS('Production Result'!$G:$G,'Production Result'!$C:$C,'DA Injection'!$G316,'Production Result'!$B:$B,'DA Injection'!AG$2)</f>
        <v>0</v>
      </c>
      <c r="AI316" s="129">
        <f ca="1">SUMIFS('Production Result'!$F:$F,'Production Result'!$C:$C,'DA Injection'!$G316,'Production Result'!$B:$B,'DA Injection'!AI$2)</f>
        <v>0</v>
      </c>
      <c r="AJ316" s="129">
        <f ca="1">SUMIFS('Production Result'!$G:$G,'Production Result'!$C:$C,'DA Injection'!$G316,'Production Result'!$B:$B,'DA Injection'!AI$2)</f>
        <v>0</v>
      </c>
      <c r="AK316" s="151"/>
      <c r="AL316" s="151"/>
      <c r="AM316" s="151"/>
      <c r="AN316" s="151"/>
      <c r="AO316" s="151"/>
      <c r="AP316" s="151"/>
      <c r="AQ316" s="151"/>
      <c r="AR316" s="151"/>
      <c r="AS316" s="151"/>
      <c r="AT316" s="151"/>
      <c r="AU316" s="151"/>
      <c r="AV316" s="151"/>
      <c r="AW316" s="151"/>
      <c r="AX316" s="151"/>
      <c r="AY316" s="151"/>
      <c r="AZ316" s="151"/>
      <c r="BA316" s="151"/>
      <c r="BB316" s="151"/>
      <c r="BC316" s="151"/>
      <c r="BD316" s="151"/>
      <c r="BE316" s="151"/>
      <c r="BF316" s="151"/>
      <c r="BG316" s="151"/>
      <c r="BH316" s="151"/>
      <c r="BI316" s="151"/>
      <c r="BJ316" s="151"/>
      <c r="BK316" s="151"/>
      <c r="BL316" s="151"/>
      <c r="BM316" s="151"/>
      <c r="BN316" s="151"/>
      <c r="BO316" s="151"/>
      <c r="BP316" s="151"/>
      <c r="BQ316" s="151"/>
      <c r="BR316" s="151"/>
    </row>
    <row r="317" spans="1:70" s="38" customFormat="1" ht="33">
      <c r="A317" s="35"/>
      <c r="B317" s="123"/>
      <c r="C317" s="145">
        <f t="shared" ca="1" si="312"/>
        <v>45</v>
      </c>
      <c r="D317" s="264" t="str">
        <f t="shared" ca="1" si="312"/>
        <v>-</v>
      </c>
      <c r="E317" s="145">
        <f t="shared" ref="E317:M317" ca="1" si="379">E316</f>
        <v>16</v>
      </c>
      <c r="F317" s="145">
        <f t="shared" ca="1" si="379"/>
        <v>380</v>
      </c>
      <c r="G317" s="145" t="str">
        <f t="shared" ca="1" si="379"/>
        <v>DA61-08425A</v>
      </c>
      <c r="H317" s="196">
        <f t="shared" ca="1" si="379"/>
        <v>0</v>
      </c>
      <c r="I317" s="145">
        <f t="shared" si="379"/>
        <v>0</v>
      </c>
      <c r="J317" s="213">
        <f t="shared" ca="1" si="379"/>
        <v>0.5</v>
      </c>
      <c r="K317" s="146">
        <f t="shared" ca="1" si="379"/>
        <v>0</v>
      </c>
      <c r="L317" s="146">
        <f t="shared" ca="1" si="379"/>
        <v>44</v>
      </c>
      <c r="M317" s="146">
        <f t="shared" ca="1" si="379"/>
        <v>2</v>
      </c>
      <c r="N317" s="194">
        <f t="shared" ca="1" si="321"/>
        <v>163.63636363636363</v>
      </c>
      <c r="O317" s="137" t="e">
        <f ca="1">O316/O315</f>
        <v>#DIV/0!</v>
      </c>
      <c r="P317" s="136" t="s">
        <v>239</v>
      </c>
      <c r="Q317" s="138" t="str">
        <f t="shared" ref="Q317:AJ317" ca="1" si="380">IFERROR(Q316/Q315,"")</f>
        <v/>
      </c>
      <c r="R317" s="138" t="str">
        <f t="shared" ca="1" si="380"/>
        <v/>
      </c>
      <c r="S317" s="138" t="str">
        <f t="shared" ca="1" si="380"/>
        <v/>
      </c>
      <c r="T317" s="138" t="str">
        <f t="shared" ca="1" si="380"/>
        <v/>
      </c>
      <c r="U317" s="138" t="str">
        <f t="shared" ca="1" si="380"/>
        <v/>
      </c>
      <c r="V317" s="138" t="str">
        <f t="shared" ca="1" si="380"/>
        <v/>
      </c>
      <c r="W317" s="138" t="str">
        <f t="shared" ca="1" si="380"/>
        <v/>
      </c>
      <c r="X317" s="138" t="str">
        <f t="shared" ca="1" si="380"/>
        <v/>
      </c>
      <c r="Y317" s="138" t="str">
        <f t="shared" ca="1" si="380"/>
        <v/>
      </c>
      <c r="Z317" s="138" t="str">
        <f t="shared" ca="1" si="380"/>
        <v/>
      </c>
      <c r="AA317" s="138" t="str">
        <f t="shared" ca="1" si="380"/>
        <v/>
      </c>
      <c r="AB317" s="138" t="str">
        <f t="shared" ca="1" si="380"/>
        <v/>
      </c>
      <c r="AC317" s="138" t="str">
        <f t="shared" ca="1" si="380"/>
        <v/>
      </c>
      <c r="AD317" s="138" t="str">
        <f t="shared" ca="1" si="380"/>
        <v/>
      </c>
      <c r="AE317" s="138" t="str">
        <f t="shared" ca="1" si="380"/>
        <v/>
      </c>
      <c r="AF317" s="138" t="str">
        <f t="shared" ca="1" si="380"/>
        <v/>
      </c>
      <c r="AG317" s="138" t="str">
        <f t="shared" ca="1" si="380"/>
        <v/>
      </c>
      <c r="AH317" s="138" t="str">
        <f t="shared" ca="1" si="380"/>
        <v/>
      </c>
      <c r="AI317" s="138" t="str">
        <f t="shared" ca="1" si="380"/>
        <v/>
      </c>
      <c r="AJ317" s="138" t="str">
        <f t="shared" ca="1" si="380"/>
        <v/>
      </c>
      <c r="AK317" s="151"/>
      <c r="AL317" s="151"/>
      <c r="AM317" s="151"/>
      <c r="AN317" s="151"/>
      <c r="AO317" s="151"/>
      <c r="AP317" s="151"/>
      <c r="AQ317" s="151"/>
      <c r="AR317" s="151"/>
      <c r="AS317" s="151"/>
      <c r="AT317" s="151"/>
      <c r="AU317" s="151"/>
      <c r="AV317" s="151"/>
      <c r="AW317" s="151"/>
      <c r="AX317" s="151"/>
      <c r="AY317" s="151"/>
      <c r="AZ317" s="151"/>
      <c r="BA317" s="151"/>
      <c r="BB317" s="151"/>
      <c r="BC317" s="151"/>
      <c r="BD317" s="151"/>
      <c r="BE317" s="151"/>
      <c r="BF317" s="151"/>
      <c r="BG317" s="151"/>
      <c r="BH317" s="151"/>
      <c r="BI317" s="151"/>
      <c r="BJ317" s="151"/>
      <c r="BK317" s="151"/>
      <c r="BL317" s="151"/>
      <c r="BM317" s="151"/>
      <c r="BN317" s="151"/>
      <c r="BO317" s="151"/>
      <c r="BP317" s="151"/>
      <c r="BQ317" s="151"/>
      <c r="BR317" s="151"/>
    </row>
    <row r="318" spans="1:70" s="115" customFormat="1" ht="33">
      <c r="A318" s="114"/>
      <c r="B318" s="121"/>
      <c r="C318" s="141">
        <f ca="1">IF(P322="Good",COUNTIF(INDIRECT("P1:P"&amp;ROW(P322)),"Good"))</f>
        <v>46</v>
      </c>
      <c r="D318" s="285">
        <f ca="1">IFERROR(SUM(Q322:AJ322)/SUM(Q321:AJ321),"-")</f>
        <v>0</v>
      </c>
      <c r="E318" s="139">
        <f ca="1">VLOOKUP(G318,'Code List'!B:D,2,0)</f>
        <v>17</v>
      </c>
      <c r="F318" s="139">
        <f ca="1">VLOOKUP(G318,'Code List'!B:D,3,0)</f>
        <v>380</v>
      </c>
      <c r="G318" s="433" t="str">
        <f ca="1">VLOOKUP(C318,'Code List'!A:B,2,0)</f>
        <v>DJ63-01119B</v>
      </c>
      <c r="H318" s="195">
        <f ca="1">SUM(Q319:AJ319)-K318</f>
        <v>4386</v>
      </c>
      <c r="I318" s="133"/>
      <c r="J318" s="211">
        <f ca="1">VLOOKUP(G318,'Code List'!B:G,6,0)</f>
        <v>1</v>
      </c>
      <c r="K318" s="140">
        <f ca="1">SUMIFS(Stock!C:C,Stock!B:B,'DA Injection'!G318)+SUMIFS(Stock!C:C,Stock!B:B,VLOOKUP('DA Injection'!G318,'Code List'!$B:$K,10,0))</f>
        <v>845</v>
      </c>
      <c r="L318" s="140">
        <f ca="1">VLOOKUP(G318,'Code List'!B:F,4,0)</f>
        <v>52.9</v>
      </c>
      <c r="M318" s="140">
        <f ca="1">VLOOKUP(G318,'Code List'!B:F,5,0)</f>
        <v>2</v>
      </c>
      <c r="N318" s="197">
        <f t="shared" ca="1" si="321"/>
        <v>136.10586011342156</v>
      </c>
      <c r="O318" s="134"/>
      <c r="P318" s="124" t="s">
        <v>231</v>
      </c>
      <c r="Q318" s="125" t="s">
        <v>228</v>
      </c>
      <c r="R318" s="126" t="s">
        <v>229</v>
      </c>
      <c r="S318" s="125" t="s">
        <v>228</v>
      </c>
      <c r="T318" s="126" t="s">
        <v>229</v>
      </c>
      <c r="U318" s="125" t="s">
        <v>228</v>
      </c>
      <c r="V318" s="126" t="s">
        <v>229</v>
      </c>
      <c r="W318" s="125" t="s">
        <v>228</v>
      </c>
      <c r="X318" s="126" t="s">
        <v>229</v>
      </c>
      <c r="Y318" s="125" t="s">
        <v>228</v>
      </c>
      <c r="Z318" s="126" t="s">
        <v>229</v>
      </c>
      <c r="AA318" s="125" t="s">
        <v>228</v>
      </c>
      <c r="AB318" s="126" t="s">
        <v>229</v>
      </c>
      <c r="AC318" s="125" t="s">
        <v>228</v>
      </c>
      <c r="AD318" s="126" t="s">
        <v>229</v>
      </c>
      <c r="AE318" s="125" t="s">
        <v>228</v>
      </c>
      <c r="AF318" s="126" t="s">
        <v>229</v>
      </c>
      <c r="AG318" s="125" t="s">
        <v>228</v>
      </c>
      <c r="AH318" s="126" t="s">
        <v>229</v>
      </c>
      <c r="AI318" s="125" t="s">
        <v>228</v>
      </c>
      <c r="AJ318" s="126" t="s">
        <v>229</v>
      </c>
      <c r="AK318" s="150"/>
      <c r="AL318" s="150"/>
      <c r="AM318" s="150"/>
      <c r="AN318" s="150"/>
      <c r="AO318" s="150"/>
      <c r="AP318" s="150"/>
      <c r="AQ318" s="150"/>
      <c r="AR318" s="150"/>
      <c r="AS318" s="150"/>
      <c r="AT318" s="150"/>
      <c r="AU318" s="150"/>
      <c r="AV318" s="150"/>
      <c r="AW318" s="150"/>
      <c r="AX318" s="150"/>
      <c r="AY318" s="150"/>
      <c r="AZ318" s="150"/>
      <c r="BA318" s="150"/>
      <c r="BB318" s="150"/>
      <c r="BC318" s="150"/>
      <c r="BD318" s="150"/>
      <c r="BE318" s="150"/>
      <c r="BF318" s="150"/>
      <c r="BG318" s="150"/>
      <c r="BH318" s="150"/>
      <c r="BI318" s="150"/>
      <c r="BJ318" s="150"/>
      <c r="BK318" s="150"/>
      <c r="BL318" s="150"/>
      <c r="BM318" s="150"/>
      <c r="BN318" s="150"/>
      <c r="BO318" s="150"/>
      <c r="BP318" s="150"/>
      <c r="BQ318" s="150"/>
      <c r="BR318" s="150"/>
    </row>
    <row r="319" spans="1:70" s="115" customFormat="1" ht="66.95" customHeight="1">
      <c r="A319" s="114"/>
      <c r="B319" s="121"/>
      <c r="C319" s="144">
        <f t="shared" ref="C319:M319" ca="1" si="381">C318</f>
        <v>46</v>
      </c>
      <c r="D319" s="264">
        <f t="shared" ca="1" si="381"/>
        <v>0</v>
      </c>
      <c r="E319" s="144">
        <f t="shared" ca="1" si="381"/>
        <v>17</v>
      </c>
      <c r="F319" s="144">
        <f t="shared" ca="1" si="381"/>
        <v>380</v>
      </c>
      <c r="G319" s="434" t="str">
        <f t="shared" ca="1" si="381"/>
        <v>DJ63-01119B</v>
      </c>
      <c r="H319" s="196">
        <f t="shared" ca="1" si="381"/>
        <v>4386</v>
      </c>
      <c r="I319" s="144">
        <f t="shared" si="381"/>
        <v>0</v>
      </c>
      <c r="J319" s="212">
        <f t="shared" ca="1" si="381"/>
        <v>1</v>
      </c>
      <c r="K319" s="146">
        <f t="shared" ca="1" si="381"/>
        <v>845</v>
      </c>
      <c r="L319" s="146">
        <f t="shared" ca="1" si="381"/>
        <v>52.9</v>
      </c>
      <c r="M319" s="146">
        <f t="shared" ca="1" si="381"/>
        <v>2</v>
      </c>
      <c r="N319" s="193">
        <f t="shared" ca="1" si="321"/>
        <v>136.10586011342156</v>
      </c>
      <c r="O319" s="134" t="s">
        <v>238</v>
      </c>
      <c r="P319" s="124"/>
      <c r="Q319" s="463">
        <f ca="1">IF(SUMIFS(INDIRECT("'PSI WM REF'!"&amp;SUBSTITUTE(ADDRESS(1,MATCH(Q$2,INDIRECT("'PSI WM REF'!"&amp;"5:5"),0)),"$1","")&amp;":"&amp;SUBSTITUTE(ADDRESS(1,MATCH(Q$2,INDIRECT("'PSI WM REF'!"&amp;"5:5"),0)),"$1","")),INDIRECT("'PSI WM REF'!"&amp;"C:C"),$G318,INDIRECT("'PSI WM REF'!"&amp;"U:U"),"3.Balance stock (only SEHC)")&gt;0,0,IF(ABS(SUMIFS(INDIRECT("'PSI WM REF'!"&amp;SUBSTITUTE(ADDRESS(1,MATCH(Q$2,INDIRECT("'PSI WM REF'!"&amp;"5:5"),0)),"$1","")&amp;":"&amp;SUBSTITUTE(ADDRESS(1,MATCH(Q$2,INDIRECT("'PSI WM REF'!"&amp;"5:5"),0)),"$1","")),INDIRECT("'PSI WM REF'!"&amp;"C:C"),$G318,INDIRECT("'PSI WM REF'!"&amp;"U:U"),"3.Balance stock (only SEHC)"))&gt;SUMIFS(INDIRECT("'PSI WM REF'!"&amp;SUBSTITUTE(ADDRESS(1,MATCH(Q$2,INDIRECT("'PSI WM REF'!"&amp;"5:5"),0)),"$1","")&amp;":"&amp;SUBSTITUTE(ADDRESS(1,MATCH(Q$2,INDIRECT("'PSI WM REF'!"&amp;"5:5"),0)),"$1","")),INDIRECT("'PSI WM REF'!"&amp;"C:C"),$G318,INDIRECT("'PSI WM REF'!"&amp;"U:U"),"1.Requirements (필요량)"),SUMIFS(INDIRECT("'PSI WM REF'!"&amp;SUBSTITUTE(ADDRESS(1,MATCH(Q$2,INDIRECT("'PSI WM REF'!"&amp;"5:5"),0)),"$1","")&amp;":"&amp;SUBSTITUTE(ADDRESS(1,MATCH(Q$2,INDIRECT("'PSI WM REF'!"&amp;"5:5"),0)),"$1","")),INDIRECT("'PSI WM REF'!"&amp;"C:C"),$G318,INDIRECT("'PSI WM REF'!"&amp;"U:U"),"1.Requirements (필요량)"),ABS(SUMIFS(INDIRECT("'PSI WM REF'!"&amp;SUBSTITUTE(ADDRESS(1,MATCH(Q$2,INDIRECT("'PSI WM REF'!"&amp;"5:5"),0)),"$1","")&amp;":"&amp;SUBSTITUTE(ADDRESS(1,MATCH(Q$2,INDIRECT("'PSI WM REF'!"&amp;"5:5"),0)),"$1","")),INDIRECT("'PSI WM REF'!"&amp;"C:C"),$G318,INDIRECT("'PSI WM REF'!"&amp;"U:U"),"3.Balance stock (only SEHC)"))))+N(" [[[[               Comment: WM REF PSI              ]]]")+IFERROR(SUMIFS(INDIRECT("'PSI VC'!"&amp;SUBSTITUTE(ADDRESS(1,MATCH(Q$2,INDIRECT("'PSI VC'!"&amp;"3:3"),0)),"$1","")&amp;":"&amp;SUBSTITUTE(ADDRESS(1,MATCH(Q$2,INDIRECT("'PSI VC'!"&amp;"3:3"),0)),"$1","")),INDIRECT("'PSI VC'!"&amp;"A:A"),$G318),0)+N("[[[                    Comment: VC PSI                    ]]]")+SUMIFS(INDIRECT("'Assy PSI Shortage'!"&amp;SUBSTITUTE(ADDRESS(1,42+MATCH(Q$2,INDIRECT("'Assy PSI Shortage'!"&amp;"AQ2:BA2"),0)),"$1","")&amp;":"&amp;SUBSTITUTE(ADDRESS(1,42+MATCH(Q$2,INDIRECT("'Assy PSI Shortage'!"&amp;"AQ2:BA2"),0)),"$1","")),'Assy PSI Shortage'!$AP:$AP,'DA Injection'!$G318)+N("[[[                    Comment: Assy PSI                    ]]]")</f>
        <v>1612</v>
      </c>
      <c r="R319" s="464"/>
      <c r="S319" s="463">
        <f ca="1">IF(SUMIFS(INDIRECT("'PSI WM REF'!"&amp;SUBSTITUTE(ADDRESS(1,MATCH(S$2,INDIRECT("'PSI WM REF'!"&amp;"5:5"),0)),"$1","")&amp;":"&amp;SUBSTITUTE(ADDRESS(1,MATCH(S$2,INDIRECT("'PSI WM REF'!"&amp;"5:5"),0)),"$1","")),INDIRECT("'PSI WM REF'!"&amp;"C:C"),$G318,INDIRECT("'PSI WM REF'!"&amp;"U:U"),"3.Balance stock (only SEHC)")&gt;0,0,IF(ABS(SUMIFS(INDIRECT("'PSI WM REF'!"&amp;SUBSTITUTE(ADDRESS(1,MATCH(S$2,INDIRECT("'PSI WM REF'!"&amp;"5:5"),0)),"$1","")&amp;":"&amp;SUBSTITUTE(ADDRESS(1,MATCH(S$2,INDIRECT("'PSI WM REF'!"&amp;"5:5"),0)),"$1","")),INDIRECT("'PSI WM REF'!"&amp;"C:C"),$G318,INDIRECT("'PSI WM REF'!"&amp;"U:U"),"3.Balance stock (only SEHC)"))&gt;SUMIFS(INDIRECT("'PSI WM REF'!"&amp;SUBSTITUTE(ADDRESS(1,MATCH(S$2,INDIRECT("'PSI WM REF'!"&amp;"5:5"),0)),"$1","")&amp;":"&amp;SUBSTITUTE(ADDRESS(1,MATCH(S$2,INDIRECT("'PSI WM REF'!"&amp;"5:5"),0)),"$1","")),INDIRECT("'PSI WM REF'!"&amp;"C:C"),$G318,INDIRECT("'PSI WM REF'!"&amp;"U:U"),"1.Requirements (필요량)"),SUMIFS(INDIRECT("'PSI WM REF'!"&amp;SUBSTITUTE(ADDRESS(1,MATCH(S$2,INDIRECT("'PSI WM REF'!"&amp;"5:5"),0)),"$1","")&amp;":"&amp;SUBSTITUTE(ADDRESS(1,MATCH(S$2,INDIRECT("'PSI WM REF'!"&amp;"5:5"),0)),"$1","")),INDIRECT("'PSI WM REF'!"&amp;"C:C"),$G318,INDIRECT("'PSI WM REF'!"&amp;"U:U"),"1.Requirements (필요량)"),ABS(SUMIFS(INDIRECT("'PSI WM REF'!"&amp;SUBSTITUTE(ADDRESS(1,MATCH(S$2,INDIRECT("'PSI WM REF'!"&amp;"5:5"),0)),"$1","")&amp;":"&amp;SUBSTITUTE(ADDRESS(1,MATCH(S$2,INDIRECT("'PSI WM REF'!"&amp;"5:5"),0)),"$1","")),INDIRECT("'PSI WM REF'!"&amp;"C:C"),$G318,INDIRECT("'PSI WM REF'!"&amp;"U:U"),"3.Balance stock (only SEHC)"))))+N(" [[[[               Comment: WM REF PSI              ]]]")+IFERROR(SUMIFS(INDIRECT("'PSI VC'!"&amp;SUBSTITUTE(ADDRESS(1,MATCH(S$2,INDIRECT("'PSI VC'!"&amp;"3:3"),0)),"$1","")&amp;":"&amp;SUBSTITUTE(ADDRESS(1,MATCH(S$2,INDIRECT("'PSI VC'!"&amp;"3:3"),0)),"$1","")),INDIRECT("'PSI VC'!"&amp;"A:A"),$G318),0)+N("[[[                    Comment: VC PSI                    ]]]")+SUMIFS(INDIRECT("'Assy PSI Shortage'!"&amp;SUBSTITUTE(ADDRESS(1,42+MATCH(S$2,INDIRECT("'Assy PSI Shortage'!"&amp;"AQ2:BA2"),0)),"$1","")&amp;":"&amp;SUBSTITUTE(ADDRESS(1,42+MATCH(S$2,INDIRECT("'Assy PSI Shortage'!"&amp;"AQ2:BA2"),0)),"$1","")),'Assy PSI Shortage'!$AP:$AP,'DA Injection'!$G318)+N("[[[                    Comment: Assy PSI                    ]]]")</f>
        <v>0</v>
      </c>
      <c r="T319" s="464"/>
      <c r="U319" s="463">
        <f ca="1">IF(SUMIFS(INDIRECT("'PSI WM REF'!"&amp;SUBSTITUTE(ADDRESS(1,MATCH(U$2,INDIRECT("'PSI WM REF'!"&amp;"5:5"),0)),"$1","")&amp;":"&amp;SUBSTITUTE(ADDRESS(1,MATCH(U$2,INDIRECT("'PSI WM REF'!"&amp;"5:5"),0)),"$1","")),INDIRECT("'PSI WM REF'!"&amp;"C:C"),$G318,INDIRECT("'PSI WM REF'!"&amp;"U:U"),"3.Balance stock (only SEHC)")&gt;0,0,IF(ABS(SUMIFS(INDIRECT("'PSI WM REF'!"&amp;SUBSTITUTE(ADDRESS(1,MATCH(U$2,INDIRECT("'PSI WM REF'!"&amp;"5:5"),0)),"$1","")&amp;":"&amp;SUBSTITUTE(ADDRESS(1,MATCH(U$2,INDIRECT("'PSI WM REF'!"&amp;"5:5"),0)),"$1","")),INDIRECT("'PSI WM REF'!"&amp;"C:C"),$G318,INDIRECT("'PSI WM REF'!"&amp;"U:U"),"3.Balance stock (only SEHC)"))&gt;SUMIFS(INDIRECT("'PSI WM REF'!"&amp;SUBSTITUTE(ADDRESS(1,MATCH(U$2,INDIRECT("'PSI WM REF'!"&amp;"5:5"),0)),"$1","")&amp;":"&amp;SUBSTITUTE(ADDRESS(1,MATCH(U$2,INDIRECT("'PSI WM REF'!"&amp;"5:5"),0)),"$1","")),INDIRECT("'PSI WM REF'!"&amp;"C:C"),$G318,INDIRECT("'PSI WM REF'!"&amp;"U:U"),"1.Requirements (필요량)"),SUMIFS(INDIRECT("'PSI WM REF'!"&amp;SUBSTITUTE(ADDRESS(1,MATCH(U$2,INDIRECT("'PSI WM REF'!"&amp;"5:5"),0)),"$1","")&amp;":"&amp;SUBSTITUTE(ADDRESS(1,MATCH(U$2,INDIRECT("'PSI WM REF'!"&amp;"5:5"),0)),"$1","")),INDIRECT("'PSI WM REF'!"&amp;"C:C"),$G318,INDIRECT("'PSI WM REF'!"&amp;"U:U"),"1.Requirements (필요량)"),ABS(SUMIFS(INDIRECT("'PSI WM REF'!"&amp;SUBSTITUTE(ADDRESS(1,MATCH(U$2,INDIRECT("'PSI WM REF'!"&amp;"5:5"),0)),"$1","")&amp;":"&amp;SUBSTITUTE(ADDRESS(1,MATCH(U$2,INDIRECT("'PSI WM REF'!"&amp;"5:5"),0)),"$1","")),INDIRECT("'PSI WM REF'!"&amp;"C:C"),$G318,INDIRECT("'PSI WM REF'!"&amp;"U:U"),"3.Balance stock (only SEHC)"))))+N(" [[[[               Comment: WM REF PSI              ]]]")+IFERROR(SUMIFS(INDIRECT("'PSI VC'!"&amp;SUBSTITUTE(ADDRESS(1,MATCH(U$2,INDIRECT("'PSI VC'!"&amp;"3:3"),0)),"$1","")&amp;":"&amp;SUBSTITUTE(ADDRESS(1,MATCH(U$2,INDIRECT("'PSI VC'!"&amp;"3:3"),0)),"$1","")),INDIRECT("'PSI VC'!"&amp;"A:A"),$G318),0)+N("[[[                    Comment: VC PSI                    ]]]")+SUMIFS(INDIRECT("'Assy PSI Shortage'!"&amp;SUBSTITUTE(ADDRESS(1,42+MATCH(U$2,INDIRECT("'Assy PSI Shortage'!"&amp;"AQ2:BA2"),0)),"$1","")&amp;":"&amp;SUBSTITUTE(ADDRESS(1,42+MATCH(U$2,INDIRECT("'Assy PSI Shortage'!"&amp;"AQ2:BA2"),0)),"$1","")),'Assy PSI Shortage'!$AP:$AP,'DA Injection'!$G318)+N("[[[                    Comment: Assy PSI                    ]]]")</f>
        <v>0</v>
      </c>
      <c r="V319" s="464"/>
      <c r="W319" s="463">
        <f ca="1">IF(SUMIFS(INDIRECT("'PSI WM REF'!"&amp;SUBSTITUTE(ADDRESS(1,MATCH(W$2,INDIRECT("'PSI WM REF'!"&amp;"5:5"),0)),"$1","")&amp;":"&amp;SUBSTITUTE(ADDRESS(1,MATCH(W$2,INDIRECT("'PSI WM REF'!"&amp;"5:5"),0)),"$1","")),INDIRECT("'PSI WM REF'!"&amp;"C:C"),$G318,INDIRECT("'PSI WM REF'!"&amp;"U:U"),"3.Balance stock (only SEHC)")&gt;0,0,IF(ABS(SUMIFS(INDIRECT("'PSI WM REF'!"&amp;SUBSTITUTE(ADDRESS(1,MATCH(W$2,INDIRECT("'PSI WM REF'!"&amp;"5:5"),0)),"$1","")&amp;":"&amp;SUBSTITUTE(ADDRESS(1,MATCH(W$2,INDIRECT("'PSI WM REF'!"&amp;"5:5"),0)),"$1","")),INDIRECT("'PSI WM REF'!"&amp;"C:C"),$G318,INDIRECT("'PSI WM REF'!"&amp;"U:U"),"3.Balance stock (only SEHC)"))&gt;SUMIFS(INDIRECT("'PSI WM REF'!"&amp;SUBSTITUTE(ADDRESS(1,MATCH(W$2,INDIRECT("'PSI WM REF'!"&amp;"5:5"),0)),"$1","")&amp;":"&amp;SUBSTITUTE(ADDRESS(1,MATCH(W$2,INDIRECT("'PSI WM REF'!"&amp;"5:5"),0)),"$1","")),INDIRECT("'PSI WM REF'!"&amp;"C:C"),$G318,INDIRECT("'PSI WM REF'!"&amp;"U:U"),"1.Requirements (필요량)"),SUMIFS(INDIRECT("'PSI WM REF'!"&amp;SUBSTITUTE(ADDRESS(1,MATCH(W$2,INDIRECT("'PSI WM REF'!"&amp;"5:5"),0)),"$1","")&amp;":"&amp;SUBSTITUTE(ADDRESS(1,MATCH(W$2,INDIRECT("'PSI WM REF'!"&amp;"5:5"),0)),"$1","")),INDIRECT("'PSI WM REF'!"&amp;"C:C"),$G318,INDIRECT("'PSI WM REF'!"&amp;"U:U"),"1.Requirements (필요량)"),ABS(SUMIFS(INDIRECT("'PSI WM REF'!"&amp;SUBSTITUTE(ADDRESS(1,MATCH(W$2,INDIRECT("'PSI WM REF'!"&amp;"5:5"),0)),"$1","")&amp;":"&amp;SUBSTITUTE(ADDRESS(1,MATCH(W$2,INDIRECT("'PSI WM REF'!"&amp;"5:5"),0)),"$1","")),INDIRECT("'PSI WM REF'!"&amp;"C:C"),$G318,INDIRECT("'PSI WM REF'!"&amp;"U:U"),"3.Balance stock (only SEHC)"))))+N(" [[[[               Comment: WM REF PSI              ]]]")+IFERROR(SUMIFS(INDIRECT("'PSI VC'!"&amp;SUBSTITUTE(ADDRESS(1,MATCH(W$2,INDIRECT("'PSI VC'!"&amp;"3:3"),0)),"$1","")&amp;":"&amp;SUBSTITUTE(ADDRESS(1,MATCH(W$2,INDIRECT("'PSI VC'!"&amp;"3:3"),0)),"$1","")),INDIRECT("'PSI VC'!"&amp;"A:A"),$G318),0)+N("[[[                    Comment: VC PSI                    ]]]")+SUMIFS(INDIRECT("'Assy PSI Shortage'!"&amp;SUBSTITUTE(ADDRESS(1,42+MATCH(W$2,INDIRECT("'Assy PSI Shortage'!"&amp;"AQ2:BA2"),0)),"$1","")&amp;":"&amp;SUBSTITUTE(ADDRESS(1,42+MATCH(W$2,INDIRECT("'Assy PSI Shortage'!"&amp;"AQ2:BA2"),0)),"$1","")),'Assy PSI Shortage'!$AP:$AP,'DA Injection'!$G318)+N("[[[                    Comment: Assy PSI                    ]]]")</f>
        <v>0</v>
      </c>
      <c r="X319" s="464"/>
      <c r="Y319" s="463">
        <f ca="1">IF(SUMIFS(INDIRECT("'PSI WM REF'!"&amp;SUBSTITUTE(ADDRESS(1,MATCH(Y$2,INDIRECT("'PSI WM REF'!"&amp;"5:5"),0)),"$1","")&amp;":"&amp;SUBSTITUTE(ADDRESS(1,MATCH(Y$2,INDIRECT("'PSI WM REF'!"&amp;"5:5"),0)),"$1","")),INDIRECT("'PSI WM REF'!"&amp;"C:C"),$G318,INDIRECT("'PSI WM REF'!"&amp;"U:U"),"3.Balance stock (only SEHC)")&gt;0,0,IF(ABS(SUMIFS(INDIRECT("'PSI WM REF'!"&amp;SUBSTITUTE(ADDRESS(1,MATCH(Y$2,INDIRECT("'PSI WM REF'!"&amp;"5:5"),0)),"$1","")&amp;":"&amp;SUBSTITUTE(ADDRESS(1,MATCH(Y$2,INDIRECT("'PSI WM REF'!"&amp;"5:5"),0)),"$1","")),INDIRECT("'PSI WM REF'!"&amp;"C:C"),$G318,INDIRECT("'PSI WM REF'!"&amp;"U:U"),"3.Balance stock (only SEHC)"))&gt;SUMIFS(INDIRECT("'PSI WM REF'!"&amp;SUBSTITUTE(ADDRESS(1,MATCH(Y$2,INDIRECT("'PSI WM REF'!"&amp;"5:5"),0)),"$1","")&amp;":"&amp;SUBSTITUTE(ADDRESS(1,MATCH(Y$2,INDIRECT("'PSI WM REF'!"&amp;"5:5"),0)),"$1","")),INDIRECT("'PSI WM REF'!"&amp;"C:C"),$G318,INDIRECT("'PSI WM REF'!"&amp;"U:U"),"1.Requirements (필요량)"),SUMIFS(INDIRECT("'PSI WM REF'!"&amp;SUBSTITUTE(ADDRESS(1,MATCH(Y$2,INDIRECT("'PSI WM REF'!"&amp;"5:5"),0)),"$1","")&amp;":"&amp;SUBSTITUTE(ADDRESS(1,MATCH(Y$2,INDIRECT("'PSI WM REF'!"&amp;"5:5"),0)),"$1","")),INDIRECT("'PSI WM REF'!"&amp;"C:C"),$G318,INDIRECT("'PSI WM REF'!"&amp;"U:U"),"1.Requirements (필요량)"),ABS(SUMIFS(INDIRECT("'PSI WM REF'!"&amp;SUBSTITUTE(ADDRESS(1,MATCH(Y$2,INDIRECT("'PSI WM REF'!"&amp;"5:5"),0)),"$1","")&amp;":"&amp;SUBSTITUTE(ADDRESS(1,MATCH(Y$2,INDIRECT("'PSI WM REF'!"&amp;"5:5"),0)),"$1","")),INDIRECT("'PSI WM REF'!"&amp;"C:C"),$G318,INDIRECT("'PSI WM REF'!"&amp;"U:U"),"3.Balance stock (only SEHC)"))))+N(" [[[[               Comment: WM REF PSI              ]]]")+IFERROR(SUMIFS(INDIRECT("'PSI VC'!"&amp;SUBSTITUTE(ADDRESS(1,MATCH(Y$2,INDIRECT("'PSI VC'!"&amp;"3:3"),0)),"$1","")&amp;":"&amp;SUBSTITUTE(ADDRESS(1,MATCH(Y$2,INDIRECT("'PSI VC'!"&amp;"3:3"),0)),"$1","")),INDIRECT("'PSI VC'!"&amp;"A:A"),$G318),0)+N("[[[                    Comment: VC PSI                    ]]]")+SUMIFS(INDIRECT("'Assy PSI Shortage'!"&amp;SUBSTITUTE(ADDRESS(1,42+MATCH(Y$2,INDIRECT("'Assy PSI Shortage'!"&amp;"AQ2:BA2"),0)),"$1","")&amp;":"&amp;SUBSTITUTE(ADDRESS(1,42+MATCH(Y$2,INDIRECT("'Assy PSI Shortage'!"&amp;"AQ2:BA2"),0)),"$1","")),'Assy PSI Shortage'!$AP:$AP,'DA Injection'!$G318)+N("[[[                    Comment: Assy PSI                    ]]]")</f>
        <v>0</v>
      </c>
      <c r="Z319" s="464"/>
      <c r="AA319" s="463">
        <f ca="1">IF(SUMIFS(INDIRECT("'PSI WM REF'!"&amp;SUBSTITUTE(ADDRESS(1,MATCH(AA$2,INDIRECT("'PSI WM REF'!"&amp;"5:5"),0)),"$1","")&amp;":"&amp;SUBSTITUTE(ADDRESS(1,MATCH(AA$2,INDIRECT("'PSI WM REF'!"&amp;"5:5"),0)),"$1","")),INDIRECT("'PSI WM REF'!"&amp;"C:C"),$G318,INDIRECT("'PSI WM REF'!"&amp;"U:U"),"3.Balance stock (only SEHC)")&gt;0,0,IF(ABS(SUMIFS(INDIRECT("'PSI WM REF'!"&amp;SUBSTITUTE(ADDRESS(1,MATCH(AA$2,INDIRECT("'PSI WM REF'!"&amp;"5:5"),0)),"$1","")&amp;":"&amp;SUBSTITUTE(ADDRESS(1,MATCH(AA$2,INDIRECT("'PSI WM REF'!"&amp;"5:5"),0)),"$1","")),INDIRECT("'PSI WM REF'!"&amp;"C:C"),$G318,INDIRECT("'PSI WM REF'!"&amp;"U:U"),"3.Balance stock (only SEHC)"))&gt;SUMIFS(INDIRECT("'PSI WM REF'!"&amp;SUBSTITUTE(ADDRESS(1,MATCH(AA$2,INDIRECT("'PSI WM REF'!"&amp;"5:5"),0)),"$1","")&amp;":"&amp;SUBSTITUTE(ADDRESS(1,MATCH(AA$2,INDIRECT("'PSI WM REF'!"&amp;"5:5"),0)),"$1","")),INDIRECT("'PSI WM REF'!"&amp;"C:C"),$G318,INDIRECT("'PSI WM REF'!"&amp;"U:U"),"1.Requirements (필요량)"),SUMIFS(INDIRECT("'PSI WM REF'!"&amp;SUBSTITUTE(ADDRESS(1,MATCH(AA$2,INDIRECT("'PSI WM REF'!"&amp;"5:5"),0)),"$1","")&amp;":"&amp;SUBSTITUTE(ADDRESS(1,MATCH(AA$2,INDIRECT("'PSI WM REF'!"&amp;"5:5"),0)),"$1","")),INDIRECT("'PSI WM REF'!"&amp;"C:C"),$G318,INDIRECT("'PSI WM REF'!"&amp;"U:U"),"1.Requirements (필요량)"),ABS(SUMIFS(INDIRECT("'PSI WM REF'!"&amp;SUBSTITUTE(ADDRESS(1,MATCH(AA$2,INDIRECT("'PSI WM REF'!"&amp;"5:5"),0)),"$1","")&amp;":"&amp;SUBSTITUTE(ADDRESS(1,MATCH(AA$2,INDIRECT("'PSI WM REF'!"&amp;"5:5"),0)),"$1","")),INDIRECT("'PSI WM REF'!"&amp;"C:C"),$G318,INDIRECT("'PSI WM REF'!"&amp;"U:U"),"3.Balance stock (only SEHC)"))))+N(" [[[[               Comment: WM REF PSI              ]]]")+IFERROR(SUMIFS(INDIRECT("'PSI VC'!"&amp;SUBSTITUTE(ADDRESS(1,MATCH(AA$2,INDIRECT("'PSI VC'!"&amp;"3:3"),0)),"$1","")&amp;":"&amp;SUBSTITUTE(ADDRESS(1,MATCH(AA$2,INDIRECT("'PSI VC'!"&amp;"3:3"),0)),"$1","")),INDIRECT("'PSI VC'!"&amp;"A:A"),$G318),0)+N("[[[                    Comment: VC PSI                    ]]]")+SUMIFS(INDIRECT("'Assy PSI Shortage'!"&amp;SUBSTITUTE(ADDRESS(1,42+MATCH(AA$2,INDIRECT("'Assy PSI Shortage'!"&amp;"AQ2:BA2"),0)),"$1","")&amp;":"&amp;SUBSTITUTE(ADDRESS(1,42+MATCH(AA$2,INDIRECT("'Assy PSI Shortage'!"&amp;"AQ2:BA2"),0)),"$1","")),'Assy PSI Shortage'!$AP:$AP,'DA Injection'!$G318)+N("[[[                    Comment: Assy PSI                    ]]]")</f>
        <v>0</v>
      </c>
      <c r="AB319" s="464"/>
      <c r="AC319" s="463">
        <f ca="1">IF(SUMIFS(INDIRECT("'PSI WM REF'!"&amp;SUBSTITUTE(ADDRESS(1,MATCH(AC$2,INDIRECT("'PSI WM REF'!"&amp;"5:5"),0)),"$1","")&amp;":"&amp;SUBSTITUTE(ADDRESS(1,MATCH(AC$2,INDIRECT("'PSI WM REF'!"&amp;"5:5"),0)),"$1","")),INDIRECT("'PSI WM REF'!"&amp;"C:C"),$G318,INDIRECT("'PSI WM REF'!"&amp;"U:U"),"3.Balance stock (only SEHC)")&gt;0,0,IF(ABS(SUMIFS(INDIRECT("'PSI WM REF'!"&amp;SUBSTITUTE(ADDRESS(1,MATCH(AC$2,INDIRECT("'PSI WM REF'!"&amp;"5:5"),0)),"$1","")&amp;":"&amp;SUBSTITUTE(ADDRESS(1,MATCH(AC$2,INDIRECT("'PSI WM REF'!"&amp;"5:5"),0)),"$1","")),INDIRECT("'PSI WM REF'!"&amp;"C:C"),$G318,INDIRECT("'PSI WM REF'!"&amp;"U:U"),"3.Balance stock (only SEHC)"))&gt;SUMIFS(INDIRECT("'PSI WM REF'!"&amp;SUBSTITUTE(ADDRESS(1,MATCH(AC$2,INDIRECT("'PSI WM REF'!"&amp;"5:5"),0)),"$1","")&amp;":"&amp;SUBSTITUTE(ADDRESS(1,MATCH(AC$2,INDIRECT("'PSI WM REF'!"&amp;"5:5"),0)),"$1","")),INDIRECT("'PSI WM REF'!"&amp;"C:C"),$G318,INDIRECT("'PSI WM REF'!"&amp;"U:U"),"1.Requirements (필요량)"),SUMIFS(INDIRECT("'PSI WM REF'!"&amp;SUBSTITUTE(ADDRESS(1,MATCH(AC$2,INDIRECT("'PSI WM REF'!"&amp;"5:5"),0)),"$1","")&amp;":"&amp;SUBSTITUTE(ADDRESS(1,MATCH(AC$2,INDIRECT("'PSI WM REF'!"&amp;"5:5"),0)),"$1","")),INDIRECT("'PSI WM REF'!"&amp;"C:C"),$G318,INDIRECT("'PSI WM REF'!"&amp;"U:U"),"1.Requirements (필요량)"),ABS(SUMIFS(INDIRECT("'PSI WM REF'!"&amp;SUBSTITUTE(ADDRESS(1,MATCH(AC$2,INDIRECT("'PSI WM REF'!"&amp;"5:5"),0)),"$1","")&amp;":"&amp;SUBSTITUTE(ADDRESS(1,MATCH(AC$2,INDIRECT("'PSI WM REF'!"&amp;"5:5"),0)),"$1","")),INDIRECT("'PSI WM REF'!"&amp;"C:C"),$G318,INDIRECT("'PSI WM REF'!"&amp;"U:U"),"3.Balance stock (only SEHC)"))))+N(" [[[[               Comment: WM REF PSI              ]]]")+IFERROR(SUMIFS(INDIRECT("'PSI VC'!"&amp;SUBSTITUTE(ADDRESS(1,MATCH(AC$2,INDIRECT("'PSI VC'!"&amp;"3:3"),0)),"$1","")&amp;":"&amp;SUBSTITUTE(ADDRESS(1,MATCH(AC$2,INDIRECT("'PSI VC'!"&amp;"3:3"),0)),"$1","")),INDIRECT("'PSI VC'!"&amp;"A:A"),$G318),0)+N("[[[                    Comment: VC PSI                    ]]]")+SUMIFS(INDIRECT("'Assy PSI Shortage'!"&amp;SUBSTITUTE(ADDRESS(1,42+MATCH(AC$2,INDIRECT("'Assy PSI Shortage'!"&amp;"AQ2:BA2"),0)),"$1","")&amp;":"&amp;SUBSTITUTE(ADDRESS(1,42+MATCH(AC$2,INDIRECT("'Assy PSI Shortage'!"&amp;"AQ2:BA2"),0)),"$1","")),'Assy PSI Shortage'!$AP:$AP,'DA Injection'!$G318)+N("[[[                    Comment: Assy PSI                    ]]]")</f>
        <v>1359</v>
      </c>
      <c r="AD319" s="464"/>
      <c r="AE319" s="463">
        <f ca="1">IF(SUMIFS(INDIRECT("'PSI WM REF'!"&amp;SUBSTITUTE(ADDRESS(1,MATCH(AE$2,INDIRECT("'PSI WM REF'!"&amp;"5:5"),0)),"$1","")&amp;":"&amp;SUBSTITUTE(ADDRESS(1,MATCH(AE$2,INDIRECT("'PSI WM REF'!"&amp;"5:5"),0)),"$1","")),INDIRECT("'PSI WM REF'!"&amp;"C:C"),$G318,INDIRECT("'PSI WM REF'!"&amp;"U:U"),"3.Balance stock (only SEHC)")&gt;0,0,IF(ABS(SUMIFS(INDIRECT("'PSI WM REF'!"&amp;SUBSTITUTE(ADDRESS(1,MATCH(AE$2,INDIRECT("'PSI WM REF'!"&amp;"5:5"),0)),"$1","")&amp;":"&amp;SUBSTITUTE(ADDRESS(1,MATCH(AE$2,INDIRECT("'PSI WM REF'!"&amp;"5:5"),0)),"$1","")),INDIRECT("'PSI WM REF'!"&amp;"C:C"),$G318,INDIRECT("'PSI WM REF'!"&amp;"U:U"),"3.Balance stock (only SEHC)"))&gt;SUMIFS(INDIRECT("'PSI WM REF'!"&amp;SUBSTITUTE(ADDRESS(1,MATCH(AE$2,INDIRECT("'PSI WM REF'!"&amp;"5:5"),0)),"$1","")&amp;":"&amp;SUBSTITUTE(ADDRESS(1,MATCH(AE$2,INDIRECT("'PSI WM REF'!"&amp;"5:5"),0)),"$1","")),INDIRECT("'PSI WM REF'!"&amp;"C:C"),$G318,INDIRECT("'PSI WM REF'!"&amp;"U:U"),"1.Requirements (필요량)"),SUMIFS(INDIRECT("'PSI WM REF'!"&amp;SUBSTITUTE(ADDRESS(1,MATCH(AE$2,INDIRECT("'PSI WM REF'!"&amp;"5:5"),0)),"$1","")&amp;":"&amp;SUBSTITUTE(ADDRESS(1,MATCH(AE$2,INDIRECT("'PSI WM REF'!"&amp;"5:5"),0)),"$1","")),INDIRECT("'PSI WM REF'!"&amp;"C:C"),$G318,INDIRECT("'PSI WM REF'!"&amp;"U:U"),"1.Requirements (필요량)"),ABS(SUMIFS(INDIRECT("'PSI WM REF'!"&amp;SUBSTITUTE(ADDRESS(1,MATCH(AE$2,INDIRECT("'PSI WM REF'!"&amp;"5:5"),0)),"$1","")&amp;":"&amp;SUBSTITUTE(ADDRESS(1,MATCH(AE$2,INDIRECT("'PSI WM REF'!"&amp;"5:5"),0)),"$1","")),INDIRECT("'PSI WM REF'!"&amp;"C:C"),$G318,INDIRECT("'PSI WM REF'!"&amp;"U:U"),"3.Balance stock (only SEHC)"))))+N(" [[[[               Comment: WM REF PSI              ]]]")+IFERROR(SUMIFS(INDIRECT("'PSI VC'!"&amp;SUBSTITUTE(ADDRESS(1,MATCH(AE$2,INDIRECT("'PSI VC'!"&amp;"3:3"),0)),"$1","")&amp;":"&amp;SUBSTITUTE(ADDRESS(1,MATCH(AE$2,INDIRECT("'PSI VC'!"&amp;"3:3"),0)),"$1","")),INDIRECT("'PSI VC'!"&amp;"A:A"),$G318),0)+N("[[[                    Comment: VC PSI                    ]]]")+SUMIFS(INDIRECT("'Assy PSI Shortage'!"&amp;SUBSTITUTE(ADDRESS(1,42+MATCH(AE$2,INDIRECT("'Assy PSI Shortage'!"&amp;"AQ2:BA2"),0)),"$1","")&amp;":"&amp;SUBSTITUTE(ADDRESS(1,42+MATCH(AE$2,INDIRECT("'Assy PSI Shortage'!"&amp;"AQ2:BA2"),0)),"$1","")),'Assy PSI Shortage'!$AP:$AP,'DA Injection'!$G318)+N("[[[                    Comment: Assy PSI                    ]]]")</f>
        <v>2260</v>
      </c>
      <c r="AF319" s="464"/>
      <c r="AG319" s="463">
        <f ca="1">IF(SUMIFS(INDIRECT("'PSI WM REF'!"&amp;SUBSTITUTE(ADDRESS(1,MATCH(AG$2,INDIRECT("'PSI WM REF'!"&amp;"5:5"),0)),"$1","")&amp;":"&amp;SUBSTITUTE(ADDRESS(1,MATCH(AG$2,INDIRECT("'PSI WM REF'!"&amp;"5:5"),0)),"$1","")),INDIRECT("'PSI WM REF'!"&amp;"C:C"),$G318,INDIRECT("'PSI WM REF'!"&amp;"U:U"),"3.Balance stock (only SEHC)")&gt;0,0,IF(ABS(SUMIFS(INDIRECT("'PSI WM REF'!"&amp;SUBSTITUTE(ADDRESS(1,MATCH(AG$2,INDIRECT("'PSI WM REF'!"&amp;"5:5"),0)),"$1","")&amp;":"&amp;SUBSTITUTE(ADDRESS(1,MATCH(AG$2,INDIRECT("'PSI WM REF'!"&amp;"5:5"),0)),"$1","")),INDIRECT("'PSI WM REF'!"&amp;"C:C"),$G318,INDIRECT("'PSI WM REF'!"&amp;"U:U"),"3.Balance stock (only SEHC)"))&gt;SUMIFS(INDIRECT("'PSI WM REF'!"&amp;SUBSTITUTE(ADDRESS(1,MATCH(AG$2,INDIRECT("'PSI WM REF'!"&amp;"5:5"),0)),"$1","")&amp;":"&amp;SUBSTITUTE(ADDRESS(1,MATCH(AG$2,INDIRECT("'PSI WM REF'!"&amp;"5:5"),0)),"$1","")),INDIRECT("'PSI WM REF'!"&amp;"C:C"),$G318,INDIRECT("'PSI WM REF'!"&amp;"U:U"),"1.Requirements (필요량)"),SUMIFS(INDIRECT("'PSI WM REF'!"&amp;SUBSTITUTE(ADDRESS(1,MATCH(AG$2,INDIRECT("'PSI WM REF'!"&amp;"5:5"),0)),"$1","")&amp;":"&amp;SUBSTITUTE(ADDRESS(1,MATCH(AG$2,INDIRECT("'PSI WM REF'!"&amp;"5:5"),0)),"$1","")),INDIRECT("'PSI WM REF'!"&amp;"C:C"),$G318,INDIRECT("'PSI WM REF'!"&amp;"U:U"),"1.Requirements (필요량)"),ABS(SUMIFS(INDIRECT("'PSI WM REF'!"&amp;SUBSTITUTE(ADDRESS(1,MATCH(AG$2,INDIRECT("'PSI WM REF'!"&amp;"5:5"),0)),"$1","")&amp;":"&amp;SUBSTITUTE(ADDRESS(1,MATCH(AG$2,INDIRECT("'PSI WM REF'!"&amp;"5:5"),0)),"$1","")),INDIRECT("'PSI WM REF'!"&amp;"C:C"),$G318,INDIRECT("'PSI WM REF'!"&amp;"U:U"),"3.Balance stock (only SEHC)"))))+N(" [[[[               Comment: WM REF PSI              ]]]")+IFERROR(SUMIFS(INDIRECT("'PSI VC'!"&amp;SUBSTITUTE(ADDRESS(1,MATCH(AG$2,INDIRECT("'PSI VC'!"&amp;"3:3"),0)),"$1","")&amp;":"&amp;SUBSTITUTE(ADDRESS(1,MATCH(AG$2,INDIRECT("'PSI VC'!"&amp;"3:3"),0)),"$1","")),INDIRECT("'PSI VC'!"&amp;"A:A"),$G318),0)+N("[[[                    Comment: VC PSI                    ]]]")+SUMIFS(INDIRECT("'Assy PSI Shortage'!"&amp;SUBSTITUTE(ADDRESS(1,42+MATCH(AG$2,INDIRECT("'Assy PSI Shortage'!"&amp;"AQ2:BA2"),0)),"$1","")&amp;":"&amp;SUBSTITUTE(ADDRESS(1,42+MATCH(AG$2,INDIRECT("'Assy PSI Shortage'!"&amp;"AQ2:BA2"),0)),"$1","")),'Assy PSI Shortage'!$AP:$AP,'DA Injection'!$G318)+N("[[[                    Comment: Assy PSI                    ]]]")</f>
        <v>0</v>
      </c>
      <c r="AH319" s="464"/>
      <c r="AI319" s="463">
        <f ca="1">IF(SUMIFS(INDIRECT("'PSI WM REF'!"&amp;SUBSTITUTE(ADDRESS(1,MATCH(AI$2,INDIRECT("'PSI WM REF'!"&amp;"5:5"),0)),"$1","")&amp;":"&amp;SUBSTITUTE(ADDRESS(1,MATCH(AI$2,INDIRECT("'PSI WM REF'!"&amp;"5:5"),0)),"$1","")),INDIRECT("'PSI WM REF'!"&amp;"C:C"),$G318,INDIRECT("'PSI WM REF'!"&amp;"U:U"),"3.Balance stock (only SEHC)")&gt;0,0,IF(ABS(SUMIFS(INDIRECT("'PSI WM REF'!"&amp;SUBSTITUTE(ADDRESS(1,MATCH(AI$2,INDIRECT("'PSI WM REF'!"&amp;"5:5"),0)),"$1","")&amp;":"&amp;SUBSTITUTE(ADDRESS(1,MATCH(AI$2,INDIRECT("'PSI WM REF'!"&amp;"5:5"),0)),"$1","")),INDIRECT("'PSI WM REF'!"&amp;"C:C"),$G318,INDIRECT("'PSI WM REF'!"&amp;"U:U"),"3.Balance stock (only SEHC)"))&gt;SUMIFS(INDIRECT("'PSI WM REF'!"&amp;SUBSTITUTE(ADDRESS(1,MATCH(AI$2,INDIRECT("'PSI WM REF'!"&amp;"5:5"),0)),"$1","")&amp;":"&amp;SUBSTITUTE(ADDRESS(1,MATCH(AI$2,INDIRECT("'PSI WM REF'!"&amp;"5:5"),0)),"$1","")),INDIRECT("'PSI WM REF'!"&amp;"C:C"),$G318,INDIRECT("'PSI WM REF'!"&amp;"U:U"),"1.Requirements (필요량)"),SUMIFS(INDIRECT("'PSI WM REF'!"&amp;SUBSTITUTE(ADDRESS(1,MATCH(AI$2,INDIRECT("'PSI WM REF'!"&amp;"5:5"),0)),"$1","")&amp;":"&amp;SUBSTITUTE(ADDRESS(1,MATCH(AI$2,INDIRECT("'PSI WM REF'!"&amp;"5:5"),0)),"$1","")),INDIRECT("'PSI WM REF'!"&amp;"C:C"),$G318,INDIRECT("'PSI WM REF'!"&amp;"U:U"),"1.Requirements (필요량)"),ABS(SUMIFS(INDIRECT("'PSI WM REF'!"&amp;SUBSTITUTE(ADDRESS(1,MATCH(AI$2,INDIRECT("'PSI WM REF'!"&amp;"5:5"),0)),"$1","")&amp;":"&amp;SUBSTITUTE(ADDRESS(1,MATCH(AI$2,INDIRECT("'PSI WM REF'!"&amp;"5:5"),0)),"$1","")),INDIRECT("'PSI WM REF'!"&amp;"C:C"),$G318,INDIRECT("'PSI WM REF'!"&amp;"U:U"),"3.Balance stock (only SEHC)"))))+N(" [[[[               Comment: WM REF PSI              ]]]")+IFERROR(SUMIFS(INDIRECT("'PSI VC'!"&amp;SUBSTITUTE(ADDRESS(1,MATCH(AI$2,INDIRECT("'PSI VC'!"&amp;"3:3"),0)),"$1","")&amp;":"&amp;SUBSTITUTE(ADDRESS(1,MATCH(AI$2,INDIRECT("'PSI VC'!"&amp;"3:3"),0)),"$1","")),INDIRECT("'PSI VC'!"&amp;"A:A"),$G318),0)+N("[[[                    Comment: VC PSI                    ]]]")+SUMIFS(INDIRECT("'Assy PSI Shortage'!"&amp;SUBSTITUTE(ADDRESS(1,42+MATCH(AI$2,INDIRECT("'Assy PSI Shortage'!"&amp;"AQ2:BA2"),0)),"$1","")&amp;":"&amp;SUBSTITUTE(ADDRESS(1,42+MATCH(AI$2,INDIRECT("'Assy PSI Shortage'!"&amp;"AQ2:BA2"),0)),"$1","")),'Assy PSI Shortage'!$AP:$AP,'DA Injection'!$G318)+N("[[[                    Comment: Assy PSI                    ]]]")</f>
        <v>0</v>
      </c>
      <c r="AJ319" s="464"/>
      <c r="AK319" s="150"/>
      <c r="AL319" s="150"/>
      <c r="AM319" s="150"/>
      <c r="AN319" s="150"/>
      <c r="AO319" s="150"/>
      <c r="AP319" s="150"/>
      <c r="AQ319" s="150"/>
      <c r="AR319" s="150"/>
      <c r="AS319" s="150"/>
      <c r="AT319" s="150"/>
      <c r="AU319" s="150"/>
      <c r="AV319" s="150"/>
      <c r="AW319" s="150"/>
      <c r="AX319" s="150"/>
      <c r="AY319" s="150"/>
      <c r="AZ319" s="150"/>
      <c r="BA319" s="150"/>
      <c r="BB319" s="150"/>
      <c r="BC319" s="150"/>
      <c r="BD319" s="150"/>
      <c r="BE319" s="150"/>
      <c r="BF319" s="150"/>
      <c r="BG319" s="150"/>
      <c r="BH319" s="150"/>
      <c r="BI319" s="150"/>
      <c r="BJ319" s="150"/>
      <c r="BK319" s="150"/>
      <c r="BL319" s="150"/>
      <c r="BM319" s="150"/>
      <c r="BN319" s="150"/>
      <c r="BO319" s="150"/>
      <c r="BP319" s="150"/>
      <c r="BQ319" s="150"/>
      <c r="BR319" s="150"/>
    </row>
    <row r="320" spans="1:70" s="115" customFormat="1" ht="33">
      <c r="A320" s="114"/>
      <c r="B320" s="121"/>
      <c r="C320" s="144">
        <f t="shared" ca="1" si="312"/>
        <v>46</v>
      </c>
      <c r="D320" s="264">
        <f t="shared" ca="1" si="312"/>
        <v>0</v>
      </c>
      <c r="E320" s="144">
        <f t="shared" ref="E320:M320" ca="1" si="382">E319</f>
        <v>17</v>
      </c>
      <c r="F320" s="144">
        <f t="shared" ca="1" si="382"/>
        <v>380</v>
      </c>
      <c r="G320" s="434" t="str">
        <f t="shared" ca="1" si="382"/>
        <v>DJ63-01119B</v>
      </c>
      <c r="H320" s="196">
        <f t="shared" ca="1" si="382"/>
        <v>4386</v>
      </c>
      <c r="I320" s="144">
        <f t="shared" si="382"/>
        <v>0</v>
      </c>
      <c r="J320" s="212">
        <f t="shared" ca="1" si="382"/>
        <v>1</v>
      </c>
      <c r="K320" s="146">
        <f t="shared" ca="1" si="382"/>
        <v>845</v>
      </c>
      <c r="L320" s="146">
        <f t="shared" ca="1" si="382"/>
        <v>52.9</v>
      </c>
      <c r="M320" s="146">
        <f t="shared" ca="1" si="382"/>
        <v>2</v>
      </c>
      <c r="N320" s="193">
        <f t="shared" ca="1" si="321"/>
        <v>136.10586011342156</v>
      </c>
      <c r="O320" s="134"/>
      <c r="P320" s="127" t="s">
        <v>240</v>
      </c>
      <c r="Q320" s="208"/>
      <c r="R320" s="208"/>
      <c r="S320" s="208"/>
      <c r="T320" s="208"/>
      <c r="U320" s="208"/>
      <c r="V320" s="208"/>
      <c r="W320" s="208"/>
      <c r="X320" s="208"/>
      <c r="Y320" s="208">
        <v>11</v>
      </c>
      <c r="Z320" s="208">
        <v>11</v>
      </c>
      <c r="AA320" s="208">
        <v>11</v>
      </c>
      <c r="AB320" s="208"/>
      <c r="AC320" s="208"/>
      <c r="AD320" s="208"/>
      <c r="AE320" s="208"/>
      <c r="AF320" s="208"/>
      <c r="AG320" s="208"/>
      <c r="AH320" s="208"/>
      <c r="AI320" s="208"/>
      <c r="AJ320" s="208"/>
      <c r="AK320" s="150"/>
      <c r="AL320" s="150"/>
      <c r="AM320" s="150"/>
      <c r="AN320" s="150"/>
      <c r="AO320" s="150"/>
      <c r="AP320" s="150"/>
      <c r="AQ320" s="150"/>
      <c r="AR320" s="150"/>
      <c r="AS320" s="150"/>
      <c r="AT320" s="150"/>
      <c r="AU320" s="150"/>
      <c r="AV320" s="150"/>
      <c r="AW320" s="150"/>
      <c r="AX320" s="150"/>
      <c r="AY320" s="150"/>
      <c r="AZ320" s="150"/>
      <c r="BA320" s="150"/>
      <c r="BB320" s="150"/>
      <c r="BC320" s="150"/>
      <c r="BD320" s="150"/>
      <c r="BE320" s="150"/>
      <c r="BF320" s="150"/>
      <c r="BG320" s="150"/>
      <c r="BH320" s="150"/>
      <c r="BI320" s="150"/>
      <c r="BJ320" s="150"/>
      <c r="BK320" s="150"/>
      <c r="BL320" s="150"/>
      <c r="BM320" s="150"/>
      <c r="BN320" s="150"/>
      <c r="BO320" s="150"/>
      <c r="BP320" s="150"/>
      <c r="BQ320" s="150"/>
      <c r="BR320" s="150"/>
    </row>
    <row r="321" spans="1:70" s="55" customFormat="1" ht="33">
      <c r="A321" s="54">
        <f ca="1">IF(ISTEXT($G321),COUNTIF($G$6:$G321,"*")," ")</f>
        <v>316</v>
      </c>
      <c r="B321" s="122">
        <v>43524</v>
      </c>
      <c r="C321" s="144">
        <f t="shared" ca="1" si="312"/>
        <v>46</v>
      </c>
      <c r="D321" s="264">
        <f t="shared" ca="1" si="312"/>
        <v>0</v>
      </c>
      <c r="E321" s="144">
        <f t="shared" ref="E321:M321" ca="1" si="383">E320</f>
        <v>17</v>
      </c>
      <c r="F321" s="144">
        <f t="shared" ca="1" si="383"/>
        <v>380</v>
      </c>
      <c r="G321" s="434" t="str">
        <f t="shared" ca="1" si="383"/>
        <v>DJ63-01119B</v>
      </c>
      <c r="H321" s="196">
        <f t="shared" ca="1" si="383"/>
        <v>4386</v>
      </c>
      <c r="I321" s="144">
        <f t="shared" si="383"/>
        <v>0</v>
      </c>
      <c r="J321" s="212">
        <f t="shared" ca="1" si="383"/>
        <v>1</v>
      </c>
      <c r="K321" s="146">
        <f t="shared" ca="1" si="383"/>
        <v>845</v>
      </c>
      <c r="L321" s="146">
        <f t="shared" ca="1" si="383"/>
        <v>52.9</v>
      </c>
      <c r="M321" s="146">
        <f t="shared" ca="1" si="383"/>
        <v>2</v>
      </c>
      <c r="N321" s="193">
        <f t="shared" ca="1" si="321"/>
        <v>136.10586011342156</v>
      </c>
      <c r="O321" s="198">
        <f ca="1">SUM(Q321:AJ321)-H318-I318</f>
        <v>105.49338374291074</v>
      </c>
      <c r="P321" s="127" t="s">
        <v>232</v>
      </c>
      <c r="Q321" s="128">
        <f t="shared" ref="Q321:AJ321" ca="1" si="384">Q320*$N318</f>
        <v>0</v>
      </c>
      <c r="R321" s="128">
        <f t="shared" ca="1" si="384"/>
        <v>0</v>
      </c>
      <c r="S321" s="128">
        <f t="shared" ca="1" si="384"/>
        <v>0</v>
      </c>
      <c r="T321" s="128">
        <f t="shared" ca="1" si="384"/>
        <v>0</v>
      </c>
      <c r="U321" s="128">
        <f t="shared" ca="1" si="384"/>
        <v>0</v>
      </c>
      <c r="V321" s="128">
        <f t="shared" ca="1" si="384"/>
        <v>0</v>
      </c>
      <c r="W321" s="128">
        <f t="shared" ca="1" si="384"/>
        <v>0</v>
      </c>
      <c r="X321" s="128">
        <f t="shared" ca="1" si="384"/>
        <v>0</v>
      </c>
      <c r="Y321" s="128">
        <f t="shared" ca="1" si="384"/>
        <v>1497.1644612476371</v>
      </c>
      <c r="Z321" s="128">
        <f t="shared" ca="1" si="384"/>
        <v>1497.1644612476371</v>
      </c>
      <c r="AA321" s="128">
        <f t="shared" ca="1" si="384"/>
        <v>1497.1644612476371</v>
      </c>
      <c r="AB321" s="128">
        <f t="shared" ca="1" si="384"/>
        <v>0</v>
      </c>
      <c r="AC321" s="128">
        <f t="shared" ca="1" si="384"/>
        <v>0</v>
      </c>
      <c r="AD321" s="128">
        <f t="shared" ca="1" si="384"/>
        <v>0</v>
      </c>
      <c r="AE321" s="128">
        <f t="shared" ca="1" si="384"/>
        <v>0</v>
      </c>
      <c r="AF321" s="128">
        <f t="shared" ca="1" si="384"/>
        <v>0</v>
      </c>
      <c r="AG321" s="128">
        <f t="shared" ca="1" si="384"/>
        <v>0</v>
      </c>
      <c r="AH321" s="128">
        <f t="shared" ca="1" si="384"/>
        <v>0</v>
      </c>
      <c r="AI321" s="128">
        <f t="shared" ca="1" si="384"/>
        <v>0</v>
      </c>
      <c r="AJ321" s="128">
        <f t="shared" ca="1" si="384"/>
        <v>0</v>
      </c>
      <c r="AK321" s="151"/>
      <c r="AL321" s="151"/>
      <c r="AM321" s="151"/>
      <c r="AN321" s="151"/>
      <c r="AO321" s="151"/>
      <c r="AP321" s="151"/>
      <c r="AQ321" s="151"/>
      <c r="AR321" s="151"/>
      <c r="AS321" s="151"/>
      <c r="AT321" s="151"/>
      <c r="AU321" s="151"/>
      <c r="AV321" s="151"/>
      <c r="AW321" s="151"/>
      <c r="AX321" s="151"/>
      <c r="AY321" s="151"/>
      <c r="AZ321" s="151"/>
      <c r="BA321" s="151"/>
      <c r="BB321" s="151"/>
      <c r="BC321" s="151"/>
      <c r="BD321" s="151"/>
      <c r="BE321" s="151"/>
      <c r="BF321" s="151"/>
      <c r="BG321" s="151"/>
      <c r="BH321" s="151"/>
      <c r="BI321" s="151"/>
      <c r="BJ321" s="151"/>
      <c r="BK321" s="151"/>
      <c r="BL321" s="151"/>
      <c r="BM321" s="151"/>
      <c r="BN321" s="151"/>
      <c r="BO321" s="151"/>
      <c r="BP321" s="151"/>
      <c r="BQ321" s="151"/>
      <c r="BR321" s="151"/>
    </row>
    <row r="322" spans="1:70" s="38" customFormat="1" ht="33">
      <c r="A322" s="35"/>
      <c r="B322" s="123"/>
      <c r="C322" s="144">
        <f t="shared" ca="1" si="312"/>
        <v>46</v>
      </c>
      <c r="D322" s="264">
        <f t="shared" ca="1" si="312"/>
        <v>0</v>
      </c>
      <c r="E322" s="144">
        <f t="shared" ref="E322:M322" ca="1" si="385">E321</f>
        <v>17</v>
      </c>
      <c r="F322" s="144">
        <f t="shared" ca="1" si="385"/>
        <v>380</v>
      </c>
      <c r="G322" s="434" t="str">
        <f t="shared" ca="1" si="385"/>
        <v>DJ63-01119B</v>
      </c>
      <c r="H322" s="196">
        <f t="shared" ca="1" si="385"/>
        <v>4386</v>
      </c>
      <c r="I322" s="144">
        <f t="shared" si="385"/>
        <v>0</v>
      </c>
      <c r="J322" s="212">
        <f t="shared" ca="1" si="385"/>
        <v>1</v>
      </c>
      <c r="K322" s="146">
        <f t="shared" ca="1" si="385"/>
        <v>845</v>
      </c>
      <c r="L322" s="146">
        <f t="shared" ca="1" si="385"/>
        <v>52.9</v>
      </c>
      <c r="M322" s="146">
        <f t="shared" ca="1" si="385"/>
        <v>2</v>
      </c>
      <c r="N322" s="193">
        <f t="shared" ca="1" si="321"/>
        <v>136.10586011342156</v>
      </c>
      <c r="O322" s="135">
        <f ca="1">SUM(Q322:AJ322)</f>
        <v>0</v>
      </c>
      <c r="P322" s="131" t="s">
        <v>233</v>
      </c>
      <c r="Q322" s="129">
        <f ca="1">SUMIFS('Production Result'!$D:$D,'Production Result'!$C:$C,'DA Injection'!$G322,'Production Result'!$B:$B,'DA Injection'!Q$2)</f>
        <v>0</v>
      </c>
      <c r="R322" s="129">
        <f ca="1">SUMIFS('Production Result'!$E:$E,'Production Result'!$C:$C,'DA Injection'!$G322,'Production Result'!$B:$B,'DA Injection'!Q$2)</f>
        <v>0</v>
      </c>
      <c r="S322" s="129">
        <f ca="1">SUMIFS('Production Result'!$D:$D,'Production Result'!$C:$C,'DA Injection'!$G322,'Production Result'!$B:$B,'DA Injection'!S$2)</f>
        <v>0</v>
      </c>
      <c r="T322" s="129">
        <f ca="1">SUMIFS('Production Result'!$E:$E,'Production Result'!$C:$C,'DA Injection'!$G322,'Production Result'!$B:$B,'DA Injection'!S$2)</f>
        <v>0</v>
      </c>
      <c r="U322" s="129">
        <f ca="1">SUMIFS('Production Result'!$D:$D,'Production Result'!$C:$C,'DA Injection'!$G322,'Production Result'!$B:$B,'DA Injection'!U$2)</f>
        <v>0</v>
      </c>
      <c r="V322" s="129">
        <f ca="1">SUMIFS('Production Result'!$E:$E,'Production Result'!$C:$C,'DA Injection'!$G322,'Production Result'!$B:$B,'DA Injection'!U$2)</f>
        <v>0</v>
      </c>
      <c r="W322" s="129">
        <f ca="1">SUMIFS('Production Result'!$D:$D,'Production Result'!$C:$C,'DA Injection'!$G322,'Production Result'!$B:$B,'DA Injection'!W$2)</f>
        <v>0</v>
      </c>
      <c r="X322" s="129">
        <f ca="1">SUMIFS('Production Result'!$E:$E,'Production Result'!$C:$C,'DA Injection'!$G322,'Production Result'!$B:$B,'DA Injection'!W$2)</f>
        <v>0</v>
      </c>
      <c r="Y322" s="129">
        <f ca="1">SUMIFS('Production Result'!$D:$D,'Production Result'!$C:$C,'DA Injection'!$G322,'Production Result'!$B:$B,'DA Injection'!Y$2)</f>
        <v>0</v>
      </c>
      <c r="Z322" s="129">
        <f ca="1">SUMIFS('Production Result'!$E:$E,'Production Result'!$C:$C,'DA Injection'!$G322,'Production Result'!$B:$B,'DA Injection'!Y$2)</f>
        <v>0</v>
      </c>
      <c r="AA322" s="129">
        <f ca="1">SUMIFS('Production Result'!$D:$D,'Production Result'!$C:$C,'DA Injection'!$G322,'Production Result'!$B:$B,'DA Injection'!AA$2)</f>
        <v>0</v>
      </c>
      <c r="AB322" s="129">
        <f ca="1">SUMIFS('Production Result'!$E:$E,'Production Result'!$C:$C,'DA Injection'!$G322,'Production Result'!$B:$B,'DA Injection'!AA$2)</f>
        <v>0</v>
      </c>
      <c r="AC322" s="129">
        <f ca="1">SUMIFS('Production Result'!$D:$D,'Production Result'!$C:$C,'DA Injection'!$G322,'Production Result'!$B:$B,'DA Injection'!AC$2)</f>
        <v>0</v>
      </c>
      <c r="AD322" s="129">
        <f ca="1">SUMIFS('Production Result'!$E:$E,'Production Result'!$C:$C,'DA Injection'!$G322,'Production Result'!$B:$B,'DA Injection'!AC$2)</f>
        <v>0</v>
      </c>
      <c r="AE322" s="129">
        <f ca="1">SUMIFS('Production Result'!$D:$D,'Production Result'!$C:$C,'DA Injection'!$G322,'Production Result'!$B:$B,'DA Injection'!AE$2)</f>
        <v>0</v>
      </c>
      <c r="AF322" s="129">
        <f ca="1">SUMIFS('Production Result'!$E:$E,'Production Result'!$C:$C,'DA Injection'!$G322,'Production Result'!$B:$B,'DA Injection'!AE$2)</f>
        <v>0</v>
      </c>
      <c r="AG322" s="129">
        <f ca="1">SUMIFS('Production Result'!$D:$D,'Production Result'!$C:$C,'DA Injection'!$G322,'Production Result'!$B:$B,'DA Injection'!AG$2)</f>
        <v>0</v>
      </c>
      <c r="AH322" s="129">
        <f ca="1">SUMIFS('Production Result'!$E:$E,'Production Result'!$C:$C,'DA Injection'!$G322,'Production Result'!$B:$B,'DA Injection'!AG$2)</f>
        <v>0</v>
      </c>
      <c r="AI322" s="129">
        <f ca="1">SUMIFS('Production Result'!$D:$D,'Production Result'!$C:$C,'DA Injection'!$G322,'Production Result'!$B:$B,'DA Injection'!AI$2)</f>
        <v>0</v>
      </c>
      <c r="AJ322" s="129">
        <f ca="1">SUMIFS('Production Result'!$E:$E,'Production Result'!$C:$C,'DA Injection'!$G322,'Production Result'!$B:$B,'DA Injection'!AI$2)</f>
        <v>0</v>
      </c>
      <c r="AK322" s="151"/>
      <c r="AL322" s="151"/>
      <c r="AM322" s="151"/>
      <c r="AN322" s="151"/>
      <c r="AO322" s="151"/>
      <c r="AP322" s="151"/>
      <c r="AQ322" s="151"/>
      <c r="AR322" s="151"/>
      <c r="AS322" s="151"/>
      <c r="AT322" s="151"/>
      <c r="AU322" s="151"/>
      <c r="AV322" s="151"/>
      <c r="AW322" s="151"/>
      <c r="AX322" s="151"/>
      <c r="AY322" s="151"/>
      <c r="AZ322" s="151"/>
      <c r="BA322" s="151"/>
      <c r="BB322" s="151"/>
      <c r="BC322" s="151"/>
      <c r="BD322" s="151"/>
      <c r="BE322" s="151"/>
      <c r="BF322" s="151"/>
      <c r="BG322" s="151"/>
      <c r="BH322" s="151"/>
      <c r="BI322" s="151"/>
      <c r="BJ322" s="151"/>
      <c r="BK322" s="151"/>
      <c r="BL322" s="151"/>
      <c r="BM322" s="151"/>
      <c r="BN322" s="151"/>
      <c r="BO322" s="151"/>
      <c r="BP322" s="151"/>
      <c r="BQ322" s="151"/>
      <c r="BR322" s="151"/>
    </row>
    <row r="323" spans="1:70" s="38" customFormat="1" ht="33">
      <c r="A323" s="35"/>
      <c r="B323" s="123"/>
      <c r="C323" s="144">
        <f t="shared" ca="1" si="312"/>
        <v>46</v>
      </c>
      <c r="D323" s="264">
        <f t="shared" ca="1" si="312"/>
        <v>0</v>
      </c>
      <c r="E323" s="144">
        <f t="shared" ref="E323:M323" ca="1" si="386">E322</f>
        <v>17</v>
      </c>
      <c r="F323" s="144">
        <f t="shared" ca="1" si="386"/>
        <v>380</v>
      </c>
      <c r="G323" s="434" t="str">
        <f t="shared" ca="1" si="386"/>
        <v>DJ63-01119B</v>
      </c>
      <c r="H323" s="196">
        <f t="shared" ca="1" si="386"/>
        <v>4386</v>
      </c>
      <c r="I323" s="144">
        <f t="shared" si="386"/>
        <v>0</v>
      </c>
      <c r="J323" s="212">
        <f t="shared" ca="1" si="386"/>
        <v>1</v>
      </c>
      <c r="K323" s="146">
        <f t="shared" ca="1" si="386"/>
        <v>845</v>
      </c>
      <c r="L323" s="146">
        <f t="shared" ca="1" si="386"/>
        <v>52.9</v>
      </c>
      <c r="M323" s="146">
        <f t="shared" ca="1" si="386"/>
        <v>2</v>
      </c>
      <c r="N323" s="193">
        <f t="shared" ca="1" si="321"/>
        <v>136.10586011342156</v>
      </c>
      <c r="O323" s="135">
        <f ca="1">SUM(Q323:AJ323)</f>
        <v>0</v>
      </c>
      <c r="P323" s="132" t="s">
        <v>234</v>
      </c>
      <c r="Q323" s="129">
        <f ca="1">SUMIFS('Production Result'!$F:$F,'Production Result'!$C:$C,'DA Injection'!$G323,'Production Result'!$B:$B,'DA Injection'!Q$2)</f>
        <v>0</v>
      </c>
      <c r="R323" s="129">
        <f ca="1">SUMIFS('Production Result'!$G:$G,'Production Result'!$C:$C,'DA Injection'!$G323,'Production Result'!$B:$B,'DA Injection'!Q$2)</f>
        <v>0</v>
      </c>
      <c r="S323" s="129">
        <f ca="1">SUMIFS('Production Result'!$F:$F,'Production Result'!$C:$C,'DA Injection'!$G323,'Production Result'!$B:$B,'DA Injection'!S$2)</f>
        <v>0</v>
      </c>
      <c r="T323" s="129">
        <f ca="1">SUMIFS('Production Result'!$G:$G,'Production Result'!$C:$C,'DA Injection'!$G323,'Production Result'!$B:$B,'DA Injection'!S$2)</f>
        <v>0</v>
      </c>
      <c r="U323" s="129">
        <f ca="1">SUMIFS('Production Result'!$F:$F,'Production Result'!$C:$C,'DA Injection'!$G323,'Production Result'!$B:$B,'DA Injection'!U$2)</f>
        <v>0</v>
      </c>
      <c r="V323" s="129">
        <f ca="1">SUMIFS('Production Result'!$G:$G,'Production Result'!$C:$C,'DA Injection'!$G323,'Production Result'!$B:$B,'DA Injection'!U$2)</f>
        <v>0</v>
      </c>
      <c r="W323" s="129">
        <f ca="1">SUMIFS('Production Result'!$F:$F,'Production Result'!$C:$C,'DA Injection'!$G323,'Production Result'!$B:$B,'DA Injection'!W$2)</f>
        <v>0</v>
      </c>
      <c r="X323" s="129">
        <f ca="1">SUMIFS('Production Result'!$G:$G,'Production Result'!$C:$C,'DA Injection'!$G323,'Production Result'!$B:$B,'DA Injection'!W$2)</f>
        <v>0</v>
      </c>
      <c r="Y323" s="129">
        <f ca="1">SUMIFS('Production Result'!$F:$F,'Production Result'!$C:$C,'DA Injection'!$G323,'Production Result'!$B:$B,'DA Injection'!Y$2)</f>
        <v>0</v>
      </c>
      <c r="Z323" s="129">
        <f ca="1">SUMIFS('Production Result'!$G:$G,'Production Result'!$C:$C,'DA Injection'!$G323,'Production Result'!$B:$B,'DA Injection'!Y$2)</f>
        <v>0</v>
      </c>
      <c r="AA323" s="129">
        <f ca="1">SUMIFS('Production Result'!$F:$F,'Production Result'!$C:$C,'DA Injection'!$G323,'Production Result'!$B:$B,'DA Injection'!AA$2)</f>
        <v>0</v>
      </c>
      <c r="AB323" s="129">
        <f ca="1">SUMIFS('Production Result'!$G:$G,'Production Result'!$C:$C,'DA Injection'!$G323,'Production Result'!$B:$B,'DA Injection'!AA$2)</f>
        <v>0</v>
      </c>
      <c r="AC323" s="129">
        <f ca="1">SUMIFS('Production Result'!$F:$F,'Production Result'!$C:$C,'DA Injection'!$G323,'Production Result'!$B:$B,'DA Injection'!AC$2)</f>
        <v>0</v>
      </c>
      <c r="AD323" s="129">
        <f ca="1">SUMIFS('Production Result'!$G:$G,'Production Result'!$C:$C,'DA Injection'!$G323,'Production Result'!$B:$B,'DA Injection'!AC$2)</f>
        <v>0</v>
      </c>
      <c r="AE323" s="129">
        <f ca="1">SUMIFS('Production Result'!$F:$F,'Production Result'!$C:$C,'DA Injection'!$G323,'Production Result'!$B:$B,'DA Injection'!AE$2)</f>
        <v>0</v>
      </c>
      <c r="AF323" s="129">
        <f ca="1">SUMIFS('Production Result'!$G:$G,'Production Result'!$C:$C,'DA Injection'!$G323,'Production Result'!$B:$B,'DA Injection'!AE$2)</f>
        <v>0</v>
      </c>
      <c r="AG323" s="129">
        <f ca="1">SUMIFS('Production Result'!$F:$F,'Production Result'!$C:$C,'DA Injection'!$G323,'Production Result'!$B:$B,'DA Injection'!AG$2)</f>
        <v>0</v>
      </c>
      <c r="AH323" s="129">
        <f ca="1">SUMIFS('Production Result'!$G:$G,'Production Result'!$C:$C,'DA Injection'!$G323,'Production Result'!$B:$B,'DA Injection'!AG$2)</f>
        <v>0</v>
      </c>
      <c r="AI323" s="129">
        <f ca="1">SUMIFS('Production Result'!$F:$F,'Production Result'!$C:$C,'DA Injection'!$G323,'Production Result'!$B:$B,'DA Injection'!AI$2)</f>
        <v>0</v>
      </c>
      <c r="AJ323" s="129">
        <f ca="1">SUMIFS('Production Result'!$G:$G,'Production Result'!$C:$C,'DA Injection'!$G323,'Production Result'!$B:$B,'DA Injection'!AI$2)</f>
        <v>0</v>
      </c>
      <c r="AK323" s="151"/>
      <c r="AL323" s="151"/>
      <c r="AM323" s="151"/>
      <c r="AN323" s="151"/>
      <c r="AO323" s="151"/>
      <c r="AP323" s="151"/>
      <c r="AQ323" s="151"/>
      <c r="AR323" s="151"/>
      <c r="AS323" s="151"/>
      <c r="AT323" s="151"/>
      <c r="AU323" s="151"/>
      <c r="AV323" s="151"/>
      <c r="AW323" s="151"/>
      <c r="AX323" s="151"/>
      <c r="AY323" s="151"/>
      <c r="AZ323" s="151"/>
      <c r="BA323" s="151"/>
      <c r="BB323" s="151"/>
      <c r="BC323" s="151"/>
      <c r="BD323" s="151"/>
      <c r="BE323" s="151"/>
      <c r="BF323" s="151"/>
      <c r="BG323" s="151"/>
      <c r="BH323" s="151"/>
      <c r="BI323" s="151"/>
      <c r="BJ323" s="151"/>
      <c r="BK323" s="151"/>
      <c r="BL323" s="151"/>
      <c r="BM323" s="151"/>
      <c r="BN323" s="151"/>
      <c r="BO323" s="151"/>
      <c r="BP323" s="151"/>
      <c r="BQ323" s="151"/>
      <c r="BR323" s="151"/>
    </row>
    <row r="324" spans="1:70" s="38" customFormat="1" ht="33">
      <c r="A324" s="35"/>
      <c r="B324" s="123"/>
      <c r="C324" s="145">
        <f t="shared" ref="C324:D387" ca="1" si="387">C323</f>
        <v>46</v>
      </c>
      <c r="D324" s="264">
        <f t="shared" ca="1" si="387"/>
        <v>0</v>
      </c>
      <c r="E324" s="145">
        <f t="shared" ref="E324:M324" ca="1" si="388">E323</f>
        <v>17</v>
      </c>
      <c r="F324" s="145">
        <f t="shared" ca="1" si="388"/>
        <v>380</v>
      </c>
      <c r="G324" s="435" t="str">
        <f t="shared" ca="1" si="388"/>
        <v>DJ63-01119B</v>
      </c>
      <c r="H324" s="196">
        <f t="shared" ca="1" si="388"/>
        <v>4386</v>
      </c>
      <c r="I324" s="145">
        <f t="shared" si="388"/>
        <v>0</v>
      </c>
      <c r="J324" s="213">
        <f t="shared" ca="1" si="388"/>
        <v>1</v>
      </c>
      <c r="K324" s="146">
        <f t="shared" ca="1" si="388"/>
        <v>845</v>
      </c>
      <c r="L324" s="146">
        <f t="shared" ca="1" si="388"/>
        <v>52.9</v>
      </c>
      <c r="M324" s="146">
        <f t="shared" ca="1" si="388"/>
        <v>2</v>
      </c>
      <c r="N324" s="194">
        <f t="shared" ca="1" si="321"/>
        <v>136.10586011342156</v>
      </c>
      <c r="O324" s="137" t="e">
        <f ca="1">O323/O322</f>
        <v>#DIV/0!</v>
      </c>
      <c r="P324" s="136" t="s">
        <v>239</v>
      </c>
      <c r="Q324" s="138" t="str">
        <f t="shared" ref="Q324:AJ324" ca="1" si="389">IFERROR(Q323/Q322,"")</f>
        <v/>
      </c>
      <c r="R324" s="138" t="str">
        <f t="shared" ca="1" si="389"/>
        <v/>
      </c>
      <c r="S324" s="138" t="str">
        <f t="shared" ca="1" si="389"/>
        <v/>
      </c>
      <c r="T324" s="138" t="str">
        <f t="shared" ca="1" si="389"/>
        <v/>
      </c>
      <c r="U324" s="138" t="str">
        <f t="shared" ca="1" si="389"/>
        <v/>
      </c>
      <c r="V324" s="138" t="str">
        <f t="shared" ca="1" si="389"/>
        <v/>
      </c>
      <c r="W324" s="138" t="str">
        <f t="shared" ca="1" si="389"/>
        <v/>
      </c>
      <c r="X324" s="138" t="str">
        <f t="shared" ca="1" si="389"/>
        <v/>
      </c>
      <c r="Y324" s="138" t="str">
        <f t="shared" ca="1" si="389"/>
        <v/>
      </c>
      <c r="Z324" s="138" t="str">
        <f t="shared" ca="1" si="389"/>
        <v/>
      </c>
      <c r="AA324" s="138" t="str">
        <f t="shared" ca="1" si="389"/>
        <v/>
      </c>
      <c r="AB324" s="138" t="str">
        <f t="shared" ca="1" si="389"/>
        <v/>
      </c>
      <c r="AC324" s="138" t="str">
        <f t="shared" ca="1" si="389"/>
        <v/>
      </c>
      <c r="AD324" s="138" t="str">
        <f t="shared" ca="1" si="389"/>
        <v/>
      </c>
      <c r="AE324" s="138" t="str">
        <f t="shared" ca="1" si="389"/>
        <v/>
      </c>
      <c r="AF324" s="138" t="str">
        <f t="shared" ca="1" si="389"/>
        <v/>
      </c>
      <c r="AG324" s="138" t="str">
        <f t="shared" ca="1" si="389"/>
        <v/>
      </c>
      <c r="AH324" s="138" t="str">
        <f t="shared" ca="1" si="389"/>
        <v/>
      </c>
      <c r="AI324" s="138" t="str">
        <f t="shared" ca="1" si="389"/>
        <v/>
      </c>
      <c r="AJ324" s="138" t="str">
        <f t="shared" ca="1" si="389"/>
        <v/>
      </c>
      <c r="AK324" s="151"/>
      <c r="AL324" s="151"/>
      <c r="AM324" s="151"/>
      <c r="AN324" s="151"/>
      <c r="AO324" s="151"/>
      <c r="AP324" s="151"/>
      <c r="AQ324" s="151"/>
      <c r="AR324" s="151"/>
      <c r="AS324" s="151"/>
      <c r="AT324" s="151"/>
      <c r="AU324" s="151"/>
      <c r="AV324" s="151"/>
      <c r="AW324" s="151"/>
      <c r="AX324" s="151"/>
      <c r="AY324" s="151"/>
      <c r="AZ324" s="151"/>
      <c r="BA324" s="151"/>
      <c r="BB324" s="151"/>
      <c r="BC324" s="151"/>
      <c r="BD324" s="151"/>
      <c r="BE324" s="151"/>
      <c r="BF324" s="151"/>
      <c r="BG324" s="151"/>
      <c r="BH324" s="151"/>
      <c r="BI324" s="151"/>
      <c r="BJ324" s="151"/>
      <c r="BK324" s="151"/>
      <c r="BL324" s="151"/>
      <c r="BM324" s="151"/>
      <c r="BN324" s="151"/>
      <c r="BO324" s="151"/>
      <c r="BP324" s="151"/>
      <c r="BQ324" s="151"/>
      <c r="BR324" s="151"/>
    </row>
    <row r="325" spans="1:70" s="115" customFormat="1" ht="33">
      <c r="A325" s="114"/>
      <c r="B325" s="121"/>
      <c r="C325" s="141">
        <f ca="1">IF(P329="Good",COUNTIF(INDIRECT("P1:P"&amp;ROW(P329)),"Good"))</f>
        <v>47</v>
      </c>
      <c r="D325" s="285" t="str">
        <f ca="1">IFERROR(SUM(Q329:AJ329)/SUM(Q328:AJ328),"-")</f>
        <v>-</v>
      </c>
      <c r="E325" s="139">
        <f ca="1">VLOOKUP(G325,'Code List'!B:D,2,0)</f>
        <v>17</v>
      </c>
      <c r="F325" s="139">
        <f ca="1">VLOOKUP(G325,'Code List'!B:D,3,0)</f>
        <v>380</v>
      </c>
      <c r="G325" s="87" t="str">
        <f ca="1">VLOOKUP(C325,'Code List'!A:B,2,0)</f>
        <v>DA61-11164A</v>
      </c>
      <c r="H325" s="195">
        <f ca="1">SUM(Q326:AJ326)-K325</f>
        <v>-18362</v>
      </c>
      <c r="I325" s="133"/>
      <c r="J325" s="211">
        <f ca="1">VLOOKUP(G325,'Code List'!B:G,6,0)</f>
        <v>0.5</v>
      </c>
      <c r="K325" s="140">
        <f ca="1">SUMIFS(Stock!C:C,Stock!B:B,'DA Injection'!G325)+SUMIFS(Stock!C:C,Stock!B:B,VLOOKUP('DA Injection'!G325,'Code List'!$B:$K,10,0))</f>
        <v>18362</v>
      </c>
      <c r="L325" s="140">
        <f ca="1">VLOOKUP(G325,'Code List'!B:F,4,0)</f>
        <v>30</v>
      </c>
      <c r="M325" s="140">
        <f ca="1">VLOOKUP(G325,'Code List'!B:F,5,0)</f>
        <v>12</v>
      </c>
      <c r="N325" s="197">
        <f t="shared" ca="1" si="321"/>
        <v>1440</v>
      </c>
      <c r="O325" s="134"/>
      <c r="P325" s="124" t="s">
        <v>231</v>
      </c>
      <c r="Q325" s="125" t="s">
        <v>228</v>
      </c>
      <c r="R325" s="126" t="s">
        <v>229</v>
      </c>
      <c r="S325" s="125" t="s">
        <v>228</v>
      </c>
      <c r="T325" s="126" t="s">
        <v>229</v>
      </c>
      <c r="U325" s="125" t="s">
        <v>228</v>
      </c>
      <c r="V325" s="126" t="s">
        <v>229</v>
      </c>
      <c r="W325" s="125" t="s">
        <v>228</v>
      </c>
      <c r="X325" s="126" t="s">
        <v>229</v>
      </c>
      <c r="Y325" s="125" t="s">
        <v>228</v>
      </c>
      <c r="Z325" s="126" t="s">
        <v>229</v>
      </c>
      <c r="AA325" s="125" t="s">
        <v>228</v>
      </c>
      <c r="AB325" s="126" t="s">
        <v>229</v>
      </c>
      <c r="AC325" s="125" t="s">
        <v>228</v>
      </c>
      <c r="AD325" s="126" t="s">
        <v>229</v>
      </c>
      <c r="AE325" s="125" t="s">
        <v>228</v>
      </c>
      <c r="AF325" s="126" t="s">
        <v>229</v>
      </c>
      <c r="AG325" s="125" t="s">
        <v>228</v>
      </c>
      <c r="AH325" s="126" t="s">
        <v>229</v>
      </c>
      <c r="AI325" s="125" t="s">
        <v>228</v>
      </c>
      <c r="AJ325" s="126" t="s">
        <v>229</v>
      </c>
      <c r="AK325" s="150"/>
      <c r="AL325" s="150"/>
      <c r="AM325" s="150"/>
      <c r="AN325" s="150"/>
      <c r="AO325" s="150"/>
      <c r="AP325" s="150"/>
      <c r="AQ325" s="150"/>
      <c r="AR325" s="150"/>
      <c r="AS325" s="150"/>
      <c r="AT325" s="150"/>
      <c r="AU325" s="150"/>
      <c r="AV325" s="150"/>
      <c r="AW325" s="150"/>
      <c r="AX325" s="150"/>
      <c r="AY325" s="150"/>
      <c r="AZ325" s="150"/>
      <c r="BA325" s="150"/>
      <c r="BB325" s="150"/>
      <c r="BC325" s="150"/>
      <c r="BD325" s="150"/>
      <c r="BE325" s="150"/>
      <c r="BF325" s="150"/>
      <c r="BG325" s="150"/>
      <c r="BH325" s="150"/>
      <c r="BI325" s="150"/>
      <c r="BJ325" s="150"/>
      <c r="BK325" s="150"/>
      <c r="BL325" s="150"/>
      <c r="BM325" s="150"/>
      <c r="BN325" s="150"/>
      <c r="BO325" s="150"/>
      <c r="BP325" s="150"/>
      <c r="BQ325" s="150"/>
      <c r="BR325" s="150"/>
    </row>
    <row r="326" spans="1:70" s="115" customFormat="1" ht="66.95" customHeight="1">
      <c r="A326" s="114"/>
      <c r="B326" s="121"/>
      <c r="C326" s="144">
        <f t="shared" ref="C326:M326" ca="1" si="390">C325</f>
        <v>47</v>
      </c>
      <c r="D326" s="264" t="str">
        <f t="shared" ca="1" si="390"/>
        <v>-</v>
      </c>
      <c r="E326" s="144">
        <f t="shared" ca="1" si="390"/>
        <v>17</v>
      </c>
      <c r="F326" s="144">
        <f t="shared" ca="1" si="390"/>
        <v>380</v>
      </c>
      <c r="G326" s="144" t="str">
        <f t="shared" ca="1" si="390"/>
        <v>DA61-11164A</v>
      </c>
      <c r="H326" s="196">
        <f t="shared" ca="1" si="390"/>
        <v>-18362</v>
      </c>
      <c r="I326" s="144">
        <f t="shared" si="390"/>
        <v>0</v>
      </c>
      <c r="J326" s="212">
        <f t="shared" ca="1" si="390"/>
        <v>0.5</v>
      </c>
      <c r="K326" s="146">
        <f t="shared" ca="1" si="390"/>
        <v>18362</v>
      </c>
      <c r="L326" s="146">
        <f t="shared" ca="1" si="390"/>
        <v>30</v>
      </c>
      <c r="M326" s="146">
        <f t="shared" ca="1" si="390"/>
        <v>12</v>
      </c>
      <c r="N326" s="193">
        <f t="shared" ca="1" si="321"/>
        <v>1440</v>
      </c>
      <c r="O326" s="134" t="s">
        <v>238</v>
      </c>
      <c r="P326" s="124"/>
      <c r="Q326" s="463">
        <f ca="1">IF(SUMIFS(INDIRECT("'PSI WM REF'!"&amp;SUBSTITUTE(ADDRESS(1,MATCH(Q$2,INDIRECT("'PSI WM REF'!"&amp;"5:5"),0)),"$1","")&amp;":"&amp;SUBSTITUTE(ADDRESS(1,MATCH(Q$2,INDIRECT("'PSI WM REF'!"&amp;"5:5"),0)),"$1","")),INDIRECT("'PSI WM REF'!"&amp;"C:C"),$G325,INDIRECT("'PSI WM REF'!"&amp;"U:U"),"3.Balance stock (only SEHC)")&gt;0,0,IF(ABS(SUMIFS(INDIRECT("'PSI WM REF'!"&amp;SUBSTITUTE(ADDRESS(1,MATCH(Q$2,INDIRECT("'PSI WM REF'!"&amp;"5:5"),0)),"$1","")&amp;":"&amp;SUBSTITUTE(ADDRESS(1,MATCH(Q$2,INDIRECT("'PSI WM REF'!"&amp;"5:5"),0)),"$1","")),INDIRECT("'PSI WM REF'!"&amp;"C:C"),$G325,INDIRECT("'PSI WM REF'!"&amp;"U:U"),"3.Balance stock (only SEHC)"))&gt;SUMIFS(INDIRECT("'PSI WM REF'!"&amp;SUBSTITUTE(ADDRESS(1,MATCH(Q$2,INDIRECT("'PSI WM REF'!"&amp;"5:5"),0)),"$1","")&amp;":"&amp;SUBSTITUTE(ADDRESS(1,MATCH(Q$2,INDIRECT("'PSI WM REF'!"&amp;"5:5"),0)),"$1","")),INDIRECT("'PSI WM REF'!"&amp;"C:C"),$G325,INDIRECT("'PSI WM REF'!"&amp;"U:U"),"1.Requirements (필요량)"),SUMIFS(INDIRECT("'PSI WM REF'!"&amp;SUBSTITUTE(ADDRESS(1,MATCH(Q$2,INDIRECT("'PSI WM REF'!"&amp;"5:5"),0)),"$1","")&amp;":"&amp;SUBSTITUTE(ADDRESS(1,MATCH(Q$2,INDIRECT("'PSI WM REF'!"&amp;"5:5"),0)),"$1","")),INDIRECT("'PSI WM REF'!"&amp;"C:C"),$G325,INDIRECT("'PSI WM REF'!"&amp;"U:U"),"1.Requirements (필요량)"),ABS(SUMIFS(INDIRECT("'PSI WM REF'!"&amp;SUBSTITUTE(ADDRESS(1,MATCH(Q$2,INDIRECT("'PSI WM REF'!"&amp;"5:5"),0)),"$1","")&amp;":"&amp;SUBSTITUTE(ADDRESS(1,MATCH(Q$2,INDIRECT("'PSI WM REF'!"&amp;"5:5"),0)),"$1","")),INDIRECT("'PSI WM REF'!"&amp;"C:C"),$G325,INDIRECT("'PSI WM REF'!"&amp;"U:U"),"3.Balance stock (only SEHC)"))))+N(" [[[[               Comment: WM REF PSI              ]]]")+IFERROR(SUMIFS(INDIRECT("'PSI VC'!"&amp;SUBSTITUTE(ADDRESS(1,MATCH(Q$2,INDIRECT("'PSI VC'!"&amp;"3:3"),0)),"$1","")&amp;":"&amp;SUBSTITUTE(ADDRESS(1,MATCH(Q$2,INDIRECT("'PSI VC'!"&amp;"3:3"),0)),"$1","")),INDIRECT("'PSI VC'!"&amp;"A:A"),$G325),0)+N("[[[                    Comment: VC PSI                    ]]]")+SUMIFS(INDIRECT("'Assy PSI Shortage'!"&amp;SUBSTITUTE(ADDRESS(1,42+MATCH(Q$2,INDIRECT("'Assy PSI Shortage'!"&amp;"AQ2:BA2"),0)),"$1","")&amp;":"&amp;SUBSTITUTE(ADDRESS(1,42+MATCH(Q$2,INDIRECT("'Assy PSI Shortage'!"&amp;"AQ2:BA2"),0)),"$1","")),'Assy PSI Shortage'!$AP:$AP,'DA Injection'!$G325)+N("[[[                    Comment: Assy PSI                    ]]]")</f>
        <v>0</v>
      </c>
      <c r="R326" s="464"/>
      <c r="S326" s="463">
        <f ca="1">IF(SUMIFS(INDIRECT("'PSI WM REF'!"&amp;SUBSTITUTE(ADDRESS(1,MATCH(S$2,INDIRECT("'PSI WM REF'!"&amp;"5:5"),0)),"$1","")&amp;":"&amp;SUBSTITUTE(ADDRESS(1,MATCH(S$2,INDIRECT("'PSI WM REF'!"&amp;"5:5"),0)),"$1","")),INDIRECT("'PSI WM REF'!"&amp;"C:C"),$G325,INDIRECT("'PSI WM REF'!"&amp;"U:U"),"3.Balance stock (only SEHC)")&gt;0,0,IF(ABS(SUMIFS(INDIRECT("'PSI WM REF'!"&amp;SUBSTITUTE(ADDRESS(1,MATCH(S$2,INDIRECT("'PSI WM REF'!"&amp;"5:5"),0)),"$1","")&amp;":"&amp;SUBSTITUTE(ADDRESS(1,MATCH(S$2,INDIRECT("'PSI WM REF'!"&amp;"5:5"),0)),"$1","")),INDIRECT("'PSI WM REF'!"&amp;"C:C"),$G325,INDIRECT("'PSI WM REF'!"&amp;"U:U"),"3.Balance stock (only SEHC)"))&gt;SUMIFS(INDIRECT("'PSI WM REF'!"&amp;SUBSTITUTE(ADDRESS(1,MATCH(S$2,INDIRECT("'PSI WM REF'!"&amp;"5:5"),0)),"$1","")&amp;":"&amp;SUBSTITUTE(ADDRESS(1,MATCH(S$2,INDIRECT("'PSI WM REF'!"&amp;"5:5"),0)),"$1","")),INDIRECT("'PSI WM REF'!"&amp;"C:C"),$G325,INDIRECT("'PSI WM REF'!"&amp;"U:U"),"1.Requirements (필요량)"),SUMIFS(INDIRECT("'PSI WM REF'!"&amp;SUBSTITUTE(ADDRESS(1,MATCH(S$2,INDIRECT("'PSI WM REF'!"&amp;"5:5"),0)),"$1","")&amp;":"&amp;SUBSTITUTE(ADDRESS(1,MATCH(S$2,INDIRECT("'PSI WM REF'!"&amp;"5:5"),0)),"$1","")),INDIRECT("'PSI WM REF'!"&amp;"C:C"),$G325,INDIRECT("'PSI WM REF'!"&amp;"U:U"),"1.Requirements (필요량)"),ABS(SUMIFS(INDIRECT("'PSI WM REF'!"&amp;SUBSTITUTE(ADDRESS(1,MATCH(S$2,INDIRECT("'PSI WM REF'!"&amp;"5:5"),0)),"$1","")&amp;":"&amp;SUBSTITUTE(ADDRESS(1,MATCH(S$2,INDIRECT("'PSI WM REF'!"&amp;"5:5"),0)),"$1","")),INDIRECT("'PSI WM REF'!"&amp;"C:C"),$G325,INDIRECT("'PSI WM REF'!"&amp;"U:U"),"3.Balance stock (only SEHC)"))))+N(" [[[[               Comment: WM REF PSI              ]]]")+IFERROR(SUMIFS(INDIRECT("'PSI VC'!"&amp;SUBSTITUTE(ADDRESS(1,MATCH(S$2,INDIRECT("'PSI VC'!"&amp;"3:3"),0)),"$1","")&amp;":"&amp;SUBSTITUTE(ADDRESS(1,MATCH(S$2,INDIRECT("'PSI VC'!"&amp;"3:3"),0)),"$1","")),INDIRECT("'PSI VC'!"&amp;"A:A"),$G325),0)+N("[[[                    Comment: VC PSI                    ]]]")+SUMIFS(INDIRECT("'Assy PSI Shortage'!"&amp;SUBSTITUTE(ADDRESS(1,42+MATCH(S$2,INDIRECT("'Assy PSI Shortage'!"&amp;"AQ2:BA2"),0)),"$1","")&amp;":"&amp;SUBSTITUTE(ADDRESS(1,42+MATCH(S$2,INDIRECT("'Assy PSI Shortage'!"&amp;"AQ2:BA2"),0)),"$1","")),'Assy PSI Shortage'!$AP:$AP,'DA Injection'!$G325)+N("[[[                    Comment: Assy PSI                    ]]]")</f>
        <v>0</v>
      </c>
      <c r="T326" s="464"/>
      <c r="U326" s="463">
        <f ca="1">IF(SUMIFS(INDIRECT("'PSI WM REF'!"&amp;SUBSTITUTE(ADDRESS(1,MATCH(U$2,INDIRECT("'PSI WM REF'!"&amp;"5:5"),0)),"$1","")&amp;":"&amp;SUBSTITUTE(ADDRESS(1,MATCH(U$2,INDIRECT("'PSI WM REF'!"&amp;"5:5"),0)),"$1","")),INDIRECT("'PSI WM REF'!"&amp;"C:C"),$G325,INDIRECT("'PSI WM REF'!"&amp;"U:U"),"3.Balance stock (only SEHC)")&gt;0,0,IF(ABS(SUMIFS(INDIRECT("'PSI WM REF'!"&amp;SUBSTITUTE(ADDRESS(1,MATCH(U$2,INDIRECT("'PSI WM REF'!"&amp;"5:5"),0)),"$1","")&amp;":"&amp;SUBSTITUTE(ADDRESS(1,MATCH(U$2,INDIRECT("'PSI WM REF'!"&amp;"5:5"),0)),"$1","")),INDIRECT("'PSI WM REF'!"&amp;"C:C"),$G325,INDIRECT("'PSI WM REF'!"&amp;"U:U"),"3.Balance stock (only SEHC)"))&gt;SUMIFS(INDIRECT("'PSI WM REF'!"&amp;SUBSTITUTE(ADDRESS(1,MATCH(U$2,INDIRECT("'PSI WM REF'!"&amp;"5:5"),0)),"$1","")&amp;":"&amp;SUBSTITUTE(ADDRESS(1,MATCH(U$2,INDIRECT("'PSI WM REF'!"&amp;"5:5"),0)),"$1","")),INDIRECT("'PSI WM REF'!"&amp;"C:C"),$G325,INDIRECT("'PSI WM REF'!"&amp;"U:U"),"1.Requirements (필요량)"),SUMIFS(INDIRECT("'PSI WM REF'!"&amp;SUBSTITUTE(ADDRESS(1,MATCH(U$2,INDIRECT("'PSI WM REF'!"&amp;"5:5"),0)),"$1","")&amp;":"&amp;SUBSTITUTE(ADDRESS(1,MATCH(U$2,INDIRECT("'PSI WM REF'!"&amp;"5:5"),0)),"$1","")),INDIRECT("'PSI WM REF'!"&amp;"C:C"),$G325,INDIRECT("'PSI WM REF'!"&amp;"U:U"),"1.Requirements (필요량)"),ABS(SUMIFS(INDIRECT("'PSI WM REF'!"&amp;SUBSTITUTE(ADDRESS(1,MATCH(U$2,INDIRECT("'PSI WM REF'!"&amp;"5:5"),0)),"$1","")&amp;":"&amp;SUBSTITUTE(ADDRESS(1,MATCH(U$2,INDIRECT("'PSI WM REF'!"&amp;"5:5"),0)),"$1","")),INDIRECT("'PSI WM REF'!"&amp;"C:C"),$G325,INDIRECT("'PSI WM REF'!"&amp;"U:U"),"3.Balance stock (only SEHC)"))))+N(" [[[[               Comment: WM REF PSI              ]]]")+IFERROR(SUMIFS(INDIRECT("'PSI VC'!"&amp;SUBSTITUTE(ADDRESS(1,MATCH(U$2,INDIRECT("'PSI VC'!"&amp;"3:3"),0)),"$1","")&amp;":"&amp;SUBSTITUTE(ADDRESS(1,MATCH(U$2,INDIRECT("'PSI VC'!"&amp;"3:3"),0)),"$1","")),INDIRECT("'PSI VC'!"&amp;"A:A"),$G325),0)+N("[[[                    Comment: VC PSI                    ]]]")+SUMIFS(INDIRECT("'Assy PSI Shortage'!"&amp;SUBSTITUTE(ADDRESS(1,42+MATCH(U$2,INDIRECT("'Assy PSI Shortage'!"&amp;"AQ2:BA2"),0)),"$1","")&amp;":"&amp;SUBSTITUTE(ADDRESS(1,42+MATCH(U$2,INDIRECT("'Assy PSI Shortage'!"&amp;"AQ2:BA2"),0)),"$1","")),'Assy PSI Shortage'!$AP:$AP,'DA Injection'!$G325)+N("[[[                    Comment: Assy PSI                    ]]]")</f>
        <v>0</v>
      </c>
      <c r="V326" s="464"/>
      <c r="W326" s="463">
        <f ca="1">IF(SUMIFS(INDIRECT("'PSI WM REF'!"&amp;SUBSTITUTE(ADDRESS(1,MATCH(W$2,INDIRECT("'PSI WM REF'!"&amp;"5:5"),0)),"$1","")&amp;":"&amp;SUBSTITUTE(ADDRESS(1,MATCH(W$2,INDIRECT("'PSI WM REF'!"&amp;"5:5"),0)),"$1","")),INDIRECT("'PSI WM REF'!"&amp;"C:C"),$G325,INDIRECT("'PSI WM REF'!"&amp;"U:U"),"3.Balance stock (only SEHC)")&gt;0,0,IF(ABS(SUMIFS(INDIRECT("'PSI WM REF'!"&amp;SUBSTITUTE(ADDRESS(1,MATCH(W$2,INDIRECT("'PSI WM REF'!"&amp;"5:5"),0)),"$1","")&amp;":"&amp;SUBSTITUTE(ADDRESS(1,MATCH(W$2,INDIRECT("'PSI WM REF'!"&amp;"5:5"),0)),"$1","")),INDIRECT("'PSI WM REF'!"&amp;"C:C"),$G325,INDIRECT("'PSI WM REF'!"&amp;"U:U"),"3.Balance stock (only SEHC)"))&gt;SUMIFS(INDIRECT("'PSI WM REF'!"&amp;SUBSTITUTE(ADDRESS(1,MATCH(W$2,INDIRECT("'PSI WM REF'!"&amp;"5:5"),0)),"$1","")&amp;":"&amp;SUBSTITUTE(ADDRESS(1,MATCH(W$2,INDIRECT("'PSI WM REF'!"&amp;"5:5"),0)),"$1","")),INDIRECT("'PSI WM REF'!"&amp;"C:C"),$G325,INDIRECT("'PSI WM REF'!"&amp;"U:U"),"1.Requirements (필요량)"),SUMIFS(INDIRECT("'PSI WM REF'!"&amp;SUBSTITUTE(ADDRESS(1,MATCH(W$2,INDIRECT("'PSI WM REF'!"&amp;"5:5"),0)),"$1","")&amp;":"&amp;SUBSTITUTE(ADDRESS(1,MATCH(W$2,INDIRECT("'PSI WM REF'!"&amp;"5:5"),0)),"$1","")),INDIRECT("'PSI WM REF'!"&amp;"C:C"),$G325,INDIRECT("'PSI WM REF'!"&amp;"U:U"),"1.Requirements (필요량)"),ABS(SUMIFS(INDIRECT("'PSI WM REF'!"&amp;SUBSTITUTE(ADDRESS(1,MATCH(W$2,INDIRECT("'PSI WM REF'!"&amp;"5:5"),0)),"$1","")&amp;":"&amp;SUBSTITUTE(ADDRESS(1,MATCH(W$2,INDIRECT("'PSI WM REF'!"&amp;"5:5"),0)),"$1","")),INDIRECT("'PSI WM REF'!"&amp;"C:C"),$G325,INDIRECT("'PSI WM REF'!"&amp;"U:U"),"3.Balance stock (only SEHC)"))))+N(" [[[[               Comment: WM REF PSI              ]]]")+IFERROR(SUMIFS(INDIRECT("'PSI VC'!"&amp;SUBSTITUTE(ADDRESS(1,MATCH(W$2,INDIRECT("'PSI VC'!"&amp;"3:3"),0)),"$1","")&amp;":"&amp;SUBSTITUTE(ADDRESS(1,MATCH(W$2,INDIRECT("'PSI VC'!"&amp;"3:3"),0)),"$1","")),INDIRECT("'PSI VC'!"&amp;"A:A"),$G325),0)+N("[[[                    Comment: VC PSI                    ]]]")+SUMIFS(INDIRECT("'Assy PSI Shortage'!"&amp;SUBSTITUTE(ADDRESS(1,42+MATCH(W$2,INDIRECT("'Assy PSI Shortage'!"&amp;"AQ2:BA2"),0)),"$1","")&amp;":"&amp;SUBSTITUTE(ADDRESS(1,42+MATCH(W$2,INDIRECT("'Assy PSI Shortage'!"&amp;"AQ2:BA2"),0)),"$1","")),'Assy PSI Shortage'!$AP:$AP,'DA Injection'!$G325)+N("[[[                    Comment: Assy PSI                    ]]]")</f>
        <v>0</v>
      </c>
      <c r="X326" s="464"/>
      <c r="Y326" s="463">
        <f ca="1">IF(SUMIFS(INDIRECT("'PSI WM REF'!"&amp;SUBSTITUTE(ADDRESS(1,MATCH(Y$2,INDIRECT("'PSI WM REF'!"&amp;"5:5"),0)),"$1","")&amp;":"&amp;SUBSTITUTE(ADDRESS(1,MATCH(Y$2,INDIRECT("'PSI WM REF'!"&amp;"5:5"),0)),"$1","")),INDIRECT("'PSI WM REF'!"&amp;"C:C"),$G325,INDIRECT("'PSI WM REF'!"&amp;"U:U"),"3.Balance stock (only SEHC)")&gt;0,0,IF(ABS(SUMIFS(INDIRECT("'PSI WM REF'!"&amp;SUBSTITUTE(ADDRESS(1,MATCH(Y$2,INDIRECT("'PSI WM REF'!"&amp;"5:5"),0)),"$1","")&amp;":"&amp;SUBSTITUTE(ADDRESS(1,MATCH(Y$2,INDIRECT("'PSI WM REF'!"&amp;"5:5"),0)),"$1","")),INDIRECT("'PSI WM REF'!"&amp;"C:C"),$G325,INDIRECT("'PSI WM REF'!"&amp;"U:U"),"3.Balance stock (only SEHC)"))&gt;SUMIFS(INDIRECT("'PSI WM REF'!"&amp;SUBSTITUTE(ADDRESS(1,MATCH(Y$2,INDIRECT("'PSI WM REF'!"&amp;"5:5"),0)),"$1","")&amp;":"&amp;SUBSTITUTE(ADDRESS(1,MATCH(Y$2,INDIRECT("'PSI WM REF'!"&amp;"5:5"),0)),"$1","")),INDIRECT("'PSI WM REF'!"&amp;"C:C"),$G325,INDIRECT("'PSI WM REF'!"&amp;"U:U"),"1.Requirements (필요량)"),SUMIFS(INDIRECT("'PSI WM REF'!"&amp;SUBSTITUTE(ADDRESS(1,MATCH(Y$2,INDIRECT("'PSI WM REF'!"&amp;"5:5"),0)),"$1","")&amp;":"&amp;SUBSTITUTE(ADDRESS(1,MATCH(Y$2,INDIRECT("'PSI WM REF'!"&amp;"5:5"),0)),"$1","")),INDIRECT("'PSI WM REF'!"&amp;"C:C"),$G325,INDIRECT("'PSI WM REF'!"&amp;"U:U"),"1.Requirements (필요량)"),ABS(SUMIFS(INDIRECT("'PSI WM REF'!"&amp;SUBSTITUTE(ADDRESS(1,MATCH(Y$2,INDIRECT("'PSI WM REF'!"&amp;"5:5"),0)),"$1","")&amp;":"&amp;SUBSTITUTE(ADDRESS(1,MATCH(Y$2,INDIRECT("'PSI WM REF'!"&amp;"5:5"),0)),"$1","")),INDIRECT("'PSI WM REF'!"&amp;"C:C"),$G325,INDIRECT("'PSI WM REF'!"&amp;"U:U"),"3.Balance stock (only SEHC)"))))+N(" [[[[               Comment: WM REF PSI              ]]]")+IFERROR(SUMIFS(INDIRECT("'PSI VC'!"&amp;SUBSTITUTE(ADDRESS(1,MATCH(Y$2,INDIRECT("'PSI VC'!"&amp;"3:3"),0)),"$1","")&amp;":"&amp;SUBSTITUTE(ADDRESS(1,MATCH(Y$2,INDIRECT("'PSI VC'!"&amp;"3:3"),0)),"$1","")),INDIRECT("'PSI VC'!"&amp;"A:A"),$G325),0)+N("[[[                    Comment: VC PSI                    ]]]")+SUMIFS(INDIRECT("'Assy PSI Shortage'!"&amp;SUBSTITUTE(ADDRESS(1,42+MATCH(Y$2,INDIRECT("'Assy PSI Shortage'!"&amp;"AQ2:BA2"),0)),"$1","")&amp;":"&amp;SUBSTITUTE(ADDRESS(1,42+MATCH(Y$2,INDIRECT("'Assy PSI Shortage'!"&amp;"AQ2:BA2"),0)),"$1","")),'Assy PSI Shortage'!$AP:$AP,'DA Injection'!$G325)+N("[[[                    Comment: Assy PSI                    ]]]")</f>
        <v>0</v>
      </c>
      <c r="Z326" s="464"/>
      <c r="AA326" s="463">
        <f ca="1">IF(SUMIFS(INDIRECT("'PSI WM REF'!"&amp;SUBSTITUTE(ADDRESS(1,MATCH(AA$2,INDIRECT("'PSI WM REF'!"&amp;"5:5"),0)),"$1","")&amp;":"&amp;SUBSTITUTE(ADDRESS(1,MATCH(AA$2,INDIRECT("'PSI WM REF'!"&amp;"5:5"),0)),"$1","")),INDIRECT("'PSI WM REF'!"&amp;"C:C"),$G325,INDIRECT("'PSI WM REF'!"&amp;"U:U"),"3.Balance stock (only SEHC)")&gt;0,0,IF(ABS(SUMIFS(INDIRECT("'PSI WM REF'!"&amp;SUBSTITUTE(ADDRESS(1,MATCH(AA$2,INDIRECT("'PSI WM REF'!"&amp;"5:5"),0)),"$1","")&amp;":"&amp;SUBSTITUTE(ADDRESS(1,MATCH(AA$2,INDIRECT("'PSI WM REF'!"&amp;"5:5"),0)),"$1","")),INDIRECT("'PSI WM REF'!"&amp;"C:C"),$G325,INDIRECT("'PSI WM REF'!"&amp;"U:U"),"3.Balance stock (only SEHC)"))&gt;SUMIFS(INDIRECT("'PSI WM REF'!"&amp;SUBSTITUTE(ADDRESS(1,MATCH(AA$2,INDIRECT("'PSI WM REF'!"&amp;"5:5"),0)),"$1","")&amp;":"&amp;SUBSTITUTE(ADDRESS(1,MATCH(AA$2,INDIRECT("'PSI WM REF'!"&amp;"5:5"),0)),"$1","")),INDIRECT("'PSI WM REF'!"&amp;"C:C"),$G325,INDIRECT("'PSI WM REF'!"&amp;"U:U"),"1.Requirements (필요량)"),SUMIFS(INDIRECT("'PSI WM REF'!"&amp;SUBSTITUTE(ADDRESS(1,MATCH(AA$2,INDIRECT("'PSI WM REF'!"&amp;"5:5"),0)),"$1","")&amp;":"&amp;SUBSTITUTE(ADDRESS(1,MATCH(AA$2,INDIRECT("'PSI WM REF'!"&amp;"5:5"),0)),"$1","")),INDIRECT("'PSI WM REF'!"&amp;"C:C"),$G325,INDIRECT("'PSI WM REF'!"&amp;"U:U"),"1.Requirements (필요량)"),ABS(SUMIFS(INDIRECT("'PSI WM REF'!"&amp;SUBSTITUTE(ADDRESS(1,MATCH(AA$2,INDIRECT("'PSI WM REF'!"&amp;"5:5"),0)),"$1","")&amp;":"&amp;SUBSTITUTE(ADDRESS(1,MATCH(AA$2,INDIRECT("'PSI WM REF'!"&amp;"5:5"),0)),"$1","")),INDIRECT("'PSI WM REF'!"&amp;"C:C"),$G325,INDIRECT("'PSI WM REF'!"&amp;"U:U"),"3.Balance stock (only SEHC)"))))+N(" [[[[               Comment: WM REF PSI              ]]]")+IFERROR(SUMIFS(INDIRECT("'PSI VC'!"&amp;SUBSTITUTE(ADDRESS(1,MATCH(AA$2,INDIRECT("'PSI VC'!"&amp;"3:3"),0)),"$1","")&amp;":"&amp;SUBSTITUTE(ADDRESS(1,MATCH(AA$2,INDIRECT("'PSI VC'!"&amp;"3:3"),0)),"$1","")),INDIRECT("'PSI VC'!"&amp;"A:A"),$G325),0)+N("[[[                    Comment: VC PSI                    ]]]")+SUMIFS(INDIRECT("'Assy PSI Shortage'!"&amp;SUBSTITUTE(ADDRESS(1,42+MATCH(AA$2,INDIRECT("'Assy PSI Shortage'!"&amp;"AQ2:BA2"),0)),"$1","")&amp;":"&amp;SUBSTITUTE(ADDRESS(1,42+MATCH(AA$2,INDIRECT("'Assy PSI Shortage'!"&amp;"AQ2:BA2"),0)),"$1","")),'Assy PSI Shortage'!$AP:$AP,'DA Injection'!$G325)+N("[[[                    Comment: Assy PSI                    ]]]")</f>
        <v>0</v>
      </c>
      <c r="AB326" s="464"/>
      <c r="AC326" s="463">
        <f ca="1">IF(SUMIFS(INDIRECT("'PSI WM REF'!"&amp;SUBSTITUTE(ADDRESS(1,MATCH(AC$2,INDIRECT("'PSI WM REF'!"&amp;"5:5"),0)),"$1","")&amp;":"&amp;SUBSTITUTE(ADDRESS(1,MATCH(AC$2,INDIRECT("'PSI WM REF'!"&amp;"5:5"),0)),"$1","")),INDIRECT("'PSI WM REF'!"&amp;"C:C"),$G325,INDIRECT("'PSI WM REF'!"&amp;"U:U"),"3.Balance stock (only SEHC)")&gt;0,0,IF(ABS(SUMIFS(INDIRECT("'PSI WM REF'!"&amp;SUBSTITUTE(ADDRESS(1,MATCH(AC$2,INDIRECT("'PSI WM REF'!"&amp;"5:5"),0)),"$1","")&amp;":"&amp;SUBSTITUTE(ADDRESS(1,MATCH(AC$2,INDIRECT("'PSI WM REF'!"&amp;"5:5"),0)),"$1","")),INDIRECT("'PSI WM REF'!"&amp;"C:C"),$G325,INDIRECT("'PSI WM REF'!"&amp;"U:U"),"3.Balance stock (only SEHC)"))&gt;SUMIFS(INDIRECT("'PSI WM REF'!"&amp;SUBSTITUTE(ADDRESS(1,MATCH(AC$2,INDIRECT("'PSI WM REF'!"&amp;"5:5"),0)),"$1","")&amp;":"&amp;SUBSTITUTE(ADDRESS(1,MATCH(AC$2,INDIRECT("'PSI WM REF'!"&amp;"5:5"),0)),"$1","")),INDIRECT("'PSI WM REF'!"&amp;"C:C"),$G325,INDIRECT("'PSI WM REF'!"&amp;"U:U"),"1.Requirements (필요량)"),SUMIFS(INDIRECT("'PSI WM REF'!"&amp;SUBSTITUTE(ADDRESS(1,MATCH(AC$2,INDIRECT("'PSI WM REF'!"&amp;"5:5"),0)),"$1","")&amp;":"&amp;SUBSTITUTE(ADDRESS(1,MATCH(AC$2,INDIRECT("'PSI WM REF'!"&amp;"5:5"),0)),"$1","")),INDIRECT("'PSI WM REF'!"&amp;"C:C"),$G325,INDIRECT("'PSI WM REF'!"&amp;"U:U"),"1.Requirements (필요량)"),ABS(SUMIFS(INDIRECT("'PSI WM REF'!"&amp;SUBSTITUTE(ADDRESS(1,MATCH(AC$2,INDIRECT("'PSI WM REF'!"&amp;"5:5"),0)),"$1","")&amp;":"&amp;SUBSTITUTE(ADDRESS(1,MATCH(AC$2,INDIRECT("'PSI WM REF'!"&amp;"5:5"),0)),"$1","")),INDIRECT("'PSI WM REF'!"&amp;"C:C"),$G325,INDIRECT("'PSI WM REF'!"&amp;"U:U"),"3.Balance stock (only SEHC)"))))+N(" [[[[               Comment: WM REF PSI              ]]]")+IFERROR(SUMIFS(INDIRECT("'PSI VC'!"&amp;SUBSTITUTE(ADDRESS(1,MATCH(AC$2,INDIRECT("'PSI VC'!"&amp;"3:3"),0)),"$1","")&amp;":"&amp;SUBSTITUTE(ADDRESS(1,MATCH(AC$2,INDIRECT("'PSI VC'!"&amp;"3:3"),0)),"$1","")),INDIRECT("'PSI VC'!"&amp;"A:A"),$G325),0)+N("[[[                    Comment: VC PSI                    ]]]")+SUMIFS(INDIRECT("'Assy PSI Shortage'!"&amp;SUBSTITUTE(ADDRESS(1,42+MATCH(AC$2,INDIRECT("'Assy PSI Shortage'!"&amp;"AQ2:BA2"),0)),"$1","")&amp;":"&amp;SUBSTITUTE(ADDRESS(1,42+MATCH(AC$2,INDIRECT("'Assy PSI Shortage'!"&amp;"AQ2:BA2"),0)),"$1","")),'Assy PSI Shortage'!$AP:$AP,'DA Injection'!$G325)+N("[[[                    Comment: Assy PSI                    ]]]")</f>
        <v>0</v>
      </c>
      <c r="AD326" s="464"/>
      <c r="AE326" s="463">
        <f ca="1">IF(SUMIFS(INDIRECT("'PSI WM REF'!"&amp;SUBSTITUTE(ADDRESS(1,MATCH(AE$2,INDIRECT("'PSI WM REF'!"&amp;"5:5"),0)),"$1","")&amp;":"&amp;SUBSTITUTE(ADDRESS(1,MATCH(AE$2,INDIRECT("'PSI WM REF'!"&amp;"5:5"),0)),"$1","")),INDIRECT("'PSI WM REF'!"&amp;"C:C"),$G325,INDIRECT("'PSI WM REF'!"&amp;"U:U"),"3.Balance stock (only SEHC)")&gt;0,0,IF(ABS(SUMIFS(INDIRECT("'PSI WM REF'!"&amp;SUBSTITUTE(ADDRESS(1,MATCH(AE$2,INDIRECT("'PSI WM REF'!"&amp;"5:5"),0)),"$1","")&amp;":"&amp;SUBSTITUTE(ADDRESS(1,MATCH(AE$2,INDIRECT("'PSI WM REF'!"&amp;"5:5"),0)),"$1","")),INDIRECT("'PSI WM REF'!"&amp;"C:C"),$G325,INDIRECT("'PSI WM REF'!"&amp;"U:U"),"3.Balance stock (only SEHC)"))&gt;SUMIFS(INDIRECT("'PSI WM REF'!"&amp;SUBSTITUTE(ADDRESS(1,MATCH(AE$2,INDIRECT("'PSI WM REF'!"&amp;"5:5"),0)),"$1","")&amp;":"&amp;SUBSTITUTE(ADDRESS(1,MATCH(AE$2,INDIRECT("'PSI WM REF'!"&amp;"5:5"),0)),"$1","")),INDIRECT("'PSI WM REF'!"&amp;"C:C"),$G325,INDIRECT("'PSI WM REF'!"&amp;"U:U"),"1.Requirements (필요량)"),SUMIFS(INDIRECT("'PSI WM REF'!"&amp;SUBSTITUTE(ADDRESS(1,MATCH(AE$2,INDIRECT("'PSI WM REF'!"&amp;"5:5"),0)),"$1","")&amp;":"&amp;SUBSTITUTE(ADDRESS(1,MATCH(AE$2,INDIRECT("'PSI WM REF'!"&amp;"5:5"),0)),"$1","")),INDIRECT("'PSI WM REF'!"&amp;"C:C"),$G325,INDIRECT("'PSI WM REF'!"&amp;"U:U"),"1.Requirements (필요량)"),ABS(SUMIFS(INDIRECT("'PSI WM REF'!"&amp;SUBSTITUTE(ADDRESS(1,MATCH(AE$2,INDIRECT("'PSI WM REF'!"&amp;"5:5"),0)),"$1","")&amp;":"&amp;SUBSTITUTE(ADDRESS(1,MATCH(AE$2,INDIRECT("'PSI WM REF'!"&amp;"5:5"),0)),"$1","")),INDIRECT("'PSI WM REF'!"&amp;"C:C"),$G325,INDIRECT("'PSI WM REF'!"&amp;"U:U"),"3.Balance stock (only SEHC)"))))+N(" [[[[               Comment: WM REF PSI              ]]]")+IFERROR(SUMIFS(INDIRECT("'PSI VC'!"&amp;SUBSTITUTE(ADDRESS(1,MATCH(AE$2,INDIRECT("'PSI VC'!"&amp;"3:3"),0)),"$1","")&amp;":"&amp;SUBSTITUTE(ADDRESS(1,MATCH(AE$2,INDIRECT("'PSI VC'!"&amp;"3:3"),0)),"$1","")),INDIRECT("'PSI VC'!"&amp;"A:A"),$G325),0)+N("[[[                    Comment: VC PSI                    ]]]")+SUMIFS(INDIRECT("'Assy PSI Shortage'!"&amp;SUBSTITUTE(ADDRESS(1,42+MATCH(AE$2,INDIRECT("'Assy PSI Shortage'!"&amp;"AQ2:BA2"),0)),"$1","")&amp;":"&amp;SUBSTITUTE(ADDRESS(1,42+MATCH(AE$2,INDIRECT("'Assy PSI Shortage'!"&amp;"AQ2:BA2"),0)),"$1","")),'Assy PSI Shortage'!$AP:$AP,'DA Injection'!$G325)+N("[[[                    Comment: Assy PSI                    ]]]")</f>
        <v>0</v>
      </c>
      <c r="AF326" s="464"/>
      <c r="AG326" s="463">
        <f ca="1">IF(SUMIFS(INDIRECT("'PSI WM REF'!"&amp;SUBSTITUTE(ADDRESS(1,MATCH(AG$2,INDIRECT("'PSI WM REF'!"&amp;"5:5"),0)),"$1","")&amp;":"&amp;SUBSTITUTE(ADDRESS(1,MATCH(AG$2,INDIRECT("'PSI WM REF'!"&amp;"5:5"),0)),"$1","")),INDIRECT("'PSI WM REF'!"&amp;"C:C"),$G325,INDIRECT("'PSI WM REF'!"&amp;"U:U"),"3.Balance stock (only SEHC)")&gt;0,0,IF(ABS(SUMIFS(INDIRECT("'PSI WM REF'!"&amp;SUBSTITUTE(ADDRESS(1,MATCH(AG$2,INDIRECT("'PSI WM REF'!"&amp;"5:5"),0)),"$1","")&amp;":"&amp;SUBSTITUTE(ADDRESS(1,MATCH(AG$2,INDIRECT("'PSI WM REF'!"&amp;"5:5"),0)),"$1","")),INDIRECT("'PSI WM REF'!"&amp;"C:C"),$G325,INDIRECT("'PSI WM REF'!"&amp;"U:U"),"3.Balance stock (only SEHC)"))&gt;SUMIFS(INDIRECT("'PSI WM REF'!"&amp;SUBSTITUTE(ADDRESS(1,MATCH(AG$2,INDIRECT("'PSI WM REF'!"&amp;"5:5"),0)),"$1","")&amp;":"&amp;SUBSTITUTE(ADDRESS(1,MATCH(AG$2,INDIRECT("'PSI WM REF'!"&amp;"5:5"),0)),"$1","")),INDIRECT("'PSI WM REF'!"&amp;"C:C"),$G325,INDIRECT("'PSI WM REF'!"&amp;"U:U"),"1.Requirements (필요량)"),SUMIFS(INDIRECT("'PSI WM REF'!"&amp;SUBSTITUTE(ADDRESS(1,MATCH(AG$2,INDIRECT("'PSI WM REF'!"&amp;"5:5"),0)),"$1","")&amp;":"&amp;SUBSTITUTE(ADDRESS(1,MATCH(AG$2,INDIRECT("'PSI WM REF'!"&amp;"5:5"),0)),"$1","")),INDIRECT("'PSI WM REF'!"&amp;"C:C"),$G325,INDIRECT("'PSI WM REF'!"&amp;"U:U"),"1.Requirements (필요량)"),ABS(SUMIFS(INDIRECT("'PSI WM REF'!"&amp;SUBSTITUTE(ADDRESS(1,MATCH(AG$2,INDIRECT("'PSI WM REF'!"&amp;"5:5"),0)),"$1","")&amp;":"&amp;SUBSTITUTE(ADDRESS(1,MATCH(AG$2,INDIRECT("'PSI WM REF'!"&amp;"5:5"),0)),"$1","")),INDIRECT("'PSI WM REF'!"&amp;"C:C"),$G325,INDIRECT("'PSI WM REF'!"&amp;"U:U"),"3.Balance stock (only SEHC)"))))+N(" [[[[               Comment: WM REF PSI              ]]]")+IFERROR(SUMIFS(INDIRECT("'PSI VC'!"&amp;SUBSTITUTE(ADDRESS(1,MATCH(AG$2,INDIRECT("'PSI VC'!"&amp;"3:3"),0)),"$1","")&amp;":"&amp;SUBSTITUTE(ADDRESS(1,MATCH(AG$2,INDIRECT("'PSI VC'!"&amp;"3:3"),0)),"$1","")),INDIRECT("'PSI VC'!"&amp;"A:A"),$G325),0)+N("[[[                    Comment: VC PSI                    ]]]")+SUMIFS(INDIRECT("'Assy PSI Shortage'!"&amp;SUBSTITUTE(ADDRESS(1,42+MATCH(AG$2,INDIRECT("'Assy PSI Shortage'!"&amp;"AQ2:BA2"),0)),"$1","")&amp;":"&amp;SUBSTITUTE(ADDRESS(1,42+MATCH(AG$2,INDIRECT("'Assy PSI Shortage'!"&amp;"AQ2:BA2"),0)),"$1","")),'Assy PSI Shortage'!$AP:$AP,'DA Injection'!$G325)+N("[[[                    Comment: Assy PSI                    ]]]")</f>
        <v>0</v>
      </c>
      <c r="AH326" s="464"/>
      <c r="AI326" s="463">
        <f ca="1">IF(SUMIFS(INDIRECT("'PSI WM REF'!"&amp;SUBSTITUTE(ADDRESS(1,MATCH(AI$2,INDIRECT("'PSI WM REF'!"&amp;"5:5"),0)),"$1","")&amp;":"&amp;SUBSTITUTE(ADDRESS(1,MATCH(AI$2,INDIRECT("'PSI WM REF'!"&amp;"5:5"),0)),"$1","")),INDIRECT("'PSI WM REF'!"&amp;"C:C"),$G325,INDIRECT("'PSI WM REF'!"&amp;"U:U"),"3.Balance stock (only SEHC)")&gt;0,0,IF(ABS(SUMIFS(INDIRECT("'PSI WM REF'!"&amp;SUBSTITUTE(ADDRESS(1,MATCH(AI$2,INDIRECT("'PSI WM REF'!"&amp;"5:5"),0)),"$1","")&amp;":"&amp;SUBSTITUTE(ADDRESS(1,MATCH(AI$2,INDIRECT("'PSI WM REF'!"&amp;"5:5"),0)),"$1","")),INDIRECT("'PSI WM REF'!"&amp;"C:C"),$G325,INDIRECT("'PSI WM REF'!"&amp;"U:U"),"3.Balance stock (only SEHC)"))&gt;SUMIFS(INDIRECT("'PSI WM REF'!"&amp;SUBSTITUTE(ADDRESS(1,MATCH(AI$2,INDIRECT("'PSI WM REF'!"&amp;"5:5"),0)),"$1","")&amp;":"&amp;SUBSTITUTE(ADDRESS(1,MATCH(AI$2,INDIRECT("'PSI WM REF'!"&amp;"5:5"),0)),"$1","")),INDIRECT("'PSI WM REF'!"&amp;"C:C"),$G325,INDIRECT("'PSI WM REF'!"&amp;"U:U"),"1.Requirements (필요량)"),SUMIFS(INDIRECT("'PSI WM REF'!"&amp;SUBSTITUTE(ADDRESS(1,MATCH(AI$2,INDIRECT("'PSI WM REF'!"&amp;"5:5"),0)),"$1","")&amp;":"&amp;SUBSTITUTE(ADDRESS(1,MATCH(AI$2,INDIRECT("'PSI WM REF'!"&amp;"5:5"),0)),"$1","")),INDIRECT("'PSI WM REF'!"&amp;"C:C"),$G325,INDIRECT("'PSI WM REF'!"&amp;"U:U"),"1.Requirements (필요량)"),ABS(SUMIFS(INDIRECT("'PSI WM REF'!"&amp;SUBSTITUTE(ADDRESS(1,MATCH(AI$2,INDIRECT("'PSI WM REF'!"&amp;"5:5"),0)),"$1","")&amp;":"&amp;SUBSTITUTE(ADDRESS(1,MATCH(AI$2,INDIRECT("'PSI WM REF'!"&amp;"5:5"),0)),"$1","")),INDIRECT("'PSI WM REF'!"&amp;"C:C"),$G325,INDIRECT("'PSI WM REF'!"&amp;"U:U"),"3.Balance stock (only SEHC)"))))+N(" [[[[               Comment: WM REF PSI              ]]]")+IFERROR(SUMIFS(INDIRECT("'PSI VC'!"&amp;SUBSTITUTE(ADDRESS(1,MATCH(AI$2,INDIRECT("'PSI VC'!"&amp;"3:3"),0)),"$1","")&amp;":"&amp;SUBSTITUTE(ADDRESS(1,MATCH(AI$2,INDIRECT("'PSI VC'!"&amp;"3:3"),0)),"$1","")),INDIRECT("'PSI VC'!"&amp;"A:A"),$G325),0)+N("[[[                    Comment: VC PSI                    ]]]")+SUMIFS(INDIRECT("'Assy PSI Shortage'!"&amp;SUBSTITUTE(ADDRESS(1,42+MATCH(AI$2,INDIRECT("'Assy PSI Shortage'!"&amp;"AQ2:BA2"),0)),"$1","")&amp;":"&amp;SUBSTITUTE(ADDRESS(1,42+MATCH(AI$2,INDIRECT("'Assy PSI Shortage'!"&amp;"AQ2:BA2"),0)),"$1","")),'Assy PSI Shortage'!$AP:$AP,'DA Injection'!$G325)+N("[[[                    Comment: Assy PSI                    ]]]")</f>
        <v>0</v>
      </c>
      <c r="AJ326" s="464"/>
      <c r="AK326" s="150"/>
      <c r="AL326" s="150"/>
      <c r="AM326" s="150"/>
      <c r="AN326" s="150"/>
      <c r="AO326" s="150"/>
      <c r="AP326" s="150"/>
      <c r="AQ326" s="150"/>
      <c r="AR326" s="150"/>
      <c r="AS326" s="150"/>
      <c r="AT326" s="150"/>
      <c r="AU326" s="150"/>
      <c r="AV326" s="150"/>
      <c r="AW326" s="150"/>
      <c r="AX326" s="150"/>
      <c r="AY326" s="150"/>
      <c r="AZ326" s="150"/>
      <c r="BA326" s="150"/>
      <c r="BB326" s="150"/>
      <c r="BC326" s="150"/>
      <c r="BD326" s="150"/>
      <c r="BE326" s="150"/>
      <c r="BF326" s="150"/>
      <c r="BG326" s="150"/>
      <c r="BH326" s="150"/>
      <c r="BI326" s="150"/>
      <c r="BJ326" s="150"/>
      <c r="BK326" s="150"/>
      <c r="BL326" s="150"/>
      <c r="BM326" s="150"/>
      <c r="BN326" s="150"/>
      <c r="BO326" s="150"/>
      <c r="BP326" s="150"/>
      <c r="BQ326" s="150"/>
      <c r="BR326" s="150"/>
    </row>
    <row r="327" spans="1:70" s="115" customFormat="1" ht="33">
      <c r="A327" s="114"/>
      <c r="B327" s="121"/>
      <c r="C327" s="144">
        <f t="shared" ca="1" si="387"/>
        <v>47</v>
      </c>
      <c r="D327" s="264" t="str">
        <f t="shared" ca="1" si="387"/>
        <v>-</v>
      </c>
      <c r="E327" s="144">
        <f t="shared" ref="E327:M327" ca="1" si="391">E326</f>
        <v>17</v>
      </c>
      <c r="F327" s="144">
        <f t="shared" ca="1" si="391"/>
        <v>380</v>
      </c>
      <c r="G327" s="144" t="str">
        <f t="shared" ca="1" si="391"/>
        <v>DA61-11164A</v>
      </c>
      <c r="H327" s="196">
        <f t="shared" ca="1" si="391"/>
        <v>-18362</v>
      </c>
      <c r="I327" s="144">
        <f t="shared" si="391"/>
        <v>0</v>
      </c>
      <c r="J327" s="212">
        <f t="shared" ca="1" si="391"/>
        <v>0.5</v>
      </c>
      <c r="K327" s="146">
        <f t="shared" ca="1" si="391"/>
        <v>18362</v>
      </c>
      <c r="L327" s="146">
        <f t="shared" ca="1" si="391"/>
        <v>30</v>
      </c>
      <c r="M327" s="146">
        <f t="shared" ca="1" si="391"/>
        <v>12</v>
      </c>
      <c r="N327" s="193">
        <f t="shared" ca="1" si="321"/>
        <v>1440</v>
      </c>
      <c r="O327" s="134"/>
      <c r="P327" s="127" t="s">
        <v>240</v>
      </c>
      <c r="Q327" s="208"/>
      <c r="R327" s="208"/>
      <c r="S327" s="208"/>
      <c r="T327" s="208"/>
      <c r="U327" s="208"/>
      <c r="V327" s="208"/>
      <c r="W327" s="208"/>
      <c r="X327" s="208"/>
      <c r="Y327" s="208"/>
      <c r="Z327" s="208"/>
      <c r="AA327" s="208"/>
      <c r="AB327" s="208"/>
      <c r="AC327" s="208"/>
      <c r="AD327" s="208"/>
      <c r="AE327" s="208"/>
      <c r="AF327" s="208"/>
      <c r="AG327" s="208"/>
      <c r="AH327" s="208"/>
      <c r="AI327" s="208"/>
      <c r="AJ327" s="208"/>
      <c r="AK327" s="150"/>
      <c r="AL327" s="150"/>
      <c r="AM327" s="150"/>
      <c r="AN327" s="150"/>
      <c r="AO327" s="150"/>
      <c r="AP327" s="150"/>
      <c r="AQ327" s="150"/>
      <c r="AR327" s="150"/>
      <c r="AS327" s="150"/>
      <c r="AT327" s="150"/>
      <c r="AU327" s="150"/>
      <c r="AV327" s="150"/>
      <c r="AW327" s="150"/>
      <c r="AX327" s="150"/>
      <c r="AY327" s="150"/>
      <c r="AZ327" s="150"/>
      <c r="BA327" s="150"/>
      <c r="BB327" s="150"/>
      <c r="BC327" s="150"/>
      <c r="BD327" s="150"/>
      <c r="BE327" s="150"/>
      <c r="BF327" s="150"/>
      <c r="BG327" s="150"/>
      <c r="BH327" s="150"/>
      <c r="BI327" s="150"/>
      <c r="BJ327" s="150"/>
      <c r="BK327" s="150"/>
      <c r="BL327" s="150"/>
      <c r="BM327" s="150"/>
      <c r="BN327" s="150"/>
      <c r="BO327" s="150"/>
      <c r="BP327" s="150"/>
      <c r="BQ327" s="150"/>
      <c r="BR327" s="150"/>
    </row>
    <row r="328" spans="1:70" s="55" customFormat="1" ht="33">
      <c r="A328" s="54">
        <f ca="1">IF(ISTEXT($G328),COUNTIF($G$6:$G328,"*")," ")</f>
        <v>323</v>
      </c>
      <c r="B328" s="122">
        <v>43524</v>
      </c>
      <c r="C328" s="144">
        <f t="shared" ca="1" si="387"/>
        <v>47</v>
      </c>
      <c r="D328" s="264" t="str">
        <f t="shared" ca="1" si="387"/>
        <v>-</v>
      </c>
      <c r="E328" s="144">
        <f t="shared" ref="E328:M328" ca="1" si="392">E327</f>
        <v>17</v>
      </c>
      <c r="F328" s="144">
        <f t="shared" ca="1" si="392"/>
        <v>380</v>
      </c>
      <c r="G328" s="144" t="str">
        <f t="shared" ca="1" si="392"/>
        <v>DA61-11164A</v>
      </c>
      <c r="H328" s="196">
        <f t="shared" ca="1" si="392"/>
        <v>-18362</v>
      </c>
      <c r="I328" s="144">
        <f t="shared" si="392"/>
        <v>0</v>
      </c>
      <c r="J328" s="212">
        <f t="shared" ca="1" si="392"/>
        <v>0.5</v>
      </c>
      <c r="K328" s="146">
        <f t="shared" ca="1" si="392"/>
        <v>18362</v>
      </c>
      <c r="L328" s="146">
        <f t="shared" ca="1" si="392"/>
        <v>30</v>
      </c>
      <c r="M328" s="146">
        <f t="shared" ca="1" si="392"/>
        <v>12</v>
      </c>
      <c r="N328" s="193">
        <f t="shared" ca="1" si="321"/>
        <v>1440</v>
      </c>
      <c r="O328" s="198">
        <f ca="1">SUM(Q328:AJ328)-H325-I325</f>
        <v>18362</v>
      </c>
      <c r="P328" s="127" t="s">
        <v>232</v>
      </c>
      <c r="Q328" s="128">
        <f t="shared" ref="Q328:AJ328" ca="1" si="393">Q327*$N325</f>
        <v>0</v>
      </c>
      <c r="R328" s="128">
        <f t="shared" ca="1" si="393"/>
        <v>0</v>
      </c>
      <c r="S328" s="128">
        <f t="shared" ca="1" si="393"/>
        <v>0</v>
      </c>
      <c r="T328" s="128">
        <f t="shared" ca="1" si="393"/>
        <v>0</v>
      </c>
      <c r="U328" s="128">
        <f t="shared" ca="1" si="393"/>
        <v>0</v>
      </c>
      <c r="V328" s="128">
        <f t="shared" ca="1" si="393"/>
        <v>0</v>
      </c>
      <c r="W328" s="128">
        <f t="shared" ca="1" si="393"/>
        <v>0</v>
      </c>
      <c r="X328" s="128">
        <f t="shared" ca="1" si="393"/>
        <v>0</v>
      </c>
      <c r="Y328" s="128">
        <f t="shared" ca="1" si="393"/>
        <v>0</v>
      </c>
      <c r="Z328" s="128">
        <f t="shared" ca="1" si="393"/>
        <v>0</v>
      </c>
      <c r="AA328" s="128">
        <f t="shared" ca="1" si="393"/>
        <v>0</v>
      </c>
      <c r="AB328" s="128">
        <f t="shared" ca="1" si="393"/>
        <v>0</v>
      </c>
      <c r="AC328" s="128">
        <f t="shared" ca="1" si="393"/>
        <v>0</v>
      </c>
      <c r="AD328" s="128">
        <f t="shared" ca="1" si="393"/>
        <v>0</v>
      </c>
      <c r="AE328" s="128">
        <f t="shared" ca="1" si="393"/>
        <v>0</v>
      </c>
      <c r="AF328" s="128">
        <f t="shared" ca="1" si="393"/>
        <v>0</v>
      </c>
      <c r="AG328" s="128">
        <f t="shared" ca="1" si="393"/>
        <v>0</v>
      </c>
      <c r="AH328" s="128">
        <f t="shared" ca="1" si="393"/>
        <v>0</v>
      </c>
      <c r="AI328" s="128">
        <f t="shared" ca="1" si="393"/>
        <v>0</v>
      </c>
      <c r="AJ328" s="128">
        <f t="shared" ca="1" si="393"/>
        <v>0</v>
      </c>
      <c r="AK328" s="151"/>
      <c r="AL328" s="151"/>
      <c r="AM328" s="151"/>
      <c r="AN328" s="151"/>
      <c r="AO328" s="151"/>
      <c r="AP328" s="151"/>
      <c r="AQ328" s="151"/>
      <c r="AR328" s="151"/>
      <c r="AS328" s="151"/>
      <c r="AT328" s="151"/>
      <c r="AU328" s="151"/>
      <c r="AV328" s="151"/>
      <c r="AW328" s="151"/>
      <c r="AX328" s="151"/>
      <c r="AY328" s="151"/>
      <c r="AZ328" s="151"/>
      <c r="BA328" s="151"/>
      <c r="BB328" s="151"/>
      <c r="BC328" s="151"/>
      <c r="BD328" s="151"/>
      <c r="BE328" s="151"/>
      <c r="BF328" s="151"/>
      <c r="BG328" s="151"/>
      <c r="BH328" s="151"/>
      <c r="BI328" s="151"/>
      <c r="BJ328" s="151"/>
      <c r="BK328" s="151"/>
      <c r="BL328" s="151"/>
      <c r="BM328" s="151"/>
      <c r="BN328" s="151"/>
      <c r="BO328" s="151"/>
      <c r="BP328" s="151"/>
      <c r="BQ328" s="151"/>
      <c r="BR328" s="151"/>
    </row>
    <row r="329" spans="1:70" s="38" customFormat="1" ht="33">
      <c r="A329" s="35"/>
      <c r="B329" s="123"/>
      <c r="C329" s="144">
        <f t="shared" ca="1" si="387"/>
        <v>47</v>
      </c>
      <c r="D329" s="264" t="str">
        <f t="shared" ca="1" si="387"/>
        <v>-</v>
      </c>
      <c r="E329" s="144">
        <f t="shared" ref="E329:M329" ca="1" si="394">E328</f>
        <v>17</v>
      </c>
      <c r="F329" s="144">
        <f t="shared" ca="1" si="394"/>
        <v>380</v>
      </c>
      <c r="G329" s="144" t="str">
        <f t="shared" ca="1" si="394"/>
        <v>DA61-11164A</v>
      </c>
      <c r="H329" s="196">
        <f t="shared" ca="1" si="394"/>
        <v>-18362</v>
      </c>
      <c r="I329" s="144">
        <f t="shared" si="394"/>
        <v>0</v>
      </c>
      <c r="J329" s="212">
        <f t="shared" ca="1" si="394"/>
        <v>0.5</v>
      </c>
      <c r="K329" s="146">
        <f t="shared" ca="1" si="394"/>
        <v>18362</v>
      </c>
      <c r="L329" s="146">
        <f t="shared" ca="1" si="394"/>
        <v>30</v>
      </c>
      <c r="M329" s="146">
        <f t="shared" ca="1" si="394"/>
        <v>12</v>
      </c>
      <c r="N329" s="193">
        <f t="shared" ca="1" si="321"/>
        <v>1440</v>
      </c>
      <c r="O329" s="135">
        <f ca="1">SUM(Q329:AJ329)</f>
        <v>0</v>
      </c>
      <c r="P329" s="131" t="s">
        <v>233</v>
      </c>
      <c r="Q329" s="129">
        <f ca="1">SUMIFS('Production Result'!$D:$D,'Production Result'!$C:$C,'DA Injection'!$G329,'Production Result'!$B:$B,'DA Injection'!Q$2)</f>
        <v>0</v>
      </c>
      <c r="R329" s="129">
        <f ca="1">SUMIFS('Production Result'!$E:$E,'Production Result'!$C:$C,'DA Injection'!$G329,'Production Result'!$B:$B,'DA Injection'!Q$2)</f>
        <v>0</v>
      </c>
      <c r="S329" s="129">
        <f ca="1">SUMIFS('Production Result'!$D:$D,'Production Result'!$C:$C,'DA Injection'!$G329,'Production Result'!$B:$B,'DA Injection'!S$2)</f>
        <v>0</v>
      </c>
      <c r="T329" s="129">
        <f ca="1">SUMIFS('Production Result'!$E:$E,'Production Result'!$C:$C,'DA Injection'!$G329,'Production Result'!$B:$B,'DA Injection'!S$2)</f>
        <v>0</v>
      </c>
      <c r="U329" s="129">
        <f ca="1">SUMIFS('Production Result'!$D:$D,'Production Result'!$C:$C,'DA Injection'!$G329,'Production Result'!$B:$B,'DA Injection'!U$2)</f>
        <v>0</v>
      </c>
      <c r="V329" s="129">
        <f ca="1">SUMIFS('Production Result'!$E:$E,'Production Result'!$C:$C,'DA Injection'!$G329,'Production Result'!$B:$B,'DA Injection'!U$2)</f>
        <v>0</v>
      </c>
      <c r="W329" s="129">
        <f ca="1">SUMIFS('Production Result'!$D:$D,'Production Result'!$C:$C,'DA Injection'!$G329,'Production Result'!$B:$B,'DA Injection'!W$2)</f>
        <v>0</v>
      </c>
      <c r="X329" s="129">
        <f ca="1">SUMIFS('Production Result'!$E:$E,'Production Result'!$C:$C,'DA Injection'!$G329,'Production Result'!$B:$B,'DA Injection'!W$2)</f>
        <v>0</v>
      </c>
      <c r="Y329" s="129">
        <f ca="1">SUMIFS('Production Result'!$D:$D,'Production Result'!$C:$C,'DA Injection'!$G329,'Production Result'!$B:$B,'DA Injection'!Y$2)</f>
        <v>0</v>
      </c>
      <c r="Z329" s="129">
        <f ca="1">SUMIFS('Production Result'!$E:$E,'Production Result'!$C:$C,'DA Injection'!$G329,'Production Result'!$B:$B,'DA Injection'!Y$2)</f>
        <v>0</v>
      </c>
      <c r="AA329" s="129">
        <f ca="1">SUMIFS('Production Result'!$D:$D,'Production Result'!$C:$C,'DA Injection'!$G329,'Production Result'!$B:$B,'DA Injection'!AA$2)</f>
        <v>0</v>
      </c>
      <c r="AB329" s="129">
        <f ca="1">SUMIFS('Production Result'!$E:$E,'Production Result'!$C:$C,'DA Injection'!$G329,'Production Result'!$B:$B,'DA Injection'!AA$2)</f>
        <v>0</v>
      </c>
      <c r="AC329" s="129">
        <f ca="1">SUMIFS('Production Result'!$D:$D,'Production Result'!$C:$C,'DA Injection'!$G329,'Production Result'!$B:$B,'DA Injection'!AC$2)</f>
        <v>0</v>
      </c>
      <c r="AD329" s="129">
        <f ca="1">SUMIFS('Production Result'!$E:$E,'Production Result'!$C:$C,'DA Injection'!$G329,'Production Result'!$B:$B,'DA Injection'!AC$2)</f>
        <v>0</v>
      </c>
      <c r="AE329" s="129">
        <f ca="1">SUMIFS('Production Result'!$D:$D,'Production Result'!$C:$C,'DA Injection'!$G329,'Production Result'!$B:$B,'DA Injection'!AE$2)</f>
        <v>0</v>
      </c>
      <c r="AF329" s="129">
        <f ca="1">SUMIFS('Production Result'!$E:$E,'Production Result'!$C:$C,'DA Injection'!$G329,'Production Result'!$B:$B,'DA Injection'!AE$2)</f>
        <v>0</v>
      </c>
      <c r="AG329" s="129">
        <f ca="1">SUMIFS('Production Result'!$D:$D,'Production Result'!$C:$C,'DA Injection'!$G329,'Production Result'!$B:$B,'DA Injection'!AG$2)</f>
        <v>0</v>
      </c>
      <c r="AH329" s="129">
        <f ca="1">SUMIFS('Production Result'!$E:$E,'Production Result'!$C:$C,'DA Injection'!$G329,'Production Result'!$B:$B,'DA Injection'!AG$2)</f>
        <v>0</v>
      </c>
      <c r="AI329" s="129">
        <f ca="1">SUMIFS('Production Result'!$D:$D,'Production Result'!$C:$C,'DA Injection'!$G329,'Production Result'!$B:$B,'DA Injection'!AI$2)</f>
        <v>0</v>
      </c>
      <c r="AJ329" s="129">
        <f ca="1">SUMIFS('Production Result'!$E:$E,'Production Result'!$C:$C,'DA Injection'!$G329,'Production Result'!$B:$B,'DA Injection'!AI$2)</f>
        <v>0</v>
      </c>
      <c r="AK329" s="151"/>
      <c r="AL329" s="151"/>
      <c r="AM329" s="151"/>
      <c r="AN329" s="151"/>
      <c r="AO329" s="151"/>
      <c r="AP329" s="151"/>
      <c r="AQ329" s="151"/>
      <c r="AR329" s="151"/>
      <c r="AS329" s="151"/>
      <c r="AT329" s="151"/>
      <c r="AU329" s="151"/>
      <c r="AV329" s="151"/>
      <c r="AW329" s="151"/>
      <c r="AX329" s="151"/>
      <c r="AY329" s="151"/>
      <c r="AZ329" s="151"/>
      <c r="BA329" s="151"/>
      <c r="BB329" s="151"/>
      <c r="BC329" s="151"/>
      <c r="BD329" s="151"/>
      <c r="BE329" s="151"/>
      <c r="BF329" s="151"/>
      <c r="BG329" s="151"/>
      <c r="BH329" s="151"/>
      <c r="BI329" s="151"/>
      <c r="BJ329" s="151"/>
      <c r="BK329" s="151"/>
      <c r="BL329" s="151"/>
      <c r="BM329" s="151"/>
      <c r="BN329" s="151"/>
      <c r="BO329" s="151"/>
      <c r="BP329" s="151"/>
      <c r="BQ329" s="151"/>
      <c r="BR329" s="151"/>
    </row>
    <row r="330" spans="1:70" s="38" customFormat="1" ht="33">
      <c r="A330" s="35"/>
      <c r="B330" s="123"/>
      <c r="C330" s="144">
        <f t="shared" ca="1" si="387"/>
        <v>47</v>
      </c>
      <c r="D330" s="264" t="str">
        <f t="shared" ca="1" si="387"/>
        <v>-</v>
      </c>
      <c r="E330" s="144">
        <f t="shared" ref="E330:M330" ca="1" si="395">E329</f>
        <v>17</v>
      </c>
      <c r="F330" s="144">
        <f t="shared" ca="1" si="395"/>
        <v>380</v>
      </c>
      <c r="G330" s="144" t="str">
        <f t="shared" ca="1" si="395"/>
        <v>DA61-11164A</v>
      </c>
      <c r="H330" s="196">
        <f t="shared" ca="1" si="395"/>
        <v>-18362</v>
      </c>
      <c r="I330" s="144">
        <f t="shared" si="395"/>
        <v>0</v>
      </c>
      <c r="J330" s="212">
        <f t="shared" ca="1" si="395"/>
        <v>0.5</v>
      </c>
      <c r="K330" s="146">
        <f t="shared" ca="1" si="395"/>
        <v>18362</v>
      </c>
      <c r="L330" s="146">
        <f t="shared" ca="1" si="395"/>
        <v>30</v>
      </c>
      <c r="M330" s="146">
        <f t="shared" ca="1" si="395"/>
        <v>12</v>
      </c>
      <c r="N330" s="193">
        <f t="shared" ref="N330:N393" ca="1" si="396">3600/L330*M330</f>
        <v>1440</v>
      </c>
      <c r="O330" s="135">
        <f ca="1">SUM(Q330:AJ330)</f>
        <v>0</v>
      </c>
      <c r="P330" s="132" t="s">
        <v>234</v>
      </c>
      <c r="Q330" s="129">
        <f ca="1">SUMIFS('Production Result'!$F:$F,'Production Result'!$C:$C,'DA Injection'!$G330,'Production Result'!$B:$B,'DA Injection'!Q$2)</f>
        <v>0</v>
      </c>
      <c r="R330" s="129">
        <f ca="1">SUMIFS('Production Result'!$G:$G,'Production Result'!$C:$C,'DA Injection'!$G330,'Production Result'!$B:$B,'DA Injection'!Q$2)</f>
        <v>0</v>
      </c>
      <c r="S330" s="129">
        <f ca="1">SUMIFS('Production Result'!$F:$F,'Production Result'!$C:$C,'DA Injection'!$G330,'Production Result'!$B:$B,'DA Injection'!S$2)</f>
        <v>0</v>
      </c>
      <c r="T330" s="129">
        <f ca="1">SUMIFS('Production Result'!$G:$G,'Production Result'!$C:$C,'DA Injection'!$G330,'Production Result'!$B:$B,'DA Injection'!S$2)</f>
        <v>0</v>
      </c>
      <c r="U330" s="129">
        <f ca="1">SUMIFS('Production Result'!$F:$F,'Production Result'!$C:$C,'DA Injection'!$G330,'Production Result'!$B:$B,'DA Injection'!U$2)</f>
        <v>0</v>
      </c>
      <c r="V330" s="129">
        <f ca="1">SUMIFS('Production Result'!$G:$G,'Production Result'!$C:$C,'DA Injection'!$G330,'Production Result'!$B:$B,'DA Injection'!U$2)</f>
        <v>0</v>
      </c>
      <c r="W330" s="129">
        <f ca="1">SUMIFS('Production Result'!$F:$F,'Production Result'!$C:$C,'DA Injection'!$G330,'Production Result'!$B:$B,'DA Injection'!W$2)</f>
        <v>0</v>
      </c>
      <c r="X330" s="129">
        <f ca="1">SUMIFS('Production Result'!$G:$G,'Production Result'!$C:$C,'DA Injection'!$G330,'Production Result'!$B:$B,'DA Injection'!W$2)</f>
        <v>0</v>
      </c>
      <c r="Y330" s="129">
        <f ca="1">SUMIFS('Production Result'!$F:$F,'Production Result'!$C:$C,'DA Injection'!$G330,'Production Result'!$B:$B,'DA Injection'!Y$2)</f>
        <v>0</v>
      </c>
      <c r="Z330" s="129">
        <f ca="1">SUMIFS('Production Result'!$G:$G,'Production Result'!$C:$C,'DA Injection'!$G330,'Production Result'!$B:$B,'DA Injection'!Y$2)</f>
        <v>0</v>
      </c>
      <c r="AA330" s="129">
        <f ca="1">SUMIFS('Production Result'!$F:$F,'Production Result'!$C:$C,'DA Injection'!$G330,'Production Result'!$B:$B,'DA Injection'!AA$2)</f>
        <v>0</v>
      </c>
      <c r="AB330" s="129">
        <f ca="1">SUMIFS('Production Result'!$G:$G,'Production Result'!$C:$C,'DA Injection'!$G330,'Production Result'!$B:$B,'DA Injection'!AA$2)</f>
        <v>0</v>
      </c>
      <c r="AC330" s="129">
        <f ca="1">SUMIFS('Production Result'!$F:$F,'Production Result'!$C:$C,'DA Injection'!$G330,'Production Result'!$B:$B,'DA Injection'!AC$2)</f>
        <v>0</v>
      </c>
      <c r="AD330" s="129">
        <f ca="1">SUMIFS('Production Result'!$G:$G,'Production Result'!$C:$C,'DA Injection'!$G330,'Production Result'!$B:$B,'DA Injection'!AC$2)</f>
        <v>0</v>
      </c>
      <c r="AE330" s="129">
        <f ca="1">SUMIFS('Production Result'!$F:$F,'Production Result'!$C:$C,'DA Injection'!$G330,'Production Result'!$B:$B,'DA Injection'!AE$2)</f>
        <v>0</v>
      </c>
      <c r="AF330" s="129">
        <f ca="1">SUMIFS('Production Result'!$G:$G,'Production Result'!$C:$C,'DA Injection'!$G330,'Production Result'!$B:$B,'DA Injection'!AE$2)</f>
        <v>0</v>
      </c>
      <c r="AG330" s="129">
        <f ca="1">SUMIFS('Production Result'!$F:$F,'Production Result'!$C:$C,'DA Injection'!$G330,'Production Result'!$B:$B,'DA Injection'!AG$2)</f>
        <v>0</v>
      </c>
      <c r="AH330" s="129">
        <f ca="1">SUMIFS('Production Result'!$G:$G,'Production Result'!$C:$C,'DA Injection'!$G330,'Production Result'!$B:$B,'DA Injection'!AG$2)</f>
        <v>0</v>
      </c>
      <c r="AI330" s="129">
        <f ca="1">SUMIFS('Production Result'!$F:$F,'Production Result'!$C:$C,'DA Injection'!$G330,'Production Result'!$B:$B,'DA Injection'!AI$2)</f>
        <v>0</v>
      </c>
      <c r="AJ330" s="129">
        <f ca="1">SUMIFS('Production Result'!$G:$G,'Production Result'!$C:$C,'DA Injection'!$G330,'Production Result'!$B:$B,'DA Injection'!AI$2)</f>
        <v>0</v>
      </c>
      <c r="AK330" s="151"/>
      <c r="AL330" s="151"/>
      <c r="AM330" s="151"/>
      <c r="AN330" s="151"/>
      <c r="AO330" s="151"/>
      <c r="AP330" s="151"/>
      <c r="AQ330" s="151"/>
      <c r="AR330" s="151"/>
      <c r="AS330" s="151"/>
      <c r="AT330" s="151"/>
      <c r="AU330" s="151"/>
      <c r="AV330" s="151"/>
      <c r="AW330" s="151"/>
      <c r="AX330" s="151"/>
      <c r="AY330" s="151"/>
      <c r="AZ330" s="151"/>
      <c r="BA330" s="151"/>
      <c r="BB330" s="151"/>
      <c r="BC330" s="151"/>
      <c r="BD330" s="151"/>
      <c r="BE330" s="151"/>
      <c r="BF330" s="151"/>
      <c r="BG330" s="151"/>
      <c r="BH330" s="151"/>
      <c r="BI330" s="151"/>
      <c r="BJ330" s="151"/>
      <c r="BK330" s="151"/>
      <c r="BL330" s="151"/>
      <c r="BM330" s="151"/>
      <c r="BN330" s="151"/>
      <c r="BO330" s="151"/>
      <c r="BP330" s="151"/>
      <c r="BQ330" s="151"/>
      <c r="BR330" s="151"/>
    </row>
    <row r="331" spans="1:70" s="38" customFormat="1" ht="33">
      <c r="A331" s="35"/>
      <c r="B331" s="123"/>
      <c r="C331" s="145">
        <f t="shared" ca="1" si="387"/>
        <v>47</v>
      </c>
      <c r="D331" s="264" t="str">
        <f t="shared" ca="1" si="387"/>
        <v>-</v>
      </c>
      <c r="E331" s="145">
        <f t="shared" ref="E331:M331" ca="1" si="397">E330</f>
        <v>17</v>
      </c>
      <c r="F331" s="145">
        <f t="shared" ca="1" si="397"/>
        <v>380</v>
      </c>
      <c r="G331" s="145" t="str">
        <f t="shared" ca="1" si="397"/>
        <v>DA61-11164A</v>
      </c>
      <c r="H331" s="196">
        <f t="shared" ca="1" si="397"/>
        <v>-18362</v>
      </c>
      <c r="I331" s="145">
        <f t="shared" si="397"/>
        <v>0</v>
      </c>
      <c r="J331" s="213">
        <f t="shared" ca="1" si="397"/>
        <v>0.5</v>
      </c>
      <c r="K331" s="146">
        <f t="shared" ca="1" si="397"/>
        <v>18362</v>
      </c>
      <c r="L331" s="146">
        <f t="shared" ca="1" si="397"/>
        <v>30</v>
      </c>
      <c r="M331" s="146">
        <f t="shared" ca="1" si="397"/>
        <v>12</v>
      </c>
      <c r="N331" s="194">
        <f t="shared" ca="1" si="396"/>
        <v>1440</v>
      </c>
      <c r="O331" s="137" t="e">
        <f ca="1">O330/O329</f>
        <v>#DIV/0!</v>
      </c>
      <c r="P331" s="136" t="s">
        <v>239</v>
      </c>
      <c r="Q331" s="138" t="str">
        <f t="shared" ref="Q331:AJ331" ca="1" si="398">IFERROR(Q330/Q329,"")</f>
        <v/>
      </c>
      <c r="R331" s="138" t="str">
        <f t="shared" ca="1" si="398"/>
        <v/>
      </c>
      <c r="S331" s="138" t="str">
        <f t="shared" ca="1" si="398"/>
        <v/>
      </c>
      <c r="T331" s="138" t="str">
        <f t="shared" ca="1" si="398"/>
        <v/>
      </c>
      <c r="U331" s="138" t="str">
        <f t="shared" ca="1" si="398"/>
        <v/>
      </c>
      <c r="V331" s="138" t="str">
        <f t="shared" ca="1" si="398"/>
        <v/>
      </c>
      <c r="W331" s="138" t="str">
        <f t="shared" ca="1" si="398"/>
        <v/>
      </c>
      <c r="X331" s="138" t="str">
        <f t="shared" ca="1" si="398"/>
        <v/>
      </c>
      <c r="Y331" s="138" t="str">
        <f t="shared" ca="1" si="398"/>
        <v/>
      </c>
      <c r="Z331" s="138" t="str">
        <f t="shared" ca="1" si="398"/>
        <v/>
      </c>
      <c r="AA331" s="138" t="str">
        <f t="shared" ca="1" si="398"/>
        <v/>
      </c>
      <c r="AB331" s="138" t="str">
        <f t="shared" ca="1" si="398"/>
        <v/>
      </c>
      <c r="AC331" s="138" t="str">
        <f t="shared" ca="1" si="398"/>
        <v/>
      </c>
      <c r="AD331" s="138" t="str">
        <f t="shared" ca="1" si="398"/>
        <v/>
      </c>
      <c r="AE331" s="138" t="str">
        <f t="shared" ca="1" si="398"/>
        <v/>
      </c>
      <c r="AF331" s="138" t="str">
        <f t="shared" ca="1" si="398"/>
        <v/>
      </c>
      <c r="AG331" s="138" t="str">
        <f t="shared" ca="1" si="398"/>
        <v/>
      </c>
      <c r="AH331" s="138" t="str">
        <f t="shared" ca="1" si="398"/>
        <v/>
      </c>
      <c r="AI331" s="138" t="str">
        <f t="shared" ca="1" si="398"/>
        <v/>
      </c>
      <c r="AJ331" s="138" t="str">
        <f t="shared" ca="1" si="398"/>
        <v/>
      </c>
      <c r="AK331" s="151"/>
      <c r="AL331" s="151"/>
      <c r="AM331" s="151"/>
      <c r="AN331" s="151"/>
      <c r="AO331" s="151"/>
      <c r="AP331" s="151"/>
      <c r="AQ331" s="151"/>
      <c r="AR331" s="151"/>
      <c r="AS331" s="151"/>
      <c r="AT331" s="151"/>
      <c r="AU331" s="151"/>
      <c r="AV331" s="151"/>
      <c r="AW331" s="151"/>
      <c r="AX331" s="151"/>
      <c r="AY331" s="151"/>
      <c r="AZ331" s="151"/>
      <c r="BA331" s="151"/>
      <c r="BB331" s="151"/>
      <c r="BC331" s="151"/>
      <c r="BD331" s="151"/>
      <c r="BE331" s="151"/>
      <c r="BF331" s="151"/>
      <c r="BG331" s="151"/>
      <c r="BH331" s="151"/>
      <c r="BI331" s="151"/>
      <c r="BJ331" s="151"/>
      <c r="BK331" s="151"/>
      <c r="BL331" s="151"/>
      <c r="BM331" s="151"/>
      <c r="BN331" s="151"/>
      <c r="BO331" s="151"/>
      <c r="BP331" s="151"/>
      <c r="BQ331" s="151"/>
      <c r="BR331" s="151"/>
    </row>
    <row r="332" spans="1:70" s="115" customFormat="1" ht="33">
      <c r="A332" s="114"/>
      <c r="B332" s="121"/>
      <c r="C332" s="141">
        <f ca="1">IF(P336="Good",COUNTIF(INDIRECT("P1:P"&amp;ROW(P336)),"Good"))</f>
        <v>48</v>
      </c>
      <c r="D332" s="285" t="str">
        <f ca="1">IFERROR(SUM(Q336:AJ336)/SUM(Q335:AJ335),"-")</f>
        <v>-</v>
      </c>
      <c r="E332" s="139">
        <f ca="1">VLOOKUP(G332,'Code List'!B:D,2,0)</f>
        <v>18</v>
      </c>
      <c r="F332" s="139">
        <f ca="1">VLOOKUP(G332,'Code List'!B:D,3,0)</f>
        <v>650</v>
      </c>
      <c r="G332" s="87" t="str">
        <f ca="1">VLOOKUP(C332,'Code List'!A:B,2,0)</f>
        <v>DA64-04402A</v>
      </c>
      <c r="H332" s="195">
        <f ca="1">SUM(Q333:AJ333)-K332</f>
        <v>-269</v>
      </c>
      <c r="I332" s="133"/>
      <c r="J332" s="211">
        <f ca="1">VLOOKUP(G332,'Code List'!B:G,6,0)</f>
        <v>1</v>
      </c>
      <c r="K332" s="140">
        <f ca="1">SUMIFS(Stock!C:C,Stock!B:B,'DA Injection'!G332)+SUMIFS(Stock!C:C,Stock!B:B,VLOOKUP('DA Injection'!G332,'Code List'!$B:$K,10,0))</f>
        <v>269</v>
      </c>
      <c r="L332" s="140">
        <f ca="1">VLOOKUP(G332,'Code List'!B:F,4,0)</f>
        <v>45</v>
      </c>
      <c r="M332" s="140">
        <f ca="1">VLOOKUP(G332,'Code List'!B:F,5,0)</f>
        <v>2</v>
      </c>
      <c r="N332" s="197">
        <f t="shared" ca="1" si="396"/>
        <v>160</v>
      </c>
      <c r="O332" s="134"/>
      <c r="P332" s="124" t="s">
        <v>231</v>
      </c>
      <c r="Q332" s="125" t="s">
        <v>228</v>
      </c>
      <c r="R332" s="126" t="s">
        <v>229</v>
      </c>
      <c r="S332" s="125" t="s">
        <v>228</v>
      </c>
      <c r="T332" s="126" t="s">
        <v>229</v>
      </c>
      <c r="U332" s="125" t="s">
        <v>228</v>
      </c>
      <c r="V332" s="126" t="s">
        <v>229</v>
      </c>
      <c r="W332" s="125" t="s">
        <v>228</v>
      </c>
      <c r="X332" s="126" t="s">
        <v>229</v>
      </c>
      <c r="Y332" s="125" t="s">
        <v>228</v>
      </c>
      <c r="Z332" s="126" t="s">
        <v>229</v>
      </c>
      <c r="AA332" s="125" t="s">
        <v>228</v>
      </c>
      <c r="AB332" s="126" t="s">
        <v>229</v>
      </c>
      <c r="AC332" s="125" t="s">
        <v>228</v>
      </c>
      <c r="AD332" s="126" t="s">
        <v>229</v>
      </c>
      <c r="AE332" s="125" t="s">
        <v>228</v>
      </c>
      <c r="AF332" s="126" t="s">
        <v>229</v>
      </c>
      <c r="AG332" s="125" t="s">
        <v>228</v>
      </c>
      <c r="AH332" s="126" t="s">
        <v>229</v>
      </c>
      <c r="AI332" s="125" t="s">
        <v>228</v>
      </c>
      <c r="AJ332" s="126" t="s">
        <v>229</v>
      </c>
      <c r="AK332" s="150"/>
      <c r="AL332" s="150"/>
      <c r="AM332" s="150"/>
      <c r="AN332" s="150"/>
      <c r="AO332" s="150"/>
      <c r="AP332" s="150"/>
      <c r="AQ332" s="150"/>
      <c r="AR332" s="150"/>
      <c r="AS332" s="150"/>
      <c r="AT332" s="150"/>
      <c r="AU332" s="150"/>
      <c r="AV332" s="150"/>
      <c r="AW332" s="150"/>
      <c r="AX332" s="150"/>
      <c r="AY332" s="150"/>
      <c r="AZ332" s="150"/>
      <c r="BA332" s="150"/>
      <c r="BB332" s="150"/>
      <c r="BC332" s="150"/>
      <c r="BD332" s="150"/>
      <c r="BE332" s="150"/>
      <c r="BF332" s="150"/>
      <c r="BG332" s="150"/>
      <c r="BH332" s="150"/>
      <c r="BI332" s="150"/>
      <c r="BJ332" s="150"/>
      <c r="BK332" s="150"/>
      <c r="BL332" s="150"/>
      <c r="BM332" s="150"/>
      <c r="BN332" s="150"/>
      <c r="BO332" s="150"/>
      <c r="BP332" s="150"/>
      <c r="BQ332" s="150"/>
      <c r="BR332" s="150"/>
    </row>
    <row r="333" spans="1:70" s="115" customFormat="1" ht="66.95" customHeight="1">
      <c r="A333" s="114"/>
      <c r="B333" s="121"/>
      <c r="C333" s="144">
        <f t="shared" ref="C333:M333" ca="1" si="399">C332</f>
        <v>48</v>
      </c>
      <c r="D333" s="264" t="str">
        <f t="shared" ca="1" si="399"/>
        <v>-</v>
      </c>
      <c r="E333" s="144">
        <f t="shared" ca="1" si="399"/>
        <v>18</v>
      </c>
      <c r="F333" s="144">
        <f t="shared" ca="1" si="399"/>
        <v>650</v>
      </c>
      <c r="G333" s="144" t="str">
        <f t="shared" ca="1" si="399"/>
        <v>DA64-04402A</v>
      </c>
      <c r="H333" s="196">
        <f t="shared" ca="1" si="399"/>
        <v>-269</v>
      </c>
      <c r="I333" s="144">
        <f t="shared" si="399"/>
        <v>0</v>
      </c>
      <c r="J333" s="212">
        <f t="shared" ca="1" si="399"/>
        <v>1</v>
      </c>
      <c r="K333" s="146">
        <f t="shared" ca="1" si="399"/>
        <v>269</v>
      </c>
      <c r="L333" s="146">
        <f t="shared" ca="1" si="399"/>
        <v>45</v>
      </c>
      <c r="M333" s="146">
        <f t="shared" ca="1" si="399"/>
        <v>2</v>
      </c>
      <c r="N333" s="193">
        <f t="shared" ca="1" si="396"/>
        <v>160</v>
      </c>
      <c r="O333" s="134" t="s">
        <v>238</v>
      </c>
      <c r="P333" s="124"/>
      <c r="Q333" s="463">
        <f ca="1">IF(SUMIFS(INDIRECT("'PSI WM REF'!"&amp;SUBSTITUTE(ADDRESS(1,MATCH(Q$2,INDIRECT("'PSI WM REF'!"&amp;"5:5"),0)),"$1","")&amp;":"&amp;SUBSTITUTE(ADDRESS(1,MATCH(Q$2,INDIRECT("'PSI WM REF'!"&amp;"5:5"),0)),"$1","")),INDIRECT("'PSI WM REF'!"&amp;"C:C"),$G332,INDIRECT("'PSI WM REF'!"&amp;"U:U"),"3.Balance stock (only SEHC)")&gt;0,0,IF(ABS(SUMIFS(INDIRECT("'PSI WM REF'!"&amp;SUBSTITUTE(ADDRESS(1,MATCH(Q$2,INDIRECT("'PSI WM REF'!"&amp;"5:5"),0)),"$1","")&amp;":"&amp;SUBSTITUTE(ADDRESS(1,MATCH(Q$2,INDIRECT("'PSI WM REF'!"&amp;"5:5"),0)),"$1","")),INDIRECT("'PSI WM REF'!"&amp;"C:C"),$G332,INDIRECT("'PSI WM REF'!"&amp;"U:U"),"3.Balance stock (only SEHC)"))&gt;SUMIFS(INDIRECT("'PSI WM REF'!"&amp;SUBSTITUTE(ADDRESS(1,MATCH(Q$2,INDIRECT("'PSI WM REF'!"&amp;"5:5"),0)),"$1","")&amp;":"&amp;SUBSTITUTE(ADDRESS(1,MATCH(Q$2,INDIRECT("'PSI WM REF'!"&amp;"5:5"),0)),"$1","")),INDIRECT("'PSI WM REF'!"&amp;"C:C"),$G332,INDIRECT("'PSI WM REF'!"&amp;"U:U"),"1.Requirements (필요량)"),SUMIFS(INDIRECT("'PSI WM REF'!"&amp;SUBSTITUTE(ADDRESS(1,MATCH(Q$2,INDIRECT("'PSI WM REF'!"&amp;"5:5"),0)),"$1","")&amp;":"&amp;SUBSTITUTE(ADDRESS(1,MATCH(Q$2,INDIRECT("'PSI WM REF'!"&amp;"5:5"),0)),"$1","")),INDIRECT("'PSI WM REF'!"&amp;"C:C"),$G332,INDIRECT("'PSI WM REF'!"&amp;"U:U"),"1.Requirements (필요량)"),ABS(SUMIFS(INDIRECT("'PSI WM REF'!"&amp;SUBSTITUTE(ADDRESS(1,MATCH(Q$2,INDIRECT("'PSI WM REF'!"&amp;"5:5"),0)),"$1","")&amp;":"&amp;SUBSTITUTE(ADDRESS(1,MATCH(Q$2,INDIRECT("'PSI WM REF'!"&amp;"5:5"),0)),"$1","")),INDIRECT("'PSI WM REF'!"&amp;"C:C"),$G332,INDIRECT("'PSI WM REF'!"&amp;"U:U"),"3.Balance stock (only SEHC)"))))+N(" [[[[               Comment: WM REF PSI              ]]]")+IFERROR(SUMIFS(INDIRECT("'PSI VC'!"&amp;SUBSTITUTE(ADDRESS(1,MATCH(Q$2,INDIRECT("'PSI VC'!"&amp;"3:3"),0)),"$1","")&amp;":"&amp;SUBSTITUTE(ADDRESS(1,MATCH(Q$2,INDIRECT("'PSI VC'!"&amp;"3:3"),0)),"$1","")),INDIRECT("'PSI VC'!"&amp;"A:A"),$G332),0)+N("[[[                    Comment: VC PSI                    ]]]")+SUMIFS(INDIRECT("'Assy PSI Shortage'!"&amp;SUBSTITUTE(ADDRESS(1,42+MATCH(Q$2,INDIRECT("'Assy PSI Shortage'!"&amp;"AQ2:BA2"),0)),"$1","")&amp;":"&amp;SUBSTITUTE(ADDRESS(1,42+MATCH(Q$2,INDIRECT("'Assy PSI Shortage'!"&amp;"AQ2:BA2"),0)),"$1","")),'Assy PSI Shortage'!$AP:$AP,'DA Injection'!$G332)+N("[[[                    Comment: Assy PSI                    ]]]")</f>
        <v>0</v>
      </c>
      <c r="R333" s="464"/>
      <c r="S333" s="463">
        <f ca="1">IF(SUMIFS(INDIRECT("'PSI WM REF'!"&amp;SUBSTITUTE(ADDRESS(1,MATCH(S$2,INDIRECT("'PSI WM REF'!"&amp;"5:5"),0)),"$1","")&amp;":"&amp;SUBSTITUTE(ADDRESS(1,MATCH(S$2,INDIRECT("'PSI WM REF'!"&amp;"5:5"),0)),"$1","")),INDIRECT("'PSI WM REF'!"&amp;"C:C"),$G332,INDIRECT("'PSI WM REF'!"&amp;"U:U"),"3.Balance stock (only SEHC)")&gt;0,0,IF(ABS(SUMIFS(INDIRECT("'PSI WM REF'!"&amp;SUBSTITUTE(ADDRESS(1,MATCH(S$2,INDIRECT("'PSI WM REF'!"&amp;"5:5"),0)),"$1","")&amp;":"&amp;SUBSTITUTE(ADDRESS(1,MATCH(S$2,INDIRECT("'PSI WM REF'!"&amp;"5:5"),0)),"$1","")),INDIRECT("'PSI WM REF'!"&amp;"C:C"),$G332,INDIRECT("'PSI WM REF'!"&amp;"U:U"),"3.Balance stock (only SEHC)"))&gt;SUMIFS(INDIRECT("'PSI WM REF'!"&amp;SUBSTITUTE(ADDRESS(1,MATCH(S$2,INDIRECT("'PSI WM REF'!"&amp;"5:5"),0)),"$1","")&amp;":"&amp;SUBSTITUTE(ADDRESS(1,MATCH(S$2,INDIRECT("'PSI WM REF'!"&amp;"5:5"),0)),"$1","")),INDIRECT("'PSI WM REF'!"&amp;"C:C"),$G332,INDIRECT("'PSI WM REF'!"&amp;"U:U"),"1.Requirements (필요량)"),SUMIFS(INDIRECT("'PSI WM REF'!"&amp;SUBSTITUTE(ADDRESS(1,MATCH(S$2,INDIRECT("'PSI WM REF'!"&amp;"5:5"),0)),"$1","")&amp;":"&amp;SUBSTITUTE(ADDRESS(1,MATCH(S$2,INDIRECT("'PSI WM REF'!"&amp;"5:5"),0)),"$1","")),INDIRECT("'PSI WM REF'!"&amp;"C:C"),$G332,INDIRECT("'PSI WM REF'!"&amp;"U:U"),"1.Requirements (필요량)"),ABS(SUMIFS(INDIRECT("'PSI WM REF'!"&amp;SUBSTITUTE(ADDRESS(1,MATCH(S$2,INDIRECT("'PSI WM REF'!"&amp;"5:5"),0)),"$1","")&amp;":"&amp;SUBSTITUTE(ADDRESS(1,MATCH(S$2,INDIRECT("'PSI WM REF'!"&amp;"5:5"),0)),"$1","")),INDIRECT("'PSI WM REF'!"&amp;"C:C"),$G332,INDIRECT("'PSI WM REF'!"&amp;"U:U"),"3.Balance stock (only SEHC)"))))+N(" [[[[               Comment: WM REF PSI              ]]]")+IFERROR(SUMIFS(INDIRECT("'PSI VC'!"&amp;SUBSTITUTE(ADDRESS(1,MATCH(S$2,INDIRECT("'PSI VC'!"&amp;"3:3"),0)),"$1","")&amp;":"&amp;SUBSTITUTE(ADDRESS(1,MATCH(S$2,INDIRECT("'PSI VC'!"&amp;"3:3"),0)),"$1","")),INDIRECT("'PSI VC'!"&amp;"A:A"),$G332),0)+N("[[[                    Comment: VC PSI                    ]]]")+SUMIFS(INDIRECT("'Assy PSI Shortage'!"&amp;SUBSTITUTE(ADDRESS(1,42+MATCH(S$2,INDIRECT("'Assy PSI Shortage'!"&amp;"AQ2:BA2"),0)),"$1","")&amp;":"&amp;SUBSTITUTE(ADDRESS(1,42+MATCH(S$2,INDIRECT("'Assy PSI Shortage'!"&amp;"AQ2:BA2"),0)),"$1","")),'Assy PSI Shortage'!$AP:$AP,'DA Injection'!$G332)+N("[[[                    Comment: Assy PSI                    ]]]")</f>
        <v>0</v>
      </c>
      <c r="T333" s="464"/>
      <c r="U333" s="463">
        <f ca="1">IF(SUMIFS(INDIRECT("'PSI WM REF'!"&amp;SUBSTITUTE(ADDRESS(1,MATCH(U$2,INDIRECT("'PSI WM REF'!"&amp;"5:5"),0)),"$1","")&amp;":"&amp;SUBSTITUTE(ADDRESS(1,MATCH(U$2,INDIRECT("'PSI WM REF'!"&amp;"5:5"),0)),"$1","")),INDIRECT("'PSI WM REF'!"&amp;"C:C"),$G332,INDIRECT("'PSI WM REF'!"&amp;"U:U"),"3.Balance stock (only SEHC)")&gt;0,0,IF(ABS(SUMIFS(INDIRECT("'PSI WM REF'!"&amp;SUBSTITUTE(ADDRESS(1,MATCH(U$2,INDIRECT("'PSI WM REF'!"&amp;"5:5"),0)),"$1","")&amp;":"&amp;SUBSTITUTE(ADDRESS(1,MATCH(U$2,INDIRECT("'PSI WM REF'!"&amp;"5:5"),0)),"$1","")),INDIRECT("'PSI WM REF'!"&amp;"C:C"),$G332,INDIRECT("'PSI WM REF'!"&amp;"U:U"),"3.Balance stock (only SEHC)"))&gt;SUMIFS(INDIRECT("'PSI WM REF'!"&amp;SUBSTITUTE(ADDRESS(1,MATCH(U$2,INDIRECT("'PSI WM REF'!"&amp;"5:5"),0)),"$1","")&amp;":"&amp;SUBSTITUTE(ADDRESS(1,MATCH(U$2,INDIRECT("'PSI WM REF'!"&amp;"5:5"),0)),"$1","")),INDIRECT("'PSI WM REF'!"&amp;"C:C"),$G332,INDIRECT("'PSI WM REF'!"&amp;"U:U"),"1.Requirements (필요량)"),SUMIFS(INDIRECT("'PSI WM REF'!"&amp;SUBSTITUTE(ADDRESS(1,MATCH(U$2,INDIRECT("'PSI WM REF'!"&amp;"5:5"),0)),"$1","")&amp;":"&amp;SUBSTITUTE(ADDRESS(1,MATCH(U$2,INDIRECT("'PSI WM REF'!"&amp;"5:5"),0)),"$1","")),INDIRECT("'PSI WM REF'!"&amp;"C:C"),$G332,INDIRECT("'PSI WM REF'!"&amp;"U:U"),"1.Requirements (필요량)"),ABS(SUMIFS(INDIRECT("'PSI WM REF'!"&amp;SUBSTITUTE(ADDRESS(1,MATCH(U$2,INDIRECT("'PSI WM REF'!"&amp;"5:5"),0)),"$1","")&amp;":"&amp;SUBSTITUTE(ADDRESS(1,MATCH(U$2,INDIRECT("'PSI WM REF'!"&amp;"5:5"),0)),"$1","")),INDIRECT("'PSI WM REF'!"&amp;"C:C"),$G332,INDIRECT("'PSI WM REF'!"&amp;"U:U"),"3.Balance stock (only SEHC)"))))+N(" [[[[               Comment: WM REF PSI              ]]]")+IFERROR(SUMIFS(INDIRECT("'PSI VC'!"&amp;SUBSTITUTE(ADDRESS(1,MATCH(U$2,INDIRECT("'PSI VC'!"&amp;"3:3"),0)),"$1","")&amp;":"&amp;SUBSTITUTE(ADDRESS(1,MATCH(U$2,INDIRECT("'PSI VC'!"&amp;"3:3"),0)),"$1","")),INDIRECT("'PSI VC'!"&amp;"A:A"),$G332),0)+N("[[[                    Comment: VC PSI                    ]]]")+SUMIFS(INDIRECT("'Assy PSI Shortage'!"&amp;SUBSTITUTE(ADDRESS(1,42+MATCH(U$2,INDIRECT("'Assy PSI Shortage'!"&amp;"AQ2:BA2"),0)),"$1","")&amp;":"&amp;SUBSTITUTE(ADDRESS(1,42+MATCH(U$2,INDIRECT("'Assy PSI Shortage'!"&amp;"AQ2:BA2"),0)),"$1","")),'Assy PSI Shortage'!$AP:$AP,'DA Injection'!$G332)+N("[[[                    Comment: Assy PSI                    ]]]")</f>
        <v>0</v>
      </c>
      <c r="V333" s="464"/>
      <c r="W333" s="463">
        <f ca="1">IF(SUMIFS(INDIRECT("'PSI WM REF'!"&amp;SUBSTITUTE(ADDRESS(1,MATCH(W$2,INDIRECT("'PSI WM REF'!"&amp;"5:5"),0)),"$1","")&amp;":"&amp;SUBSTITUTE(ADDRESS(1,MATCH(W$2,INDIRECT("'PSI WM REF'!"&amp;"5:5"),0)),"$1","")),INDIRECT("'PSI WM REF'!"&amp;"C:C"),$G332,INDIRECT("'PSI WM REF'!"&amp;"U:U"),"3.Balance stock (only SEHC)")&gt;0,0,IF(ABS(SUMIFS(INDIRECT("'PSI WM REF'!"&amp;SUBSTITUTE(ADDRESS(1,MATCH(W$2,INDIRECT("'PSI WM REF'!"&amp;"5:5"),0)),"$1","")&amp;":"&amp;SUBSTITUTE(ADDRESS(1,MATCH(W$2,INDIRECT("'PSI WM REF'!"&amp;"5:5"),0)),"$1","")),INDIRECT("'PSI WM REF'!"&amp;"C:C"),$G332,INDIRECT("'PSI WM REF'!"&amp;"U:U"),"3.Balance stock (only SEHC)"))&gt;SUMIFS(INDIRECT("'PSI WM REF'!"&amp;SUBSTITUTE(ADDRESS(1,MATCH(W$2,INDIRECT("'PSI WM REF'!"&amp;"5:5"),0)),"$1","")&amp;":"&amp;SUBSTITUTE(ADDRESS(1,MATCH(W$2,INDIRECT("'PSI WM REF'!"&amp;"5:5"),0)),"$1","")),INDIRECT("'PSI WM REF'!"&amp;"C:C"),$G332,INDIRECT("'PSI WM REF'!"&amp;"U:U"),"1.Requirements (필요량)"),SUMIFS(INDIRECT("'PSI WM REF'!"&amp;SUBSTITUTE(ADDRESS(1,MATCH(W$2,INDIRECT("'PSI WM REF'!"&amp;"5:5"),0)),"$1","")&amp;":"&amp;SUBSTITUTE(ADDRESS(1,MATCH(W$2,INDIRECT("'PSI WM REF'!"&amp;"5:5"),0)),"$1","")),INDIRECT("'PSI WM REF'!"&amp;"C:C"),$G332,INDIRECT("'PSI WM REF'!"&amp;"U:U"),"1.Requirements (필요량)"),ABS(SUMIFS(INDIRECT("'PSI WM REF'!"&amp;SUBSTITUTE(ADDRESS(1,MATCH(W$2,INDIRECT("'PSI WM REF'!"&amp;"5:5"),0)),"$1","")&amp;":"&amp;SUBSTITUTE(ADDRESS(1,MATCH(W$2,INDIRECT("'PSI WM REF'!"&amp;"5:5"),0)),"$1","")),INDIRECT("'PSI WM REF'!"&amp;"C:C"),$G332,INDIRECT("'PSI WM REF'!"&amp;"U:U"),"3.Balance stock (only SEHC)"))))+N(" [[[[               Comment: WM REF PSI              ]]]")+IFERROR(SUMIFS(INDIRECT("'PSI VC'!"&amp;SUBSTITUTE(ADDRESS(1,MATCH(W$2,INDIRECT("'PSI VC'!"&amp;"3:3"),0)),"$1","")&amp;":"&amp;SUBSTITUTE(ADDRESS(1,MATCH(W$2,INDIRECT("'PSI VC'!"&amp;"3:3"),0)),"$1","")),INDIRECT("'PSI VC'!"&amp;"A:A"),$G332),0)+N("[[[                    Comment: VC PSI                    ]]]")+SUMIFS(INDIRECT("'Assy PSI Shortage'!"&amp;SUBSTITUTE(ADDRESS(1,42+MATCH(W$2,INDIRECT("'Assy PSI Shortage'!"&amp;"AQ2:BA2"),0)),"$1","")&amp;":"&amp;SUBSTITUTE(ADDRESS(1,42+MATCH(W$2,INDIRECT("'Assy PSI Shortage'!"&amp;"AQ2:BA2"),0)),"$1","")),'Assy PSI Shortage'!$AP:$AP,'DA Injection'!$G332)+N("[[[                    Comment: Assy PSI                    ]]]")</f>
        <v>0</v>
      </c>
      <c r="X333" s="464"/>
      <c r="Y333" s="463">
        <f ca="1">IF(SUMIFS(INDIRECT("'PSI WM REF'!"&amp;SUBSTITUTE(ADDRESS(1,MATCH(Y$2,INDIRECT("'PSI WM REF'!"&amp;"5:5"),0)),"$1","")&amp;":"&amp;SUBSTITUTE(ADDRESS(1,MATCH(Y$2,INDIRECT("'PSI WM REF'!"&amp;"5:5"),0)),"$1","")),INDIRECT("'PSI WM REF'!"&amp;"C:C"),$G332,INDIRECT("'PSI WM REF'!"&amp;"U:U"),"3.Balance stock (only SEHC)")&gt;0,0,IF(ABS(SUMIFS(INDIRECT("'PSI WM REF'!"&amp;SUBSTITUTE(ADDRESS(1,MATCH(Y$2,INDIRECT("'PSI WM REF'!"&amp;"5:5"),0)),"$1","")&amp;":"&amp;SUBSTITUTE(ADDRESS(1,MATCH(Y$2,INDIRECT("'PSI WM REF'!"&amp;"5:5"),0)),"$1","")),INDIRECT("'PSI WM REF'!"&amp;"C:C"),$G332,INDIRECT("'PSI WM REF'!"&amp;"U:U"),"3.Balance stock (only SEHC)"))&gt;SUMIFS(INDIRECT("'PSI WM REF'!"&amp;SUBSTITUTE(ADDRESS(1,MATCH(Y$2,INDIRECT("'PSI WM REF'!"&amp;"5:5"),0)),"$1","")&amp;":"&amp;SUBSTITUTE(ADDRESS(1,MATCH(Y$2,INDIRECT("'PSI WM REF'!"&amp;"5:5"),0)),"$1","")),INDIRECT("'PSI WM REF'!"&amp;"C:C"),$G332,INDIRECT("'PSI WM REF'!"&amp;"U:U"),"1.Requirements (필요량)"),SUMIFS(INDIRECT("'PSI WM REF'!"&amp;SUBSTITUTE(ADDRESS(1,MATCH(Y$2,INDIRECT("'PSI WM REF'!"&amp;"5:5"),0)),"$1","")&amp;":"&amp;SUBSTITUTE(ADDRESS(1,MATCH(Y$2,INDIRECT("'PSI WM REF'!"&amp;"5:5"),0)),"$1","")),INDIRECT("'PSI WM REF'!"&amp;"C:C"),$G332,INDIRECT("'PSI WM REF'!"&amp;"U:U"),"1.Requirements (필요량)"),ABS(SUMIFS(INDIRECT("'PSI WM REF'!"&amp;SUBSTITUTE(ADDRESS(1,MATCH(Y$2,INDIRECT("'PSI WM REF'!"&amp;"5:5"),0)),"$1","")&amp;":"&amp;SUBSTITUTE(ADDRESS(1,MATCH(Y$2,INDIRECT("'PSI WM REF'!"&amp;"5:5"),0)),"$1","")),INDIRECT("'PSI WM REF'!"&amp;"C:C"),$G332,INDIRECT("'PSI WM REF'!"&amp;"U:U"),"3.Balance stock (only SEHC)"))))+N(" [[[[               Comment: WM REF PSI              ]]]")+IFERROR(SUMIFS(INDIRECT("'PSI VC'!"&amp;SUBSTITUTE(ADDRESS(1,MATCH(Y$2,INDIRECT("'PSI VC'!"&amp;"3:3"),0)),"$1","")&amp;":"&amp;SUBSTITUTE(ADDRESS(1,MATCH(Y$2,INDIRECT("'PSI VC'!"&amp;"3:3"),0)),"$1","")),INDIRECT("'PSI VC'!"&amp;"A:A"),$G332),0)+N("[[[                    Comment: VC PSI                    ]]]")+SUMIFS(INDIRECT("'Assy PSI Shortage'!"&amp;SUBSTITUTE(ADDRESS(1,42+MATCH(Y$2,INDIRECT("'Assy PSI Shortage'!"&amp;"AQ2:BA2"),0)),"$1","")&amp;":"&amp;SUBSTITUTE(ADDRESS(1,42+MATCH(Y$2,INDIRECT("'Assy PSI Shortage'!"&amp;"AQ2:BA2"),0)),"$1","")),'Assy PSI Shortage'!$AP:$AP,'DA Injection'!$G332)+N("[[[                    Comment: Assy PSI                    ]]]")</f>
        <v>0</v>
      </c>
      <c r="Z333" s="464"/>
      <c r="AA333" s="463">
        <f ca="1">IF(SUMIFS(INDIRECT("'PSI WM REF'!"&amp;SUBSTITUTE(ADDRESS(1,MATCH(AA$2,INDIRECT("'PSI WM REF'!"&amp;"5:5"),0)),"$1","")&amp;":"&amp;SUBSTITUTE(ADDRESS(1,MATCH(AA$2,INDIRECT("'PSI WM REF'!"&amp;"5:5"),0)),"$1","")),INDIRECT("'PSI WM REF'!"&amp;"C:C"),$G332,INDIRECT("'PSI WM REF'!"&amp;"U:U"),"3.Balance stock (only SEHC)")&gt;0,0,IF(ABS(SUMIFS(INDIRECT("'PSI WM REF'!"&amp;SUBSTITUTE(ADDRESS(1,MATCH(AA$2,INDIRECT("'PSI WM REF'!"&amp;"5:5"),0)),"$1","")&amp;":"&amp;SUBSTITUTE(ADDRESS(1,MATCH(AA$2,INDIRECT("'PSI WM REF'!"&amp;"5:5"),0)),"$1","")),INDIRECT("'PSI WM REF'!"&amp;"C:C"),$G332,INDIRECT("'PSI WM REF'!"&amp;"U:U"),"3.Balance stock (only SEHC)"))&gt;SUMIFS(INDIRECT("'PSI WM REF'!"&amp;SUBSTITUTE(ADDRESS(1,MATCH(AA$2,INDIRECT("'PSI WM REF'!"&amp;"5:5"),0)),"$1","")&amp;":"&amp;SUBSTITUTE(ADDRESS(1,MATCH(AA$2,INDIRECT("'PSI WM REF'!"&amp;"5:5"),0)),"$1","")),INDIRECT("'PSI WM REF'!"&amp;"C:C"),$G332,INDIRECT("'PSI WM REF'!"&amp;"U:U"),"1.Requirements (필요량)"),SUMIFS(INDIRECT("'PSI WM REF'!"&amp;SUBSTITUTE(ADDRESS(1,MATCH(AA$2,INDIRECT("'PSI WM REF'!"&amp;"5:5"),0)),"$1","")&amp;":"&amp;SUBSTITUTE(ADDRESS(1,MATCH(AA$2,INDIRECT("'PSI WM REF'!"&amp;"5:5"),0)),"$1","")),INDIRECT("'PSI WM REF'!"&amp;"C:C"),$G332,INDIRECT("'PSI WM REF'!"&amp;"U:U"),"1.Requirements (필요량)"),ABS(SUMIFS(INDIRECT("'PSI WM REF'!"&amp;SUBSTITUTE(ADDRESS(1,MATCH(AA$2,INDIRECT("'PSI WM REF'!"&amp;"5:5"),0)),"$1","")&amp;":"&amp;SUBSTITUTE(ADDRESS(1,MATCH(AA$2,INDIRECT("'PSI WM REF'!"&amp;"5:5"),0)),"$1","")),INDIRECT("'PSI WM REF'!"&amp;"C:C"),$G332,INDIRECT("'PSI WM REF'!"&amp;"U:U"),"3.Balance stock (only SEHC)"))))+N(" [[[[               Comment: WM REF PSI              ]]]")+IFERROR(SUMIFS(INDIRECT("'PSI VC'!"&amp;SUBSTITUTE(ADDRESS(1,MATCH(AA$2,INDIRECT("'PSI VC'!"&amp;"3:3"),0)),"$1","")&amp;":"&amp;SUBSTITUTE(ADDRESS(1,MATCH(AA$2,INDIRECT("'PSI VC'!"&amp;"3:3"),0)),"$1","")),INDIRECT("'PSI VC'!"&amp;"A:A"),$G332),0)+N("[[[                    Comment: VC PSI                    ]]]")+SUMIFS(INDIRECT("'Assy PSI Shortage'!"&amp;SUBSTITUTE(ADDRESS(1,42+MATCH(AA$2,INDIRECT("'Assy PSI Shortage'!"&amp;"AQ2:BA2"),0)),"$1","")&amp;":"&amp;SUBSTITUTE(ADDRESS(1,42+MATCH(AA$2,INDIRECT("'Assy PSI Shortage'!"&amp;"AQ2:BA2"),0)),"$1","")),'Assy PSI Shortage'!$AP:$AP,'DA Injection'!$G332)+N("[[[                    Comment: Assy PSI                    ]]]")</f>
        <v>0</v>
      </c>
      <c r="AB333" s="464"/>
      <c r="AC333" s="463">
        <f ca="1">IF(SUMIFS(INDIRECT("'PSI WM REF'!"&amp;SUBSTITUTE(ADDRESS(1,MATCH(AC$2,INDIRECT("'PSI WM REF'!"&amp;"5:5"),0)),"$1","")&amp;":"&amp;SUBSTITUTE(ADDRESS(1,MATCH(AC$2,INDIRECT("'PSI WM REF'!"&amp;"5:5"),0)),"$1","")),INDIRECT("'PSI WM REF'!"&amp;"C:C"),$G332,INDIRECT("'PSI WM REF'!"&amp;"U:U"),"3.Balance stock (only SEHC)")&gt;0,0,IF(ABS(SUMIFS(INDIRECT("'PSI WM REF'!"&amp;SUBSTITUTE(ADDRESS(1,MATCH(AC$2,INDIRECT("'PSI WM REF'!"&amp;"5:5"),0)),"$1","")&amp;":"&amp;SUBSTITUTE(ADDRESS(1,MATCH(AC$2,INDIRECT("'PSI WM REF'!"&amp;"5:5"),0)),"$1","")),INDIRECT("'PSI WM REF'!"&amp;"C:C"),$G332,INDIRECT("'PSI WM REF'!"&amp;"U:U"),"3.Balance stock (only SEHC)"))&gt;SUMIFS(INDIRECT("'PSI WM REF'!"&amp;SUBSTITUTE(ADDRESS(1,MATCH(AC$2,INDIRECT("'PSI WM REF'!"&amp;"5:5"),0)),"$1","")&amp;":"&amp;SUBSTITUTE(ADDRESS(1,MATCH(AC$2,INDIRECT("'PSI WM REF'!"&amp;"5:5"),0)),"$1","")),INDIRECT("'PSI WM REF'!"&amp;"C:C"),$G332,INDIRECT("'PSI WM REF'!"&amp;"U:U"),"1.Requirements (필요량)"),SUMIFS(INDIRECT("'PSI WM REF'!"&amp;SUBSTITUTE(ADDRESS(1,MATCH(AC$2,INDIRECT("'PSI WM REF'!"&amp;"5:5"),0)),"$1","")&amp;":"&amp;SUBSTITUTE(ADDRESS(1,MATCH(AC$2,INDIRECT("'PSI WM REF'!"&amp;"5:5"),0)),"$1","")),INDIRECT("'PSI WM REF'!"&amp;"C:C"),$G332,INDIRECT("'PSI WM REF'!"&amp;"U:U"),"1.Requirements (필요량)"),ABS(SUMIFS(INDIRECT("'PSI WM REF'!"&amp;SUBSTITUTE(ADDRESS(1,MATCH(AC$2,INDIRECT("'PSI WM REF'!"&amp;"5:5"),0)),"$1","")&amp;":"&amp;SUBSTITUTE(ADDRESS(1,MATCH(AC$2,INDIRECT("'PSI WM REF'!"&amp;"5:5"),0)),"$1","")),INDIRECT("'PSI WM REF'!"&amp;"C:C"),$G332,INDIRECT("'PSI WM REF'!"&amp;"U:U"),"3.Balance stock (only SEHC)"))))+N(" [[[[               Comment: WM REF PSI              ]]]")+IFERROR(SUMIFS(INDIRECT("'PSI VC'!"&amp;SUBSTITUTE(ADDRESS(1,MATCH(AC$2,INDIRECT("'PSI VC'!"&amp;"3:3"),0)),"$1","")&amp;":"&amp;SUBSTITUTE(ADDRESS(1,MATCH(AC$2,INDIRECT("'PSI VC'!"&amp;"3:3"),0)),"$1","")),INDIRECT("'PSI VC'!"&amp;"A:A"),$G332),0)+N("[[[                    Comment: VC PSI                    ]]]")+SUMIFS(INDIRECT("'Assy PSI Shortage'!"&amp;SUBSTITUTE(ADDRESS(1,42+MATCH(AC$2,INDIRECT("'Assy PSI Shortage'!"&amp;"AQ2:BA2"),0)),"$1","")&amp;":"&amp;SUBSTITUTE(ADDRESS(1,42+MATCH(AC$2,INDIRECT("'Assy PSI Shortage'!"&amp;"AQ2:BA2"),0)),"$1","")),'Assy PSI Shortage'!$AP:$AP,'DA Injection'!$G332)+N("[[[                    Comment: Assy PSI                    ]]]")</f>
        <v>0</v>
      </c>
      <c r="AD333" s="464"/>
      <c r="AE333" s="463">
        <f ca="1">IF(SUMIFS(INDIRECT("'PSI WM REF'!"&amp;SUBSTITUTE(ADDRESS(1,MATCH(AE$2,INDIRECT("'PSI WM REF'!"&amp;"5:5"),0)),"$1","")&amp;":"&amp;SUBSTITUTE(ADDRESS(1,MATCH(AE$2,INDIRECT("'PSI WM REF'!"&amp;"5:5"),0)),"$1","")),INDIRECT("'PSI WM REF'!"&amp;"C:C"),$G332,INDIRECT("'PSI WM REF'!"&amp;"U:U"),"3.Balance stock (only SEHC)")&gt;0,0,IF(ABS(SUMIFS(INDIRECT("'PSI WM REF'!"&amp;SUBSTITUTE(ADDRESS(1,MATCH(AE$2,INDIRECT("'PSI WM REF'!"&amp;"5:5"),0)),"$1","")&amp;":"&amp;SUBSTITUTE(ADDRESS(1,MATCH(AE$2,INDIRECT("'PSI WM REF'!"&amp;"5:5"),0)),"$1","")),INDIRECT("'PSI WM REF'!"&amp;"C:C"),$G332,INDIRECT("'PSI WM REF'!"&amp;"U:U"),"3.Balance stock (only SEHC)"))&gt;SUMIFS(INDIRECT("'PSI WM REF'!"&amp;SUBSTITUTE(ADDRESS(1,MATCH(AE$2,INDIRECT("'PSI WM REF'!"&amp;"5:5"),0)),"$1","")&amp;":"&amp;SUBSTITUTE(ADDRESS(1,MATCH(AE$2,INDIRECT("'PSI WM REF'!"&amp;"5:5"),0)),"$1","")),INDIRECT("'PSI WM REF'!"&amp;"C:C"),$G332,INDIRECT("'PSI WM REF'!"&amp;"U:U"),"1.Requirements (필요량)"),SUMIFS(INDIRECT("'PSI WM REF'!"&amp;SUBSTITUTE(ADDRESS(1,MATCH(AE$2,INDIRECT("'PSI WM REF'!"&amp;"5:5"),0)),"$1","")&amp;":"&amp;SUBSTITUTE(ADDRESS(1,MATCH(AE$2,INDIRECT("'PSI WM REF'!"&amp;"5:5"),0)),"$1","")),INDIRECT("'PSI WM REF'!"&amp;"C:C"),$G332,INDIRECT("'PSI WM REF'!"&amp;"U:U"),"1.Requirements (필요량)"),ABS(SUMIFS(INDIRECT("'PSI WM REF'!"&amp;SUBSTITUTE(ADDRESS(1,MATCH(AE$2,INDIRECT("'PSI WM REF'!"&amp;"5:5"),0)),"$1","")&amp;":"&amp;SUBSTITUTE(ADDRESS(1,MATCH(AE$2,INDIRECT("'PSI WM REF'!"&amp;"5:5"),0)),"$1","")),INDIRECT("'PSI WM REF'!"&amp;"C:C"),$G332,INDIRECT("'PSI WM REF'!"&amp;"U:U"),"3.Balance stock (only SEHC)"))))+N(" [[[[               Comment: WM REF PSI              ]]]")+IFERROR(SUMIFS(INDIRECT("'PSI VC'!"&amp;SUBSTITUTE(ADDRESS(1,MATCH(AE$2,INDIRECT("'PSI VC'!"&amp;"3:3"),0)),"$1","")&amp;":"&amp;SUBSTITUTE(ADDRESS(1,MATCH(AE$2,INDIRECT("'PSI VC'!"&amp;"3:3"),0)),"$1","")),INDIRECT("'PSI VC'!"&amp;"A:A"),$G332),0)+N("[[[                    Comment: VC PSI                    ]]]")+SUMIFS(INDIRECT("'Assy PSI Shortage'!"&amp;SUBSTITUTE(ADDRESS(1,42+MATCH(AE$2,INDIRECT("'Assy PSI Shortage'!"&amp;"AQ2:BA2"),0)),"$1","")&amp;":"&amp;SUBSTITUTE(ADDRESS(1,42+MATCH(AE$2,INDIRECT("'Assy PSI Shortage'!"&amp;"AQ2:BA2"),0)),"$1","")),'Assy PSI Shortage'!$AP:$AP,'DA Injection'!$G332)+N("[[[                    Comment: Assy PSI                    ]]]")</f>
        <v>0</v>
      </c>
      <c r="AF333" s="464"/>
      <c r="AG333" s="463">
        <f ca="1">IF(SUMIFS(INDIRECT("'PSI WM REF'!"&amp;SUBSTITUTE(ADDRESS(1,MATCH(AG$2,INDIRECT("'PSI WM REF'!"&amp;"5:5"),0)),"$1","")&amp;":"&amp;SUBSTITUTE(ADDRESS(1,MATCH(AG$2,INDIRECT("'PSI WM REF'!"&amp;"5:5"),0)),"$1","")),INDIRECT("'PSI WM REF'!"&amp;"C:C"),$G332,INDIRECT("'PSI WM REF'!"&amp;"U:U"),"3.Balance stock (only SEHC)")&gt;0,0,IF(ABS(SUMIFS(INDIRECT("'PSI WM REF'!"&amp;SUBSTITUTE(ADDRESS(1,MATCH(AG$2,INDIRECT("'PSI WM REF'!"&amp;"5:5"),0)),"$1","")&amp;":"&amp;SUBSTITUTE(ADDRESS(1,MATCH(AG$2,INDIRECT("'PSI WM REF'!"&amp;"5:5"),0)),"$1","")),INDIRECT("'PSI WM REF'!"&amp;"C:C"),$G332,INDIRECT("'PSI WM REF'!"&amp;"U:U"),"3.Balance stock (only SEHC)"))&gt;SUMIFS(INDIRECT("'PSI WM REF'!"&amp;SUBSTITUTE(ADDRESS(1,MATCH(AG$2,INDIRECT("'PSI WM REF'!"&amp;"5:5"),0)),"$1","")&amp;":"&amp;SUBSTITUTE(ADDRESS(1,MATCH(AG$2,INDIRECT("'PSI WM REF'!"&amp;"5:5"),0)),"$1","")),INDIRECT("'PSI WM REF'!"&amp;"C:C"),$G332,INDIRECT("'PSI WM REF'!"&amp;"U:U"),"1.Requirements (필요량)"),SUMIFS(INDIRECT("'PSI WM REF'!"&amp;SUBSTITUTE(ADDRESS(1,MATCH(AG$2,INDIRECT("'PSI WM REF'!"&amp;"5:5"),0)),"$1","")&amp;":"&amp;SUBSTITUTE(ADDRESS(1,MATCH(AG$2,INDIRECT("'PSI WM REF'!"&amp;"5:5"),0)),"$1","")),INDIRECT("'PSI WM REF'!"&amp;"C:C"),$G332,INDIRECT("'PSI WM REF'!"&amp;"U:U"),"1.Requirements (필요량)"),ABS(SUMIFS(INDIRECT("'PSI WM REF'!"&amp;SUBSTITUTE(ADDRESS(1,MATCH(AG$2,INDIRECT("'PSI WM REF'!"&amp;"5:5"),0)),"$1","")&amp;":"&amp;SUBSTITUTE(ADDRESS(1,MATCH(AG$2,INDIRECT("'PSI WM REF'!"&amp;"5:5"),0)),"$1","")),INDIRECT("'PSI WM REF'!"&amp;"C:C"),$G332,INDIRECT("'PSI WM REF'!"&amp;"U:U"),"3.Balance stock (only SEHC)"))))+N(" [[[[               Comment: WM REF PSI              ]]]")+IFERROR(SUMIFS(INDIRECT("'PSI VC'!"&amp;SUBSTITUTE(ADDRESS(1,MATCH(AG$2,INDIRECT("'PSI VC'!"&amp;"3:3"),0)),"$1","")&amp;":"&amp;SUBSTITUTE(ADDRESS(1,MATCH(AG$2,INDIRECT("'PSI VC'!"&amp;"3:3"),0)),"$1","")),INDIRECT("'PSI VC'!"&amp;"A:A"),$G332),0)+N("[[[                    Comment: VC PSI                    ]]]")+SUMIFS(INDIRECT("'Assy PSI Shortage'!"&amp;SUBSTITUTE(ADDRESS(1,42+MATCH(AG$2,INDIRECT("'Assy PSI Shortage'!"&amp;"AQ2:BA2"),0)),"$1","")&amp;":"&amp;SUBSTITUTE(ADDRESS(1,42+MATCH(AG$2,INDIRECT("'Assy PSI Shortage'!"&amp;"AQ2:BA2"),0)),"$1","")),'Assy PSI Shortage'!$AP:$AP,'DA Injection'!$G332)+N("[[[                    Comment: Assy PSI                    ]]]")</f>
        <v>0</v>
      </c>
      <c r="AH333" s="464"/>
      <c r="AI333" s="463">
        <f ca="1">IF(SUMIFS(INDIRECT("'PSI WM REF'!"&amp;SUBSTITUTE(ADDRESS(1,MATCH(AI$2,INDIRECT("'PSI WM REF'!"&amp;"5:5"),0)),"$1","")&amp;":"&amp;SUBSTITUTE(ADDRESS(1,MATCH(AI$2,INDIRECT("'PSI WM REF'!"&amp;"5:5"),0)),"$1","")),INDIRECT("'PSI WM REF'!"&amp;"C:C"),$G332,INDIRECT("'PSI WM REF'!"&amp;"U:U"),"3.Balance stock (only SEHC)")&gt;0,0,IF(ABS(SUMIFS(INDIRECT("'PSI WM REF'!"&amp;SUBSTITUTE(ADDRESS(1,MATCH(AI$2,INDIRECT("'PSI WM REF'!"&amp;"5:5"),0)),"$1","")&amp;":"&amp;SUBSTITUTE(ADDRESS(1,MATCH(AI$2,INDIRECT("'PSI WM REF'!"&amp;"5:5"),0)),"$1","")),INDIRECT("'PSI WM REF'!"&amp;"C:C"),$G332,INDIRECT("'PSI WM REF'!"&amp;"U:U"),"3.Balance stock (only SEHC)"))&gt;SUMIFS(INDIRECT("'PSI WM REF'!"&amp;SUBSTITUTE(ADDRESS(1,MATCH(AI$2,INDIRECT("'PSI WM REF'!"&amp;"5:5"),0)),"$1","")&amp;":"&amp;SUBSTITUTE(ADDRESS(1,MATCH(AI$2,INDIRECT("'PSI WM REF'!"&amp;"5:5"),0)),"$1","")),INDIRECT("'PSI WM REF'!"&amp;"C:C"),$G332,INDIRECT("'PSI WM REF'!"&amp;"U:U"),"1.Requirements (필요량)"),SUMIFS(INDIRECT("'PSI WM REF'!"&amp;SUBSTITUTE(ADDRESS(1,MATCH(AI$2,INDIRECT("'PSI WM REF'!"&amp;"5:5"),0)),"$1","")&amp;":"&amp;SUBSTITUTE(ADDRESS(1,MATCH(AI$2,INDIRECT("'PSI WM REF'!"&amp;"5:5"),0)),"$1","")),INDIRECT("'PSI WM REF'!"&amp;"C:C"),$G332,INDIRECT("'PSI WM REF'!"&amp;"U:U"),"1.Requirements (필요량)"),ABS(SUMIFS(INDIRECT("'PSI WM REF'!"&amp;SUBSTITUTE(ADDRESS(1,MATCH(AI$2,INDIRECT("'PSI WM REF'!"&amp;"5:5"),0)),"$1","")&amp;":"&amp;SUBSTITUTE(ADDRESS(1,MATCH(AI$2,INDIRECT("'PSI WM REF'!"&amp;"5:5"),0)),"$1","")),INDIRECT("'PSI WM REF'!"&amp;"C:C"),$G332,INDIRECT("'PSI WM REF'!"&amp;"U:U"),"3.Balance stock (only SEHC)"))))+N(" [[[[               Comment: WM REF PSI              ]]]")+IFERROR(SUMIFS(INDIRECT("'PSI VC'!"&amp;SUBSTITUTE(ADDRESS(1,MATCH(AI$2,INDIRECT("'PSI VC'!"&amp;"3:3"),0)),"$1","")&amp;":"&amp;SUBSTITUTE(ADDRESS(1,MATCH(AI$2,INDIRECT("'PSI VC'!"&amp;"3:3"),0)),"$1","")),INDIRECT("'PSI VC'!"&amp;"A:A"),$G332),0)+N("[[[                    Comment: VC PSI                    ]]]")+SUMIFS(INDIRECT("'Assy PSI Shortage'!"&amp;SUBSTITUTE(ADDRESS(1,42+MATCH(AI$2,INDIRECT("'Assy PSI Shortage'!"&amp;"AQ2:BA2"),0)),"$1","")&amp;":"&amp;SUBSTITUTE(ADDRESS(1,42+MATCH(AI$2,INDIRECT("'Assy PSI Shortage'!"&amp;"AQ2:BA2"),0)),"$1","")),'Assy PSI Shortage'!$AP:$AP,'DA Injection'!$G332)+N("[[[                    Comment: Assy PSI                    ]]]")</f>
        <v>0</v>
      </c>
      <c r="AJ333" s="464"/>
      <c r="AK333" s="150"/>
      <c r="AL333" s="150"/>
      <c r="AM333" s="150"/>
      <c r="AN333" s="150"/>
      <c r="AO333" s="150"/>
      <c r="AP333" s="150"/>
      <c r="AQ333" s="150"/>
      <c r="AR333" s="150"/>
      <c r="AS333" s="150"/>
      <c r="AT333" s="150"/>
      <c r="AU333" s="150"/>
      <c r="AV333" s="150"/>
      <c r="AW333" s="150"/>
      <c r="AX333" s="150"/>
      <c r="AY333" s="150"/>
      <c r="AZ333" s="150"/>
      <c r="BA333" s="150"/>
      <c r="BB333" s="150"/>
      <c r="BC333" s="150"/>
      <c r="BD333" s="150"/>
      <c r="BE333" s="150"/>
      <c r="BF333" s="150"/>
      <c r="BG333" s="150"/>
      <c r="BH333" s="150"/>
      <c r="BI333" s="150"/>
      <c r="BJ333" s="150"/>
      <c r="BK333" s="150"/>
      <c r="BL333" s="150"/>
      <c r="BM333" s="150"/>
      <c r="BN333" s="150"/>
      <c r="BO333" s="150"/>
      <c r="BP333" s="150"/>
      <c r="BQ333" s="150"/>
      <c r="BR333" s="150"/>
    </row>
    <row r="334" spans="1:70" s="115" customFormat="1" ht="33">
      <c r="A334" s="114"/>
      <c r="B334" s="121"/>
      <c r="C334" s="144">
        <f t="shared" ca="1" si="387"/>
        <v>48</v>
      </c>
      <c r="D334" s="264" t="str">
        <f t="shared" ca="1" si="387"/>
        <v>-</v>
      </c>
      <c r="E334" s="144">
        <f t="shared" ref="E334:M334" ca="1" si="400">E333</f>
        <v>18</v>
      </c>
      <c r="F334" s="144">
        <f t="shared" ca="1" si="400"/>
        <v>650</v>
      </c>
      <c r="G334" s="144" t="str">
        <f t="shared" ca="1" si="400"/>
        <v>DA64-04402A</v>
      </c>
      <c r="H334" s="196">
        <f t="shared" ca="1" si="400"/>
        <v>-269</v>
      </c>
      <c r="I334" s="144">
        <f t="shared" si="400"/>
        <v>0</v>
      </c>
      <c r="J334" s="212">
        <f t="shared" ca="1" si="400"/>
        <v>1</v>
      </c>
      <c r="K334" s="146">
        <f t="shared" ca="1" si="400"/>
        <v>269</v>
      </c>
      <c r="L334" s="146">
        <f t="shared" ca="1" si="400"/>
        <v>45</v>
      </c>
      <c r="M334" s="146">
        <f t="shared" ca="1" si="400"/>
        <v>2</v>
      </c>
      <c r="N334" s="193">
        <f t="shared" ca="1" si="396"/>
        <v>160</v>
      </c>
      <c r="O334" s="134"/>
      <c r="P334" s="127" t="s">
        <v>240</v>
      </c>
      <c r="Q334" s="208"/>
      <c r="R334" s="208"/>
      <c r="S334" s="208"/>
      <c r="T334" s="208"/>
      <c r="U334" s="208"/>
      <c r="V334" s="208"/>
      <c r="W334" s="208"/>
      <c r="X334" s="208"/>
      <c r="Y334" s="208"/>
      <c r="Z334" s="208"/>
      <c r="AA334" s="208"/>
      <c r="AB334" s="208"/>
      <c r="AC334" s="208"/>
      <c r="AD334" s="208"/>
      <c r="AE334" s="208"/>
      <c r="AF334" s="208"/>
      <c r="AG334" s="208"/>
      <c r="AH334" s="208"/>
      <c r="AI334" s="208"/>
      <c r="AJ334" s="208"/>
      <c r="AK334" s="150"/>
      <c r="AL334" s="150"/>
      <c r="AM334" s="150"/>
      <c r="AN334" s="150"/>
      <c r="AO334" s="150"/>
      <c r="AP334" s="150"/>
      <c r="AQ334" s="150"/>
      <c r="AR334" s="150"/>
      <c r="AS334" s="150"/>
      <c r="AT334" s="150"/>
      <c r="AU334" s="150"/>
      <c r="AV334" s="150"/>
      <c r="AW334" s="150"/>
      <c r="AX334" s="150"/>
      <c r="AY334" s="150"/>
      <c r="AZ334" s="150"/>
      <c r="BA334" s="150"/>
      <c r="BB334" s="150"/>
      <c r="BC334" s="150"/>
      <c r="BD334" s="150"/>
      <c r="BE334" s="150"/>
      <c r="BF334" s="150"/>
      <c r="BG334" s="150"/>
      <c r="BH334" s="150"/>
      <c r="BI334" s="150"/>
      <c r="BJ334" s="150"/>
      <c r="BK334" s="150"/>
      <c r="BL334" s="150"/>
      <c r="BM334" s="150"/>
      <c r="BN334" s="150"/>
      <c r="BO334" s="150"/>
      <c r="BP334" s="150"/>
      <c r="BQ334" s="150"/>
      <c r="BR334" s="150"/>
    </row>
    <row r="335" spans="1:70" s="55" customFormat="1" ht="33">
      <c r="A335" s="54">
        <f ca="1">IF(ISTEXT($G335),COUNTIF($G$6:$G335,"*")," ")</f>
        <v>330</v>
      </c>
      <c r="B335" s="122">
        <v>43524</v>
      </c>
      <c r="C335" s="144">
        <f t="shared" ca="1" si="387"/>
        <v>48</v>
      </c>
      <c r="D335" s="264" t="str">
        <f t="shared" ca="1" si="387"/>
        <v>-</v>
      </c>
      <c r="E335" s="144">
        <f t="shared" ref="E335:M335" ca="1" si="401">E334</f>
        <v>18</v>
      </c>
      <c r="F335" s="144">
        <f t="shared" ca="1" si="401"/>
        <v>650</v>
      </c>
      <c r="G335" s="144" t="str">
        <f t="shared" ca="1" si="401"/>
        <v>DA64-04402A</v>
      </c>
      <c r="H335" s="196">
        <f t="shared" ca="1" si="401"/>
        <v>-269</v>
      </c>
      <c r="I335" s="144">
        <f t="shared" si="401"/>
        <v>0</v>
      </c>
      <c r="J335" s="212">
        <f t="shared" ca="1" si="401"/>
        <v>1</v>
      </c>
      <c r="K335" s="146">
        <f t="shared" ca="1" si="401"/>
        <v>269</v>
      </c>
      <c r="L335" s="146">
        <f t="shared" ca="1" si="401"/>
        <v>45</v>
      </c>
      <c r="M335" s="146">
        <f t="shared" ca="1" si="401"/>
        <v>2</v>
      </c>
      <c r="N335" s="193">
        <f t="shared" ca="1" si="396"/>
        <v>160</v>
      </c>
      <c r="O335" s="198">
        <f ca="1">SUM(Q335:AJ335)-H332-I332</f>
        <v>269</v>
      </c>
      <c r="P335" s="127" t="s">
        <v>232</v>
      </c>
      <c r="Q335" s="128">
        <f t="shared" ref="Q335:AJ335" ca="1" si="402">Q334*$N332</f>
        <v>0</v>
      </c>
      <c r="R335" s="128">
        <f t="shared" ca="1" si="402"/>
        <v>0</v>
      </c>
      <c r="S335" s="128">
        <f t="shared" ca="1" si="402"/>
        <v>0</v>
      </c>
      <c r="T335" s="128">
        <f t="shared" ca="1" si="402"/>
        <v>0</v>
      </c>
      <c r="U335" s="128">
        <f t="shared" ca="1" si="402"/>
        <v>0</v>
      </c>
      <c r="V335" s="128">
        <f t="shared" ca="1" si="402"/>
        <v>0</v>
      </c>
      <c r="W335" s="128">
        <f t="shared" ca="1" si="402"/>
        <v>0</v>
      </c>
      <c r="X335" s="128">
        <f t="shared" ca="1" si="402"/>
        <v>0</v>
      </c>
      <c r="Y335" s="128">
        <f t="shared" ca="1" si="402"/>
        <v>0</v>
      </c>
      <c r="Z335" s="128">
        <f t="shared" ca="1" si="402"/>
        <v>0</v>
      </c>
      <c r="AA335" s="128">
        <f t="shared" ca="1" si="402"/>
        <v>0</v>
      </c>
      <c r="AB335" s="128">
        <f t="shared" ca="1" si="402"/>
        <v>0</v>
      </c>
      <c r="AC335" s="128">
        <f t="shared" ca="1" si="402"/>
        <v>0</v>
      </c>
      <c r="AD335" s="128">
        <f t="shared" ca="1" si="402"/>
        <v>0</v>
      </c>
      <c r="AE335" s="128">
        <f t="shared" ca="1" si="402"/>
        <v>0</v>
      </c>
      <c r="AF335" s="128">
        <f t="shared" ca="1" si="402"/>
        <v>0</v>
      </c>
      <c r="AG335" s="128">
        <f t="shared" ca="1" si="402"/>
        <v>0</v>
      </c>
      <c r="AH335" s="128">
        <f t="shared" ca="1" si="402"/>
        <v>0</v>
      </c>
      <c r="AI335" s="128">
        <f t="shared" ca="1" si="402"/>
        <v>0</v>
      </c>
      <c r="AJ335" s="128">
        <f t="shared" ca="1" si="402"/>
        <v>0</v>
      </c>
      <c r="AK335" s="151"/>
      <c r="AL335" s="151"/>
      <c r="AM335" s="151"/>
      <c r="AN335" s="151"/>
      <c r="AO335" s="151"/>
      <c r="AP335" s="151"/>
      <c r="AQ335" s="151"/>
      <c r="AR335" s="151"/>
      <c r="AS335" s="151"/>
      <c r="AT335" s="151"/>
      <c r="AU335" s="151"/>
      <c r="AV335" s="151"/>
      <c r="AW335" s="151"/>
      <c r="AX335" s="151"/>
      <c r="AY335" s="151"/>
      <c r="AZ335" s="151"/>
      <c r="BA335" s="151"/>
      <c r="BB335" s="151"/>
      <c r="BC335" s="151"/>
      <c r="BD335" s="151"/>
      <c r="BE335" s="151"/>
      <c r="BF335" s="151"/>
      <c r="BG335" s="151"/>
      <c r="BH335" s="151"/>
      <c r="BI335" s="151"/>
      <c r="BJ335" s="151"/>
      <c r="BK335" s="151"/>
      <c r="BL335" s="151"/>
      <c r="BM335" s="151"/>
      <c r="BN335" s="151"/>
      <c r="BO335" s="151"/>
      <c r="BP335" s="151"/>
      <c r="BQ335" s="151"/>
      <c r="BR335" s="151"/>
    </row>
    <row r="336" spans="1:70" s="38" customFormat="1" ht="33">
      <c r="A336" s="35"/>
      <c r="B336" s="123"/>
      <c r="C336" s="144">
        <f t="shared" ca="1" si="387"/>
        <v>48</v>
      </c>
      <c r="D336" s="264" t="str">
        <f t="shared" ca="1" si="387"/>
        <v>-</v>
      </c>
      <c r="E336" s="144">
        <f t="shared" ref="E336:M336" ca="1" si="403">E335</f>
        <v>18</v>
      </c>
      <c r="F336" s="144">
        <f t="shared" ca="1" si="403"/>
        <v>650</v>
      </c>
      <c r="G336" s="144" t="str">
        <f t="shared" ca="1" si="403"/>
        <v>DA64-04402A</v>
      </c>
      <c r="H336" s="196">
        <f t="shared" ca="1" si="403"/>
        <v>-269</v>
      </c>
      <c r="I336" s="144">
        <f t="shared" si="403"/>
        <v>0</v>
      </c>
      <c r="J336" s="212">
        <f t="shared" ca="1" si="403"/>
        <v>1</v>
      </c>
      <c r="K336" s="146">
        <f t="shared" ca="1" si="403"/>
        <v>269</v>
      </c>
      <c r="L336" s="146">
        <f t="shared" ca="1" si="403"/>
        <v>45</v>
      </c>
      <c r="M336" s="146">
        <f t="shared" ca="1" si="403"/>
        <v>2</v>
      </c>
      <c r="N336" s="193">
        <f t="shared" ca="1" si="396"/>
        <v>160</v>
      </c>
      <c r="O336" s="135">
        <f ca="1">SUM(Q336:AJ336)</f>
        <v>0</v>
      </c>
      <c r="P336" s="131" t="s">
        <v>233</v>
      </c>
      <c r="Q336" s="129">
        <f ca="1">SUMIFS('Production Result'!$D:$D,'Production Result'!$C:$C,'DA Injection'!$G336,'Production Result'!$B:$B,'DA Injection'!Q$2)</f>
        <v>0</v>
      </c>
      <c r="R336" s="129">
        <f ca="1">SUMIFS('Production Result'!$E:$E,'Production Result'!$C:$C,'DA Injection'!$G336,'Production Result'!$B:$B,'DA Injection'!Q$2)</f>
        <v>0</v>
      </c>
      <c r="S336" s="129">
        <f ca="1">SUMIFS('Production Result'!$D:$D,'Production Result'!$C:$C,'DA Injection'!$G336,'Production Result'!$B:$B,'DA Injection'!S$2)</f>
        <v>0</v>
      </c>
      <c r="T336" s="129">
        <f ca="1">SUMIFS('Production Result'!$E:$E,'Production Result'!$C:$C,'DA Injection'!$G336,'Production Result'!$B:$B,'DA Injection'!S$2)</f>
        <v>0</v>
      </c>
      <c r="U336" s="129">
        <f ca="1">SUMIFS('Production Result'!$D:$D,'Production Result'!$C:$C,'DA Injection'!$G336,'Production Result'!$B:$B,'DA Injection'!U$2)</f>
        <v>0</v>
      </c>
      <c r="V336" s="129">
        <f ca="1">SUMIFS('Production Result'!$E:$E,'Production Result'!$C:$C,'DA Injection'!$G336,'Production Result'!$B:$B,'DA Injection'!U$2)</f>
        <v>0</v>
      </c>
      <c r="W336" s="129">
        <f ca="1">SUMIFS('Production Result'!$D:$D,'Production Result'!$C:$C,'DA Injection'!$G336,'Production Result'!$B:$B,'DA Injection'!W$2)</f>
        <v>0</v>
      </c>
      <c r="X336" s="129">
        <f ca="1">SUMIFS('Production Result'!$E:$E,'Production Result'!$C:$C,'DA Injection'!$G336,'Production Result'!$B:$B,'DA Injection'!W$2)</f>
        <v>0</v>
      </c>
      <c r="Y336" s="129">
        <f ca="1">SUMIFS('Production Result'!$D:$D,'Production Result'!$C:$C,'DA Injection'!$G336,'Production Result'!$B:$B,'DA Injection'!Y$2)</f>
        <v>0</v>
      </c>
      <c r="Z336" s="129">
        <f ca="1">SUMIFS('Production Result'!$E:$E,'Production Result'!$C:$C,'DA Injection'!$G336,'Production Result'!$B:$B,'DA Injection'!Y$2)</f>
        <v>0</v>
      </c>
      <c r="AA336" s="129">
        <f ca="1">SUMIFS('Production Result'!$D:$D,'Production Result'!$C:$C,'DA Injection'!$G336,'Production Result'!$B:$B,'DA Injection'!AA$2)</f>
        <v>0</v>
      </c>
      <c r="AB336" s="129">
        <f ca="1">SUMIFS('Production Result'!$E:$E,'Production Result'!$C:$C,'DA Injection'!$G336,'Production Result'!$B:$B,'DA Injection'!AA$2)</f>
        <v>0</v>
      </c>
      <c r="AC336" s="129">
        <f ca="1">SUMIFS('Production Result'!$D:$D,'Production Result'!$C:$C,'DA Injection'!$G336,'Production Result'!$B:$B,'DA Injection'!AC$2)</f>
        <v>0</v>
      </c>
      <c r="AD336" s="129">
        <f ca="1">SUMIFS('Production Result'!$E:$E,'Production Result'!$C:$C,'DA Injection'!$G336,'Production Result'!$B:$B,'DA Injection'!AC$2)</f>
        <v>0</v>
      </c>
      <c r="AE336" s="129">
        <f ca="1">SUMIFS('Production Result'!$D:$D,'Production Result'!$C:$C,'DA Injection'!$G336,'Production Result'!$B:$B,'DA Injection'!AE$2)</f>
        <v>0</v>
      </c>
      <c r="AF336" s="129">
        <f ca="1">SUMIFS('Production Result'!$E:$E,'Production Result'!$C:$C,'DA Injection'!$G336,'Production Result'!$B:$B,'DA Injection'!AE$2)</f>
        <v>0</v>
      </c>
      <c r="AG336" s="129">
        <f ca="1">SUMIFS('Production Result'!$D:$D,'Production Result'!$C:$C,'DA Injection'!$G336,'Production Result'!$B:$B,'DA Injection'!AG$2)</f>
        <v>0</v>
      </c>
      <c r="AH336" s="129">
        <f ca="1">SUMIFS('Production Result'!$E:$E,'Production Result'!$C:$C,'DA Injection'!$G336,'Production Result'!$B:$B,'DA Injection'!AG$2)</f>
        <v>0</v>
      </c>
      <c r="AI336" s="129">
        <f ca="1">SUMIFS('Production Result'!$D:$D,'Production Result'!$C:$C,'DA Injection'!$G336,'Production Result'!$B:$B,'DA Injection'!AI$2)</f>
        <v>0</v>
      </c>
      <c r="AJ336" s="129">
        <f ca="1">SUMIFS('Production Result'!$E:$E,'Production Result'!$C:$C,'DA Injection'!$G336,'Production Result'!$B:$B,'DA Injection'!AI$2)</f>
        <v>0</v>
      </c>
      <c r="AK336" s="151"/>
      <c r="AL336" s="151"/>
      <c r="AM336" s="151"/>
      <c r="AN336" s="151"/>
      <c r="AO336" s="151"/>
      <c r="AP336" s="151"/>
      <c r="AQ336" s="151"/>
      <c r="AR336" s="151"/>
      <c r="AS336" s="151"/>
      <c r="AT336" s="151"/>
      <c r="AU336" s="151"/>
      <c r="AV336" s="151"/>
      <c r="AW336" s="151"/>
      <c r="AX336" s="151"/>
      <c r="AY336" s="151"/>
      <c r="AZ336" s="151"/>
      <c r="BA336" s="151"/>
      <c r="BB336" s="151"/>
      <c r="BC336" s="151"/>
      <c r="BD336" s="151"/>
      <c r="BE336" s="151"/>
      <c r="BF336" s="151"/>
      <c r="BG336" s="151"/>
      <c r="BH336" s="151"/>
      <c r="BI336" s="151"/>
      <c r="BJ336" s="151"/>
      <c r="BK336" s="151"/>
      <c r="BL336" s="151"/>
      <c r="BM336" s="151"/>
      <c r="BN336" s="151"/>
      <c r="BO336" s="151"/>
      <c r="BP336" s="151"/>
      <c r="BQ336" s="151"/>
      <c r="BR336" s="151"/>
    </row>
    <row r="337" spans="1:70" s="38" customFormat="1" ht="33">
      <c r="A337" s="35"/>
      <c r="B337" s="123"/>
      <c r="C337" s="144">
        <f t="shared" ca="1" si="387"/>
        <v>48</v>
      </c>
      <c r="D337" s="264" t="str">
        <f t="shared" ca="1" si="387"/>
        <v>-</v>
      </c>
      <c r="E337" s="144">
        <f t="shared" ref="E337:M337" ca="1" si="404">E336</f>
        <v>18</v>
      </c>
      <c r="F337" s="144">
        <f t="shared" ca="1" si="404"/>
        <v>650</v>
      </c>
      <c r="G337" s="144" t="str">
        <f t="shared" ca="1" si="404"/>
        <v>DA64-04402A</v>
      </c>
      <c r="H337" s="196">
        <f t="shared" ca="1" si="404"/>
        <v>-269</v>
      </c>
      <c r="I337" s="144">
        <f t="shared" si="404"/>
        <v>0</v>
      </c>
      <c r="J337" s="212">
        <f t="shared" ca="1" si="404"/>
        <v>1</v>
      </c>
      <c r="K337" s="146">
        <f t="shared" ca="1" si="404"/>
        <v>269</v>
      </c>
      <c r="L337" s="146">
        <f t="shared" ca="1" si="404"/>
        <v>45</v>
      </c>
      <c r="M337" s="146">
        <f t="shared" ca="1" si="404"/>
        <v>2</v>
      </c>
      <c r="N337" s="193">
        <f t="shared" ca="1" si="396"/>
        <v>160</v>
      </c>
      <c r="O337" s="135">
        <f ca="1">SUM(Q337:AJ337)</f>
        <v>0</v>
      </c>
      <c r="P337" s="132" t="s">
        <v>234</v>
      </c>
      <c r="Q337" s="129">
        <f ca="1">SUMIFS('Production Result'!$F:$F,'Production Result'!$C:$C,'DA Injection'!$G337,'Production Result'!$B:$B,'DA Injection'!Q$2)</f>
        <v>0</v>
      </c>
      <c r="R337" s="129">
        <f ca="1">SUMIFS('Production Result'!$G:$G,'Production Result'!$C:$C,'DA Injection'!$G337,'Production Result'!$B:$B,'DA Injection'!Q$2)</f>
        <v>0</v>
      </c>
      <c r="S337" s="129">
        <f ca="1">SUMIFS('Production Result'!$F:$F,'Production Result'!$C:$C,'DA Injection'!$G337,'Production Result'!$B:$B,'DA Injection'!S$2)</f>
        <v>0</v>
      </c>
      <c r="T337" s="129">
        <f ca="1">SUMIFS('Production Result'!$G:$G,'Production Result'!$C:$C,'DA Injection'!$G337,'Production Result'!$B:$B,'DA Injection'!S$2)</f>
        <v>0</v>
      </c>
      <c r="U337" s="129">
        <f ca="1">SUMIFS('Production Result'!$F:$F,'Production Result'!$C:$C,'DA Injection'!$G337,'Production Result'!$B:$B,'DA Injection'!U$2)</f>
        <v>0</v>
      </c>
      <c r="V337" s="129">
        <f ca="1">SUMIFS('Production Result'!$G:$G,'Production Result'!$C:$C,'DA Injection'!$G337,'Production Result'!$B:$B,'DA Injection'!U$2)</f>
        <v>0</v>
      </c>
      <c r="W337" s="129">
        <f ca="1">SUMIFS('Production Result'!$F:$F,'Production Result'!$C:$C,'DA Injection'!$G337,'Production Result'!$B:$B,'DA Injection'!W$2)</f>
        <v>0</v>
      </c>
      <c r="X337" s="129">
        <f ca="1">SUMIFS('Production Result'!$G:$G,'Production Result'!$C:$C,'DA Injection'!$G337,'Production Result'!$B:$B,'DA Injection'!W$2)</f>
        <v>0</v>
      </c>
      <c r="Y337" s="129">
        <f ca="1">SUMIFS('Production Result'!$F:$F,'Production Result'!$C:$C,'DA Injection'!$G337,'Production Result'!$B:$B,'DA Injection'!Y$2)</f>
        <v>0</v>
      </c>
      <c r="Z337" s="129">
        <f ca="1">SUMIFS('Production Result'!$G:$G,'Production Result'!$C:$C,'DA Injection'!$G337,'Production Result'!$B:$B,'DA Injection'!Y$2)</f>
        <v>0</v>
      </c>
      <c r="AA337" s="129">
        <f ca="1">SUMIFS('Production Result'!$F:$F,'Production Result'!$C:$C,'DA Injection'!$G337,'Production Result'!$B:$B,'DA Injection'!AA$2)</f>
        <v>0</v>
      </c>
      <c r="AB337" s="129">
        <f ca="1">SUMIFS('Production Result'!$G:$G,'Production Result'!$C:$C,'DA Injection'!$G337,'Production Result'!$B:$B,'DA Injection'!AA$2)</f>
        <v>0</v>
      </c>
      <c r="AC337" s="129">
        <f ca="1">SUMIFS('Production Result'!$F:$F,'Production Result'!$C:$C,'DA Injection'!$G337,'Production Result'!$B:$B,'DA Injection'!AC$2)</f>
        <v>0</v>
      </c>
      <c r="AD337" s="129">
        <f ca="1">SUMIFS('Production Result'!$G:$G,'Production Result'!$C:$C,'DA Injection'!$G337,'Production Result'!$B:$B,'DA Injection'!AC$2)</f>
        <v>0</v>
      </c>
      <c r="AE337" s="129">
        <f ca="1">SUMIFS('Production Result'!$F:$F,'Production Result'!$C:$C,'DA Injection'!$G337,'Production Result'!$B:$B,'DA Injection'!AE$2)</f>
        <v>0</v>
      </c>
      <c r="AF337" s="129">
        <f ca="1">SUMIFS('Production Result'!$G:$G,'Production Result'!$C:$C,'DA Injection'!$G337,'Production Result'!$B:$B,'DA Injection'!AE$2)</f>
        <v>0</v>
      </c>
      <c r="AG337" s="129">
        <f ca="1">SUMIFS('Production Result'!$F:$F,'Production Result'!$C:$C,'DA Injection'!$G337,'Production Result'!$B:$B,'DA Injection'!AG$2)</f>
        <v>0</v>
      </c>
      <c r="AH337" s="129">
        <f ca="1">SUMIFS('Production Result'!$G:$G,'Production Result'!$C:$C,'DA Injection'!$G337,'Production Result'!$B:$B,'DA Injection'!AG$2)</f>
        <v>0</v>
      </c>
      <c r="AI337" s="129">
        <f ca="1">SUMIFS('Production Result'!$F:$F,'Production Result'!$C:$C,'DA Injection'!$G337,'Production Result'!$B:$B,'DA Injection'!AI$2)</f>
        <v>0</v>
      </c>
      <c r="AJ337" s="129">
        <f ca="1">SUMIFS('Production Result'!$G:$G,'Production Result'!$C:$C,'DA Injection'!$G337,'Production Result'!$B:$B,'DA Injection'!AI$2)</f>
        <v>0</v>
      </c>
      <c r="AK337" s="151"/>
      <c r="AL337" s="151"/>
      <c r="AM337" s="151"/>
      <c r="AN337" s="151"/>
      <c r="AO337" s="151"/>
      <c r="AP337" s="151"/>
      <c r="AQ337" s="151"/>
      <c r="AR337" s="151"/>
      <c r="AS337" s="151"/>
      <c r="AT337" s="151"/>
      <c r="AU337" s="151"/>
      <c r="AV337" s="151"/>
      <c r="AW337" s="151"/>
      <c r="AX337" s="151"/>
      <c r="AY337" s="151"/>
      <c r="AZ337" s="151"/>
      <c r="BA337" s="151"/>
      <c r="BB337" s="151"/>
      <c r="BC337" s="151"/>
      <c r="BD337" s="151"/>
      <c r="BE337" s="151"/>
      <c r="BF337" s="151"/>
      <c r="BG337" s="151"/>
      <c r="BH337" s="151"/>
      <c r="BI337" s="151"/>
      <c r="BJ337" s="151"/>
      <c r="BK337" s="151"/>
      <c r="BL337" s="151"/>
      <c r="BM337" s="151"/>
      <c r="BN337" s="151"/>
      <c r="BO337" s="151"/>
      <c r="BP337" s="151"/>
      <c r="BQ337" s="151"/>
      <c r="BR337" s="151"/>
    </row>
    <row r="338" spans="1:70" s="38" customFormat="1" ht="33">
      <c r="A338" s="35"/>
      <c r="B338" s="123"/>
      <c r="C338" s="145">
        <f t="shared" ca="1" si="387"/>
        <v>48</v>
      </c>
      <c r="D338" s="264" t="str">
        <f t="shared" ca="1" si="387"/>
        <v>-</v>
      </c>
      <c r="E338" s="145">
        <f t="shared" ref="E338:M338" ca="1" si="405">E337</f>
        <v>18</v>
      </c>
      <c r="F338" s="145">
        <f t="shared" ca="1" si="405"/>
        <v>650</v>
      </c>
      <c r="G338" s="145" t="str">
        <f t="shared" ca="1" si="405"/>
        <v>DA64-04402A</v>
      </c>
      <c r="H338" s="196">
        <f t="shared" ca="1" si="405"/>
        <v>-269</v>
      </c>
      <c r="I338" s="145">
        <f t="shared" si="405"/>
        <v>0</v>
      </c>
      <c r="J338" s="213">
        <f t="shared" ca="1" si="405"/>
        <v>1</v>
      </c>
      <c r="K338" s="146">
        <f t="shared" ca="1" si="405"/>
        <v>269</v>
      </c>
      <c r="L338" s="146">
        <f t="shared" ca="1" si="405"/>
        <v>45</v>
      </c>
      <c r="M338" s="146">
        <f t="shared" ca="1" si="405"/>
        <v>2</v>
      </c>
      <c r="N338" s="194">
        <f t="shared" ca="1" si="396"/>
        <v>160</v>
      </c>
      <c r="O338" s="137" t="e">
        <f ca="1">O337/O336</f>
        <v>#DIV/0!</v>
      </c>
      <c r="P338" s="136" t="s">
        <v>239</v>
      </c>
      <c r="Q338" s="138" t="str">
        <f t="shared" ref="Q338:AJ338" ca="1" si="406">IFERROR(Q337/Q336,"")</f>
        <v/>
      </c>
      <c r="R338" s="138" t="str">
        <f t="shared" ca="1" si="406"/>
        <v/>
      </c>
      <c r="S338" s="138" t="str">
        <f t="shared" ca="1" si="406"/>
        <v/>
      </c>
      <c r="T338" s="138" t="str">
        <f t="shared" ca="1" si="406"/>
        <v/>
      </c>
      <c r="U338" s="138" t="str">
        <f t="shared" ca="1" si="406"/>
        <v/>
      </c>
      <c r="V338" s="138" t="str">
        <f t="shared" ca="1" si="406"/>
        <v/>
      </c>
      <c r="W338" s="138" t="str">
        <f t="shared" ca="1" si="406"/>
        <v/>
      </c>
      <c r="X338" s="138" t="str">
        <f t="shared" ca="1" si="406"/>
        <v/>
      </c>
      <c r="Y338" s="138" t="str">
        <f t="shared" ca="1" si="406"/>
        <v/>
      </c>
      <c r="Z338" s="138" t="str">
        <f t="shared" ca="1" si="406"/>
        <v/>
      </c>
      <c r="AA338" s="138" t="str">
        <f t="shared" ca="1" si="406"/>
        <v/>
      </c>
      <c r="AB338" s="138" t="str">
        <f t="shared" ca="1" si="406"/>
        <v/>
      </c>
      <c r="AC338" s="138" t="str">
        <f t="shared" ca="1" si="406"/>
        <v/>
      </c>
      <c r="AD338" s="138" t="str">
        <f t="shared" ca="1" si="406"/>
        <v/>
      </c>
      <c r="AE338" s="138" t="str">
        <f t="shared" ca="1" si="406"/>
        <v/>
      </c>
      <c r="AF338" s="138" t="str">
        <f t="shared" ca="1" si="406"/>
        <v/>
      </c>
      <c r="AG338" s="138" t="str">
        <f t="shared" ca="1" si="406"/>
        <v/>
      </c>
      <c r="AH338" s="138" t="str">
        <f t="shared" ca="1" si="406"/>
        <v/>
      </c>
      <c r="AI338" s="138" t="str">
        <f t="shared" ca="1" si="406"/>
        <v/>
      </c>
      <c r="AJ338" s="138" t="str">
        <f t="shared" ca="1" si="406"/>
        <v/>
      </c>
      <c r="AK338" s="151"/>
      <c r="AL338" s="151"/>
      <c r="AM338" s="151"/>
      <c r="AN338" s="151"/>
      <c r="AO338" s="151"/>
      <c r="AP338" s="151"/>
      <c r="AQ338" s="151"/>
      <c r="AR338" s="151"/>
      <c r="AS338" s="151"/>
      <c r="AT338" s="151"/>
      <c r="AU338" s="151"/>
      <c r="AV338" s="151"/>
      <c r="AW338" s="151"/>
      <c r="AX338" s="151"/>
      <c r="AY338" s="151"/>
      <c r="AZ338" s="151"/>
      <c r="BA338" s="151"/>
      <c r="BB338" s="151"/>
      <c r="BC338" s="151"/>
      <c r="BD338" s="151"/>
      <c r="BE338" s="151"/>
      <c r="BF338" s="151"/>
      <c r="BG338" s="151"/>
      <c r="BH338" s="151"/>
      <c r="BI338" s="151"/>
      <c r="BJ338" s="151"/>
      <c r="BK338" s="151"/>
      <c r="BL338" s="151"/>
      <c r="BM338" s="151"/>
      <c r="BN338" s="151"/>
      <c r="BO338" s="151"/>
      <c r="BP338" s="151"/>
      <c r="BQ338" s="151"/>
      <c r="BR338" s="151"/>
    </row>
    <row r="339" spans="1:70" s="115" customFormat="1" ht="33">
      <c r="A339" s="114"/>
      <c r="B339" s="121"/>
      <c r="C339" s="141">
        <f ca="1">IF(P343="Good",COUNTIF(INDIRECT("P1:P"&amp;ROW(P343)),"Good"))</f>
        <v>49</v>
      </c>
      <c r="D339" s="285" t="str">
        <f ca="1">IFERROR(SUM(Q343:AJ343)/SUM(Q342:AJ342),"-")</f>
        <v>-</v>
      </c>
      <c r="E339" s="139">
        <f ca="1">VLOOKUP(G339,'Code List'!B:D,2,0)</f>
        <v>18</v>
      </c>
      <c r="F339" s="139">
        <f ca="1">VLOOKUP(G339,'Code List'!B:D,3,0)</f>
        <v>650</v>
      </c>
      <c r="G339" s="87" t="str">
        <f ca="1">VLOOKUP(C339,'Code List'!A:B,2,0)</f>
        <v>DA64-04402B</v>
      </c>
      <c r="H339" s="195">
        <f ca="1">SUM(Q340:AJ340)-K339</f>
        <v>-33</v>
      </c>
      <c r="I339" s="133"/>
      <c r="J339" s="211">
        <f ca="1">VLOOKUP(G339,'Code List'!B:G,6,0)</f>
        <v>1</v>
      </c>
      <c r="K339" s="140">
        <f ca="1">SUMIFS(Stock!C:C,Stock!B:B,'DA Injection'!G339)+SUMIFS(Stock!C:C,Stock!B:B,VLOOKUP('DA Injection'!G339,'Code List'!$B:$K,10,0))</f>
        <v>33</v>
      </c>
      <c r="L339" s="140">
        <f ca="1">VLOOKUP(G339,'Code List'!B:F,4,0)</f>
        <v>45</v>
      </c>
      <c r="M339" s="140">
        <f ca="1">VLOOKUP(G339,'Code List'!B:F,5,0)</f>
        <v>2</v>
      </c>
      <c r="N339" s="197">
        <f t="shared" ca="1" si="396"/>
        <v>160</v>
      </c>
      <c r="O339" s="134"/>
      <c r="P339" s="124" t="s">
        <v>231</v>
      </c>
      <c r="Q339" s="125" t="s">
        <v>228</v>
      </c>
      <c r="R339" s="126" t="s">
        <v>229</v>
      </c>
      <c r="S339" s="125" t="s">
        <v>228</v>
      </c>
      <c r="T339" s="126" t="s">
        <v>229</v>
      </c>
      <c r="U339" s="125" t="s">
        <v>228</v>
      </c>
      <c r="V339" s="126" t="s">
        <v>229</v>
      </c>
      <c r="W339" s="125" t="s">
        <v>228</v>
      </c>
      <c r="X339" s="126" t="s">
        <v>229</v>
      </c>
      <c r="Y339" s="125" t="s">
        <v>228</v>
      </c>
      <c r="Z339" s="126" t="s">
        <v>229</v>
      </c>
      <c r="AA339" s="125" t="s">
        <v>228</v>
      </c>
      <c r="AB339" s="126" t="s">
        <v>229</v>
      </c>
      <c r="AC339" s="125" t="s">
        <v>228</v>
      </c>
      <c r="AD339" s="126" t="s">
        <v>229</v>
      </c>
      <c r="AE339" s="125" t="s">
        <v>228</v>
      </c>
      <c r="AF339" s="126" t="s">
        <v>229</v>
      </c>
      <c r="AG339" s="125" t="s">
        <v>228</v>
      </c>
      <c r="AH339" s="126" t="s">
        <v>229</v>
      </c>
      <c r="AI339" s="125" t="s">
        <v>228</v>
      </c>
      <c r="AJ339" s="126" t="s">
        <v>229</v>
      </c>
      <c r="AK339" s="150"/>
      <c r="AL339" s="150"/>
      <c r="AM339" s="150"/>
      <c r="AN339" s="150"/>
      <c r="AO339" s="150"/>
      <c r="AP339" s="150"/>
      <c r="AQ339" s="150"/>
      <c r="AR339" s="150"/>
      <c r="AS339" s="150"/>
      <c r="AT339" s="150"/>
      <c r="AU339" s="150"/>
      <c r="AV339" s="150"/>
      <c r="AW339" s="150"/>
      <c r="AX339" s="150"/>
      <c r="AY339" s="150"/>
      <c r="AZ339" s="150"/>
      <c r="BA339" s="150"/>
      <c r="BB339" s="150"/>
      <c r="BC339" s="150"/>
      <c r="BD339" s="150"/>
      <c r="BE339" s="150"/>
      <c r="BF339" s="150"/>
      <c r="BG339" s="150"/>
      <c r="BH339" s="150"/>
      <c r="BI339" s="150"/>
      <c r="BJ339" s="150"/>
      <c r="BK339" s="150"/>
      <c r="BL339" s="150"/>
      <c r="BM339" s="150"/>
      <c r="BN339" s="150"/>
      <c r="BO339" s="150"/>
      <c r="BP339" s="150"/>
      <c r="BQ339" s="150"/>
      <c r="BR339" s="150"/>
    </row>
    <row r="340" spans="1:70" s="115" customFormat="1" ht="66.95" customHeight="1">
      <c r="A340" s="114"/>
      <c r="B340" s="121"/>
      <c r="C340" s="144">
        <f t="shared" ref="C340:M340" ca="1" si="407">C339</f>
        <v>49</v>
      </c>
      <c r="D340" s="264" t="str">
        <f t="shared" ca="1" si="407"/>
        <v>-</v>
      </c>
      <c r="E340" s="144">
        <f t="shared" ca="1" si="407"/>
        <v>18</v>
      </c>
      <c r="F340" s="144">
        <f t="shared" ca="1" si="407"/>
        <v>650</v>
      </c>
      <c r="G340" s="144" t="str">
        <f t="shared" ca="1" si="407"/>
        <v>DA64-04402B</v>
      </c>
      <c r="H340" s="196">
        <f t="shared" ca="1" si="407"/>
        <v>-33</v>
      </c>
      <c r="I340" s="144">
        <f t="shared" si="407"/>
        <v>0</v>
      </c>
      <c r="J340" s="212">
        <f t="shared" ca="1" si="407"/>
        <v>1</v>
      </c>
      <c r="K340" s="146">
        <f t="shared" ca="1" si="407"/>
        <v>33</v>
      </c>
      <c r="L340" s="146">
        <f t="shared" ca="1" si="407"/>
        <v>45</v>
      </c>
      <c r="M340" s="146">
        <f t="shared" ca="1" si="407"/>
        <v>2</v>
      </c>
      <c r="N340" s="193">
        <f t="shared" ca="1" si="396"/>
        <v>160</v>
      </c>
      <c r="O340" s="134" t="s">
        <v>238</v>
      </c>
      <c r="P340" s="124"/>
      <c r="Q340" s="463">
        <f ca="1">IF(SUMIFS(INDIRECT("'PSI WM REF'!"&amp;SUBSTITUTE(ADDRESS(1,MATCH(Q$2,INDIRECT("'PSI WM REF'!"&amp;"5:5"),0)),"$1","")&amp;":"&amp;SUBSTITUTE(ADDRESS(1,MATCH(Q$2,INDIRECT("'PSI WM REF'!"&amp;"5:5"),0)),"$1","")),INDIRECT("'PSI WM REF'!"&amp;"C:C"),$G339,INDIRECT("'PSI WM REF'!"&amp;"U:U"),"3.Balance stock (only SEHC)")&gt;0,0,IF(ABS(SUMIFS(INDIRECT("'PSI WM REF'!"&amp;SUBSTITUTE(ADDRESS(1,MATCH(Q$2,INDIRECT("'PSI WM REF'!"&amp;"5:5"),0)),"$1","")&amp;":"&amp;SUBSTITUTE(ADDRESS(1,MATCH(Q$2,INDIRECT("'PSI WM REF'!"&amp;"5:5"),0)),"$1","")),INDIRECT("'PSI WM REF'!"&amp;"C:C"),$G339,INDIRECT("'PSI WM REF'!"&amp;"U:U"),"3.Balance stock (only SEHC)"))&gt;SUMIFS(INDIRECT("'PSI WM REF'!"&amp;SUBSTITUTE(ADDRESS(1,MATCH(Q$2,INDIRECT("'PSI WM REF'!"&amp;"5:5"),0)),"$1","")&amp;":"&amp;SUBSTITUTE(ADDRESS(1,MATCH(Q$2,INDIRECT("'PSI WM REF'!"&amp;"5:5"),0)),"$1","")),INDIRECT("'PSI WM REF'!"&amp;"C:C"),$G339,INDIRECT("'PSI WM REF'!"&amp;"U:U"),"1.Requirements (필요량)"),SUMIFS(INDIRECT("'PSI WM REF'!"&amp;SUBSTITUTE(ADDRESS(1,MATCH(Q$2,INDIRECT("'PSI WM REF'!"&amp;"5:5"),0)),"$1","")&amp;":"&amp;SUBSTITUTE(ADDRESS(1,MATCH(Q$2,INDIRECT("'PSI WM REF'!"&amp;"5:5"),0)),"$1","")),INDIRECT("'PSI WM REF'!"&amp;"C:C"),$G339,INDIRECT("'PSI WM REF'!"&amp;"U:U"),"1.Requirements (필요량)"),ABS(SUMIFS(INDIRECT("'PSI WM REF'!"&amp;SUBSTITUTE(ADDRESS(1,MATCH(Q$2,INDIRECT("'PSI WM REF'!"&amp;"5:5"),0)),"$1","")&amp;":"&amp;SUBSTITUTE(ADDRESS(1,MATCH(Q$2,INDIRECT("'PSI WM REF'!"&amp;"5:5"),0)),"$1","")),INDIRECT("'PSI WM REF'!"&amp;"C:C"),$G339,INDIRECT("'PSI WM REF'!"&amp;"U:U"),"3.Balance stock (only SEHC)"))))+N(" [[[[               Comment: WM REF PSI              ]]]")+IFERROR(SUMIFS(INDIRECT("'PSI VC'!"&amp;SUBSTITUTE(ADDRESS(1,MATCH(Q$2,INDIRECT("'PSI VC'!"&amp;"3:3"),0)),"$1","")&amp;":"&amp;SUBSTITUTE(ADDRESS(1,MATCH(Q$2,INDIRECT("'PSI VC'!"&amp;"3:3"),0)),"$1","")),INDIRECT("'PSI VC'!"&amp;"A:A"),$G339),0)+N("[[[                    Comment: VC PSI                    ]]]")+SUMIFS(INDIRECT("'Assy PSI Shortage'!"&amp;SUBSTITUTE(ADDRESS(1,42+MATCH(Q$2,INDIRECT("'Assy PSI Shortage'!"&amp;"AQ2:BA2"),0)),"$1","")&amp;":"&amp;SUBSTITUTE(ADDRESS(1,42+MATCH(Q$2,INDIRECT("'Assy PSI Shortage'!"&amp;"AQ2:BA2"),0)),"$1","")),'Assy PSI Shortage'!$AP:$AP,'DA Injection'!$G339)+N("[[[                    Comment: Assy PSI                    ]]]")</f>
        <v>0</v>
      </c>
      <c r="R340" s="464"/>
      <c r="S340" s="463">
        <f ca="1">IF(SUMIFS(INDIRECT("'PSI WM REF'!"&amp;SUBSTITUTE(ADDRESS(1,MATCH(S$2,INDIRECT("'PSI WM REF'!"&amp;"5:5"),0)),"$1","")&amp;":"&amp;SUBSTITUTE(ADDRESS(1,MATCH(S$2,INDIRECT("'PSI WM REF'!"&amp;"5:5"),0)),"$1","")),INDIRECT("'PSI WM REF'!"&amp;"C:C"),$G339,INDIRECT("'PSI WM REF'!"&amp;"U:U"),"3.Balance stock (only SEHC)")&gt;0,0,IF(ABS(SUMIFS(INDIRECT("'PSI WM REF'!"&amp;SUBSTITUTE(ADDRESS(1,MATCH(S$2,INDIRECT("'PSI WM REF'!"&amp;"5:5"),0)),"$1","")&amp;":"&amp;SUBSTITUTE(ADDRESS(1,MATCH(S$2,INDIRECT("'PSI WM REF'!"&amp;"5:5"),0)),"$1","")),INDIRECT("'PSI WM REF'!"&amp;"C:C"),$G339,INDIRECT("'PSI WM REF'!"&amp;"U:U"),"3.Balance stock (only SEHC)"))&gt;SUMIFS(INDIRECT("'PSI WM REF'!"&amp;SUBSTITUTE(ADDRESS(1,MATCH(S$2,INDIRECT("'PSI WM REF'!"&amp;"5:5"),0)),"$1","")&amp;":"&amp;SUBSTITUTE(ADDRESS(1,MATCH(S$2,INDIRECT("'PSI WM REF'!"&amp;"5:5"),0)),"$1","")),INDIRECT("'PSI WM REF'!"&amp;"C:C"),$G339,INDIRECT("'PSI WM REF'!"&amp;"U:U"),"1.Requirements (필요량)"),SUMIFS(INDIRECT("'PSI WM REF'!"&amp;SUBSTITUTE(ADDRESS(1,MATCH(S$2,INDIRECT("'PSI WM REF'!"&amp;"5:5"),0)),"$1","")&amp;":"&amp;SUBSTITUTE(ADDRESS(1,MATCH(S$2,INDIRECT("'PSI WM REF'!"&amp;"5:5"),0)),"$1","")),INDIRECT("'PSI WM REF'!"&amp;"C:C"),$G339,INDIRECT("'PSI WM REF'!"&amp;"U:U"),"1.Requirements (필요량)"),ABS(SUMIFS(INDIRECT("'PSI WM REF'!"&amp;SUBSTITUTE(ADDRESS(1,MATCH(S$2,INDIRECT("'PSI WM REF'!"&amp;"5:5"),0)),"$1","")&amp;":"&amp;SUBSTITUTE(ADDRESS(1,MATCH(S$2,INDIRECT("'PSI WM REF'!"&amp;"5:5"),0)),"$1","")),INDIRECT("'PSI WM REF'!"&amp;"C:C"),$G339,INDIRECT("'PSI WM REF'!"&amp;"U:U"),"3.Balance stock (only SEHC)"))))+N(" [[[[               Comment: WM REF PSI              ]]]")+IFERROR(SUMIFS(INDIRECT("'PSI VC'!"&amp;SUBSTITUTE(ADDRESS(1,MATCH(S$2,INDIRECT("'PSI VC'!"&amp;"3:3"),0)),"$1","")&amp;":"&amp;SUBSTITUTE(ADDRESS(1,MATCH(S$2,INDIRECT("'PSI VC'!"&amp;"3:3"),0)),"$1","")),INDIRECT("'PSI VC'!"&amp;"A:A"),$G339),0)+N("[[[                    Comment: VC PSI                    ]]]")+SUMIFS(INDIRECT("'Assy PSI Shortage'!"&amp;SUBSTITUTE(ADDRESS(1,42+MATCH(S$2,INDIRECT("'Assy PSI Shortage'!"&amp;"AQ2:BA2"),0)),"$1","")&amp;":"&amp;SUBSTITUTE(ADDRESS(1,42+MATCH(S$2,INDIRECT("'Assy PSI Shortage'!"&amp;"AQ2:BA2"),0)),"$1","")),'Assy PSI Shortage'!$AP:$AP,'DA Injection'!$G339)+N("[[[                    Comment: Assy PSI                    ]]]")</f>
        <v>0</v>
      </c>
      <c r="T340" s="464"/>
      <c r="U340" s="463">
        <f ca="1">IF(SUMIFS(INDIRECT("'PSI WM REF'!"&amp;SUBSTITUTE(ADDRESS(1,MATCH(U$2,INDIRECT("'PSI WM REF'!"&amp;"5:5"),0)),"$1","")&amp;":"&amp;SUBSTITUTE(ADDRESS(1,MATCH(U$2,INDIRECT("'PSI WM REF'!"&amp;"5:5"),0)),"$1","")),INDIRECT("'PSI WM REF'!"&amp;"C:C"),$G339,INDIRECT("'PSI WM REF'!"&amp;"U:U"),"3.Balance stock (only SEHC)")&gt;0,0,IF(ABS(SUMIFS(INDIRECT("'PSI WM REF'!"&amp;SUBSTITUTE(ADDRESS(1,MATCH(U$2,INDIRECT("'PSI WM REF'!"&amp;"5:5"),0)),"$1","")&amp;":"&amp;SUBSTITUTE(ADDRESS(1,MATCH(U$2,INDIRECT("'PSI WM REF'!"&amp;"5:5"),0)),"$1","")),INDIRECT("'PSI WM REF'!"&amp;"C:C"),$G339,INDIRECT("'PSI WM REF'!"&amp;"U:U"),"3.Balance stock (only SEHC)"))&gt;SUMIFS(INDIRECT("'PSI WM REF'!"&amp;SUBSTITUTE(ADDRESS(1,MATCH(U$2,INDIRECT("'PSI WM REF'!"&amp;"5:5"),0)),"$1","")&amp;":"&amp;SUBSTITUTE(ADDRESS(1,MATCH(U$2,INDIRECT("'PSI WM REF'!"&amp;"5:5"),0)),"$1","")),INDIRECT("'PSI WM REF'!"&amp;"C:C"),$G339,INDIRECT("'PSI WM REF'!"&amp;"U:U"),"1.Requirements (필요량)"),SUMIFS(INDIRECT("'PSI WM REF'!"&amp;SUBSTITUTE(ADDRESS(1,MATCH(U$2,INDIRECT("'PSI WM REF'!"&amp;"5:5"),0)),"$1","")&amp;":"&amp;SUBSTITUTE(ADDRESS(1,MATCH(U$2,INDIRECT("'PSI WM REF'!"&amp;"5:5"),0)),"$1","")),INDIRECT("'PSI WM REF'!"&amp;"C:C"),$G339,INDIRECT("'PSI WM REF'!"&amp;"U:U"),"1.Requirements (필요량)"),ABS(SUMIFS(INDIRECT("'PSI WM REF'!"&amp;SUBSTITUTE(ADDRESS(1,MATCH(U$2,INDIRECT("'PSI WM REF'!"&amp;"5:5"),0)),"$1","")&amp;":"&amp;SUBSTITUTE(ADDRESS(1,MATCH(U$2,INDIRECT("'PSI WM REF'!"&amp;"5:5"),0)),"$1","")),INDIRECT("'PSI WM REF'!"&amp;"C:C"),$G339,INDIRECT("'PSI WM REF'!"&amp;"U:U"),"3.Balance stock (only SEHC)"))))+N(" [[[[               Comment: WM REF PSI              ]]]")+IFERROR(SUMIFS(INDIRECT("'PSI VC'!"&amp;SUBSTITUTE(ADDRESS(1,MATCH(U$2,INDIRECT("'PSI VC'!"&amp;"3:3"),0)),"$1","")&amp;":"&amp;SUBSTITUTE(ADDRESS(1,MATCH(U$2,INDIRECT("'PSI VC'!"&amp;"3:3"),0)),"$1","")),INDIRECT("'PSI VC'!"&amp;"A:A"),$G339),0)+N("[[[                    Comment: VC PSI                    ]]]")+SUMIFS(INDIRECT("'Assy PSI Shortage'!"&amp;SUBSTITUTE(ADDRESS(1,42+MATCH(U$2,INDIRECT("'Assy PSI Shortage'!"&amp;"AQ2:BA2"),0)),"$1","")&amp;":"&amp;SUBSTITUTE(ADDRESS(1,42+MATCH(U$2,INDIRECT("'Assy PSI Shortage'!"&amp;"AQ2:BA2"),0)),"$1","")),'Assy PSI Shortage'!$AP:$AP,'DA Injection'!$G339)+N("[[[                    Comment: Assy PSI                    ]]]")</f>
        <v>0</v>
      </c>
      <c r="V340" s="464"/>
      <c r="W340" s="463">
        <f ca="1">IF(SUMIFS(INDIRECT("'PSI WM REF'!"&amp;SUBSTITUTE(ADDRESS(1,MATCH(W$2,INDIRECT("'PSI WM REF'!"&amp;"5:5"),0)),"$1","")&amp;":"&amp;SUBSTITUTE(ADDRESS(1,MATCH(W$2,INDIRECT("'PSI WM REF'!"&amp;"5:5"),0)),"$1","")),INDIRECT("'PSI WM REF'!"&amp;"C:C"),$G339,INDIRECT("'PSI WM REF'!"&amp;"U:U"),"3.Balance stock (only SEHC)")&gt;0,0,IF(ABS(SUMIFS(INDIRECT("'PSI WM REF'!"&amp;SUBSTITUTE(ADDRESS(1,MATCH(W$2,INDIRECT("'PSI WM REF'!"&amp;"5:5"),0)),"$1","")&amp;":"&amp;SUBSTITUTE(ADDRESS(1,MATCH(W$2,INDIRECT("'PSI WM REF'!"&amp;"5:5"),0)),"$1","")),INDIRECT("'PSI WM REF'!"&amp;"C:C"),$G339,INDIRECT("'PSI WM REF'!"&amp;"U:U"),"3.Balance stock (only SEHC)"))&gt;SUMIFS(INDIRECT("'PSI WM REF'!"&amp;SUBSTITUTE(ADDRESS(1,MATCH(W$2,INDIRECT("'PSI WM REF'!"&amp;"5:5"),0)),"$1","")&amp;":"&amp;SUBSTITUTE(ADDRESS(1,MATCH(W$2,INDIRECT("'PSI WM REF'!"&amp;"5:5"),0)),"$1","")),INDIRECT("'PSI WM REF'!"&amp;"C:C"),$G339,INDIRECT("'PSI WM REF'!"&amp;"U:U"),"1.Requirements (필요량)"),SUMIFS(INDIRECT("'PSI WM REF'!"&amp;SUBSTITUTE(ADDRESS(1,MATCH(W$2,INDIRECT("'PSI WM REF'!"&amp;"5:5"),0)),"$1","")&amp;":"&amp;SUBSTITUTE(ADDRESS(1,MATCH(W$2,INDIRECT("'PSI WM REF'!"&amp;"5:5"),0)),"$1","")),INDIRECT("'PSI WM REF'!"&amp;"C:C"),$G339,INDIRECT("'PSI WM REF'!"&amp;"U:U"),"1.Requirements (필요량)"),ABS(SUMIFS(INDIRECT("'PSI WM REF'!"&amp;SUBSTITUTE(ADDRESS(1,MATCH(W$2,INDIRECT("'PSI WM REF'!"&amp;"5:5"),0)),"$1","")&amp;":"&amp;SUBSTITUTE(ADDRESS(1,MATCH(W$2,INDIRECT("'PSI WM REF'!"&amp;"5:5"),0)),"$1","")),INDIRECT("'PSI WM REF'!"&amp;"C:C"),$G339,INDIRECT("'PSI WM REF'!"&amp;"U:U"),"3.Balance stock (only SEHC)"))))+N(" [[[[               Comment: WM REF PSI              ]]]")+IFERROR(SUMIFS(INDIRECT("'PSI VC'!"&amp;SUBSTITUTE(ADDRESS(1,MATCH(W$2,INDIRECT("'PSI VC'!"&amp;"3:3"),0)),"$1","")&amp;":"&amp;SUBSTITUTE(ADDRESS(1,MATCH(W$2,INDIRECT("'PSI VC'!"&amp;"3:3"),0)),"$1","")),INDIRECT("'PSI VC'!"&amp;"A:A"),$G339),0)+N("[[[                    Comment: VC PSI                    ]]]")+SUMIFS(INDIRECT("'Assy PSI Shortage'!"&amp;SUBSTITUTE(ADDRESS(1,42+MATCH(W$2,INDIRECT("'Assy PSI Shortage'!"&amp;"AQ2:BA2"),0)),"$1","")&amp;":"&amp;SUBSTITUTE(ADDRESS(1,42+MATCH(W$2,INDIRECT("'Assy PSI Shortage'!"&amp;"AQ2:BA2"),0)),"$1","")),'Assy PSI Shortage'!$AP:$AP,'DA Injection'!$G339)+N("[[[                    Comment: Assy PSI                    ]]]")</f>
        <v>0</v>
      </c>
      <c r="X340" s="464"/>
      <c r="Y340" s="463">
        <f ca="1">IF(SUMIFS(INDIRECT("'PSI WM REF'!"&amp;SUBSTITUTE(ADDRESS(1,MATCH(Y$2,INDIRECT("'PSI WM REF'!"&amp;"5:5"),0)),"$1","")&amp;":"&amp;SUBSTITUTE(ADDRESS(1,MATCH(Y$2,INDIRECT("'PSI WM REF'!"&amp;"5:5"),0)),"$1","")),INDIRECT("'PSI WM REF'!"&amp;"C:C"),$G339,INDIRECT("'PSI WM REF'!"&amp;"U:U"),"3.Balance stock (only SEHC)")&gt;0,0,IF(ABS(SUMIFS(INDIRECT("'PSI WM REF'!"&amp;SUBSTITUTE(ADDRESS(1,MATCH(Y$2,INDIRECT("'PSI WM REF'!"&amp;"5:5"),0)),"$1","")&amp;":"&amp;SUBSTITUTE(ADDRESS(1,MATCH(Y$2,INDIRECT("'PSI WM REF'!"&amp;"5:5"),0)),"$1","")),INDIRECT("'PSI WM REF'!"&amp;"C:C"),$G339,INDIRECT("'PSI WM REF'!"&amp;"U:U"),"3.Balance stock (only SEHC)"))&gt;SUMIFS(INDIRECT("'PSI WM REF'!"&amp;SUBSTITUTE(ADDRESS(1,MATCH(Y$2,INDIRECT("'PSI WM REF'!"&amp;"5:5"),0)),"$1","")&amp;":"&amp;SUBSTITUTE(ADDRESS(1,MATCH(Y$2,INDIRECT("'PSI WM REF'!"&amp;"5:5"),0)),"$1","")),INDIRECT("'PSI WM REF'!"&amp;"C:C"),$G339,INDIRECT("'PSI WM REF'!"&amp;"U:U"),"1.Requirements (필요량)"),SUMIFS(INDIRECT("'PSI WM REF'!"&amp;SUBSTITUTE(ADDRESS(1,MATCH(Y$2,INDIRECT("'PSI WM REF'!"&amp;"5:5"),0)),"$1","")&amp;":"&amp;SUBSTITUTE(ADDRESS(1,MATCH(Y$2,INDIRECT("'PSI WM REF'!"&amp;"5:5"),0)),"$1","")),INDIRECT("'PSI WM REF'!"&amp;"C:C"),$G339,INDIRECT("'PSI WM REF'!"&amp;"U:U"),"1.Requirements (필요량)"),ABS(SUMIFS(INDIRECT("'PSI WM REF'!"&amp;SUBSTITUTE(ADDRESS(1,MATCH(Y$2,INDIRECT("'PSI WM REF'!"&amp;"5:5"),0)),"$1","")&amp;":"&amp;SUBSTITUTE(ADDRESS(1,MATCH(Y$2,INDIRECT("'PSI WM REF'!"&amp;"5:5"),0)),"$1","")),INDIRECT("'PSI WM REF'!"&amp;"C:C"),$G339,INDIRECT("'PSI WM REF'!"&amp;"U:U"),"3.Balance stock (only SEHC)"))))+N(" [[[[               Comment: WM REF PSI              ]]]")+IFERROR(SUMIFS(INDIRECT("'PSI VC'!"&amp;SUBSTITUTE(ADDRESS(1,MATCH(Y$2,INDIRECT("'PSI VC'!"&amp;"3:3"),0)),"$1","")&amp;":"&amp;SUBSTITUTE(ADDRESS(1,MATCH(Y$2,INDIRECT("'PSI VC'!"&amp;"3:3"),0)),"$1","")),INDIRECT("'PSI VC'!"&amp;"A:A"),$G339),0)+N("[[[                    Comment: VC PSI                    ]]]")+SUMIFS(INDIRECT("'Assy PSI Shortage'!"&amp;SUBSTITUTE(ADDRESS(1,42+MATCH(Y$2,INDIRECT("'Assy PSI Shortage'!"&amp;"AQ2:BA2"),0)),"$1","")&amp;":"&amp;SUBSTITUTE(ADDRESS(1,42+MATCH(Y$2,INDIRECT("'Assy PSI Shortage'!"&amp;"AQ2:BA2"),0)),"$1","")),'Assy PSI Shortage'!$AP:$AP,'DA Injection'!$G339)+N("[[[                    Comment: Assy PSI                    ]]]")</f>
        <v>0</v>
      </c>
      <c r="Z340" s="464"/>
      <c r="AA340" s="463">
        <f ca="1">IF(SUMIFS(INDIRECT("'PSI WM REF'!"&amp;SUBSTITUTE(ADDRESS(1,MATCH(AA$2,INDIRECT("'PSI WM REF'!"&amp;"5:5"),0)),"$1","")&amp;":"&amp;SUBSTITUTE(ADDRESS(1,MATCH(AA$2,INDIRECT("'PSI WM REF'!"&amp;"5:5"),0)),"$1","")),INDIRECT("'PSI WM REF'!"&amp;"C:C"),$G339,INDIRECT("'PSI WM REF'!"&amp;"U:U"),"3.Balance stock (only SEHC)")&gt;0,0,IF(ABS(SUMIFS(INDIRECT("'PSI WM REF'!"&amp;SUBSTITUTE(ADDRESS(1,MATCH(AA$2,INDIRECT("'PSI WM REF'!"&amp;"5:5"),0)),"$1","")&amp;":"&amp;SUBSTITUTE(ADDRESS(1,MATCH(AA$2,INDIRECT("'PSI WM REF'!"&amp;"5:5"),0)),"$1","")),INDIRECT("'PSI WM REF'!"&amp;"C:C"),$G339,INDIRECT("'PSI WM REF'!"&amp;"U:U"),"3.Balance stock (only SEHC)"))&gt;SUMIFS(INDIRECT("'PSI WM REF'!"&amp;SUBSTITUTE(ADDRESS(1,MATCH(AA$2,INDIRECT("'PSI WM REF'!"&amp;"5:5"),0)),"$1","")&amp;":"&amp;SUBSTITUTE(ADDRESS(1,MATCH(AA$2,INDIRECT("'PSI WM REF'!"&amp;"5:5"),0)),"$1","")),INDIRECT("'PSI WM REF'!"&amp;"C:C"),$G339,INDIRECT("'PSI WM REF'!"&amp;"U:U"),"1.Requirements (필요량)"),SUMIFS(INDIRECT("'PSI WM REF'!"&amp;SUBSTITUTE(ADDRESS(1,MATCH(AA$2,INDIRECT("'PSI WM REF'!"&amp;"5:5"),0)),"$1","")&amp;":"&amp;SUBSTITUTE(ADDRESS(1,MATCH(AA$2,INDIRECT("'PSI WM REF'!"&amp;"5:5"),0)),"$1","")),INDIRECT("'PSI WM REF'!"&amp;"C:C"),$G339,INDIRECT("'PSI WM REF'!"&amp;"U:U"),"1.Requirements (필요량)"),ABS(SUMIFS(INDIRECT("'PSI WM REF'!"&amp;SUBSTITUTE(ADDRESS(1,MATCH(AA$2,INDIRECT("'PSI WM REF'!"&amp;"5:5"),0)),"$1","")&amp;":"&amp;SUBSTITUTE(ADDRESS(1,MATCH(AA$2,INDIRECT("'PSI WM REF'!"&amp;"5:5"),0)),"$1","")),INDIRECT("'PSI WM REF'!"&amp;"C:C"),$G339,INDIRECT("'PSI WM REF'!"&amp;"U:U"),"3.Balance stock (only SEHC)"))))+N(" [[[[               Comment: WM REF PSI              ]]]")+IFERROR(SUMIFS(INDIRECT("'PSI VC'!"&amp;SUBSTITUTE(ADDRESS(1,MATCH(AA$2,INDIRECT("'PSI VC'!"&amp;"3:3"),0)),"$1","")&amp;":"&amp;SUBSTITUTE(ADDRESS(1,MATCH(AA$2,INDIRECT("'PSI VC'!"&amp;"3:3"),0)),"$1","")),INDIRECT("'PSI VC'!"&amp;"A:A"),$G339),0)+N("[[[                    Comment: VC PSI                    ]]]")+SUMIFS(INDIRECT("'Assy PSI Shortage'!"&amp;SUBSTITUTE(ADDRESS(1,42+MATCH(AA$2,INDIRECT("'Assy PSI Shortage'!"&amp;"AQ2:BA2"),0)),"$1","")&amp;":"&amp;SUBSTITUTE(ADDRESS(1,42+MATCH(AA$2,INDIRECT("'Assy PSI Shortage'!"&amp;"AQ2:BA2"),0)),"$1","")),'Assy PSI Shortage'!$AP:$AP,'DA Injection'!$G339)+N("[[[                    Comment: Assy PSI                    ]]]")</f>
        <v>0</v>
      </c>
      <c r="AB340" s="464"/>
      <c r="AC340" s="463">
        <f ca="1">IF(SUMIFS(INDIRECT("'PSI WM REF'!"&amp;SUBSTITUTE(ADDRESS(1,MATCH(AC$2,INDIRECT("'PSI WM REF'!"&amp;"5:5"),0)),"$1","")&amp;":"&amp;SUBSTITUTE(ADDRESS(1,MATCH(AC$2,INDIRECT("'PSI WM REF'!"&amp;"5:5"),0)),"$1","")),INDIRECT("'PSI WM REF'!"&amp;"C:C"),$G339,INDIRECT("'PSI WM REF'!"&amp;"U:U"),"3.Balance stock (only SEHC)")&gt;0,0,IF(ABS(SUMIFS(INDIRECT("'PSI WM REF'!"&amp;SUBSTITUTE(ADDRESS(1,MATCH(AC$2,INDIRECT("'PSI WM REF'!"&amp;"5:5"),0)),"$1","")&amp;":"&amp;SUBSTITUTE(ADDRESS(1,MATCH(AC$2,INDIRECT("'PSI WM REF'!"&amp;"5:5"),0)),"$1","")),INDIRECT("'PSI WM REF'!"&amp;"C:C"),$G339,INDIRECT("'PSI WM REF'!"&amp;"U:U"),"3.Balance stock (only SEHC)"))&gt;SUMIFS(INDIRECT("'PSI WM REF'!"&amp;SUBSTITUTE(ADDRESS(1,MATCH(AC$2,INDIRECT("'PSI WM REF'!"&amp;"5:5"),0)),"$1","")&amp;":"&amp;SUBSTITUTE(ADDRESS(1,MATCH(AC$2,INDIRECT("'PSI WM REF'!"&amp;"5:5"),0)),"$1","")),INDIRECT("'PSI WM REF'!"&amp;"C:C"),$G339,INDIRECT("'PSI WM REF'!"&amp;"U:U"),"1.Requirements (필요량)"),SUMIFS(INDIRECT("'PSI WM REF'!"&amp;SUBSTITUTE(ADDRESS(1,MATCH(AC$2,INDIRECT("'PSI WM REF'!"&amp;"5:5"),0)),"$1","")&amp;":"&amp;SUBSTITUTE(ADDRESS(1,MATCH(AC$2,INDIRECT("'PSI WM REF'!"&amp;"5:5"),0)),"$1","")),INDIRECT("'PSI WM REF'!"&amp;"C:C"),$G339,INDIRECT("'PSI WM REF'!"&amp;"U:U"),"1.Requirements (필요량)"),ABS(SUMIFS(INDIRECT("'PSI WM REF'!"&amp;SUBSTITUTE(ADDRESS(1,MATCH(AC$2,INDIRECT("'PSI WM REF'!"&amp;"5:5"),0)),"$1","")&amp;":"&amp;SUBSTITUTE(ADDRESS(1,MATCH(AC$2,INDIRECT("'PSI WM REF'!"&amp;"5:5"),0)),"$1","")),INDIRECT("'PSI WM REF'!"&amp;"C:C"),$G339,INDIRECT("'PSI WM REF'!"&amp;"U:U"),"3.Balance stock (only SEHC)"))))+N(" [[[[               Comment: WM REF PSI              ]]]")+IFERROR(SUMIFS(INDIRECT("'PSI VC'!"&amp;SUBSTITUTE(ADDRESS(1,MATCH(AC$2,INDIRECT("'PSI VC'!"&amp;"3:3"),0)),"$1","")&amp;":"&amp;SUBSTITUTE(ADDRESS(1,MATCH(AC$2,INDIRECT("'PSI VC'!"&amp;"3:3"),0)),"$1","")),INDIRECT("'PSI VC'!"&amp;"A:A"),$G339),0)+N("[[[                    Comment: VC PSI                    ]]]")+SUMIFS(INDIRECT("'Assy PSI Shortage'!"&amp;SUBSTITUTE(ADDRESS(1,42+MATCH(AC$2,INDIRECT("'Assy PSI Shortage'!"&amp;"AQ2:BA2"),0)),"$1","")&amp;":"&amp;SUBSTITUTE(ADDRESS(1,42+MATCH(AC$2,INDIRECT("'Assy PSI Shortage'!"&amp;"AQ2:BA2"),0)),"$1","")),'Assy PSI Shortage'!$AP:$AP,'DA Injection'!$G339)+N("[[[                    Comment: Assy PSI                    ]]]")</f>
        <v>0</v>
      </c>
      <c r="AD340" s="464"/>
      <c r="AE340" s="463">
        <f ca="1">IF(SUMIFS(INDIRECT("'PSI WM REF'!"&amp;SUBSTITUTE(ADDRESS(1,MATCH(AE$2,INDIRECT("'PSI WM REF'!"&amp;"5:5"),0)),"$1","")&amp;":"&amp;SUBSTITUTE(ADDRESS(1,MATCH(AE$2,INDIRECT("'PSI WM REF'!"&amp;"5:5"),0)),"$1","")),INDIRECT("'PSI WM REF'!"&amp;"C:C"),$G339,INDIRECT("'PSI WM REF'!"&amp;"U:U"),"3.Balance stock (only SEHC)")&gt;0,0,IF(ABS(SUMIFS(INDIRECT("'PSI WM REF'!"&amp;SUBSTITUTE(ADDRESS(1,MATCH(AE$2,INDIRECT("'PSI WM REF'!"&amp;"5:5"),0)),"$1","")&amp;":"&amp;SUBSTITUTE(ADDRESS(1,MATCH(AE$2,INDIRECT("'PSI WM REF'!"&amp;"5:5"),0)),"$1","")),INDIRECT("'PSI WM REF'!"&amp;"C:C"),$G339,INDIRECT("'PSI WM REF'!"&amp;"U:U"),"3.Balance stock (only SEHC)"))&gt;SUMIFS(INDIRECT("'PSI WM REF'!"&amp;SUBSTITUTE(ADDRESS(1,MATCH(AE$2,INDIRECT("'PSI WM REF'!"&amp;"5:5"),0)),"$1","")&amp;":"&amp;SUBSTITUTE(ADDRESS(1,MATCH(AE$2,INDIRECT("'PSI WM REF'!"&amp;"5:5"),0)),"$1","")),INDIRECT("'PSI WM REF'!"&amp;"C:C"),$G339,INDIRECT("'PSI WM REF'!"&amp;"U:U"),"1.Requirements (필요량)"),SUMIFS(INDIRECT("'PSI WM REF'!"&amp;SUBSTITUTE(ADDRESS(1,MATCH(AE$2,INDIRECT("'PSI WM REF'!"&amp;"5:5"),0)),"$1","")&amp;":"&amp;SUBSTITUTE(ADDRESS(1,MATCH(AE$2,INDIRECT("'PSI WM REF'!"&amp;"5:5"),0)),"$1","")),INDIRECT("'PSI WM REF'!"&amp;"C:C"),$G339,INDIRECT("'PSI WM REF'!"&amp;"U:U"),"1.Requirements (필요량)"),ABS(SUMIFS(INDIRECT("'PSI WM REF'!"&amp;SUBSTITUTE(ADDRESS(1,MATCH(AE$2,INDIRECT("'PSI WM REF'!"&amp;"5:5"),0)),"$1","")&amp;":"&amp;SUBSTITUTE(ADDRESS(1,MATCH(AE$2,INDIRECT("'PSI WM REF'!"&amp;"5:5"),0)),"$1","")),INDIRECT("'PSI WM REF'!"&amp;"C:C"),$G339,INDIRECT("'PSI WM REF'!"&amp;"U:U"),"3.Balance stock (only SEHC)"))))+N(" [[[[               Comment: WM REF PSI              ]]]")+IFERROR(SUMIFS(INDIRECT("'PSI VC'!"&amp;SUBSTITUTE(ADDRESS(1,MATCH(AE$2,INDIRECT("'PSI VC'!"&amp;"3:3"),0)),"$1","")&amp;":"&amp;SUBSTITUTE(ADDRESS(1,MATCH(AE$2,INDIRECT("'PSI VC'!"&amp;"3:3"),0)),"$1","")),INDIRECT("'PSI VC'!"&amp;"A:A"),$G339),0)+N("[[[                    Comment: VC PSI                    ]]]")+SUMIFS(INDIRECT("'Assy PSI Shortage'!"&amp;SUBSTITUTE(ADDRESS(1,42+MATCH(AE$2,INDIRECT("'Assy PSI Shortage'!"&amp;"AQ2:BA2"),0)),"$1","")&amp;":"&amp;SUBSTITUTE(ADDRESS(1,42+MATCH(AE$2,INDIRECT("'Assy PSI Shortage'!"&amp;"AQ2:BA2"),0)),"$1","")),'Assy PSI Shortage'!$AP:$AP,'DA Injection'!$G339)+N("[[[                    Comment: Assy PSI                    ]]]")</f>
        <v>0</v>
      </c>
      <c r="AF340" s="464"/>
      <c r="AG340" s="463">
        <f ca="1">IF(SUMIFS(INDIRECT("'PSI WM REF'!"&amp;SUBSTITUTE(ADDRESS(1,MATCH(AG$2,INDIRECT("'PSI WM REF'!"&amp;"5:5"),0)),"$1","")&amp;":"&amp;SUBSTITUTE(ADDRESS(1,MATCH(AG$2,INDIRECT("'PSI WM REF'!"&amp;"5:5"),0)),"$1","")),INDIRECT("'PSI WM REF'!"&amp;"C:C"),$G339,INDIRECT("'PSI WM REF'!"&amp;"U:U"),"3.Balance stock (only SEHC)")&gt;0,0,IF(ABS(SUMIFS(INDIRECT("'PSI WM REF'!"&amp;SUBSTITUTE(ADDRESS(1,MATCH(AG$2,INDIRECT("'PSI WM REF'!"&amp;"5:5"),0)),"$1","")&amp;":"&amp;SUBSTITUTE(ADDRESS(1,MATCH(AG$2,INDIRECT("'PSI WM REF'!"&amp;"5:5"),0)),"$1","")),INDIRECT("'PSI WM REF'!"&amp;"C:C"),$G339,INDIRECT("'PSI WM REF'!"&amp;"U:U"),"3.Balance stock (only SEHC)"))&gt;SUMIFS(INDIRECT("'PSI WM REF'!"&amp;SUBSTITUTE(ADDRESS(1,MATCH(AG$2,INDIRECT("'PSI WM REF'!"&amp;"5:5"),0)),"$1","")&amp;":"&amp;SUBSTITUTE(ADDRESS(1,MATCH(AG$2,INDIRECT("'PSI WM REF'!"&amp;"5:5"),0)),"$1","")),INDIRECT("'PSI WM REF'!"&amp;"C:C"),$G339,INDIRECT("'PSI WM REF'!"&amp;"U:U"),"1.Requirements (필요량)"),SUMIFS(INDIRECT("'PSI WM REF'!"&amp;SUBSTITUTE(ADDRESS(1,MATCH(AG$2,INDIRECT("'PSI WM REF'!"&amp;"5:5"),0)),"$1","")&amp;":"&amp;SUBSTITUTE(ADDRESS(1,MATCH(AG$2,INDIRECT("'PSI WM REF'!"&amp;"5:5"),0)),"$1","")),INDIRECT("'PSI WM REF'!"&amp;"C:C"),$G339,INDIRECT("'PSI WM REF'!"&amp;"U:U"),"1.Requirements (필요량)"),ABS(SUMIFS(INDIRECT("'PSI WM REF'!"&amp;SUBSTITUTE(ADDRESS(1,MATCH(AG$2,INDIRECT("'PSI WM REF'!"&amp;"5:5"),0)),"$1","")&amp;":"&amp;SUBSTITUTE(ADDRESS(1,MATCH(AG$2,INDIRECT("'PSI WM REF'!"&amp;"5:5"),0)),"$1","")),INDIRECT("'PSI WM REF'!"&amp;"C:C"),$G339,INDIRECT("'PSI WM REF'!"&amp;"U:U"),"3.Balance stock (only SEHC)"))))+N(" [[[[               Comment: WM REF PSI              ]]]")+IFERROR(SUMIFS(INDIRECT("'PSI VC'!"&amp;SUBSTITUTE(ADDRESS(1,MATCH(AG$2,INDIRECT("'PSI VC'!"&amp;"3:3"),0)),"$1","")&amp;":"&amp;SUBSTITUTE(ADDRESS(1,MATCH(AG$2,INDIRECT("'PSI VC'!"&amp;"3:3"),0)),"$1","")),INDIRECT("'PSI VC'!"&amp;"A:A"),$G339),0)+N("[[[                    Comment: VC PSI                    ]]]")+SUMIFS(INDIRECT("'Assy PSI Shortage'!"&amp;SUBSTITUTE(ADDRESS(1,42+MATCH(AG$2,INDIRECT("'Assy PSI Shortage'!"&amp;"AQ2:BA2"),0)),"$1","")&amp;":"&amp;SUBSTITUTE(ADDRESS(1,42+MATCH(AG$2,INDIRECT("'Assy PSI Shortage'!"&amp;"AQ2:BA2"),0)),"$1","")),'Assy PSI Shortage'!$AP:$AP,'DA Injection'!$G339)+N("[[[                    Comment: Assy PSI                    ]]]")</f>
        <v>0</v>
      </c>
      <c r="AH340" s="464"/>
      <c r="AI340" s="463">
        <f ca="1">IF(SUMIFS(INDIRECT("'PSI WM REF'!"&amp;SUBSTITUTE(ADDRESS(1,MATCH(AI$2,INDIRECT("'PSI WM REF'!"&amp;"5:5"),0)),"$1","")&amp;":"&amp;SUBSTITUTE(ADDRESS(1,MATCH(AI$2,INDIRECT("'PSI WM REF'!"&amp;"5:5"),0)),"$1","")),INDIRECT("'PSI WM REF'!"&amp;"C:C"),$G339,INDIRECT("'PSI WM REF'!"&amp;"U:U"),"3.Balance stock (only SEHC)")&gt;0,0,IF(ABS(SUMIFS(INDIRECT("'PSI WM REF'!"&amp;SUBSTITUTE(ADDRESS(1,MATCH(AI$2,INDIRECT("'PSI WM REF'!"&amp;"5:5"),0)),"$1","")&amp;":"&amp;SUBSTITUTE(ADDRESS(1,MATCH(AI$2,INDIRECT("'PSI WM REF'!"&amp;"5:5"),0)),"$1","")),INDIRECT("'PSI WM REF'!"&amp;"C:C"),$G339,INDIRECT("'PSI WM REF'!"&amp;"U:U"),"3.Balance stock (only SEHC)"))&gt;SUMIFS(INDIRECT("'PSI WM REF'!"&amp;SUBSTITUTE(ADDRESS(1,MATCH(AI$2,INDIRECT("'PSI WM REF'!"&amp;"5:5"),0)),"$1","")&amp;":"&amp;SUBSTITUTE(ADDRESS(1,MATCH(AI$2,INDIRECT("'PSI WM REF'!"&amp;"5:5"),0)),"$1","")),INDIRECT("'PSI WM REF'!"&amp;"C:C"),$G339,INDIRECT("'PSI WM REF'!"&amp;"U:U"),"1.Requirements (필요량)"),SUMIFS(INDIRECT("'PSI WM REF'!"&amp;SUBSTITUTE(ADDRESS(1,MATCH(AI$2,INDIRECT("'PSI WM REF'!"&amp;"5:5"),0)),"$1","")&amp;":"&amp;SUBSTITUTE(ADDRESS(1,MATCH(AI$2,INDIRECT("'PSI WM REF'!"&amp;"5:5"),0)),"$1","")),INDIRECT("'PSI WM REF'!"&amp;"C:C"),$G339,INDIRECT("'PSI WM REF'!"&amp;"U:U"),"1.Requirements (필요량)"),ABS(SUMIFS(INDIRECT("'PSI WM REF'!"&amp;SUBSTITUTE(ADDRESS(1,MATCH(AI$2,INDIRECT("'PSI WM REF'!"&amp;"5:5"),0)),"$1","")&amp;":"&amp;SUBSTITUTE(ADDRESS(1,MATCH(AI$2,INDIRECT("'PSI WM REF'!"&amp;"5:5"),0)),"$1","")),INDIRECT("'PSI WM REF'!"&amp;"C:C"),$G339,INDIRECT("'PSI WM REF'!"&amp;"U:U"),"3.Balance stock (only SEHC)"))))+N(" [[[[               Comment: WM REF PSI              ]]]")+IFERROR(SUMIFS(INDIRECT("'PSI VC'!"&amp;SUBSTITUTE(ADDRESS(1,MATCH(AI$2,INDIRECT("'PSI VC'!"&amp;"3:3"),0)),"$1","")&amp;":"&amp;SUBSTITUTE(ADDRESS(1,MATCH(AI$2,INDIRECT("'PSI VC'!"&amp;"3:3"),0)),"$1","")),INDIRECT("'PSI VC'!"&amp;"A:A"),$G339),0)+N("[[[                    Comment: VC PSI                    ]]]")+SUMIFS(INDIRECT("'Assy PSI Shortage'!"&amp;SUBSTITUTE(ADDRESS(1,42+MATCH(AI$2,INDIRECT("'Assy PSI Shortage'!"&amp;"AQ2:BA2"),0)),"$1","")&amp;":"&amp;SUBSTITUTE(ADDRESS(1,42+MATCH(AI$2,INDIRECT("'Assy PSI Shortage'!"&amp;"AQ2:BA2"),0)),"$1","")),'Assy PSI Shortage'!$AP:$AP,'DA Injection'!$G339)+N("[[[                    Comment: Assy PSI                    ]]]")</f>
        <v>0</v>
      </c>
      <c r="AJ340" s="464"/>
      <c r="AK340" s="150"/>
      <c r="AL340" s="150"/>
      <c r="AM340" s="150"/>
      <c r="AN340" s="150"/>
      <c r="AO340" s="150"/>
      <c r="AP340" s="150"/>
      <c r="AQ340" s="150"/>
      <c r="AR340" s="150"/>
      <c r="AS340" s="150"/>
      <c r="AT340" s="150"/>
      <c r="AU340" s="150"/>
      <c r="AV340" s="150"/>
      <c r="AW340" s="150"/>
      <c r="AX340" s="150"/>
      <c r="AY340" s="150"/>
      <c r="AZ340" s="150"/>
      <c r="BA340" s="150"/>
      <c r="BB340" s="150"/>
      <c r="BC340" s="150"/>
      <c r="BD340" s="150"/>
      <c r="BE340" s="150"/>
      <c r="BF340" s="150"/>
      <c r="BG340" s="150"/>
      <c r="BH340" s="150"/>
      <c r="BI340" s="150"/>
      <c r="BJ340" s="150"/>
      <c r="BK340" s="150"/>
      <c r="BL340" s="150"/>
      <c r="BM340" s="150"/>
      <c r="BN340" s="150"/>
      <c r="BO340" s="150"/>
      <c r="BP340" s="150"/>
      <c r="BQ340" s="150"/>
      <c r="BR340" s="150"/>
    </row>
    <row r="341" spans="1:70" s="115" customFormat="1" ht="33">
      <c r="A341" s="114"/>
      <c r="B341" s="121"/>
      <c r="C341" s="144">
        <f t="shared" ca="1" si="387"/>
        <v>49</v>
      </c>
      <c r="D341" s="264" t="str">
        <f t="shared" ca="1" si="387"/>
        <v>-</v>
      </c>
      <c r="E341" s="144">
        <f t="shared" ref="E341:M341" ca="1" si="408">E340</f>
        <v>18</v>
      </c>
      <c r="F341" s="144">
        <f t="shared" ca="1" si="408"/>
        <v>650</v>
      </c>
      <c r="G341" s="144" t="str">
        <f t="shared" ca="1" si="408"/>
        <v>DA64-04402B</v>
      </c>
      <c r="H341" s="196">
        <f t="shared" ca="1" si="408"/>
        <v>-33</v>
      </c>
      <c r="I341" s="144">
        <f t="shared" si="408"/>
        <v>0</v>
      </c>
      <c r="J341" s="212">
        <f t="shared" ca="1" si="408"/>
        <v>1</v>
      </c>
      <c r="K341" s="146">
        <f t="shared" ca="1" si="408"/>
        <v>33</v>
      </c>
      <c r="L341" s="146">
        <f t="shared" ca="1" si="408"/>
        <v>45</v>
      </c>
      <c r="M341" s="146">
        <f t="shared" ca="1" si="408"/>
        <v>2</v>
      </c>
      <c r="N341" s="193">
        <f t="shared" ca="1" si="396"/>
        <v>160</v>
      </c>
      <c r="O341" s="134"/>
      <c r="P341" s="127" t="s">
        <v>240</v>
      </c>
      <c r="Q341" s="208"/>
      <c r="R341" s="208"/>
      <c r="S341" s="208"/>
      <c r="T341" s="208"/>
      <c r="U341" s="208"/>
      <c r="V341" s="208"/>
      <c r="W341" s="208"/>
      <c r="X341" s="208"/>
      <c r="Y341" s="208"/>
      <c r="Z341" s="208"/>
      <c r="AA341" s="208"/>
      <c r="AB341" s="208"/>
      <c r="AC341" s="208"/>
      <c r="AD341" s="208"/>
      <c r="AE341" s="208"/>
      <c r="AF341" s="208"/>
      <c r="AG341" s="208"/>
      <c r="AH341" s="208"/>
      <c r="AI341" s="208"/>
      <c r="AJ341" s="208"/>
      <c r="AK341" s="150"/>
      <c r="AL341" s="150"/>
      <c r="AM341" s="150"/>
      <c r="AN341" s="150"/>
      <c r="AO341" s="150"/>
      <c r="AP341" s="150"/>
      <c r="AQ341" s="150"/>
      <c r="AR341" s="150"/>
      <c r="AS341" s="150"/>
      <c r="AT341" s="150"/>
      <c r="AU341" s="150"/>
      <c r="AV341" s="150"/>
      <c r="AW341" s="150"/>
      <c r="AX341" s="150"/>
      <c r="AY341" s="150"/>
      <c r="AZ341" s="150"/>
      <c r="BA341" s="150"/>
      <c r="BB341" s="150"/>
      <c r="BC341" s="150"/>
      <c r="BD341" s="150"/>
      <c r="BE341" s="150"/>
      <c r="BF341" s="150"/>
      <c r="BG341" s="150"/>
      <c r="BH341" s="150"/>
      <c r="BI341" s="150"/>
      <c r="BJ341" s="150"/>
      <c r="BK341" s="150"/>
      <c r="BL341" s="150"/>
      <c r="BM341" s="150"/>
      <c r="BN341" s="150"/>
      <c r="BO341" s="150"/>
      <c r="BP341" s="150"/>
      <c r="BQ341" s="150"/>
      <c r="BR341" s="150"/>
    </row>
    <row r="342" spans="1:70" s="55" customFormat="1" ht="33">
      <c r="A342" s="54">
        <f ca="1">IF(ISTEXT($G342),COUNTIF($G$6:$G342,"*")," ")</f>
        <v>337</v>
      </c>
      <c r="B342" s="122">
        <v>43524</v>
      </c>
      <c r="C342" s="144">
        <f t="shared" ca="1" si="387"/>
        <v>49</v>
      </c>
      <c r="D342" s="264" t="str">
        <f t="shared" ca="1" si="387"/>
        <v>-</v>
      </c>
      <c r="E342" s="144">
        <f t="shared" ref="E342:M342" ca="1" si="409">E341</f>
        <v>18</v>
      </c>
      <c r="F342" s="144">
        <f t="shared" ca="1" si="409"/>
        <v>650</v>
      </c>
      <c r="G342" s="144" t="str">
        <f t="shared" ca="1" si="409"/>
        <v>DA64-04402B</v>
      </c>
      <c r="H342" s="196">
        <f t="shared" ca="1" si="409"/>
        <v>-33</v>
      </c>
      <c r="I342" s="144">
        <f t="shared" si="409"/>
        <v>0</v>
      </c>
      <c r="J342" s="212">
        <f t="shared" ca="1" si="409"/>
        <v>1</v>
      </c>
      <c r="K342" s="146">
        <f t="shared" ca="1" si="409"/>
        <v>33</v>
      </c>
      <c r="L342" s="146">
        <f t="shared" ca="1" si="409"/>
        <v>45</v>
      </c>
      <c r="M342" s="146">
        <f t="shared" ca="1" si="409"/>
        <v>2</v>
      </c>
      <c r="N342" s="193">
        <f t="shared" ca="1" si="396"/>
        <v>160</v>
      </c>
      <c r="O342" s="198">
        <f ca="1">SUM(Q342:AJ342)-H339-I339</f>
        <v>33</v>
      </c>
      <c r="P342" s="127" t="s">
        <v>232</v>
      </c>
      <c r="Q342" s="128">
        <f t="shared" ref="Q342:AJ342" ca="1" si="410">Q341*$N339</f>
        <v>0</v>
      </c>
      <c r="R342" s="128">
        <f t="shared" ca="1" si="410"/>
        <v>0</v>
      </c>
      <c r="S342" s="128">
        <f t="shared" ca="1" si="410"/>
        <v>0</v>
      </c>
      <c r="T342" s="128">
        <f t="shared" ca="1" si="410"/>
        <v>0</v>
      </c>
      <c r="U342" s="128">
        <f t="shared" ca="1" si="410"/>
        <v>0</v>
      </c>
      <c r="V342" s="128">
        <f t="shared" ca="1" si="410"/>
        <v>0</v>
      </c>
      <c r="W342" s="128">
        <f t="shared" ca="1" si="410"/>
        <v>0</v>
      </c>
      <c r="X342" s="128">
        <f t="shared" ca="1" si="410"/>
        <v>0</v>
      </c>
      <c r="Y342" s="128">
        <f t="shared" ca="1" si="410"/>
        <v>0</v>
      </c>
      <c r="Z342" s="128">
        <f t="shared" ca="1" si="410"/>
        <v>0</v>
      </c>
      <c r="AA342" s="128">
        <f t="shared" ca="1" si="410"/>
        <v>0</v>
      </c>
      <c r="AB342" s="128">
        <f t="shared" ca="1" si="410"/>
        <v>0</v>
      </c>
      <c r="AC342" s="128">
        <f t="shared" ca="1" si="410"/>
        <v>0</v>
      </c>
      <c r="AD342" s="128">
        <f t="shared" ca="1" si="410"/>
        <v>0</v>
      </c>
      <c r="AE342" s="128">
        <f t="shared" ca="1" si="410"/>
        <v>0</v>
      </c>
      <c r="AF342" s="128">
        <f t="shared" ca="1" si="410"/>
        <v>0</v>
      </c>
      <c r="AG342" s="128">
        <f t="shared" ca="1" si="410"/>
        <v>0</v>
      </c>
      <c r="AH342" s="128">
        <f t="shared" ca="1" si="410"/>
        <v>0</v>
      </c>
      <c r="AI342" s="128">
        <f t="shared" ca="1" si="410"/>
        <v>0</v>
      </c>
      <c r="AJ342" s="128">
        <f t="shared" ca="1" si="410"/>
        <v>0</v>
      </c>
      <c r="AK342" s="151"/>
      <c r="AL342" s="151"/>
      <c r="AM342" s="151"/>
      <c r="AN342" s="151"/>
      <c r="AO342" s="151"/>
      <c r="AP342" s="151"/>
      <c r="AQ342" s="151"/>
      <c r="AR342" s="151"/>
      <c r="AS342" s="151"/>
      <c r="AT342" s="151"/>
      <c r="AU342" s="151"/>
      <c r="AV342" s="151"/>
      <c r="AW342" s="151"/>
      <c r="AX342" s="151"/>
      <c r="AY342" s="151"/>
      <c r="AZ342" s="151"/>
      <c r="BA342" s="151"/>
      <c r="BB342" s="151"/>
      <c r="BC342" s="151"/>
      <c r="BD342" s="151"/>
      <c r="BE342" s="151"/>
      <c r="BF342" s="151"/>
      <c r="BG342" s="151"/>
      <c r="BH342" s="151"/>
      <c r="BI342" s="151"/>
      <c r="BJ342" s="151"/>
      <c r="BK342" s="151"/>
      <c r="BL342" s="151"/>
      <c r="BM342" s="151"/>
      <c r="BN342" s="151"/>
      <c r="BO342" s="151"/>
      <c r="BP342" s="151"/>
      <c r="BQ342" s="151"/>
      <c r="BR342" s="151"/>
    </row>
    <row r="343" spans="1:70" s="38" customFormat="1" ht="33">
      <c r="A343" s="35"/>
      <c r="B343" s="123"/>
      <c r="C343" s="144">
        <f t="shared" ca="1" si="387"/>
        <v>49</v>
      </c>
      <c r="D343" s="264" t="str">
        <f t="shared" ca="1" si="387"/>
        <v>-</v>
      </c>
      <c r="E343" s="144">
        <f t="shared" ref="E343:M343" ca="1" si="411">E342</f>
        <v>18</v>
      </c>
      <c r="F343" s="144">
        <f t="shared" ca="1" si="411"/>
        <v>650</v>
      </c>
      <c r="G343" s="144" t="str">
        <f t="shared" ca="1" si="411"/>
        <v>DA64-04402B</v>
      </c>
      <c r="H343" s="196">
        <f t="shared" ca="1" si="411"/>
        <v>-33</v>
      </c>
      <c r="I343" s="144">
        <f t="shared" si="411"/>
        <v>0</v>
      </c>
      <c r="J343" s="212">
        <f t="shared" ca="1" si="411"/>
        <v>1</v>
      </c>
      <c r="K343" s="146">
        <f t="shared" ca="1" si="411"/>
        <v>33</v>
      </c>
      <c r="L343" s="146">
        <f t="shared" ca="1" si="411"/>
        <v>45</v>
      </c>
      <c r="M343" s="146">
        <f t="shared" ca="1" si="411"/>
        <v>2</v>
      </c>
      <c r="N343" s="193">
        <f t="shared" ca="1" si="396"/>
        <v>160</v>
      </c>
      <c r="O343" s="135">
        <f ca="1">SUM(Q343:AJ343)</f>
        <v>0</v>
      </c>
      <c r="P343" s="131" t="s">
        <v>233</v>
      </c>
      <c r="Q343" s="129">
        <f ca="1">SUMIFS('Production Result'!$D:$D,'Production Result'!$C:$C,'DA Injection'!$G343,'Production Result'!$B:$B,'DA Injection'!Q$2)</f>
        <v>0</v>
      </c>
      <c r="R343" s="129">
        <f ca="1">SUMIFS('Production Result'!$E:$E,'Production Result'!$C:$C,'DA Injection'!$G343,'Production Result'!$B:$B,'DA Injection'!Q$2)</f>
        <v>0</v>
      </c>
      <c r="S343" s="129">
        <f ca="1">SUMIFS('Production Result'!$D:$D,'Production Result'!$C:$C,'DA Injection'!$G343,'Production Result'!$B:$B,'DA Injection'!S$2)</f>
        <v>0</v>
      </c>
      <c r="T343" s="129">
        <f ca="1">SUMIFS('Production Result'!$E:$E,'Production Result'!$C:$C,'DA Injection'!$G343,'Production Result'!$B:$B,'DA Injection'!S$2)</f>
        <v>0</v>
      </c>
      <c r="U343" s="129">
        <f ca="1">SUMIFS('Production Result'!$D:$D,'Production Result'!$C:$C,'DA Injection'!$G343,'Production Result'!$B:$B,'DA Injection'!U$2)</f>
        <v>0</v>
      </c>
      <c r="V343" s="129">
        <f ca="1">SUMIFS('Production Result'!$E:$E,'Production Result'!$C:$C,'DA Injection'!$G343,'Production Result'!$B:$B,'DA Injection'!U$2)</f>
        <v>0</v>
      </c>
      <c r="W343" s="129">
        <f ca="1">SUMIFS('Production Result'!$D:$D,'Production Result'!$C:$C,'DA Injection'!$G343,'Production Result'!$B:$B,'DA Injection'!W$2)</f>
        <v>0</v>
      </c>
      <c r="X343" s="129">
        <f ca="1">SUMIFS('Production Result'!$E:$E,'Production Result'!$C:$C,'DA Injection'!$G343,'Production Result'!$B:$B,'DA Injection'!W$2)</f>
        <v>0</v>
      </c>
      <c r="Y343" s="129">
        <f ca="1">SUMIFS('Production Result'!$D:$D,'Production Result'!$C:$C,'DA Injection'!$G343,'Production Result'!$B:$B,'DA Injection'!Y$2)</f>
        <v>0</v>
      </c>
      <c r="Z343" s="129">
        <f ca="1">SUMIFS('Production Result'!$E:$E,'Production Result'!$C:$C,'DA Injection'!$G343,'Production Result'!$B:$B,'DA Injection'!Y$2)</f>
        <v>0</v>
      </c>
      <c r="AA343" s="129">
        <f ca="1">SUMIFS('Production Result'!$D:$D,'Production Result'!$C:$C,'DA Injection'!$G343,'Production Result'!$B:$B,'DA Injection'!AA$2)</f>
        <v>0</v>
      </c>
      <c r="AB343" s="129">
        <f ca="1">SUMIFS('Production Result'!$E:$E,'Production Result'!$C:$C,'DA Injection'!$G343,'Production Result'!$B:$B,'DA Injection'!AA$2)</f>
        <v>0</v>
      </c>
      <c r="AC343" s="129">
        <f ca="1">SUMIFS('Production Result'!$D:$D,'Production Result'!$C:$C,'DA Injection'!$G343,'Production Result'!$B:$B,'DA Injection'!AC$2)</f>
        <v>0</v>
      </c>
      <c r="AD343" s="129">
        <f ca="1">SUMIFS('Production Result'!$E:$E,'Production Result'!$C:$C,'DA Injection'!$G343,'Production Result'!$B:$B,'DA Injection'!AC$2)</f>
        <v>0</v>
      </c>
      <c r="AE343" s="129">
        <f ca="1">SUMIFS('Production Result'!$D:$D,'Production Result'!$C:$C,'DA Injection'!$G343,'Production Result'!$B:$B,'DA Injection'!AE$2)</f>
        <v>0</v>
      </c>
      <c r="AF343" s="129">
        <f ca="1">SUMIFS('Production Result'!$E:$E,'Production Result'!$C:$C,'DA Injection'!$G343,'Production Result'!$B:$B,'DA Injection'!AE$2)</f>
        <v>0</v>
      </c>
      <c r="AG343" s="129">
        <f ca="1">SUMIFS('Production Result'!$D:$D,'Production Result'!$C:$C,'DA Injection'!$G343,'Production Result'!$B:$B,'DA Injection'!AG$2)</f>
        <v>0</v>
      </c>
      <c r="AH343" s="129">
        <f ca="1">SUMIFS('Production Result'!$E:$E,'Production Result'!$C:$C,'DA Injection'!$G343,'Production Result'!$B:$B,'DA Injection'!AG$2)</f>
        <v>0</v>
      </c>
      <c r="AI343" s="129">
        <f ca="1">SUMIFS('Production Result'!$D:$D,'Production Result'!$C:$C,'DA Injection'!$G343,'Production Result'!$B:$B,'DA Injection'!AI$2)</f>
        <v>0</v>
      </c>
      <c r="AJ343" s="129">
        <f ca="1">SUMIFS('Production Result'!$E:$E,'Production Result'!$C:$C,'DA Injection'!$G343,'Production Result'!$B:$B,'DA Injection'!AI$2)</f>
        <v>0</v>
      </c>
      <c r="AK343" s="151"/>
      <c r="AL343" s="151"/>
      <c r="AM343" s="151"/>
      <c r="AN343" s="151"/>
      <c r="AO343" s="151"/>
      <c r="AP343" s="151"/>
      <c r="AQ343" s="151"/>
      <c r="AR343" s="151"/>
      <c r="AS343" s="151"/>
      <c r="AT343" s="151"/>
      <c r="AU343" s="151"/>
      <c r="AV343" s="151"/>
      <c r="AW343" s="151"/>
      <c r="AX343" s="151"/>
      <c r="AY343" s="151"/>
      <c r="AZ343" s="151"/>
      <c r="BA343" s="151"/>
      <c r="BB343" s="151"/>
      <c r="BC343" s="151"/>
      <c r="BD343" s="151"/>
      <c r="BE343" s="151"/>
      <c r="BF343" s="151"/>
      <c r="BG343" s="151"/>
      <c r="BH343" s="151"/>
      <c r="BI343" s="151"/>
      <c r="BJ343" s="151"/>
      <c r="BK343" s="151"/>
      <c r="BL343" s="151"/>
      <c r="BM343" s="151"/>
      <c r="BN343" s="151"/>
      <c r="BO343" s="151"/>
      <c r="BP343" s="151"/>
      <c r="BQ343" s="151"/>
      <c r="BR343" s="151"/>
    </row>
    <row r="344" spans="1:70" s="38" customFormat="1" ht="33">
      <c r="A344" s="35"/>
      <c r="B344" s="123"/>
      <c r="C344" s="144">
        <f t="shared" ca="1" si="387"/>
        <v>49</v>
      </c>
      <c r="D344" s="264" t="str">
        <f t="shared" ca="1" si="387"/>
        <v>-</v>
      </c>
      <c r="E344" s="144">
        <f t="shared" ref="E344:M344" ca="1" si="412">E343</f>
        <v>18</v>
      </c>
      <c r="F344" s="144">
        <f t="shared" ca="1" si="412"/>
        <v>650</v>
      </c>
      <c r="G344" s="144" t="str">
        <f t="shared" ca="1" si="412"/>
        <v>DA64-04402B</v>
      </c>
      <c r="H344" s="196">
        <f t="shared" ca="1" si="412"/>
        <v>-33</v>
      </c>
      <c r="I344" s="144">
        <f t="shared" si="412"/>
        <v>0</v>
      </c>
      <c r="J344" s="212">
        <f t="shared" ca="1" si="412"/>
        <v>1</v>
      </c>
      <c r="K344" s="146">
        <f t="shared" ca="1" si="412"/>
        <v>33</v>
      </c>
      <c r="L344" s="146">
        <f t="shared" ca="1" si="412"/>
        <v>45</v>
      </c>
      <c r="M344" s="146">
        <f t="shared" ca="1" si="412"/>
        <v>2</v>
      </c>
      <c r="N344" s="193">
        <f t="shared" ca="1" si="396"/>
        <v>160</v>
      </c>
      <c r="O344" s="135">
        <f ca="1">SUM(Q344:AJ344)</f>
        <v>0</v>
      </c>
      <c r="P344" s="132" t="s">
        <v>234</v>
      </c>
      <c r="Q344" s="129">
        <f ca="1">SUMIFS('Production Result'!$F:$F,'Production Result'!$C:$C,'DA Injection'!$G344,'Production Result'!$B:$B,'DA Injection'!Q$2)</f>
        <v>0</v>
      </c>
      <c r="R344" s="129">
        <f ca="1">SUMIFS('Production Result'!$G:$G,'Production Result'!$C:$C,'DA Injection'!$G344,'Production Result'!$B:$B,'DA Injection'!Q$2)</f>
        <v>0</v>
      </c>
      <c r="S344" s="129">
        <f ca="1">SUMIFS('Production Result'!$F:$F,'Production Result'!$C:$C,'DA Injection'!$G344,'Production Result'!$B:$B,'DA Injection'!S$2)</f>
        <v>0</v>
      </c>
      <c r="T344" s="129">
        <f ca="1">SUMIFS('Production Result'!$G:$G,'Production Result'!$C:$C,'DA Injection'!$G344,'Production Result'!$B:$B,'DA Injection'!S$2)</f>
        <v>0</v>
      </c>
      <c r="U344" s="129">
        <f ca="1">SUMIFS('Production Result'!$F:$F,'Production Result'!$C:$C,'DA Injection'!$G344,'Production Result'!$B:$B,'DA Injection'!U$2)</f>
        <v>0</v>
      </c>
      <c r="V344" s="129">
        <f ca="1">SUMIFS('Production Result'!$G:$G,'Production Result'!$C:$C,'DA Injection'!$G344,'Production Result'!$B:$B,'DA Injection'!U$2)</f>
        <v>0</v>
      </c>
      <c r="W344" s="129">
        <f ca="1">SUMIFS('Production Result'!$F:$F,'Production Result'!$C:$C,'DA Injection'!$G344,'Production Result'!$B:$B,'DA Injection'!W$2)</f>
        <v>0</v>
      </c>
      <c r="X344" s="129">
        <f ca="1">SUMIFS('Production Result'!$G:$G,'Production Result'!$C:$C,'DA Injection'!$G344,'Production Result'!$B:$B,'DA Injection'!W$2)</f>
        <v>0</v>
      </c>
      <c r="Y344" s="129">
        <f ca="1">SUMIFS('Production Result'!$F:$F,'Production Result'!$C:$C,'DA Injection'!$G344,'Production Result'!$B:$B,'DA Injection'!Y$2)</f>
        <v>0</v>
      </c>
      <c r="Z344" s="129">
        <f ca="1">SUMIFS('Production Result'!$G:$G,'Production Result'!$C:$C,'DA Injection'!$G344,'Production Result'!$B:$B,'DA Injection'!Y$2)</f>
        <v>0</v>
      </c>
      <c r="AA344" s="129">
        <f ca="1">SUMIFS('Production Result'!$F:$F,'Production Result'!$C:$C,'DA Injection'!$G344,'Production Result'!$B:$B,'DA Injection'!AA$2)</f>
        <v>0</v>
      </c>
      <c r="AB344" s="129">
        <f ca="1">SUMIFS('Production Result'!$G:$G,'Production Result'!$C:$C,'DA Injection'!$G344,'Production Result'!$B:$B,'DA Injection'!AA$2)</f>
        <v>0</v>
      </c>
      <c r="AC344" s="129">
        <f ca="1">SUMIFS('Production Result'!$F:$F,'Production Result'!$C:$C,'DA Injection'!$G344,'Production Result'!$B:$B,'DA Injection'!AC$2)</f>
        <v>0</v>
      </c>
      <c r="AD344" s="129">
        <f ca="1">SUMIFS('Production Result'!$G:$G,'Production Result'!$C:$C,'DA Injection'!$G344,'Production Result'!$B:$B,'DA Injection'!AC$2)</f>
        <v>0</v>
      </c>
      <c r="AE344" s="129">
        <f ca="1">SUMIFS('Production Result'!$F:$F,'Production Result'!$C:$C,'DA Injection'!$G344,'Production Result'!$B:$B,'DA Injection'!AE$2)</f>
        <v>0</v>
      </c>
      <c r="AF344" s="129">
        <f ca="1">SUMIFS('Production Result'!$G:$G,'Production Result'!$C:$C,'DA Injection'!$G344,'Production Result'!$B:$B,'DA Injection'!AE$2)</f>
        <v>0</v>
      </c>
      <c r="AG344" s="129">
        <f ca="1">SUMIFS('Production Result'!$F:$F,'Production Result'!$C:$C,'DA Injection'!$G344,'Production Result'!$B:$B,'DA Injection'!AG$2)</f>
        <v>0</v>
      </c>
      <c r="AH344" s="129">
        <f ca="1">SUMIFS('Production Result'!$G:$G,'Production Result'!$C:$C,'DA Injection'!$G344,'Production Result'!$B:$B,'DA Injection'!AG$2)</f>
        <v>0</v>
      </c>
      <c r="AI344" s="129">
        <f ca="1">SUMIFS('Production Result'!$F:$F,'Production Result'!$C:$C,'DA Injection'!$G344,'Production Result'!$B:$B,'DA Injection'!AI$2)</f>
        <v>0</v>
      </c>
      <c r="AJ344" s="129">
        <f ca="1">SUMIFS('Production Result'!$G:$G,'Production Result'!$C:$C,'DA Injection'!$G344,'Production Result'!$B:$B,'DA Injection'!AI$2)</f>
        <v>0</v>
      </c>
      <c r="AK344" s="151"/>
      <c r="AL344" s="151"/>
      <c r="AM344" s="151"/>
      <c r="AN344" s="151"/>
      <c r="AO344" s="151"/>
      <c r="AP344" s="151"/>
      <c r="AQ344" s="151"/>
      <c r="AR344" s="151"/>
      <c r="AS344" s="151"/>
      <c r="AT344" s="151"/>
      <c r="AU344" s="151"/>
      <c r="AV344" s="151"/>
      <c r="AW344" s="151"/>
      <c r="AX344" s="151"/>
      <c r="AY344" s="151"/>
      <c r="AZ344" s="151"/>
      <c r="BA344" s="151"/>
      <c r="BB344" s="151"/>
      <c r="BC344" s="151"/>
      <c r="BD344" s="151"/>
      <c r="BE344" s="151"/>
      <c r="BF344" s="151"/>
      <c r="BG344" s="151"/>
      <c r="BH344" s="151"/>
      <c r="BI344" s="151"/>
      <c r="BJ344" s="151"/>
      <c r="BK344" s="151"/>
      <c r="BL344" s="151"/>
      <c r="BM344" s="151"/>
      <c r="BN344" s="151"/>
      <c r="BO344" s="151"/>
      <c r="BP344" s="151"/>
      <c r="BQ344" s="151"/>
      <c r="BR344" s="151"/>
    </row>
    <row r="345" spans="1:70" s="38" customFormat="1" ht="33">
      <c r="A345" s="35"/>
      <c r="B345" s="123"/>
      <c r="C345" s="145">
        <f t="shared" ca="1" si="387"/>
        <v>49</v>
      </c>
      <c r="D345" s="264" t="str">
        <f t="shared" ca="1" si="387"/>
        <v>-</v>
      </c>
      <c r="E345" s="145">
        <f t="shared" ref="E345:M345" ca="1" si="413">E344</f>
        <v>18</v>
      </c>
      <c r="F345" s="145">
        <f t="shared" ca="1" si="413"/>
        <v>650</v>
      </c>
      <c r="G345" s="145" t="str">
        <f t="shared" ca="1" si="413"/>
        <v>DA64-04402B</v>
      </c>
      <c r="H345" s="196">
        <f t="shared" ca="1" si="413"/>
        <v>-33</v>
      </c>
      <c r="I345" s="145">
        <f t="shared" si="413"/>
        <v>0</v>
      </c>
      <c r="J345" s="213">
        <f t="shared" ca="1" si="413"/>
        <v>1</v>
      </c>
      <c r="K345" s="146">
        <f t="shared" ca="1" si="413"/>
        <v>33</v>
      </c>
      <c r="L345" s="146">
        <f t="shared" ca="1" si="413"/>
        <v>45</v>
      </c>
      <c r="M345" s="146">
        <f t="shared" ca="1" si="413"/>
        <v>2</v>
      </c>
      <c r="N345" s="194">
        <f t="shared" ca="1" si="396"/>
        <v>160</v>
      </c>
      <c r="O345" s="137" t="e">
        <f ca="1">O344/O343</f>
        <v>#DIV/0!</v>
      </c>
      <c r="P345" s="136" t="s">
        <v>239</v>
      </c>
      <c r="Q345" s="138" t="str">
        <f t="shared" ref="Q345:AJ345" ca="1" si="414">IFERROR(Q344/Q343,"")</f>
        <v/>
      </c>
      <c r="R345" s="138" t="str">
        <f t="shared" ca="1" si="414"/>
        <v/>
      </c>
      <c r="S345" s="138" t="str">
        <f t="shared" ca="1" si="414"/>
        <v/>
      </c>
      <c r="T345" s="138" t="str">
        <f t="shared" ca="1" si="414"/>
        <v/>
      </c>
      <c r="U345" s="138" t="str">
        <f t="shared" ca="1" si="414"/>
        <v/>
      </c>
      <c r="V345" s="138" t="str">
        <f t="shared" ca="1" si="414"/>
        <v/>
      </c>
      <c r="W345" s="138" t="str">
        <f t="shared" ca="1" si="414"/>
        <v/>
      </c>
      <c r="X345" s="138" t="str">
        <f t="shared" ca="1" si="414"/>
        <v/>
      </c>
      <c r="Y345" s="138" t="str">
        <f t="shared" ca="1" si="414"/>
        <v/>
      </c>
      <c r="Z345" s="138" t="str">
        <f t="shared" ca="1" si="414"/>
        <v/>
      </c>
      <c r="AA345" s="138" t="str">
        <f t="shared" ca="1" si="414"/>
        <v/>
      </c>
      <c r="AB345" s="138" t="str">
        <f t="shared" ca="1" si="414"/>
        <v/>
      </c>
      <c r="AC345" s="138" t="str">
        <f t="shared" ca="1" si="414"/>
        <v/>
      </c>
      <c r="AD345" s="138" t="str">
        <f t="shared" ca="1" si="414"/>
        <v/>
      </c>
      <c r="AE345" s="138" t="str">
        <f t="shared" ca="1" si="414"/>
        <v/>
      </c>
      <c r="AF345" s="138" t="str">
        <f t="shared" ca="1" si="414"/>
        <v/>
      </c>
      <c r="AG345" s="138" t="str">
        <f t="shared" ca="1" si="414"/>
        <v/>
      </c>
      <c r="AH345" s="138" t="str">
        <f t="shared" ca="1" si="414"/>
        <v/>
      </c>
      <c r="AI345" s="138" t="str">
        <f t="shared" ca="1" si="414"/>
        <v/>
      </c>
      <c r="AJ345" s="138" t="str">
        <f t="shared" ca="1" si="414"/>
        <v/>
      </c>
      <c r="AK345" s="151"/>
      <c r="AL345" s="151"/>
      <c r="AM345" s="151"/>
      <c r="AN345" s="151"/>
      <c r="AO345" s="151"/>
      <c r="AP345" s="151"/>
      <c r="AQ345" s="151"/>
      <c r="AR345" s="151"/>
      <c r="AS345" s="151"/>
      <c r="AT345" s="151"/>
      <c r="AU345" s="151"/>
      <c r="AV345" s="151"/>
      <c r="AW345" s="151"/>
      <c r="AX345" s="151"/>
      <c r="AY345" s="151"/>
      <c r="AZ345" s="151"/>
      <c r="BA345" s="151"/>
      <c r="BB345" s="151"/>
      <c r="BC345" s="151"/>
      <c r="BD345" s="151"/>
      <c r="BE345" s="151"/>
      <c r="BF345" s="151"/>
      <c r="BG345" s="151"/>
      <c r="BH345" s="151"/>
      <c r="BI345" s="151"/>
      <c r="BJ345" s="151"/>
      <c r="BK345" s="151"/>
      <c r="BL345" s="151"/>
      <c r="BM345" s="151"/>
      <c r="BN345" s="151"/>
      <c r="BO345" s="151"/>
      <c r="BP345" s="151"/>
      <c r="BQ345" s="151"/>
      <c r="BR345" s="151"/>
    </row>
    <row r="346" spans="1:70" s="115" customFormat="1" ht="33">
      <c r="A346" s="114"/>
      <c r="B346" s="121"/>
      <c r="C346" s="141">
        <f ca="1">IF(P350="Good",COUNTIF(INDIRECT("P1:P"&amp;ROW(P350)),"Good"))</f>
        <v>50</v>
      </c>
      <c r="D346" s="285">
        <f ca="1">IFERROR(SUM(Q350:AJ350)/SUM(Q349:AJ349),"-")</f>
        <v>0.38181818181818183</v>
      </c>
      <c r="E346" s="139">
        <f ca="1">VLOOKUP(G346,'Code List'!B:D,2,0)</f>
        <v>19</v>
      </c>
      <c r="F346" s="139">
        <f ca="1">VLOOKUP(G346,'Code List'!B:D,3,0)</f>
        <v>450</v>
      </c>
      <c r="G346" s="87" t="str">
        <f ca="1">VLOOKUP(C346,'Code List'!A:B,2,0)</f>
        <v>DA67-03601A</v>
      </c>
      <c r="H346" s="195">
        <f ca="1">SUM(Q347:AJ347)-K346</f>
        <v>14938</v>
      </c>
      <c r="I346" s="133"/>
      <c r="J346" s="211">
        <f ca="1">VLOOKUP(G346,'Code List'!B:G,6,0)</f>
        <v>0.5</v>
      </c>
      <c r="K346" s="140">
        <f ca="1">SUMIFS(Stock!C:C,Stock!B:B,'DA Injection'!G346)+SUMIFS(Stock!C:C,Stock!B:B,VLOOKUP('DA Injection'!G346,'Code List'!$B:$K,10,0))</f>
        <v>0</v>
      </c>
      <c r="L346" s="140">
        <f ca="1">VLOOKUP(G346,'Code List'!B:F,4,0)</f>
        <v>36</v>
      </c>
      <c r="M346" s="140">
        <f ca="1">VLOOKUP(G346,'Code List'!B:F,5,0)</f>
        <v>2</v>
      </c>
      <c r="N346" s="197">
        <f t="shared" ca="1" si="396"/>
        <v>200</v>
      </c>
      <c r="O346" s="134"/>
      <c r="P346" s="124" t="s">
        <v>231</v>
      </c>
      <c r="Q346" s="125" t="s">
        <v>228</v>
      </c>
      <c r="R346" s="126" t="s">
        <v>229</v>
      </c>
      <c r="S346" s="125" t="s">
        <v>228</v>
      </c>
      <c r="T346" s="126" t="s">
        <v>229</v>
      </c>
      <c r="U346" s="125" t="s">
        <v>228</v>
      </c>
      <c r="V346" s="126" t="s">
        <v>229</v>
      </c>
      <c r="W346" s="125" t="s">
        <v>228</v>
      </c>
      <c r="X346" s="126" t="s">
        <v>229</v>
      </c>
      <c r="Y346" s="125" t="s">
        <v>228</v>
      </c>
      <c r="Z346" s="126" t="s">
        <v>229</v>
      </c>
      <c r="AA346" s="125" t="s">
        <v>228</v>
      </c>
      <c r="AB346" s="126" t="s">
        <v>229</v>
      </c>
      <c r="AC346" s="125" t="s">
        <v>228</v>
      </c>
      <c r="AD346" s="126" t="s">
        <v>229</v>
      </c>
      <c r="AE346" s="125" t="s">
        <v>228</v>
      </c>
      <c r="AF346" s="126" t="s">
        <v>229</v>
      </c>
      <c r="AG346" s="125" t="s">
        <v>228</v>
      </c>
      <c r="AH346" s="126" t="s">
        <v>229</v>
      </c>
      <c r="AI346" s="125" t="s">
        <v>228</v>
      </c>
      <c r="AJ346" s="126" t="s">
        <v>229</v>
      </c>
      <c r="AK346" s="150"/>
      <c r="AL346" s="150"/>
      <c r="AM346" s="150"/>
      <c r="AN346" s="150"/>
      <c r="AO346" s="150"/>
      <c r="AP346" s="150"/>
      <c r="AQ346" s="150"/>
      <c r="AR346" s="150"/>
      <c r="AS346" s="150"/>
      <c r="AT346" s="150"/>
      <c r="AU346" s="150"/>
      <c r="AV346" s="150"/>
      <c r="AW346" s="150"/>
      <c r="AX346" s="150"/>
      <c r="AY346" s="150"/>
      <c r="AZ346" s="150"/>
      <c r="BA346" s="150"/>
      <c r="BB346" s="150"/>
      <c r="BC346" s="150"/>
      <c r="BD346" s="150"/>
      <c r="BE346" s="150"/>
      <c r="BF346" s="150"/>
      <c r="BG346" s="150"/>
      <c r="BH346" s="150"/>
      <c r="BI346" s="150"/>
      <c r="BJ346" s="150"/>
      <c r="BK346" s="150"/>
      <c r="BL346" s="150"/>
      <c r="BM346" s="150"/>
      <c r="BN346" s="150"/>
      <c r="BO346" s="150"/>
      <c r="BP346" s="150"/>
      <c r="BQ346" s="150"/>
      <c r="BR346" s="150"/>
    </row>
    <row r="347" spans="1:70" s="115" customFormat="1" ht="66.95" customHeight="1">
      <c r="A347" s="114"/>
      <c r="B347" s="121"/>
      <c r="C347" s="144">
        <f t="shared" ref="C347:M347" ca="1" si="415">C346</f>
        <v>50</v>
      </c>
      <c r="D347" s="264">
        <f t="shared" ca="1" si="415"/>
        <v>0.38181818181818183</v>
      </c>
      <c r="E347" s="144">
        <f t="shared" ca="1" si="415"/>
        <v>19</v>
      </c>
      <c r="F347" s="144">
        <f t="shared" ca="1" si="415"/>
        <v>450</v>
      </c>
      <c r="G347" s="144" t="str">
        <f t="shared" ca="1" si="415"/>
        <v>DA67-03601A</v>
      </c>
      <c r="H347" s="196">
        <f t="shared" ca="1" si="415"/>
        <v>14938</v>
      </c>
      <c r="I347" s="144">
        <f t="shared" si="415"/>
        <v>0</v>
      </c>
      <c r="J347" s="212">
        <f t="shared" ca="1" si="415"/>
        <v>0.5</v>
      </c>
      <c r="K347" s="146">
        <f t="shared" ca="1" si="415"/>
        <v>0</v>
      </c>
      <c r="L347" s="146">
        <f t="shared" ca="1" si="415"/>
        <v>36</v>
      </c>
      <c r="M347" s="146">
        <f t="shared" ca="1" si="415"/>
        <v>2</v>
      </c>
      <c r="N347" s="193">
        <f t="shared" ca="1" si="396"/>
        <v>200</v>
      </c>
      <c r="O347" s="134" t="s">
        <v>238</v>
      </c>
      <c r="P347" s="124"/>
      <c r="Q347" s="463">
        <f ca="1">IF(SUMIFS(INDIRECT("'PSI WM REF'!"&amp;SUBSTITUTE(ADDRESS(1,MATCH(Q$2,INDIRECT("'PSI WM REF'!"&amp;"5:5"),0)),"$1","")&amp;":"&amp;SUBSTITUTE(ADDRESS(1,MATCH(Q$2,INDIRECT("'PSI WM REF'!"&amp;"5:5"),0)),"$1","")),INDIRECT("'PSI WM REF'!"&amp;"C:C"),$G346,INDIRECT("'PSI WM REF'!"&amp;"U:U"),"3.Balance stock (only SEHC)")&gt;0,0,IF(ABS(SUMIFS(INDIRECT("'PSI WM REF'!"&amp;SUBSTITUTE(ADDRESS(1,MATCH(Q$2,INDIRECT("'PSI WM REF'!"&amp;"5:5"),0)),"$1","")&amp;":"&amp;SUBSTITUTE(ADDRESS(1,MATCH(Q$2,INDIRECT("'PSI WM REF'!"&amp;"5:5"),0)),"$1","")),INDIRECT("'PSI WM REF'!"&amp;"C:C"),$G346,INDIRECT("'PSI WM REF'!"&amp;"U:U"),"3.Balance stock (only SEHC)"))&gt;SUMIFS(INDIRECT("'PSI WM REF'!"&amp;SUBSTITUTE(ADDRESS(1,MATCH(Q$2,INDIRECT("'PSI WM REF'!"&amp;"5:5"),0)),"$1","")&amp;":"&amp;SUBSTITUTE(ADDRESS(1,MATCH(Q$2,INDIRECT("'PSI WM REF'!"&amp;"5:5"),0)),"$1","")),INDIRECT("'PSI WM REF'!"&amp;"C:C"),$G346,INDIRECT("'PSI WM REF'!"&amp;"U:U"),"1.Requirements (필요량)"),SUMIFS(INDIRECT("'PSI WM REF'!"&amp;SUBSTITUTE(ADDRESS(1,MATCH(Q$2,INDIRECT("'PSI WM REF'!"&amp;"5:5"),0)),"$1","")&amp;":"&amp;SUBSTITUTE(ADDRESS(1,MATCH(Q$2,INDIRECT("'PSI WM REF'!"&amp;"5:5"),0)),"$1","")),INDIRECT("'PSI WM REF'!"&amp;"C:C"),$G346,INDIRECT("'PSI WM REF'!"&amp;"U:U"),"1.Requirements (필요량)"),ABS(SUMIFS(INDIRECT("'PSI WM REF'!"&amp;SUBSTITUTE(ADDRESS(1,MATCH(Q$2,INDIRECT("'PSI WM REF'!"&amp;"5:5"),0)),"$1","")&amp;":"&amp;SUBSTITUTE(ADDRESS(1,MATCH(Q$2,INDIRECT("'PSI WM REF'!"&amp;"5:5"),0)),"$1","")),INDIRECT("'PSI WM REF'!"&amp;"C:C"),$G346,INDIRECT("'PSI WM REF'!"&amp;"U:U"),"3.Balance stock (only SEHC)"))))+N(" [[[[               Comment: WM REF PSI              ]]]")+IFERROR(SUMIFS(INDIRECT("'PSI VC'!"&amp;SUBSTITUTE(ADDRESS(1,MATCH(Q$2,INDIRECT("'PSI VC'!"&amp;"3:3"),0)),"$1","")&amp;":"&amp;SUBSTITUTE(ADDRESS(1,MATCH(Q$2,INDIRECT("'PSI VC'!"&amp;"3:3"),0)),"$1","")),INDIRECT("'PSI VC'!"&amp;"A:A"),$G346),0)+N("[[[                    Comment: VC PSI                    ]]]")+SUMIFS(INDIRECT("'Assy PSI Shortage'!"&amp;SUBSTITUTE(ADDRESS(1,42+MATCH(Q$2,INDIRECT("'Assy PSI Shortage'!"&amp;"AQ2:BA2"),0)),"$1","")&amp;":"&amp;SUBSTITUTE(ADDRESS(1,42+MATCH(Q$2,INDIRECT("'Assy PSI Shortage'!"&amp;"AQ2:BA2"),0)),"$1","")),'Assy PSI Shortage'!$AP:$AP,'DA Injection'!$G346)+N("[[[                    Comment: Assy PSI                    ]]]")</f>
        <v>938</v>
      </c>
      <c r="R347" s="464"/>
      <c r="S347" s="463">
        <f ca="1">IF(SUMIFS(INDIRECT("'PSI WM REF'!"&amp;SUBSTITUTE(ADDRESS(1,MATCH(S$2,INDIRECT("'PSI WM REF'!"&amp;"5:5"),0)),"$1","")&amp;":"&amp;SUBSTITUTE(ADDRESS(1,MATCH(S$2,INDIRECT("'PSI WM REF'!"&amp;"5:5"),0)),"$1","")),INDIRECT("'PSI WM REF'!"&amp;"C:C"),$G346,INDIRECT("'PSI WM REF'!"&amp;"U:U"),"3.Balance stock (only SEHC)")&gt;0,0,IF(ABS(SUMIFS(INDIRECT("'PSI WM REF'!"&amp;SUBSTITUTE(ADDRESS(1,MATCH(S$2,INDIRECT("'PSI WM REF'!"&amp;"5:5"),0)),"$1","")&amp;":"&amp;SUBSTITUTE(ADDRESS(1,MATCH(S$2,INDIRECT("'PSI WM REF'!"&amp;"5:5"),0)),"$1","")),INDIRECT("'PSI WM REF'!"&amp;"C:C"),$G346,INDIRECT("'PSI WM REF'!"&amp;"U:U"),"3.Balance stock (only SEHC)"))&gt;SUMIFS(INDIRECT("'PSI WM REF'!"&amp;SUBSTITUTE(ADDRESS(1,MATCH(S$2,INDIRECT("'PSI WM REF'!"&amp;"5:5"),0)),"$1","")&amp;":"&amp;SUBSTITUTE(ADDRESS(1,MATCH(S$2,INDIRECT("'PSI WM REF'!"&amp;"5:5"),0)),"$1","")),INDIRECT("'PSI WM REF'!"&amp;"C:C"),$G346,INDIRECT("'PSI WM REF'!"&amp;"U:U"),"1.Requirements (필요량)"),SUMIFS(INDIRECT("'PSI WM REF'!"&amp;SUBSTITUTE(ADDRESS(1,MATCH(S$2,INDIRECT("'PSI WM REF'!"&amp;"5:5"),0)),"$1","")&amp;":"&amp;SUBSTITUTE(ADDRESS(1,MATCH(S$2,INDIRECT("'PSI WM REF'!"&amp;"5:5"),0)),"$1","")),INDIRECT("'PSI WM REF'!"&amp;"C:C"),$G346,INDIRECT("'PSI WM REF'!"&amp;"U:U"),"1.Requirements (필요량)"),ABS(SUMIFS(INDIRECT("'PSI WM REF'!"&amp;SUBSTITUTE(ADDRESS(1,MATCH(S$2,INDIRECT("'PSI WM REF'!"&amp;"5:5"),0)),"$1","")&amp;":"&amp;SUBSTITUTE(ADDRESS(1,MATCH(S$2,INDIRECT("'PSI WM REF'!"&amp;"5:5"),0)),"$1","")),INDIRECT("'PSI WM REF'!"&amp;"C:C"),$G346,INDIRECT("'PSI WM REF'!"&amp;"U:U"),"3.Balance stock (only SEHC)"))))+N(" [[[[               Comment: WM REF PSI              ]]]")+IFERROR(SUMIFS(INDIRECT("'PSI VC'!"&amp;SUBSTITUTE(ADDRESS(1,MATCH(S$2,INDIRECT("'PSI VC'!"&amp;"3:3"),0)),"$1","")&amp;":"&amp;SUBSTITUTE(ADDRESS(1,MATCH(S$2,INDIRECT("'PSI VC'!"&amp;"3:3"),0)),"$1","")),INDIRECT("'PSI VC'!"&amp;"A:A"),$G346),0)+N("[[[                    Comment: VC PSI                    ]]]")+SUMIFS(INDIRECT("'Assy PSI Shortage'!"&amp;SUBSTITUTE(ADDRESS(1,42+MATCH(S$2,INDIRECT("'Assy PSI Shortage'!"&amp;"AQ2:BA2"),0)),"$1","")&amp;":"&amp;SUBSTITUTE(ADDRESS(1,42+MATCH(S$2,INDIRECT("'Assy PSI Shortage'!"&amp;"AQ2:BA2"),0)),"$1","")),'Assy PSI Shortage'!$AP:$AP,'DA Injection'!$G346)+N("[[[                    Comment: Assy PSI                    ]]]")</f>
        <v>0</v>
      </c>
      <c r="T347" s="464"/>
      <c r="U347" s="463">
        <f ca="1">IF(SUMIFS(INDIRECT("'PSI WM REF'!"&amp;SUBSTITUTE(ADDRESS(1,MATCH(U$2,INDIRECT("'PSI WM REF'!"&amp;"5:5"),0)),"$1","")&amp;":"&amp;SUBSTITUTE(ADDRESS(1,MATCH(U$2,INDIRECT("'PSI WM REF'!"&amp;"5:5"),0)),"$1","")),INDIRECT("'PSI WM REF'!"&amp;"C:C"),$G346,INDIRECT("'PSI WM REF'!"&amp;"U:U"),"3.Balance stock (only SEHC)")&gt;0,0,IF(ABS(SUMIFS(INDIRECT("'PSI WM REF'!"&amp;SUBSTITUTE(ADDRESS(1,MATCH(U$2,INDIRECT("'PSI WM REF'!"&amp;"5:5"),0)),"$1","")&amp;":"&amp;SUBSTITUTE(ADDRESS(1,MATCH(U$2,INDIRECT("'PSI WM REF'!"&amp;"5:5"),0)),"$1","")),INDIRECT("'PSI WM REF'!"&amp;"C:C"),$G346,INDIRECT("'PSI WM REF'!"&amp;"U:U"),"3.Balance stock (only SEHC)"))&gt;SUMIFS(INDIRECT("'PSI WM REF'!"&amp;SUBSTITUTE(ADDRESS(1,MATCH(U$2,INDIRECT("'PSI WM REF'!"&amp;"5:5"),0)),"$1","")&amp;":"&amp;SUBSTITUTE(ADDRESS(1,MATCH(U$2,INDIRECT("'PSI WM REF'!"&amp;"5:5"),0)),"$1","")),INDIRECT("'PSI WM REF'!"&amp;"C:C"),$G346,INDIRECT("'PSI WM REF'!"&amp;"U:U"),"1.Requirements (필요량)"),SUMIFS(INDIRECT("'PSI WM REF'!"&amp;SUBSTITUTE(ADDRESS(1,MATCH(U$2,INDIRECT("'PSI WM REF'!"&amp;"5:5"),0)),"$1","")&amp;":"&amp;SUBSTITUTE(ADDRESS(1,MATCH(U$2,INDIRECT("'PSI WM REF'!"&amp;"5:5"),0)),"$1","")),INDIRECT("'PSI WM REF'!"&amp;"C:C"),$G346,INDIRECT("'PSI WM REF'!"&amp;"U:U"),"1.Requirements (필요량)"),ABS(SUMIFS(INDIRECT("'PSI WM REF'!"&amp;SUBSTITUTE(ADDRESS(1,MATCH(U$2,INDIRECT("'PSI WM REF'!"&amp;"5:5"),0)),"$1","")&amp;":"&amp;SUBSTITUTE(ADDRESS(1,MATCH(U$2,INDIRECT("'PSI WM REF'!"&amp;"5:5"),0)),"$1","")),INDIRECT("'PSI WM REF'!"&amp;"C:C"),$G346,INDIRECT("'PSI WM REF'!"&amp;"U:U"),"3.Balance stock (only SEHC)"))))+N(" [[[[               Comment: WM REF PSI              ]]]")+IFERROR(SUMIFS(INDIRECT("'PSI VC'!"&amp;SUBSTITUTE(ADDRESS(1,MATCH(U$2,INDIRECT("'PSI VC'!"&amp;"3:3"),0)),"$1","")&amp;":"&amp;SUBSTITUTE(ADDRESS(1,MATCH(U$2,INDIRECT("'PSI VC'!"&amp;"3:3"),0)),"$1","")),INDIRECT("'PSI VC'!"&amp;"A:A"),$G346),0)+N("[[[                    Comment: VC PSI                    ]]]")+SUMIFS(INDIRECT("'Assy PSI Shortage'!"&amp;SUBSTITUTE(ADDRESS(1,42+MATCH(U$2,INDIRECT("'Assy PSI Shortage'!"&amp;"AQ2:BA2"),0)),"$1","")&amp;":"&amp;SUBSTITUTE(ADDRESS(1,42+MATCH(U$2,INDIRECT("'Assy PSI Shortage'!"&amp;"AQ2:BA2"),0)),"$1","")),'Assy PSI Shortage'!$AP:$AP,'DA Injection'!$G346)+N("[[[                    Comment: Assy PSI                    ]]]")</f>
        <v>0</v>
      </c>
      <c r="V347" s="464"/>
      <c r="W347" s="463">
        <f ca="1">IF(SUMIFS(INDIRECT("'PSI WM REF'!"&amp;SUBSTITUTE(ADDRESS(1,MATCH(W$2,INDIRECT("'PSI WM REF'!"&amp;"5:5"),0)),"$1","")&amp;":"&amp;SUBSTITUTE(ADDRESS(1,MATCH(W$2,INDIRECT("'PSI WM REF'!"&amp;"5:5"),0)),"$1","")),INDIRECT("'PSI WM REF'!"&amp;"C:C"),$G346,INDIRECT("'PSI WM REF'!"&amp;"U:U"),"3.Balance stock (only SEHC)")&gt;0,0,IF(ABS(SUMIFS(INDIRECT("'PSI WM REF'!"&amp;SUBSTITUTE(ADDRESS(1,MATCH(W$2,INDIRECT("'PSI WM REF'!"&amp;"5:5"),0)),"$1","")&amp;":"&amp;SUBSTITUTE(ADDRESS(1,MATCH(W$2,INDIRECT("'PSI WM REF'!"&amp;"5:5"),0)),"$1","")),INDIRECT("'PSI WM REF'!"&amp;"C:C"),$G346,INDIRECT("'PSI WM REF'!"&amp;"U:U"),"3.Balance stock (only SEHC)"))&gt;SUMIFS(INDIRECT("'PSI WM REF'!"&amp;SUBSTITUTE(ADDRESS(1,MATCH(W$2,INDIRECT("'PSI WM REF'!"&amp;"5:5"),0)),"$1","")&amp;":"&amp;SUBSTITUTE(ADDRESS(1,MATCH(W$2,INDIRECT("'PSI WM REF'!"&amp;"5:5"),0)),"$1","")),INDIRECT("'PSI WM REF'!"&amp;"C:C"),$G346,INDIRECT("'PSI WM REF'!"&amp;"U:U"),"1.Requirements (필요량)"),SUMIFS(INDIRECT("'PSI WM REF'!"&amp;SUBSTITUTE(ADDRESS(1,MATCH(W$2,INDIRECT("'PSI WM REF'!"&amp;"5:5"),0)),"$1","")&amp;":"&amp;SUBSTITUTE(ADDRESS(1,MATCH(W$2,INDIRECT("'PSI WM REF'!"&amp;"5:5"),0)),"$1","")),INDIRECT("'PSI WM REF'!"&amp;"C:C"),$G346,INDIRECT("'PSI WM REF'!"&amp;"U:U"),"1.Requirements (필요량)"),ABS(SUMIFS(INDIRECT("'PSI WM REF'!"&amp;SUBSTITUTE(ADDRESS(1,MATCH(W$2,INDIRECT("'PSI WM REF'!"&amp;"5:5"),0)),"$1","")&amp;":"&amp;SUBSTITUTE(ADDRESS(1,MATCH(W$2,INDIRECT("'PSI WM REF'!"&amp;"5:5"),0)),"$1","")),INDIRECT("'PSI WM REF'!"&amp;"C:C"),$G346,INDIRECT("'PSI WM REF'!"&amp;"U:U"),"3.Balance stock (only SEHC)"))))+N(" [[[[               Comment: WM REF PSI              ]]]")+IFERROR(SUMIFS(INDIRECT("'PSI VC'!"&amp;SUBSTITUTE(ADDRESS(1,MATCH(W$2,INDIRECT("'PSI VC'!"&amp;"3:3"),0)),"$1","")&amp;":"&amp;SUBSTITUTE(ADDRESS(1,MATCH(W$2,INDIRECT("'PSI VC'!"&amp;"3:3"),0)),"$1","")),INDIRECT("'PSI VC'!"&amp;"A:A"),$G346),0)+N("[[[                    Comment: VC PSI                    ]]]")+SUMIFS(INDIRECT("'Assy PSI Shortage'!"&amp;SUBSTITUTE(ADDRESS(1,42+MATCH(W$2,INDIRECT("'Assy PSI Shortage'!"&amp;"AQ2:BA2"),0)),"$1","")&amp;":"&amp;SUBSTITUTE(ADDRESS(1,42+MATCH(W$2,INDIRECT("'Assy PSI Shortage'!"&amp;"AQ2:BA2"),0)),"$1","")),'Assy PSI Shortage'!$AP:$AP,'DA Injection'!$G346)+N("[[[                    Comment: Assy PSI                    ]]]")</f>
        <v>1000</v>
      </c>
      <c r="X347" s="464"/>
      <c r="Y347" s="463">
        <f ca="1">IF(SUMIFS(INDIRECT("'PSI WM REF'!"&amp;SUBSTITUTE(ADDRESS(1,MATCH(Y$2,INDIRECT("'PSI WM REF'!"&amp;"5:5"),0)),"$1","")&amp;":"&amp;SUBSTITUTE(ADDRESS(1,MATCH(Y$2,INDIRECT("'PSI WM REF'!"&amp;"5:5"),0)),"$1","")),INDIRECT("'PSI WM REF'!"&amp;"C:C"),$G346,INDIRECT("'PSI WM REF'!"&amp;"U:U"),"3.Balance stock (only SEHC)")&gt;0,0,IF(ABS(SUMIFS(INDIRECT("'PSI WM REF'!"&amp;SUBSTITUTE(ADDRESS(1,MATCH(Y$2,INDIRECT("'PSI WM REF'!"&amp;"5:5"),0)),"$1","")&amp;":"&amp;SUBSTITUTE(ADDRESS(1,MATCH(Y$2,INDIRECT("'PSI WM REF'!"&amp;"5:5"),0)),"$1","")),INDIRECT("'PSI WM REF'!"&amp;"C:C"),$G346,INDIRECT("'PSI WM REF'!"&amp;"U:U"),"3.Balance stock (only SEHC)"))&gt;SUMIFS(INDIRECT("'PSI WM REF'!"&amp;SUBSTITUTE(ADDRESS(1,MATCH(Y$2,INDIRECT("'PSI WM REF'!"&amp;"5:5"),0)),"$1","")&amp;":"&amp;SUBSTITUTE(ADDRESS(1,MATCH(Y$2,INDIRECT("'PSI WM REF'!"&amp;"5:5"),0)),"$1","")),INDIRECT("'PSI WM REF'!"&amp;"C:C"),$G346,INDIRECT("'PSI WM REF'!"&amp;"U:U"),"1.Requirements (필요량)"),SUMIFS(INDIRECT("'PSI WM REF'!"&amp;SUBSTITUTE(ADDRESS(1,MATCH(Y$2,INDIRECT("'PSI WM REF'!"&amp;"5:5"),0)),"$1","")&amp;":"&amp;SUBSTITUTE(ADDRESS(1,MATCH(Y$2,INDIRECT("'PSI WM REF'!"&amp;"5:5"),0)),"$1","")),INDIRECT("'PSI WM REF'!"&amp;"C:C"),$G346,INDIRECT("'PSI WM REF'!"&amp;"U:U"),"1.Requirements (필요량)"),ABS(SUMIFS(INDIRECT("'PSI WM REF'!"&amp;SUBSTITUTE(ADDRESS(1,MATCH(Y$2,INDIRECT("'PSI WM REF'!"&amp;"5:5"),0)),"$1","")&amp;":"&amp;SUBSTITUTE(ADDRESS(1,MATCH(Y$2,INDIRECT("'PSI WM REF'!"&amp;"5:5"),0)),"$1","")),INDIRECT("'PSI WM REF'!"&amp;"C:C"),$G346,INDIRECT("'PSI WM REF'!"&amp;"U:U"),"3.Balance stock (only SEHC)"))))+N(" [[[[               Comment: WM REF PSI              ]]]")+IFERROR(SUMIFS(INDIRECT("'PSI VC'!"&amp;SUBSTITUTE(ADDRESS(1,MATCH(Y$2,INDIRECT("'PSI VC'!"&amp;"3:3"),0)),"$1","")&amp;":"&amp;SUBSTITUTE(ADDRESS(1,MATCH(Y$2,INDIRECT("'PSI VC'!"&amp;"3:3"),0)),"$1","")),INDIRECT("'PSI VC'!"&amp;"A:A"),$G346),0)+N("[[[                    Comment: VC PSI                    ]]]")+SUMIFS(INDIRECT("'Assy PSI Shortage'!"&amp;SUBSTITUTE(ADDRESS(1,42+MATCH(Y$2,INDIRECT("'Assy PSI Shortage'!"&amp;"AQ2:BA2"),0)),"$1","")&amp;":"&amp;SUBSTITUTE(ADDRESS(1,42+MATCH(Y$2,INDIRECT("'Assy PSI Shortage'!"&amp;"AQ2:BA2"),0)),"$1","")),'Assy PSI Shortage'!$AP:$AP,'DA Injection'!$G346)+N("[[[                    Comment: Assy PSI                    ]]]")</f>
        <v>3000</v>
      </c>
      <c r="Z347" s="464"/>
      <c r="AA347" s="463">
        <f ca="1">IF(SUMIFS(INDIRECT("'PSI WM REF'!"&amp;SUBSTITUTE(ADDRESS(1,MATCH(AA$2,INDIRECT("'PSI WM REF'!"&amp;"5:5"),0)),"$1","")&amp;":"&amp;SUBSTITUTE(ADDRESS(1,MATCH(AA$2,INDIRECT("'PSI WM REF'!"&amp;"5:5"),0)),"$1","")),INDIRECT("'PSI WM REF'!"&amp;"C:C"),$G346,INDIRECT("'PSI WM REF'!"&amp;"U:U"),"3.Balance stock (only SEHC)")&gt;0,0,IF(ABS(SUMIFS(INDIRECT("'PSI WM REF'!"&amp;SUBSTITUTE(ADDRESS(1,MATCH(AA$2,INDIRECT("'PSI WM REF'!"&amp;"5:5"),0)),"$1","")&amp;":"&amp;SUBSTITUTE(ADDRESS(1,MATCH(AA$2,INDIRECT("'PSI WM REF'!"&amp;"5:5"),0)),"$1","")),INDIRECT("'PSI WM REF'!"&amp;"C:C"),$G346,INDIRECT("'PSI WM REF'!"&amp;"U:U"),"3.Balance stock (only SEHC)"))&gt;SUMIFS(INDIRECT("'PSI WM REF'!"&amp;SUBSTITUTE(ADDRESS(1,MATCH(AA$2,INDIRECT("'PSI WM REF'!"&amp;"5:5"),0)),"$1","")&amp;":"&amp;SUBSTITUTE(ADDRESS(1,MATCH(AA$2,INDIRECT("'PSI WM REF'!"&amp;"5:5"),0)),"$1","")),INDIRECT("'PSI WM REF'!"&amp;"C:C"),$G346,INDIRECT("'PSI WM REF'!"&amp;"U:U"),"1.Requirements (필요량)"),SUMIFS(INDIRECT("'PSI WM REF'!"&amp;SUBSTITUTE(ADDRESS(1,MATCH(AA$2,INDIRECT("'PSI WM REF'!"&amp;"5:5"),0)),"$1","")&amp;":"&amp;SUBSTITUTE(ADDRESS(1,MATCH(AA$2,INDIRECT("'PSI WM REF'!"&amp;"5:5"),0)),"$1","")),INDIRECT("'PSI WM REF'!"&amp;"C:C"),$G346,INDIRECT("'PSI WM REF'!"&amp;"U:U"),"1.Requirements (필요량)"),ABS(SUMIFS(INDIRECT("'PSI WM REF'!"&amp;SUBSTITUTE(ADDRESS(1,MATCH(AA$2,INDIRECT("'PSI WM REF'!"&amp;"5:5"),0)),"$1","")&amp;":"&amp;SUBSTITUTE(ADDRESS(1,MATCH(AA$2,INDIRECT("'PSI WM REF'!"&amp;"5:5"),0)),"$1","")),INDIRECT("'PSI WM REF'!"&amp;"C:C"),$G346,INDIRECT("'PSI WM REF'!"&amp;"U:U"),"3.Balance stock (only SEHC)"))))+N(" [[[[               Comment: WM REF PSI              ]]]")+IFERROR(SUMIFS(INDIRECT("'PSI VC'!"&amp;SUBSTITUTE(ADDRESS(1,MATCH(AA$2,INDIRECT("'PSI VC'!"&amp;"3:3"),0)),"$1","")&amp;":"&amp;SUBSTITUTE(ADDRESS(1,MATCH(AA$2,INDIRECT("'PSI VC'!"&amp;"3:3"),0)),"$1","")),INDIRECT("'PSI VC'!"&amp;"A:A"),$G346),0)+N("[[[                    Comment: VC PSI                    ]]]")+SUMIFS(INDIRECT("'Assy PSI Shortage'!"&amp;SUBSTITUTE(ADDRESS(1,42+MATCH(AA$2,INDIRECT("'Assy PSI Shortage'!"&amp;"AQ2:BA2"),0)),"$1","")&amp;":"&amp;SUBSTITUTE(ADDRESS(1,42+MATCH(AA$2,INDIRECT("'Assy PSI Shortage'!"&amp;"AQ2:BA2"),0)),"$1","")),'Assy PSI Shortage'!$AP:$AP,'DA Injection'!$G346)+N("[[[                    Comment: Assy PSI                    ]]]")</f>
        <v>2000</v>
      </c>
      <c r="AB347" s="464"/>
      <c r="AC347" s="463">
        <f ca="1">IF(SUMIFS(INDIRECT("'PSI WM REF'!"&amp;SUBSTITUTE(ADDRESS(1,MATCH(AC$2,INDIRECT("'PSI WM REF'!"&amp;"5:5"),0)),"$1","")&amp;":"&amp;SUBSTITUTE(ADDRESS(1,MATCH(AC$2,INDIRECT("'PSI WM REF'!"&amp;"5:5"),0)),"$1","")),INDIRECT("'PSI WM REF'!"&amp;"C:C"),$G346,INDIRECT("'PSI WM REF'!"&amp;"U:U"),"3.Balance stock (only SEHC)")&gt;0,0,IF(ABS(SUMIFS(INDIRECT("'PSI WM REF'!"&amp;SUBSTITUTE(ADDRESS(1,MATCH(AC$2,INDIRECT("'PSI WM REF'!"&amp;"5:5"),0)),"$1","")&amp;":"&amp;SUBSTITUTE(ADDRESS(1,MATCH(AC$2,INDIRECT("'PSI WM REF'!"&amp;"5:5"),0)),"$1","")),INDIRECT("'PSI WM REF'!"&amp;"C:C"),$G346,INDIRECT("'PSI WM REF'!"&amp;"U:U"),"3.Balance stock (only SEHC)"))&gt;SUMIFS(INDIRECT("'PSI WM REF'!"&amp;SUBSTITUTE(ADDRESS(1,MATCH(AC$2,INDIRECT("'PSI WM REF'!"&amp;"5:5"),0)),"$1","")&amp;":"&amp;SUBSTITUTE(ADDRESS(1,MATCH(AC$2,INDIRECT("'PSI WM REF'!"&amp;"5:5"),0)),"$1","")),INDIRECT("'PSI WM REF'!"&amp;"C:C"),$G346,INDIRECT("'PSI WM REF'!"&amp;"U:U"),"1.Requirements (필요량)"),SUMIFS(INDIRECT("'PSI WM REF'!"&amp;SUBSTITUTE(ADDRESS(1,MATCH(AC$2,INDIRECT("'PSI WM REF'!"&amp;"5:5"),0)),"$1","")&amp;":"&amp;SUBSTITUTE(ADDRESS(1,MATCH(AC$2,INDIRECT("'PSI WM REF'!"&amp;"5:5"),0)),"$1","")),INDIRECT("'PSI WM REF'!"&amp;"C:C"),$G346,INDIRECT("'PSI WM REF'!"&amp;"U:U"),"1.Requirements (필요량)"),ABS(SUMIFS(INDIRECT("'PSI WM REF'!"&amp;SUBSTITUTE(ADDRESS(1,MATCH(AC$2,INDIRECT("'PSI WM REF'!"&amp;"5:5"),0)),"$1","")&amp;":"&amp;SUBSTITUTE(ADDRESS(1,MATCH(AC$2,INDIRECT("'PSI WM REF'!"&amp;"5:5"),0)),"$1","")),INDIRECT("'PSI WM REF'!"&amp;"C:C"),$G346,INDIRECT("'PSI WM REF'!"&amp;"U:U"),"3.Balance stock (only SEHC)"))))+N(" [[[[               Comment: WM REF PSI              ]]]")+IFERROR(SUMIFS(INDIRECT("'PSI VC'!"&amp;SUBSTITUTE(ADDRESS(1,MATCH(AC$2,INDIRECT("'PSI VC'!"&amp;"3:3"),0)),"$1","")&amp;":"&amp;SUBSTITUTE(ADDRESS(1,MATCH(AC$2,INDIRECT("'PSI VC'!"&amp;"3:3"),0)),"$1","")),INDIRECT("'PSI VC'!"&amp;"A:A"),$G346),0)+N("[[[                    Comment: VC PSI                    ]]]")+SUMIFS(INDIRECT("'Assy PSI Shortage'!"&amp;SUBSTITUTE(ADDRESS(1,42+MATCH(AC$2,INDIRECT("'Assy PSI Shortage'!"&amp;"AQ2:BA2"),0)),"$1","")&amp;":"&amp;SUBSTITUTE(ADDRESS(1,42+MATCH(AC$2,INDIRECT("'Assy PSI Shortage'!"&amp;"AQ2:BA2"),0)),"$1","")),'Assy PSI Shortage'!$AP:$AP,'DA Injection'!$G346)+N("[[[                    Comment: Assy PSI                    ]]]")</f>
        <v>3000</v>
      </c>
      <c r="AD347" s="464"/>
      <c r="AE347" s="463">
        <f ca="1">IF(SUMIFS(INDIRECT("'PSI WM REF'!"&amp;SUBSTITUTE(ADDRESS(1,MATCH(AE$2,INDIRECT("'PSI WM REF'!"&amp;"5:5"),0)),"$1","")&amp;":"&amp;SUBSTITUTE(ADDRESS(1,MATCH(AE$2,INDIRECT("'PSI WM REF'!"&amp;"5:5"),0)),"$1","")),INDIRECT("'PSI WM REF'!"&amp;"C:C"),$G346,INDIRECT("'PSI WM REF'!"&amp;"U:U"),"3.Balance stock (only SEHC)")&gt;0,0,IF(ABS(SUMIFS(INDIRECT("'PSI WM REF'!"&amp;SUBSTITUTE(ADDRESS(1,MATCH(AE$2,INDIRECT("'PSI WM REF'!"&amp;"5:5"),0)),"$1","")&amp;":"&amp;SUBSTITUTE(ADDRESS(1,MATCH(AE$2,INDIRECT("'PSI WM REF'!"&amp;"5:5"),0)),"$1","")),INDIRECT("'PSI WM REF'!"&amp;"C:C"),$G346,INDIRECT("'PSI WM REF'!"&amp;"U:U"),"3.Balance stock (only SEHC)"))&gt;SUMIFS(INDIRECT("'PSI WM REF'!"&amp;SUBSTITUTE(ADDRESS(1,MATCH(AE$2,INDIRECT("'PSI WM REF'!"&amp;"5:5"),0)),"$1","")&amp;":"&amp;SUBSTITUTE(ADDRESS(1,MATCH(AE$2,INDIRECT("'PSI WM REF'!"&amp;"5:5"),0)),"$1","")),INDIRECT("'PSI WM REF'!"&amp;"C:C"),$G346,INDIRECT("'PSI WM REF'!"&amp;"U:U"),"1.Requirements (필요량)"),SUMIFS(INDIRECT("'PSI WM REF'!"&amp;SUBSTITUTE(ADDRESS(1,MATCH(AE$2,INDIRECT("'PSI WM REF'!"&amp;"5:5"),0)),"$1","")&amp;":"&amp;SUBSTITUTE(ADDRESS(1,MATCH(AE$2,INDIRECT("'PSI WM REF'!"&amp;"5:5"),0)),"$1","")),INDIRECT("'PSI WM REF'!"&amp;"C:C"),$G346,INDIRECT("'PSI WM REF'!"&amp;"U:U"),"1.Requirements (필요량)"),ABS(SUMIFS(INDIRECT("'PSI WM REF'!"&amp;SUBSTITUTE(ADDRESS(1,MATCH(AE$2,INDIRECT("'PSI WM REF'!"&amp;"5:5"),0)),"$1","")&amp;":"&amp;SUBSTITUTE(ADDRESS(1,MATCH(AE$2,INDIRECT("'PSI WM REF'!"&amp;"5:5"),0)),"$1","")),INDIRECT("'PSI WM REF'!"&amp;"C:C"),$G346,INDIRECT("'PSI WM REF'!"&amp;"U:U"),"3.Balance stock (only SEHC)"))))+N(" [[[[               Comment: WM REF PSI              ]]]")+IFERROR(SUMIFS(INDIRECT("'PSI VC'!"&amp;SUBSTITUTE(ADDRESS(1,MATCH(AE$2,INDIRECT("'PSI VC'!"&amp;"3:3"),0)),"$1","")&amp;":"&amp;SUBSTITUTE(ADDRESS(1,MATCH(AE$2,INDIRECT("'PSI VC'!"&amp;"3:3"),0)),"$1","")),INDIRECT("'PSI VC'!"&amp;"A:A"),$G346),0)+N("[[[                    Comment: VC PSI                    ]]]")+SUMIFS(INDIRECT("'Assy PSI Shortage'!"&amp;SUBSTITUTE(ADDRESS(1,42+MATCH(AE$2,INDIRECT("'Assy PSI Shortage'!"&amp;"AQ2:BA2"),0)),"$1","")&amp;":"&amp;SUBSTITUTE(ADDRESS(1,42+MATCH(AE$2,INDIRECT("'Assy PSI Shortage'!"&amp;"AQ2:BA2"),0)),"$1","")),'Assy PSI Shortage'!$AP:$AP,'DA Injection'!$G346)+N("[[[                    Comment: Assy PSI                    ]]]")</f>
        <v>3000</v>
      </c>
      <c r="AF347" s="464"/>
      <c r="AG347" s="463">
        <f ca="1">IF(SUMIFS(INDIRECT("'PSI WM REF'!"&amp;SUBSTITUTE(ADDRESS(1,MATCH(AG$2,INDIRECT("'PSI WM REF'!"&amp;"5:5"),0)),"$1","")&amp;":"&amp;SUBSTITUTE(ADDRESS(1,MATCH(AG$2,INDIRECT("'PSI WM REF'!"&amp;"5:5"),0)),"$1","")),INDIRECT("'PSI WM REF'!"&amp;"C:C"),$G346,INDIRECT("'PSI WM REF'!"&amp;"U:U"),"3.Balance stock (only SEHC)")&gt;0,0,IF(ABS(SUMIFS(INDIRECT("'PSI WM REF'!"&amp;SUBSTITUTE(ADDRESS(1,MATCH(AG$2,INDIRECT("'PSI WM REF'!"&amp;"5:5"),0)),"$1","")&amp;":"&amp;SUBSTITUTE(ADDRESS(1,MATCH(AG$2,INDIRECT("'PSI WM REF'!"&amp;"5:5"),0)),"$1","")),INDIRECT("'PSI WM REF'!"&amp;"C:C"),$G346,INDIRECT("'PSI WM REF'!"&amp;"U:U"),"3.Balance stock (only SEHC)"))&gt;SUMIFS(INDIRECT("'PSI WM REF'!"&amp;SUBSTITUTE(ADDRESS(1,MATCH(AG$2,INDIRECT("'PSI WM REF'!"&amp;"5:5"),0)),"$1","")&amp;":"&amp;SUBSTITUTE(ADDRESS(1,MATCH(AG$2,INDIRECT("'PSI WM REF'!"&amp;"5:5"),0)),"$1","")),INDIRECT("'PSI WM REF'!"&amp;"C:C"),$G346,INDIRECT("'PSI WM REF'!"&amp;"U:U"),"1.Requirements (필요량)"),SUMIFS(INDIRECT("'PSI WM REF'!"&amp;SUBSTITUTE(ADDRESS(1,MATCH(AG$2,INDIRECT("'PSI WM REF'!"&amp;"5:5"),0)),"$1","")&amp;":"&amp;SUBSTITUTE(ADDRESS(1,MATCH(AG$2,INDIRECT("'PSI WM REF'!"&amp;"5:5"),0)),"$1","")),INDIRECT("'PSI WM REF'!"&amp;"C:C"),$G346,INDIRECT("'PSI WM REF'!"&amp;"U:U"),"1.Requirements (필요량)"),ABS(SUMIFS(INDIRECT("'PSI WM REF'!"&amp;SUBSTITUTE(ADDRESS(1,MATCH(AG$2,INDIRECT("'PSI WM REF'!"&amp;"5:5"),0)),"$1","")&amp;":"&amp;SUBSTITUTE(ADDRESS(1,MATCH(AG$2,INDIRECT("'PSI WM REF'!"&amp;"5:5"),0)),"$1","")),INDIRECT("'PSI WM REF'!"&amp;"C:C"),$G346,INDIRECT("'PSI WM REF'!"&amp;"U:U"),"3.Balance stock (only SEHC)"))))+N(" [[[[               Comment: WM REF PSI              ]]]")+IFERROR(SUMIFS(INDIRECT("'PSI VC'!"&amp;SUBSTITUTE(ADDRESS(1,MATCH(AG$2,INDIRECT("'PSI VC'!"&amp;"3:3"),0)),"$1","")&amp;":"&amp;SUBSTITUTE(ADDRESS(1,MATCH(AG$2,INDIRECT("'PSI VC'!"&amp;"3:3"),0)),"$1","")),INDIRECT("'PSI VC'!"&amp;"A:A"),$G346),0)+N("[[[                    Comment: VC PSI                    ]]]")+SUMIFS(INDIRECT("'Assy PSI Shortage'!"&amp;SUBSTITUTE(ADDRESS(1,42+MATCH(AG$2,INDIRECT("'Assy PSI Shortage'!"&amp;"AQ2:BA2"),0)),"$1","")&amp;":"&amp;SUBSTITUTE(ADDRESS(1,42+MATCH(AG$2,INDIRECT("'Assy PSI Shortage'!"&amp;"AQ2:BA2"),0)),"$1","")),'Assy PSI Shortage'!$AP:$AP,'DA Injection'!$G346)+N("[[[                    Comment: Assy PSI                    ]]]")</f>
        <v>2000</v>
      </c>
      <c r="AH347" s="464"/>
      <c r="AI347" s="463">
        <f ca="1">IF(SUMIFS(INDIRECT("'PSI WM REF'!"&amp;SUBSTITUTE(ADDRESS(1,MATCH(AI$2,INDIRECT("'PSI WM REF'!"&amp;"5:5"),0)),"$1","")&amp;":"&amp;SUBSTITUTE(ADDRESS(1,MATCH(AI$2,INDIRECT("'PSI WM REF'!"&amp;"5:5"),0)),"$1","")),INDIRECT("'PSI WM REF'!"&amp;"C:C"),$G346,INDIRECT("'PSI WM REF'!"&amp;"U:U"),"3.Balance stock (only SEHC)")&gt;0,0,IF(ABS(SUMIFS(INDIRECT("'PSI WM REF'!"&amp;SUBSTITUTE(ADDRESS(1,MATCH(AI$2,INDIRECT("'PSI WM REF'!"&amp;"5:5"),0)),"$1","")&amp;":"&amp;SUBSTITUTE(ADDRESS(1,MATCH(AI$2,INDIRECT("'PSI WM REF'!"&amp;"5:5"),0)),"$1","")),INDIRECT("'PSI WM REF'!"&amp;"C:C"),$G346,INDIRECT("'PSI WM REF'!"&amp;"U:U"),"3.Balance stock (only SEHC)"))&gt;SUMIFS(INDIRECT("'PSI WM REF'!"&amp;SUBSTITUTE(ADDRESS(1,MATCH(AI$2,INDIRECT("'PSI WM REF'!"&amp;"5:5"),0)),"$1","")&amp;":"&amp;SUBSTITUTE(ADDRESS(1,MATCH(AI$2,INDIRECT("'PSI WM REF'!"&amp;"5:5"),0)),"$1","")),INDIRECT("'PSI WM REF'!"&amp;"C:C"),$G346,INDIRECT("'PSI WM REF'!"&amp;"U:U"),"1.Requirements (필요량)"),SUMIFS(INDIRECT("'PSI WM REF'!"&amp;SUBSTITUTE(ADDRESS(1,MATCH(AI$2,INDIRECT("'PSI WM REF'!"&amp;"5:5"),0)),"$1","")&amp;":"&amp;SUBSTITUTE(ADDRESS(1,MATCH(AI$2,INDIRECT("'PSI WM REF'!"&amp;"5:5"),0)),"$1","")),INDIRECT("'PSI WM REF'!"&amp;"C:C"),$G346,INDIRECT("'PSI WM REF'!"&amp;"U:U"),"1.Requirements (필요량)"),ABS(SUMIFS(INDIRECT("'PSI WM REF'!"&amp;SUBSTITUTE(ADDRESS(1,MATCH(AI$2,INDIRECT("'PSI WM REF'!"&amp;"5:5"),0)),"$1","")&amp;":"&amp;SUBSTITUTE(ADDRESS(1,MATCH(AI$2,INDIRECT("'PSI WM REF'!"&amp;"5:5"),0)),"$1","")),INDIRECT("'PSI WM REF'!"&amp;"C:C"),$G346,INDIRECT("'PSI WM REF'!"&amp;"U:U"),"3.Balance stock (only SEHC)"))))+N(" [[[[               Comment: WM REF PSI              ]]]")+IFERROR(SUMIFS(INDIRECT("'PSI VC'!"&amp;SUBSTITUTE(ADDRESS(1,MATCH(AI$2,INDIRECT("'PSI VC'!"&amp;"3:3"),0)),"$1","")&amp;":"&amp;SUBSTITUTE(ADDRESS(1,MATCH(AI$2,INDIRECT("'PSI VC'!"&amp;"3:3"),0)),"$1","")),INDIRECT("'PSI VC'!"&amp;"A:A"),$G346),0)+N("[[[                    Comment: VC PSI                    ]]]")+SUMIFS(INDIRECT("'Assy PSI Shortage'!"&amp;SUBSTITUTE(ADDRESS(1,42+MATCH(AI$2,INDIRECT("'Assy PSI Shortage'!"&amp;"AQ2:BA2"),0)),"$1","")&amp;":"&amp;SUBSTITUTE(ADDRESS(1,42+MATCH(AI$2,INDIRECT("'Assy PSI Shortage'!"&amp;"AQ2:BA2"),0)),"$1","")),'Assy PSI Shortage'!$AP:$AP,'DA Injection'!$G346)+N("[[[                    Comment: Assy PSI                    ]]]")</f>
        <v>0</v>
      </c>
      <c r="AJ347" s="464"/>
      <c r="AK347" s="150"/>
      <c r="AL347" s="150"/>
      <c r="AM347" s="150"/>
      <c r="AN347" s="150"/>
      <c r="AO347" s="150"/>
      <c r="AP347" s="150"/>
      <c r="AQ347" s="150"/>
      <c r="AR347" s="150"/>
      <c r="AS347" s="150"/>
      <c r="AT347" s="150"/>
      <c r="AU347" s="150"/>
      <c r="AV347" s="150"/>
      <c r="AW347" s="150"/>
      <c r="AX347" s="150"/>
      <c r="AY347" s="150"/>
      <c r="AZ347" s="150"/>
      <c r="BA347" s="150"/>
      <c r="BB347" s="150"/>
      <c r="BC347" s="150"/>
      <c r="BD347" s="150"/>
      <c r="BE347" s="150"/>
      <c r="BF347" s="150"/>
      <c r="BG347" s="150"/>
      <c r="BH347" s="150"/>
      <c r="BI347" s="150"/>
      <c r="BJ347" s="150"/>
      <c r="BK347" s="150"/>
      <c r="BL347" s="150"/>
      <c r="BM347" s="150"/>
      <c r="BN347" s="150"/>
      <c r="BO347" s="150"/>
      <c r="BP347" s="150"/>
      <c r="BQ347" s="150"/>
      <c r="BR347" s="150"/>
    </row>
    <row r="348" spans="1:70" s="115" customFormat="1" ht="33">
      <c r="A348" s="114"/>
      <c r="B348" s="121"/>
      <c r="C348" s="144">
        <f t="shared" ca="1" si="387"/>
        <v>50</v>
      </c>
      <c r="D348" s="264">
        <f t="shared" ca="1" si="387"/>
        <v>0.38181818181818183</v>
      </c>
      <c r="E348" s="144">
        <f t="shared" ref="E348:M348" ca="1" si="416">E347</f>
        <v>19</v>
      </c>
      <c r="F348" s="144">
        <f t="shared" ca="1" si="416"/>
        <v>450</v>
      </c>
      <c r="G348" s="144" t="str">
        <f t="shared" ca="1" si="416"/>
        <v>DA67-03601A</v>
      </c>
      <c r="H348" s="196">
        <f t="shared" ca="1" si="416"/>
        <v>14938</v>
      </c>
      <c r="I348" s="144">
        <f t="shared" si="416"/>
        <v>0</v>
      </c>
      <c r="J348" s="212">
        <f t="shared" ca="1" si="416"/>
        <v>0.5</v>
      </c>
      <c r="K348" s="146">
        <f t="shared" ca="1" si="416"/>
        <v>0</v>
      </c>
      <c r="L348" s="146">
        <f t="shared" ca="1" si="416"/>
        <v>36</v>
      </c>
      <c r="M348" s="146">
        <f t="shared" ca="1" si="416"/>
        <v>2</v>
      </c>
      <c r="N348" s="193">
        <f t="shared" ca="1" si="396"/>
        <v>200</v>
      </c>
      <c r="O348" s="134"/>
      <c r="P348" s="127" t="s">
        <v>240</v>
      </c>
      <c r="Q348" s="208">
        <v>11</v>
      </c>
      <c r="R348" s="208">
        <v>11</v>
      </c>
      <c r="S348" s="208">
        <v>11</v>
      </c>
      <c r="T348" s="208">
        <v>11</v>
      </c>
      <c r="U348" s="208"/>
      <c r="V348" s="208"/>
      <c r="W348" s="208">
        <v>11</v>
      </c>
      <c r="X348" s="208">
        <v>11</v>
      </c>
      <c r="Y348" s="208">
        <v>11</v>
      </c>
      <c r="Z348" s="208">
        <v>11</v>
      </c>
      <c r="AA348" s="208">
        <v>11</v>
      </c>
      <c r="AB348" s="208">
        <v>11</v>
      </c>
      <c r="AC348" s="208"/>
      <c r="AD348" s="208"/>
      <c r="AE348" s="208"/>
      <c r="AF348" s="208"/>
      <c r="AG348" s="208"/>
      <c r="AH348" s="208"/>
      <c r="AI348" s="208"/>
      <c r="AJ348" s="208"/>
      <c r="AK348" s="150"/>
      <c r="AL348" s="150"/>
      <c r="AM348" s="150"/>
      <c r="AN348" s="150"/>
      <c r="AO348" s="150"/>
      <c r="AP348" s="150"/>
      <c r="AQ348" s="150"/>
      <c r="AR348" s="150"/>
      <c r="AS348" s="150"/>
      <c r="AT348" s="150"/>
      <c r="AU348" s="150"/>
      <c r="AV348" s="150"/>
      <c r="AW348" s="150"/>
      <c r="AX348" s="150"/>
      <c r="AY348" s="150"/>
      <c r="AZ348" s="150"/>
      <c r="BA348" s="150"/>
      <c r="BB348" s="150"/>
      <c r="BC348" s="150"/>
      <c r="BD348" s="150"/>
      <c r="BE348" s="150"/>
      <c r="BF348" s="150"/>
      <c r="BG348" s="150"/>
      <c r="BH348" s="150"/>
      <c r="BI348" s="150"/>
      <c r="BJ348" s="150"/>
      <c r="BK348" s="150"/>
      <c r="BL348" s="150"/>
      <c r="BM348" s="150"/>
      <c r="BN348" s="150"/>
      <c r="BO348" s="150"/>
      <c r="BP348" s="150"/>
      <c r="BQ348" s="150"/>
      <c r="BR348" s="150"/>
    </row>
    <row r="349" spans="1:70" s="55" customFormat="1" ht="33">
      <c r="A349" s="54">
        <f ca="1">IF(ISTEXT($G349),COUNTIF($G$6:$G349,"*")," ")</f>
        <v>344</v>
      </c>
      <c r="B349" s="122">
        <v>43524</v>
      </c>
      <c r="C349" s="144">
        <f t="shared" ca="1" si="387"/>
        <v>50</v>
      </c>
      <c r="D349" s="264">
        <f t="shared" ca="1" si="387"/>
        <v>0.38181818181818183</v>
      </c>
      <c r="E349" s="144">
        <f t="shared" ref="E349:M349" ca="1" si="417">E348</f>
        <v>19</v>
      </c>
      <c r="F349" s="144">
        <f t="shared" ca="1" si="417"/>
        <v>450</v>
      </c>
      <c r="G349" s="144" t="str">
        <f t="shared" ca="1" si="417"/>
        <v>DA67-03601A</v>
      </c>
      <c r="H349" s="196">
        <f t="shared" ca="1" si="417"/>
        <v>14938</v>
      </c>
      <c r="I349" s="144">
        <f t="shared" si="417"/>
        <v>0</v>
      </c>
      <c r="J349" s="212">
        <f t="shared" ca="1" si="417"/>
        <v>0.5</v>
      </c>
      <c r="K349" s="146">
        <f t="shared" ca="1" si="417"/>
        <v>0</v>
      </c>
      <c r="L349" s="146">
        <f t="shared" ca="1" si="417"/>
        <v>36</v>
      </c>
      <c r="M349" s="146">
        <f t="shared" ca="1" si="417"/>
        <v>2</v>
      </c>
      <c r="N349" s="193">
        <f t="shared" ca="1" si="396"/>
        <v>200</v>
      </c>
      <c r="O349" s="198">
        <f ca="1">SUM(Q349:AJ349)-H346-I346</f>
        <v>7062</v>
      </c>
      <c r="P349" s="127" t="s">
        <v>232</v>
      </c>
      <c r="Q349" s="128">
        <f t="shared" ref="Q349:AJ349" ca="1" si="418">Q348*$N346</f>
        <v>2200</v>
      </c>
      <c r="R349" s="128">
        <f t="shared" ca="1" si="418"/>
        <v>2200</v>
      </c>
      <c r="S349" s="128">
        <f t="shared" ca="1" si="418"/>
        <v>2200</v>
      </c>
      <c r="T349" s="128">
        <f t="shared" ca="1" si="418"/>
        <v>2200</v>
      </c>
      <c r="U349" s="128">
        <f t="shared" ca="1" si="418"/>
        <v>0</v>
      </c>
      <c r="V349" s="128">
        <f t="shared" ca="1" si="418"/>
        <v>0</v>
      </c>
      <c r="W349" s="128">
        <f t="shared" ca="1" si="418"/>
        <v>2200</v>
      </c>
      <c r="X349" s="128">
        <f t="shared" ca="1" si="418"/>
        <v>2200</v>
      </c>
      <c r="Y349" s="128">
        <f t="shared" ca="1" si="418"/>
        <v>2200</v>
      </c>
      <c r="Z349" s="128">
        <f t="shared" ca="1" si="418"/>
        <v>2200</v>
      </c>
      <c r="AA349" s="128">
        <f t="shared" ca="1" si="418"/>
        <v>2200</v>
      </c>
      <c r="AB349" s="128">
        <f t="shared" ca="1" si="418"/>
        <v>2200</v>
      </c>
      <c r="AC349" s="128">
        <f t="shared" ca="1" si="418"/>
        <v>0</v>
      </c>
      <c r="AD349" s="128">
        <f t="shared" ca="1" si="418"/>
        <v>0</v>
      </c>
      <c r="AE349" s="128">
        <f t="shared" ca="1" si="418"/>
        <v>0</v>
      </c>
      <c r="AF349" s="128">
        <f t="shared" ca="1" si="418"/>
        <v>0</v>
      </c>
      <c r="AG349" s="128">
        <f t="shared" ca="1" si="418"/>
        <v>0</v>
      </c>
      <c r="AH349" s="128">
        <f t="shared" ca="1" si="418"/>
        <v>0</v>
      </c>
      <c r="AI349" s="128">
        <f t="shared" ca="1" si="418"/>
        <v>0</v>
      </c>
      <c r="AJ349" s="128">
        <f t="shared" ca="1" si="418"/>
        <v>0</v>
      </c>
      <c r="AK349" s="151"/>
      <c r="AL349" s="151"/>
      <c r="AM349" s="151"/>
      <c r="AN349" s="151"/>
      <c r="AO349" s="151"/>
      <c r="AP349" s="151"/>
      <c r="AQ349" s="151"/>
      <c r="AR349" s="151"/>
      <c r="AS349" s="151"/>
      <c r="AT349" s="151"/>
      <c r="AU349" s="151"/>
      <c r="AV349" s="151"/>
      <c r="AW349" s="151"/>
      <c r="AX349" s="151"/>
      <c r="AY349" s="151"/>
      <c r="AZ349" s="151"/>
      <c r="BA349" s="151"/>
      <c r="BB349" s="151"/>
      <c r="BC349" s="151"/>
      <c r="BD349" s="151"/>
      <c r="BE349" s="151"/>
      <c r="BF349" s="151"/>
      <c r="BG349" s="151"/>
      <c r="BH349" s="151"/>
      <c r="BI349" s="151"/>
      <c r="BJ349" s="151"/>
      <c r="BK349" s="151"/>
      <c r="BL349" s="151"/>
      <c r="BM349" s="151"/>
      <c r="BN349" s="151"/>
      <c r="BO349" s="151"/>
      <c r="BP349" s="151"/>
      <c r="BQ349" s="151"/>
      <c r="BR349" s="151"/>
    </row>
    <row r="350" spans="1:70" s="38" customFormat="1" ht="33">
      <c r="A350" s="35"/>
      <c r="B350" s="123"/>
      <c r="C350" s="144">
        <f t="shared" ca="1" si="387"/>
        <v>50</v>
      </c>
      <c r="D350" s="264">
        <f t="shared" ca="1" si="387"/>
        <v>0.38181818181818183</v>
      </c>
      <c r="E350" s="144">
        <f t="shared" ref="E350:M350" ca="1" si="419">E349</f>
        <v>19</v>
      </c>
      <c r="F350" s="144">
        <f t="shared" ca="1" si="419"/>
        <v>450</v>
      </c>
      <c r="G350" s="144" t="str">
        <f t="shared" ca="1" si="419"/>
        <v>DA67-03601A</v>
      </c>
      <c r="H350" s="196">
        <f t="shared" ca="1" si="419"/>
        <v>14938</v>
      </c>
      <c r="I350" s="144">
        <f t="shared" si="419"/>
        <v>0</v>
      </c>
      <c r="J350" s="212">
        <f t="shared" ca="1" si="419"/>
        <v>0.5</v>
      </c>
      <c r="K350" s="146">
        <f t="shared" ca="1" si="419"/>
        <v>0</v>
      </c>
      <c r="L350" s="146">
        <f t="shared" ca="1" si="419"/>
        <v>36</v>
      </c>
      <c r="M350" s="146">
        <f t="shared" ca="1" si="419"/>
        <v>2</v>
      </c>
      <c r="N350" s="193">
        <f t="shared" ca="1" si="396"/>
        <v>200</v>
      </c>
      <c r="O350" s="135">
        <f ca="1">SUM(Q350:AJ350)</f>
        <v>8400</v>
      </c>
      <c r="P350" s="131" t="s">
        <v>233</v>
      </c>
      <c r="Q350" s="129">
        <f ca="1">SUMIFS('Production Result'!$D:$D,'Production Result'!$C:$C,'DA Injection'!$G350,'Production Result'!$B:$B,'DA Injection'!Q$2)</f>
        <v>1600</v>
      </c>
      <c r="R350" s="129">
        <f ca="1">SUMIFS('Production Result'!$E:$E,'Production Result'!$C:$C,'DA Injection'!$G350,'Production Result'!$B:$B,'DA Injection'!Q$2)</f>
        <v>2300</v>
      </c>
      <c r="S350" s="129">
        <f ca="1">SUMIFS('Production Result'!$D:$D,'Production Result'!$C:$C,'DA Injection'!$G350,'Production Result'!$B:$B,'DA Injection'!S$2)</f>
        <v>2300</v>
      </c>
      <c r="T350" s="129">
        <f ca="1">SUMIFS('Production Result'!$E:$E,'Production Result'!$C:$C,'DA Injection'!$G350,'Production Result'!$B:$B,'DA Injection'!S$2)</f>
        <v>2200</v>
      </c>
      <c r="U350" s="129">
        <f ca="1">SUMIFS('Production Result'!$D:$D,'Production Result'!$C:$C,'DA Injection'!$G350,'Production Result'!$B:$B,'DA Injection'!U$2)</f>
        <v>0</v>
      </c>
      <c r="V350" s="129">
        <f ca="1">SUMIFS('Production Result'!$E:$E,'Production Result'!$C:$C,'DA Injection'!$G350,'Production Result'!$B:$B,'DA Injection'!U$2)</f>
        <v>0</v>
      </c>
      <c r="W350" s="129">
        <f ca="1">SUMIFS('Production Result'!$D:$D,'Production Result'!$C:$C,'DA Injection'!$G350,'Production Result'!$B:$B,'DA Injection'!W$2)</f>
        <v>0</v>
      </c>
      <c r="X350" s="129">
        <f ca="1">SUMIFS('Production Result'!$E:$E,'Production Result'!$C:$C,'DA Injection'!$G350,'Production Result'!$B:$B,'DA Injection'!W$2)</f>
        <v>0</v>
      </c>
      <c r="Y350" s="129">
        <f ca="1">SUMIFS('Production Result'!$D:$D,'Production Result'!$C:$C,'DA Injection'!$G350,'Production Result'!$B:$B,'DA Injection'!Y$2)</f>
        <v>0</v>
      </c>
      <c r="Z350" s="129">
        <f ca="1">SUMIFS('Production Result'!$E:$E,'Production Result'!$C:$C,'DA Injection'!$G350,'Production Result'!$B:$B,'DA Injection'!Y$2)</f>
        <v>0</v>
      </c>
      <c r="AA350" s="129">
        <f ca="1">SUMIFS('Production Result'!$D:$D,'Production Result'!$C:$C,'DA Injection'!$G350,'Production Result'!$B:$B,'DA Injection'!AA$2)</f>
        <v>0</v>
      </c>
      <c r="AB350" s="129">
        <f ca="1">SUMIFS('Production Result'!$E:$E,'Production Result'!$C:$C,'DA Injection'!$G350,'Production Result'!$B:$B,'DA Injection'!AA$2)</f>
        <v>0</v>
      </c>
      <c r="AC350" s="129">
        <f ca="1">SUMIFS('Production Result'!$D:$D,'Production Result'!$C:$C,'DA Injection'!$G350,'Production Result'!$B:$B,'DA Injection'!AC$2)</f>
        <v>0</v>
      </c>
      <c r="AD350" s="129">
        <f ca="1">SUMIFS('Production Result'!$E:$E,'Production Result'!$C:$C,'DA Injection'!$G350,'Production Result'!$B:$B,'DA Injection'!AC$2)</f>
        <v>0</v>
      </c>
      <c r="AE350" s="129">
        <f ca="1">SUMIFS('Production Result'!$D:$D,'Production Result'!$C:$C,'DA Injection'!$G350,'Production Result'!$B:$B,'DA Injection'!AE$2)</f>
        <v>0</v>
      </c>
      <c r="AF350" s="129">
        <f ca="1">SUMIFS('Production Result'!$E:$E,'Production Result'!$C:$C,'DA Injection'!$G350,'Production Result'!$B:$B,'DA Injection'!AE$2)</f>
        <v>0</v>
      </c>
      <c r="AG350" s="129">
        <f ca="1">SUMIFS('Production Result'!$D:$D,'Production Result'!$C:$C,'DA Injection'!$G350,'Production Result'!$B:$B,'DA Injection'!AG$2)</f>
        <v>0</v>
      </c>
      <c r="AH350" s="129">
        <f ca="1">SUMIFS('Production Result'!$E:$E,'Production Result'!$C:$C,'DA Injection'!$G350,'Production Result'!$B:$B,'DA Injection'!AG$2)</f>
        <v>0</v>
      </c>
      <c r="AI350" s="129">
        <f ca="1">SUMIFS('Production Result'!$D:$D,'Production Result'!$C:$C,'DA Injection'!$G350,'Production Result'!$B:$B,'DA Injection'!AI$2)</f>
        <v>0</v>
      </c>
      <c r="AJ350" s="129">
        <f ca="1">SUMIFS('Production Result'!$E:$E,'Production Result'!$C:$C,'DA Injection'!$G350,'Production Result'!$B:$B,'DA Injection'!AI$2)</f>
        <v>0</v>
      </c>
      <c r="AK350" s="151"/>
      <c r="AL350" s="151"/>
      <c r="AM350" s="151"/>
      <c r="AN350" s="151"/>
      <c r="AO350" s="151"/>
      <c r="AP350" s="151"/>
      <c r="AQ350" s="151"/>
      <c r="AR350" s="151"/>
      <c r="AS350" s="151"/>
      <c r="AT350" s="151"/>
      <c r="AU350" s="151"/>
      <c r="AV350" s="151"/>
      <c r="AW350" s="151"/>
      <c r="AX350" s="151"/>
      <c r="AY350" s="151"/>
      <c r="AZ350" s="151"/>
      <c r="BA350" s="151"/>
      <c r="BB350" s="151"/>
      <c r="BC350" s="151"/>
      <c r="BD350" s="151"/>
      <c r="BE350" s="151"/>
      <c r="BF350" s="151"/>
      <c r="BG350" s="151"/>
      <c r="BH350" s="151"/>
      <c r="BI350" s="151"/>
      <c r="BJ350" s="151"/>
      <c r="BK350" s="151"/>
      <c r="BL350" s="151"/>
      <c r="BM350" s="151"/>
      <c r="BN350" s="151"/>
      <c r="BO350" s="151"/>
      <c r="BP350" s="151"/>
      <c r="BQ350" s="151"/>
      <c r="BR350" s="151"/>
    </row>
    <row r="351" spans="1:70" s="38" customFormat="1" ht="33">
      <c r="A351" s="35"/>
      <c r="B351" s="123"/>
      <c r="C351" s="144">
        <f t="shared" ca="1" si="387"/>
        <v>50</v>
      </c>
      <c r="D351" s="264">
        <f t="shared" ca="1" si="387"/>
        <v>0.38181818181818183</v>
      </c>
      <c r="E351" s="144">
        <f t="shared" ref="E351:M351" ca="1" si="420">E350</f>
        <v>19</v>
      </c>
      <c r="F351" s="144">
        <f t="shared" ca="1" si="420"/>
        <v>450</v>
      </c>
      <c r="G351" s="144" t="str">
        <f t="shared" ca="1" si="420"/>
        <v>DA67-03601A</v>
      </c>
      <c r="H351" s="196">
        <f t="shared" ca="1" si="420"/>
        <v>14938</v>
      </c>
      <c r="I351" s="144">
        <f t="shared" si="420"/>
        <v>0</v>
      </c>
      <c r="J351" s="212">
        <f t="shared" ca="1" si="420"/>
        <v>0.5</v>
      </c>
      <c r="K351" s="146">
        <f t="shared" ca="1" si="420"/>
        <v>0</v>
      </c>
      <c r="L351" s="146">
        <f t="shared" ca="1" si="420"/>
        <v>36</v>
      </c>
      <c r="M351" s="146">
        <f t="shared" ca="1" si="420"/>
        <v>2</v>
      </c>
      <c r="N351" s="193">
        <f t="shared" ca="1" si="396"/>
        <v>200</v>
      </c>
      <c r="O351" s="135">
        <f ca="1">SUM(Q351:AJ351)</f>
        <v>4</v>
      </c>
      <c r="P351" s="132" t="s">
        <v>234</v>
      </c>
      <c r="Q351" s="129">
        <f ca="1">SUMIFS('Production Result'!$F:$F,'Production Result'!$C:$C,'DA Injection'!$G351,'Production Result'!$B:$B,'DA Injection'!Q$2)</f>
        <v>4</v>
      </c>
      <c r="R351" s="129">
        <f ca="1">SUMIFS('Production Result'!$G:$G,'Production Result'!$C:$C,'DA Injection'!$G351,'Production Result'!$B:$B,'DA Injection'!Q$2)</f>
        <v>0</v>
      </c>
      <c r="S351" s="129">
        <f ca="1">SUMIFS('Production Result'!$F:$F,'Production Result'!$C:$C,'DA Injection'!$G351,'Production Result'!$B:$B,'DA Injection'!S$2)</f>
        <v>0</v>
      </c>
      <c r="T351" s="129">
        <f ca="1">SUMIFS('Production Result'!$G:$G,'Production Result'!$C:$C,'DA Injection'!$G351,'Production Result'!$B:$B,'DA Injection'!S$2)</f>
        <v>0</v>
      </c>
      <c r="U351" s="129">
        <f ca="1">SUMIFS('Production Result'!$F:$F,'Production Result'!$C:$C,'DA Injection'!$G351,'Production Result'!$B:$B,'DA Injection'!U$2)</f>
        <v>0</v>
      </c>
      <c r="V351" s="129">
        <f ca="1">SUMIFS('Production Result'!$G:$G,'Production Result'!$C:$C,'DA Injection'!$G351,'Production Result'!$B:$B,'DA Injection'!U$2)</f>
        <v>0</v>
      </c>
      <c r="W351" s="129">
        <f ca="1">SUMIFS('Production Result'!$F:$F,'Production Result'!$C:$C,'DA Injection'!$G351,'Production Result'!$B:$B,'DA Injection'!W$2)</f>
        <v>0</v>
      </c>
      <c r="X351" s="129">
        <f ca="1">SUMIFS('Production Result'!$G:$G,'Production Result'!$C:$C,'DA Injection'!$G351,'Production Result'!$B:$B,'DA Injection'!W$2)</f>
        <v>0</v>
      </c>
      <c r="Y351" s="129">
        <f ca="1">SUMIFS('Production Result'!$F:$F,'Production Result'!$C:$C,'DA Injection'!$G351,'Production Result'!$B:$B,'DA Injection'!Y$2)</f>
        <v>0</v>
      </c>
      <c r="Z351" s="129">
        <f ca="1">SUMIFS('Production Result'!$G:$G,'Production Result'!$C:$C,'DA Injection'!$G351,'Production Result'!$B:$B,'DA Injection'!Y$2)</f>
        <v>0</v>
      </c>
      <c r="AA351" s="129">
        <f ca="1">SUMIFS('Production Result'!$F:$F,'Production Result'!$C:$C,'DA Injection'!$G351,'Production Result'!$B:$B,'DA Injection'!AA$2)</f>
        <v>0</v>
      </c>
      <c r="AB351" s="129">
        <f ca="1">SUMIFS('Production Result'!$G:$G,'Production Result'!$C:$C,'DA Injection'!$G351,'Production Result'!$B:$B,'DA Injection'!AA$2)</f>
        <v>0</v>
      </c>
      <c r="AC351" s="129">
        <f ca="1">SUMIFS('Production Result'!$F:$F,'Production Result'!$C:$C,'DA Injection'!$G351,'Production Result'!$B:$B,'DA Injection'!AC$2)</f>
        <v>0</v>
      </c>
      <c r="AD351" s="129">
        <f ca="1">SUMIFS('Production Result'!$G:$G,'Production Result'!$C:$C,'DA Injection'!$G351,'Production Result'!$B:$B,'DA Injection'!AC$2)</f>
        <v>0</v>
      </c>
      <c r="AE351" s="129">
        <f ca="1">SUMIFS('Production Result'!$F:$F,'Production Result'!$C:$C,'DA Injection'!$G351,'Production Result'!$B:$B,'DA Injection'!AE$2)</f>
        <v>0</v>
      </c>
      <c r="AF351" s="129">
        <f ca="1">SUMIFS('Production Result'!$G:$G,'Production Result'!$C:$C,'DA Injection'!$G351,'Production Result'!$B:$B,'DA Injection'!AE$2)</f>
        <v>0</v>
      </c>
      <c r="AG351" s="129">
        <f ca="1">SUMIFS('Production Result'!$F:$F,'Production Result'!$C:$C,'DA Injection'!$G351,'Production Result'!$B:$B,'DA Injection'!AG$2)</f>
        <v>0</v>
      </c>
      <c r="AH351" s="129">
        <f ca="1">SUMIFS('Production Result'!$G:$G,'Production Result'!$C:$C,'DA Injection'!$G351,'Production Result'!$B:$B,'DA Injection'!AG$2)</f>
        <v>0</v>
      </c>
      <c r="AI351" s="129">
        <f ca="1">SUMIFS('Production Result'!$F:$F,'Production Result'!$C:$C,'DA Injection'!$G351,'Production Result'!$B:$B,'DA Injection'!AI$2)</f>
        <v>0</v>
      </c>
      <c r="AJ351" s="129">
        <f ca="1">SUMIFS('Production Result'!$G:$G,'Production Result'!$C:$C,'DA Injection'!$G351,'Production Result'!$B:$B,'DA Injection'!AI$2)</f>
        <v>0</v>
      </c>
      <c r="AK351" s="151"/>
      <c r="AL351" s="151"/>
      <c r="AM351" s="151"/>
      <c r="AN351" s="151"/>
      <c r="AO351" s="151"/>
      <c r="AP351" s="151"/>
      <c r="AQ351" s="151"/>
      <c r="AR351" s="151"/>
      <c r="AS351" s="151"/>
      <c r="AT351" s="151"/>
      <c r="AU351" s="151"/>
      <c r="AV351" s="151"/>
      <c r="AW351" s="151"/>
      <c r="AX351" s="151"/>
      <c r="AY351" s="151"/>
      <c r="AZ351" s="151"/>
      <c r="BA351" s="151"/>
      <c r="BB351" s="151"/>
      <c r="BC351" s="151"/>
      <c r="BD351" s="151"/>
      <c r="BE351" s="151"/>
      <c r="BF351" s="151"/>
      <c r="BG351" s="151"/>
      <c r="BH351" s="151"/>
      <c r="BI351" s="151"/>
      <c r="BJ351" s="151"/>
      <c r="BK351" s="151"/>
      <c r="BL351" s="151"/>
      <c r="BM351" s="151"/>
      <c r="BN351" s="151"/>
      <c r="BO351" s="151"/>
      <c r="BP351" s="151"/>
      <c r="BQ351" s="151"/>
      <c r="BR351" s="151"/>
    </row>
    <row r="352" spans="1:70" s="38" customFormat="1" ht="33">
      <c r="A352" s="35"/>
      <c r="B352" s="123"/>
      <c r="C352" s="145">
        <f t="shared" ca="1" si="387"/>
        <v>50</v>
      </c>
      <c r="D352" s="264">
        <f t="shared" ca="1" si="387"/>
        <v>0.38181818181818183</v>
      </c>
      <c r="E352" s="145">
        <f t="shared" ref="E352:M352" ca="1" si="421">E351</f>
        <v>19</v>
      </c>
      <c r="F352" s="145">
        <f t="shared" ca="1" si="421"/>
        <v>450</v>
      </c>
      <c r="G352" s="145" t="str">
        <f t="shared" ca="1" si="421"/>
        <v>DA67-03601A</v>
      </c>
      <c r="H352" s="196">
        <f t="shared" ca="1" si="421"/>
        <v>14938</v>
      </c>
      <c r="I352" s="145">
        <f t="shared" si="421"/>
        <v>0</v>
      </c>
      <c r="J352" s="213">
        <f t="shared" ca="1" si="421"/>
        <v>0.5</v>
      </c>
      <c r="K352" s="146">
        <f t="shared" ca="1" si="421"/>
        <v>0</v>
      </c>
      <c r="L352" s="146">
        <f t="shared" ca="1" si="421"/>
        <v>36</v>
      </c>
      <c r="M352" s="146">
        <f t="shared" ca="1" si="421"/>
        <v>2</v>
      </c>
      <c r="N352" s="194">
        <f t="shared" ca="1" si="396"/>
        <v>200</v>
      </c>
      <c r="O352" s="137">
        <f ca="1">O351/O350</f>
        <v>4.7619047619047619E-4</v>
      </c>
      <c r="P352" s="136" t="s">
        <v>239</v>
      </c>
      <c r="Q352" s="138">
        <f t="shared" ref="Q352:AJ352" ca="1" si="422">IFERROR(Q351/Q350,"")</f>
        <v>2.5000000000000001E-3</v>
      </c>
      <c r="R352" s="138">
        <f t="shared" ca="1" si="422"/>
        <v>0</v>
      </c>
      <c r="S352" s="138">
        <f t="shared" ca="1" si="422"/>
        <v>0</v>
      </c>
      <c r="T352" s="138">
        <f t="shared" ca="1" si="422"/>
        <v>0</v>
      </c>
      <c r="U352" s="138" t="str">
        <f t="shared" ca="1" si="422"/>
        <v/>
      </c>
      <c r="V352" s="138" t="str">
        <f t="shared" ca="1" si="422"/>
        <v/>
      </c>
      <c r="W352" s="138" t="str">
        <f t="shared" ca="1" si="422"/>
        <v/>
      </c>
      <c r="X352" s="138" t="str">
        <f t="shared" ca="1" si="422"/>
        <v/>
      </c>
      <c r="Y352" s="138" t="str">
        <f t="shared" ca="1" si="422"/>
        <v/>
      </c>
      <c r="Z352" s="138" t="str">
        <f t="shared" ca="1" si="422"/>
        <v/>
      </c>
      <c r="AA352" s="138" t="str">
        <f t="shared" ca="1" si="422"/>
        <v/>
      </c>
      <c r="AB352" s="138" t="str">
        <f t="shared" ca="1" si="422"/>
        <v/>
      </c>
      <c r="AC352" s="138" t="str">
        <f t="shared" ca="1" si="422"/>
        <v/>
      </c>
      <c r="AD352" s="138" t="str">
        <f t="shared" ca="1" si="422"/>
        <v/>
      </c>
      <c r="AE352" s="138" t="str">
        <f t="shared" ca="1" si="422"/>
        <v/>
      </c>
      <c r="AF352" s="138" t="str">
        <f t="shared" ca="1" si="422"/>
        <v/>
      </c>
      <c r="AG352" s="138" t="str">
        <f t="shared" ca="1" si="422"/>
        <v/>
      </c>
      <c r="AH352" s="138" t="str">
        <f t="shared" ca="1" si="422"/>
        <v/>
      </c>
      <c r="AI352" s="138" t="str">
        <f t="shared" ca="1" si="422"/>
        <v/>
      </c>
      <c r="AJ352" s="138" t="str">
        <f t="shared" ca="1" si="422"/>
        <v/>
      </c>
      <c r="AK352" s="151"/>
      <c r="AL352" s="151"/>
      <c r="AM352" s="151"/>
      <c r="AN352" s="151"/>
      <c r="AO352" s="151"/>
      <c r="AP352" s="151"/>
      <c r="AQ352" s="151"/>
      <c r="AR352" s="151"/>
      <c r="AS352" s="151"/>
      <c r="AT352" s="151"/>
      <c r="AU352" s="151"/>
      <c r="AV352" s="151"/>
      <c r="AW352" s="151"/>
      <c r="AX352" s="151"/>
      <c r="AY352" s="151"/>
      <c r="AZ352" s="151"/>
      <c r="BA352" s="151"/>
      <c r="BB352" s="151"/>
      <c r="BC352" s="151"/>
      <c r="BD352" s="151"/>
      <c r="BE352" s="151"/>
      <c r="BF352" s="151"/>
      <c r="BG352" s="151"/>
      <c r="BH352" s="151"/>
      <c r="BI352" s="151"/>
      <c r="BJ352" s="151"/>
      <c r="BK352" s="151"/>
      <c r="BL352" s="151"/>
      <c r="BM352" s="151"/>
      <c r="BN352" s="151"/>
      <c r="BO352" s="151"/>
      <c r="BP352" s="151"/>
      <c r="BQ352" s="151"/>
      <c r="BR352" s="151"/>
    </row>
    <row r="353" spans="1:70" s="115" customFormat="1" ht="33">
      <c r="A353" s="114"/>
      <c r="B353" s="121"/>
      <c r="C353" s="141">
        <f ca="1">IF(P357="Good",COUNTIF(INDIRECT("P1:P"&amp;ROW(P357)),"Good"))</f>
        <v>51</v>
      </c>
      <c r="D353" s="285">
        <f ca="1">IFERROR(SUM(Q357:AJ357)/SUM(Q356:AJ356),"-")</f>
        <v>1.614772727272727</v>
      </c>
      <c r="E353" s="139">
        <f ca="1">VLOOKUP(G353,'Code List'!B:D,2,0)</f>
        <v>19</v>
      </c>
      <c r="F353" s="139">
        <f ca="1">VLOOKUP(G353,'Code List'!B:D,3,0)</f>
        <v>450</v>
      </c>
      <c r="G353" s="87" t="str">
        <f ca="1">VLOOKUP(C353,'Code List'!A:B,2,0)</f>
        <v>DA61-11385A</v>
      </c>
      <c r="H353" s="195">
        <f ca="1">SUM(Q354:AJ354)-K353</f>
        <v>1024</v>
      </c>
      <c r="I353" s="133"/>
      <c r="J353" s="211">
        <f ca="1">VLOOKUP(G353,'Code List'!B:G,6,0)</f>
        <v>1</v>
      </c>
      <c r="K353" s="140">
        <f ca="1">SUMIFS(Stock!C:C,Stock!B:B,'DA Injection'!G353)+SUMIFS(Stock!C:C,Stock!B:B,VLOOKUP('DA Injection'!G353,'Code List'!$B:$K,10,0))</f>
        <v>0</v>
      </c>
      <c r="L353" s="140">
        <f ca="1">VLOOKUP(G353,'Code List'!B:F,4,0)</f>
        <v>58</v>
      </c>
      <c r="M353" s="140">
        <f ca="1">VLOOKUP(G353,'Code List'!B:F,5,0)</f>
        <v>2</v>
      </c>
      <c r="N353" s="197">
        <f t="shared" ca="1" si="396"/>
        <v>124.13793103448276</v>
      </c>
      <c r="O353" s="134"/>
      <c r="P353" s="124" t="s">
        <v>231</v>
      </c>
      <c r="Q353" s="125" t="s">
        <v>228</v>
      </c>
      <c r="R353" s="126" t="s">
        <v>229</v>
      </c>
      <c r="S353" s="125" t="s">
        <v>228</v>
      </c>
      <c r="T353" s="126" t="s">
        <v>229</v>
      </c>
      <c r="U353" s="125" t="s">
        <v>228</v>
      </c>
      <c r="V353" s="126" t="s">
        <v>229</v>
      </c>
      <c r="W353" s="125" t="s">
        <v>228</v>
      </c>
      <c r="X353" s="126" t="s">
        <v>229</v>
      </c>
      <c r="Y353" s="125" t="s">
        <v>228</v>
      </c>
      <c r="Z353" s="126" t="s">
        <v>229</v>
      </c>
      <c r="AA353" s="125" t="s">
        <v>228</v>
      </c>
      <c r="AB353" s="126" t="s">
        <v>229</v>
      </c>
      <c r="AC353" s="125" t="s">
        <v>228</v>
      </c>
      <c r="AD353" s="126" t="s">
        <v>229</v>
      </c>
      <c r="AE353" s="125" t="s">
        <v>228</v>
      </c>
      <c r="AF353" s="126" t="s">
        <v>229</v>
      </c>
      <c r="AG353" s="125" t="s">
        <v>228</v>
      </c>
      <c r="AH353" s="126" t="s">
        <v>229</v>
      </c>
      <c r="AI353" s="125" t="s">
        <v>228</v>
      </c>
      <c r="AJ353" s="126" t="s">
        <v>229</v>
      </c>
      <c r="AK353" s="150"/>
      <c r="AL353" s="150"/>
      <c r="AM353" s="150"/>
      <c r="AN353" s="150"/>
      <c r="AO353" s="150"/>
      <c r="AP353" s="150"/>
      <c r="AQ353" s="150"/>
      <c r="AR353" s="150"/>
      <c r="AS353" s="150"/>
      <c r="AT353" s="150"/>
      <c r="AU353" s="150"/>
      <c r="AV353" s="150"/>
      <c r="AW353" s="150"/>
      <c r="AX353" s="150"/>
      <c r="AY353" s="150"/>
      <c r="AZ353" s="150"/>
      <c r="BA353" s="150"/>
      <c r="BB353" s="150"/>
      <c r="BC353" s="150"/>
      <c r="BD353" s="150"/>
      <c r="BE353" s="150"/>
      <c r="BF353" s="150"/>
      <c r="BG353" s="150"/>
      <c r="BH353" s="150"/>
      <c r="BI353" s="150"/>
      <c r="BJ353" s="150"/>
      <c r="BK353" s="150"/>
      <c r="BL353" s="150"/>
      <c r="BM353" s="150"/>
      <c r="BN353" s="150"/>
      <c r="BO353" s="150"/>
      <c r="BP353" s="150"/>
      <c r="BQ353" s="150"/>
      <c r="BR353" s="150"/>
    </row>
    <row r="354" spans="1:70" s="115" customFormat="1" ht="66.95" customHeight="1">
      <c r="A354" s="114"/>
      <c r="B354" s="121"/>
      <c r="C354" s="144">
        <f t="shared" ref="C354:M354" ca="1" si="423">C353</f>
        <v>51</v>
      </c>
      <c r="D354" s="264">
        <f t="shared" ca="1" si="423"/>
        <v>1.614772727272727</v>
      </c>
      <c r="E354" s="144">
        <f t="shared" ca="1" si="423"/>
        <v>19</v>
      </c>
      <c r="F354" s="144">
        <f t="shared" ca="1" si="423"/>
        <v>450</v>
      </c>
      <c r="G354" s="144" t="str">
        <f t="shared" ca="1" si="423"/>
        <v>DA61-11385A</v>
      </c>
      <c r="H354" s="196">
        <f t="shared" ca="1" si="423"/>
        <v>1024</v>
      </c>
      <c r="I354" s="144">
        <f t="shared" si="423"/>
        <v>0</v>
      </c>
      <c r="J354" s="212">
        <f t="shared" ca="1" si="423"/>
        <v>1</v>
      </c>
      <c r="K354" s="146">
        <f t="shared" ca="1" si="423"/>
        <v>0</v>
      </c>
      <c r="L354" s="146">
        <f t="shared" ca="1" si="423"/>
        <v>58</v>
      </c>
      <c r="M354" s="146">
        <f t="shared" ca="1" si="423"/>
        <v>2</v>
      </c>
      <c r="N354" s="193">
        <f t="shared" ca="1" si="396"/>
        <v>124.13793103448276</v>
      </c>
      <c r="O354" s="134" t="s">
        <v>238</v>
      </c>
      <c r="P354" s="124"/>
      <c r="Q354" s="463">
        <f ca="1">IF(SUMIFS(INDIRECT("'PSI WM REF'!"&amp;SUBSTITUTE(ADDRESS(1,MATCH(Q$2,INDIRECT("'PSI WM REF'!"&amp;"5:5"),0)),"$1","")&amp;":"&amp;SUBSTITUTE(ADDRESS(1,MATCH(Q$2,INDIRECT("'PSI WM REF'!"&amp;"5:5"),0)),"$1","")),INDIRECT("'PSI WM REF'!"&amp;"C:C"),$G353,INDIRECT("'PSI WM REF'!"&amp;"U:U"),"3.Balance stock (only SEHC)")&gt;0,0,IF(ABS(SUMIFS(INDIRECT("'PSI WM REF'!"&amp;SUBSTITUTE(ADDRESS(1,MATCH(Q$2,INDIRECT("'PSI WM REF'!"&amp;"5:5"),0)),"$1","")&amp;":"&amp;SUBSTITUTE(ADDRESS(1,MATCH(Q$2,INDIRECT("'PSI WM REF'!"&amp;"5:5"),0)),"$1","")),INDIRECT("'PSI WM REF'!"&amp;"C:C"),$G353,INDIRECT("'PSI WM REF'!"&amp;"U:U"),"3.Balance stock (only SEHC)"))&gt;SUMIFS(INDIRECT("'PSI WM REF'!"&amp;SUBSTITUTE(ADDRESS(1,MATCH(Q$2,INDIRECT("'PSI WM REF'!"&amp;"5:5"),0)),"$1","")&amp;":"&amp;SUBSTITUTE(ADDRESS(1,MATCH(Q$2,INDIRECT("'PSI WM REF'!"&amp;"5:5"),0)),"$1","")),INDIRECT("'PSI WM REF'!"&amp;"C:C"),$G353,INDIRECT("'PSI WM REF'!"&amp;"U:U"),"1.Requirements (필요량)"),SUMIFS(INDIRECT("'PSI WM REF'!"&amp;SUBSTITUTE(ADDRESS(1,MATCH(Q$2,INDIRECT("'PSI WM REF'!"&amp;"5:5"),0)),"$1","")&amp;":"&amp;SUBSTITUTE(ADDRESS(1,MATCH(Q$2,INDIRECT("'PSI WM REF'!"&amp;"5:5"),0)),"$1","")),INDIRECT("'PSI WM REF'!"&amp;"C:C"),$G353,INDIRECT("'PSI WM REF'!"&amp;"U:U"),"1.Requirements (필요량)"),ABS(SUMIFS(INDIRECT("'PSI WM REF'!"&amp;SUBSTITUTE(ADDRESS(1,MATCH(Q$2,INDIRECT("'PSI WM REF'!"&amp;"5:5"),0)),"$1","")&amp;":"&amp;SUBSTITUTE(ADDRESS(1,MATCH(Q$2,INDIRECT("'PSI WM REF'!"&amp;"5:5"),0)),"$1","")),INDIRECT("'PSI WM REF'!"&amp;"C:C"),$G353,INDIRECT("'PSI WM REF'!"&amp;"U:U"),"3.Balance stock (only SEHC)"))))+N(" [[[[               Comment: WM REF PSI              ]]]")+IFERROR(SUMIFS(INDIRECT("'PSI VC'!"&amp;SUBSTITUTE(ADDRESS(1,MATCH(Q$2,INDIRECT("'PSI VC'!"&amp;"3:3"),0)),"$1","")&amp;":"&amp;SUBSTITUTE(ADDRESS(1,MATCH(Q$2,INDIRECT("'PSI VC'!"&amp;"3:3"),0)),"$1","")),INDIRECT("'PSI VC'!"&amp;"A:A"),$G353),0)+N("[[[                    Comment: VC PSI                    ]]]")+SUMIFS(INDIRECT("'Assy PSI Shortage'!"&amp;SUBSTITUTE(ADDRESS(1,42+MATCH(Q$2,INDIRECT("'Assy PSI Shortage'!"&amp;"AQ2:BA2"),0)),"$1","")&amp;":"&amp;SUBSTITUTE(ADDRESS(1,42+MATCH(Q$2,INDIRECT("'Assy PSI Shortage'!"&amp;"AQ2:BA2"),0)),"$1","")),'Assy PSI Shortage'!$AP:$AP,'DA Injection'!$G353)+N("[[[                    Comment: Assy PSI                    ]]]")</f>
        <v>0</v>
      </c>
      <c r="R354" s="464"/>
      <c r="S354" s="463">
        <f ca="1">IF(SUMIFS(INDIRECT("'PSI WM REF'!"&amp;SUBSTITUTE(ADDRESS(1,MATCH(S$2,INDIRECT("'PSI WM REF'!"&amp;"5:5"),0)),"$1","")&amp;":"&amp;SUBSTITUTE(ADDRESS(1,MATCH(S$2,INDIRECT("'PSI WM REF'!"&amp;"5:5"),0)),"$1","")),INDIRECT("'PSI WM REF'!"&amp;"C:C"),$G353,INDIRECT("'PSI WM REF'!"&amp;"U:U"),"3.Balance stock (only SEHC)")&gt;0,0,IF(ABS(SUMIFS(INDIRECT("'PSI WM REF'!"&amp;SUBSTITUTE(ADDRESS(1,MATCH(S$2,INDIRECT("'PSI WM REF'!"&amp;"5:5"),0)),"$1","")&amp;":"&amp;SUBSTITUTE(ADDRESS(1,MATCH(S$2,INDIRECT("'PSI WM REF'!"&amp;"5:5"),0)),"$1","")),INDIRECT("'PSI WM REF'!"&amp;"C:C"),$G353,INDIRECT("'PSI WM REF'!"&amp;"U:U"),"3.Balance stock (only SEHC)"))&gt;SUMIFS(INDIRECT("'PSI WM REF'!"&amp;SUBSTITUTE(ADDRESS(1,MATCH(S$2,INDIRECT("'PSI WM REF'!"&amp;"5:5"),0)),"$1","")&amp;":"&amp;SUBSTITUTE(ADDRESS(1,MATCH(S$2,INDIRECT("'PSI WM REF'!"&amp;"5:5"),0)),"$1","")),INDIRECT("'PSI WM REF'!"&amp;"C:C"),$G353,INDIRECT("'PSI WM REF'!"&amp;"U:U"),"1.Requirements (필요량)"),SUMIFS(INDIRECT("'PSI WM REF'!"&amp;SUBSTITUTE(ADDRESS(1,MATCH(S$2,INDIRECT("'PSI WM REF'!"&amp;"5:5"),0)),"$1","")&amp;":"&amp;SUBSTITUTE(ADDRESS(1,MATCH(S$2,INDIRECT("'PSI WM REF'!"&amp;"5:5"),0)),"$1","")),INDIRECT("'PSI WM REF'!"&amp;"C:C"),$G353,INDIRECT("'PSI WM REF'!"&amp;"U:U"),"1.Requirements (필요량)"),ABS(SUMIFS(INDIRECT("'PSI WM REF'!"&amp;SUBSTITUTE(ADDRESS(1,MATCH(S$2,INDIRECT("'PSI WM REF'!"&amp;"5:5"),0)),"$1","")&amp;":"&amp;SUBSTITUTE(ADDRESS(1,MATCH(S$2,INDIRECT("'PSI WM REF'!"&amp;"5:5"),0)),"$1","")),INDIRECT("'PSI WM REF'!"&amp;"C:C"),$G353,INDIRECT("'PSI WM REF'!"&amp;"U:U"),"3.Balance stock (only SEHC)"))))+N(" [[[[               Comment: WM REF PSI              ]]]")+IFERROR(SUMIFS(INDIRECT("'PSI VC'!"&amp;SUBSTITUTE(ADDRESS(1,MATCH(S$2,INDIRECT("'PSI VC'!"&amp;"3:3"),0)),"$1","")&amp;":"&amp;SUBSTITUTE(ADDRESS(1,MATCH(S$2,INDIRECT("'PSI VC'!"&amp;"3:3"),0)),"$1","")),INDIRECT("'PSI VC'!"&amp;"A:A"),$G353),0)+N("[[[                    Comment: VC PSI                    ]]]")+SUMIFS(INDIRECT("'Assy PSI Shortage'!"&amp;SUBSTITUTE(ADDRESS(1,42+MATCH(S$2,INDIRECT("'Assy PSI Shortage'!"&amp;"AQ2:BA2"),0)),"$1","")&amp;":"&amp;SUBSTITUTE(ADDRESS(1,42+MATCH(S$2,INDIRECT("'Assy PSI Shortage'!"&amp;"AQ2:BA2"),0)),"$1","")),'Assy PSI Shortage'!$AP:$AP,'DA Injection'!$G353)+N("[[[                    Comment: Assy PSI                    ]]]")</f>
        <v>0</v>
      </c>
      <c r="T354" s="464"/>
      <c r="U354" s="463">
        <f ca="1">IF(SUMIFS(INDIRECT("'PSI WM REF'!"&amp;SUBSTITUTE(ADDRESS(1,MATCH(U$2,INDIRECT("'PSI WM REF'!"&amp;"5:5"),0)),"$1","")&amp;":"&amp;SUBSTITUTE(ADDRESS(1,MATCH(U$2,INDIRECT("'PSI WM REF'!"&amp;"5:5"),0)),"$1","")),INDIRECT("'PSI WM REF'!"&amp;"C:C"),$G353,INDIRECT("'PSI WM REF'!"&amp;"U:U"),"3.Balance stock (only SEHC)")&gt;0,0,IF(ABS(SUMIFS(INDIRECT("'PSI WM REF'!"&amp;SUBSTITUTE(ADDRESS(1,MATCH(U$2,INDIRECT("'PSI WM REF'!"&amp;"5:5"),0)),"$1","")&amp;":"&amp;SUBSTITUTE(ADDRESS(1,MATCH(U$2,INDIRECT("'PSI WM REF'!"&amp;"5:5"),0)),"$1","")),INDIRECT("'PSI WM REF'!"&amp;"C:C"),$G353,INDIRECT("'PSI WM REF'!"&amp;"U:U"),"3.Balance stock (only SEHC)"))&gt;SUMIFS(INDIRECT("'PSI WM REF'!"&amp;SUBSTITUTE(ADDRESS(1,MATCH(U$2,INDIRECT("'PSI WM REF'!"&amp;"5:5"),0)),"$1","")&amp;":"&amp;SUBSTITUTE(ADDRESS(1,MATCH(U$2,INDIRECT("'PSI WM REF'!"&amp;"5:5"),0)),"$1","")),INDIRECT("'PSI WM REF'!"&amp;"C:C"),$G353,INDIRECT("'PSI WM REF'!"&amp;"U:U"),"1.Requirements (필요량)"),SUMIFS(INDIRECT("'PSI WM REF'!"&amp;SUBSTITUTE(ADDRESS(1,MATCH(U$2,INDIRECT("'PSI WM REF'!"&amp;"5:5"),0)),"$1","")&amp;":"&amp;SUBSTITUTE(ADDRESS(1,MATCH(U$2,INDIRECT("'PSI WM REF'!"&amp;"5:5"),0)),"$1","")),INDIRECT("'PSI WM REF'!"&amp;"C:C"),$G353,INDIRECT("'PSI WM REF'!"&amp;"U:U"),"1.Requirements (필요량)"),ABS(SUMIFS(INDIRECT("'PSI WM REF'!"&amp;SUBSTITUTE(ADDRESS(1,MATCH(U$2,INDIRECT("'PSI WM REF'!"&amp;"5:5"),0)),"$1","")&amp;":"&amp;SUBSTITUTE(ADDRESS(1,MATCH(U$2,INDIRECT("'PSI WM REF'!"&amp;"5:5"),0)),"$1","")),INDIRECT("'PSI WM REF'!"&amp;"C:C"),$G353,INDIRECT("'PSI WM REF'!"&amp;"U:U"),"3.Balance stock (only SEHC)"))))+N(" [[[[               Comment: WM REF PSI              ]]]")+IFERROR(SUMIFS(INDIRECT("'PSI VC'!"&amp;SUBSTITUTE(ADDRESS(1,MATCH(U$2,INDIRECT("'PSI VC'!"&amp;"3:3"),0)),"$1","")&amp;":"&amp;SUBSTITUTE(ADDRESS(1,MATCH(U$2,INDIRECT("'PSI VC'!"&amp;"3:3"),0)),"$1","")),INDIRECT("'PSI VC'!"&amp;"A:A"),$G353),0)+N("[[[                    Comment: VC PSI                    ]]]")+SUMIFS(INDIRECT("'Assy PSI Shortage'!"&amp;SUBSTITUTE(ADDRESS(1,42+MATCH(U$2,INDIRECT("'Assy PSI Shortage'!"&amp;"AQ2:BA2"),0)),"$1","")&amp;":"&amp;SUBSTITUTE(ADDRESS(1,42+MATCH(U$2,INDIRECT("'Assy PSI Shortage'!"&amp;"AQ2:BA2"),0)),"$1","")),'Assy PSI Shortage'!$AP:$AP,'DA Injection'!$G353)+N("[[[                    Comment: Assy PSI                    ]]]")</f>
        <v>0</v>
      </c>
      <c r="V354" s="464"/>
      <c r="W354" s="463">
        <f ca="1">IF(SUMIFS(INDIRECT("'PSI WM REF'!"&amp;SUBSTITUTE(ADDRESS(1,MATCH(W$2,INDIRECT("'PSI WM REF'!"&amp;"5:5"),0)),"$1","")&amp;":"&amp;SUBSTITUTE(ADDRESS(1,MATCH(W$2,INDIRECT("'PSI WM REF'!"&amp;"5:5"),0)),"$1","")),INDIRECT("'PSI WM REF'!"&amp;"C:C"),$G353,INDIRECT("'PSI WM REF'!"&amp;"U:U"),"3.Balance stock (only SEHC)")&gt;0,0,IF(ABS(SUMIFS(INDIRECT("'PSI WM REF'!"&amp;SUBSTITUTE(ADDRESS(1,MATCH(W$2,INDIRECT("'PSI WM REF'!"&amp;"5:5"),0)),"$1","")&amp;":"&amp;SUBSTITUTE(ADDRESS(1,MATCH(W$2,INDIRECT("'PSI WM REF'!"&amp;"5:5"),0)),"$1","")),INDIRECT("'PSI WM REF'!"&amp;"C:C"),$G353,INDIRECT("'PSI WM REF'!"&amp;"U:U"),"3.Balance stock (only SEHC)"))&gt;SUMIFS(INDIRECT("'PSI WM REF'!"&amp;SUBSTITUTE(ADDRESS(1,MATCH(W$2,INDIRECT("'PSI WM REF'!"&amp;"5:5"),0)),"$1","")&amp;":"&amp;SUBSTITUTE(ADDRESS(1,MATCH(W$2,INDIRECT("'PSI WM REF'!"&amp;"5:5"),0)),"$1","")),INDIRECT("'PSI WM REF'!"&amp;"C:C"),$G353,INDIRECT("'PSI WM REF'!"&amp;"U:U"),"1.Requirements (필요량)"),SUMIFS(INDIRECT("'PSI WM REF'!"&amp;SUBSTITUTE(ADDRESS(1,MATCH(W$2,INDIRECT("'PSI WM REF'!"&amp;"5:5"),0)),"$1","")&amp;":"&amp;SUBSTITUTE(ADDRESS(1,MATCH(W$2,INDIRECT("'PSI WM REF'!"&amp;"5:5"),0)),"$1","")),INDIRECT("'PSI WM REF'!"&amp;"C:C"),$G353,INDIRECT("'PSI WM REF'!"&amp;"U:U"),"1.Requirements (필요량)"),ABS(SUMIFS(INDIRECT("'PSI WM REF'!"&amp;SUBSTITUTE(ADDRESS(1,MATCH(W$2,INDIRECT("'PSI WM REF'!"&amp;"5:5"),0)),"$1","")&amp;":"&amp;SUBSTITUTE(ADDRESS(1,MATCH(W$2,INDIRECT("'PSI WM REF'!"&amp;"5:5"),0)),"$1","")),INDIRECT("'PSI WM REF'!"&amp;"C:C"),$G353,INDIRECT("'PSI WM REF'!"&amp;"U:U"),"3.Balance stock (only SEHC)"))))+N(" [[[[               Comment: WM REF PSI              ]]]")+IFERROR(SUMIFS(INDIRECT("'PSI VC'!"&amp;SUBSTITUTE(ADDRESS(1,MATCH(W$2,INDIRECT("'PSI VC'!"&amp;"3:3"),0)),"$1","")&amp;":"&amp;SUBSTITUTE(ADDRESS(1,MATCH(W$2,INDIRECT("'PSI VC'!"&amp;"3:3"),0)),"$1","")),INDIRECT("'PSI VC'!"&amp;"A:A"),$G353),0)+N("[[[                    Comment: VC PSI                    ]]]")+SUMIFS(INDIRECT("'Assy PSI Shortage'!"&amp;SUBSTITUTE(ADDRESS(1,42+MATCH(W$2,INDIRECT("'Assy PSI Shortage'!"&amp;"AQ2:BA2"),0)),"$1","")&amp;":"&amp;SUBSTITUTE(ADDRESS(1,42+MATCH(W$2,INDIRECT("'Assy PSI Shortage'!"&amp;"AQ2:BA2"),0)),"$1","")),'Assy PSI Shortage'!$AP:$AP,'DA Injection'!$G353)+N("[[[                    Comment: Assy PSI                    ]]]")</f>
        <v>230</v>
      </c>
      <c r="X354" s="464"/>
      <c r="Y354" s="463">
        <f ca="1">IF(SUMIFS(INDIRECT("'PSI WM REF'!"&amp;SUBSTITUTE(ADDRESS(1,MATCH(Y$2,INDIRECT("'PSI WM REF'!"&amp;"5:5"),0)),"$1","")&amp;":"&amp;SUBSTITUTE(ADDRESS(1,MATCH(Y$2,INDIRECT("'PSI WM REF'!"&amp;"5:5"),0)),"$1","")),INDIRECT("'PSI WM REF'!"&amp;"C:C"),$G353,INDIRECT("'PSI WM REF'!"&amp;"U:U"),"3.Balance stock (only SEHC)")&gt;0,0,IF(ABS(SUMIFS(INDIRECT("'PSI WM REF'!"&amp;SUBSTITUTE(ADDRESS(1,MATCH(Y$2,INDIRECT("'PSI WM REF'!"&amp;"5:5"),0)),"$1","")&amp;":"&amp;SUBSTITUTE(ADDRESS(1,MATCH(Y$2,INDIRECT("'PSI WM REF'!"&amp;"5:5"),0)),"$1","")),INDIRECT("'PSI WM REF'!"&amp;"C:C"),$G353,INDIRECT("'PSI WM REF'!"&amp;"U:U"),"3.Balance stock (only SEHC)"))&gt;SUMIFS(INDIRECT("'PSI WM REF'!"&amp;SUBSTITUTE(ADDRESS(1,MATCH(Y$2,INDIRECT("'PSI WM REF'!"&amp;"5:5"),0)),"$1","")&amp;":"&amp;SUBSTITUTE(ADDRESS(1,MATCH(Y$2,INDIRECT("'PSI WM REF'!"&amp;"5:5"),0)),"$1","")),INDIRECT("'PSI WM REF'!"&amp;"C:C"),$G353,INDIRECT("'PSI WM REF'!"&amp;"U:U"),"1.Requirements (필요량)"),SUMIFS(INDIRECT("'PSI WM REF'!"&amp;SUBSTITUTE(ADDRESS(1,MATCH(Y$2,INDIRECT("'PSI WM REF'!"&amp;"5:5"),0)),"$1","")&amp;":"&amp;SUBSTITUTE(ADDRESS(1,MATCH(Y$2,INDIRECT("'PSI WM REF'!"&amp;"5:5"),0)),"$1","")),INDIRECT("'PSI WM REF'!"&amp;"C:C"),$G353,INDIRECT("'PSI WM REF'!"&amp;"U:U"),"1.Requirements (필요량)"),ABS(SUMIFS(INDIRECT("'PSI WM REF'!"&amp;SUBSTITUTE(ADDRESS(1,MATCH(Y$2,INDIRECT("'PSI WM REF'!"&amp;"5:5"),0)),"$1","")&amp;":"&amp;SUBSTITUTE(ADDRESS(1,MATCH(Y$2,INDIRECT("'PSI WM REF'!"&amp;"5:5"),0)),"$1","")),INDIRECT("'PSI WM REF'!"&amp;"C:C"),$G353,INDIRECT("'PSI WM REF'!"&amp;"U:U"),"3.Balance stock (only SEHC)"))))+N(" [[[[               Comment: WM REF PSI              ]]]")+IFERROR(SUMIFS(INDIRECT("'PSI VC'!"&amp;SUBSTITUTE(ADDRESS(1,MATCH(Y$2,INDIRECT("'PSI VC'!"&amp;"3:3"),0)),"$1","")&amp;":"&amp;SUBSTITUTE(ADDRESS(1,MATCH(Y$2,INDIRECT("'PSI VC'!"&amp;"3:3"),0)),"$1","")),INDIRECT("'PSI VC'!"&amp;"A:A"),$G353),0)+N("[[[                    Comment: VC PSI                    ]]]")+SUMIFS(INDIRECT("'Assy PSI Shortage'!"&amp;SUBSTITUTE(ADDRESS(1,42+MATCH(Y$2,INDIRECT("'Assy PSI Shortage'!"&amp;"AQ2:BA2"),0)),"$1","")&amp;":"&amp;SUBSTITUTE(ADDRESS(1,42+MATCH(Y$2,INDIRECT("'Assy PSI Shortage'!"&amp;"AQ2:BA2"),0)),"$1","")),'Assy PSI Shortage'!$AP:$AP,'DA Injection'!$G353)+N("[[[                    Comment: Assy PSI                    ]]]")</f>
        <v>794</v>
      </c>
      <c r="Z354" s="464"/>
      <c r="AA354" s="463">
        <f ca="1">IF(SUMIFS(INDIRECT("'PSI WM REF'!"&amp;SUBSTITUTE(ADDRESS(1,MATCH(AA$2,INDIRECT("'PSI WM REF'!"&amp;"5:5"),0)),"$1","")&amp;":"&amp;SUBSTITUTE(ADDRESS(1,MATCH(AA$2,INDIRECT("'PSI WM REF'!"&amp;"5:5"),0)),"$1","")),INDIRECT("'PSI WM REF'!"&amp;"C:C"),$G353,INDIRECT("'PSI WM REF'!"&amp;"U:U"),"3.Balance stock (only SEHC)")&gt;0,0,IF(ABS(SUMIFS(INDIRECT("'PSI WM REF'!"&amp;SUBSTITUTE(ADDRESS(1,MATCH(AA$2,INDIRECT("'PSI WM REF'!"&amp;"5:5"),0)),"$1","")&amp;":"&amp;SUBSTITUTE(ADDRESS(1,MATCH(AA$2,INDIRECT("'PSI WM REF'!"&amp;"5:5"),0)),"$1","")),INDIRECT("'PSI WM REF'!"&amp;"C:C"),$G353,INDIRECT("'PSI WM REF'!"&amp;"U:U"),"3.Balance stock (only SEHC)"))&gt;SUMIFS(INDIRECT("'PSI WM REF'!"&amp;SUBSTITUTE(ADDRESS(1,MATCH(AA$2,INDIRECT("'PSI WM REF'!"&amp;"5:5"),0)),"$1","")&amp;":"&amp;SUBSTITUTE(ADDRESS(1,MATCH(AA$2,INDIRECT("'PSI WM REF'!"&amp;"5:5"),0)),"$1","")),INDIRECT("'PSI WM REF'!"&amp;"C:C"),$G353,INDIRECT("'PSI WM REF'!"&amp;"U:U"),"1.Requirements (필요량)"),SUMIFS(INDIRECT("'PSI WM REF'!"&amp;SUBSTITUTE(ADDRESS(1,MATCH(AA$2,INDIRECT("'PSI WM REF'!"&amp;"5:5"),0)),"$1","")&amp;":"&amp;SUBSTITUTE(ADDRESS(1,MATCH(AA$2,INDIRECT("'PSI WM REF'!"&amp;"5:5"),0)),"$1","")),INDIRECT("'PSI WM REF'!"&amp;"C:C"),$G353,INDIRECT("'PSI WM REF'!"&amp;"U:U"),"1.Requirements (필요량)"),ABS(SUMIFS(INDIRECT("'PSI WM REF'!"&amp;SUBSTITUTE(ADDRESS(1,MATCH(AA$2,INDIRECT("'PSI WM REF'!"&amp;"5:5"),0)),"$1","")&amp;":"&amp;SUBSTITUTE(ADDRESS(1,MATCH(AA$2,INDIRECT("'PSI WM REF'!"&amp;"5:5"),0)),"$1","")),INDIRECT("'PSI WM REF'!"&amp;"C:C"),$G353,INDIRECT("'PSI WM REF'!"&amp;"U:U"),"3.Balance stock (only SEHC)"))))+N(" [[[[               Comment: WM REF PSI              ]]]")+IFERROR(SUMIFS(INDIRECT("'PSI VC'!"&amp;SUBSTITUTE(ADDRESS(1,MATCH(AA$2,INDIRECT("'PSI VC'!"&amp;"3:3"),0)),"$1","")&amp;":"&amp;SUBSTITUTE(ADDRESS(1,MATCH(AA$2,INDIRECT("'PSI VC'!"&amp;"3:3"),0)),"$1","")),INDIRECT("'PSI VC'!"&amp;"A:A"),$G353),0)+N("[[[                    Comment: VC PSI                    ]]]")+SUMIFS(INDIRECT("'Assy PSI Shortage'!"&amp;SUBSTITUTE(ADDRESS(1,42+MATCH(AA$2,INDIRECT("'Assy PSI Shortage'!"&amp;"AQ2:BA2"),0)),"$1","")&amp;":"&amp;SUBSTITUTE(ADDRESS(1,42+MATCH(AA$2,INDIRECT("'Assy PSI Shortage'!"&amp;"AQ2:BA2"),0)),"$1","")),'Assy PSI Shortage'!$AP:$AP,'DA Injection'!$G353)+N("[[[                    Comment: Assy PSI                    ]]]")</f>
        <v>0</v>
      </c>
      <c r="AB354" s="464"/>
      <c r="AC354" s="463">
        <f ca="1">IF(SUMIFS(INDIRECT("'PSI WM REF'!"&amp;SUBSTITUTE(ADDRESS(1,MATCH(AC$2,INDIRECT("'PSI WM REF'!"&amp;"5:5"),0)),"$1","")&amp;":"&amp;SUBSTITUTE(ADDRESS(1,MATCH(AC$2,INDIRECT("'PSI WM REF'!"&amp;"5:5"),0)),"$1","")),INDIRECT("'PSI WM REF'!"&amp;"C:C"),$G353,INDIRECT("'PSI WM REF'!"&amp;"U:U"),"3.Balance stock (only SEHC)")&gt;0,0,IF(ABS(SUMIFS(INDIRECT("'PSI WM REF'!"&amp;SUBSTITUTE(ADDRESS(1,MATCH(AC$2,INDIRECT("'PSI WM REF'!"&amp;"5:5"),0)),"$1","")&amp;":"&amp;SUBSTITUTE(ADDRESS(1,MATCH(AC$2,INDIRECT("'PSI WM REF'!"&amp;"5:5"),0)),"$1","")),INDIRECT("'PSI WM REF'!"&amp;"C:C"),$G353,INDIRECT("'PSI WM REF'!"&amp;"U:U"),"3.Balance stock (only SEHC)"))&gt;SUMIFS(INDIRECT("'PSI WM REF'!"&amp;SUBSTITUTE(ADDRESS(1,MATCH(AC$2,INDIRECT("'PSI WM REF'!"&amp;"5:5"),0)),"$1","")&amp;":"&amp;SUBSTITUTE(ADDRESS(1,MATCH(AC$2,INDIRECT("'PSI WM REF'!"&amp;"5:5"),0)),"$1","")),INDIRECT("'PSI WM REF'!"&amp;"C:C"),$G353,INDIRECT("'PSI WM REF'!"&amp;"U:U"),"1.Requirements (필요량)"),SUMIFS(INDIRECT("'PSI WM REF'!"&amp;SUBSTITUTE(ADDRESS(1,MATCH(AC$2,INDIRECT("'PSI WM REF'!"&amp;"5:5"),0)),"$1","")&amp;":"&amp;SUBSTITUTE(ADDRESS(1,MATCH(AC$2,INDIRECT("'PSI WM REF'!"&amp;"5:5"),0)),"$1","")),INDIRECT("'PSI WM REF'!"&amp;"C:C"),$G353,INDIRECT("'PSI WM REF'!"&amp;"U:U"),"1.Requirements (필요량)"),ABS(SUMIFS(INDIRECT("'PSI WM REF'!"&amp;SUBSTITUTE(ADDRESS(1,MATCH(AC$2,INDIRECT("'PSI WM REF'!"&amp;"5:5"),0)),"$1","")&amp;":"&amp;SUBSTITUTE(ADDRESS(1,MATCH(AC$2,INDIRECT("'PSI WM REF'!"&amp;"5:5"),0)),"$1","")),INDIRECT("'PSI WM REF'!"&amp;"C:C"),$G353,INDIRECT("'PSI WM REF'!"&amp;"U:U"),"3.Balance stock (only SEHC)"))))+N(" [[[[               Comment: WM REF PSI              ]]]")+IFERROR(SUMIFS(INDIRECT("'PSI VC'!"&amp;SUBSTITUTE(ADDRESS(1,MATCH(AC$2,INDIRECT("'PSI VC'!"&amp;"3:3"),0)),"$1","")&amp;":"&amp;SUBSTITUTE(ADDRESS(1,MATCH(AC$2,INDIRECT("'PSI VC'!"&amp;"3:3"),0)),"$1","")),INDIRECT("'PSI VC'!"&amp;"A:A"),$G353),0)+N("[[[                    Comment: VC PSI                    ]]]")+SUMIFS(INDIRECT("'Assy PSI Shortage'!"&amp;SUBSTITUTE(ADDRESS(1,42+MATCH(AC$2,INDIRECT("'Assy PSI Shortage'!"&amp;"AQ2:BA2"),0)),"$1","")&amp;":"&amp;SUBSTITUTE(ADDRESS(1,42+MATCH(AC$2,INDIRECT("'Assy PSI Shortage'!"&amp;"AQ2:BA2"),0)),"$1","")),'Assy PSI Shortage'!$AP:$AP,'DA Injection'!$G353)+N("[[[                    Comment: Assy PSI                    ]]]")</f>
        <v>0</v>
      </c>
      <c r="AD354" s="464"/>
      <c r="AE354" s="463">
        <f ca="1">IF(SUMIFS(INDIRECT("'PSI WM REF'!"&amp;SUBSTITUTE(ADDRESS(1,MATCH(AE$2,INDIRECT("'PSI WM REF'!"&amp;"5:5"),0)),"$1","")&amp;":"&amp;SUBSTITUTE(ADDRESS(1,MATCH(AE$2,INDIRECT("'PSI WM REF'!"&amp;"5:5"),0)),"$1","")),INDIRECT("'PSI WM REF'!"&amp;"C:C"),$G353,INDIRECT("'PSI WM REF'!"&amp;"U:U"),"3.Balance stock (only SEHC)")&gt;0,0,IF(ABS(SUMIFS(INDIRECT("'PSI WM REF'!"&amp;SUBSTITUTE(ADDRESS(1,MATCH(AE$2,INDIRECT("'PSI WM REF'!"&amp;"5:5"),0)),"$1","")&amp;":"&amp;SUBSTITUTE(ADDRESS(1,MATCH(AE$2,INDIRECT("'PSI WM REF'!"&amp;"5:5"),0)),"$1","")),INDIRECT("'PSI WM REF'!"&amp;"C:C"),$G353,INDIRECT("'PSI WM REF'!"&amp;"U:U"),"3.Balance stock (only SEHC)"))&gt;SUMIFS(INDIRECT("'PSI WM REF'!"&amp;SUBSTITUTE(ADDRESS(1,MATCH(AE$2,INDIRECT("'PSI WM REF'!"&amp;"5:5"),0)),"$1","")&amp;":"&amp;SUBSTITUTE(ADDRESS(1,MATCH(AE$2,INDIRECT("'PSI WM REF'!"&amp;"5:5"),0)),"$1","")),INDIRECT("'PSI WM REF'!"&amp;"C:C"),$G353,INDIRECT("'PSI WM REF'!"&amp;"U:U"),"1.Requirements (필요량)"),SUMIFS(INDIRECT("'PSI WM REF'!"&amp;SUBSTITUTE(ADDRESS(1,MATCH(AE$2,INDIRECT("'PSI WM REF'!"&amp;"5:5"),0)),"$1","")&amp;":"&amp;SUBSTITUTE(ADDRESS(1,MATCH(AE$2,INDIRECT("'PSI WM REF'!"&amp;"5:5"),0)),"$1","")),INDIRECT("'PSI WM REF'!"&amp;"C:C"),$G353,INDIRECT("'PSI WM REF'!"&amp;"U:U"),"1.Requirements (필요량)"),ABS(SUMIFS(INDIRECT("'PSI WM REF'!"&amp;SUBSTITUTE(ADDRESS(1,MATCH(AE$2,INDIRECT("'PSI WM REF'!"&amp;"5:5"),0)),"$1","")&amp;":"&amp;SUBSTITUTE(ADDRESS(1,MATCH(AE$2,INDIRECT("'PSI WM REF'!"&amp;"5:5"),0)),"$1","")),INDIRECT("'PSI WM REF'!"&amp;"C:C"),$G353,INDIRECT("'PSI WM REF'!"&amp;"U:U"),"3.Balance stock (only SEHC)"))))+N(" [[[[               Comment: WM REF PSI              ]]]")+IFERROR(SUMIFS(INDIRECT("'PSI VC'!"&amp;SUBSTITUTE(ADDRESS(1,MATCH(AE$2,INDIRECT("'PSI VC'!"&amp;"3:3"),0)),"$1","")&amp;":"&amp;SUBSTITUTE(ADDRESS(1,MATCH(AE$2,INDIRECT("'PSI VC'!"&amp;"3:3"),0)),"$1","")),INDIRECT("'PSI VC'!"&amp;"A:A"),$G353),0)+N("[[[                    Comment: VC PSI                    ]]]")+SUMIFS(INDIRECT("'Assy PSI Shortage'!"&amp;SUBSTITUTE(ADDRESS(1,42+MATCH(AE$2,INDIRECT("'Assy PSI Shortage'!"&amp;"AQ2:BA2"),0)),"$1","")&amp;":"&amp;SUBSTITUTE(ADDRESS(1,42+MATCH(AE$2,INDIRECT("'Assy PSI Shortage'!"&amp;"AQ2:BA2"),0)),"$1","")),'Assy PSI Shortage'!$AP:$AP,'DA Injection'!$G353)+N("[[[                    Comment: Assy PSI                    ]]]")</f>
        <v>0</v>
      </c>
      <c r="AF354" s="464"/>
      <c r="AG354" s="463">
        <f ca="1">IF(SUMIFS(INDIRECT("'PSI WM REF'!"&amp;SUBSTITUTE(ADDRESS(1,MATCH(AG$2,INDIRECT("'PSI WM REF'!"&amp;"5:5"),0)),"$1","")&amp;":"&amp;SUBSTITUTE(ADDRESS(1,MATCH(AG$2,INDIRECT("'PSI WM REF'!"&amp;"5:5"),0)),"$1","")),INDIRECT("'PSI WM REF'!"&amp;"C:C"),$G353,INDIRECT("'PSI WM REF'!"&amp;"U:U"),"3.Balance stock (only SEHC)")&gt;0,0,IF(ABS(SUMIFS(INDIRECT("'PSI WM REF'!"&amp;SUBSTITUTE(ADDRESS(1,MATCH(AG$2,INDIRECT("'PSI WM REF'!"&amp;"5:5"),0)),"$1","")&amp;":"&amp;SUBSTITUTE(ADDRESS(1,MATCH(AG$2,INDIRECT("'PSI WM REF'!"&amp;"5:5"),0)),"$1","")),INDIRECT("'PSI WM REF'!"&amp;"C:C"),$G353,INDIRECT("'PSI WM REF'!"&amp;"U:U"),"3.Balance stock (only SEHC)"))&gt;SUMIFS(INDIRECT("'PSI WM REF'!"&amp;SUBSTITUTE(ADDRESS(1,MATCH(AG$2,INDIRECT("'PSI WM REF'!"&amp;"5:5"),0)),"$1","")&amp;":"&amp;SUBSTITUTE(ADDRESS(1,MATCH(AG$2,INDIRECT("'PSI WM REF'!"&amp;"5:5"),0)),"$1","")),INDIRECT("'PSI WM REF'!"&amp;"C:C"),$G353,INDIRECT("'PSI WM REF'!"&amp;"U:U"),"1.Requirements (필요량)"),SUMIFS(INDIRECT("'PSI WM REF'!"&amp;SUBSTITUTE(ADDRESS(1,MATCH(AG$2,INDIRECT("'PSI WM REF'!"&amp;"5:5"),0)),"$1","")&amp;":"&amp;SUBSTITUTE(ADDRESS(1,MATCH(AG$2,INDIRECT("'PSI WM REF'!"&amp;"5:5"),0)),"$1","")),INDIRECT("'PSI WM REF'!"&amp;"C:C"),$G353,INDIRECT("'PSI WM REF'!"&amp;"U:U"),"1.Requirements (필요량)"),ABS(SUMIFS(INDIRECT("'PSI WM REF'!"&amp;SUBSTITUTE(ADDRESS(1,MATCH(AG$2,INDIRECT("'PSI WM REF'!"&amp;"5:5"),0)),"$1","")&amp;":"&amp;SUBSTITUTE(ADDRESS(1,MATCH(AG$2,INDIRECT("'PSI WM REF'!"&amp;"5:5"),0)),"$1","")),INDIRECT("'PSI WM REF'!"&amp;"C:C"),$G353,INDIRECT("'PSI WM REF'!"&amp;"U:U"),"3.Balance stock (only SEHC)"))))+N(" [[[[               Comment: WM REF PSI              ]]]")+IFERROR(SUMIFS(INDIRECT("'PSI VC'!"&amp;SUBSTITUTE(ADDRESS(1,MATCH(AG$2,INDIRECT("'PSI VC'!"&amp;"3:3"),0)),"$1","")&amp;":"&amp;SUBSTITUTE(ADDRESS(1,MATCH(AG$2,INDIRECT("'PSI VC'!"&amp;"3:3"),0)),"$1","")),INDIRECT("'PSI VC'!"&amp;"A:A"),$G353),0)+N("[[[                    Comment: VC PSI                    ]]]")+SUMIFS(INDIRECT("'Assy PSI Shortage'!"&amp;SUBSTITUTE(ADDRESS(1,42+MATCH(AG$2,INDIRECT("'Assy PSI Shortage'!"&amp;"AQ2:BA2"),0)),"$1","")&amp;":"&amp;SUBSTITUTE(ADDRESS(1,42+MATCH(AG$2,INDIRECT("'Assy PSI Shortage'!"&amp;"AQ2:BA2"),0)),"$1","")),'Assy PSI Shortage'!$AP:$AP,'DA Injection'!$G353)+N("[[[                    Comment: Assy PSI                    ]]]")</f>
        <v>0</v>
      </c>
      <c r="AH354" s="464"/>
      <c r="AI354" s="463">
        <f ca="1">IF(SUMIFS(INDIRECT("'PSI WM REF'!"&amp;SUBSTITUTE(ADDRESS(1,MATCH(AI$2,INDIRECT("'PSI WM REF'!"&amp;"5:5"),0)),"$1","")&amp;":"&amp;SUBSTITUTE(ADDRESS(1,MATCH(AI$2,INDIRECT("'PSI WM REF'!"&amp;"5:5"),0)),"$1","")),INDIRECT("'PSI WM REF'!"&amp;"C:C"),$G353,INDIRECT("'PSI WM REF'!"&amp;"U:U"),"3.Balance stock (only SEHC)")&gt;0,0,IF(ABS(SUMIFS(INDIRECT("'PSI WM REF'!"&amp;SUBSTITUTE(ADDRESS(1,MATCH(AI$2,INDIRECT("'PSI WM REF'!"&amp;"5:5"),0)),"$1","")&amp;":"&amp;SUBSTITUTE(ADDRESS(1,MATCH(AI$2,INDIRECT("'PSI WM REF'!"&amp;"5:5"),0)),"$1","")),INDIRECT("'PSI WM REF'!"&amp;"C:C"),$G353,INDIRECT("'PSI WM REF'!"&amp;"U:U"),"3.Balance stock (only SEHC)"))&gt;SUMIFS(INDIRECT("'PSI WM REF'!"&amp;SUBSTITUTE(ADDRESS(1,MATCH(AI$2,INDIRECT("'PSI WM REF'!"&amp;"5:5"),0)),"$1","")&amp;":"&amp;SUBSTITUTE(ADDRESS(1,MATCH(AI$2,INDIRECT("'PSI WM REF'!"&amp;"5:5"),0)),"$1","")),INDIRECT("'PSI WM REF'!"&amp;"C:C"),$G353,INDIRECT("'PSI WM REF'!"&amp;"U:U"),"1.Requirements (필요량)"),SUMIFS(INDIRECT("'PSI WM REF'!"&amp;SUBSTITUTE(ADDRESS(1,MATCH(AI$2,INDIRECT("'PSI WM REF'!"&amp;"5:5"),0)),"$1","")&amp;":"&amp;SUBSTITUTE(ADDRESS(1,MATCH(AI$2,INDIRECT("'PSI WM REF'!"&amp;"5:5"),0)),"$1","")),INDIRECT("'PSI WM REF'!"&amp;"C:C"),$G353,INDIRECT("'PSI WM REF'!"&amp;"U:U"),"1.Requirements (필요량)"),ABS(SUMIFS(INDIRECT("'PSI WM REF'!"&amp;SUBSTITUTE(ADDRESS(1,MATCH(AI$2,INDIRECT("'PSI WM REF'!"&amp;"5:5"),0)),"$1","")&amp;":"&amp;SUBSTITUTE(ADDRESS(1,MATCH(AI$2,INDIRECT("'PSI WM REF'!"&amp;"5:5"),0)),"$1","")),INDIRECT("'PSI WM REF'!"&amp;"C:C"),$G353,INDIRECT("'PSI WM REF'!"&amp;"U:U"),"3.Balance stock (only SEHC)"))))+N(" [[[[               Comment: WM REF PSI              ]]]")+IFERROR(SUMIFS(INDIRECT("'PSI VC'!"&amp;SUBSTITUTE(ADDRESS(1,MATCH(AI$2,INDIRECT("'PSI VC'!"&amp;"3:3"),0)),"$1","")&amp;":"&amp;SUBSTITUTE(ADDRESS(1,MATCH(AI$2,INDIRECT("'PSI VC'!"&amp;"3:3"),0)),"$1","")),INDIRECT("'PSI VC'!"&amp;"A:A"),$G353),0)+N("[[[                    Comment: VC PSI                    ]]]")+SUMIFS(INDIRECT("'Assy PSI Shortage'!"&amp;SUBSTITUTE(ADDRESS(1,42+MATCH(AI$2,INDIRECT("'Assy PSI Shortage'!"&amp;"AQ2:BA2"),0)),"$1","")&amp;":"&amp;SUBSTITUTE(ADDRESS(1,42+MATCH(AI$2,INDIRECT("'Assy PSI Shortage'!"&amp;"AQ2:BA2"),0)),"$1","")),'Assy PSI Shortage'!$AP:$AP,'DA Injection'!$G353)+N("[[[                    Comment: Assy PSI                    ]]]")</f>
        <v>0</v>
      </c>
      <c r="AJ354" s="464"/>
      <c r="AK354" s="150"/>
      <c r="AL354" s="150"/>
      <c r="AM354" s="150"/>
      <c r="AN354" s="150"/>
      <c r="AO354" s="150"/>
      <c r="AP354" s="150"/>
      <c r="AQ354" s="150"/>
      <c r="AR354" s="150"/>
      <c r="AS354" s="150"/>
      <c r="AT354" s="150"/>
      <c r="AU354" s="150"/>
      <c r="AV354" s="150"/>
      <c r="AW354" s="150"/>
      <c r="AX354" s="150"/>
      <c r="AY354" s="150"/>
      <c r="AZ354" s="150"/>
      <c r="BA354" s="150"/>
      <c r="BB354" s="150"/>
      <c r="BC354" s="150"/>
      <c r="BD354" s="150"/>
      <c r="BE354" s="150"/>
      <c r="BF354" s="150"/>
      <c r="BG354" s="150"/>
      <c r="BH354" s="150"/>
      <c r="BI354" s="150"/>
      <c r="BJ354" s="150"/>
      <c r="BK354" s="150"/>
      <c r="BL354" s="150"/>
      <c r="BM354" s="150"/>
      <c r="BN354" s="150"/>
      <c r="BO354" s="150"/>
      <c r="BP354" s="150"/>
      <c r="BQ354" s="150"/>
      <c r="BR354" s="150"/>
    </row>
    <row r="355" spans="1:70" s="115" customFormat="1" ht="33">
      <c r="A355" s="114"/>
      <c r="B355" s="121"/>
      <c r="C355" s="144">
        <f t="shared" ca="1" si="387"/>
        <v>51</v>
      </c>
      <c r="D355" s="264">
        <f t="shared" ca="1" si="387"/>
        <v>1.614772727272727</v>
      </c>
      <c r="E355" s="144">
        <f t="shared" ref="E355:M355" ca="1" si="424">E354</f>
        <v>19</v>
      </c>
      <c r="F355" s="144">
        <f t="shared" ca="1" si="424"/>
        <v>450</v>
      </c>
      <c r="G355" s="144" t="str">
        <f t="shared" ca="1" si="424"/>
        <v>DA61-11385A</v>
      </c>
      <c r="H355" s="196">
        <f t="shared" ca="1" si="424"/>
        <v>1024</v>
      </c>
      <c r="I355" s="144">
        <f t="shared" si="424"/>
        <v>0</v>
      </c>
      <c r="J355" s="212">
        <f t="shared" ca="1" si="424"/>
        <v>1</v>
      </c>
      <c r="K355" s="146">
        <f t="shared" ca="1" si="424"/>
        <v>0</v>
      </c>
      <c r="L355" s="146">
        <f t="shared" ca="1" si="424"/>
        <v>58</v>
      </c>
      <c r="M355" s="146">
        <f t="shared" ca="1" si="424"/>
        <v>2</v>
      </c>
      <c r="N355" s="193">
        <f t="shared" ca="1" si="396"/>
        <v>124.13793103448276</v>
      </c>
      <c r="O355" s="134"/>
      <c r="P355" s="127" t="s">
        <v>240</v>
      </c>
      <c r="Q355" s="208">
        <v>11</v>
      </c>
      <c r="R355" s="208"/>
      <c r="S355" s="208"/>
      <c r="T355" s="208"/>
      <c r="U355" s="208"/>
      <c r="V355" s="208"/>
      <c r="W355" s="208"/>
      <c r="X355" s="208"/>
      <c r="Y355" s="208"/>
      <c r="Z355" s="208"/>
      <c r="AA355" s="208"/>
      <c r="AB355" s="208"/>
      <c r="AC355" s="208"/>
      <c r="AD355" s="208"/>
      <c r="AE355" s="208"/>
      <c r="AF355" s="208"/>
      <c r="AG355" s="208"/>
      <c r="AH355" s="208"/>
      <c r="AI355" s="208"/>
      <c r="AJ355" s="208"/>
      <c r="AK355" s="150"/>
      <c r="AL355" s="150"/>
      <c r="AM355" s="150"/>
      <c r="AN355" s="150"/>
      <c r="AO355" s="150"/>
      <c r="AP355" s="150"/>
      <c r="AQ355" s="150"/>
      <c r="AR355" s="150"/>
      <c r="AS355" s="150"/>
      <c r="AT355" s="150"/>
      <c r="AU355" s="150"/>
      <c r="AV355" s="150"/>
      <c r="AW355" s="150"/>
      <c r="AX355" s="150"/>
      <c r="AY355" s="150"/>
      <c r="AZ355" s="150"/>
      <c r="BA355" s="150"/>
      <c r="BB355" s="150"/>
      <c r="BC355" s="150"/>
      <c r="BD355" s="150"/>
      <c r="BE355" s="150"/>
      <c r="BF355" s="150"/>
      <c r="BG355" s="150"/>
      <c r="BH355" s="150"/>
      <c r="BI355" s="150"/>
      <c r="BJ355" s="150"/>
      <c r="BK355" s="150"/>
      <c r="BL355" s="150"/>
      <c r="BM355" s="150"/>
      <c r="BN355" s="150"/>
      <c r="BO355" s="150"/>
      <c r="BP355" s="150"/>
      <c r="BQ355" s="150"/>
      <c r="BR355" s="150"/>
    </row>
    <row r="356" spans="1:70" s="55" customFormat="1" ht="33">
      <c r="A356" s="54">
        <f ca="1">IF(ISTEXT($G356),COUNTIF($G$6:$G356,"*")," ")</f>
        <v>351</v>
      </c>
      <c r="B356" s="122">
        <v>43524</v>
      </c>
      <c r="C356" s="144">
        <f t="shared" ca="1" si="387"/>
        <v>51</v>
      </c>
      <c r="D356" s="264">
        <f t="shared" ca="1" si="387"/>
        <v>1.614772727272727</v>
      </c>
      <c r="E356" s="144">
        <f t="shared" ref="E356:M356" ca="1" si="425">E355</f>
        <v>19</v>
      </c>
      <c r="F356" s="144">
        <f t="shared" ca="1" si="425"/>
        <v>450</v>
      </c>
      <c r="G356" s="144" t="str">
        <f t="shared" ca="1" si="425"/>
        <v>DA61-11385A</v>
      </c>
      <c r="H356" s="196">
        <f t="shared" ca="1" si="425"/>
        <v>1024</v>
      </c>
      <c r="I356" s="144">
        <f t="shared" si="425"/>
        <v>0</v>
      </c>
      <c r="J356" s="212">
        <f t="shared" ca="1" si="425"/>
        <v>1</v>
      </c>
      <c r="K356" s="146">
        <f t="shared" ca="1" si="425"/>
        <v>0</v>
      </c>
      <c r="L356" s="146">
        <f t="shared" ca="1" si="425"/>
        <v>58</v>
      </c>
      <c r="M356" s="146">
        <f t="shared" ca="1" si="425"/>
        <v>2</v>
      </c>
      <c r="N356" s="193">
        <f t="shared" ca="1" si="396"/>
        <v>124.13793103448276</v>
      </c>
      <c r="O356" s="198">
        <f ca="1">SUM(Q356:AJ356)-H353-I353</f>
        <v>341.51724137931046</v>
      </c>
      <c r="P356" s="127" t="s">
        <v>232</v>
      </c>
      <c r="Q356" s="128">
        <f t="shared" ref="Q356:AJ356" ca="1" si="426">Q355*$N353</f>
        <v>1365.5172413793105</v>
      </c>
      <c r="R356" s="128">
        <f t="shared" ca="1" si="426"/>
        <v>0</v>
      </c>
      <c r="S356" s="128">
        <f t="shared" ca="1" si="426"/>
        <v>0</v>
      </c>
      <c r="T356" s="128">
        <f t="shared" ca="1" si="426"/>
        <v>0</v>
      </c>
      <c r="U356" s="128">
        <f t="shared" ca="1" si="426"/>
        <v>0</v>
      </c>
      <c r="V356" s="128">
        <f t="shared" ca="1" si="426"/>
        <v>0</v>
      </c>
      <c r="W356" s="128">
        <f t="shared" ca="1" si="426"/>
        <v>0</v>
      </c>
      <c r="X356" s="128">
        <f t="shared" ca="1" si="426"/>
        <v>0</v>
      </c>
      <c r="Y356" s="128">
        <f t="shared" ca="1" si="426"/>
        <v>0</v>
      </c>
      <c r="Z356" s="128">
        <f t="shared" ca="1" si="426"/>
        <v>0</v>
      </c>
      <c r="AA356" s="128">
        <f t="shared" ca="1" si="426"/>
        <v>0</v>
      </c>
      <c r="AB356" s="128">
        <f t="shared" ca="1" si="426"/>
        <v>0</v>
      </c>
      <c r="AC356" s="128">
        <f t="shared" ca="1" si="426"/>
        <v>0</v>
      </c>
      <c r="AD356" s="128">
        <f t="shared" ca="1" si="426"/>
        <v>0</v>
      </c>
      <c r="AE356" s="128">
        <f t="shared" ca="1" si="426"/>
        <v>0</v>
      </c>
      <c r="AF356" s="128">
        <f t="shared" ca="1" si="426"/>
        <v>0</v>
      </c>
      <c r="AG356" s="128">
        <f t="shared" ca="1" si="426"/>
        <v>0</v>
      </c>
      <c r="AH356" s="128">
        <f t="shared" ca="1" si="426"/>
        <v>0</v>
      </c>
      <c r="AI356" s="128">
        <f t="shared" ca="1" si="426"/>
        <v>0</v>
      </c>
      <c r="AJ356" s="128">
        <f t="shared" ca="1" si="426"/>
        <v>0</v>
      </c>
      <c r="AK356" s="151"/>
      <c r="AL356" s="151"/>
      <c r="AM356" s="151"/>
      <c r="AN356" s="151"/>
      <c r="AO356" s="151"/>
      <c r="AP356" s="151"/>
      <c r="AQ356" s="151"/>
      <c r="AR356" s="151"/>
      <c r="AS356" s="151"/>
      <c r="AT356" s="151"/>
      <c r="AU356" s="151"/>
      <c r="AV356" s="151"/>
      <c r="AW356" s="151"/>
      <c r="AX356" s="151"/>
      <c r="AY356" s="151"/>
      <c r="AZ356" s="151"/>
      <c r="BA356" s="151"/>
      <c r="BB356" s="151"/>
      <c r="BC356" s="151"/>
      <c r="BD356" s="151"/>
      <c r="BE356" s="151"/>
      <c r="BF356" s="151"/>
      <c r="BG356" s="151"/>
      <c r="BH356" s="151"/>
      <c r="BI356" s="151"/>
      <c r="BJ356" s="151"/>
      <c r="BK356" s="151"/>
      <c r="BL356" s="151"/>
      <c r="BM356" s="151"/>
      <c r="BN356" s="151"/>
      <c r="BO356" s="151"/>
      <c r="BP356" s="151"/>
      <c r="BQ356" s="151"/>
      <c r="BR356" s="151"/>
    </row>
    <row r="357" spans="1:70" s="38" customFormat="1" ht="33">
      <c r="A357" s="35"/>
      <c r="B357" s="123"/>
      <c r="C357" s="144">
        <f t="shared" ca="1" si="387"/>
        <v>51</v>
      </c>
      <c r="D357" s="264">
        <f t="shared" ca="1" si="387"/>
        <v>1.614772727272727</v>
      </c>
      <c r="E357" s="144">
        <f t="shared" ref="E357:M357" ca="1" si="427">E356</f>
        <v>19</v>
      </c>
      <c r="F357" s="144">
        <f t="shared" ca="1" si="427"/>
        <v>450</v>
      </c>
      <c r="G357" s="144" t="str">
        <f t="shared" ca="1" si="427"/>
        <v>DA61-11385A</v>
      </c>
      <c r="H357" s="196">
        <f t="shared" ca="1" si="427"/>
        <v>1024</v>
      </c>
      <c r="I357" s="144">
        <f t="shared" si="427"/>
        <v>0</v>
      </c>
      <c r="J357" s="212">
        <f t="shared" ca="1" si="427"/>
        <v>1</v>
      </c>
      <c r="K357" s="146">
        <f t="shared" ca="1" si="427"/>
        <v>0</v>
      </c>
      <c r="L357" s="146">
        <f t="shared" ca="1" si="427"/>
        <v>58</v>
      </c>
      <c r="M357" s="146">
        <f t="shared" ca="1" si="427"/>
        <v>2</v>
      </c>
      <c r="N357" s="193">
        <f t="shared" ca="1" si="396"/>
        <v>124.13793103448276</v>
      </c>
      <c r="O357" s="135">
        <f ca="1">SUM(Q357:AJ357)</f>
        <v>2205</v>
      </c>
      <c r="P357" s="131" t="s">
        <v>233</v>
      </c>
      <c r="Q357" s="129">
        <f ca="1">SUMIFS('Production Result'!$D:$D,'Production Result'!$C:$C,'DA Injection'!$G357,'Production Result'!$B:$B,'DA Injection'!Q$2)</f>
        <v>144</v>
      </c>
      <c r="R357" s="129">
        <f ca="1">SUMIFS('Production Result'!$E:$E,'Production Result'!$C:$C,'DA Injection'!$G357,'Production Result'!$B:$B,'DA Injection'!Q$2)</f>
        <v>1412</v>
      </c>
      <c r="S357" s="129">
        <f ca="1">SUMIFS('Production Result'!$D:$D,'Production Result'!$C:$C,'DA Injection'!$G357,'Production Result'!$B:$B,'DA Injection'!S$2)</f>
        <v>649</v>
      </c>
      <c r="T357" s="129">
        <f ca="1">SUMIFS('Production Result'!$E:$E,'Production Result'!$C:$C,'DA Injection'!$G357,'Production Result'!$B:$B,'DA Injection'!S$2)</f>
        <v>0</v>
      </c>
      <c r="U357" s="129">
        <f ca="1">SUMIFS('Production Result'!$D:$D,'Production Result'!$C:$C,'DA Injection'!$G357,'Production Result'!$B:$B,'DA Injection'!U$2)</f>
        <v>0</v>
      </c>
      <c r="V357" s="129">
        <f ca="1">SUMIFS('Production Result'!$E:$E,'Production Result'!$C:$C,'DA Injection'!$G357,'Production Result'!$B:$B,'DA Injection'!U$2)</f>
        <v>0</v>
      </c>
      <c r="W357" s="129">
        <f ca="1">SUMIFS('Production Result'!$D:$D,'Production Result'!$C:$C,'DA Injection'!$G357,'Production Result'!$B:$B,'DA Injection'!W$2)</f>
        <v>0</v>
      </c>
      <c r="X357" s="129">
        <f ca="1">SUMIFS('Production Result'!$E:$E,'Production Result'!$C:$C,'DA Injection'!$G357,'Production Result'!$B:$B,'DA Injection'!W$2)</f>
        <v>0</v>
      </c>
      <c r="Y357" s="129">
        <f ca="1">SUMIFS('Production Result'!$D:$D,'Production Result'!$C:$C,'DA Injection'!$G357,'Production Result'!$B:$B,'DA Injection'!Y$2)</f>
        <v>0</v>
      </c>
      <c r="Z357" s="129">
        <f ca="1">SUMIFS('Production Result'!$E:$E,'Production Result'!$C:$C,'DA Injection'!$G357,'Production Result'!$B:$B,'DA Injection'!Y$2)</f>
        <v>0</v>
      </c>
      <c r="AA357" s="129">
        <f ca="1">SUMIFS('Production Result'!$D:$D,'Production Result'!$C:$C,'DA Injection'!$G357,'Production Result'!$B:$B,'DA Injection'!AA$2)</f>
        <v>0</v>
      </c>
      <c r="AB357" s="129">
        <f ca="1">SUMIFS('Production Result'!$E:$E,'Production Result'!$C:$C,'DA Injection'!$G357,'Production Result'!$B:$B,'DA Injection'!AA$2)</f>
        <v>0</v>
      </c>
      <c r="AC357" s="129">
        <f ca="1">SUMIFS('Production Result'!$D:$D,'Production Result'!$C:$C,'DA Injection'!$G357,'Production Result'!$B:$B,'DA Injection'!AC$2)</f>
        <v>0</v>
      </c>
      <c r="AD357" s="129">
        <f ca="1">SUMIFS('Production Result'!$E:$E,'Production Result'!$C:$C,'DA Injection'!$G357,'Production Result'!$B:$B,'DA Injection'!AC$2)</f>
        <v>0</v>
      </c>
      <c r="AE357" s="129">
        <f ca="1">SUMIFS('Production Result'!$D:$D,'Production Result'!$C:$C,'DA Injection'!$G357,'Production Result'!$B:$B,'DA Injection'!AE$2)</f>
        <v>0</v>
      </c>
      <c r="AF357" s="129">
        <f ca="1">SUMIFS('Production Result'!$E:$E,'Production Result'!$C:$C,'DA Injection'!$G357,'Production Result'!$B:$B,'DA Injection'!AE$2)</f>
        <v>0</v>
      </c>
      <c r="AG357" s="129">
        <f ca="1">SUMIFS('Production Result'!$D:$D,'Production Result'!$C:$C,'DA Injection'!$G357,'Production Result'!$B:$B,'DA Injection'!AG$2)</f>
        <v>0</v>
      </c>
      <c r="AH357" s="129">
        <f ca="1">SUMIFS('Production Result'!$E:$E,'Production Result'!$C:$C,'DA Injection'!$G357,'Production Result'!$B:$B,'DA Injection'!AG$2)</f>
        <v>0</v>
      </c>
      <c r="AI357" s="129">
        <f ca="1">SUMIFS('Production Result'!$D:$D,'Production Result'!$C:$C,'DA Injection'!$G357,'Production Result'!$B:$B,'DA Injection'!AI$2)</f>
        <v>0</v>
      </c>
      <c r="AJ357" s="129">
        <f ca="1">SUMIFS('Production Result'!$E:$E,'Production Result'!$C:$C,'DA Injection'!$G357,'Production Result'!$B:$B,'DA Injection'!AI$2)</f>
        <v>0</v>
      </c>
      <c r="AK357" s="151"/>
      <c r="AL357" s="151"/>
      <c r="AM357" s="151"/>
      <c r="AN357" s="151"/>
      <c r="AO357" s="151"/>
      <c r="AP357" s="151"/>
      <c r="AQ357" s="151"/>
      <c r="AR357" s="151"/>
      <c r="AS357" s="151"/>
      <c r="AT357" s="151"/>
      <c r="AU357" s="151"/>
      <c r="AV357" s="151"/>
      <c r="AW357" s="151"/>
      <c r="AX357" s="151"/>
      <c r="AY357" s="151"/>
      <c r="AZ357" s="151"/>
      <c r="BA357" s="151"/>
      <c r="BB357" s="151"/>
      <c r="BC357" s="151"/>
      <c r="BD357" s="151"/>
      <c r="BE357" s="151"/>
      <c r="BF357" s="151"/>
      <c r="BG357" s="151"/>
      <c r="BH357" s="151"/>
      <c r="BI357" s="151"/>
      <c r="BJ357" s="151"/>
      <c r="BK357" s="151"/>
      <c r="BL357" s="151"/>
      <c r="BM357" s="151"/>
      <c r="BN357" s="151"/>
      <c r="BO357" s="151"/>
      <c r="BP357" s="151"/>
      <c r="BQ357" s="151"/>
      <c r="BR357" s="151"/>
    </row>
    <row r="358" spans="1:70" s="38" customFormat="1" ht="33">
      <c r="A358" s="35"/>
      <c r="B358" s="123"/>
      <c r="C358" s="144">
        <f t="shared" ca="1" si="387"/>
        <v>51</v>
      </c>
      <c r="D358" s="264">
        <f t="shared" ca="1" si="387"/>
        <v>1.614772727272727</v>
      </c>
      <c r="E358" s="144">
        <f t="shared" ref="E358:M358" ca="1" si="428">E357</f>
        <v>19</v>
      </c>
      <c r="F358" s="144">
        <f t="shared" ca="1" si="428"/>
        <v>450</v>
      </c>
      <c r="G358" s="144" t="str">
        <f t="shared" ca="1" si="428"/>
        <v>DA61-11385A</v>
      </c>
      <c r="H358" s="196">
        <f t="shared" ca="1" si="428"/>
        <v>1024</v>
      </c>
      <c r="I358" s="144">
        <f t="shared" si="428"/>
        <v>0</v>
      </c>
      <c r="J358" s="212">
        <f t="shared" ca="1" si="428"/>
        <v>1</v>
      </c>
      <c r="K358" s="146">
        <f t="shared" ca="1" si="428"/>
        <v>0</v>
      </c>
      <c r="L358" s="146">
        <f t="shared" ca="1" si="428"/>
        <v>58</v>
      </c>
      <c r="M358" s="146">
        <f t="shared" ca="1" si="428"/>
        <v>2</v>
      </c>
      <c r="N358" s="193">
        <f t="shared" ca="1" si="396"/>
        <v>124.13793103448276</v>
      </c>
      <c r="O358" s="135">
        <f ca="1">SUM(Q358:AJ358)</f>
        <v>347</v>
      </c>
      <c r="P358" s="132" t="s">
        <v>234</v>
      </c>
      <c r="Q358" s="129">
        <f ca="1">SUMIFS('Production Result'!$F:$F,'Production Result'!$C:$C,'DA Injection'!$G358,'Production Result'!$B:$B,'DA Injection'!Q$2)</f>
        <v>70</v>
      </c>
      <c r="R358" s="129">
        <f ca="1">SUMIFS('Production Result'!$G:$G,'Production Result'!$C:$C,'DA Injection'!$G358,'Production Result'!$B:$B,'DA Injection'!Q$2)</f>
        <v>133</v>
      </c>
      <c r="S358" s="129">
        <f ca="1">SUMIFS('Production Result'!$F:$F,'Production Result'!$C:$C,'DA Injection'!$G358,'Production Result'!$B:$B,'DA Injection'!S$2)</f>
        <v>144</v>
      </c>
      <c r="T358" s="129">
        <f ca="1">SUMIFS('Production Result'!$G:$G,'Production Result'!$C:$C,'DA Injection'!$G358,'Production Result'!$B:$B,'DA Injection'!S$2)</f>
        <v>0</v>
      </c>
      <c r="U358" s="129">
        <f ca="1">SUMIFS('Production Result'!$F:$F,'Production Result'!$C:$C,'DA Injection'!$G358,'Production Result'!$B:$B,'DA Injection'!U$2)</f>
        <v>0</v>
      </c>
      <c r="V358" s="129">
        <f ca="1">SUMIFS('Production Result'!$G:$G,'Production Result'!$C:$C,'DA Injection'!$G358,'Production Result'!$B:$B,'DA Injection'!U$2)</f>
        <v>0</v>
      </c>
      <c r="W358" s="129">
        <f ca="1">SUMIFS('Production Result'!$F:$F,'Production Result'!$C:$C,'DA Injection'!$G358,'Production Result'!$B:$B,'DA Injection'!W$2)</f>
        <v>0</v>
      </c>
      <c r="X358" s="129">
        <f ca="1">SUMIFS('Production Result'!$G:$G,'Production Result'!$C:$C,'DA Injection'!$G358,'Production Result'!$B:$B,'DA Injection'!W$2)</f>
        <v>0</v>
      </c>
      <c r="Y358" s="129">
        <f ca="1">SUMIFS('Production Result'!$F:$F,'Production Result'!$C:$C,'DA Injection'!$G358,'Production Result'!$B:$B,'DA Injection'!Y$2)</f>
        <v>0</v>
      </c>
      <c r="Z358" s="129">
        <f ca="1">SUMIFS('Production Result'!$G:$G,'Production Result'!$C:$C,'DA Injection'!$G358,'Production Result'!$B:$B,'DA Injection'!Y$2)</f>
        <v>0</v>
      </c>
      <c r="AA358" s="129">
        <f ca="1">SUMIFS('Production Result'!$F:$F,'Production Result'!$C:$C,'DA Injection'!$G358,'Production Result'!$B:$B,'DA Injection'!AA$2)</f>
        <v>0</v>
      </c>
      <c r="AB358" s="129">
        <f ca="1">SUMIFS('Production Result'!$G:$G,'Production Result'!$C:$C,'DA Injection'!$G358,'Production Result'!$B:$B,'DA Injection'!AA$2)</f>
        <v>0</v>
      </c>
      <c r="AC358" s="129">
        <f ca="1">SUMIFS('Production Result'!$F:$F,'Production Result'!$C:$C,'DA Injection'!$G358,'Production Result'!$B:$B,'DA Injection'!AC$2)</f>
        <v>0</v>
      </c>
      <c r="AD358" s="129">
        <f ca="1">SUMIFS('Production Result'!$G:$G,'Production Result'!$C:$C,'DA Injection'!$G358,'Production Result'!$B:$B,'DA Injection'!AC$2)</f>
        <v>0</v>
      </c>
      <c r="AE358" s="129">
        <f ca="1">SUMIFS('Production Result'!$F:$F,'Production Result'!$C:$C,'DA Injection'!$G358,'Production Result'!$B:$B,'DA Injection'!AE$2)</f>
        <v>0</v>
      </c>
      <c r="AF358" s="129">
        <f ca="1">SUMIFS('Production Result'!$G:$G,'Production Result'!$C:$C,'DA Injection'!$G358,'Production Result'!$B:$B,'DA Injection'!AE$2)</f>
        <v>0</v>
      </c>
      <c r="AG358" s="129">
        <f ca="1">SUMIFS('Production Result'!$F:$F,'Production Result'!$C:$C,'DA Injection'!$G358,'Production Result'!$B:$B,'DA Injection'!AG$2)</f>
        <v>0</v>
      </c>
      <c r="AH358" s="129">
        <f ca="1">SUMIFS('Production Result'!$G:$G,'Production Result'!$C:$C,'DA Injection'!$G358,'Production Result'!$B:$B,'DA Injection'!AG$2)</f>
        <v>0</v>
      </c>
      <c r="AI358" s="129">
        <f ca="1">SUMIFS('Production Result'!$F:$F,'Production Result'!$C:$C,'DA Injection'!$G358,'Production Result'!$B:$B,'DA Injection'!AI$2)</f>
        <v>0</v>
      </c>
      <c r="AJ358" s="129">
        <f ca="1">SUMIFS('Production Result'!$G:$G,'Production Result'!$C:$C,'DA Injection'!$G358,'Production Result'!$B:$B,'DA Injection'!AI$2)</f>
        <v>0</v>
      </c>
      <c r="AK358" s="151"/>
      <c r="AL358" s="151"/>
      <c r="AM358" s="151"/>
      <c r="AN358" s="151"/>
      <c r="AO358" s="151"/>
      <c r="AP358" s="151"/>
      <c r="AQ358" s="151"/>
      <c r="AR358" s="151"/>
      <c r="AS358" s="151"/>
      <c r="AT358" s="151"/>
      <c r="AU358" s="151"/>
      <c r="AV358" s="151"/>
      <c r="AW358" s="151"/>
      <c r="AX358" s="151"/>
      <c r="AY358" s="151"/>
      <c r="AZ358" s="151"/>
      <c r="BA358" s="151"/>
      <c r="BB358" s="151"/>
      <c r="BC358" s="151"/>
      <c r="BD358" s="151"/>
      <c r="BE358" s="151"/>
      <c r="BF358" s="151"/>
      <c r="BG358" s="151"/>
      <c r="BH358" s="151"/>
      <c r="BI358" s="151"/>
      <c r="BJ358" s="151"/>
      <c r="BK358" s="151"/>
      <c r="BL358" s="151"/>
      <c r="BM358" s="151"/>
      <c r="BN358" s="151"/>
      <c r="BO358" s="151"/>
      <c r="BP358" s="151"/>
      <c r="BQ358" s="151"/>
      <c r="BR358" s="151"/>
    </row>
    <row r="359" spans="1:70" s="38" customFormat="1" ht="33">
      <c r="A359" s="35"/>
      <c r="B359" s="123"/>
      <c r="C359" s="145">
        <f t="shared" ca="1" si="387"/>
        <v>51</v>
      </c>
      <c r="D359" s="264">
        <f t="shared" ca="1" si="387"/>
        <v>1.614772727272727</v>
      </c>
      <c r="E359" s="145">
        <f t="shared" ref="E359:M359" ca="1" si="429">E358</f>
        <v>19</v>
      </c>
      <c r="F359" s="145">
        <f t="shared" ca="1" si="429"/>
        <v>450</v>
      </c>
      <c r="G359" s="145" t="str">
        <f t="shared" ca="1" si="429"/>
        <v>DA61-11385A</v>
      </c>
      <c r="H359" s="196">
        <f t="shared" ca="1" si="429"/>
        <v>1024</v>
      </c>
      <c r="I359" s="145">
        <f t="shared" si="429"/>
        <v>0</v>
      </c>
      <c r="J359" s="213">
        <f t="shared" ca="1" si="429"/>
        <v>1</v>
      </c>
      <c r="K359" s="146">
        <f t="shared" ca="1" si="429"/>
        <v>0</v>
      </c>
      <c r="L359" s="146">
        <f t="shared" ca="1" si="429"/>
        <v>58</v>
      </c>
      <c r="M359" s="146">
        <f t="shared" ca="1" si="429"/>
        <v>2</v>
      </c>
      <c r="N359" s="194">
        <f t="shared" ca="1" si="396"/>
        <v>124.13793103448276</v>
      </c>
      <c r="O359" s="137">
        <f ca="1">O358/O357</f>
        <v>0.15736961451247167</v>
      </c>
      <c r="P359" s="136" t="s">
        <v>239</v>
      </c>
      <c r="Q359" s="138">
        <f t="shared" ref="Q359:AJ359" ca="1" si="430">IFERROR(Q358/Q357,"")</f>
        <v>0.4861111111111111</v>
      </c>
      <c r="R359" s="138">
        <f t="shared" ca="1" si="430"/>
        <v>9.4192634560906513E-2</v>
      </c>
      <c r="S359" s="138">
        <f t="shared" ca="1" si="430"/>
        <v>0.22187981510015409</v>
      </c>
      <c r="T359" s="138" t="str">
        <f t="shared" ca="1" si="430"/>
        <v/>
      </c>
      <c r="U359" s="138" t="str">
        <f t="shared" ca="1" si="430"/>
        <v/>
      </c>
      <c r="V359" s="138" t="str">
        <f t="shared" ca="1" si="430"/>
        <v/>
      </c>
      <c r="W359" s="138" t="str">
        <f t="shared" ca="1" si="430"/>
        <v/>
      </c>
      <c r="X359" s="138" t="str">
        <f t="shared" ca="1" si="430"/>
        <v/>
      </c>
      <c r="Y359" s="138" t="str">
        <f t="shared" ca="1" si="430"/>
        <v/>
      </c>
      <c r="Z359" s="138" t="str">
        <f t="shared" ca="1" si="430"/>
        <v/>
      </c>
      <c r="AA359" s="138" t="str">
        <f t="shared" ca="1" si="430"/>
        <v/>
      </c>
      <c r="AB359" s="138" t="str">
        <f t="shared" ca="1" si="430"/>
        <v/>
      </c>
      <c r="AC359" s="138" t="str">
        <f t="shared" ca="1" si="430"/>
        <v/>
      </c>
      <c r="AD359" s="138" t="str">
        <f t="shared" ca="1" si="430"/>
        <v/>
      </c>
      <c r="AE359" s="138" t="str">
        <f t="shared" ca="1" si="430"/>
        <v/>
      </c>
      <c r="AF359" s="138" t="str">
        <f t="shared" ca="1" si="430"/>
        <v/>
      </c>
      <c r="AG359" s="138" t="str">
        <f t="shared" ca="1" si="430"/>
        <v/>
      </c>
      <c r="AH359" s="138" t="str">
        <f t="shared" ca="1" si="430"/>
        <v/>
      </c>
      <c r="AI359" s="138" t="str">
        <f t="shared" ca="1" si="430"/>
        <v/>
      </c>
      <c r="AJ359" s="138" t="str">
        <f t="shared" ca="1" si="430"/>
        <v/>
      </c>
      <c r="AK359" s="151"/>
      <c r="AL359" s="151"/>
      <c r="AM359" s="151"/>
      <c r="AN359" s="151"/>
      <c r="AO359" s="151"/>
      <c r="AP359" s="151"/>
      <c r="AQ359" s="151"/>
      <c r="AR359" s="151"/>
      <c r="AS359" s="151"/>
      <c r="AT359" s="151"/>
      <c r="AU359" s="151"/>
      <c r="AV359" s="151"/>
      <c r="AW359" s="151"/>
      <c r="AX359" s="151"/>
      <c r="AY359" s="151"/>
      <c r="AZ359" s="151"/>
      <c r="BA359" s="151"/>
      <c r="BB359" s="151"/>
      <c r="BC359" s="151"/>
      <c r="BD359" s="151"/>
      <c r="BE359" s="151"/>
      <c r="BF359" s="151"/>
      <c r="BG359" s="151"/>
      <c r="BH359" s="151"/>
      <c r="BI359" s="151"/>
      <c r="BJ359" s="151"/>
      <c r="BK359" s="151"/>
      <c r="BL359" s="151"/>
      <c r="BM359" s="151"/>
      <c r="BN359" s="151"/>
      <c r="BO359" s="151"/>
      <c r="BP359" s="151"/>
      <c r="BQ359" s="151"/>
      <c r="BR359" s="151"/>
    </row>
    <row r="360" spans="1:70" s="115" customFormat="1" ht="33">
      <c r="A360" s="114"/>
      <c r="B360" s="121"/>
      <c r="C360" s="141">
        <f ca="1">IF(P364="Good",COUNTIF(INDIRECT("P1:P"&amp;ROW(P364)),"Good"))</f>
        <v>52</v>
      </c>
      <c r="D360" s="285" t="str">
        <f ca="1">IFERROR(SUM(Q364:AJ364)/SUM(Q363:AJ363),"-")</f>
        <v>-</v>
      </c>
      <c r="E360" s="139">
        <f ca="1">VLOOKUP(G360,'Code List'!B:D,2,0)</f>
        <v>47</v>
      </c>
      <c r="F360" s="139">
        <f ca="1">VLOOKUP(G360,'Code List'!B:D,3,0)</f>
        <v>450</v>
      </c>
      <c r="G360" s="87" t="str">
        <f ca="1">VLOOKUP(C360,'Code List'!A:B,2,0)</f>
        <v>DA61-11393A</v>
      </c>
      <c r="H360" s="195">
        <f ca="1">SUM(Q361:AJ361)-K360</f>
        <v>-292</v>
      </c>
      <c r="I360" s="133"/>
      <c r="J360" s="211">
        <f ca="1">VLOOKUP(G360,'Code List'!B:G,6,0)</f>
        <v>1</v>
      </c>
      <c r="K360" s="140">
        <f ca="1">SUMIFS(Stock!C:C,Stock!B:B,'DA Injection'!G360)+SUMIFS(Stock!C:C,Stock!B:B,VLOOKUP('DA Injection'!G360,'Code List'!$B:$K,10,0))</f>
        <v>292</v>
      </c>
      <c r="L360" s="140">
        <f ca="1">VLOOKUP(G360,'Code List'!B:F,4,0)</f>
        <v>63</v>
      </c>
      <c r="M360" s="140">
        <f ca="1">VLOOKUP(G360,'Code List'!B:F,5,0)</f>
        <v>2</v>
      </c>
      <c r="N360" s="197">
        <f t="shared" ca="1" si="396"/>
        <v>114.28571428571429</v>
      </c>
      <c r="O360" s="134"/>
      <c r="P360" s="124" t="s">
        <v>231</v>
      </c>
      <c r="Q360" s="125" t="s">
        <v>228</v>
      </c>
      <c r="R360" s="126" t="s">
        <v>229</v>
      </c>
      <c r="S360" s="125" t="s">
        <v>228</v>
      </c>
      <c r="T360" s="126" t="s">
        <v>229</v>
      </c>
      <c r="U360" s="125" t="s">
        <v>228</v>
      </c>
      <c r="V360" s="126" t="s">
        <v>229</v>
      </c>
      <c r="W360" s="125" t="s">
        <v>228</v>
      </c>
      <c r="X360" s="126" t="s">
        <v>229</v>
      </c>
      <c r="Y360" s="125" t="s">
        <v>228</v>
      </c>
      <c r="Z360" s="126" t="s">
        <v>229</v>
      </c>
      <c r="AA360" s="125" t="s">
        <v>228</v>
      </c>
      <c r="AB360" s="126" t="s">
        <v>229</v>
      </c>
      <c r="AC360" s="125" t="s">
        <v>228</v>
      </c>
      <c r="AD360" s="126" t="s">
        <v>229</v>
      </c>
      <c r="AE360" s="125" t="s">
        <v>228</v>
      </c>
      <c r="AF360" s="126" t="s">
        <v>229</v>
      </c>
      <c r="AG360" s="125" t="s">
        <v>228</v>
      </c>
      <c r="AH360" s="126" t="s">
        <v>229</v>
      </c>
      <c r="AI360" s="125" t="s">
        <v>228</v>
      </c>
      <c r="AJ360" s="126" t="s">
        <v>229</v>
      </c>
      <c r="AK360" s="150"/>
      <c r="AL360" s="150"/>
      <c r="AM360" s="150"/>
      <c r="AN360" s="150"/>
      <c r="AO360" s="150"/>
      <c r="AP360" s="150"/>
      <c r="AQ360" s="150"/>
      <c r="AR360" s="150"/>
      <c r="AS360" s="150"/>
      <c r="AT360" s="150"/>
      <c r="AU360" s="150"/>
      <c r="AV360" s="150"/>
      <c r="AW360" s="150"/>
      <c r="AX360" s="150"/>
      <c r="AY360" s="150"/>
      <c r="AZ360" s="150"/>
      <c r="BA360" s="150"/>
      <c r="BB360" s="150"/>
      <c r="BC360" s="150"/>
      <c r="BD360" s="150"/>
      <c r="BE360" s="150"/>
      <c r="BF360" s="150"/>
      <c r="BG360" s="150"/>
      <c r="BH360" s="150"/>
      <c r="BI360" s="150"/>
      <c r="BJ360" s="150"/>
      <c r="BK360" s="150"/>
      <c r="BL360" s="150"/>
      <c r="BM360" s="150"/>
      <c r="BN360" s="150"/>
      <c r="BO360" s="150"/>
      <c r="BP360" s="150"/>
      <c r="BQ360" s="150"/>
      <c r="BR360" s="150"/>
    </row>
    <row r="361" spans="1:70" s="115" customFormat="1" ht="66.95" customHeight="1">
      <c r="A361" s="114"/>
      <c r="B361" s="121"/>
      <c r="C361" s="144">
        <f t="shared" ref="C361:M361" ca="1" si="431">C360</f>
        <v>52</v>
      </c>
      <c r="D361" s="264" t="str">
        <f t="shared" ca="1" si="431"/>
        <v>-</v>
      </c>
      <c r="E361" s="144">
        <f t="shared" ca="1" si="431"/>
        <v>47</v>
      </c>
      <c r="F361" s="144">
        <f t="shared" ca="1" si="431"/>
        <v>450</v>
      </c>
      <c r="G361" s="144" t="str">
        <f t="shared" ca="1" si="431"/>
        <v>DA61-11393A</v>
      </c>
      <c r="H361" s="196">
        <f t="shared" ca="1" si="431"/>
        <v>-292</v>
      </c>
      <c r="I361" s="144">
        <f t="shared" si="431"/>
        <v>0</v>
      </c>
      <c r="J361" s="212">
        <f t="shared" ca="1" si="431"/>
        <v>1</v>
      </c>
      <c r="K361" s="146">
        <f t="shared" ca="1" si="431"/>
        <v>292</v>
      </c>
      <c r="L361" s="146">
        <f t="shared" ca="1" si="431"/>
        <v>63</v>
      </c>
      <c r="M361" s="146">
        <f t="shared" ca="1" si="431"/>
        <v>2</v>
      </c>
      <c r="N361" s="193">
        <f t="shared" ca="1" si="396"/>
        <v>114.28571428571429</v>
      </c>
      <c r="O361" s="134" t="s">
        <v>238</v>
      </c>
      <c r="P361" s="124"/>
      <c r="Q361" s="463">
        <f ca="1">IF(SUMIFS(INDIRECT("'PSI WM REF'!"&amp;SUBSTITUTE(ADDRESS(1,MATCH(Q$2,INDIRECT("'PSI WM REF'!"&amp;"5:5"),0)),"$1","")&amp;":"&amp;SUBSTITUTE(ADDRESS(1,MATCH(Q$2,INDIRECT("'PSI WM REF'!"&amp;"5:5"),0)),"$1","")),INDIRECT("'PSI WM REF'!"&amp;"C:C"),$G360,INDIRECT("'PSI WM REF'!"&amp;"U:U"),"3.Balance stock (only SEHC)")&gt;0,0,IF(ABS(SUMIFS(INDIRECT("'PSI WM REF'!"&amp;SUBSTITUTE(ADDRESS(1,MATCH(Q$2,INDIRECT("'PSI WM REF'!"&amp;"5:5"),0)),"$1","")&amp;":"&amp;SUBSTITUTE(ADDRESS(1,MATCH(Q$2,INDIRECT("'PSI WM REF'!"&amp;"5:5"),0)),"$1","")),INDIRECT("'PSI WM REF'!"&amp;"C:C"),$G360,INDIRECT("'PSI WM REF'!"&amp;"U:U"),"3.Balance stock (only SEHC)"))&gt;SUMIFS(INDIRECT("'PSI WM REF'!"&amp;SUBSTITUTE(ADDRESS(1,MATCH(Q$2,INDIRECT("'PSI WM REF'!"&amp;"5:5"),0)),"$1","")&amp;":"&amp;SUBSTITUTE(ADDRESS(1,MATCH(Q$2,INDIRECT("'PSI WM REF'!"&amp;"5:5"),0)),"$1","")),INDIRECT("'PSI WM REF'!"&amp;"C:C"),$G360,INDIRECT("'PSI WM REF'!"&amp;"U:U"),"1.Requirements (필요량)"),SUMIFS(INDIRECT("'PSI WM REF'!"&amp;SUBSTITUTE(ADDRESS(1,MATCH(Q$2,INDIRECT("'PSI WM REF'!"&amp;"5:5"),0)),"$1","")&amp;":"&amp;SUBSTITUTE(ADDRESS(1,MATCH(Q$2,INDIRECT("'PSI WM REF'!"&amp;"5:5"),0)),"$1","")),INDIRECT("'PSI WM REF'!"&amp;"C:C"),$G360,INDIRECT("'PSI WM REF'!"&amp;"U:U"),"1.Requirements (필요량)"),ABS(SUMIFS(INDIRECT("'PSI WM REF'!"&amp;SUBSTITUTE(ADDRESS(1,MATCH(Q$2,INDIRECT("'PSI WM REF'!"&amp;"5:5"),0)),"$1","")&amp;":"&amp;SUBSTITUTE(ADDRESS(1,MATCH(Q$2,INDIRECT("'PSI WM REF'!"&amp;"5:5"),0)),"$1","")),INDIRECT("'PSI WM REF'!"&amp;"C:C"),$G360,INDIRECT("'PSI WM REF'!"&amp;"U:U"),"3.Balance stock (only SEHC)"))))+N(" [[[[               Comment: WM REF PSI              ]]]")+IFERROR(SUMIFS(INDIRECT("'PSI VC'!"&amp;SUBSTITUTE(ADDRESS(1,MATCH(Q$2,INDIRECT("'PSI VC'!"&amp;"3:3"),0)),"$1","")&amp;":"&amp;SUBSTITUTE(ADDRESS(1,MATCH(Q$2,INDIRECT("'PSI VC'!"&amp;"3:3"),0)),"$1","")),INDIRECT("'PSI VC'!"&amp;"A:A"),$G360),0)+N("[[[                    Comment: VC PSI                    ]]]")+SUMIFS(INDIRECT("'Assy PSI Shortage'!"&amp;SUBSTITUTE(ADDRESS(1,42+MATCH(Q$2,INDIRECT("'Assy PSI Shortage'!"&amp;"AQ2:BA2"),0)),"$1","")&amp;":"&amp;SUBSTITUTE(ADDRESS(1,42+MATCH(Q$2,INDIRECT("'Assy PSI Shortage'!"&amp;"AQ2:BA2"),0)),"$1","")),'Assy PSI Shortage'!$AP:$AP,'DA Injection'!$G360)+N("[[[                    Comment: Assy PSI                    ]]]")</f>
        <v>0</v>
      </c>
      <c r="R361" s="464"/>
      <c r="S361" s="463">
        <f ca="1">IF(SUMIFS(INDIRECT("'PSI WM REF'!"&amp;SUBSTITUTE(ADDRESS(1,MATCH(S$2,INDIRECT("'PSI WM REF'!"&amp;"5:5"),0)),"$1","")&amp;":"&amp;SUBSTITUTE(ADDRESS(1,MATCH(S$2,INDIRECT("'PSI WM REF'!"&amp;"5:5"),0)),"$1","")),INDIRECT("'PSI WM REF'!"&amp;"C:C"),$G360,INDIRECT("'PSI WM REF'!"&amp;"U:U"),"3.Balance stock (only SEHC)")&gt;0,0,IF(ABS(SUMIFS(INDIRECT("'PSI WM REF'!"&amp;SUBSTITUTE(ADDRESS(1,MATCH(S$2,INDIRECT("'PSI WM REF'!"&amp;"5:5"),0)),"$1","")&amp;":"&amp;SUBSTITUTE(ADDRESS(1,MATCH(S$2,INDIRECT("'PSI WM REF'!"&amp;"5:5"),0)),"$1","")),INDIRECT("'PSI WM REF'!"&amp;"C:C"),$G360,INDIRECT("'PSI WM REF'!"&amp;"U:U"),"3.Balance stock (only SEHC)"))&gt;SUMIFS(INDIRECT("'PSI WM REF'!"&amp;SUBSTITUTE(ADDRESS(1,MATCH(S$2,INDIRECT("'PSI WM REF'!"&amp;"5:5"),0)),"$1","")&amp;":"&amp;SUBSTITUTE(ADDRESS(1,MATCH(S$2,INDIRECT("'PSI WM REF'!"&amp;"5:5"),0)),"$1","")),INDIRECT("'PSI WM REF'!"&amp;"C:C"),$G360,INDIRECT("'PSI WM REF'!"&amp;"U:U"),"1.Requirements (필요량)"),SUMIFS(INDIRECT("'PSI WM REF'!"&amp;SUBSTITUTE(ADDRESS(1,MATCH(S$2,INDIRECT("'PSI WM REF'!"&amp;"5:5"),0)),"$1","")&amp;":"&amp;SUBSTITUTE(ADDRESS(1,MATCH(S$2,INDIRECT("'PSI WM REF'!"&amp;"5:5"),0)),"$1","")),INDIRECT("'PSI WM REF'!"&amp;"C:C"),$G360,INDIRECT("'PSI WM REF'!"&amp;"U:U"),"1.Requirements (필요량)"),ABS(SUMIFS(INDIRECT("'PSI WM REF'!"&amp;SUBSTITUTE(ADDRESS(1,MATCH(S$2,INDIRECT("'PSI WM REF'!"&amp;"5:5"),0)),"$1","")&amp;":"&amp;SUBSTITUTE(ADDRESS(1,MATCH(S$2,INDIRECT("'PSI WM REF'!"&amp;"5:5"),0)),"$1","")),INDIRECT("'PSI WM REF'!"&amp;"C:C"),$G360,INDIRECT("'PSI WM REF'!"&amp;"U:U"),"3.Balance stock (only SEHC)"))))+N(" [[[[               Comment: WM REF PSI              ]]]")+IFERROR(SUMIFS(INDIRECT("'PSI VC'!"&amp;SUBSTITUTE(ADDRESS(1,MATCH(S$2,INDIRECT("'PSI VC'!"&amp;"3:3"),0)),"$1","")&amp;":"&amp;SUBSTITUTE(ADDRESS(1,MATCH(S$2,INDIRECT("'PSI VC'!"&amp;"3:3"),0)),"$1","")),INDIRECT("'PSI VC'!"&amp;"A:A"),$G360),0)+N("[[[                    Comment: VC PSI                    ]]]")+SUMIFS(INDIRECT("'Assy PSI Shortage'!"&amp;SUBSTITUTE(ADDRESS(1,42+MATCH(S$2,INDIRECT("'Assy PSI Shortage'!"&amp;"AQ2:BA2"),0)),"$1","")&amp;":"&amp;SUBSTITUTE(ADDRESS(1,42+MATCH(S$2,INDIRECT("'Assy PSI Shortage'!"&amp;"AQ2:BA2"),0)),"$1","")),'Assy PSI Shortage'!$AP:$AP,'DA Injection'!$G360)+N("[[[                    Comment: Assy PSI                    ]]]")</f>
        <v>0</v>
      </c>
      <c r="T361" s="464"/>
      <c r="U361" s="463">
        <f ca="1">IF(SUMIFS(INDIRECT("'PSI WM REF'!"&amp;SUBSTITUTE(ADDRESS(1,MATCH(U$2,INDIRECT("'PSI WM REF'!"&amp;"5:5"),0)),"$1","")&amp;":"&amp;SUBSTITUTE(ADDRESS(1,MATCH(U$2,INDIRECT("'PSI WM REF'!"&amp;"5:5"),0)),"$1","")),INDIRECT("'PSI WM REF'!"&amp;"C:C"),$G360,INDIRECT("'PSI WM REF'!"&amp;"U:U"),"3.Balance stock (only SEHC)")&gt;0,0,IF(ABS(SUMIFS(INDIRECT("'PSI WM REF'!"&amp;SUBSTITUTE(ADDRESS(1,MATCH(U$2,INDIRECT("'PSI WM REF'!"&amp;"5:5"),0)),"$1","")&amp;":"&amp;SUBSTITUTE(ADDRESS(1,MATCH(U$2,INDIRECT("'PSI WM REF'!"&amp;"5:5"),0)),"$1","")),INDIRECT("'PSI WM REF'!"&amp;"C:C"),$G360,INDIRECT("'PSI WM REF'!"&amp;"U:U"),"3.Balance stock (only SEHC)"))&gt;SUMIFS(INDIRECT("'PSI WM REF'!"&amp;SUBSTITUTE(ADDRESS(1,MATCH(U$2,INDIRECT("'PSI WM REF'!"&amp;"5:5"),0)),"$1","")&amp;":"&amp;SUBSTITUTE(ADDRESS(1,MATCH(U$2,INDIRECT("'PSI WM REF'!"&amp;"5:5"),0)),"$1","")),INDIRECT("'PSI WM REF'!"&amp;"C:C"),$G360,INDIRECT("'PSI WM REF'!"&amp;"U:U"),"1.Requirements (필요량)"),SUMIFS(INDIRECT("'PSI WM REF'!"&amp;SUBSTITUTE(ADDRESS(1,MATCH(U$2,INDIRECT("'PSI WM REF'!"&amp;"5:5"),0)),"$1","")&amp;":"&amp;SUBSTITUTE(ADDRESS(1,MATCH(U$2,INDIRECT("'PSI WM REF'!"&amp;"5:5"),0)),"$1","")),INDIRECT("'PSI WM REF'!"&amp;"C:C"),$G360,INDIRECT("'PSI WM REF'!"&amp;"U:U"),"1.Requirements (필요량)"),ABS(SUMIFS(INDIRECT("'PSI WM REF'!"&amp;SUBSTITUTE(ADDRESS(1,MATCH(U$2,INDIRECT("'PSI WM REF'!"&amp;"5:5"),0)),"$1","")&amp;":"&amp;SUBSTITUTE(ADDRESS(1,MATCH(U$2,INDIRECT("'PSI WM REF'!"&amp;"5:5"),0)),"$1","")),INDIRECT("'PSI WM REF'!"&amp;"C:C"),$G360,INDIRECT("'PSI WM REF'!"&amp;"U:U"),"3.Balance stock (only SEHC)"))))+N(" [[[[               Comment: WM REF PSI              ]]]")+IFERROR(SUMIFS(INDIRECT("'PSI VC'!"&amp;SUBSTITUTE(ADDRESS(1,MATCH(U$2,INDIRECT("'PSI VC'!"&amp;"3:3"),0)),"$1","")&amp;":"&amp;SUBSTITUTE(ADDRESS(1,MATCH(U$2,INDIRECT("'PSI VC'!"&amp;"3:3"),0)),"$1","")),INDIRECT("'PSI VC'!"&amp;"A:A"),$G360),0)+N("[[[                    Comment: VC PSI                    ]]]")+SUMIFS(INDIRECT("'Assy PSI Shortage'!"&amp;SUBSTITUTE(ADDRESS(1,42+MATCH(U$2,INDIRECT("'Assy PSI Shortage'!"&amp;"AQ2:BA2"),0)),"$1","")&amp;":"&amp;SUBSTITUTE(ADDRESS(1,42+MATCH(U$2,INDIRECT("'Assy PSI Shortage'!"&amp;"AQ2:BA2"),0)),"$1","")),'Assy PSI Shortage'!$AP:$AP,'DA Injection'!$G360)+N("[[[                    Comment: Assy PSI                    ]]]")</f>
        <v>0</v>
      </c>
      <c r="V361" s="464"/>
      <c r="W361" s="463">
        <f ca="1">IF(SUMIFS(INDIRECT("'PSI WM REF'!"&amp;SUBSTITUTE(ADDRESS(1,MATCH(W$2,INDIRECT("'PSI WM REF'!"&amp;"5:5"),0)),"$1","")&amp;":"&amp;SUBSTITUTE(ADDRESS(1,MATCH(W$2,INDIRECT("'PSI WM REF'!"&amp;"5:5"),0)),"$1","")),INDIRECT("'PSI WM REF'!"&amp;"C:C"),$G360,INDIRECT("'PSI WM REF'!"&amp;"U:U"),"3.Balance stock (only SEHC)")&gt;0,0,IF(ABS(SUMIFS(INDIRECT("'PSI WM REF'!"&amp;SUBSTITUTE(ADDRESS(1,MATCH(W$2,INDIRECT("'PSI WM REF'!"&amp;"5:5"),0)),"$1","")&amp;":"&amp;SUBSTITUTE(ADDRESS(1,MATCH(W$2,INDIRECT("'PSI WM REF'!"&amp;"5:5"),0)),"$1","")),INDIRECT("'PSI WM REF'!"&amp;"C:C"),$G360,INDIRECT("'PSI WM REF'!"&amp;"U:U"),"3.Balance stock (only SEHC)"))&gt;SUMIFS(INDIRECT("'PSI WM REF'!"&amp;SUBSTITUTE(ADDRESS(1,MATCH(W$2,INDIRECT("'PSI WM REF'!"&amp;"5:5"),0)),"$1","")&amp;":"&amp;SUBSTITUTE(ADDRESS(1,MATCH(W$2,INDIRECT("'PSI WM REF'!"&amp;"5:5"),0)),"$1","")),INDIRECT("'PSI WM REF'!"&amp;"C:C"),$G360,INDIRECT("'PSI WM REF'!"&amp;"U:U"),"1.Requirements (필요량)"),SUMIFS(INDIRECT("'PSI WM REF'!"&amp;SUBSTITUTE(ADDRESS(1,MATCH(W$2,INDIRECT("'PSI WM REF'!"&amp;"5:5"),0)),"$1","")&amp;":"&amp;SUBSTITUTE(ADDRESS(1,MATCH(W$2,INDIRECT("'PSI WM REF'!"&amp;"5:5"),0)),"$1","")),INDIRECT("'PSI WM REF'!"&amp;"C:C"),$G360,INDIRECT("'PSI WM REF'!"&amp;"U:U"),"1.Requirements (필요량)"),ABS(SUMIFS(INDIRECT("'PSI WM REF'!"&amp;SUBSTITUTE(ADDRESS(1,MATCH(W$2,INDIRECT("'PSI WM REF'!"&amp;"5:5"),0)),"$1","")&amp;":"&amp;SUBSTITUTE(ADDRESS(1,MATCH(W$2,INDIRECT("'PSI WM REF'!"&amp;"5:5"),0)),"$1","")),INDIRECT("'PSI WM REF'!"&amp;"C:C"),$G360,INDIRECT("'PSI WM REF'!"&amp;"U:U"),"3.Balance stock (only SEHC)"))))+N(" [[[[               Comment: WM REF PSI              ]]]")+IFERROR(SUMIFS(INDIRECT("'PSI VC'!"&amp;SUBSTITUTE(ADDRESS(1,MATCH(W$2,INDIRECT("'PSI VC'!"&amp;"3:3"),0)),"$1","")&amp;":"&amp;SUBSTITUTE(ADDRESS(1,MATCH(W$2,INDIRECT("'PSI VC'!"&amp;"3:3"),0)),"$1","")),INDIRECT("'PSI VC'!"&amp;"A:A"),$G360),0)+N("[[[                    Comment: VC PSI                    ]]]")+SUMIFS(INDIRECT("'Assy PSI Shortage'!"&amp;SUBSTITUTE(ADDRESS(1,42+MATCH(W$2,INDIRECT("'Assy PSI Shortage'!"&amp;"AQ2:BA2"),0)),"$1","")&amp;":"&amp;SUBSTITUTE(ADDRESS(1,42+MATCH(W$2,INDIRECT("'Assy PSI Shortage'!"&amp;"AQ2:BA2"),0)),"$1","")),'Assy PSI Shortage'!$AP:$AP,'DA Injection'!$G360)+N("[[[                    Comment: Assy PSI                    ]]]")</f>
        <v>0</v>
      </c>
      <c r="X361" s="464"/>
      <c r="Y361" s="463">
        <f ca="1">IF(SUMIFS(INDIRECT("'PSI WM REF'!"&amp;SUBSTITUTE(ADDRESS(1,MATCH(Y$2,INDIRECT("'PSI WM REF'!"&amp;"5:5"),0)),"$1","")&amp;":"&amp;SUBSTITUTE(ADDRESS(1,MATCH(Y$2,INDIRECT("'PSI WM REF'!"&amp;"5:5"),0)),"$1","")),INDIRECT("'PSI WM REF'!"&amp;"C:C"),$G360,INDIRECT("'PSI WM REF'!"&amp;"U:U"),"3.Balance stock (only SEHC)")&gt;0,0,IF(ABS(SUMIFS(INDIRECT("'PSI WM REF'!"&amp;SUBSTITUTE(ADDRESS(1,MATCH(Y$2,INDIRECT("'PSI WM REF'!"&amp;"5:5"),0)),"$1","")&amp;":"&amp;SUBSTITUTE(ADDRESS(1,MATCH(Y$2,INDIRECT("'PSI WM REF'!"&amp;"5:5"),0)),"$1","")),INDIRECT("'PSI WM REF'!"&amp;"C:C"),$G360,INDIRECT("'PSI WM REF'!"&amp;"U:U"),"3.Balance stock (only SEHC)"))&gt;SUMIFS(INDIRECT("'PSI WM REF'!"&amp;SUBSTITUTE(ADDRESS(1,MATCH(Y$2,INDIRECT("'PSI WM REF'!"&amp;"5:5"),0)),"$1","")&amp;":"&amp;SUBSTITUTE(ADDRESS(1,MATCH(Y$2,INDIRECT("'PSI WM REF'!"&amp;"5:5"),0)),"$1","")),INDIRECT("'PSI WM REF'!"&amp;"C:C"),$G360,INDIRECT("'PSI WM REF'!"&amp;"U:U"),"1.Requirements (필요량)"),SUMIFS(INDIRECT("'PSI WM REF'!"&amp;SUBSTITUTE(ADDRESS(1,MATCH(Y$2,INDIRECT("'PSI WM REF'!"&amp;"5:5"),0)),"$1","")&amp;":"&amp;SUBSTITUTE(ADDRESS(1,MATCH(Y$2,INDIRECT("'PSI WM REF'!"&amp;"5:5"),0)),"$1","")),INDIRECT("'PSI WM REF'!"&amp;"C:C"),$G360,INDIRECT("'PSI WM REF'!"&amp;"U:U"),"1.Requirements (필요량)"),ABS(SUMIFS(INDIRECT("'PSI WM REF'!"&amp;SUBSTITUTE(ADDRESS(1,MATCH(Y$2,INDIRECT("'PSI WM REF'!"&amp;"5:5"),0)),"$1","")&amp;":"&amp;SUBSTITUTE(ADDRESS(1,MATCH(Y$2,INDIRECT("'PSI WM REF'!"&amp;"5:5"),0)),"$1","")),INDIRECT("'PSI WM REF'!"&amp;"C:C"),$G360,INDIRECT("'PSI WM REF'!"&amp;"U:U"),"3.Balance stock (only SEHC)"))))+N(" [[[[               Comment: WM REF PSI              ]]]")+IFERROR(SUMIFS(INDIRECT("'PSI VC'!"&amp;SUBSTITUTE(ADDRESS(1,MATCH(Y$2,INDIRECT("'PSI VC'!"&amp;"3:3"),0)),"$1","")&amp;":"&amp;SUBSTITUTE(ADDRESS(1,MATCH(Y$2,INDIRECT("'PSI VC'!"&amp;"3:3"),0)),"$1","")),INDIRECT("'PSI VC'!"&amp;"A:A"),$G360),0)+N("[[[                    Comment: VC PSI                    ]]]")+SUMIFS(INDIRECT("'Assy PSI Shortage'!"&amp;SUBSTITUTE(ADDRESS(1,42+MATCH(Y$2,INDIRECT("'Assy PSI Shortage'!"&amp;"AQ2:BA2"),0)),"$1","")&amp;":"&amp;SUBSTITUTE(ADDRESS(1,42+MATCH(Y$2,INDIRECT("'Assy PSI Shortage'!"&amp;"AQ2:BA2"),0)),"$1","")),'Assy PSI Shortage'!$AP:$AP,'DA Injection'!$G360)+N("[[[                    Comment: Assy PSI                    ]]]")</f>
        <v>0</v>
      </c>
      <c r="Z361" s="464"/>
      <c r="AA361" s="463">
        <f ca="1">IF(SUMIFS(INDIRECT("'PSI WM REF'!"&amp;SUBSTITUTE(ADDRESS(1,MATCH(AA$2,INDIRECT("'PSI WM REF'!"&amp;"5:5"),0)),"$1","")&amp;":"&amp;SUBSTITUTE(ADDRESS(1,MATCH(AA$2,INDIRECT("'PSI WM REF'!"&amp;"5:5"),0)),"$1","")),INDIRECT("'PSI WM REF'!"&amp;"C:C"),$G360,INDIRECT("'PSI WM REF'!"&amp;"U:U"),"3.Balance stock (only SEHC)")&gt;0,0,IF(ABS(SUMIFS(INDIRECT("'PSI WM REF'!"&amp;SUBSTITUTE(ADDRESS(1,MATCH(AA$2,INDIRECT("'PSI WM REF'!"&amp;"5:5"),0)),"$1","")&amp;":"&amp;SUBSTITUTE(ADDRESS(1,MATCH(AA$2,INDIRECT("'PSI WM REF'!"&amp;"5:5"),0)),"$1","")),INDIRECT("'PSI WM REF'!"&amp;"C:C"),$G360,INDIRECT("'PSI WM REF'!"&amp;"U:U"),"3.Balance stock (only SEHC)"))&gt;SUMIFS(INDIRECT("'PSI WM REF'!"&amp;SUBSTITUTE(ADDRESS(1,MATCH(AA$2,INDIRECT("'PSI WM REF'!"&amp;"5:5"),0)),"$1","")&amp;":"&amp;SUBSTITUTE(ADDRESS(1,MATCH(AA$2,INDIRECT("'PSI WM REF'!"&amp;"5:5"),0)),"$1","")),INDIRECT("'PSI WM REF'!"&amp;"C:C"),$G360,INDIRECT("'PSI WM REF'!"&amp;"U:U"),"1.Requirements (필요량)"),SUMIFS(INDIRECT("'PSI WM REF'!"&amp;SUBSTITUTE(ADDRESS(1,MATCH(AA$2,INDIRECT("'PSI WM REF'!"&amp;"5:5"),0)),"$1","")&amp;":"&amp;SUBSTITUTE(ADDRESS(1,MATCH(AA$2,INDIRECT("'PSI WM REF'!"&amp;"5:5"),0)),"$1","")),INDIRECT("'PSI WM REF'!"&amp;"C:C"),$G360,INDIRECT("'PSI WM REF'!"&amp;"U:U"),"1.Requirements (필요량)"),ABS(SUMIFS(INDIRECT("'PSI WM REF'!"&amp;SUBSTITUTE(ADDRESS(1,MATCH(AA$2,INDIRECT("'PSI WM REF'!"&amp;"5:5"),0)),"$1","")&amp;":"&amp;SUBSTITUTE(ADDRESS(1,MATCH(AA$2,INDIRECT("'PSI WM REF'!"&amp;"5:5"),0)),"$1","")),INDIRECT("'PSI WM REF'!"&amp;"C:C"),$G360,INDIRECT("'PSI WM REF'!"&amp;"U:U"),"3.Balance stock (only SEHC)"))))+N(" [[[[               Comment: WM REF PSI              ]]]")+IFERROR(SUMIFS(INDIRECT("'PSI VC'!"&amp;SUBSTITUTE(ADDRESS(1,MATCH(AA$2,INDIRECT("'PSI VC'!"&amp;"3:3"),0)),"$1","")&amp;":"&amp;SUBSTITUTE(ADDRESS(1,MATCH(AA$2,INDIRECT("'PSI VC'!"&amp;"3:3"),0)),"$1","")),INDIRECT("'PSI VC'!"&amp;"A:A"),$G360),0)+N("[[[                    Comment: VC PSI                    ]]]")+SUMIFS(INDIRECT("'Assy PSI Shortage'!"&amp;SUBSTITUTE(ADDRESS(1,42+MATCH(AA$2,INDIRECT("'Assy PSI Shortage'!"&amp;"AQ2:BA2"),0)),"$1","")&amp;":"&amp;SUBSTITUTE(ADDRESS(1,42+MATCH(AA$2,INDIRECT("'Assy PSI Shortage'!"&amp;"AQ2:BA2"),0)),"$1","")),'Assy PSI Shortage'!$AP:$AP,'DA Injection'!$G360)+N("[[[                    Comment: Assy PSI                    ]]]")</f>
        <v>0</v>
      </c>
      <c r="AB361" s="464"/>
      <c r="AC361" s="463">
        <f ca="1">IF(SUMIFS(INDIRECT("'PSI WM REF'!"&amp;SUBSTITUTE(ADDRESS(1,MATCH(AC$2,INDIRECT("'PSI WM REF'!"&amp;"5:5"),0)),"$1","")&amp;":"&amp;SUBSTITUTE(ADDRESS(1,MATCH(AC$2,INDIRECT("'PSI WM REF'!"&amp;"5:5"),0)),"$1","")),INDIRECT("'PSI WM REF'!"&amp;"C:C"),$G360,INDIRECT("'PSI WM REF'!"&amp;"U:U"),"3.Balance stock (only SEHC)")&gt;0,0,IF(ABS(SUMIFS(INDIRECT("'PSI WM REF'!"&amp;SUBSTITUTE(ADDRESS(1,MATCH(AC$2,INDIRECT("'PSI WM REF'!"&amp;"5:5"),0)),"$1","")&amp;":"&amp;SUBSTITUTE(ADDRESS(1,MATCH(AC$2,INDIRECT("'PSI WM REF'!"&amp;"5:5"),0)),"$1","")),INDIRECT("'PSI WM REF'!"&amp;"C:C"),$G360,INDIRECT("'PSI WM REF'!"&amp;"U:U"),"3.Balance stock (only SEHC)"))&gt;SUMIFS(INDIRECT("'PSI WM REF'!"&amp;SUBSTITUTE(ADDRESS(1,MATCH(AC$2,INDIRECT("'PSI WM REF'!"&amp;"5:5"),0)),"$1","")&amp;":"&amp;SUBSTITUTE(ADDRESS(1,MATCH(AC$2,INDIRECT("'PSI WM REF'!"&amp;"5:5"),0)),"$1","")),INDIRECT("'PSI WM REF'!"&amp;"C:C"),$G360,INDIRECT("'PSI WM REF'!"&amp;"U:U"),"1.Requirements (필요량)"),SUMIFS(INDIRECT("'PSI WM REF'!"&amp;SUBSTITUTE(ADDRESS(1,MATCH(AC$2,INDIRECT("'PSI WM REF'!"&amp;"5:5"),0)),"$1","")&amp;":"&amp;SUBSTITUTE(ADDRESS(1,MATCH(AC$2,INDIRECT("'PSI WM REF'!"&amp;"5:5"),0)),"$1","")),INDIRECT("'PSI WM REF'!"&amp;"C:C"),$G360,INDIRECT("'PSI WM REF'!"&amp;"U:U"),"1.Requirements (필요량)"),ABS(SUMIFS(INDIRECT("'PSI WM REF'!"&amp;SUBSTITUTE(ADDRESS(1,MATCH(AC$2,INDIRECT("'PSI WM REF'!"&amp;"5:5"),0)),"$1","")&amp;":"&amp;SUBSTITUTE(ADDRESS(1,MATCH(AC$2,INDIRECT("'PSI WM REF'!"&amp;"5:5"),0)),"$1","")),INDIRECT("'PSI WM REF'!"&amp;"C:C"),$G360,INDIRECT("'PSI WM REF'!"&amp;"U:U"),"3.Balance stock (only SEHC)"))))+N(" [[[[               Comment: WM REF PSI              ]]]")+IFERROR(SUMIFS(INDIRECT("'PSI VC'!"&amp;SUBSTITUTE(ADDRESS(1,MATCH(AC$2,INDIRECT("'PSI VC'!"&amp;"3:3"),0)),"$1","")&amp;":"&amp;SUBSTITUTE(ADDRESS(1,MATCH(AC$2,INDIRECT("'PSI VC'!"&amp;"3:3"),0)),"$1","")),INDIRECT("'PSI VC'!"&amp;"A:A"),$G360),0)+N("[[[                    Comment: VC PSI                    ]]]")+SUMIFS(INDIRECT("'Assy PSI Shortage'!"&amp;SUBSTITUTE(ADDRESS(1,42+MATCH(AC$2,INDIRECT("'Assy PSI Shortage'!"&amp;"AQ2:BA2"),0)),"$1","")&amp;":"&amp;SUBSTITUTE(ADDRESS(1,42+MATCH(AC$2,INDIRECT("'Assy PSI Shortage'!"&amp;"AQ2:BA2"),0)),"$1","")),'Assy PSI Shortage'!$AP:$AP,'DA Injection'!$G360)+N("[[[                    Comment: Assy PSI                    ]]]")</f>
        <v>0</v>
      </c>
      <c r="AD361" s="464"/>
      <c r="AE361" s="463">
        <f ca="1">IF(SUMIFS(INDIRECT("'PSI WM REF'!"&amp;SUBSTITUTE(ADDRESS(1,MATCH(AE$2,INDIRECT("'PSI WM REF'!"&amp;"5:5"),0)),"$1","")&amp;":"&amp;SUBSTITUTE(ADDRESS(1,MATCH(AE$2,INDIRECT("'PSI WM REF'!"&amp;"5:5"),0)),"$1","")),INDIRECT("'PSI WM REF'!"&amp;"C:C"),$G360,INDIRECT("'PSI WM REF'!"&amp;"U:U"),"3.Balance stock (only SEHC)")&gt;0,0,IF(ABS(SUMIFS(INDIRECT("'PSI WM REF'!"&amp;SUBSTITUTE(ADDRESS(1,MATCH(AE$2,INDIRECT("'PSI WM REF'!"&amp;"5:5"),0)),"$1","")&amp;":"&amp;SUBSTITUTE(ADDRESS(1,MATCH(AE$2,INDIRECT("'PSI WM REF'!"&amp;"5:5"),0)),"$1","")),INDIRECT("'PSI WM REF'!"&amp;"C:C"),$G360,INDIRECT("'PSI WM REF'!"&amp;"U:U"),"3.Balance stock (only SEHC)"))&gt;SUMIFS(INDIRECT("'PSI WM REF'!"&amp;SUBSTITUTE(ADDRESS(1,MATCH(AE$2,INDIRECT("'PSI WM REF'!"&amp;"5:5"),0)),"$1","")&amp;":"&amp;SUBSTITUTE(ADDRESS(1,MATCH(AE$2,INDIRECT("'PSI WM REF'!"&amp;"5:5"),0)),"$1","")),INDIRECT("'PSI WM REF'!"&amp;"C:C"),$G360,INDIRECT("'PSI WM REF'!"&amp;"U:U"),"1.Requirements (필요량)"),SUMIFS(INDIRECT("'PSI WM REF'!"&amp;SUBSTITUTE(ADDRESS(1,MATCH(AE$2,INDIRECT("'PSI WM REF'!"&amp;"5:5"),0)),"$1","")&amp;":"&amp;SUBSTITUTE(ADDRESS(1,MATCH(AE$2,INDIRECT("'PSI WM REF'!"&amp;"5:5"),0)),"$1","")),INDIRECT("'PSI WM REF'!"&amp;"C:C"),$G360,INDIRECT("'PSI WM REF'!"&amp;"U:U"),"1.Requirements (필요량)"),ABS(SUMIFS(INDIRECT("'PSI WM REF'!"&amp;SUBSTITUTE(ADDRESS(1,MATCH(AE$2,INDIRECT("'PSI WM REF'!"&amp;"5:5"),0)),"$1","")&amp;":"&amp;SUBSTITUTE(ADDRESS(1,MATCH(AE$2,INDIRECT("'PSI WM REF'!"&amp;"5:5"),0)),"$1","")),INDIRECT("'PSI WM REF'!"&amp;"C:C"),$G360,INDIRECT("'PSI WM REF'!"&amp;"U:U"),"3.Balance stock (only SEHC)"))))+N(" [[[[               Comment: WM REF PSI              ]]]")+IFERROR(SUMIFS(INDIRECT("'PSI VC'!"&amp;SUBSTITUTE(ADDRESS(1,MATCH(AE$2,INDIRECT("'PSI VC'!"&amp;"3:3"),0)),"$1","")&amp;":"&amp;SUBSTITUTE(ADDRESS(1,MATCH(AE$2,INDIRECT("'PSI VC'!"&amp;"3:3"),0)),"$1","")),INDIRECT("'PSI VC'!"&amp;"A:A"),$G360),0)+N("[[[                    Comment: VC PSI                    ]]]")+SUMIFS(INDIRECT("'Assy PSI Shortage'!"&amp;SUBSTITUTE(ADDRESS(1,42+MATCH(AE$2,INDIRECT("'Assy PSI Shortage'!"&amp;"AQ2:BA2"),0)),"$1","")&amp;":"&amp;SUBSTITUTE(ADDRESS(1,42+MATCH(AE$2,INDIRECT("'Assy PSI Shortage'!"&amp;"AQ2:BA2"),0)),"$1","")),'Assy PSI Shortage'!$AP:$AP,'DA Injection'!$G360)+N("[[[                    Comment: Assy PSI                    ]]]")</f>
        <v>0</v>
      </c>
      <c r="AF361" s="464"/>
      <c r="AG361" s="463">
        <f ca="1">IF(SUMIFS(INDIRECT("'PSI WM REF'!"&amp;SUBSTITUTE(ADDRESS(1,MATCH(AG$2,INDIRECT("'PSI WM REF'!"&amp;"5:5"),0)),"$1","")&amp;":"&amp;SUBSTITUTE(ADDRESS(1,MATCH(AG$2,INDIRECT("'PSI WM REF'!"&amp;"5:5"),0)),"$1","")),INDIRECT("'PSI WM REF'!"&amp;"C:C"),$G360,INDIRECT("'PSI WM REF'!"&amp;"U:U"),"3.Balance stock (only SEHC)")&gt;0,0,IF(ABS(SUMIFS(INDIRECT("'PSI WM REF'!"&amp;SUBSTITUTE(ADDRESS(1,MATCH(AG$2,INDIRECT("'PSI WM REF'!"&amp;"5:5"),0)),"$1","")&amp;":"&amp;SUBSTITUTE(ADDRESS(1,MATCH(AG$2,INDIRECT("'PSI WM REF'!"&amp;"5:5"),0)),"$1","")),INDIRECT("'PSI WM REF'!"&amp;"C:C"),$G360,INDIRECT("'PSI WM REF'!"&amp;"U:U"),"3.Balance stock (only SEHC)"))&gt;SUMIFS(INDIRECT("'PSI WM REF'!"&amp;SUBSTITUTE(ADDRESS(1,MATCH(AG$2,INDIRECT("'PSI WM REF'!"&amp;"5:5"),0)),"$1","")&amp;":"&amp;SUBSTITUTE(ADDRESS(1,MATCH(AG$2,INDIRECT("'PSI WM REF'!"&amp;"5:5"),0)),"$1","")),INDIRECT("'PSI WM REF'!"&amp;"C:C"),$G360,INDIRECT("'PSI WM REF'!"&amp;"U:U"),"1.Requirements (필요량)"),SUMIFS(INDIRECT("'PSI WM REF'!"&amp;SUBSTITUTE(ADDRESS(1,MATCH(AG$2,INDIRECT("'PSI WM REF'!"&amp;"5:5"),0)),"$1","")&amp;":"&amp;SUBSTITUTE(ADDRESS(1,MATCH(AG$2,INDIRECT("'PSI WM REF'!"&amp;"5:5"),0)),"$1","")),INDIRECT("'PSI WM REF'!"&amp;"C:C"),$G360,INDIRECT("'PSI WM REF'!"&amp;"U:U"),"1.Requirements (필요량)"),ABS(SUMIFS(INDIRECT("'PSI WM REF'!"&amp;SUBSTITUTE(ADDRESS(1,MATCH(AG$2,INDIRECT("'PSI WM REF'!"&amp;"5:5"),0)),"$1","")&amp;":"&amp;SUBSTITUTE(ADDRESS(1,MATCH(AG$2,INDIRECT("'PSI WM REF'!"&amp;"5:5"),0)),"$1","")),INDIRECT("'PSI WM REF'!"&amp;"C:C"),$G360,INDIRECT("'PSI WM REF'!"&amp;"U:U"),"3.Balance stock (only SEHC)"))))+N(" [[[[               Comment: WM REF PSI              ]]]")+IFERROR(SUMIFS(INDIRECT("'PSI VC'!"&amp;SUBSTITUTE(ADDRESS(1,MATCH(AG$2,INDIRECT("'PSI VC'!"&amp;"3:3"),0)),"$1","")&amp;":"&amp;SUBSTITUTE(ADDRESS(1,MATCH(AG$2,INDIRECT("'PSI VC'!"&amp;"3:3"),0)),"$1","")),INDIRECT("'PSI VC'!"&amp;"A:A"),$G360),0)+N("[[[                    Comment: VC PSI                    ]]]")+SUMIFS(INDIRECT("'Assy PSI Shortage'!"&amp;SUBSTITUTE(ADDRESS(1,42+MATCH(AG$2,INDIRECT("'Assy PSI Shortage'!"&amp;"AQ2:BA2"),0)),"$1","")&amp;":"&amp;SUBSTITUTE(ADDRESS(1,42+MATCH(AG$2,INDIRECT("'Assy PSI Shortage'!"&amp;"AQ2:BA2"),0)),"$1","")),'Assy PSI Shortage'!$AP:$AP,'DA Injection'!$G360)+N("[[[                    Comment: Assy PSI                    ]]]")</f>
        <v>0</v>
      </c>
      <c r="AH361" s="464"/>
      <c r="AI361" s="463">
        <f ca="1">IF(SUMIFS(INDIRECT("'PSI WM REF'!"&amp;SUBSTITUTE(ADDRESS(1,MATCH(AI$2,INDIRECT("'PSI WM REF'!"&amp;"5:5"),0)),"$1","")&amp;":"&amp;SUBSTITUTE(ADDRESS(1,MATCH(AI$2,INDIRECT("'PSI WM REF'!"&amp;"5:5"),0)),"$1","")),INDIRECT("'PSI WM REF'!"&amp;"C:C"),$G360,INDIRECT("'PSI WM REF'!"&amp;"U:U"),"3.Balance stock (only SEHC)")&gt;0,0,IF(ABS(SUMIFS(INDIRECT("'PSI WM REF'!"&amp;SUBSTITUTE(ADDRESS(1,MATCH(AI$2,INDIRECT("'PSI WM REF'!"&amp;"5:5"),0)),"$1","")&amp;":"&amp;SUBSTITUTE(ADDRESS(1,MATCH(AI$2,INDIRECT("'PSI WM REF'!"&amp;"5:5"),0)),"$1","")),INDIRECT("'PSI WM REF'!"&amp;"C:C"),$G360,INDIRECT("'PSI WM REF'!"&amp;"U:U"),"3.Balance stock (only SEHC)"))&gt;SUMIFS(INDIRECT("'PSI WM REF'!"&amp;SUBSTITUTE(ADDRESS(1,MATCH(AI$2,INDIRECT("'PSI WM REF'!"&amp;"5:5"),0)),"$1","")&amp;":"&amp;SUBSTITUTE(ADDRESS(1,MATCH(AI$2,INDIRECT("'PSI WM REF'!"&amp;"5:5"),0)),"$1","")),INDIRECT("'PSI WM REF'!"&amp;"C:C"),$G360,INDIRECT("'PSI WM REF'!"&amp;"U:U"),"1.Requirements (필요량)"),SUMIFS(INDIRECT("'PSI WM REF'!"&amp;SUBSTITUTE(ADDRESS(1,MATCH(AI$2,INDIRECT("'PSI WM REF'!"&amp;"5:5"),0)),"$1","")&amp;":"&amp;SUBSTITUTE(ADDRESS(1,MATCH(AI$2,INDIRECT("'PSI WM REF'!"&amp;"5:5"),0)),"$1","")),INDIRECT("'PSI WM REF'!"&amp;"C:C"),$G360,INDIRECT("'PSI WM REF'!"&amp;"U:U"),"1.Requirements (필요량)"),ABS(SUMIFS(INDIRECT("'PSI WM REF'!"&amp;SUBSTITUTE(ADDRESS(1,MATCH(AI$2,INDIRECT("'PSI WM REF'!"&amp;"5:5"),0)),"$1","")&amp;":"&amp;SUBSTITUTE(ADDRESS(1,MATCH(AI$2,INDIRECT("'PSI WM REF'!"&amp;"5:5"),0)),"$1","")),INDIRECT("'PSI WM REF'!"&amp;"C:C"),$G360,INDIRECT("'PSI WM REF'!"&amp;"U:U"),"3.Balance stock (only SEHC)"))))+N(" [[[[               Comment: WM REF PSI              ]]]")+IFERROR(SUMIFS(INDIRECT("'PSI VC'!"&amp;SUBSTITUTE(ADDRESS(1,MATCH(AI$2,INDIRECT("'PSI VC'!"&amp;"3:3"),0)),"$1","")&amp;":"&amp;SUBSTITUTE(ADDRESS(1,MATCH(AI$2,INDIRECT("'PSI VC'!"&amp;"3:3"),0)),"$1","")),INDIRECT("'PSI VC'!"&amp;"A:A"),$G360),0)+N("[[[                    Comment: VC PSI                    ]]]")+SUMIFS(INDIRECT("'Assy PSI Shortage'!"&amp;SUBSTITUTE(ADDRESS(1,42+MATCH(AI$2,INDIRECT("'Assy PSI Shortage'!"&amp;"AQ2:BA2"),0)),"$1","")&amp;":"&amp;SUBSTITUTE(ADDRESS(1,42+MATCH(AI$2,INDIRECT("'Assy PSI Shortage'!"&amp;"AQ2:BA2"),0)),"$1","")),'Assy PSI Shortage'!$AP:$AP,'DA Injection'!$G360)+N("[[[                    Comment: Assy PSI                    ]]]")</f>
        <v>0</v>
      </c>
      <c r="AJ361" s="464"/>
      <c r="AK361" s="150"/>
      <c r="AL361" s="150"/>
      <c r="AM361" s="150"/>
      <c r="AN361" s="150"/>
      <c r="AO361" s="150"/>
      <c r="AP361" s="150"/>
      <c r="AQ361" s="150"/>
      <c r="AR361" s="150"/>
      <c r="AS361" s="150"/>
      <c r="AT361" s="150"/>
      <c r="AU361" s="150"/>
      <c r="AV361" s="150"/>
      <c r="AW361" s="150"/>
      <c r="AX361" s="150"/>
      <c r="AY361" s="150"/>
      <c r="AZ361" s="150"/>
      <c r="BA361" s="150"/>
      <c r="BB361" s="150"/>
      <c r="BC361" s="150"/>
      <c r="BD361" s="150"/>
      <c r="BE361" s="150"/>
      <c r="BF361" s="150"/>
      <c r="BG361" s="150"/>
      <c r="BH361" s="150"/>
      <c r="BI361" s="150"/>
      <c r="BJ361" s="150"/>
      <c r="BK361" s="150"/>
      <c r="BL361" s="150"/>
      <c r="BM361" s="150"/>
      <c r="BN361" s="150"/>
      <c r="BO361" s="150"/>
      <c r="BP361" s="150"/>
      <c r="BQ361" s="150"/>
      <c r="BR361" s="150"/>
    </row>
    <row r="362" spans="1:70" s="115" customFormat="1" ht="33">
      <c r="A362" s="114"/>
      <c r="B362" s="121"/>
      <c r="C362" s="144">
        <f t="shared" ca="1" si="387"/>
        <v>52</v>
      </c>
      <c r="D362" s="264" t="str">
        <f t="shared" ca="1" si="387"/>
        <v>-</v>
      </c>
      <c r="E362" s="144">
        <f t="shared" ref="E362:M362" ca="1" si="432">E361</f>
        <v>47</v>
      </c>
      <c r="F362" s="144">
        <f t="shared" ca="1" si="432"/>
        <v>450</v>
      </c>
      <c r="G362" s="144" t="str">
        <f t="shared" ca="1" si="432"/>
        <v>DA61-11393A</v>
      </c>
      <c r="H362" s="196">
        <f t="shared" ca="1" si="432"/>
        <v>-292</v>
      </c>
      <c r="I362" s="144">
        <f t="shared" si="432"/>
        <v>0</v>
      </c>
      <c r="J362" s="212">
        <f t="shared" ca="1" si="432"/>
        <v>1</v>
      </c>
      <c r="K362" s="146">
        <f t="shared" ca="1" si="432"/>
        <v>292</v>
      </c>
      <c r="L362" s="146">
        <f t="shared" ca="1" si="432"/>
        <v>63</v>
      </c>
      <c r="M362" s="146">
        <f t="shared" ca="1" si="432"/>
        <v>2</v>
      </c>
      <c r="N362" s="193">
        <f t="shared" ca="1" si="396"/>
        <v>114.28571428571429</v>
      </c>
      <c r="O362" s="134"/>
      <c r="P362" s="127" t="s">
        <v>240</v>
      </c>
      <c r="Q362" s="208"/>
      <c r="R362" s="208"/>
      <c r="S362" s="208"/>
      <c r="T362" s="208"/>
      <c r="U362" s="208"/>
      <c r="V362" s="208"/>
      <c r="W362" s="208"/>
      <c r="X362" s="208"/>
      <c r="Y362" s="208"/>
      <c r="Z362" s="208"/>
      <c r="AA362" s="208"/>
      <c r="AB362" s="208"/>
      <c r="AC362" s="208"/>
      <c r="AD362" s="208"/>
      <c r="AE362" s="208"/>
      <c r="AF362" s="208"/>
      <c r="AG362" s="208"/>
      <c r="AH362" s="208"/>
      <c r="AI362" s="208"/>
      <c r="AJ362" s="208"/>
      <c r="AK362" s="150"/>
      <c r="AL362" s="150"/>
      <c r="AM362" s="150"/>
      <c r="AN362" s="150"/>
      <c r="AO362" s="150"/>
      <c r="AP362" s="150"/>
      <c r="AQ362" s="150"/>
      <c r="AR362" s="150"/>
      <c r="AS362" s="150"/>
      <c r="AT362" s="150"/>
      <c r="AU362" s="150"/>
      <c r="AV362" s="150"/>
      <c r="AW362" s="150"/>
      <c r="AX362" s="150"/>
      <c r="AY362" s="150"/>
      <c r="AZ362" s="150"/>
      <c r="BA362" s="150"/>
      <c r="BB362" s="150"/>
      <c r="BC362" s="150"/>
      <c r="BD362" s="150"/>
      <c r="BE362" s="150"/>
      <c r="BF362" s="150"/>
      <c r="BG362" s="150"/>
      <c r="BH362" s="150"/>
      <c r="BI362" s="150"/>
      <c r="BJ362" s="150"/>
      <c r="BK362" s="150"/>
      <c r="BL362" s="150"/>
      <c r="BM362" s="150"/>
      <c r="BN362" s="150"/>
      <c r="BO362" s="150"/>
      <c r="BP362" s="150"/>
      <c r="BQ362" s="150"/>
      <c r="BR362" s="150"/>
    </row>
    <row r="363" spans="1:70" s="55" customFormat="1" ht="33">
      <c r="A363" s="54">
        <f ca="1">IF(ISTEXT($G363),COUNTIF($G$6:$G363,"*")," ")</f>
        <v>358</v>
      </c>
      <c r="B363" s="122">
        <v>43524</v>
      </c>
      <c r="C363" s="144">
        <f t="shared" ca="1" si="387"/>
        <v>52</v>
      </c>
      <c r="D363" s="264" t="str">
        <f t="shared" ca="1" si="387"/>
        <v>-</v>
      </c>
      <c r="E363" s="144">
        <f t="shared" ref="E363:M363" ca="1" si="433">E362</f>
        <v>47</v>
      </c>
      <c r="F363" s="144">
        <f t="shared" ca="1" si="433"/>
        <v>450</v>
      </c>
      <c r="G363" s="144" t="str">
        <f t="shared" ca="1" si="433"/>
        <v>DA61-11393A</v>
      </c>
      <c r="H363" s="196">
        <f t="shared" ca="1" si="433"/>
        <v>-292</v>
      </c>
      <c r="I363" s="144">
        <f t="shared" si="433"/>
        <v>0</v>
      </c>
      <c r="J363" s="212">
        <f t="shared" ca="1" si="433"/>
        <v>1</v>
      </c>
      <c r="K363" s="146">
        <f t="shared" ca="1" si="433"/>
        <v>292</v>
      </c>
      <c r="L363" s="146">
        <f t="shared" ca="1" si="433"/>
        <v>63</v>
      </c>
      <c r="M363" s="146">
        <f t="shared" ca="1" si="433"/>
        <v>2</v>
      </c>
      <c r="N363" s="193">
        <f t="shared" ca="1" si="396"/>
        <v>114.28571428571429</v>
      </c>
      <c r="O363" s="198">
        <f ca="1">SUM(Q363:AJ363)-H360-I360</f>
        <v>292</v>
      </c>
      <c r="P363" s="127" t="s">
        <v>232</v>
      </c>
      <c r="Q363" s="128">
        <f t="shared" ref="Q363:AJ363" ca="1" si="434">Q362*$N360</f>
        <v>0</v>
      </c>
      <c r="R363" s="128">
        <f t="shared" ca="1" si="434"/>
        <v>0</v>
      </c>
      <c r="S363" s="128">
        <f t="shared" ca="1" si="434"/>
        <v>0</v>
      </c>
      <c r="T363" s="128">
        <f t="shared" ca="1" si="434"/>
        <v>0</v>
      </c>
      <c r="U363" s="128">
        <f t="shared" ca="1" si="434"/>
        <v>0</v>
      </c>
      <c r="V363" s="128">
        <f t="shared" ca="1" si="434"/>
        <v>0</v>
      </c>
      <c r="W363" s="128">
        <f t="shared" ca="1" si="434"/>
        <v>0</v>
      </c>
      <c r="X363" s="128">
        <f t="shared" ca="1" si="434"/>
        <v>0</v>
      </c>
      <c r="Y363" s="128">
        <f t="shared" ca="1" si="434"/>
        <v>0</v>
      </c>
      <c r="Z363" s="128">
        <f t="shared" ca="1" si="434"/>
        <v>0</v>
      </c>
      <c r="AA363" s="128">
        <f t="shared" ca="1" si="434"/>
        <v>0</v>
      </c>
      <c r="AB363" s="128">
        <f t="shared" ca="1" si="434"/>
        <v>0</v>
      </c>
      <c r="AC363" s="128">
        <f t="shared" ca="1" si="434"/>
        <v>0</v>
      </c>
      <c r="AD363" s="128">
        <f t="shared" ca="1" si="434"/>
        <v>0</v>
      </c>
      <c r="AE363" s="128">
        <f t="shared" ca="1" si="434"/>
        <v>0</v>
      </c>
      <c r="AF363" s="128">
        <f t="shared" ca="1" si="434"/>
        <v>0</v>
      </c>
      <c r="AG363" s="128">
        <f t="shared" ca="1" si="434"/>
        <v>0</v>
      </c>
      <c r="AH363" s="128">
        <f t="shared" ca="1" si="434"/>
        <v>0</v>
      </c>
      <c r="AI363" s="128">
        <f t="shared" ca="1" si="434"/>
        <v>0</v>
      </c>
      <c r="AJ363" s="128">
        <f t="shared" ca="1" si="434"/>
        <v>0</v>
      </c>
      <c r="AK363" s="151"/>
      <c r="AL363" s="151"/>
      <c r="AM363" s="151"/>
      <c r="AN363" s="151"/>
      <c r="AO363" s="151"/>
      <c r="AP363" s="151"/>
      <c r="AQ363" s="151"/>
      <c r="AR363" s="151"/>
      <c r="AS363" s="151"/>
      <c r="AT363" s="151"/>
      <c r="AU363" s="151"/>
      <c r="AV363" s="151"/>
      <c r="AW363" s="151"/>
      <c r="AX363" s="151"/>
      <c r="AY363" s="151"/>
      <c r="AZ363" s="151"/>
      <c r="BA363" s="151"/>
      <c r="BB363" s="151"/>
      <c r="BC363" s="151"/>
      <c r="BD363" s="151"/>
      <c r="BE363" s="151"/>
      <c r="BF363" s="151"/>
      <c r="BG363" s="151"/>
      <c r="BH363" s="151"/>
      <c r="BI363" s="151"/>
      <c r="BJ363" s="151"/>
      <c r="BK363" s="151"/>
      <c r="BL363" s="151"/>
      <c r="BM363" s="151"/>
      <c r="BN363" s="151"/>
      <c r="BO363" s="151"/>
      <c r="BP363" s="151"/>
      <c r="BQ363" s="151"/>
      <c r="BR363" s="151"/>
    </row>
    <row r="364" spans="1:70" s="38" customFormat="1" ht="33">
      <c r="A364" s="35"/>
      <c r="B364" s="123"/>
      <c r="C364" s="144">
        <f t="shared" ca="1" si="387"/>
        <v>52</v>
      </c>
      <c r="D364" s="264" t="str">
        <f t="shared" ca="1" si="387"/>
        <v>-</v>
      </c>
      <c r="E364" s="144">
        <f t="shared" ref="E364:M364" ca="1" si="435">E363</f>
        <v>47</v>
      </c>
      <c r="F364" s="144">
        <f t="shared" ca="1" si="435"/>
        <v>450</v>
      </c>
      <c r="G364" s="144" t="str">
        <f t="shared" ca="1" si="435"/>
        <v>DA61-11393A</v>
      </c>
      <c r="H364" s="196">
        <f t="shared" ca="1" si="435"/>
        <v>-292</v>
      </c>
      <c r="I364" s="144">
        <f t="shared" si="435"/>
        <v>0</v>
      </c>
      <c r="J364" s="212">
        <f t="shared" ca="1" si="435"/>
        <v>1</v>
      </c>
      <c r="K364" s="146">
        <f t="shared" ca="1" si="435"/>
        <v>292</v>
      </c>
      <c r="L364" s="146">
        <f t="shared" ca="1" si="435"/>
        <v>63</v>
      </c>
      <c r="M364" s="146">
        <f t="shared" ca="1" si="435"/>
        <v>2</v>
      </c>
      <c r="N364" s="193">
        <f t="shared" ca="1" si="396"/>
        <v>114.28571428571429</v>
      </c>
      <c r="O364" s="135">
        <f ca="1">SUM(Q364:AJ364)</f>
        <v>0</v>
      </c>
      <c r="P364" s="131" t="s">
        <v>233</v>
      </c>
      <c r="Q364" s="129">
        <f ca="1">SUMIFS('Production Result'!$D:$D,'Production Result'!$C:$C,'DA Injection'!$G364,'Production Result'!$B:$B,'DA Injection'!Q$2)</f>
        <v>0</v>
      </c>
      <c r="R364" s="129">
        <f ca="1">SUMIFS('Production Result'!$E:$E,'Production Result'!$C:$C,'DA Injection'!$G364,'Production Result'!$B:$B,'DA Injection'!Q$2)</f>
        <v>0</v>
      </c>
      <c r="S364" s="129">
        <f ca="1">SUMIFS('Production Result'!$D:$D,'Production Result'!$C:$C,'DA Injection'!$G364,'Production Result'!$B:$B,'DA Injection'!S$2)</f>
        <v>0</v>
      </c>
      <c r="T364" s="129">
        <f ca="1">SUMIFS('Production Result'!$E:$E,'Production Result'!$C:$C,'DA Injection'!$G364,'Production Result'!$B:$B,'DA Injection'!S$2)</f>
        <v>0</v>
      </c>
      <c r="U364" s="129">
        <f ca="1">SUMIFS('Production Result'!$D:$D,'Production Result'!$C:$C,'DA Injection'!$G364,'Production Result'!$B:$B,'DA Injection'!U$2)</f>
        <v>0</v>
      </c>
      <c r="V364" s="129">
        <f ca="1">SUMIFS('Production Result'!$E:$E,'Production Result'!$C:$C,'DA Injection'!$G364,'Production Result'!$B:$B,'DA Injection'!U$2)</f>
        <v>0</v>
      </c>
      <c r="W364" s="129">
        <f ca="1">SUMIFS('Production Result'!$D:$D,'Production Result'!$C:$C,'DA Injection'!$G364,'Production Result'!$B:$B,'DA Injection'!W$2)</f>
        <v>0</v>
      </c>
      <c r="X364" s="129">
        <f ca="1">SUMIFS('Production Result'!$E:$E,'Production Result'!$C:$C,'DA Injection'!$G364,'Production Result'!$B:$B,'DA Injection'!W$2)</f>
        <v>0</v>
      </c>
      <c r="Y364" s="129">
        <f ca="1">SUMIFS('Production Result'!$D:$D,'Production Result'!$C:$C,'DA Injection'!$G364,'Production Result'!$B:$B,'DA Injection'!Y$2)</f>
        <v>0</v>
      </c>
      <c r="Z364" s="129">
        <f ca="1">SUMIFS('Production Result'!$E:$E,'Production Result'!$C:$C,'DA Injection'!$G364,'Production Result'!$B:$B,'DA Injection'!Y$2)</f>
        <v>0</v>
      </c>
      <c r="AA364" s="129">
        <f ca="1">SUMIFS('Production Result'!$D:$D,'Production Result'!$C:$C,'DA Injection'!$G364,'Production Result'!$B:$B,'DA Injection'!AA$2)</f>
        <v>0</v>
      </c>
      <c r="AB364" s="129">
        <f ca="1">SUMIFS('Production Result'!$E:$E,'Production Result'!$C:$C,'DA Injection'!$G364,'Production Result'!$B:$B,'DA Injection'!AA$2)</f>
        <v>0</v>
      </c>
      <c r="AC364" s="129">
        <f ca="1">SUMIFS('Production Result'!$D:$D,'Production Result'!$C:$C,'DA Injection'!$G364,'Production Result'!$B:$B,'DA Injection'!AC$2)</f>
        <v>0</v>
      </c>
      <c r="AD364" s="129">
        <f ca="1">SUMIFS('Production Result'!$E:$E,'Production Result'!$C:$C,'DA Injection'!$G364,'Production Result'!$B:$B,'DA Injection'!AC$2)</f>
        <v>0</v>
      </c>
      <c r="AE364" s="129">
        <f ca="1">SUMIFS('Production Result'!$D:$D,'Production Result'!$C:$C,'DA Injection'!$G364,'Production Result'!$B:$B,'DA Injection'!AE$2)</f>
        <v>0</v>
      </c>
      <c r="AF364" s="129">
        <f ca="1">SUMIFS('Production Result'!$E:$E,'Production Result'!$C:$C,'DA Injection'!$G364,'Production Result'!$B:$B,'DA Injection'!AE$2)</f>
        <v>0</v>
      </c>
      <c r="AG364" s="129">
        <f ca="1">SUMIFS('Production Result'!$D:$D,'Production Result'!$C:$C,'DA Injection'!$G364,'Production Result'!$B:$B,'DA Injection'!AG$2)</f>
        <v>0</v>
      </c>
      <c r="AH364" s="129">
        <f ca="1">SUMIFS('Production Result'!$E:$E,'Production Result'!$C:$C,'DA Injection'!$G364,'Production Result'!$B:$B,'DA Injection'!AG$2)</f>
        <v>0</v>
      </c>
      <c r="AI364" s="129">
        <f ca="1">SUMIFS('Production Result'!$D:$D,'Production Result'!$C:$C,'DA Injection'!$G364,'Production Result'!$B:$B,'DA Injection'!AI$2)</f>
        <v>0</v>
      </c>
      <c r="AJ364" s="129">
        <f ca="1">SUMIFS('Production Result'!$E:$E,'Production Result'!$C:$C,'DA Injection'!$G364,'Production Result'!$B:$B,'DA Injection'!AI$2)</f>
        <v>0</v>
      </c>
      <c r="AK364" s="151"/>
      <c r="AL364" s="151"/>
      <c r="AM364" s="151"/>
      <c r="AN364" s="151"/>
      <c r="AO364" s="151"/>
      <c r="AP364" s="151"/>
      <c r="AQ364" s="151"/>
      <c r="AR364" s="151"/>
      <c r="AS364" s="151"/>
      <c r="AT364" s="151"/>
      <c r="AU364" s="151"/>
      <c r="AV364" s="151"/>
      <c r="AW364" s="151"/>
      <c r="AX364" s="151"/>
      <c r="AY364" s="151"/>
      <c r="AZ364" s="151"/>
      <c r="BA364" s="151"/>
      <c r="BB364" s="151"/>
      <c r="BC364" s="151"/>
      <c r="BD364" s="151"/>
      <c r="BE364" s="151"/>
      <c r="BF364" s="151"/>
      <c r="BG364" s="151"/>
      <c r="BH364" s="151"/>
      <c r="BI364" s="151"/>
      <c r="BJ364" s="151"/>
      <c r="BK364" s="151"/>
      <c r="BL364" s="151"/>
      <c r="BM364" s="151"/>
      <c r="BN364" s="151"/>
      <c r="BO364" s="151"/>
      <c r="BP364" s="151"/>
      <c r="BQ364" s="151"/>
      <c r="BR364" s="151"/>
    </row>
    <row r="365" spans="1:70" s="38" customFormat="1" ht="33">
      <c r="A365" s="35"/>
      <c r="B365" s="123"/>
      <c r="C365" s="144">
        <f t="shared" ca="1" si="387"/>
        <v>52</v>
      </c>
      <c r="D365" s="264" t="str">
        <f t="shared" ca="1" si="387"/>
        <v>-</v>
      </c>
      <c r="E365" s="144">
        <f t="shared" ref="E365:M365" ca="1" si="436">E364</f>
        <v>47</v>
      </c>
      <c r="F365" s="144">
        <f t="shared" ca="1" si="436"/>
        <v>450</v>
      </c>
      <c r="G365" s="144" t="str">
        <f t="shared" ca="1" si="436"/>
        <v>DA61-11393A</v>
      </c>
      <c r="H365" s="196">
        <f t="shared" ca="1" si="436"/>
        <v>-292</v>
      </c>
      <c r="I365" s="144">
        <f t="shared" si="436"/>
        <v>0</v>
      </c>
      <c r="J365" s="212">
        <f t="shared" ca="1" si="436"/>
        <v>1</v>
      </c>
      <c r="K365" s="146">
        <f t="shared" ca="1" si="436"/>
        <v>292</v>
      </c>
      <c r="L365" s="146">
        <f t="shared" ca="1" si="436"/>
        <v>63</v>
      </c>
      <c r="M365" s="146">
        <f t="shared" ca="1" si="436"/>
        <v>2</v>
      </c>
      <c r="N365" s="193">
        <f t="shared" ca="1" si="396"/>
        <v>114.28571428571429</v>
      </c>
      <c r="O365" s="135">
        <f ca="1">SUM(Q365:AJ365)</f>
        <v>0</v>
      </c>
      <c r="P365" s="132" t="s">
        <v>234</v>
      </c>
      <c r="Q365" s="129">
        <f ca="1">SUMIFS('Production Result'!$F:$F,'Production Result'!$C:$C,'DA Injection'!$G365,'Production Result'!$B:$B,'DA Injection'!Q$2)</f>
        <v>0</v>
      </c>
      <c r="R365" s="129">
        <f ca="1">SUMIFS('Production Result'!$G:$G,'Production Result'!$C:$C,'DA Injection'!$G365,'Production Result'!$B:$B,'DA Injection'!Q$2)</f>
        <v>0</v>
      </c>
      <c r="S365" s="129">
        <f ca="1">SUMIFS('Production Result'!$F:$F,'Production Result'!$C:$C,'DA Injection'!$G365,'Production Result'!$B:$B,'DA Injection'!S$2)</f>
        <v>0</v>
      </c>
      <c r="T365" s="129">
        <f ca="1">SUMIFS('Production Result'!$G:$G,'Production Result'!$C:$C,'DA Injection'!$G365,'Production Result'!$B:$B,'DA Injection'!S$2)</f>
        <v>0</v>
      </c>
      <c r="U365" s="129">
        <f ca="1">SUMIFS('Production Result'!$F:$F,'Production Result'!$C:$C,'DA Injection'!$G365,'Production Result'!$B:$B,'DA Injection'!U$2)</f>
        <v>0</v>
      </c>
      <c r="V365" s="129">
        <f ca="1">SUMIFS('Production Result'!$G:$G,'Production Result'!$C:$C,'DA Injection'!$G365,'Production Result'!$B:$B,'DA Injection'!U$2)</f>
        <v>0</v>
      </c>
      <c r="W365" s="129">
        <f ca="1">SUMIFS('Production Result'!$F:$F,'Production Result'!$C:$C,'DA Injection'!$G365,'Production Result'!$B:$B,'DA Injection'!W$2)</f>
        <v>0</v>
      </c>
      <c r="X365" s="129">
        <f ca="1">SUMIFS('Production Result'!$G:$G,'Production Result'!$C:$C,'DA Injection'!$G365,'Production Result'!$B:$B,'DA Injection'!W$2)</f>
        <v>0</v>
      </c>
      <c r="Y365" s="129">
        <f ca="1">SUMIFS('Production Result'!$F:$F,'Production Result'!$C:$C,'DA Injection'!$G365,'Production Result'!$B:$B,'DA Injection'!Y$2)</f>
        <v>0</v>
      </c>
      <c r="Z365" s="129">
        <f ca="1">SUMIFS('Production Result'!$G:$G,'Production Result'!$C:$C,'DA Injection'!$G365,'Production Result'!$B:$B,'DA Injection'!Y$2)</f>
        <v>0</v>
      </c>
      <c r="AA365" s="129">
        <f ca="1">SUMIFS('Production Result'!$F:$F,'Production Result'!$C:$C,'DA Injection'!$G365,'Production Result'!$B:$B,'DA Injection'!AA$2)</f>
        <v>0</v>
      </c>
      <c r="AB365" s="129">
        <f ca="1">SUMIFS('Production Result'!$G:$G,'Production Result'!$C:$C,'DA Injection'!$G365,'Production Result'!$B:$B,'DA Injection'!AA$2)</f>
        <v>0</v>
      </c>
      <c r="AC365" s="129">
        <f ca="1">SUMIFS('Production Result'!$F:$F,'Production Result'!$C:$C,'DA Injection'!$G365,'Production Result'!$B:$B,'DA Injection'!AC$2)</f>
        <v>0</v>
      </c>
      <c r="AD365" s="129">
        <f ca="1">SUMIFS('Production Result'!$G:$G,'Production Result'!$C:$C,'DA Injection'!$G365,'Production Result'!$B:$B,'DA Injection'!AC$2)</f>
        <v>0</v>
      </c>
      <c r="AE365" s="129">
        <f ca="1">SUMIFS('Production Result'!$F:$F,'Production Result'!$C:$C,'DA Injection'!$G365,'Production Result'!$B:$B,'DA Injection'!AE$2)</f>
        <v>0</v>
      </c>
      <c r="AF365" s="129">
        <f ca="1">SUMIFS('Production Result'!$G:$G,'Production Result'!$C:$C,'DA Injection'!$G365,'Production Result'!$B:$B,'DA Injection'!AE$2)</f>
        <v>0</v>
      </c>
      <c r="AG365" s="129">
        <f ca="1">SUMIFS('Production Result'!$F:$F,'Production Result'!$C:$C,'DA Injection'!$G365,'Production Result'!$B:$B,'DA Injection'!AG$2)</f>
        <v>0</v>
      </c>
      <c r="AH365" s="129">
        <f ca="1">SUMIFS('Production Result'!$G:$G,'Production Result'!$C:$C,'DA Injection'!$G365,'Production Result'!$B:$B,'DA Injection'!AG$2)</f>
        <v>0</v>
      </c>
      <c r="AI365" s="129">
        <f ca="1">SUMIFS('Production Result'!$F:$F,'Production Result'!$C:$C,'DA Injection'!$G365,'Production Result'!$B:$B,'DA Injection'!AI$2)</f>
        <v>0</v>
      </c>
      <c r="AJ365" s="129">
        <f ca="1">SUMIFS('Production Result'!$G:$G,'Production Result'!$C:$C,'DA Injection'!$G365,'Production Result'!$B:$B,'DA Injection'!AI$2)</f>
        <v>0</v>
      </c>
      <c r="AK365" s="151"/>
      <c r="AL365" s="151"/>
      <c r="AM365" s="151"/>
      <c r="AN365" s="151"/>
      <c r="AO365" s="151"/>
      <c r="AP365" s="151"/>
      <c r="AQ365" s="151"/>
      <c r="AR365" s="151"/>
      <c r="AS365" s="151"/>
      <c r="AT365" s="151"/>
      <c r="AU365" s="151"/>
      <c r="AV365" s="151"/>
      <c r="AW365" s="151"/>
      <c r="AX365" s="151"/>
      <c r="AY365" s="151"/>
      <c r="AZ365" s="151"/>
      <c r="BA365" s="151"/>
      <c r="BB365" s="151"/>
      <c r="BC365" s="151"/>
      <c r="BD365" s="151"/>
      <c r="BE365" s="151"/>
      <c r="BF365" s="151"/>
      <c r="BG365" s="151"/>
      <c r="BH365" s="151"/>
      <c r="BI365" s="151"/>
      <c r="BJ365" s="151"/>
      <c r="BK365" s="151"/>
      <c r="BL365" s="151"/>
      <c r="BM365" s="151"/>
      <c r="BN365" s="151"/>
      <c r="BO365" s="151"/>
      <c r="BP365" s="151"/>
      <c r="BQ365" s="151"/>
      <c r="BR365" s="151"/>
    </row>
    <row r="366" spans="1:70" s="38" customFormat="1" ht="33">
      <c r="A366" s="35"/>
      <c r="B366" s="123"/>
      <c r="C366" s="145">
        <f t="shared" ca="1" si="387"/>
        <v>52</v>
      </c>
      <c r="D366" s="264" t="str">
        <f t="shared" ca="1" si="387"/>
        <v>-</v>
      </c>
      <c r="E366" s="145">
        <f t="shared" ref="E366:M366" ca="1" si="437">E365</f>
        <v>47</v>
      </c>
      <c r="F366" s="145">
        <f t="shared" ca="1" si="437"/>
        <v>450</v>
      </c>
      <c r="G366" s="145" t="str">
        <f t="shared" ca="1" si="437"/>
        <v>DA61-11393A</v>
      </c>
      <c r="H366" s="196">
        <f t="shared" ca="1" si="437"/>
        <v>-292</v>
      </c>
      <c r="I366" s="145">
        <f t="shared" si="437"/>
        <v>0</v>
      </c>
      <c r="J366" s="213">
        <f t="shared" ca="1" si="437"/>
        <v>1</v>
      </c>
      <c r="K366" s="146">
        <f t="shared" ca="1" si="437"/>
        <v>292</v>
      </c>
      <c r="L366" s="146">
        <f t="shared" ca="1" si="437"/>
        <v>63</v>
      </c>
      <c r="M366" s="146">
        <f t="shared" ca="1" si="437"/>
        <v>2</v>
      </c>
      <c r="N366" s="194">
        <f t="shared" ca="1" si="396"/>
        <v>114.28571428571429</v>
      </c>
      <c r="O366" s="137" t="e">
        <f ca="1">O365/O364</f>
        <v>#DIV/0!</v>
      </c>
      <c r="P366" s="136" t="s">
        <v>239</v>
      </c>
      <c r="Q366" s="138" t="str">
        <f t="shared" ref="Q366:AJ366" ca="1" si="438">IFERROR(Q365/Q364,"")</f>
        <v/>
      </c>
      <c r="R366" s="138" t="str">
        <f t="shared" ca="1" si="438"/>
        <v/>
      </c>
      <c r="S366" s="138" t="str">
        <f t="shared" ca="1" si="438"/>
        <v/>
      </c>
      <c r="T366" s="138" t="str">
        <f t="shared" ca="1" si="438"/>
        <v/>
      </c>
      <c r="U366" s="138" t="str">
        <f t="shared" ca="1" si="438"/>
        <v/>
      </c>
      <c r="V366" s="138" t="str">
        <f t="shared" ca="1" si="438"/>
        <v/>
      </c>
      <c r="W366" s="138" t="str">
        <f t="shared" ca="1" si="438"/>
        <v/>
      </c>
      <c r="X366" s="138" t="str">
        <f t="shared" ca="1" si="438"/>
        <v/>
      </c>
      <c r="Y366" s="138" t="str">
        <f t="shared" ca="1" si="438"/>
        <v/>
      </c>
      <c r="Z366" s="138" t="str">
        <f t="shared" ca="1" si="438"/>
        <v/>
      </c>
      <c r="AA366" s="138" t="str">
        <f t="shared" ca="1" si="438"/>
        <v/>
      </c>
      <c r="AB366" s="138" t="str">
        <f t="shared" ca="1" si="438"/>
        <v/>
      </c>
      <c r="AC366" s="138" t="str">
        <f t="shared" ca="1" si="438"/>
        <v/>
      </c>
      <c r="AD366" s="138" t="str">
        <f t="shared" ca="1" si="438"/>
        <v/>
      </c>
      <c r="AE366" s="138" t="str">
        <f t="shared" ca="1" si="438"/>
        <v/>
      </c>
      <c r="AF366" s="138" t="str">
        <f t="shared" ca="1" si="438"/>
        <v/>
      </c>
      <c r="AG366" s="138" t="str">
        <f t="shared" ca="1" si="438"/>
        <v/>
      </c>
      <c r="AH366" s="138" t="str">
        <f t="shared" ca="1" si="438"/>
        <v/>
      </c>
      <c r="AI366" s="138" t="str">
        <f t="shared" ca="1" si="438"/>
        <v/>
      </c>
      <c r="AJ366" s="138" t="str">
        <f t="shared" ca="1" si="438"/>
        <v/>
      </c>
      <c r="AK366" s="151"/>
      <c r="AL366" s="151"/>
      <c r="AM366" s="151"/>
      <c r="AN366" s="151"/>
      <c r="AO366" s="151"/>
      <c r="AP366" s="151"/>
      <c r="AQ366" s="151"/>
      <c r="AR366" s="151"/>
      <c r="AS366" s="151"/>
      <c r="AT366" s="151"/>
      <c r="AU366" s="151"/>
      <c r="AV366" s="151"/>
      <c r="AW366" s="151"/>
      <c r="AX366" s="151"/>
      <c r="AY366" s="151"/>
      <c r="AZ366" s="151"/>
      <c r="BA366" s="151"/>
      <c r="BB366" s="151"/>
      <c r="BC366" s="151"/>
      <c r="BD366" s="151"/>
      <c r="BE366" s="151"/>
      <c r="BF366" s="151"/>
      <c r="BG366" s="151"/>
      <c r="BH366" s="151"/>
      <c r="BI366" s="151"/>
      <c r="BJ366" s="151"/>
      <c r="BK366" s="151"/>
      <c r="BL366" s="151"/>
      <c r="BM366" s="151"/>
      <c r="BN366" s="151"/>
      <c r="BO366" s="151"/>
      <c r="BP366" s="151"/>
      <c r="BQ366" s="151"/>
      <c r="BR366" s="151"/>
    </row>
    <row r="367" spans="1:70" s="115" customFormat="1" ht="33">
      <c r="A367" s="114"/>
      <c r="B367" s="121"/>
      <c r="C367" s="141">
        <f ca="1">IF(P371="Good",COUNTIF(INDIRECT("P1:P"&amp;ROW(P371)),"Good"))</f>
        <v>53</v>
      </c>
      <c r="D367" s="285" t="str">
        <f ca="1">IFERROR(SUM(Q371:AJ371)/SUM(Q370:AJ370),"-")</f>
        <v>-</v>
      </c>
      <c r="E367" s="139">
        <f ca="1">VLOOKUP(G367,'Code List'!B:D,2,0)</f>
        <v>19</v>
      </c>
      <c r="F367" s="139">
        <f ca="1">VLOOKUP(G367,'Code List'!B:D,3,0)</f>
        <v>450</v>
      </c>
      <c r="G367" s="87" t="str">
        <f ca="1">VLOOKUP(C367,'Code List'!A:B,2,0)</f>
        <v>DA61-11262A</v>
      </c>
      <c r="H367" s="195">
        <f ca="1">SUM(Q368:AJ368)-K367</f>
        <v>0</v>
      </c>
      <c r="I367" s="133"/>
      <c r="J367" s="211">
        <f ca="1">VLOOKUP(G367,'Code List'!B:G,6,0)</f>
        <v>1</v>
      </c>
      <c r="K367" s="140">
        <f ca="1">SUMIFS(Stock!C:C,Stock!B:B,'DA Injection'!G367)+SUMIFS(Stock!C:C,Stock!B:B,VLOOKUP('DA Injection'!G367,'Code List'!$B:$K,10,0))</f>
        <v>0</v>
      </c>
      <c r="L367" s="140">
        <f ca="1">VLOOKUP(G367,'Code List'!B:F,4,0)</f>
        <v>50</v>
      </c>
      <c r="M367" s="140">
        <f ca="1">VLOOKUP(G367,'Code List'!B:F,5,0)</f>
        <v>2</v>
      </c>
      <c r="N367" s="197">
        <f t="shared" ca="1" si="396"/>
        <v>144</v>
      </c>
      <c r="O367" s="134"/>
      <c r="P367" s="124" t="s">
        <v>231</v>
      </c>
      <c r="Q367" s="125" t="s">
        <v>228</v>
      </c>
      <c r="R367" s="126" t="s">
        <v>229</v>
      </c>
      <c r="S367" s="125" t="s">
        <v>228</v>
      </c>
      <c r="T367" s="126" t="s">
        <v>229</v>
      </c>
      <c r="U367" s="125" t="s">
        <v>228</v>
      </c>
      <c r="V367" s="126" t="s">
        <v>229</v>
      </c>
      <c r="W367" s="125" t="s">
        <v>228</v>
      </c>
      <c r="X367" s="126" t="s">
        <v>229</v>
      </c>
      <c r="Y367" s="125" t="s">
        <v>228</v>
      </c>
      <c r="Z367" s="126" t="s">
        <v>229</v>
      </c>
      <c r="AA367" s="125" t="s">
        <v>228</v>
      </c>
      <c r="AB367" s="126" t="s">
        <v>229</v>
      </c>
      <c r="AC367" s="125" t="s">
        <v>228</v>
      </c>
      <c r="AD367" s="126" t="s">
        <v>229</v>
      </c>
      <c r="AE367" s="125" t="s">
        <v>228</v>
      </c>
      <c r="AF367" s="126" t="s">
        <v>229</v>
      </c>
      <c r="AG367" s="125" t="s">
        <v>228</v>
      </c>
      <c r="AH367" s="126" t="s">
        <v>229</v>
      </c>
      <c r="AI367" s="125" t="s">
        <v>228</v>
      </c>
      <c r="AJ367" s="126" t="s">
        <v>229</v>
      </c>
      <c r="AK367" s="150"/>
      <c r="AL367" s="150"/>
      <c r="AM367" s="150"/>
      <c r="AN367" s="150"/>
      <c r="AO367" s="150"/>
      <c r="AP367" s="150"/>
      <c r="AQ367" s="150"/>
      <c r="AR367" s="150"/>
      <c r="AS367" s="150"/>
      <c r="AT367" s="150"/>
      <c r="AU367" s="150"/>
      <c r="AV367" s="150"/>
      <c r="AW367" s="150"/>
      <c r="AX367" s="150"/>
      <c r="AY367" s="150"/>
      <c r="AZ367" s="150"/>
      <c r="BA367" s="150"/>
      <c r="BB367" s="150"/>
      <c r="BC367" s="150"/>
      <c r="BD367" s="150"/>
      <c r="BE367" s="150"/>
      <c r="BF367" s="150"/>
      <c r="BG367" s="150"/>
      <c r="BH367" s="150"/>
      <c r="BI367" s="150"/>
      <c r="BJ367" s="150"/>
      <c r="BK367" s="150"/>
      <c r="BL367" s="150"/>
      <c r="BM367" s="150"/>
      <c r="BN367" s="150"/>
      <c r="BO367" s="150"/>
      <c r="BP367" s="150"/>
      <c r="BQ367" s="150"/>
      <c r="BR367" s="150"/>
    </row>
    <row r="368" spans="1:70" s="115" customFormat="1" ht="66.95" customHeight="1">
      <c r="A368" s="114"/>
      <c r="B368" s="121"/>
      <c r="C368" s="144">
        <f t="shared" ref="C368:M368" ca="1" si="439">C367</f>
        <v>53</v>
      </c>
      <c r="D368" s="264" t="str">
        <f t="shared" ca="1" si="439"/>
        <v>-</v>
      </c>
      <c r="E368" s="144">
        <f t="shared" ca="1" si="439"/>
        <v>19</v>
      </c>
      <c r="F368" s="144">
        <f t="shared" ca="1" si="439"/>
        <v>450</v>
      </c>
      <c r="G368" s="144" t="str">
        <f t="shared" ca="1" si="439"/>
        <v>DA61-11262A</v>
      </c>
      <c r="H368" s="196">
        <f t="shared" ca="1" si="439"/>
        <v>0</v>
      </c>
      <c r="I368" s="144">
        <f t="shared" si="439"/>
        <v>0</v>
      </c>
      <c r="J368" s="212">
        <f t="shared" ca="1" si="439"/>
        <v>1</v>
      </c>
      <c r="K368" s="146">
        <f t="shared" ca="1" si="439"/>
        <v>0</v>
      </c>
      <c r="L368" s="146">
        <f t="shared" ca="1" si="439"/>
        <v>50</v>
      </c>
      <c r="M368" s="146">
        <f t="shared" ca="1" si="439"/>
        <v>2</v>
      </c>
      <c r="N368" s="193">
        <f t="shared" ca="1" si="396"/>
        <v>144</v>
      </c>
      <c r="O368" s="134" t="s">
        <v>238</v>
      </c>
      <c r="P368" s="124"/>
      <c r="Q368" s="463">
        <f ca="1">IF(SUMIFS(INDIRECT("'PSI WM REF'!"&amp;SUBSTITUTE(ADDRESS(1,MATCH(Q$2,INDIRECT("'PSI WM REF'!"&amp;"5:5"),0)),"$1","")&amp;":"&amp;SUBSTITUTE(ADDRESS(1,MATCH(Q$2,INDIRECT("'PSI WM REF'!"&amp;"5:5"),0)),"$1","")),INDIRECT("'PSI WM REF'!"&amp;"C:C"),$G367,INDIRECT("'PSI WM REF'!"&amp;"U:U"),"3.Balance stock (only SEHC)")&gt;0,0,IF(ABS(SUMIFS(INDIRECT("'PSI WM REF'!"&amp;SUBSTITUTE(ADDRESS(1,MATCH(Q$2,INDIRECT("'PSI WM REF'!"&amp;"5:5"),0)),"$1","")&amp;":"&amp;SUBSTITUTE(ADDRESS(1,MATCH(Q$2,INDIRECT("'PSI WM REF'!"&amp;"5:5"),0)),"$1","")),INDIRECT("'PSI WM REF'!"&amp;"C:C"),$G367,INDIRECT("'PSI WM REF'!"&amp;"U:U"),"3.Balance stock (only SEHC)"))&gt;SUMIFS(INDIRECT("'PSI WM REF'!"&amp;SUBSTITUTE(ADDRESS(1,MATCH(Q$2,INDIRECT("'PSI WM REF'!"&amp;"5:5"),0)),"$1","")&amp;":"&amp;SUBSTITUTE(ADDRESS(1,MATCH(Q$2,INDIRECT("'PSI WM REF'!"&amp;"5:5"),0)),"$1","")),INDIRECT("'PSI WM REF'!"&amp;"C:C"),$G367,INDIRECT("'PSI WM REF'!"&amp;"U:U"),"1.Requirements (필요량)"),SUMIFS(INDIRECT("'PSI WM REF'!"&amp;SUBSTITUTE(ADDRESS(1,MATCH(Q$2,INDIRECT("'PSI WM REF'!"&amp;"5:5"),0)),"$1","")&amp;":"&amp;SUBSTITUTE(ADDRESS(1,MATCH(Q$2,INDIRECT("'PSI WM REF'!"&amp;"5:5"),0)),"$1","")),INDIRECT("'PSI WM REF'!"&amp;"C:C"),$G367,INDIRECT("'PSI WM REF'!"&amp;"U:U"),"1.Requirements (필요량)"),ABS(SUMIFS(INDIRECT("'PSI WM REF'!"&amp;SUBSTITUTE(ADDRESS(1,MATCH(Q$2,INDIRECT("'PSI WM REF'!"&amp;"5:5"),0)),"$1","")&amp;":"&amp;SUBSTITUTE(ADDRESS(1,MATCH(Q$2,INDIRECT("'PSI WM REF'!"&amp;"5:5"),0)),"$1","")),INDIRECT("'PSI WM REF'!"&amp;"C:C"),$G367,INDIRECT("'PSI WM REF'!"&amp;"U:U"),"3.Balance stock (only SEHC)"))))+N(" [[[[               Comment: WM REF PSI              ]]]")+IFERROR(SUMIFS(INDIRECT("'PSI VC'!"&amp;SUBSTITUTE(ADDRESS(1,MATCH(Q$2,INDIRECT("'PSI VC'!"&amp;"3:3"),0)),"$1","")&amp;":"&amp;SUBSTITUTE(ADDRESS(1,MATCH(Q$2,INDIRECT("'PSI VC'!"&amp;"3:3"),0)),"$1","")),INDIRECT("'PSI VC'!"&amp;"A:A"),$G367),0)+N("[[[                    Comment: VC PSI                    ]]]")+SUMIFS(INDIRECT("'Assy PSI Shortage'!"&amp;SUBSTITUTE(ADDRESS(1,42+MATCH(Q$2,INDIRECT("'Assy PSI Shortage'!"&amp;"AQ2:BA2"),0)),"$1","")&amp;":"&amp;SUBSTITUTE(ADDRESS(1,42+MATCH(Q$2,INDIRECT("'Assy PSI Shortage'!"&amp;"AQ2:BA2"),0)),"$1","")),'Assy PSI Shortage'!$AP:$AP,'DA Injection'!$G367)+N("[[[                    Comment: Assy PSI                    ]]]")</f>
        <v>0</v>
      </c>
      <c r="R368" s="464"/>
      <c r="S368" s="463">
        <f ca="1">IF(SUMIFS(INDIRECT("'PSI WM REF'!"&amp;SUBSTITUTE(ADDRESS(1,MATCH(S$2,INDIRECT("'PSI WM REF'!"&amp;"5:5"),0)),"$1","")&amp;":"&amp;SUBSTITUTE(ADDRESS(1,MATCH(S$2,INDIRECT("'PSI WM REF'!"&amp;"5:5"),0)),"$1","")),INDIRECT("'PSI WM REF'!"&amp;"C:C"),$G367,INDIRECT("'PSI WM REF'!"&amp;"U:U"),"3.Balance stock (only SEHC)")&gt;0,0,IF(ABS(SUMIFS(INDIRECT("'PSI WM REF'!"&amp;SUBSTITUTE(ADDRESS(1,MATCH(S$2,INDIRECT("'PSI WM REF'!"&amp;"5:5"),0)),"$1","")&amp;":"&amp;SUBSTITUTE(ADDRESS(1,MATCH(S$2,INDIRECT("'PSI WM REF'!"&amp;"5:5"),0)),"$1","")),INDIRECT("'PSI WM REF'!"&amp;"C:C"),$G367,INDIRECT("'PSI WM REF'!"&amp;"U:U"),"3.Balance stock (only SEHC)"))&gt;SUMIFS(INDIRECT("'PSI WM REF'!"&amp;SUBSTITUTE(ADDRESS(1,MATCH(S$2,INDIRECT("'PSI WM REF'!"&amp;"5:5"),0)),"$1","")&amp;":"&amp;SUBSTITUTE(ADDRESS(1,MATCH(S$2,INDIRECT("'PSI WM REF'!"&amp;"5:5"),0)),"$1","")),INDIRECT("'PSI WM REF'!"&amp;"C:C"),$G367,INDIRECT("'PSI WM REF'!"&amp;"U:U"),"1.Requirements (필요량)"),SUMIFS(INDIRECT("'PSI WM REF'!"&amp;SUBSTITUTE(ADDRESS(1,MATCH(S$2,INDIRECT("'PSI WM REF'!"&amp;"5:5"),0)),"$1","")&amp;":"&amp;SUBSTITUTE(ADDRESS(1,MATCH(S$2,INDIRECT("'PSI WM REF'!"&amp;"5:5"),0)),"$1","")),INDIRECT("'PSI WM REF'!"&amp;"C:C"),$G367,INDIRECT("'PSI WM REF'!"&amp;"U:U"),"1.Requirements (필요량)"),ABS(SUMIFS(INDIRECT("'PSI WM REF'!"&amp;SUBSTITUTE(ADDRESS(1,MATCH(S$2,INDIRECT("'PSI WM REF'!"&amp;"5:5"),0)),"$1","")&amp;":"&amp;SUBSTITUTE(ADDRESS(1,MATCH(S$2,INDIRECT("'PSI WM REF'!"&amp;"5:5"),0)),"$1","")),INDIRECT("'PSI WM REF'!"&amp;"C:C"),$G367,INDIRECT("'PSI WM REF'!"&amp;"U:U"),"3.Balance stock (only SEHC)"))))+N(" [[[[               Comment: WM REF PSI              ]]]")+IFERROR(SUMIFS(INDIRECT("'PSI VC'!"&amp;SUBSTITUTE(ADDRESS(1,MATCH(S$2,INDIRECT("'PSI VC'!"&amp;"3:3"),0)),"$1","")&amp;":"&amp;SUBSTITUTE(ADDRESS(1,MATCH(S$2,INDIRECT("'PSI VC'!"&amp;"3:3"),0)),"$1","")),INDIRECT("'PSI VC'!"&amp;"A:A"),$G367),0)+N("[[[                    Comment: VC PSI                    ]]]")+SUMIFS(INDIRECT("'Assy PSI Shortage'!"&amp;SUBSTITUTE(ADDRESS(1,42+MATCH(S$2,INDIRECT("'Assy PSI Shortage'!"&amp;"AQ2:BA2"),0)),"$1","")&amp;":"&amp;SUBSTITUTE(ADDRESS(1,42+MATCH(S$2,INDIRECT("'Assy PSI Shortage'!"&amp;"AQ2:BA2"),0)),"$1","")),'Assy PSI Shortage'!$AP:$AP,'DA Injection'!$G367)+N("[[[                    Comment: Assy PSI                    ]]]")</f>
        <v>0</v>
      </c>
      <c r="T368" s="464"/>
      <c r="U368" s="463">
        <f ca="1">IF(SUMIFS(INDIRECT("'PSI WM REF'!"&amp;SUBSTITUTE(ADDRESS(1,MATCH(U$2,INDIRECT("'PSI WM REF'!"&amp;"5:5"),0)),"$1","")&amp;":"&amp;SUBSTITUTE(ADDRESS(1,MATCH(U$2,INDIRECT("'PSI WM REF'!"&amp;"5:5"),0)),"$1","")),INDIRECT("'PSI WM REF'!"&amp;"C:C"),$G367,INDIRECT("'PSI WM REF'!"&amp;"U:U"),"3.Balance stock (only SEHC)")&gt;0,0,IF(ABS(SUMIFS(INDIRECT("'PSI WM REF'!"&amp;SUBSTITUTE(ADDRESS(1,MATCH(U$2,INDIRECT("'PSI WM REF'!"&amp;"5:5"),0)),"$1","")&amp;":"&amp;SUBSTITUTE(ADDRESS(1,MATCH(U$2,INDIRECT("'PSI WM REF'!"&amp;"5:5"),0)),"$1","")),INDIRECT("'PSI WM REF'!"&amp;"C:C"),$G367,INDIRECT("'PSI WM REF'!"&amp;"U:U"),"3.Balance stock (only SEHC)"))&gt;SUMIFS(INDIRECT("'PSI WM REF'!"&amp;SUBSTITUTE(ADDRESS(1,MATCH(U$2,INDIRECT("'PSI WM REF'!"&amp;"5:5"),0)),"$1","")&amp;":"&amp;SUBSTITUTE(ADDRESS(1,MATCH(U$2,INDIRECT("'PSI WM REF'!"&amp;"5:5"),0)),"$1","")),INDIRECT("'PSI WM REF'!"&amp;"C:C"),$G367,INDIRECT("'PSI WM REF'!"&amp;"U:U"),"1.Requirements (필요량)"),SUMIFS(INDIRECT("'PSI WM REF'!"&amp;SUBSTITUTE(ADDRESS(1,MATCH(U$2,INDIRECT("'PSI WM REF'!"&amp;"5:5"),0)),"$1","")&amp;":"&amp;SUBSTITUTE(ADDRESS(1,MATCH(U$2,INDIRECT("'PSI WM REF'!"&amp;"5:5"),0)),"$1","")),INDIRECT("'PSI WM REF'!"&amp;"C:C"),$G367,INDIRECT("'PSI WM REF'!"&amp;"U:U"),"1.Requirements (필요량)"),ABS(SUMIFS(INDIRECT("'PSI WM REF'!"&amp;SUBSTITUTE(ADDRESS(1,MATCH(U$2,INDIRECT("'PSI WM REF'!"&amp;"5:5"),0)),"$1","")&amp;":"&amp;SUBSTITUTE(ADDRESS(1,MATCH(U$2,INDIRECT("'PSI WM REF'!"&amp;"5:5"),0)),"$1","")),INDIRECT("'PSI WM REF'!"&amp;"C:C"),$G367,INDIRECT("'PSI WM REF'!"&amp;"U:U"),"3.Balance stock (only SEHC)"))))+N(" [[[[               Comment: WM REF PSI              ]]]")+IFERROR(SUMIFS(INDIRECT("'PSI VC'!"&amp;SUBSTITUTE(ADDRESS(1,MATCH(U$2,INDIRECT("'PSI VC'!"&amp;"3:3"),0)),"$1","")&amp;":"&amp;SUBSTITUTE(ADDRESS(1,MATCH(U$2,INDIRECT("'PSI VC'!"&amp;"3:3"),0)),"$1","")),INDIRECT("'PSI VC'!"&amp;"A:A"),$G367),0)+N("[[[                    Comment: VC PSI                    ]]]")+SUMIFS(INDIRECT("'Assy PSI Shortage'!"&amp;SUBSTITUTE(ADDRESS(1,42+MATCH(U$2,INDIRECT("'Assy PSI Shortage'!"&amp;"AQ2:BA2"),0)),"$1","")&amp;":"&amp;SUBSTITUTE(ADDRESS(1,42+MATCH(U$2,INDIRECT("'Assy PSI Shortage'!"&amp;"AQ2:BA2"),0)),"$1","")),'Assy PSI Shortage'!$AP:$AP,'DA Injection'!$G367)+N("[[[                    Comment: Assy PSI                    ]]]")</f>
        <v>0</v>
      </c>
      <c r="V368" s="464"/>
      <c r="W368" s="463">
        <f ca="1">IF(SUMIFS(INDIRECT("'PSI WM REF'!"&amp;SUBSTITUTE(ADDRESS(1,MATCH(W$2,INDIRECT("'PSI WM REF'!"&amp;"5:5"),0)),"$1","")&amp;":"&amp;SUBSTITUTE(ADDRESS(1,MATCH(W$2,INDIRECT("'PSI WM REF'!"&amp;"5:5"),0)),"$1","")),INDIRECT("'PSI WM REF'!"&amp;"C:C"),$G367,INDIRECT("'PSI WM REF'!"&amp;"U:U"),"3.Balance stock (only SEHC)")&gt;0,0,IF(ABS(SUMIFS(INDIRECT("'PSI WM REF'!"&amp;SUBSTITUTE(ADDRESS(1,MATCH(W$2,INDIRECT("'PSI WM REF'!"&amp;"5:5"),0)),"$1","")&amp;":"&amp;SUBSTITUTE(ADDRESS(1,MATCH(W$2,INDIRECT("'PSI WM REF'!"&amp;"5:5"),0)),"$1","")),INDIRECT("'PSI WM REF'!"&amp;"C:C"),$G367,INDIRECT("'PSI WM REF'!"&amp;"U:U"),"3.Balance stock (only SEHC)"))&gt;SUMIFS(INDIRECT("'PSI WM REF'!"&amp;SUBSTITUTE(ADDRESS(1,MATCH(W$2,INDIRECT("'PSI WM REF'!"&amp;"5:5"),0)),"$1","")&amp;":"&amp;SUBSTITUTE(ADDRESS(1,MATCH(W$2,INDIRECT("'PSI WM REF'!"&amp;"5:5"),0)),"$1","")),INDIRECT("'PSI WM REF'!"&amp;"C:C"),$G367,INDIRECT("'PSI WM REF'!"&amp;"U:U"),"1.Requirements (필요량)"),SUMIFS(INDIRECT("'PSI WM REF'!"&amp;SUBSTITUTE(ADDRESS(1,MATCH(W$2,INDIRECT("'PSI WM REF'!"&amp;"5:5"),0)),"$1","")&amp;":"&amp;SUBSTITUTE(ADDRESS(1,MATCH(W$2,INDIRECT("'PSI WM REF'!"&amp;"5:5"),0)),"$1","")),INDIRECT("'PSI WM REF'!"&amp;"C:C"),$G367,INDIRECT("'PSI WM REF'!"&amp;"U:U"),"1.Requirements (필요량)"),ABS(SUMIFS(INDIRECT("'PSI WM REF'!"&amp;SUBSTITUTE(ADDRESS(1,MATCH(W$2,INDIRECT("'PSI WM REF'!"&amp;"5:5"),0)),"$1","")&amp;":"&amp;SUBSTITUTE(ADDRESS(1,MATCH(W$2,INDIRECT("'PSI WM REF'!"&amp;"5:5"),0)),"$1","")),INDIRECT("'PSI WM REF'!"&amp;"C:C"),$G367,INDIRECT("'PSI WM REF'!"&amp;"U:U"),"3.Balance stock (only SEHC)"))))+N(" [[[[               Comment: WM REF PSI              ]]]")+IFERROR(SUMIFS(INDIRECT("'PSI VC'!"&amp;SUBSTITUTE(ADDRESS(1,MATCH(W$2,INDIRECT("'PSI VC'!"&amp;"3:3"),0)),"$1","")&amp;":"&amp;SUBSTITUTE(ADDRESS(1,MATCH(W$2,INDIRECT("'PSI VC'!"&amp;"3:3"),0)),"$1","")),INDIRECT("'PSI VC'!"&amp;"A:A"),$G367),0)+N("[[[                    Comment: VC PSI                    ]]]")+SUMIFS(INDIRECT("'Assy PSI Shortage'!"&amp;SUBSTITUTE(ADDRESS(1,42+MATCH(W$2,INDIRECT("'Assy PSI Shortage'!"&amp;"AQ2:BA2"),0)),"$1","")&amp;":"&amp;SUBSTITUTE(ADDRESS(1,42+MATCH(W$2,INDIRECT("'Assy PSI Shortage'!"&amp;"AQ2:BA2"),0)),"$1","")),'Assy PSI Shortage'!$AP:$AP,'DA Injection'!$G367)+N("[[[                    Comment: Assy PSI                    ]]]")</f>
        <v>0</v>
      </c>
      <c r="X368" s="464"/>
      <c r="Y368" s="463">
        <f ca="1">IF(SUMIFS(INDIRECT("'PSI WM REF'!"&amp;SUBSTITUTE(ADDRESS(1,MATCH(Y$2,INDIRECT("'PSI WM REF'!"&amp;"5:5"),0)),"$1","")&amp;":"&amp;SUBSTITUTE(ADDRESS(1,MATCH(Y$2,INDIRECT("'PSI WM REF'!"&amp;"5:5"),0)),"$1","")),INDIRECT("'PSI WM REF'!"&amp;"C:C"),$G367,INDIRECT("'PSI WM REF'!"&amp;"U:U"),"3.Balance stock (only SEHC)")&gt;0,0,IF(ABS(SUMIFS(INDIRECT("'PSI WM REF'!"&amp;SUBSTITUTE(ADDRESS(1,MATCH(Y$2,INDIRECT("'PSI WM REF'!"&amp;"5:5"),0)),"$1","")&amp;":"&amp;SUBSTITUTE(ADDRESS(1,MATCH(Y$2,INDIRECT("'PSI WM REF'!"&amp;"5:5"),0)),"$1","")),INDIRECT("'PSI WM REF'!"&amp;"C:C"),$G367,INDIRECT("'PSI WM REF'!"&amp;"U:U"),"3.Balance stock (only SEHC)"))&gt;SUMIFS(INDIRECT("'PSI WM REF'!"&amp;SUBSTITUTE(ADDRESS(1,MATCH(Y$2,INDIRECT("'PSI WM REF'!"&amp;"5:5"),0)),"$1","")&amp;":"&amp;SUBSTITUTE(ADDRESS(1,MATCH(Y$2,INDIRECT("'PSI WM REF'!"&amp;"5:5"),0)),"$1","")),INDIRECT("'PSI WM REF'!"&amp;"C:C"),$G367,INDIRECT("'PSI WM REF'!"&amp;"U:U"),"1.Requirements (필요량)"),SUMIFS(INDIRECT("'PSI WM REF'!"&amp;SUBSTITUTE(ADDRESS(1,MATCH(Y$2,INDIRECT("'PSI WM REF'!"&amp;"5:5"),0)),"$1","")&amp;":"&amp;SUBSTITUTE(ADDRESS(1,MATCH(Y$2,INDIRECT("'PSI WM REF'!"&amp;"5:5"),0)),"$1","")),INDIRECT("'PSI WM REF'!"&amp;"C:C"),$G367,INDIRECT("'PSI WM REF'!"&amp;"U:U"),"1.Requirements (필요량)"),ABS(SUMIFS(INDIRECT("'PSI WM REF'!"&amp;SUBSTITUTE(ADDRESS(1,MATCH(Y$2,INDIRECT("'PSI WM REF'!"&amp;"5:5"),0)),"$1","")&amp;":"&amp;SUBSTITUTE(ADDRESS(1,MATCH(Y$2,INDIRECT("'PSI WM REF'!"&amp;"5:5"),0)),"$1","")),INDIRECT("'PSI WM REF'!"&amp;"C:C"),$G367,INDIRECT("'PSI WM REF'!"&amp;"U:U"),"3.Balance stock (only SEHC)"))))+N(" [[[[               Comment: WM REF PSI              ]]]")+IFERROR(SUMIFS(INDIRECT("'PSI VC'!"&amp;SUBSTITUTE(ADDRESS(1,MATCH(Y$2,INDIRECT("'PSI VC'!"&amp;"3:3"),0)),"$1","")&amp;":"&amp;SUBSTITUTE(ADDRESS(1,MATCH(Y$2,INDIRECT("'PSI VC'!"&amp;"3:3"),0)),"$1","")),INDIRECT("'PSI VC'!"&amp;"A:A"),$G367),0)+N("[[[                    Comment: VC PSI                    ]]]")+SUMIFS(INDIRECT("'Assy PSI Shortage'!"&amp;SUBSTITUTE(ADDRESS(1,42+MATCH(Y$2,INDIRECT("'Assy PSI Shortage'!"&amp;"AQ2:BA2"),0)),"$1","")&amp;":"&amp;SUBSTITUTE(ADDRESS(1,42+MATCH(Y$2,INDIRECT("'Assy PSI Shortage'!"&amp;"AQ2:BA2"),0)),"$1","")),'Assy PSI Shortage'!$AP:$AP,'DA Injection'!$G367)+N("[[[                    Comment: Assy PSI                    ]]]")</f>
        <v>0</v>
      </c>
      <c r="Z368" s="464"/>
      <c r="AA368" s="463">
        <f ca="1">IF(SUMIFS(INDIRECT("'PSI WM REF'!"&amp;SUBSTITUTE(ADDRESS(1,MATCH(AA$2,INDIRECT("'PSI WM REF'!"&amp;"5:5"),0)),"$1","")&amp;":"&amp;SUBSTITUTE(ADDRESS(1,MATCH(AA$2,INDIRECT("'PSI WM REF'!"&amp;"5:5"),0)),"$1","")),INDIRECT("'PSI WM REF'!"&amp;"C:C"),$G367,INDIRECT("'PSI WM REF'!"&amp;"U:U"),"3.Balance stock (only SEHC)")&gt;0,0,IF(ABS(SUMIFS(INDIRECT("'PSI WM REF'!"&amp;SUBSTITUTE(ADDRESS(1,MATCH(AA$2,INDIRECT("'PSI WM REF'!"&amp;"5:5"),0)),"$1","")&amp;":"&amp;SUBSTITUTE(ADDRESS(1,MATCH(AA$2,INDIRECT("'PSI WM REF'!"&amp;"5:5"),0)),"$1","")),INDIRECT("'PSI WM REF'!"&amp;"C:C"),$G367,INDIRECT("'PSI WM REF'!"&amp;"U:U"),"3.Balance stock (only SEHC)"))&gt;SUMIFS(INDIRECT("'PSI WM REF'!"&amp;SUBSTITUTE(ADDRESS(1,MATCH(AA$2,INDIRECT("'PSI WM REF'!"&amp;"5:5"),0)),"$1","")&amp;":"&amp;SUBSTITUTE(ADDRESS(1,MATCH(AA$2,INDIRECT("'PSI WM REF'!"&amp;"5:5"),0)),"$1","")),INDIRECT("'PSI WM REF'!"&amp;"C:C"),$G367,INDIRECT("'PSI WM REF'!"&amp;"U:U"),"1.Requirements (필요량)"),SUMIFS(INDIRECT("'PSI WM REF'!"&amp;SUBSTITUTE(ADDRESS(1,MATCH(AA$2,INDIRECT("'PSI WM REF'!"&amp;"5:5"),0)),"$1","")&amp;":"&amp;SUBSTITUTE(ADDRESS(1,MATCH(AA$2,INDIRECT("'PSI WM REF'!"&amp;"5:5"),0)),"$1","")),INDIRECT("'PSI WM REF'!"&amp;"C:C"),$G367,INDIRECT("'PSI WM REF'!"&amp;"U:U"),"1.Requirements (필요량)"),ABS(SUMIFS(INDIRECT("'PSI WM REF'!"&amp;SUBSTITUTE(ADDRESS(1,MATCH(AA$2,INDIRECT("'PSI WM REF'!"&amp;"5:5"),0)),"$1","")&amp;":"&amp;SUBSTITUTE(ADDRESS(1,MATCH(AA$2,INDIRECT("'PSI WM REF'!"&amp;"5:5"),0)),"$1","")),INDIRECT("'PSI WM REF'!"&amp;"C:C"),$G367,INDIRECT("'PSI WM REF'!"&amp;"U:U"),"3.Balance stock (only SEHC)"))))+N(" [[[[               Comment: WM REF PSI              ]]]")+IFERROR(SUMIFS(INDIRECT("'PSI VC'!"&amp;SUBSTITUTE(ADDRESS(1,MATCH(AA$2,INDIRECT("'PSI VC'!"&amp;"3:3"),0)),"$1","")&amp;":"&amp;SUBSTITUTE(ADDRESS(1,MATCH(AA$2,INDIRECT("'PSI VC'!"&amp;"3:3"),0)),"$1","")),INDIRECT("'PSI VC'!"&amp;"A:A"),$G367),0)+N("[[[                    Comment: VC PSI                    ]]]")+SUMIFS(INDIRECT("'Assy PSI Shortage'!"&amp;SUBSTITUTE(ADDRESS(1,42+MATCH(AA$2,INDIRECT("'Assy PSI Shortage'!"&amp;"AQ2:BA2"),0)),"$1","")&amp;":"&amp;SUBSTITUTE(ADDRESS(1,42+MATCH(AA$2,INDIRECT("'Assy PSI Shortage'!"&amp;"AQ2:BA2"),0)),"$1","")),'Assy PSI Shortage'!$AP:$AP,'DA Injection'!$G367)+N("[[[                    Comment: Assy PSI                    ]]]")</f>
        <v>0</v>
      </c>
      <c r="AB368" s="464"/>
      <c r="AC368" s="463">
        <f ca="1">IF(SUMIFS(INDIRECT("'PSI WM REF'!"&amp;SUBSTITUTE(ADDRESS(1,MATCH(AC$2,INDIRECT("'PSI WM REF'!"&amp;"5:5"),0)),"$1","")&amp;":"&amp;SUBSTITUTE(ADDRESS(1,MATCH(AC$2,INDIRECT("'PSI WM REF'!"&amp;"5:5"),0)),"$1","")),INDIRECT("'PSI WM REF'!"&amp;"C:C"),$G367,INDIRECT("'PSI WM REF'!"&amp;"U:U"),"3.Balance stock (only SEHC)")&gt;0,0,IF(ABS(SUMIFS(INDIRECT("'PSI WM REF'!"&amp;SUBSTITUTE(ADDRESS(1,MATCH(AC$2,INDIRECT("'PSI WM REF'!"&amp;"5:5"),0)),"$1","")&amp;":"&amp;SUBSTITUTE(ADDRESS(1,MATCH(AC$2,INDIRECT("'PSI WM REF'!"&amp;"5:5"),0)),"$1","")),INDIRECT("'PSI WM REF'!"&amp;"C:C"),$G367,INDIRECT("'PSI WM REF'!"&amp;"U:U"),"3.Balance stock (only SEHC)"))&gt;SUMIFS(INDIRECT("'PSI WM REF'!"&amp;SUBSTITUTE(ADDRESS(1,MATCH(AC$2,INDIRECT("'PSI WM REF'!"&amp;"5:5"),0)),"$1","")&amp;":"&amp;SUBSTITUTE(ADDRESS(1,MATCH(AC$2,INDIRECT("'PSI WM REF'!"&amp;"5:5"),0)),"$1","")),INDIRECT("'PSI WM REF'!"&amp;"C:C"),$G367,INDIRECT("'PSI WM REF'!"&amp;"U:U"),"1.Requirements (필요량)"),SUMIFS(INDIRECT("'PSI WM REF'!"&amp;SUBSTITUTE(ADDRESS(1,MATCH(AC$2,INDIRECT("'PSI WM REF'!"&amp;"5:5"),0)),"$1","")&amp;":"&amp;SUBSTITUTE(ADDRESS(1,MATCH(AC$2,INDIRECT("'PSI WM REF'!"&amp;"5:5"),0)),"$1","")),INDIRECT("'PSI WM REF'!"&amp;"C:C"),$G367,INDIRECT("'PSI WM REF'!"&amp;"U:U"),"1.Requirements (필요량)"),ABS(SUMIFS(INDIRECT("'PSI WM REF'!"&amp;SUBSTITUTE(ADDRESS(1,MATCH(AC$2,INDIRECT("'PSI WM REF'!"&amp;"5:5"),0)),"$1","")&amp;":"&amp;SUBSTITUTE(ADDRESS(1,MATCH(AC$2,INDIRECT("'PSI WM REF'!"&amp;"5:5"),0)),"$1","")),INDIRECT("'PSI WM REF'!"&amp;"C:C"),$G367,INDIRECT("'PSI WM REF'!"&amp;"U:U"),"3.Balance stock (only SEHC)"))))+N(" [[[[               Comment: WM REF PSI              ]]]")+IFERROR(SUMIFS(INDIRECT("'PSI VC'!"&amp;SUBSTITUTE(ADDRESS(1,MATCH(AC$2,INDIRECT("'PSI VC'!"&amp;"3:3"),0)),"$1","")&amp;":"&amp;SUBSTITUTE(ADDRESS(1,MATCH(AC$2,INDIRECT("'PSI VC'!"&amp;"3:3"),0)),"$1","")),INDIRECT("'PSI VC'!"&amp;"A:A"),$G367),0)+N("[[[                    Comment: VC PSI                    ]]]")+SUMIFS(INDIRECT("'Assy PSI Shortage'!"&amp;SUBSTITUTE(ADDRESS(1,42+MATCH(AC$2,INDIRECT("'Assy PSI Shortage'!"&amp;"AQ2:BA2"),0)),"$1","")&amp;":"&amp;SUBSTITUTE(ADDRESS(1,42+MATCH(AC$2,INDIRECT("'Assy PSI Shortage'!"&amp;"AQ2:BA2"),0)),"$1","")),'Assy PSI Shortage'!$AP:$AP,'DA Injection'!$G367)+N("[[[                    Comment: Assy PSI                    ]]]")</f>
        <v>0</v>
      </c>
      <c r="AD368" s="464"/>
      <c r="AE368" s="463">
        <f ca="1">IF(SUMIFS(INDIRECT("'PSI WM REF'!"&amp;SUBSTITUTE(ADDRESS(1,MATCH(AE$2,INDIRECT("'PSI WM REF'!"&amp;"5:5"),0)),"$1","")&amp;":"&amp;SUBSTITUTE(ADDRESS(1,MATCH(AE$2,INDIRECT("'PSI WM REF'!"&amp;"5:5"),0)),"$1","")),INDIRECT("'PSI WM REF'!"&amp;"C:C"),$G367,INDIRECT("'PSI WM REF'!"&amp;"U:U"),"3.Balance stock (only SEHC)")&gt;0,0,IF(ABS(SUMIFS(INDIRECT("'PSI WM REF'!"&amp;SUBSTITUTE(ADDRESS(1,MATCH(AE$2,INDIRECT("'PSI WM REF'!"&amp;"5:5"),0)),"$1","")&amp;":"&amp;SUBSTITUTE(ADDRESS(1,MATCH(AE$2,INDIRECT("'PSI WM REF'!"&amp;"5:5"),0)),"$1","")),INDIRECT("'PSI WM REF'!"&amp;"C:C"),$G367,INDIRECT("'PSI WM REF'!"&amp;"U:U"),"3.Balance stock (only SEHC)"))&gt;SUMIFS(INDIRECT("'PSI WM REF'!"&amp;SUBSTITUTE(ADDRESS(1,MATCH(AE$2,INDIRECT("'PSI WM REF'!"&amp;"5:5"),0)),"$1","")&amp;":"&amp;SUBSTITUTE(ADDRESS(1,MATCH(AE$2,INDIRECT("'PSI WM REF'!"&amp;"5:5"),0)),"$1","")),INDIRECT("'PSI WM REF'!"&amp;"C:C"),$G367,INDIRECT("'PSI WM REF'!"&amp;"U:U"),"1.Requirements (필요량)"),SUMIFS(INDIRECT("'PSI WM REF'!"&amp;SUBSTITUTE(ADDRESS(1,MATCH(AE$2,INDIRECT("'PSI WM REF'!"&amp;"5:5"),0)),"$1","")&amp;":"&amp;SUBSTITUTE(ADDRESS(1,MATCH(AE$2,INDIRECT("'PSI WM REF'!"&amp;"5:5"),0)),"$1","")),INDIRECT("'PSI WM REF'!"&amp;"C:C"),$G367,INDIRECT("'PSI WM REF'!"&amp;"U:U"),"1.Requirements (필요량)"),ABS(SUMIFS(INDIRECT("'PSI WM REF'!"&amp;SUBSTITUTE(ADDRESS(1,MATCH(AE$2,INDIRECT("'PSI WM REF'!"&amp;"5:5"),0)),"$1","")&amp;":"&amp;SUBSTITUTE(ADDRESS(1,MATCH(AE$2,INDIRECT("'PSI WM REF'!"&amp;"5:5"),0)),"$1","")),INDIRECT("'PSI WM REF'!"&amp;"C:C"),$G367,INDIRECT("'PSI WM REF'!"&amp;"U:U"),"3.Balance stock (only SEHC)"))))+N(" [[[[               Comment: WM REF PSI              ]]]")+IFERROR(SUMIFS(INDIRECT("'PSI VC'!"&amp;SUBSTITUTE(ADDRESS(1,MATCH(AE$2,INDIRECT("'PSI VC'!"&amp;"3:3"),0)),"$1","")&amp;":"&amp;SUBSTITUTE(ADDRESS(1,MATCH(AE$2,INDIRECT("'PSI VC'!"&amp;"3:3"),0)),"$1","")),INDIRECT("'PSI VC'!"&amp;"A:A"),$G367),0)+N("[[[                    Comment: VC PSI                    ]]]")+SUMIFS(INDIRECT("'Assy PSI Shortage'!"&amp;SUBSTITUTE(ADDRESS(1,42+MATCH(AE$2,INDIRECT("'Assy PSI Shortage'!"&amp;"AQ2:BA2"),0)),"$1","")&amp;":"&amp;SUBSTITUTE(ADDRESS(1,42+MATCH(AE$2,INDIRECT("'Assy PSI Shortage'!"&amp;"AQ2:BA2"),0)),"$1","")),'Assy PSI Shortage'!$AP:$AP,'DA Injection'!$G367)+N("[[[                    Comment: Assy PSI                    ]]]")</f>
        <v>0</v>
      </c>
      <c r="AF368" s="464"/>
      <c r="AG368" s="463">
        <f ca="1">IF(SUMIFS(INDIRECT("'PSI WM REF'!"&amp;SUBSTITUTE(ADDRESS(1,MATCH(AG$2,INDIRECT("'PSI WM REF'!"&amp;"5:5"),0)),"$1","")&amp;":"&amp;SUBSTITUTE(ADDRESS(1,MATCH(AG$2,INDIRECT("'PSI WM REF'!"&amp;"5:5"),0)),"$1","")),INDIRECT("'PSI WM REF'!"&amp;"C:C"),$G367,INDIRECT("'PSI WM REF'!"&amp;"U:U"),"3.Balance stock (only SEHC)")&gt;0,0,IF(ABS(SUMIFS(INDIRECT("'PSI WM REF'!"&amp;SUBSTITUTE(ADDRESS(1,MATCH(AG$2,INDIRECT("'PSI WM REF'!"&amp;"5:5"),0)),"$1","")&amp;":"&amp;SUBSTITUTE(ADDRESS(1,MATCH(AG$2,INDIRECT("'PSI WM REF'!"&amp;"5:5"),0)),"$1","")),INDIRECT("'PSI WM REF'!"&amp;"C:C"),$G367,INDIRECT("'PSI WM REF'!"&amp;"U:U"),"3.Balance stock (only SEHC)"))&gt;SUMIFS(INDIRECT("'PSI WM REF'!"&amp;SUBSTITUTE(ADDRESS(1,MATCH(AG$2,INDIRECT("'PSI WM REF'!"&amp;"5:5"),0)),"$1","")&amp;":"&amp;SUBSTITUTE(ADDRESS(1,MATCH(AG$2,INDIRECT("'PSI WM REF'!"&amp;"5:5"),0)),"$1","")),INDIRECT("'PSI WM REF'!"&amp;"C:C"),$G367,INDIRECT("'PSI WM REF'!"&amp;"U:U"),"1.Requirements (필요량)"),SUMIFS(INDIRECT("'PSI WM REF'!"&amp;SUBSTITUTE(ADDRESS(1,MATCH(AG$2,INDIRECT("'PSI WM REF'!"&amp;"5:5"),0)),"$1","")&amp;":"&amp;SUBSTITUTE(ADDRESS(1,MATCH(AG$2,INDIRECT("'PSI WM REF'!"&amp;"5:5"),0)),"$1","")),INDIRECT("'PSI WM REF'!"&amp;"C:C"),$G367,INDIRECT("'PSI WM REF'!"&amp;"U:U"),"1.Requirements (필요량)"),ABS(SUMIFS(INDIRECT("'PSI WM REF'!"&amp;SUBSTITUTE(ADDRESS(1,MATCH(AG$2,INDIRECT("'PSI WM REF'!"&amp;"5:5"),0)),"$1","")&amp;":"&amp;SUBSTITUTE(ADDRESS(1,MATCH(AG$2,INDIRECT("'PSI WM REF'!"&amp;"5:5"),0)),"$1","")),INDIRECT("'PSI WM REF'!"&amp;"C:C"),$G367,INDIRECT("'PSI WM REF'!"&amp;"U:U"),"3.Balance stock (only SEHC)"))))+N(" [[[[               Comment: WM REF PSI              ]]]")+IFERROR(SUMIFS(INDIRECT("'PSI VC'!"&amp;SUBSTITUTE(ADDRESS(1,MATCH(AG$2,INDIRECT("'PSI VC'!"&amp;"3:3"),0)),"$1","")&amp;":"&amp;SUBSTITUTE(ADDRESS(1,MATCH(AG$2,INDIRECT("'PSI VC'!"&amp;"3:3"),0)),"$1","")),INDIRECT("'PSI VC'!"&amp;"A:A"),$G367),0)+N("[[[                    Comment: VC PSI                    ]]]")+SUMIFS(INDIRECT("'Assy PSI Shortage'!"&amp;SUBSTITUTE(ADDRESS(1,42+MATCH(AG$2,INDIRECT("'Assy PSI Shortage'!"&amp;"AQ2:BA2"),0)),"$1","")&amp;":"&amp;SUBSTITUTE(ADDRESS(1,42+MATCH(AG$2,INDIRECT("'Assy PSI Shortage'!"&amp;"AQ2:BA2"),0)),"$1","")),'Assy PSI Shortage'!$AP:$AP,'DA Injection'!$G367)+N("[[[                    Comment: Assy PSI                    ]]]")</f>
        <v>0</v>
      </c>
      <c r="AH368" s="464"/>
      <c r="AI368" s="463">
        <f ca="1">IF(SUMIFS(INDIRECT("'PSI WM REF'!"&amp;SUBSTITUTE(ADDRESS(1,MATCH(AI$2,INDIRECT("'PSI WM REF'!"&amp;"5:5"),0)),"$1","")&amp;":"&amp;SUBSTITUTE(ADDRESS(1,MATCH(AI$2,INDIRECT("'PSI WM REF'!"&amp;"5:5"),0)),"$1","")),INDIRECT("'PSI WM REF'!"&amp;"C:C"),$G367,INDIRECT("'PSI WM REF'!"&amp;"U:U"),"3.Balance stock (only SEHC)")&gt;0,0,IF(ABS(SUMIFS(INDIRECT("'PSI WM REF'!"&amp;SUBSTITUTE(ADDRESS(1,MATCH(AI$2,INDIRECT("'PSI WM REF'!"&amp;"5:5"),0)),"$1","")&amp;":"&amp;SUBSTITUTE(ADDRESS(1,MATCH(AI$2,INDIRECT("'PSI WM REF'!"&amp;"5:5"),0)),"$1","")),INDIRECT("'PSI WM REF'!"&amp;"C:C"),$G367,INDIRECT("'PSI WM REF'!"&amp;"U:U"),"3.Balance stock (only SEHC)"))&gt;SUMIFS(INDIRECT("'PSI WM REF'!"&amp;SUBSTITUTE(ADDRESS(1,MATCH(AI$2,INDIRECT("'PSI WM REF'!"&amp;"5:5"),0)),"$1","")&amp;":"&amp;SUBSTITUTE(ADDRESS(1,MATCH(AI$2,INDIRECT("'PSI WM REF'!"&amp;"5:5"),0)),"$1","")),INDIRECT("'PSI WM REF'!"&amp;"C:C"),$G367,INDIRECT("'PSI WM REF'!"&amp;"U:U"),"1.Requirements (필요량)"),SUMIFS(INDIRECT("'PSI WM REF'!"&amp;SUBSTITUTE(ADDRESS(1,MATCH(AI$2,INDIRECT("'PSI WM REF'!"&amp;"5:5"),0)),"$1","")&amp;":"&amp;SUBSTITUTE(ADDRESS(1,MATCH(AI$2,INDIRECT("'PSI WM REF'!"&amp;"5:5"),0)),"$1","")),INDIRECT("'PSI WM REF'!"&amp;"C:C"),$G367,INDIRECT("'PSI WM REF'!"&amp;"U:U"),"1.Requirements (필요량)"),ABS(SUMIFS(INDIRECT("'PSI WM REF'!"&amp;SUBSTITUTE(ADDRESS(1,MATCH(AI$2,INDIRECT("'PSI WM REF'!"&amp;"5:5"),0)),"$1","")&amp;":"&amp;SUBSTITUTE(ADDRESS(1,MATCH(AI$2,INDIRECT("'PSI WM REF'!"&amp;"5:5"),0)),"$1","")),INDIRECT("'PSI WM REF'!"&amp;"C:C"),$G367,INDIRECT("'PSI WM REF'!"&amp;"U:U"),"3.Balance stock (only SEHC)"))))+N(" [[[[               Comment: WM REF PSI              ]]]")+IFERROR(SUMIFS(INDIRECT("'PSI VC'!"&amp;SUBSTITUTE(ADDRESS(1,MATCH(AI$2,INDIRECT("'PSI VC'!"&amp;"3:3"),0)),"$1","")&amp;":"&amp;SUBSTITUTE(ADDRESS(1,MATCH(AI$2,INDIRECT("'PSI VC'!"&amp;"3:3"),0)),"$1","")),INDIRECT("'PSI VC'!"&amp;"A:A"),$G367),0)+N("[[[                    Comment: VC PSI                    ]]]")+SUMIFS(INDIRECT("'Assy PSI Shortage'!"&amp;SUBSTITUTE(ADDRESS(1,42+MATCH(AI$2,INDIRECT("'Assy PSI Shortage'!"&amp;"AQ2:BA2"),0)),"$1","")&amp;":"&amp;SUBSTITUTE(ADDRESS(1,42+MATCH(AI$2,INDIRECT("'Assy PSI Shortage'!"&amp;"AQ2:BA2"),0)),"$1","")),'Assy PSI Shortage'!$AP:$AP,'DA Injection'!$G367)+N("[[[                    Comment: Assy PSI                    ]]]")</f>
        <v>0</v>
      </c>
      <c r="AJ368" s="464"/>
      <c r="AK368" s="150"/>
      <c r="AL368" s="150"/>
      <c r="AM368" s="150"/>
      <c r="AN368" s="150"/>
      <c r="AO368" s="150"/>
      <c r="AP368" s="150"/>
      <c r="AQ368" s="150"/>
      <c r="AR368" s="150"/>
      <c r="AS368" s="150"/>
      <c r="AT368" s="150"/>
      <c r="AU368" s="150"/>
      <c r="AV368" s="150"/>
      <c r="AW368" s="150"/>
      <c r="AX368" s="150"/>
      <c r="AY368" s="150"/>
      <c r="AZ368" s="150"/>
      <c r="BA368" s="150"/>
      <c r="BB368" s="150"/>
      <c r="BC368" s="150"/>
      <c r="BD368" s="150"/>
      <c r="BE368" s="150"/>
      <c r="BF368" s="150"/>
      <c r="BG368" s="150"/>
      <c r="BH368" s="150"/>
      <c r="BI368" s="150"/>
      <c r="BJ368" s="150"/>
      <c r="BK368" s="150"/>
      <c r="BL368" s="150"/>
      <c r="BM368" s="150"/>
      <c r="BN368" s="150"/>
      <c r="BO368" s="150"/>
      <c r="BP368" s="150"/>
      <c r="BQ368" s="150"/>
      <c r="BR368" s="150"/>
    </row>
    <row r="369" spans="1:70" s="115" customFormat="1" ht="33">
      <c r="A369" s="114"/>
      <c r="B369" s="121"/>
      <c r="C369" s="144">
        <f t="shared" ca="1" si="387"/>
        <v>53</v>
      </c>
      <c r="D369" s="264" t="str">
        <f t="shared" ca="1" si="387"/>
        <v>-</v>
      </c>
      <c r="E369" s="144">
        <f t="shared" ref="E369:M369" ca="1" si="440">E368</f>
        <v>19</v>
      </c>
      <c r="F369" s="144">
        <f t="shared" ca="1" si="440"/>
        <v>450</v>
      </c>
      <c r="G369" s="144" t="str">
        <f t="shared" ca="1" si="440"/>
        <v>DA61-11262A</v>
      </c>
      <c r="H369" s="196">
        <f t="shared" ca="1" si="440"/>
        <v>0</v>
      </c>
      <c r="I369" s="144">
        <f t="shared" si="440"/>
        <v>0</v>
      </c>
      <c r="J369" s="212">
        <f t="shared" ca="1" si="440"/>
        <v>1</v>
      </c>
      <c r="K369" s="146">
        <f t="shared" ca="1" si="440"/>
        <v>0</v>
      </c>
      <c r="L369" s="146">
        <f t="shared" ca="1" si="440"/>
        <v>50</v>
      </c>
      <c r="M369" s="146">
        <f t="shared" ca="1" si="440"/>
        <v>2</v>
      </c>
      <c r="N369" s="193">
        <f t="shared" ca="1" si="396"/>
        <v>144</v>
      </c>
      <c r="O369" s="134"/>
      <c r="P369" s="127" t="s">
        <v>240</v>
      </c>
      <c r="Q369" s="208"/>
      <c r="R369" s="208"/>
      <c r="S369" s="208"/>
      <c r="T369" s="208"/>
      <c r="U369" s="208"/>
      <c r="V369" s="208"/>
      <c r="W369" s="208"/>
      <c r="X369" s="208"/>
      <c r="Y369" s="208"/>
      <c r="Z369" s="208"/>
      <c r="AA369" s="208"/>
      <c r="AB369" s="208"/>
      <c r="AC369" s="208"/>
      <c r="AD369" s="208"/>
      <c r="AE369" s="208"/>
      <c r="AF369" s="208"/>
      <c r="AG369" s="208"/>
      <c r="AH369" s="208"/>
      <c r="AI369" s="208"/>
      <c r="AJ369" s="208"/>
      <c r="AK369" s="150"/>
      <c r="AL369" s="150"/>
      <c r="AM369" s="150"/>
      <c r="AN369" s="150"/>
      <c r="AO369" s="150"/>
      <c r="AP369" s="150"/>
      <c r="AQ369" s="150"/>
      <c r="AR369" s="150"/>
      <c r="AS369" s="150"/>
      <c r="AT369" s="150"/>
      <c r="AU369" s="150"/>
      <c r="AV369" s="150"/>
      <c r="AW369" s="150"/>
      <c r="AX369" s="150"/>
      <c r="AY369" s="150"/>
      <c r="AZ369" s="150"/>
      <c r="BA369" s="150"/>
      <c r="BB369" s="150"/>
      <c r="BC369" s="150"/>
      <c r="BD369" s="150"/>
      <c r="BE369" s="150"/>
      <c r="BF369" s="150"/>
      <c r="BG369" s="150"/>
      <c r="BH369" s="150"/>
      <c r="BI369" s="150"/>
      <c r="BJ369" s="150"/>
      <c r="BK369" s="150"/>
      <c r="BL369" s="150"/>
      <c r="BM369" s="150"/>
      <c r="BN369" s="150"/>
      <c r="BO369" s="150"/>
      <c r="BP369" s="150"/>
      <c r="BQ369" s="150"/>
      <c r="BR369" s="150"/>
    </row>
    <row r="370" spans="1:70" s="55" customFormat="1" ht="33">
      <c r="A370" s="54">
        <f ca="1">IF(ISTEXT($G370),COUNTIF($G$6:$G370,"*")," ")</f>
        <v>365</v>
      </c>
      <c r="B370" s="122">
        <v>43524</v>
      </c>
      <c r="C370" s="144">
        <f t="shared" ca="1" si="387"/>
        <v>53</v>
      </c>
      <c r="D370" s="264" t="str">
        <f t="shared" ca="1" si="387"/>
        <v>-</v>
      </c>
      <c r="E370" s="144">
        <f t="shared" ref="E370:M370" ca="1" si="441">E369</f>
        <v>19</v>
      </c>
      <c r="F370" s="144">
        <f t="shared" ca="1" si="441"/>
        <v>450</v>
      </c>
      <c r="G370" s="144" t="str">
        <f t="shared" ca="1" si="441"/>
        <v>DA61-11262A</v>
      </c>
      <c r="H370" s="196">
        <f t="shared" ca="1" si="441"/>
        <v>0</v>
      </c>
      <c r="I370" s="144">
        <f t="shared" si="441"/>
        <v>0</v>
      </c>
      <c r="J370" s="212">
        <f t="shared" ca="1" si="441"/>
        <v>1</v>
      </c>
      <c r="K370" s="146">
        <f t="shared" ca="1" si="441"/>
        <v>0</v>
      </c>
      <c r="L370" s="146">
        <f t="shared" ca="1" si="441"/>
        <v>50</v>
      </c>
      <c r="M370" s="146">
        <f t="shared" ca="1" si="441"/>
        <v>2</v>
      </c>
      <c r="N370" s="193">
        <f t="shared" ca="1" si="396"/>
        <v>144</v>
      </c>
      <c r="O370" s="198">
        <f ca="1">SUM(Q370:AJ370)-H367-I367</f>
        <v>0</v>
      </c>
      <c r="P370" s="127" t="s">
        <v>232</v>
      </c>
      <c r="Q370" s="128">
        <f t="shared" ref="Q370:AJ370" ca="1" si="442">Q369*$N367</f>
        <v>0</v>
      </c>
      <c r="R370" s="128">
        <f t="shared" ca="1" si="442"/>
        <v>0</v>
      </c>
      <c r="S370" s="128">
        <f t="shared" ca="1" si="442"/>
        <v>0</v>
      </c>
      <c r="T370" s="128">
        <f t="shared" ca="1" si="442"/>
        <v>0</v>
      </c>
      <c r="U370" s="128">
        <f t="shared" ca="1" si="442"/>
        <v>0</v>
      </c>
      <c r="V370" s="128">
        <f t="shared" ca="1" si="442"/>
        <v>0</v>
      </c>
      <c r="W370" s="128">
        <f t="shared" ca="1" si="442"/>
        <v>0</v>
      </c>
      <c r="X370" s="128">
        <f t="shared" ca="1" si="442"/>
        <v>0</v>
      </c>
      <c r="Y370" s="128">
        <f t="shared" ca="1" si="442"/>
        <v>0</v>
      </c>
      <c r="Z370" s="128">
        <f t="shared" ca="1" si="442"/>
        <v>0</v>
      </c>
      <c r="AA370" s="128">
        <f t="shared" ca="1" si="442"/>
        <v>0</v>
      </c>
      <c r="AB370" s="128">
        <f t="shared" ca="1" si="442"/>
        <v>0</v>
      </c>
      <c r="AC370" s="128">
        <f t="shared" ca="1" si="442"/>
        <v>0</v>
      </c>
      <c r="AD370" s="128">
        <f t="shared" ca="1" si="442"/>
        <v>0</v>
      </c>
      <c r="AE370" s="128">
        <f t="shared" ca="1" si="442"/>
        <v>0</v>
      </c>
      <c r="AF370" s="128">
        <f t="shared" ca="1" si="442"/>
        <v>0</v>
      </c>
      <c r="AG370" s="128">
        <f t="shared" ca="1" si="442"/>
        <v>0</v>
      </c>
      <c r="AH370" s="128">
        <f t="shared" ca="1" si="442"/>
        <v>0</v>
      </c>
      <c r="AI370" s="128">
        <f t="shared" ca="1" si="442"/>
        <v>0</v>
      </c>
      <c r="AJ370" s="128">
        <f t="shared" ca="1" si="442"/>
        <v>0</v>
      </c>
      <c r="AK370" s="151"/>
      <c r="AL370" s="151"/>
      <c r="AM370" s="151"/>
      <c r="AN370" s="151"/>
      <c r="AO370" s="151"/>
      <c r="AP370" s="151"/>
      <c r="AQ370" s="151"/>
      <c r="AR370" s="151"/>
      <c r="AS370" s="151"/>
      <c r="AT370" s="151"/>
      <c r="AU370" s="151"/>
      <c r="AV370" s="151"/>
      <c r="AW370" s="151"/>
      <c r="AX370" s="151"/>
      <c r="AY370" s="151"/>
      <c r="AZ370" s="151"/>
      <c r="BA370" s="151"/>
      <c r="BB370" s="151"/>
      <c r="BC370" s="151"/>
      <c r="BD370" s="151"/>
      <c r="BE370" s="151"/>
      <c r="BF370" s="151"/>
      <c r="BG370" s="151"/>
      <c r="BH370" s="151"/>
      <c r="BI370" s="151"/>
      <c r="BJ370" s="151"/>
      <c r="BK370" s="151"/>
      <c r="BL370" s="151"/>
      <c r="BM370" s="151"/>
      <c r="BN370" s="151"/>
      <c r="BO370" s="151"/>
      <c r="BP370" s="151"/>
      <c r="BQ370" s="151"/>
      <c r="BR370" s="151"/>
    </row>
    <row r="371" spans="1:70" s="38" customFormat="1" ht="33">
      <c r="A371" s="35"/>
      <c r="B371" s="123"/>
      <c r="C371" s="144">
        <f t="shared" ca="1" si="387"/>
        <v>53</v>
      </c>
      <c r="D371" s="264" t="str">
        <f t="shared" ca="1" si="387"/>
        <v>-</v>
      </c>
      <c r="E371" s="144">
        <f t="shared" ref="E371:M371" ca="1" si="443">E370</f>
        <v>19</v>
      </c>
      <c r="F371" s="144">
        <f t="shared" ca="1" si="443"/>
        <v>450</v>
      </c>
      <c r="G371" s="144" t="str">
        <f t="shared" ca="1" si="443"/>
        <v>DA61-11262A</v>
      </c>
      <c r="H371" s="196">
        <f t="shared" ca="1" si="443"/>
        <v>0</v>
      </c>
      <c r="I371" s="144">
        <f t="shared" si="443"/>
        <v>0</v>
      </c>
      <c r="J371" s="212">
        <f t="shared" ca="1" si="443"/>
        <v>1</v>
      </c>
      <c r="K371" s="146">
        <f t="shared" ca="1" si="443"/>
        <v>0</v>
      </c>
      <c r="L371" s="146">
        <f t="shared" ca="1" si="443"/>
        <v>50</v>
      </c>
      <c r="M371" s="146">
        <f t="shared" ca="1" si="443"/>
        <v>2</v>
      </c>
      <c r="N371" s="193">
        <f t="shared" ca="1" si="396"/>
        <v>144</v>
      </c>
      <c r="O371" s="135">
        <f ca="1">SUM(Q371:AJ371)</f>
        <v>0</v>
      </c>
      <c r="P371" s="131" t="s">
        <v>233</v>
      </c>
      <c r="Q371" s="129">
        <f ca="1">SUMIFS('Production Result'!$D:$D,'Production Result'!$C:$C,'DA Injection'!$G371,'Production Result'!$B:$B,'DA Injection'!Q$2)</f>
        <v>0</v>
      </c>
      <c r="R371" s="129">
        <f ca="1">SUMIFS('Production Result'!$E:$E,'Production Result'!$C:$C,'DA Injection'!$G371,'Production Result'!$B:$B,'DA Injection'!Q$2)</f>
        <v>0</v>
      </c>
      <c r="S371" s="129">
        <f ca="1">SUMIFS('Production Result'!$D:$D,'Production Result'!$C:$C,'DA Injection'!$G371,'Production Result'!$B:$B,'DA Injection'!S$2)</f>
        <v>0</v>
      </c>
      <c r="T371" s="129">
        <f ca="1">SUMIFS('Production Result'!$E:$E,'Production Result'!$C:$C,'DA Injection'!$G371,'Production Result'!$B:$B,'DA Injection'!S$2)</f>
        <v>0</v>
      </c>
      <c r="U371" s="129">
        <f ca="1">SUMIFS('Production Result'!$D:$D,'Production Result'!$C:$C,'DA Injection'!$G371,'Production Result'!$B:$B,'DA Injection'!U$2)</f>
        <v>0</v>
      </c>
      <c r="V371" s="129">
        <f ca="1">SUMIFS('Production Result'!$E:$E,'Production Result'!$C:$C,'DA Injection'!$G371,'Production Result'!$B:$B,'DA Injection'!U$2)</f>
        <v>0</v>
      </c>
      <c r="W371" s="129">
        <f ca="1">SUMIFS('Production Result'!$D:$D,'Production Result'!$C:$C,'DA Injection'!$G371,'Production Result'!$B:$B,'DA Injection'!W$2)</f>
        <v>0</v>
      </c>
      <c r="X371" s="129">
        <f ca="1">SUMIFS('Production Result'!$E:$E,'Production Result'!$C:$C,'DA Injection'!$G371,'Production Result'!$B:$B,'DA Injection'!W$2)</f>
        <v>0</v>
      </c>
      <c r="Y371" s="129">
        <f ca="1">SUMIFS('Production Result'!$D:$D,'Production Result'!$C:$C,'DA Injection'!$G371,'Production Result'!$B:$B,'DA Injection'!Y$2)</f>
        <v>0</v>
      </c>
      <c r="Z371" s="129">
        <f ca="1">SUMIFS('Production Result'!$E:$E,'Production Result'!$C:$C,'DA Injection'!$G371,'Production Result'!$B:$B,'DA Injection'!Y$2)</f>
        <v>0</v>
      </c>
      <c r="AA371" s="129">
        <f ca="1">SUMIFS('Production Result'!$D:$D,'Production Result'!$C:$C,'DA Injection'!$G371,'Production Result'!$B:$B,'DA Injection'!AA$2)</f>
        <v>0</v>
      </c>
      <c r="AB371" s="129">
        <f ca="1">SUMIFS('Production Result'!$E:$E,'Production Result'!$C:$C,'DA Injection'!$G371,'Production Result'!$B:$B,'DA Injection'!AA$2)</f>
        <v>0</v>
      </c>
      <c r="AC371" s="129">
        <f ca="1">SUMIFS('Production Result'!$D:$D,'Production Result'!$C:$C,'DA Injection'!$G371,'Production Result'!$B:$B,'DA Injection'!AC$2)</f>
        <v>0</v>
      </c>
      <c r="AD371" s="129">
        <f ca="1">SUMIFS('Production Result'!$E:$E,'Production Result'!$C:$C,'DA Injection'!$G371,'Production Result'!$B:$B,'DA Injection'!AC$2)</f>
        <v>0</v>
      </c>
      <c r="AE371" s="129">
        <f ca="1">SUMIFS('Production Result'!$D:$D,'Production Result'!$C:$C,'DA Injection'!$G371,'Production Result'!$B:$B,'DA Injection'!AE$2)</f>
        <v>0</v>
      </c>
      <c r="AF371" s="129">
        <f ca="1">SUMIFS('Production Result'!$E:$E,'Production Result'!$C:$C,'DA Injection'!$G371,'Production Result'!$B:$B,'DA Injection'!AE$2)</f>
        <v>0</v>
      </c>
      <c r="AG371" s="129">
        <f ca="1">SUMIFS('Production Result'!$D:$D,'Production Result'!$C:$C,'DA Injection'!$G371,'Production Result'!$B:$B,'DA Injection'!AG$2)</f>
        <v>0</v>
      </c>
      <c r="AH371" s="129">
        <f ca="1">SUMIFS('Production Result'!$E:$E,'Production Result'!$C:$C,'DA Injection'!$G371,'Production Result'!$B:$B,'DA Injection'!AG$2)</f>
        <v>0</v>
      </c>
      <c r="AI371" s="129">
        <f ca="1">SUMIFS('Production Result'!$D:$D,'Production Result'!$C:$C,'DA Injection'!$G371,'Production Result'!$B:$B,'DA Injection'!AI$2)</f>
        <v>0</v>
      </c>
      <c r="AJ371" s="129">
        <f ca="1">SUMIFS('Production Result'!$E:$E,'Production Result'!$C:$C,'DA Injection'!$G371,'Production Result'!$B:$B,'DA Injection'!AI$2)</f>
        <v>0</v>
      </c>
      <c r="AK371" s="151"/>
      <c r="AL371" s="151"/>
      <c r="AM371" s="151"/>
      <c r="AN371" s="151"/>
      <c r="AO371" s="151"/>
      <c r="AP371" s="151"/>
      <c r="AQ371" s="151"/>
      <c r="AR371" s="151"/>
      <c r="AS371" s="151"/>
      <c r="AT371" s="151"/>
      <c r="AU371" s="151"/>
      <c r="AV371" s="151"/>
      <c r="AW371" s="151"/>
      <c r="AX371" s="151"/>
      <c r="AY371" s="151"/>
      <c r="AZ371" s="151"/>
      <c r="BA371" s="151"/>
      <c r="BB371" s="151"/>
      <c r="BC371" s="151"/>
      <c r="BD371" s="151"/>
      <c r="BE371" s="151"/>
      <c r="BF371" s="151"/>
      <c r="BG371" s="151"/>
      <c r="BH371" s="151"/>
      <c r="BI371" s="151"/>
      <c r="BJ371" s="151"/>
      <c r="BK371" s="151"/>
      <c r="BL371" s="151"/>
      <c r="BM371" s="151"/>
      <c r="BN371" s="151"/>
      <c r="BO371" s="151"/>
      <c r="BP371" s="151"/>
      <c r="BQ371" s="151"/>
      <c r="BR371" s="151"/>
    </row>
    <row r="372" spans="1:70" s="38" customFormat="1" ht="33">
      <c r="A372" s="35"/>
      <c r="B372" s="123"/>
      <c r="C372" s="144">
        <f t="shared" ca="1" si="387"/>
        <v>53</v>
      </c>
      <c r="D372" s="264" t="str">
        <f t="shared" ca="1" si="387"/>
        <v>-</v>
      </c>
      <c r="E372" s="144">
        <f t="shared" ref="E372:M372" ca="1" si="444">E371</f>
        <v>19</v>
      </c>
      <c r="F372" s="144">
        <f t="shared" ca="1" si="444"/>
        <v>450</v>
      </c>
      <c r="G372" s="144" t="str">
        <f t="shared" ca="1" si="444"/>
        <v>DA61-11262A</v>
      </c>
      <c r="H372" s="196">
        <f t="shared" ca="1" si="444"/>
        <v>0</v>
      </c>
      <c r="I372" s="144">
        <f t="shared" si="444"/>
        <v>0</v>
      </c>
      <c r="J372" s="212">
        <f t="shared" ca="1" si="444"/>
        <v>1</v>
      </c>
      <c r="K372" s="146">
        <f t="shared" ca="1" si="444"/>
        <v>0</v>
      </c>
      <c r="L372" s="146">
        <f t="shared" ca="1" si="444"/>
        <v>50</v>
      </c>
      <c r="M372" s="146">
        <f t="shared" ca="1" si="444"/>
        <v>2</v>
      </c>
      <c r="N372" s="193">
        <f t="shared" ca="1" si="396"/>
        <v>144</v>
      </c>
      <c r="O372" s="135">
        <f ca="1">SUM(Q372:AJ372)</f>
        <v>0</v>
      </c>
      <c r="P372" s="132" t="s">
        <v>234</v>
      </c>
      <c r="Q372" s="129">
        <f ca="1">SUMIFS('Production Result'!$F:$F,'Production Result'!$C:$C,'DA Injection'!$G372,'Production Result'!$B:$B,'DA Injection'!Q$2)</f>
        <v>0</v>
      </c>
      <c r="R372" s="129">
        <f ca="1">SUMIFS('Production Result'!$G:$G,'Production Result'!$C:$C,'DA Injection'!$G372,'Production Result'!$B:$B,'DA Injection'!Q$2)</f>
        <v>0</v>
      </c>
      <c r="S372" s="129">
        <f ca="1">SUMIFS('Production Result'!$F:$F,'Production Result'!$C:$C,'DA Injection'!$G372,'Production Result'!$B:$B,'DA Injection'!S$2)</f>
        <v>0</v>
      </c>
      <c r="T372" s="129">
        <f ca="1">SUMIFS('Production Result'!$G:$G,'Production Result'!$C:$C,'DA Injection'!$G372,'Production Result'!$B:$B,'DA Injection'!S$2)</f>
        <v>0</v>
      </c>
      <c r="U372" s="129">
        <f ca="1">SUMIFS('Production Result'!$F:$F,'Production Result'!$C:$C,'DA Injection'!$G372,'Production Result'!$B:$B,'DA Injection'!U$2)</f>
        <v>0</v>
      </c>
      <c r="V372" s="129">
        <f ca="1">SUMIFS('Production Result'!$G:$G,'Production Result'!$C:$C,'DA Injection'!$G372,'Production Result'!$B:$B,'DA Injection'!U$2)</f>
        <v>0</v>
      </c>
      <c r="W372" s="129">
        <f ca="1">SUMIFS('Production Result'!$F:$F,'Production Result'!$C:$C,'DA Injection'!$G372,'Production Result'!$B:$B,'DA Injection'!W$2)</f>
        <v>0</v>
      </c>
      <c r="X372" s="129">
        <f ca="1">SUMIFS('Production Result'!$G:$G,'Production Result'!$C:$C,'DA Injection'!$G372,'Production Result'!$B:$B,'DA Injection'!W$2)</f>
        <v>0</v>
      </c>
      <c r="Y372" s="129">
        <f ca="1">SUMIFS('Production Result'!$F:$F,'Production Result'!$C:$C,'DA Injection'!$G372,'Production Result'!$B:$B,'DA Injection'!Y$2)</f>
        <v>0</v>
      </c>
      <c r="Z372" s="129">
        <f ca="1">SUMIFS('Production Result'!$G:$G,'Production Result'!$C:$C,'DA Injection'!$G372,'Production Result'!$B:$B,'DA Injection'!Y$2)</f>
        <v>0</v>
      </c>
      <c r="AA372" s="129">
        <f ca="1">SUMIFS('Production Result'!$F:$F,'Production Result'!$C:$C,'DA Injection'!$G372,'Production Result'!$B:$B,'DA Injection'!AA$2)</f>
        <v>0</v>
      </c>
      <c r="AB372" s="129">
        <f ca="1">SUMIFS('Production Result'!$G:$G,'Production Result'!$C:$C,'DA Injection'!$G372,'Production Result'!$B:$B,'DA Injection'!AA$2)</f>
        <v>0</v>
      </c>
      <c r="AC372" s="129">
        <f ca="1">SUMIFS('Production Result'!$F:$F,'Production Result'!$C:$C,'DA Injection'!$G372,'Production Result'!$B:$B,'DA Injection'!AC$2)</f>
        <v>0</v>
      </c>
      <c r="AD372" s="129">
        <f ca="1">SUMIFS('Production Result'!$G:$G,'Production Result'!$C:$C,'DA Injection'!$G372,'Production Result'!$B:$B,'DA Injection'!AC$2)</f>
        <v>0</v>
      </c>
      <c r="AE372" s="129">
        <f ca="1">SUMIFS('Production Result'!$F:$F,'Production Result'!$C:$C,'DA Injection'!$G372,'Production Result'!$B:$B,'DA Injection'!AE$2)</f>
        <v>0</v>
      </c>
      <c r="AF372" s="129">
        <f ca="1">SUMIFS('Production Result'!$G:$G,'Production Result'!$C:$C,'DA Injection'!$G372,'Production Result'!$B:$B,'DA Injection'!AE$2)</f>
        <v>0</v>
      </c>
      <c r="AG372" s="129">
        <f ca="1">SUMIFS('Production Result'!$F:$F,'Production Result'!$C:$C,'DA Injection'!$G372,'Production Result'!$B:$B,'DA Injection'!AG$2)</f>
        <v>0</v>
      </c>
      <c r="AH372" s="129">
        <f ca="1">SUMIFS('Production Result'!$G:$G,'Production Result'!$C:$C,'DA Injection'!$G372,'Production Result'!$B:$B,'DA Injection'!AG$2)</f>
        <v>0</v>
      </c>
      <c r="AI372" s="129">
        <f ca="1">SUMIFS('Production Result'!$F:$F,'Production Result'!$C:$C,'DA Injection'!$G372,'Production Result'!$B:$B,'DA Injection'!AI$2)</f>
        <v>0</v>
      </c>
      <c r="AJ372" s="129">
        <f ca="1">SUMIFS('Production Result'!$G:$G,'Production Result'!$C:$C,'DA Injection'!$G372,'Production Result'!$B:$B,'DA Injection'!AI$2)</f>
        <v>0</v>
      </c>
      <c r="AK372" s="151"/>
      <c r="AL372" s="151"/>
      <c r="AM372" s="151"/>
      <c r="AN372" s="151"/>
      <c r="AO372" s="151"/>
      <c r="AP372" s="151"/>
      <c r="AQ372" s="151"/>
      <c r="AR372" s="151"/>
      <c r="AS372" s="151"/>
      <c r="AT372" s="151"/>
      <c r="AU372" s="151"/>
      <c r="AV372" s="151"/>
      <c r="AW372" s="151"/>
      <c r="AX372" s="151"/>
      <c r="AY372" s="151"/>
      <c r="AZ372" s="151"/>
      <c r="BA372" s="151"/>
      <c r="BB372" s="151"/>
      <c r="BC372" s="151"/>
      <c r="BD372" s="151"/>
      <c r="BE372" s="151"/>
      <c r="BF372" s="151"/>
      <c r="BG372" s="151"/>
      <c r="BH372" s="151"/>
      <c r="BI372" s="151"/>
      <c r="BJ372" s="151"/>
      <c r="BK372" s="151"/>
      <c r="BL372" s="151"/>
      <c r="BM372" s="151"/>
      <c r="BN372" s="151"/>
      <c r="BO372" s="151"/>
      <c r="BP372" s="151"/>
      <c r="BQ372" s="151"/>
      <c r="BR372" s="151"/>
    </row>
    <row r="373" spans="1:70" s="38" customFormat="1" ht="33">
      <c r="A373" s="35"/>
      <c r="B373" s="123"/>
      <c r="C373" s="145">
        <f t="shared" ca="1" si="387"/>
        <v>53</v>
      </c>
      <c r="D373" s="264" t="str">
        <f t="shared" ca="1" si="387"/>
        <v>-</v>
      </c>
      <c r="E373" s="145">
        <f t="shared" ref="E373:M373" ca="1" si="445">E372</f>
        <v>19</v>
      </c>
      <c r="F373" s="145">
        <f t="shared" ca="1" si="445"/>
        <v>450</v>
      </c>
      <c r="G373" s="145" t="str">
        <f t="shared" ca="1" si="445"/>
        <v>DA61-11262A</v>
      </c>
      <c r="H373" s="196">
        <f t="shared" ca="1" si="445"/>
        <v>0</v>
      </c>
      <c r="I373" s="145">
        <f t="shared" si="445"/>
        <v>0</v>
      </c>
      <c r="J373" s="213">
        <f t="shared" ca="1" si="445"/>
        <v>1</v>
      </c>
      <c r="K373" s="146">
        <f t="shared" ca="1" si="445"/>
        <v>0</v>
      </c>
      <c r="L373" s="146">
        <f t="shared" ca="1" si="445"/>
        <v>50</v>
      </c>
      <c r="M373" s="146">
        <f t="shared" ca="1" si="445"/>
        <v>2</v>
      </c>
      <c r="N373" s="194">
        <f t="shared" ca="1" si="396"/>
        <v>144</v>
      </c>
      <c r="O373" s="137" t="e">
        <f ca="1">O372/O371</f>
        <v>#DIV/0!</v>
      </c>
      <c r="P373" s="136" t="s">
        <v>239</v>
      </c>
      <c r="Q373" s="138" t="str">
        <f t="shared" ref="Q373:AJ373" ca="1" si="446">IFERROR(Q372/Q371,"")</f>
        <v/>
      </c>
      <c r="R373" s="138" t="str">
        <f t="shared" ca="1" si="446"/>
        <v/>
      </c>
      <c r="S373" s="138" t="str">
        <f t="shared" ca="1" si="446"/>
        <v/>
      </c>
      <c r="T373" s="138" t="str">
        <f t="shared" ca="1" si="446"/>
        <v/>
      </c>
      <c r="U373" s="138" t="str">
        <f t="shared" ca="1" si="446"/>
        <v/>
      </c>
      <c r="V373" s="138" t="str">
        <f t="shared" ca="1" si="446"/>
        <v/>
      </c>
      <c r="W373" s="138" t="str">
        <f t="shared" ca="1" si="446"/>
        <v/>
      </c>
      <c r="X373" s="138" t="str">
        <f t="shared" ca="1" si="446"/>
        <v/>
      </c>
      <c r="Y373" s="138" t="str">
        <f t="shared" ca="1" si="446"/>
        <v/>
      </c>
      <c r="Z373" s="138" t="str">
        <f t="shared" ca="1" si="446"/>
        <v/>
      </c>
      <c r="AA373" s="138" t="str">
        <f t="shared" ca="1" si="446"/>
        <v/>
      </c>
      <c r="AB373" s="138" t="str">
        <f t="shared" ca="1" si="446"/>
        <v/>
      </c>
      <c r="AC373" s="138" t="str">
        <f t="shared" ca="1" si="446"/>
        <v/>
      </c>
      <c r="AD373" s="138" t="str">
        <f t="shared" ca="1" si="446"/>
        <v/>
      </c>
      <c r="AE373" s="138" t="str">
        <f t="shared" ca="1" si="446"/>
        <v/>
      </c>
      <c r="AF373" s="138" t="str">
        <f t="shared" ca="1" si="446"/>
        <v/>
      </c>
      <c r="AG373" s="138" t="str">
        <f t="shared" ca="1" si="446"/>
        <v/>
      </c>
      <c r="AH373" s="138" t="str">
        <f t="shared" ca="1" si="446"/>
        <v/>
      </c>
      <c r="AI373" s="138" t="str">
        <f t="shared" ca="1" si="446"/>
        <v/>
      </c>
      <c r="AJ373" s="138" t="str">
        <f t="shared" ca="1" si="446"/>
        <v/>
      </c>
      <c r="AK373" s="151"/>
      <c r="AL373" s="151"/>
      <c r="AM373" s="151"/>
      <c r="AN373" s="151"/>
      <c r="AO373" s="151"/>
      <c r="AP373" s="151"/>
      <c r="AQ373" s="151"/>
      <c r="AR373" s="151"/>
      <c r="AS373" s="151"/>
      <c r="AT373" s="151"/>
      <c r="AU373" s="151"/>
      <c r="AV373" s="151"/>
      <c r="AW373" s="151"/>
      <c r="AX373" s="151"/>
      <c r="AY373" s="151"/>
      <c r="AZ373" s="151"/>
      <c r="BA373" s="151"/>
      <c r="BB373" s="151"/>
      <c r="BC373" s="151"/>
      <c r="BD373" s="151"/>
      <c r="BE373" s="151"/>
      <c r="BF373" s="151"/>
      <c r="BG373" s="151"/>
      <c r="BH373" s="151"/>
      <c r="BI373" s="151"/>
      <c r="BJ373" s="151"/>
      <c r="BK373" s="151"/>
      <c r="BL373" s="151"/>
      <c r="BM373" s="151"/>
      <c r="BN373" s="151"/>
      <c r="BO373" s="151"/>
      <c r="BP373" s="151"/>
      <c r="BQ373" s="151"/>
      <c r="BR373" s="151"/>
    </row>
    <row r="374" spans="1:70" s="115" customFormat="1" ht="33">
      <c r="A374" s="114"/>
      <c r="B374" s="121"/>
      <c r="C374" s="141">
        <f ca="1">IF(P378="Good",COUNTIF(INDIRECT("P1:P"&amp;ROW(P378)),"Good"))</f>
        <v>54</v>
      </c>
      <c r="D374" s="285">
        <f ca="1">IFERROR(SUM(Q378:AJ378)/SUM(Q377:AJ377),"-")</f>
        <v>0</v>
      </c>
      <c r="E374" s="139">
        <f ca="1">VLOOKUP(G374,'Code List'!B:D,2,0)</f>
        <v>20</v>
      </c>
      <c r="F374" s="139">
        <f ca="1">VLOOKUP(G374,'Code List'!B:D,3,0)</f>
        <v>850</v>
      </c>
      <c r="G374" s="433" t="str">
        <f ca="1">VLOOKUP(C374,'Code List'!A:B,2,0)</f>
        <v>DJ63-01118A</v>
      </c>
      <c r="H374" s="195">
        <f ca="1">SUM(Q375:AJ375)-K374</f>
        <v>3451</v>
      </c>
      <c r="I374" s="133"/>
      <c r="J374" s="211">
        <f ca="1">VLOOKUP(G374,'Code List'!B:G,6,0)</f>
        <v>1</v>
      </c>
      <c r="K374" s="140">
        <f ca="1">SUMIFS(Stock!C:C,Stock!B:B,'DA Injection'!G374)+SUMIFS(Stock!C:C,Stock!B:B,VLOOKUP('DA Injection'!G374,'Code List'!$B:$K,10,0))</f>
        <v>1780</v>
      </c>
      <c r="L374" s="140">
        <f ca="1">VLOOKUP(G374,'Code List'!B:F,4,0)</f>
        <v>54</v>
      </c>
      <c r="M374" s="140">
        <f ca="1">VLOOKUP(G374,'Code List'!B:F,5,0)</f>
        <v>2</v>
      </c>
      <c r="N374" s="197">
        <f t="shared" ca="1" si="396"/>
        <v>133.33333333333334</v>
      </c>
      <c r="O374" s="134"/>
      <c r="P374" s="124" t="s">
        <v>231</v>
      </c>
      <c r="Q374" s="125" t="s">
        <v>228</v>
      </c>
      <c r="R374" s="126" t="s">
        <v>229</v>
      </c>
      <c r="S374" s="125" t="s">
        <v>228</v>
      </c>
      <c r="T374" s="126" t="s">
        <v>229</v>
      </c>
      <c r="U374" s="125" t="s">
        <v>228</v>
      </c>
      <c r="V374" s="126" t="s">
        <v>229</v>
      </c>
      <c r="W374" s="125" t="s">
        <v>228</v>
      </c>
      <c r="X374" s="126" t="s">
        <v>229</v>
      </c>
      <c r="Y374" s="125" t="s">
        <v>228</v>
      </c>
      <c r="Z374" s="126" t="s">
        <v>229</v>
      </c>
      <c r="AA374" s="125" t="s">
        <v>228</v>
      </c>
      <c r="AB374" s="126" t="s">
        <v>229</v>
      </c>
      <c r="AC374" s="125" t="s">
        <v>228</v>
      </c>
      <c r="AD374" s="126" t="s">
        <v>229</v>
      </c>
      <c r="AE374" s="125" t="s">
        <v>228</v>
      </c>
      <c r="AF374" s="126" t="s">
        <v>229</v>
      </c>
      <c r="AG374" s="125" t="s">
        <v>228</v>
      </c>
      <c r="AH374" s="126" t="s">
        <v>229</v>
      </c>
      <c r="AI374" s="125" t="s">
        <v>228</v>
      </c>
      <c r="AJ374" s="126" t="s">
        <v>229</v>
      </c>
      <c r="AK374" s="150"/>
      <c r="AL374" s="150"/>
      <c r="AM374" s="150"/>
      <c r="AN374" s="150"/>
      <c r="AO374" s="150"/>
      <c r="AP374" s="150"/>
      <c r="AQ374" s="150"/>
      <c r="AR374" s="150"/>
      <c r="AS374" s="150"/>
      <c r="AT374" s="150"/>
      <c r="AU374" s="150"/>
      <c r="AV374" s="150"/>
      <c r="AW374" s="150"/>
      <c r="AX374" s="150"/>
      <c r="AY374" s="150"/>
      <c r="AZ374" s="150"/>
      <c r="BA374" s="150"/>
      <c r="BB374" s="150"/>
      <c r="BC374" s="150"/>
      <c r="BD374" s="150"/>
      <c r="BE374" s="150"/>
      <c r="BF374" s="150"/>
      <c r="BG374" s="150"/>
      <c r="BH374" s="150"/>
      <c r="BI374" s="150"/>
      <c r="BJ374" s="150"/>
      <c r="BK374" s="150"/>
      <c r="BL374" s="150"/>
      <c r="BM374" s="150"/>
      <c r="BN374" s="150"/>
      <c r="BO374" s="150"/>
      <c r="BP374" s="150"/>
      <c r="BQ374" s="150"/>
      <c r="BR374" s="150"/>
    </row>
    <row r="375" spans="1:70" s="115" customFormat="1" ht="66.95" customHeight="1">
      <c r="A375" s="114"/>
      <c r="B375" s="121"/>
      <c r="C375" s="144">
        <f t="shared" ref="C375:M375" ca="1" si="447">C374</f>
        <v>54</v>
      </c>
      <c r="D375" s="264">
        <f t="shared" ca="1" si="447"/>
        <v>0</v>
      </c>
      <c r="E375" s="144">
        <f t="shared" ca="1" si="447"/>
        <v>20</v>
      </c>
      <c r="F375" s="144">
        <f t="shared" ca="1" si="447"/>
        <v>850</v>
      </c>
      <c r="G375" s="434" t="str">
        <f t="shared" ca="1" si="447"/>
        <v>DJ63-01118A</v>
      </c>
      <c r="H375" s="196">
        <f t="shared" ca="1" si="447"/>
        <v>3451</v>
      </c>
      <c r="I375" s="144">
        <f t="shared" si="447"/>
        <v>0</v>
      </c>
      <c r="J375" s="212">
        <f t="shared" ca="1" si="447"/>
        <v>1</v>
      </c>
      <c r="K375" s="146">
        <f t="shared" ca="1" si="447"/>
        <v>1780</v>
      </c>
      <c r="L375" s="146">
        <f t="shared" ca="1" si="447"/>
        <v>54</v>
      </c>
      <c r="M375" s="146">
        <f t="shared" ca="1" si="447"/>
        <v>2</v>
      </c>
      <c r="N375" s="193">
        <f t="shared" ca="1" si="396"/>
        <v>133.33333333333334</v>
      </c>
      <c r="O375" s="134" t="s">
        <v>238</v>
      </c>
      <c r="P375" s="124"/>
      <c r="Q375" s="463">
        <f ca="1">IF(SUMIFS(INDIRECT("'PSI WM REF'!"&amp;SUBSTITUTE(ADDRESS(1,MATCH(Q$2,INDIRECT("'PSI WM REF'!"&amp;"5:5"),0)),"$1","")&amp;":"&amp;SUBSTITUTE(ADDRESS(1,MATCH(Q$2,INDIRECT("'PSI WM REF'!"&amp;"5:5"),0)),"$1","")),INDIRECT("'PSI WM REF'!"&amp;"C:C"),$G374,INDIRECT("'PSI WM REF'!"&amp;"U:U"),"3.Balance stock (only SEHC)")&gt;0,0,IF(ABS(SUMIFS(INDIRECT("'PSI WM REF'!"&amp;SUBSTITUTE(ADDRESS(1,MATCH(Q$2,INDIRECT("'PSI WM REF'!"&amp;"5:5"),0)),"$1","")&amp;":"&amp;SUBSTITUTE(ADDRESS(1,MATCH(Q$2,INDIRECT("'PSI WM REF'!"&amp;"5:5"),0)),"$1","")),INDIRECT("'PSI WM REF'!"&amp;"C:C"),$G374,INDIRECT("'PSI WM REF'!"&amp;"U:U"),"3.Balance stock (only SEHC)"))&gt;SUMIFS(INDIRECT("'PSI WM REF'!"&amp;SUBSTITUTE(ADDRESS(1,MATCH(Q$2,INDIRECT("'PSI WM REF'!"&amp;"5:5"),0)),"$1","")&amp;":"&amp;SUBSTITUTE(ADDRESS(1,MATCH(Q$2,INDIRECT("'PSI WM REF'!"&amp;"5:5"),0)),"$1","")),INDIRECT("'PSI WM REF'!"&amp;"C:C"),$G374,INDIRECT("'PSI WM REF'!"&amp;"U:U"),"1.Requirements (필요량)"),SUMIFS(INDIRECT("'PSI WM REF'!"&amp;SUBSTITUTE(ADDRESS(1,MATCH(Q$2,INDIRECT("'PSI WM REF'!"&amp;"5:5"),0)),"$1","")&amp;":"&amp;SUBSTITUTE(ADDRESS(1,MATCH(Q$2,INDIRECT("'PSI WM REF'!"&amp;"5:5"),0)),"$1","")),INDIRECT("'PSI WM REF'!"&amp;"C:C"),$G374,INDIRECT("'PSI WM REF'!"&amp;"U:U"),"1.Requirements (필요량)"),ABS(SUMIFS(INDIRECT("'PSI WM REF'!"&amp;SUBSTITUTE(ADDRESS(1,MATCH(Q$2,INDIRECT("'PSI WM REF'!"&amp;"5:5"),0)),"$1","")&amp;":"&amp;SUBSTITUTE(ADDRESS(1,MATCH(Q$2,INDIRECT("'PSI WM REF'!"&amp;"5:5"),0)),"$1","")),INDIRECT("'PSI WM REF'!"&amp;"C:C"),$G374,INDIRECT("'PSI WM REF'!"&amp;"U:U"),"3.Balance stock (only SEHC)"))))+N(" [[[[               Comment: WM REF PSI              ]]]")+IFERROR(SUMIFS(INDIRECT("'PSI VC'!"&amp;SUBSTITUTE(ADDRESS(1,MATCH(Q$2,INDIRECT("'PSI VC'!"&amp;"3:3"),0)),"$1","")&amp;":"&amp;SUBSTITUTE(ADDRESS(1,MATCH(Q$2,INDIRECT("'PSI VC'!"&amp;"3:3"),0)),"$1","")),INDIRECT("'PSI VC'!"&amp;"A:A"),$G374),0)+N("[[[                    Comment: VC PSI                    ]]]")+SUMIFS(INDIRECT("'Assy PSI Shortage'!"&amp;SUBSTITUTE(ADDRESS(1,42+MATCH(Q$2,INDIRECT("'Assy PSI Shortage'!"&amp;"AQ2:BA2"),0)),"$1","")&amp;":"&amp;SUBSTITUTE(ADDRESS(1,42+MATCH(Q$2,INDIRECT("'Assy PSI Shortage'!"&amp;"AQ2:BA2"),0)),"$1","")),'Assy PSI Shortage'!$AP:$AP,'DA Injection'!$G374)+N("[[[                    Comment: Assy PSI                    ]]]")</f>
        <v>1612</v>
      </c>
      <c r="R375" s="464"/>
      <c r="S375" s="463">
        <f ca="1">IF(SUMIFS(INDIRECT("'PSI WM REF'!"&amp;SUBSTITUTE(ADDRESS(1,MATCH(S$2,INDIRECT("'PSI WM REF'!"&amp;"5:5"),0)),"$1","")&amp;":"&amp;SUBSTITUTE(ADDRESS(1,MATCH(S$2,INDIRECT("'PSI WM REF'!"&amp;"5:5"),0)),"$1","")),INDIRECT("'PSI WM REF'!"&amp;"C:C"),$G374,INDIRECT("'PSI WM REF'!"&amp;"U:U"),"3.Balance stock (only SEHC)")&gt;0,0,IF(ABS(SUMIFS(INDIRECT("'PSI WM REF'!"&amp;SUBSTITUTE(ADDRESS(1,MATCH(S$2,INDIRECT("'PSI WM REF'!"&amp;"5:5"),0)),"$1","")&amp;":"&amp;SUBSTITUTE(ADDRESS(1,MATCH(S$2,INDIRECT("'PSI WM REF'!"&amp;"5:5"),0)),"$1","")),INDIRECT("'PSI WM REF'!"&amp;"C:C"),$G374,INDIRECT("'PSI WM REF'!"&amp;"U:U"),"3.Balance stock (only SEHC)"))&gt;SUMIFS(INDIRECT("'PSI WM REF'!"&amp;SUBSTITUTE(ADDRESS(1,MATCH(S$2,INDIRECT("'PSI WM REF'!"&amp;"5:5"),0)),"$1","")&amp;":"&amp;SUBSTITUTE(ADDRESS(1,MATCH(S$2,INDIRECT("'PSI WM REF'!"&amp;"5:5"),0)),"$1","")),INDIRECT("'PSI WM REF'!"&amp;"C:C"),$G374,INDIRECT("'PSI WM REF'!"&amp;"U:U"),"1.Requirements (필요량)"),SUMIFS(INDIRECT("'PSI WM REF'!"&amp;SUBSTITUTE(ADDRESS(1,MATCH(S$2,INDIRECT("'PSI WM REF'!"&amp;"5:5"),0)),"$1","")&amp;":"&amp;SUBSTITUTE(ADDRESS(1,MATCH(S$2,INDIRECT("'PSI WM REF'!"&amp;"5:5"),0)),"$1","")),INDIRECT("'PSI WM REF'!"&amp;"C:C"),$G374,INDIRECT("'PSI WM REF'!"&amp;"U:U"),"1.Requirements (필요량)"),ABS(SUMIFS(INDIRECT("'PSI WM REF'!"&amp;SUBSTITUTE(ADDRESS(1,MATCH(S$2,INDIRECT("'PSI WM REF'!"&amp;"5:5"),0)),"$1","")&amp;":"&amp;SUBSTITUTE(ADDRESS(1,MATCH(S$2,INDIRECT("'PSI WM REF'!"&amp;"5:5"),0)),"$1","")),INDIRECT("'PSI WM REF'!"&amp;"C:C"),$G374,INDIRECT("'PSI WM REF'!"&amp;"U:U"),"3.Balance stock (only SEHC)"))))+N(" [[[[               Comment: WM REF PSI              ]]]")+IFERROR(SUMIFS(INDIRECT("'PSI VC'!"&amp;SUBSTITUTE(ADDRESS(1,MATCH(S$2,INDIRECT("'PSI VC'!"&amp;"3:3"),0)),"$1","")&amp;":"&amp;SUBSTITUTE(ADDRESS(1,MATCH(S$2,INDIRECT("'PSI VC'!"&amp;"3:3"),0)),"$1","")),INDIRECT("'PSI VC'!"&amp;"A:A"),$G374),0)+N("[[[                    Comment: VC PSI                    ]]]")+SUMIFS(INDIRECT("'Assy PSI Shortage'!"&amp;SUBSTITUTE(ADDRESS(1,42+MATCH(S$2,INDIRECT("'Assy PSI Shortage'!"&amp;"AQ2:BA2"),0)),"$1","")&amp;":"&amp;SUBSTITUTE(ADDRESS(1,42+MATCH(S$2,INDIRECT("'Assy PSI Shortage'!"&amp;"AQ2:BA2"),0)),"$1","")),'Assy PSI Shortage'!$AP:$AP,'DA Injection'!$G374)+N("[[[                    Comment: Assy PSI                    ]]]")</f>
        <v>0</v>
      </c>
      <c r="T375" s="464"/>
      <c r="U375" s="463">
        <f ca="1">IF(SUMIFS(INDIRECT("'PSI WM REF'!"&amp;SUBSTITUTE(ADDRESS(1,MATCH(U$2,INDIRECT("'PSI WM REF'!"&amp;"5:5"),0)),"$1","")&amp;":"&amp;SUBSTITUTE(ADDRESS(1,MATCH(U$2,INDIRECT("'PSI WM REF'!"&amp;"5:5"),0)),"$1","")),INDIRECT("'PSI WM REF'!"&amp;"C:C"),$G374,INDIRECT("'PSI WM REF'!"&amp;"U:U"),"3.Balance stock (only SEHC)")&gt;0,0,IF(ABS(SUMIFS(INDIRECT("'PSI WM REF'!"&amp;SUBSTITUTE(ADDRESS(1,MATCH(U$2,INDIRECT("'PSI WM REF'!"&amp;"5:5"),0)),"$1","")&amp;":"&amp;SUBSTITUTE(ADDRESS(1,MATCH(U$2,INDIRECT("'PSI WM REF'!"&amp;"5:5"),0)),"$1","")),INDIRECT("'PSI WM REF'!"&amp;"C:C"),$G374,INDIRECT("'PSI WM REF'!"&amp;"U:U"),"3.Balance stock (only SEHC)"))&gt;SUMIFS(INDIRECT("'PSI WM REF'!"&amp;SUBSTITUTE(ADDRESS(1,MATCH(U$2,INDIRECT("'PSI WM REF'!"&amp;"5:5"),0)),"$1","")&amp;":"&amp;SUBSTITUTE(ADDRESS(1,MATCH(U$2,INDIRECT("'PSI WM REF'!"&amp;"5:5"),0)),"$1","")),INDIRECT("'PSI WM REF'!"&amp;"C:C"),$G374,INDIRECT("'PSI WM REF'!"&amp;"U:U"),"1.Requirements (필요량)"),SUMIFS(INDIRECT("'PSI WM REF'!"&amp;SUBSTITUTE(ADDRESS(1,MATCH(U$2,INDIRECT("'PSI WM REF'!"&amp;"5:5"),0)),"$1","")&amp;":"&amp;SUBSTITUTE(ADDRESS(1,MATCH(U$2,INDIRECT("'PSI WM REF'!"&amp;"5:5"),0)),"$1","")),INDIRECT("'PSI WM REF'!"&amp;"C:C"),$G374,INDIRECT("'PSI WM REF'!"&amp;"U:U"),"1.Requirements (필요량)"),ABS(SUMIFS(INDIRECT("'PSI WM REF'!"&amp;SUBSTITUTE(ADDRESS(1,MATCH(U$2,INDIRECT("'PSI WM REF'!"&amp;"5:5"),0)),"$1","")&amp;":"&amp;SUBSTITUTE(ADDRESS(1,MATCH(U$2,INDIRECT("'PSI WM REF'!"&amp;"5:5"),0)),"$1","")),INDIRECT("'PSI WM REF'!"&amp;"C:C"),$G374,INDIRECT("'PSI WM REF'!"&amp;"U:U"),"3.Balance stock (only SEHC)"))))+N(" [[[[               Comment: WM REF PSI              ]]]")+IFERROR(SUMIFS(INDIRECT("'PSI VC'!"&amp;SUBSTITUTE(ADDRESS(1,MATCH(U$2,INDIRECT("'PSI VC'!"&amp;"3:3"),0)),"$1","")&amp;":"&amp;SUBSTITUTE(ADDRESS(1,MATCH(U$2,INDIRECT("'PSI VC'!"&amp;"3:3"),0)),"$1","")),INDIRECT("'PSI VC'!"&amp;"A:A"),$G374),0)+N("[[[                    Comment: VC PSI                    ]]]")+SUMIFS(INDIRECT("'Assy PSI Shortage'!"&amp;SUBSTITUTE(ADDRESS(1,42+MATCH(U$2,INDIRECT("'Assy PSI Shortage'!"&amp;"AQ2:BA2"),0)),"$1","")&amp;":"&amp;SUBSTITUTE(ADDRESS(1,42+MATCH(U$2,INDIRECT("'Assy PSI Shortage'!"&amp;"AQ2:BA2"),0)),"$1","")),'Assy PSI Shortage'!$AP:$AP,'DA Injection'!$G374)+N("[[[                    Comment: Assy PSI                    ]]]")</f>
        <v>0</v>
      </c>
      <c r="V375" s="464"/>
      <c r="W375" s="463">
        <f ca="1">IF(SUMIFS(INDIRECT("'PSI WM REF'!"&amp;SUBSTITUTE(ADDRESS(1,MATCH(W$2,INDIRECT("'PSI WM REF'!"&amp;"5:5"),0)),"$1","")&amp;":"&amp;SUBSTITUTE(ADDRESS(1,MATCH(W$2,INDIRECT("'PSI WM REF'!"&amp;"5:5"),0)),"$1","")),INDIRECT("'PSI WM REF'!"&amp;"C:C"),$G374,INDIRECT("'PSI WM REF'!"&amp;"U:U"),"3.Balance stock (only SEHC)")&gt;0,0,IF(ABS(SUMIFS(INDIRECT("'PSI WM REF'!"&amp;SUBSTITUTE(ADDRESS(1,MATCH(W$2,INDIRECT("'PSI WM REF'!"&amp;"5:5"),0)),"$1","")&amp;":"&amp;SUBSTITUTE(ADDRESS(1,MATCH(W$2,INDIRECT("'PSI WM REF'!"&amp;"5:5"),0)),"$1","")),INDIRECT("'PSI WM REF'!"&amp;"C:C"),$G374,INDIRECT("'PSI WM REF'!"&amp;"U:U"),"3.Balance stock (only SEHC)"))&gt;SUMIFS(INDIRECT("'PSI WM REF'!"&amp;SUBSTITUTE(ADDRESS(1,MATCH(W$2,INDIRECT("'PSI WM REF'!"&amp;"5:5"),0)),"$1","")&amp;":"&amp;SUBSTITUTE(ADDRESS(1,MATCH(W$2,INDIRECT("'PSI WM REF'!"&amp;"5:5"),0)),"$1","")),INDIRECT("'PSI WM REF'!"&amp;"C:C"),$G374,INDIRECT("'PSI WM REF'!"&amp;"U:U"),"1.Requirements (필요량)"),SUMIFS(INDIRECT("'PSI WM REF'!"&amp;SUBSTITUTE(ADDRESS(1,MATCH(W$2,INDIRECT("'PSI WM REF'!"&amp;"5:5"),0)),"$1","")&amp;":"&amp;SUBSTITUTE(ADDRESS(1,MATCH(W$2,INDIRECT("'PSI WM REF'!"&amp;"5:5"),0)),"$1","")),INDIRECT("'PSI WM REF'!"&amp;"C:C"),$G374,INDIRECT("'PSI WM REF'!"&amp;"U:U"),"1.Requirements (필요량)"),ABS(SUMIFS(INDIRECT("'PSI WM REF'!"&amp;SUBSTITUTE(ADDRESS(1,MATCH(W$2,INDIRECT("'PSI WM REF'!"&amp;"5:5"),0)),"$1","")&amp;":"&amp;SUBSTITUTE(ADDRESS(1,MATCH(W$2,INDIRECT("'PSI WM REF'!"&amp;"5:5"),0)),"$1","")),INDIRECT("'PSI WM REF'!"&amp;"C:C"),$G374,INDIRECT("'PSI WM REF'!"&amp;"U:U"),"3.Balance stock (only SEHC)"))))+N(" [[[[               Comment: WM REF PSI              ]]]")+IFERROR(SUMIFS(INDIRECT("'PSI VC'!"&amp;SUBSTITUTE(ADDRESS(1,MATCH(W$2,INDIRECT("'PSI VC'!"&amp;"3:3"),0)),"$1","")&amp;":"&amp;SUBSTITUTE(ADDRESS(1,MATCH(W$2,INDIRECT("'PSI VC'!"&amp;"3:3"),0)),"$1","")),INDIRECT("'PSI VC'!"&amp;"A:A"),$G374),0)+N("[[[                    Comment: VC PSI                    ]]]")+SUMIFS(INDIRECT("'Assy PSI Shortage'!"&amp;SUBSTITUTE(ADDRESS(1,42+MATCH(W$2,INDIRECT("'Assy PSI Shortage'!"&amp;"AQ2:BA2"),0)),"$1","")&amp;":"&amp;SUBSTITUTE(ADDRESS(1,42+MATCH(W$2,INDIRECT("'Assy PSI Shortage'!"&amp;"AQ2:BA2"),0)),"$1","")),'Assy PSI Shortage'!$AP:$AP,'DA Injection'!$G374)+N("[[[                    Comment: Assy PSI                    ]]]")</f>
        <v>0</v>
      </c>
      <c r="X375" s="464"/>
      <c r="Y375" s="463">
        <f ca="1">IF(SUMIFS(INDIRECT("'PSI WM REF'!"&amp;SUBSTITUTE(ADDRESS(1,MATCH(Y$2,INDIRECT("'PSI WM REF'!"&amp;"5:5"),0)),"$1","")&amp;":"&amp;SUBSTITUTE(ADDRESS(1,MATCH(Y$2,INDIRECT("'PSI WM REF'!"&amp;"5:5"),0)),"$1","")),INDIRECT("'PSI WM REF'!"&amp;"C:C"),$G374,INDIRECT("'PSI WM REF'!"&amp;"U:U"),"3.Balance stock (only SEHC)")&gt;0,0,IF(ABS(SUMIFS(INDIRECT("'PSI WM REF'!"&amp;SUBSTITUTE(ADDRESS(1,MATCH(Y$2,INDIRECT("'PSI WM REF'!"&amp;"5:5"),0)),"$1","")&amp;":"&amp;SUBSTITUTE(ADDRESS(1,MATCH(Y$2,INDIRECT("'PSI WM REF'!"&amp;"5:5"),0)),"$1","")),INDIRECT("'PSI WM REF'!"&amp;"C:C"),$G374,INDIRECT("'PSI WM REF'!"&amp;"U:U"),"3.Balance stock (only SEHC)"))&gt;SUMIFS(INDIRECT("'PSI WM REF'!"&amp;SUBSTITUTE(ADDRESS(1,MATCH(Y$2,INDIRECT("'PSI WM REF'!"&amp;"5:5"),0)),"$1","")&amp;":"&amp;SUBSTITUTE(ADDRESS(1,MATCH(Y$2,INDIRECT("'PSI WM REF'!"&amp;"5:5"),0)),"$1","")),INDIRECT("'PSI WM REF'!"&amp;"C:C"),$G374,INDIRECT("'PSI WM REF'!"&amp;"U:U"),"1.Requirements (필요량)"),SUMIFS(INDIRECT("'PSI WM REF'!"&amp;SUBSTITUTE(ADDRESS(1,MATCH(Y$2,INDIRECT("'PSI WM REF'!"&amp;"5:5"),0)),"$1","")&amp;":"&amp;SUBSTITUTE(ADDRESS(1,MATCH(Y$2,INDIRECT("'PSI WM REF'!"&amp;"5:5"),0)),"$1","")),INDIRECT("'PSI WM REF'!"&amp;"C:C"),$G374,INDIRECT("'PSI WM REF'!"&amp;"U:U"),"1.Requirements (필요량)"),ABS(SUMIFS(INDIRECT("'PSI WM REF'!"&amp;SUBSTITUTE(ADDRESS(1,MATCH(Y$2,INDIRECT("'PSI WM REF'!"&amp;"5:5"),0)),"$1","")&amp;":"&amp;SUBSTITUTE(ADDRESS(1,MATCH(Y$2,INDIRECT("'PSI WM REF'!"&amp;"5:5"),0)),"$1","")),INDIRECT("'PSI WM REF'!"&amp;"C:C"),$G374,INDIRECT("'PSI WM REF'!"&amp;"U:U"),"3.Balance stock (only SEHC)"))))+N(" [[[[               Comment: WM REF PSI              ]]]")+IFERROR(SUMIFS(INDIRECT("'PSI VC'!"&amp;SUBSTITUTE(ADDRESS(1,MATCH(Y$2,INDIRECT("'PSI VC'!"&amp;"3:3"),0)),"$1","")&amp;":"&amp;SUBSTITUTE(ADDRESS(1,MATCH(Y$2,INDIRECT("'PSI VC'!"&amp;"3:3"),0)),"$1","")),INDIRECT("'PSI VC'!"&amp;"A:A"),$G374),0)+N("[[[                    Comment: VC PSI                    ]]]")+SUMIFS(INDIRECT("'Assy PSI Shortage'!"&amp;SUBSTITUTE(ADDRESS(1,42+MATCH(Y$2,INDIRECT("'Assy PSI Shortage'!"&amp;"AQ2:BA2"),0)),"$1","")&amp;":"&amp;SUBSTITUTE(ADDRESS(1,42+MATCH(Y$2,INDIRECT("'Assy PSI Shortage'!"&amp;"AQ2:BA2"),0)),"$1","")),'Assy PSI Shortage'!$AP:$AP,'DA Injection'!$G374)+N("[[[                    Comment: Assy PSI                    ]]]")</f>
        <v>0</v>
      </c>
      <c r="Z375" s="464"/>
      <c r="AA375" s="463">
        <f ca="1">IF(SUMIFS(INDIRECT("'PSI WM REF'!"&amp;SUBSTITUTE(ADDRESS(1,MATCH(AA$2,INDIRECT("'PSI WM REF'!"&amp;"5:5"),0)),"$1","")&amp;":"&amp;SUBSTITUTE(ADDRESS(1,MATCH(AA$2,INDIRECT("'PSI WM REF'!"&amp;"5:5"),0)),"$1","")),INDIRECT("'PSI WM REF'!"&amp;"C:C"),$G374,INDIRECT("'PSI WM REF'!"&amp;"U:U"),"3.Balance stock (only SEHC)")&gt;0,0,IF(ABS(SUMIFS(INDIRECT("'PSI WM REF'!"&amp;SUBSTITUTE(ADDRESS(1,MATCH(AA$2,INDIRECT("'PSI WM REF'!"&amp;"5:5"),0)),"$1","")&amp;":"&amp;SUBSTITUTE(ADDRESS(1,MATCH(AA$2,INDIRECT("'PSI WM REF'!"&amp;"5:5"),0)),"$1","")),INDIRECT("'PSI WM REF'!"&amp;"C:C"),$G374,INDIRECT("'PSI WM REF'!"&amp;"U:U"),"3.Balance stock (only SEHC)"))&gt;SUMIFS(INDIRECT("'PSI WM REF'!"&amp;SUBSTITUTE(ADDRESS(1,MATCH(AA$2,INDIRECT("'PSI WM REF'!"&amp;"5:5"),0)),"$1","")&amp;":"&amp;SUBSTITUTE(ADDRESS(1,MATCH(AA$2,INDIRECT("'PSI WM REF'!"&amp;"5:5"),0)),"$1","")),INDIRECT("'PSI WM REF'!"&amp;"C:C"),$G374,INDIRECT("'PSI WM REF'!"&amp;"U:U"),"1.Requirements (필요량)"),SUMIFS(INDIRECT("'PSI WM REF'!"&amp;SUBSTITUTE(ADDRESS(1,MATCH(AA$2,INDIRECT("'PSI WM REF'!"&amp;"5:5"),0)),"$1","")&amp;":"&amp;SUBSTITUTE(ADDRESS(1,MATCH(AA$2,INDIRECT("'PSI WM REF'!"&amp;"5:5"),0)),"$1","")),INDIRECT("'PSI WM REF'!"&amp;"C:C"),$G374,INDIRECT("'PSI WM REF'!"&amp;"U:U"),"1.Requirements (필요량)"),ABS(SUMIFS(INDIRECT("'PSI WM REF'!"&amp;SUBSTITUTE(ADDRESS(1,MATCH(AA$2,INDIRECT("'PSI WM REF'!"&amp;"5:5"),0)),"$1","")&amp;":"&amp;SUBSTITUTE(ADDRESS(1,MATCH(AA$2,INDIRECT("'PSI WM REF'!"&amp;"5:5"),0)),"$1","")),INDIRECT("'PSI WM REF'!"&amp;"C:C"),$G374,INDIRECT("'PSI WM REF'!"&amp;"U:U"),"3.Balance stock (only SEHC)"))))+N(" [[[[               Comment: WM REF PSI              ]]]")+IFERROR(SUMIFS(INDIRECT("'PSI VC'!"&amp;SUBSTITUTE(ADDRESS(1,MATCH(AA$2,INDIRECT("'PSI VC'!"&amp;"3:3"),0)),"$1","")&amp;":"&amp;SUBSTITUTE(ADDRESS(1,MATCH(AA$2,INDIRECT("'PSI VC'!"&amp;"3:3"),0)),"$1","")),INDIRECT("'PSI VC'!"&amp;"A:A"),$G374),0)+N("[[[                    Comment: VC PSI                    ]]]")+SUMIFS(INDIRECT("'Assy PSI Shortage'!"&amp;SUBSTITUTE(ADDRESS(1,42+MATCH(AA$2,INDIRECT("'Assy PSI Shortage'!"&amp;"AQ2:BA2"),0)),"$1","")&amp;":"&amp;SUBSTITUTE(ADDRESS(1,42+MATCH(AA$2,INDIRECT("'Assy PSI Shortage'!"&amp;"AQ2:BA2"),0)),"$1","")),'Assy PSI Shortage'!$AP:$AP,'DA Injection'!$G374)+N("[[[                    Comment: Assy PSI                    ]]]")</f>
        <v>0</v>
      </c>
      <c r="AB375" s="464"/>
      <c r="AC375" s="463">
        <f ca="1">IF(SUMIFS(INDIRECT("'PSI WM REF'!"&amp;SUBSTITUTE(ADDRESS(1,MATCH(AC$2,INDIRECT("'PSI WM REF'!"&amp;"5:5"),0)),"$1","")&amp;":"&amp;SUBSTITUTE(ADDRESS(1,MATCH(AC$2,INDIRECT("'PSI WM REF'!"&amp;"5:5"),0)),"$1","")),INDIRECT("'PSI WM REF'!"&amp;"C:C"),$G374,INDIRECT("'PSI WM REF'!"&amp;"U:U"),"3.Balance stock (only SEHC)")&gt;0,0,IF(ABS(SUMIFS(INDIRECT("'PSI WM REF'!"&amp;SUBSTITUTE(ADDRESS(1,MATCH(AC$2,INDIRECT("'PSI WM REF'!"&amp;"5:5"),0)),"$1","")&amp;":"&amp;SUBSTITUTE(ADDRESS(1,MATCH(AC$2,INDIRECT("'PSI WM REF'!"&amp;"5:5"),0)),"$1","")),INDIRECT("'PSI WM REF'!"&amp;"C:C"),$G374,INDIRECT("'PSI WM REF'!"&amp;"U:U"),"3.Balance stock (only SEHC)"))&gt;SUMIFS(INDIRECT("'PSI WM REF'!"&amp;SUBSTITUTE(ADDRESS(1,MATCH(AC$2,INDIRECT("'PSI WM REF'!"&amp;"5:5"),0)),"$1","")&amp;":"&amp;SUBSTITUTE(ADDRESS(1,MATCH(AC$2,INDIRECT("'PSI WM REF'!"&amp;"5:5"),0)),"$1","")),INDIRECT("'PSI WM REF'!"&amp;"C:C"),$G374,INDIRECT("'PSI WM REF'!"&amp;"U:U"),"1.Requirements (필요량)"),SUMIFS(INDIRECT("'PSI WM REF'!"&amp;SUBSTITUTE(ADDRESS(1,MATCH(AC$2,INDIRECT("'PSI WM REF'!"&amp;"5:5"),0)),"$1","")&amp;":"&amp;SUBSTITUTE(ADDRESS(1,MATCH(AC$2,INDIRECT("'PSI WM REF'!"&amp;"5:5"),0)),"$1","")),INDIRECT("'PSI WM REF'!"&amp;"C:C"),$G374,INDIRECT("'PSI WM REF'!"&amp;"U:U"),"1.Requirements (필요량)"),ABS(SUMIFS(INDIRECT("'PSI WM REF'!"&amp;SUBSTITUTE(ADDRESS(1,MATCH(AC$2,INDIRECT("'PSI WM REF'!"&amp;"5:5"),0)),"$1","")&amp;":"&amp;SUBSTITUTE(ADDRESS(1,MATCH(AC$2,INDIRECT("'PSI WM REF'!"&amp;"5:5"),0)),"$1","")),INDIRECT("'PSI WM REF'!"&amp;"C:C"),$G374,INDIRECT("'PSI WM REF'!"&amp;"U:U"),"3.Balance stock (only SEHC)"))))+N(" [[[[               Comment: WM REF PSI              ]]]")+IFERROR(SUMIFS(INDIRECT("'PSI VC'!"&amp;SUBSTITUTE(ADDRESS(1,MATCH(AC$2,INDIRECT("'PSI VC'!"&amp;"3:3"),0)),"$1","")&amp;":"&amp;SUBSTITUTE(ADDRESS(1,MATCH(AC$2,INDIRECT("'PSI VC'!"&amp;"3:3"),0)),"$1","")),INDIRECT("'PSI VC'!"&amp;"A:A"),$G374),0)+N("[[[                    Comment: VC PSI                    ]]]")+SUMIFS(INDIRECT("'Assy PSI Shortage'!"&amp;SUBSTITUTE(ADDRESS(1,42+MATCH(AC$2,INDIRECT("'Assy PSI Shortage'!"&amp;"AQ2:BA2"),0)),"$1","")&amp;":"&amp;SUBSTITUTE(ADDRESS(1,42+MATCH(AC$2,INDIRECT("'Assy PSI Shortage'!"&amp;"AQ2:BA2"),0)),"$1","")),'Assy PSI Shortage'!$AP:$AP,'DA Injection'!$G374)+N("[[[                    Comment: Assy PSI                    ]]]")</f>
        <v>1359</v>
      </c>
      <c r="AD375" s="464"/>
      <c r="AE375" s="463">
        <f ca="1">IF(SUMIFS(INDIRECT("'PSI WM REF'!"&amp;SUBSTITUTE(ADDRESS(1,MATCH(AE$2,INDIRECT("'PSI WM REF'!"&amp;"5:5"),0)),"$1","")&amp;":"&amp;SUBSTITUTE(ADDRESS(1,MATCH(AE$2,INDIRECT("'PSI WM REF'!"&amp;"5:5"),0)),"$1","")),INDIRECT("'PSI WM REF'!"&amp;"C:C"),$G374,INDIRECT("'PSI WM REF'!"&amp;"U:U"),"3.Balance stock (only SEHC)")&gt;0,0,IF(ABS(SUMIFS(INDIRECT("'PSI WM REF'!"&amp;SUBSTITUTE(ADDRESS(1,MATCH(AE$2,INDIRECT("'PSI WM REF'!"&amp;"5:5"),0)),"$1","")&amp;":"&amp;SUBSTITUTE(ADDRESS(1,MATCH(AE$2,INDIRECT("'PSI WM REF'!"&amp;"5:5"),0)),"$1","")),INDIRECT("'PSI WM REF'!"&amp;"C:C"),$G374,INDIRECT("'PSI WM REF'!"&amp;"U:U"),"3.Balance stock (only SEHC)"))&gt;SUMIFS(INDIRECT("'PSI WM REF'!"&amp;SUBSTITUTE(ADDRESS(1,MATCH(AE$2,INDIRECT("'PSI WM REF'!"&amp;"5:5"),0)),"$1","")&amp;":"&amp;SUBSTITUTE(ADDRESS(1,MATCH(AE$2,INDIRECT("'PSI WM REF'!"&amp;"5:5"),0)),"$1","")),INDIRECT("'PSI WM REF'!"&amp;"C:C"),$G374,INDIRECT("'PSI WM REF'!"&amp;"U:U"),"1.Requirements (필요량)"),SUMIFS(INDIRECT("'PSI WM REF'!"&amp;SUBSTITUTE(ADDRESS(1,MATCH(AE$2,INDIRECT("'PSI WM REF'!"&amp;"5:5"),0)),"$1","")&amp;":"&amp;SUBSTITUTE(ADDRESS(1,MATCH(AE$2,INDIRECT("'PSI WM REF'!"&amp;"5:5"),0)),"$1","")),INDIRECT("'PSI WM REF'!"&amp;"C:C"),$G374,INDIRECT("'PSI WM REF'!"&amp;"U:U"),"1.Requirements (필요량)"),ABS(SUMIFS(INDIRECT("'PSI WM REF'!"&amp;SUBSTITUTE(ADDRESS(1,MATCH(AE$2,INDIRECT("'PSI WM REF'!"&amp;"5:5"),0)),"$1","")&amp;":"&amp;SUBSTITUTE(ADDRESS(1,MATCH(AE$2,INDIRECT("'PSI WM REF'!"&amp;"5:5"),0)),"$1","")),INDIRECT("'PSI WM REF'!"&amp;"C:C"),$G374,INDIRECT("'PSI WM REF'!"&amp;"U:U"),"3.Balance stock (only SEHC)"))))+N(" [[[[               Comment: WM REF PSI              ]]]")+IFERROR(SUMIFS(INDIRECT("'PSI VC'!"&amp;SUBSTITUTE(ADDRESS(1,MATCH(AE$2,INDIRECT("'PSI VC'!"&amp;"3:3"),0)),"$1","")&amp;":"&amp;SUBSTITUTE(ADDRESS(1,MATCH(AE$2,INDIRECT("'PSI VC'!"&amp;"3:3"),0)),"$1","")),INDIRECT("'PSI VC'!"&amp;"A:A"),$G374),0)+N("[[[                    Comment: VC PSI                    ]]]")+SUMIFS(INDIRECT("'Assy PSI Shortage'!"&amp;SUBSTITUTE(ADDRESS(1,42+MATCH(AE$2,INDIRECT("'Assy PSI Shortage'!"&amp;"AQ2:BA2"),0)),"$1","")&amp;":"&amp;SUBSTITUTE(ADDRESS(1,42+MATCH(AE$2,INDIRECT("'Assy PSI Shortage'!"&amp;"AQ2:BA2"),0)),"$1","")),'Assy PSI Shortage'!$AP:$AP,'DA Injection'!$G374)+N("[[[                    Comment: Assy PSI                    ]]]")</f>
        <v>2260</v>
      </c>
      <c r="AF375" s="464"/>
      <c r="AG375" s="463">
        <f ca="1">IF(SUMIFS(INDIRECT("'PSI WM REF'!"&amp;SUBSTITUTE(ADDRESS(1,MATCH(AG$2,INDIRECT("'PSI WM REF'!"&amp;"5:5"),0)),"$1","")&amp;":"&amp;SUBSTITUTE(ADDRESS(1,MATCH(AG$2,INDIRECT("'PSI WM REF'!"&amp;"5:5"),0)),"$1","")),INDIRECT("'PSI WM REF'!"&amp;"C:C"),$G374,INDIRECT("'PSI WM REF'!"&amp;"U:U"),"3.Balance stock (only SEHC)")&gt;0,0,IF(ABS(SUMIFS(INDIRECT("'PSI WM REF'!"&amp;SUBSTITUTE(ADDRESS(1,MATCH(AG$2,INDIRECT("'PSI WM REF'!"&amp;"5:5"),0)),"$1","")&amp;":"&amp;SUBSTITUTE(ADDRESS(1,MATCH(AG$2,INDIRECT("'PSI WM REF'!"&amp;"5:5"),0)),"$1","")),INDIRECT("'PSI WM REF'!"&amp;"C:C"),$G374,INDIRECT("'PSI WM REF'!"&amp;"U:U"),"3.Balance stock (only SEHC)"))&gt;SUMIFS(INDIRECT("'PSI WM REF'!"&amp;SUBSTITUTE(ADDRESS(1,MATCH(AG$2,INDIRECT("'PSI WM REF'!"&amp;"5:5"),0)),"$1","")&amp;":"&amp;SUBSTITUTE(ADDRESS(1,MATCH(AG$2,INDIRECT("'PSI WM REF'!"&amp;"5:5"),0)),"$1","")),INDIRECT("'PSI WM REF'!"&amp;"C:C"),$G374,INDIRECT("'PSI WM REF'!"&amp;"U:U"),"1.Requirements (필요량)"),SUMIFS(INDIRECT("'PSI WM REF'!"&amp;SUBSTITUTE(ADDRESS(1,MATCH(AG$2,INDIRECT("'PSI WM REF'!"&amp;"5:5"),0)),"$1","")&amp;":"&amp;SUBSTITUTE(ADDRESS(1,MATCH(AG$2,INDIRECT("'PSI WM REF'!"&amp;"5:5"),0)),"$1","")),INDIRECT("'PSI WM REF'!"&amp;"C:C"),$G374,INDIRECT("'PSI WM REF'!"&amp;"U:U"),"1.Requirements (필요량)"),ABS(SUMIFS(INDIRECT("'PSI WM REF'!"&amp;SUBSTITUTE(ADDRESS(1,MATCH(AG$2,INDIRECT("'PSI WM REF'!"&amp;"5:5"),0)),"$1","")&amp;":"&amp;SUBSTITUTE(ADDRESS(1,MATCH(AG$2,INDIRECT("'PSI WM REF'!"&amp;"5:5"),0)),"$1","")),INDIRECT("'PSI WM REF'!"&amp;"C:C"),$G374,INDIRECT("'PSI WM REF'!"&amp;"U:U"),"3.Balance stock (only SEHC)"))))+N(" [[[[               Comment: WM REF PSI              ]]]")+IFERROR(SUMIFS(INDIRECT("'PSI VC'!"&amp;SUBSTITUTE(ADDRESS(1,MATCH(AG$2,INDIRECT("'PSI VC'!"&amp;"3:3"),0)),"$1","")&amp;":"&amp;SUBSTITUTE(ADDRESS(1,MATCH(AG$2,INDIRECT("'PSI VC'!"&amp;"3:3"),0)),"$1","")),INDIRECT("'PSI VC'!"&amp;"A:A"),$G374),0)+N("[[[                    Comment: VC PSI                    ]]]")+SUMIFS(INDIRECT("'Assy PSI Shortage'!"&amp;SUBSTITUTE(ADDRESS(1,42+MATCH(AG$2,INDIRECT("'Assy PSI Shortage'!"&amp;"AQ2:BA2"),0)),"$1","")&amp;":"&amp;SUBSTITUTE(ADDRESS(1,42+MATCH(AG$2,INDIRECT("'Assy PSI Shortage'!"&amp;"AQ2:BA2"),0)),"$1","")),'Assy PSI Shortage'!$AP:$AP,'DA Injection'!$G374)+N("[[[                    Comment: Assy PSI                    ]]]")</f>
        <v>0</v>
      </c>
      <c r="AH375" s="464"/>
      <c r="AI375" s="463">
        <f ca="1">IF(SUMIFS(INDIRECT("'PSI WM REF'!"&amp;SUBSTITUTE(ADDRESS(1,MATCH(AI$2,INDIRECT("'PSI WM REF'!"&amp;"5:5"),0)),"$1","")&amp;":"&amp;SUBSTITUTE(ADDRESS(1,MATCH(AI$2,INDIRECT("'PSI WM REF'!"&amp;"5:5"),0)),"$1","")),INDIRECT("'PSI WM REF'!"&amp;"C:C"),$G374,INDIRECT("'PSI WM REF'!"&amp;"U:U"),"3.Balance stock (only SEHC)")&gt;0,0,IF(ABS(SUMIFS(INDIRECT("'PSI WM REF'!"&amp;SUBSTITUTE(ADDRESS(1,MATCH(AI$2,INDIRECT("'PSI WM REF'!"&amp;"5:5"),0)),"$1","")&amp;":"&amp;SUBSTITUTE(ADDRESS(1,MATCH(AI$2,INDIRECT("'PSI WM REF'!"&amp;"5:5"),0)),"$1","")),INDIRECT("'PSI WM REF'!"&amp;"C:C"),$G374,INDIRECT("'PSI WM REF'!"&amp;"U:U"),"3.Balance stock (only SEHC)"))&gt;SUMIFS(INDIRECT("'PSI WM REF'!"&amp;SUBSTITUTE(ADDRESS(1,MATCH(AI$2,INDIRECT("'PSI WM REF'!"&amp;"5:5"),0)),"$1","")&amp;":"&amp;SUBSTITUTE(ADDRESS(1,MATCH(AI$2,INDIRECT("'PSI WM REF'!"&amp;"5:5"),0)),"$1","")),INDIRECT("'PSI WM REF'!"&amp;"C:C"),$G374,INDIRECT("'PSI WM REF'!"&amp;"U:U"),"1.Requirements (필요량)"),SUMIFS(INDIRECT("'PSI WM REF'!"&amp;SUBSTITUTE(ADDRESS(1,MATCH(AI$2,INDIRECT("'PSI WM REF'!"&amp;"5:5"),0)),"$1","")&amp;":"&amp;SUBSTITUTE(ADDRESS(1,MATCH(AI$2,INDIRECT("'PSI WM REF'!"&amp;"5:5"),0)),"$1","")),INDIRECT("'PSI WM REF'!"&amp;"C:C"),$G374,INDIRECT("'PSI WM REF'!"&amp;"U:U"),"1.Requirements (필요량)"),ABS(SUMIFS(INDIRECT("'PSI WM REF'!"&amp;SUBSTITUTE(ADDRESS(1,MATCH(AI$2,INDIRECT("'PSI WM REF'!"&amp;"5:5"),0)),"$1","")&amp;":"&amp;SUBSTITUTE(ADDRESS(1,MATCH(AI$2,INDIRECT("'PSI WM REF'!"&amp;"5:5"),0)),"$1","")),INDIRECT("'PSI WM REF'!"&amp;"C:C"),$G374,INDIRECT("'PSI WM REF'!"&amp;"U:U"),"3.Balance stock (only SEHC)"))))+N(" [[[[               Comment: WM REF PSI              ]]]")+IFERROR(SUMIFS(INDIRECT("'PSI VC'!"&amp;SUBSTITUTE(ADDRESS(1,MATCH(AI$2,INDIRECT("'PSI VC'!"&amp;"3:3"),0)),"$1","")&amp;":"&amp;SUBSTITUTE(ADDRESS(1,MATCH(AI$2,INDIRECT("'PSI VC'!"&amp;"3:3"),0)),"$1","")),INDIRECT("'PSI VC'!"&amp;"A:A"),$G374),0)+N("[[[                    Comment: VC PSI                    ]]]")+SUMIFS(INDIRECT("'Assy PSI Shortage'!"&amp;SUBSTITUTE(ADDRESS(1,42+MATCH(AI$2,INDIRECT("'Assy PSI Shortage'!"&amp;"AQ2:BA2"),0)),"$1","")&amp;":"&amp;SUBSTITUTE(ADDRESS(1,42+MATCH(AI$2,INDIRECT("'Assy PSI Shortage'!"&amp;"AQ2:BA2"),0)),"$1","")),'Assy PSI Shortage'!$AP:$AP,'DA Injection'!$G374)+N("[[[                    Comment: Assy PSI                    ]]]")</f>
        <v>0</v>
      </c>
      <c r="AJ375" s="464"/>
      <c r="AK375" s="150"/>
      <c r="AL375" s="150"/>
      <c r="AM375" s="150"/>
      <c r="AN375" s="150"/>
      <c r="AO375" s="150"/>
      <c r="AP375" s="150"/>
      <c r="AQ375" s="150"/>
      <c r="AR375" s="150"/>
      <c r="AS375" s="150"/>
      <c r="AT375" s="150"/>
      <c r="AU375" s="150"/>
      <c r="AV375" s="150"/>
      <c r="AW375" s="150"/>
      <c r="AX375" s="150"/>
      <c r="AY375" s="150"/>
      <c r="AZ375" s="150"/>
      <c r="BA375" s="150"/>
      <c r="BB375" s="150"/>
      <c r="BC375" s="150"/>
      <c r="BD375" s="150"/>
      <c r="BE375" s="150"/>
      <c r="BF375" s="150"/>
      <c r="BG375" s="150"/>
      <c r="BH375" s="150"/>
      <c r="BI375" s="150"/>
      <c r="BJ375" s="150"/>
      <c r="BK375" s="150"/>
      <c r="BL375" s="150"/>
      <c r="BM375" s="150"/>
      <c r="BN375" s="150"/>
      <c r="BO375" s="150"/>
      <c r="BP375" s="150"/>
      <c r="BQ375" s="150"/>
      <c r="BR375" s="150"/>
    </row>
    <row r="376" spans="1:70" s="115" customFormat="1" ht="33">
      <c r="A376" s="114"/>
      <c r="B376" s="121"/>
      <c r="C376" s="144">
        <f t="shared" ca="1" si="387"/>
        <v>54</v>
      </c>
      <c r="D376" s="264">
        <f t="shared" ca="1" si="387"/>
        <v>0</v>
      </c>
      <c r="E376" s="144">
        <f t="shared" ref="E376:M376" ca="1" si="448">E375</f>
        <v>20</v>
      </c>
      <c r="F376" s="144">
        <f t="shared" ca="1" si="448"/>
        <v>850</v>
      </c>
      <c r="G376" s="434" t="str">
        <f t="shared" ca="1" si="448"/>
        <v>DJ63-01118A</v>
      </c>
      <c r="H376" s="196">
        <f t="shared" ca="1" si="448"/>
        <v>3451</v>
      </c>
      <c r="I376" s="144">
        <f t="shared" si="448"/>
        <v>0</v>
      </c>
      <c r="J376" s="212">
        <f t="shared" ca="1" si="448"/>
        <v>1</v>
      </c>
      <c r="K376" s="146">
        <f t="shared" ca="1" si="448"/>
        <v>1780</v>
      </c>
      <c r="L376" s="146">
        <f t="shared" ca="1" si="448"/>
        <v>54</v>
      </c>
      <c r="M376" s="146">
        <f t="shared" ca="1" si="448"/>
        <v>2</v>
      </c>
      <c r="N376" s="193">
        <f t="shared" ca="1" si="396"/>
        <v>133.33333333333334</v>
      </c>
      <c r="O376" s="134"/>
      <c r="P376" s="127" t="s">
        <v>240</v>
      </c>
      <c r="Q376" s="208"/>
      <c r="R376" s="208"/>
      <c r="S376" s="208"/>
      <c r="T376" s="208"/>
      <c r="U376" s="208"/>
      <c r="V376" s="208"/>
      <c r="W376" s="208">
        <v>11</v>
      </c>
      <c r="X376" s="208">
        <v>11</v>
      </c>
      <c r="Y376" s="208">
        <v>11</v>
      </c>
      <c r="Z376" s="208"/>
      <c r="AA376" s="208"/>
      <c r="AB376" s="208"/>
      <c r="AC376" s="208"/>
      <c r="AD376" s="208"/>
      <c r="AE376" s="208"/>
      <c r="AF376" s="208"/>
      <c r="AG376" s="208"/>
      <c r="AH376" s="208"/>
      <c r="AI376" s="208"/>
      <c r="AJ376" s="208"/>
      <c r="AK376" s="150"/>
      <c r="AL376" s="150"/>
      <c r="AM376" s="150"/>
      <c r="AN376" s="150"/>
      <c r="AO376" s="150"/>
      <c r="AP376" s="150"/>
      <c r="AQ376" s="150"/>
      <c r="AR376" s="150"/>
      <c r="AS376" s="150"/>
      <c r="AT376" s="150"/>
      <c r="AU376" s="150"/>
      <c r="AV376" s="150"/>
      <c r="AW376" s="150"/>
      <c r="AX376" s="150"/>
      <c r="AY376" s="150"/>
      <c r="AZ376" s="150"/>
      <c r="BA376" s="150"/>
      <c r="BB376" s="150"/>
      <c r="BC376" s="150"/>
      <c r="BD376" s="150"/>
      <c r="BE376" s="150"/>
      <c r="BF376" s="150"/>
      <c r="BG376" s="150"/>
      <c r="BH376" s="150"/>
      <c r="BI376" s="150"/>
      <c r="BJ376" s="150"/>
      <c r="BK376" s="150"/>
      <c r="BL376" s="150"/>
      <c r="BM376" s="150"/>
      <c r="BN376" s="150"/>
      <c r="BO376" s="150"/>
      <c r="BP376" s="150"/>
      <c r="BQ376" s="150"/>
      <c r="BR376" s="150"/>
    </row>
    <row r="377" spans="1:70" s="55" customFormat="1" ht="33">
      <c r="A377" s="54">
        <f ca="1">IF(ISTEXT($G377),COUNTIF($G$6:$G377,"*")," ")</f>
        <v>372</v>
      </c>
      <c r="B377" s="122">
        <v>43524</v>
      </c>
      <c r="C377" s="144">
        <f t="shared" ca="1" si="387"/>
        <v>54</v>
      </c>
      <c r="D377" s="264">
        <f t="shared" ca="1" si="387"/>
        <v>0</v>
      </c>
      <c r="E377" s="144">
        <f t="shared" ref="E377:M377" ca="1" si="449">E376</f>
        <v>20</v>
      </c>
      <c r="F377" s="144">
        <f t="shared" ca="1" si="449"/>
        <v>850</v>
      </c>
      <c r="G377" s="434" t="str">
        <f t="shared" ca="1" si="449"/>
        <v>DJ63-01118A</v>
      </c>
      <c r="H377" s="196">
        <f t="shared" ca="1" si="449"/>
        <v>3451</v>
      </c>
      <c r="I377" s="144">
        <f t="shared" si="449"/>
        <v>0</v>
      </c>
      <c r="J377" s="212">
        <f t="shared" ca="1" si="449"/>
        <v>1</v>
      </c>
      <c r="K377" s="146">
        <f t="shared" ca="1" si="449"/>
        <v>1780</v>
      </c>
      <c r="L377" s="146">
        <f t="shared" ca="1" si="449"/>
        <v>54</v>
      </c>
      <c r="M377" s="146">
        <f t="shared" ca="1" si="449"/>
        <v>2</v>
      </c>
      <c r="N377" s="193">
        <f t="shared" ca="1" si="396"/>
        <v>133.33333333333334</v>
      </c>
      <c r="O377" s="198">
        <f ca="1">SUM(Q377:AJ377)-H374-I374</f>
        <v>949</v>
      </c>
      <c r="P377" s="127" t="s">
        <v>232</v>
      </c>
      <c r="Q377" s="128">
        <f t="shared" ref="Q377:AJ377" ca="1" si="450">Q376*$N374</f>
        <v>0</v>
      </c>
      <c r="R377" s="128">
        <f t="shared" ca="1" si="450"/>
        <v>0</v>
      </c>
      <c r="S377" s="128">
        <f t="shared" ca="1" si="450"/>
        <v>0</v>
      </c>
      <c r="T377" s="128">
        <f t="shared" ca="1" si="450"/>
        <v>0</v>
      </c>
      <c r="U377" s="128">
        <f t="shared" ca="1" si="450"/>
        <v>0</v>
      </c>
      <c r="V377" s="128">
        <f t="shared" ca="1" si="450"/>
        <v>0</v>
      </c>
      <c r="W377" s="128">
        <f t="shared" ca="1" si="450"/>
        <v>1466.6666666666667</v>
      </c>
      <c r="X377" s="128">
        <f t="shared" ca="1" si="450"/>
        <v>1466.6666666666667</v>
      </c>
      <c r="Y377" s="128">
        <f t="shared" ca="1" si="450"/>
        <v>1466.6666666666667</v>
      </c>
      <c r="Z377" s="128">
        <f t="shared" ca="1" si="450"/>
        <v>0</v>
      </c>
      <c r="AA377" s="128">
        <f t="shared" ca="1" si="450"/>
        <v>0</v>
      </c>
      <c r="AB377" s="128">
        <f t="shared" ca="1" si="450"/>
        <v>0</v>
      </c>
      <c r="AC377" s="128">
        <f t="shared" ca="1" si="450"/>
        <v>0</v>
      </c>
      <c r="AD377" s="128">
        <f t="shared" ca="1" si="450"/>
        <v>0</v>
      </c>
      <c r="AE377" s="128">
        <f t="shared" ca="1" si="450"/>
        <v>0</v>
      </c>
      <c r="AF377" s="128">
        <f t="shared" ca="1" si="450"/>
        <v>0</v>
      </c>
      <c r="AG377" s="128">
        <f t="shared" ca="1" si="450"/>
        <v>0</v>
      </c>
      <c r="AH377" s="128">
        <f t="shared" ca="1" si="450"/>
        <v>0</v>
      </c>
      <c r="AI377" s="128">
        <f t="shared" ca="1" si="450"/>
        <v>0</v>
      </c>
      <c r="AJ377" s="128">
        <f t="shared" ca="1" si="450"/>
        <v>0</v>
      </c>
      <c r="AK377" s="151"/>
      <c r="AL377" s="151"/>
      <c r="AM377" s="151"/>
      <c r="AN377" s="151"/>
      <c r="AO377" s="151"/>
      <c r="AP377" s="151"/>
      <c r="AQ377" s="151"/>
      <c r="AR377" s="151"/>
      <c r="AS377" s="151"/>
      <c r="AT377" s="151"/>
      <c r="AU377" s="151"/>
      <c r="AV377" s="151"/>
      <c r="AW377" s="151"/>
      <c r="AX377" s="151"/>
      <c r="AY377" s="151"/>
      <c r="AZ377" s="151"/>
      <c r="BA377" s="151"/>
      <c r="BB377" s="151"/>
      <c r="BC377" s="151"/>
      <c r="BD377" s="151"/>
      <c r="BE377" s="151"/>
      <c r="BF377" s="151"/>
      <c r="BG377" s="151"/>
      <c r="BH377" s="151"/>
      <c r="BI377" s="151"/>
      <c r="BJ377" s="151"/>
      <c r="BK377" s="151"/>
      <c r="BL377" s="151"/>
      <c r="BM377" s="151"/>
      <c r="BN377" s="151"/>
      <c r="BO377" s="151"/>
      <c r="BP377" s="151"/>
      <c r="BQ377" s="151"/>
      <c r="BR377" s="151"/>
    </row>
    <row r="378" spans="1:70" s="38" customFormat="1" ht="33">
      <c r="A378" s="35"/>
      <c r="B378" s="123"/>
      <c r="C378" s="144">
        <f t="shared" ca="1" si="387"/>
        <v>54</v>
      </c>
      <c r="D378" s="264">
        <f t="shared" ca="1" si="387"/>
        <v>0</v>
      </c>
      <c r="E378" s="144">
        <f t="shared" ref="E378:M378" ca="1" si="451">E377</f>
        <v>20</v>
      </c>
      <c r="F378" s="144">
        <f t="shared" ca="1" si="451"/>
        <v>850</v>
      </c>
      <c r="G378" s="434" t="str">
        <f t="shared" ca="1" si="451"/>
        <v>DJ63-01118A</v>
      </c>
      <c r="H378" s="196">
        <f t="shared" ca="1" si="451"/>
        <v>3451</v>
      </c>
      <c r="I378" s="144">
        <f t="shared" si="451"/>
        <v>0</v>
      </c>
      <c r="J378" s="212">
        <f t="shared" ca="1" si="451"/>
        <v>1</v>
      </c>
      <c r="K378" s="146">
        <f t="shared" ca="1" si="451"/>
        <v>1780</v>
      </c>
      <c r="L378" s="146">
        <f t="shared" ca="1" si="451"/>
        <v>54</v>
      </c>
      <c r="M378" s="146">
        <f t="shared" ca="1" si="451"/>
        <v>2</v>
      </c>
      <c r="N378" s="193">
        <f t="shared" ca="1" si="396"/>
        <v>133.33333333333334</v>
      </c>
      <c r="O378" s="135">
        <f ca="1">SUM(Q378:AJ378)</f>
        <v>0</v>
      </c>
      <c r="P378" s="131" t="s">
        <v>233</v>
      </c>
      <c r="Q378" s="129">
        <f ca="1">SUMIFS('Production Result'!$D:$D,'Production Result'!$C:$C,'DA Injection'!$G378,'Production Result'!$B:$B,'DA Injection'!Q$2)</f>
        <v>0</v>
      </c>
      <c r="R378" s="129">
        <f ca="1">SUMIFS('Production Result'!$E:$E,'Production Result'!$C:$C,'DA Injection'!$G378,'Production Result'!$B:$B,'DA Injection'!Q$2)</f>
        <v>0</v>
      </c>
      <c r="S378" s="129">
        <f ca="1">SUMIFS('Production Result'!$D:$D,'Production Result'!$C:$C,'DA Injection'!$G378,'Production Result'!$B:$B,'DA Injection'!S$2)</f>
        <v>0</v>
      </c>
      <c r="T378" s="129">
        <f ca="1">SUMIFS('Production Result'!$E:$E,'Production Result'!$C:$C,'DA Injection'!$G378,'Production Result'!$B:$B,'DA Injection'!S$2)</f>
        <v>0</v>
      </c>
      <c r="U378" s="129">
        <f ca="1">SUMIFS('Production Result'!$D:$D,'Production Result'!$C:$C,'DA Injection'!$G378,'Production Result'!$B:$B,'DA Injection'!U$2)</f>
        <v>0</v>
      </c>
      <c r="V378" s="129">
        <f ca="1">SUMIFS('Production Result'!$E:$E,'Production Result'!$C:$C,'DA Injection'!$G378,'Production Result'!$B:$B,'DA Injection'!U$2)</f>
        <v>0</v>
      </c>
      <c r="W378" s="129">
        <f ca="1">SUMIFS('Production Result'!$D:$D,'Production Result'!$C:$C,'DA Injection'!$G378,'Production Result'!$B:$B,'DA Injection'!W$2)</f>
        <v>0</v>
      </c>
      <c r="X378" s="129">
        <f ca="1">SUMIFS('Production Result'!$E:$E,'Production Result'!$C:$C,'DA Injection'!$G378,'Production Result'!$B:$B,'DA Injection'!W$2)</f>
        <v>0</v>
      </c>
      <c r="Y378" s="129">
        <f ca="1">SUMIFS('Production Result'!$D:$D,'Production Result'!$C:$C,'DA Injection'!$G378,'Production Result'!$B:$B,'DA Injection'!Y$2)</f>
        <v>0</v>
      </c>
      <c r="Z378" s="129">
        <f ca="1">SUMIFS('Production Result'!$E:$E,'Production Result'!$C:$C,'DA Injection'!$G378,'Production Result'!$B:$B,'DA Injection'!Y$2)</f>
        <v>0</v>
      </c>
      <c r="AA378" s="129">
        <f ca="1">SUMIFS('Production Result'!$D:$D,'Production Result'!$C:$C,'DA Injection'!$G378,'Production Result'!$B:$B,'DA Injection'!AA$2)</f>
        <v>0</v>
      </c>
      <c r="AB378" s="129">
        <f ca="1">SUMIFS('Production Result'!$E:$E,'Production Result'!$C:$C,'DA Injection'!$G378,'Production Result'!$B:$B,'DA Injection'!AA$2)</f>
        <v>0</v>
      </c>
      <c r="AC378" s="129">
        <f ca="1">SUMIFS('Production Result'!$D:$D,'Production Result'!$C:$C,'DA Injection'!$G378,'Production Result'!$B:$B,'DA Injection'!AC$2)</f>
        <v>0</v>
      </c>
      <c r="AD378" s="129">
        <f ca="1">SUMIFS('Production Result'!$E:$E,'Production Result'!$C:$C,'DA Injection'!$G378,'Production Result'!$B:$B,'DA Injection'!AC$2)</f>
        <v>0</v>
      </c>
      <c r="AE378" s="129">
        <f ca="1">SUMIFS('Production Result'!$D:$D,'Production Result'!$C:$C,'DA Injection'!$G378,'Production Result'!$B:$B,'DA Injection'!AE$2)</f>
        <v>0</v>
      </c>
      <c r="AF378" s="129">
        <f ca="1">SUMIFS('Production Result'!$E:$E,'Production Result'!$C:$C,'DA Injection'!$G378,'Production Result'!$B:$B,'DA Injection'!AE$2)</f>
        <v>0</v>
      </c>
      <c r="AG378" s="129">
        <f ca="1">SUMIFS('Production Result'!$D:$D,'Production Result'!$C:$C,'DA Injection'!$G378,'Production Result'!$B:$B,'DA Injection'!AG$2)</f>
        <v>0</v>
      </c>
      <c r="AH378" s="129">
        <f ca="1">SUMIFS('Production Result'!$E:$E,'Production Result'!$C:$C,'DA Injection'!$G378,'Production Result'!$B:$B,'DA Injection'!AG$2)</f>
        <v>0</v>
      </c>
      <c r="AI378" s="129">
        <f ca="1">SUMIFS('Production Result'!$D:$D,'Production Result'!$C:$C,'DA Injection'!$G378,'Production Result'!$B:$B,'DA Injection'!AI$2)</f>
        <v>0</v>
      </c>
      <c r="AJ378" s="129">
        <f ca="1">SUMIFS('Production Result'!$E:$E,'Production Result'!$C:$C,'DA Injection'!$G378,'Production Result'!$B:$B,'DA Injection'!AI$2)</f>
        <v>0</v>
      </c>
      <c r="AK378" s="151"/>
      <c r="AL378" s="151"/>
      <c r="AM378" s="151"/>
      <c r="AN378" s="151"/>
      <c r="AO378" s="151"/>
      <c r="AP378" s="151"/>
      <c r="AQ378" s="151"/>
      <c r="AR378" s="151"/>
      <c r="AS378" s="151"/>
      <c r="AT378" s="151"/>
      <c r="AU378" s="151"/>
      <c r="AV378" s="151"/>
      <c r="AW378" s="151"/>
      <c r="AX378" s="151"/>
      <c r="AY378" s="151"/>
      <c r="AZ378" s="151"/>
      <c r="BA378" s="151"/>
      <c r="BB378" s="151"/>
      <c r="BC378" s="151"/>
      <c r="BD378" s="151"/>
      <c r="BE378" s="151"/>
      <c r="BF378" s="151"/>
      <c r="BG378" s="151"/>
      <c r="BH378" s="151"/>
      <c r="BI378" s="151"/>
      <c r="BJ378" s="151"/>
      <c r="BK378" s="151"/>
      <c r="BL378" s="151"/>
      <c r="BM378" s="151"/>
      <c r="BN378" s="151"/>
      <c r="BO378" s="151"/>
      <c r="BP378" s="151"/>
      <c r="BQ378" s="151"/>
      <c r="BR378" s="151"/>
    </row>
    <row r="379" spans="1:70" s="38" customFormat="1" ht="33">
      <c r="A379" s="35"/>
      <c r="B379" s="123"/>
      <c r="C379" s="144">
        <f t="shared" ca="1" si="387"/>
        <v>54</v>
      </c>
      <c r="D379" s="264">
        <f t="shared" ca="1" si="387"/>
        <v>0</v>
      </c>
      <c r="E379" s="144">
        <f t="shared" ref="E379:M379" ca="1" si="452">E378</f>
        <v>20</v>
      </c>
      <c r="F379" s="144">
        <f t="shared" ca="1" si="452"/>
        <v>850</v>
      </c>
      <c r="G379" s="434" t="str">
        <f t="shared" ca="1" si="452"/>
        <v>DJ63-01118A</v>
      </c>
      <c r="H379" s="196">
        <f t="shared" ca="1" si="452"/>
        <v>3451</v>
      </c>
      <c r="I379" s="144">
        <f t="shared" si="452"/>
        <v>0</v>
      </c>
      <c r="J379" s="212">
        <f t="shared" ca="1" si="452"/>
        <v>1</v>
      </c>
      <c r="K379" s="146">
        <f t="shared" ca="1" si="452"/>
        <v>1780</v>
      </c>
      <c r="L379" s="146">
        <f t="shared" ca="1" si="452"/>
        <v>54</v>
      </c>
      <c r="M379" s="146">
        <f t="shared" ca="1" si="452"/>
        <v>2</v>
      </c>
      <c r="N379" s="193">
        <f t="shared" ca="1" si="396"/>
        <v>133.33333333333334</v>
      </c>
      <c r="O379" s="135">
        <f ca="1">SUM(Q379:AJ379)</f>
        <v>0</v>
      </c>
      <c r="P379" s="132" t="s">
        <v>234</v>
      </c>
      <c r="Q379" s="129">
        <f ca="1">SUMIFS('Production Result'!$F:$F,'Production Result'!$C:$C,'DA Injection'!$G379,'Production Result'!$B:$B,'DA Injection'!Q$2)</f>
        <v>0</v>
      </c>
      <c r="R379" s="129">
        <f ca="1">SUMIFS('Production Result'!$G:$G,'Production Result'!$C:$C,'DA Injection'!$G379,'Production Result'!$B:$B,'DA Injection'!Q$2)</f>
        <v>0</v>
      </c>
      <c r="S379" s="129">
        <f ca="1">SUMIFS('Production Result'!$F:$F,'Production Result'!$C:$C,'DA Injection'!$G379,'Production Result'!$B:$B,'DA Injection'!S$2)</f>
        <v>0</v>
      </c>
      <c r="T379" s="129">
        <f ca="1">SUMIFS('Production Result'!$G:$G,'Production Result'!$C:$C,'DA Injection'!$G379,'Production Result'!$B:$B,'DA Injection'!S$2)</f>
        <v>0</v>
      </c>
      <c r="U379" s="129">
        <f ca="1">SUMIFS('Production Result'!$F:$F,'Production Result'!$C:$C,'DA Injection'!$G379,'Production Result'!$B:$B,'DA Injection'!U$2)</f>
        <v>0</v>
      </c>
      <c r="V379" s="129">
        <f ca="1">SUMIFS('Production Result'!$G:$G,'Production Result'!$C:$C,'DA Injection'!$G379,'Production Result'!$B:$B,'DA Injection'!U$2)</f>
        <v>0</v>
      </c>
      <c r="W379" s="129">
        <f ca="1">SUMIFS('Production Result'!$F:$F,'Production Result'!$C:$C,'DA Injection'!$G379,'Production Result'!$B:$B,'DA Injection'!W$2)</f>
        <v>0</v>
      </c>
      <c r="X379" s="129">
        <f ca="1">SUMIFS('Production Result'!$G:$G,'Production Result'!$C:$C,'DA Injection'!$G379,'Production Result'!$B:$B,'DA Injection'!W$2)</f>
        <v>0</v>
      </c>
      <c r="Y379" s="129">
        <f ca="1">SUMIFS('Production Result'!$F:$F,'Production Result'!$C:$C,'DA Injection'!$G379,'Production Result'!$B:$B,'DA Injection'!Y$2)</f>
        <v>0</v>
      </c>
      <c r="Z379" s="129">
        <f ca="1">SUMIFS('Production Result'!$G:$G,'Production Result'!$C:$C,'DA Injection'!$G379,'Production Result'!$B:$B,'DA Injection'!Y$2)</f>
        <v>0</v>
      </c>
      <c r="AA379" s="129">
        <f ca="1">SUMIFS('Production Result'!$F:$F,'Production Result'!$C:$C,'DA Injection'!$G379,'Production Result'!$B:$B,'DA Injection'!AA$2)</f>
        <v>0</v>
      </c>
      <c r="AB379" s="129">
        <f ca="1">SUMIFS('Production Result'!$G:$G,'Production Result'!$C:$C,'DA Injection'!$G379,'Production Result'!$B:$B,'DA Injection'!AA$2)</f>
        <v>0</v>
      </c>
      <c r="AC379" s="129">
        <f ca="1">SUMIFS('Production Result'!$F:$F,'Production Result'!$C:$C,'DA Injection'!$G379,'Production Result'!$B:$B,'DA Injection'!AC$2)</f>
        <v>0</v>
      </c>
      <c r="AD379" s="129">
        <f ca="1">SUMIFS('Production Result'!$G:$G,'Production Result'!$C:$C,'DA Injection'!$G379,'Production Result'!$B:$B,'DA Injection'!AC$2)</f>
        <v>0</v>
      </c>
      <c r="AE379" s="129">
        <f ca="1">SUMIFS('Production Result'!$F:$F,'Production Result'!$C:$C,'DA Injection'!$G379,'Production Result'!$B:$B,'DA Injection'!AE$2)</f>
        <v>0</v>
      </c>
      <c r="AF379" s="129">
        <f ca="1">SUMIFS('Production Result'!$G:$G,'Production Result'!$C:$C,'DA Injection'!$G379,'Production Result'!$B:$B,'DA Injection'!AE$2)</f>
        <v>0</v>
      </c>
      <c r="AG379" s="129">
        <f ca="1">SUMIFS('Production Result'!$F:$F,'Production Result'!$C:$C,'DA Injection'!$G379,'Production Result'!$B:$B,'DA Injection'!AG$2)</f>
        <v>0</v>
      </c>
      <c r="AH379" s="129">
        <f ca="1">SUMIFS('Production Result'!$G:$G,'Production Result'!$C:$C,'DA Injection'!$G379,'Production Result'!$B:$B,'DA Injection'!AG$2)</f>
        <v>0</v>
      </c>
      <c r="AI379" s="129">
        <f ca="1">SUMIFS('Production Result'!$F:$F,'Production Result'!$C:$C,'DA Injection'!$G379,'Production Result'!$B:$B,'DA Injection'!AI$2)</f>
        <v>0</v>
      </c>
      <c r="AJ379" s="129">
        <f ca="1">SUMIFS('Production Result'!$G:$G,'Production Result'!$C:$C,'DA Injection'!$G379,'Production Result'!$B:$B,'DA Injection'!AI$2)</f>
        <v>0</v>
      </c>
      <c r="AK379" s="151"/>
      <c r="AL379" s="151"/>
      <c r="AM379" s="151"/>
      <c r="AN379" s="151"/>
      <c r="AO379" s="151"/>
      <c r="AP379" s="151"/>
      <c r="AQ379" s="151"/>
      <c r="AR379" s="151"/>
      <c r="AS379" s="151"/>
      <c r="AT379" s="151"/>
      <c r="AU379" s="151"/>
      <c r="AV379" s="151"/>
      <c r="AW379" s="151"/>
      <c r="AX379" s="151"/>
      <c r="AY379" s="151"/>
      <c r="AZ379" s="151"/>
      <c r="BA379" s="151"/>
      <c r="BB379" s="151"/>
      <c r="BC379" s="151"/>
      <c r="BD379" s="151"/>
      <c r="BE379" s="151"/>
      <c r="BF379" s="151"/>
      <c r="BG379" s="151"/>
      <c r="BH379" s="151"/>
      <c r="BI379" s="151"/>
      <c r="BJ379" s="151"/>
      <c r="BK379" s="151"/>
      <c r="BL379" s="151"/>
      <c r="BM379" s="151"/>
      <c r="BN379" s="151"/>
      <c r="BO379" s="151"/>
      <c r="BP379" s="151"/>
      <c r="BQ379" s="151"/>
      <c r="BR379" s="151"/>
    </row>
    <row r="380" spans="1:70" s="38" customFormat="1" ht="33">
      <c r="A380" s="35"/>
      <c r="B380" s="123"/>
      <c r="C380" s="145">
        <f t="shared" ca="1" si="387"/>
        <v>54</v>
      </c>
      <c r="D380" s="264">
        <f t="shared" ca="1" si="387"/>
        <v>0</v>
      </c>
      <c r="E380" s="145">
        <f t="shared" ref="E380:M380" ca="1" si="453">E379</f>
        <v>20</v>
      </c>
      <c r="F380" s="145">
        <f t="shared" ca="1" si="453"/>
        <v>850</v>
      </c>
      <c r="G380" s="435" t="str">
        <f t="shared" ca="1" si="453"/>
        <v>DJ63-01118A</v>
      </c>
      <c r="H380" s="196">
        <f t="shared" ca="1" si="453"/>
        <v>3451</v>
      </c>
      <c r="I380" s="145">
        <f t="shared" si="453"/>
        <v>0</v>
      </c>
      <c r="J380" s="213">
        <f t="shared" ca="1" si="453"/>
        <v>1</v>
      </c>
      <c r="K380" s="146">
        <f t="shared" ca="1" si="453"/>
        <v>1780</v>
      </c>
      <c r="L380" s="146">
        <f t="shared" ca="1" si="453"/>
        <v>54</v>
      </c>
      <c r="M380" s="146">
        <f t="shared" ca="1" si="453"/>
        <v>2</v>
      </c>
      <c r="N380" s="194">
        <f t="shared" ca="1" si="396"/>
        <v>133.33333333333334</v>
      </c>
      <c r="O380" s="137" t="e">
        <f ca="1">O379/O378</f>
        <v>#DIV/0!</v>
      </c>
      <c r="P380" s="136" t="s">
        <v>239</v>
      </c>
      <c r="Q380" s="138" t="str">
        <f t="shared" ref="Q380:AJ380" ca="1" si="454">IFERROR(Q379/Q378,"")</f>
        <v/>
      </c>
      <c r="R380" s="138" t="str">
        <f t="shared" ca="1" si="454"/>
        <v/>
      </c>
      <c r="S380" s="138" t="str">
        <f t="shared" ca="1" si="454"/>
        <v/>
      </c>
      <c r="T380" s="138" t="str">
        <f t="shared" ca="1" si="454"/>
        <v/>
      </c>
      <c r="U380" s="138" t="str">
        <f t="shared" ca="1" si="454"/>
        <v/>
      </c>
      <c r="V380" s="138" t="str">
        <f t="shared" ca="1" si="454"/>
        <v/>
      </c>
      <c r="W380" s="138" t="str">
        <f t="shared" ca="1" si="454"/>
        <v/>
      </c>
      <c r="X380" s="138" t="str">
        <f t="shared" ca="1" si="454"/>
        <v/>
      </c>
      <c r="Y380" s="138" t="str">
        <f t="shared" ca="1" si="454"/>
        <v/>
      </c>
      <c r="Z380" s="138" t="str">
        <f t="shared" ca="1" si="454"/>
        <v/>
      </c>
      <c r="AA380" s="138" t="str">
        <f t="shared" ca="1" si="454"/>
        <v/>
      </c>
      <c r="AB380" s="138" t="str">
        <f t="shared" ca="1" si="454"/>
        <v/>
      </c>
      <c r="AC380" s="138" t="str">
        <f t="shared" ca="1" si="454"/>
        <v/>
      </c>
      <c r="AD380" s="138" t="str">
        <f t="shared" ca="1" si="454"/>
        <v/>
      </c>
      <c r="AE380" s="138" t="str">
        <f t="shared" ca="1" si="454"/>
        <v/>
      </c>
      <c r="AF380" s="138" t="str">
        <f t="shared" ca="1" si="454"/>
        <v/>
      </c>
      <c r="AG380" s="138" t="str">
        <f t="shared" ca="1" si="454"/>
        <v/>
      </c>
      <c r="AH380" s="138" t="str">
        <f t="shared" ca="1" si="454"/>
        <v/>
      </c>
      <c r="AI380" s="138" t="str">
        <f t="shared" ca="1" si="454"/>
        <v/>
      </c>
      <c r="AJ380" s="138" t="str">
        <f t="shared" ca="1" si="454"/>
        <v/>
      </c>
      <c r="AK380" s="151"/>
      <c r="AL380" s="151"/>
      <c r="AM380" s="151"/>
      <c r="AN380" s="151"/>
      <c r="AO380" s="151"/>
      <c r="AP380" s="151"/>
      <c r="AQ380" s="151"/>
      <c r="AR380" s="151"/>
      <c r="AS380" s="151"/>
      <c r="AT380" s="151"/>
      <c r="AU380" s="151"/>
      <c r="AV380" s="151"/>
      <c r="AW380" s="151"/>
      <c r="AX380" s="151"/>
      <c r="AY380" s="151"/>
      <c r="AZ380" s="151"/>
      <c r="BA380" s="151"/>
      <c r="BB380" s="151"/>
      <c r="BC380" s="151"/>
      <c r="BD380" s="151"/>
      <c r="BE380" s="151"/>
      <c r="BF380" s="151"/>
      <c r="BG380" s="151"/>
      <c r="BH380" s="151"/>
      <c r="BI380" s="151"/>
      <c r="BJ380" s="151"/>
      <c r="BK380" s="151"/>
      <c r="BL380" s="151"/>
      <c r="BM380" s="151"/>
      <c r="BN380" s="151"/>
      <c r="BO380" s="151"/>
      <c r="BP380" s="151"/>
      <c r="BQ380" s="151"/>
      <c r="BR380" s="151"/>
    </row>
    <row r="381" spans="1:70" s="115" customFormat="1" ht="33">
      <c r="A381" s="114"/>
      <c r="B381" s="121"/>
      <c r="C381" s="141">
        <f ca="1">IF(P385="Good",COUNTIF(INDIRECT("P1:P"&amp;ROW(P385)),"Good"))</f>
        <v>55</v>
      </c>
      <c r="D381" s="285">
        <f ca="1">IFERROR(SUM(Q385:AJ385)/SUM(Q384:AJ384),"-")</f>
        <v>0</v>
      </c>
      <c r="E381" s="139">
        <f ca="1">VLOOKUP(G381,'Code List'!B:D,2,0)</f>
        <v>20</v>
      </c>
      <c r="F381" s="139">
        <f ca="1">VLOOKUP(G381,'Code List'!B:D,3,0)</f>
        <v>850</v>
      </c>
      <c r="G381" s="427" t="str">
        <f ca="1">VLOOKUP(C381,'Code List'!A:B,2,0)</f>
        <v>DJ61-01852A/ASS</v>
      </c>
      <c r="H381" s="195">
        <f ca="1">SUM(Q382:AJ382)-K381</f>
        <v>7682</v>
      </c>
      <c r="I381" s="133"/>
      <c r="J381" s="211">
        <f ca="1">VLOOKUP(G381,'Code List'!B:G,6,0)</f>
        <v>1</v>
      </c>
      <c r="K381" s="140">
        <f ca="1">SUMIFS(Stock!C:C,Stock!B:B,'DA Injection'!G381)+SUMIFS(Stock!C:C,Stock!B:B,VLOOKUP('DA Injection'!G381,'Code List'!$B:$K,10,0))</f>
        <v>632</v>
      </c>
      <c r="L381" s="140">
        <f ca="1">VLOOKUP(G381,'Code List'!B:F,4,0)</f>
        <v>53.8</v>
      </c>
      <c r="M381" s="140">
        <f ca="1">VLOOKUP(G381,'Code List'!B:F,5,0)</f>
        <v>2</v>
      </c>
      <c r="N381" s="197">
        <f t="shared" ca="1" si="396"/>
        <v>133.8289962825279</v>
      </c>
      <c r="O381" s="134"/>
      <c r="P381" s="124" t="s">
        <v>231</v>
      </c>
      <c r="Q381" s="125" t="s">
        <v>228</v>
      </c>
      <c r="R381" s="126" t="s">
        <v>229</v>
      </c>
      <c r="S381" s="125" t="s">
        <v>228</v>
      </c>
      <c r="T381" s="126" t="s">
        <v>229</v>
      </c>
      <c r="U381" s="125" t="s">
        <v>228</v>
      </c>
      <c r="V381" s="126" t="s">
        <v>229</v>
      </c>
      <c r="W381" s="125" t="s">
        <v>228</v>
      </c>
      <c r="X381" s="126" t="s">
        <v>229</v>
      </c>
      <c r="Y381" s="125" t="s">
        <v>228</v>
      </c>
      <c r="Z381" s="126" t="s">
        <v>229</v>
      </c>
      <c r="AA381" s="125" t="s">
        <v>228</v>
      </c>
      <c r="AB381" s="126" t="s">
        <v>229</v>
      </c>
      <c r="AC381" s="125" t="s">
        <v>228</v>
      </c>
      <c r="AD381" s="126" t="s">
        <v>229</v>
      </c>
      <c r="AE381" s="125" t="s">
        <v>228</v>
      </c>
      <c r="AF381" s="126" t="s">
        <v>229</v>
      </c>
      <c r="AG381" s="125" t="s">
        <v>228</v>
      </c>
      <c r="AH381" s="126" t="s">
        <v>229</v>
      </c>
      <c r="AI381" s="125" t="s">
        <v>228</v>
      </c>
      <c r="AJ381" s="126" t="s">
        <v>229</v>
      </c>
      <c r="AK381" s="150"/>
      <c r="AL381" s="150"/>
      <c r="AM381" s="150"/>
      <c r="AN381" s="150"/>
      <c r="AO381" s="150"/>
      <c r="AP381" s="150"/>
      <c r="AQ381" s="150"/>
      <c r="AR381" s="150"/>
      <c r="AS381" s="150"/>
      <c r="AT381" s="150"/>
      <c r="AU381" s="150"/>
      <c r="AV381" s="150"/>
      <c r="AW381" s="150"/>
      <c r="AX381" s="150"/>
      <c r="AY381" s="150"/>
      <c r="AZ381" s="150"/>
      <c r="BA381" s="150"/>
      <c r="BB381" s="150"/>
      <c r="BC381" s="150"/>
      <c r="BD381" s="150"/>
      <c r="BE381" s="150"/>
      <c r="BF381" s="150"/>
      <c r="BG381" s="150"/>
      <c r="BH381" s="150"/>
      <c r="BI381" s="150"/>
      <c r="BJ381" s="150"/>
      <c r="BK381" s="150"/>
      <c r="BL381" s="150"/>
      <c r="BM381" s="150"/>
      <c r="BN381" s="150"/>
      <c r="BO381" s="150"/>
      <c r="BP381" s="150"/>
      <c r="BQ381" s="150"/>
      <c r="BR381" s="150"/>
    </row>
    <row r="382" spans="1:70" s="115" customFormat="1" ht="66.95" customHeight="1">
      <c r="A382" s="114"/>
      <c r="B382" s="121"/>
      <c r="C382" s="144">
        <f t="shared" ref="C382:M382" ca="1" si="455">C381</f>
        <v>55</v>
      </c>
      <c r="D382" s="264">
        <f t="shared" ca="1" si="455"/>
        <v>0</v>
      </c>
      <c r="E382" s="144">
        <f t="shared" ca="1" si="455"/>
        <v>20</v>
      </c>
      <c r="F382" s="144">
        <f t="shared" ca="1" si="455"/>
        <v>850</v>
      </c>
      <c r="G382" s="429" t="str">
        <f t="shared" ca="1" si="455"/>
        <v>DJ61-01852A/ASS</v>
      </c>
      <c r="H382" s="196">
        <f t="shared" ca="1" si="455"/>
        <v>7682</v>
      </c>
      <c r="I382" s="144">
        <f t="shared" si="455"/>
        <v>0</v>
      </c>
      <c r="J382" s="212">
        <f t="shared" ca="1" si="455"/>
        <v>1</v>
      </c>
      <c r="K382" s="146">
        <f t="shared" ca="1" si="455"/>
        <v>632</v>
      </c>
      <c r="L382" s="146">
        <f t="shared" ca="1" si="455"/>
        <v>53.8</v>
      </c>
      <c r="M382" s="146">
        <f t="shared" ca="1" si="455"/>
        <v>2</v>
      </c>
      <c r="N382" s="193">
        <f t="shared" ca="1" si="396"/>
        <v>133.8289962825279</v>
      </c>
      <c r="O382" s="134" t="s">
        <v>238</v>
      </c>
      <c r="P382" s="124"/>
      <c r="Q382" s="463">
        <f ca="1">IF(SUMIFS(INDIRECT("'PSI WM REF'!"&amp;SUBSTITUTE(ADDRESS(1,MATCH(Q$2,INDIRECT("'PSI WM REF'!"&amp;"5:5"),0)),"$1","")&amp;":"&amp;SUBSTITUTE(ADDRESS(1,MATCH(Q$2,INDIRECT("'PSI WM REF'!"&amp;"5:5"),0)),"$1","")),INDIRECT("'PSI WM REF'!"&amp;"C:C"),$G381,INDIRECT("'PSI WM REF'!"&amp;"U:U"),"3.Balance stock (only SEHC)")&gt;0,0,IF(ABS(SUMIFS(INDIRECT("'PSI WM REF'!"&amp;SUBSTITUTE(ADDRESS(1,MATCH(Q$2,INDIRECT("'PSI WM REF'!"&amp;"5:5"),0)),"$1","")&amp;":"&amp;SUBSTITUTE(ADDRESS(1,MATCH(Q$2,INDIRECT("'PSI WM REF'!"&amp;"5:5"),0)),"$1","")),INDIRECT("'PSI WM REF'!"&amp;"C:C"),$G381,INDIRECT("'PSI WM REF'!"&amp;"U:U"),"3.Balance stock (only SEHC)"))&gt;SUMIFS(INDIRECT("'PSI WM REF'!"&amp;SUBSTITUTE(ADDRESS(1,MATCH(Q$2,INDIRECT("'PSI WM REF'!"&amp;"5:5"),0)),"$1","")&amp;":"&amp;SUBSTITUTE(ADDRESS(1,MATCH(Q$2,INDIRECT("'PSI WM REF'!"&amp;"5:5"),0)),"$1","")),INDIRECT("'PSI WM REF'!"&amp;"C:C"),$G381,INDIRECT("'PSI WM REF'!"&amp;"U:U"),"1.Requirements (필요량)"),SUMIFS(INDIRECT("'PSI WM REF'!"&amp;SUBSTITUTE(ADDRESS(1,MATCH(Q$2,INDIRECT("'PSI WM REF'!"&amp;"5:5"),0)),"$1","")&amp;":"&amp;SUBSTITUTE(ADDRESS(1,MATCH(Q$2,INDIRECT("'PSI WM REF'!"&amp;"5:5"),0)),"$1","")),INDIRECT("'PSI WM REF'!"&amp;"C:C"),$G381,INDIRECT("'PSI WM REF'!"&amp;"U:U"),"1.Requirements (필요량)"),ABS(SUMIFS(INDIRECT("'PSI WM REF'!"&amp;SUBSTITUTE(ADDRESS(1,MATCH(Q$2,INDIRECT("'PSI WM REF'!"&amp;"5:5"),0)),"$1","")&amp;":"&amp;SUBSTITUTE(ADDRESS(1,MATCH(Q$2,INDIRECT("'PSI WM REF'!"&amp;"5:5"),0)),"$1","")),INDIRECT("'PSI WM REF'!"&amp;"C:C"),$G381,INDIRECT("'PSI WM REF'!"&amp;"U:U"),"3.Balance stock (only SEHC)"))))+N(" [[[[               Comment: WM REF PSI              ]]]")+IFERROR(SUMIFS(INDIRECT("'PSI VC'!"&amp;SUBSTITUTE(ADDRESS(1,MATCH(Q$2,INDIRECT("'PSI VC'!"&amp;"3:3"),0)),"$1","")&amp;":"&amp;SUBSTITUTE(ADDRESS(1,MATCH(Q$2,INDIRECT("'PSI VC'!"&amp;"3:3"),0)),"$1","")),INDIRECT("'PSI VC'!"&amp;"A:A"),$G381),0)+N("[[[                    Comment: VC PSI                    ]]]")+SUMIFS(INDIRECT("'Assy PSI Shortage'!"&amp;SUBSTITUTE(ADDRESS(1,42+MATCH(Q$2,INDIRECT("'Assy PSI Shortage'!"&amp;"AQ2:BA2"),0)),"$1","")&amp;":"&amp;SUBSTITUTE(ADDRESS(1,42+MATCH(Q$2,INDIRECT("'Assy PSI Shortage'!"&amp;"AQ2:BA2"),0)),"$1","")),'Assy PSI Shortage'!$AP:$AP,'DA Injection'!$G381)+N("[[[                    Comment: Assy PSI                    ]]]")</f>
        <v>3039</v>
      </c>
      <c r="R382" s="464"/>
      <c r="S382" s="463">
        <f ca="1">IF(SUMIFS(INDIRECT("'PSI WM REF'!"&amp;SUBSTITUTE(ADDRESS(1,MATCH(S$2,INDIRECT("'PSI WM REF'!"&amp;"5:5"),0)),"$1","")&amp;":"&amp;SUBSTITUTE(ADDRESS(1,MATCH(S$2,INDIRECT("'PSI WM REF'!"&amp;"5:5"),0)),"$1","")),INDIRECT("'PSI WM REF'!"&amp;"C:C"),$G381,INDIRECT("'PSI WM REF'!"&amp;"U:U"),"3.Balance stock (only SEHC)")&gt;0,0,IF(ABS(SUMIFS(INDIRECT("'PSI WM REF'!"&amp;SUBSTITUTE(ADDRESS(1,MATCH(S$2,INDIRECT("'PSI WM REF'!"&amp;"5:5"),0)),"$1","")&amp;":"&amp;SUBSTITUTE(ADDRESS(1,MATCH(S$2,INDIRECT("'PSI WM REF'!"&amp;"5:5"),0)),"$1","")),INDIRECT("'PSI WM REF'!"&amp;"C:C"),$G381,INDIRECT("'PSI WM REF'!"&amp;"U:U"),"3.Balance stock (only SEHC)"))&gt;SUMIFS(INDIRECT("'PSI WM REF'!"&amp;SUBSTITUTE(ADDRESS(1,MATCH(S$2,INDIRECT("'PSI WM REF'!"&amp;"5:5"),0)),"$1","")&amp;":"&amp;SUBSTITUTE(ADDRESS(1,MATCH(S$2,INDIRECT("'PSI WM REF'!"&amp;"5:5"),0)),"$1","")),INDIRECT("'PSI WM REF'!"&amp;"C:C"),$G381,INDIRECT("'PSI WM REF'!"&amp;"U:U"),"1.Requirements (필요량)"),SUMIFS(INDIRECT("'PSI WM REF'!"&amp;SUBSTITUTE(ADDRESS(1,MATCH(S$2,INDIRECT("'PSI WM REF'!"&amp;"5:5"),0)),"$1","")&amp;":"&amp;SUBSTITUTE(ADDRESS(1,MATCH(S$2,INDIRECT("'PSI WM REF'!"&amp;"5:5"),0)),"$1","")),INDIRECT("'PSI WM REF'!"&amp;"C:C"),$G381,INDIRECT("'PSI WM REF'!"&amp;"U:U"),"1.Requirements (필요량)"),ABS(SUMIFS(INDIRECT("'PSI WM REF'!"&amp;SUBSTITUTE(ADDRESS(1,MATCH(S$2,INDIRECT("'PSI WM REF'!"&amp;"5:5"),0)),"$1","")&amp;":"&amp;SUBSTITUTE(ADDRESS(1,MATCH(S$2,INDIRECT("'PSI WM REF'!"&amp;"5:5"),0)),"$1","")),INDIRECT("'PSI WM REF'!"&amp;"C:C"),$G381,INDIRECT("'PSI WM REF'!"&amp;"U:U"),"3.Balance stock (only SEHC)"))))+N(" [[[[               Comment: WM REF PSI              ]]]")+IFERROR(SUMIFS(INDIRECT("'PSI VC'!"&amp;SUBSTITUTE(ADDRESS(1,MATCH(S$2,INDIRECT("'PSI VC'!"&amp;"3:3"),0)),"$1","")&amp;":"&amp;SUBSTITUTE(ADDRESS(1,MATCH(S$2,INDIRECT("'PSI VC'!"&amp;"3:3"),0)),"$1","")),INDIRECT("'PSI VC'!"&amp;"A:A"),$G381),0)+N("[[[                    Comment: VC PSI                    ]]]")+SUMIFS(INDIRECT("'Assy PSI Shortage'!"&amp;SUBSTITUTE(ADDRESS(1,42+MATCH(S$2,INDIRECT("'Assy PSI Shortage'!"&amp;"AQ2:BA2"),0)),"$1","")&amp;":"&amp;SUBSTITUTE(ADDRESS(1,42+MATCH(S$2,INDIRECT("'Assy PSI Shortage'!"&amp;"AQ2:BA2"),0)),"$1","")),'Assy PSI Shortage'!$AP:$AP,'DA Injection'!$G381)+N("[[[                    Comment: Assy PSI                    ]]]")</f>
        <v>0</v>
      </c>
      <c r="T382" s="464"/>
      <c r="U382" s="463">
        <f ca="1">IF(SUMIFS(INDIRECT("'PSI WM REF'!"&amp;SUBSTITUTE(ADDRESS(1,MATCH(U$2,INDIRECT("'PSI WM REF'!"&amp;"5:5"),0)),"$1","")&amp;":"&amp;SUBSTITUTE(ADDRESS(1,MATCH(U$2,INDIRECT("'PSI WM REF'!"&amp;"5:5"),0)),"$1","")),INDIRECT("'PSI WM REF'!"&amp;"C:C"),$G381,INDIRECT("'PSI WM REF'!"&amp;"U:U"),"3.Balance stock (only SEHC)")&gt;0,0,IF(ABS(SUMIFS(INDIRECT("'PSI WM REF'!"&amp;SUBSTITUTE(ADDRESS(1,MATCH(U$2,INDIRECT("'PSI WM REF'!"&amp;"5:5"),0)),"$1","")&amp;":"&amp;SUBSTITUTE(ADDRESS(1,MATCH(U$2,INDIRECT("'PSI WM REF'!"&amp;"5:5"),0)),"$1","")),INDIRECT("'PSI WM REF'!"&amp;"C:C"),$G381,INDIRECT("'PSI WM REF'!"&amp;"U:U"),"3.Balance stock (only SEHC)"))&gt;SUMIFS(INDIRECT("'PSI WM REF'!"&amp;SUBSTITUTE(ADDRESS(1,MATCH(U$2,INDIRECT("'PSI WM REF'!"&amp;"5:5"),0)),"$1","")&amp;":"&amp;SUBSTITUTE(ADDRESS(1,MATCH(U$2,INDIRECT("'PSI WM REF'!"&amp;"5:5"),0)),"$1","")),INDIRECT("'PSI WM REF'!"&amp;"C:C"),$G381,INDIRECT("'PSI WM REF'!"&amp;"U:U"),"1.Requirements (필요량)"),SUMIFS(INDIRECT("'PSI WM REF'!"&amp;SUBSTITUTE(ADDRESS(1,MATCH(U$2,INDIRECT("'PSI WM REF'!"&amp;"5:5"),0)),"$1","")&amp;":"&amp;SUBSTITUTE(ADDRESS(1,MATCH(U$2,INDIRECT("'PSI WM REF'!"&amp;"5:5"),0)),"$1","")),INDIRECT("'PSI WM REF'!"&amp;"C:C"),$G381,INDIRECT("'PSI WM REF'!"&amp;"U:U"),"1.Requirements (필요량)"),ABS(SUMIFS(INDIRECT("'PSI WM REF'!"&amp;SUBSTITUTE(ADDRESS(1,MATCH(U$2,INDIRECT("'PSI WM REF'!"&amp;"5:5"),0)),"$1","")&amp;":"&amp;SUBSTITUTE(ADDRESS(1,MATCH(U$2,INDIRECT("'PSI WM REF'!"&amp;"5:5"),0)),"$1","")),INDIRECT("'PSI WM REF'!"&amp;"C:C"),$G381,INDIRECT("'PSI WM REF'!"&amp;"U:U"),"3.Balance stock (only SEHC)"))))+N(" [[[[               Comment: WM REF PSI              ]]]")+IFERROR(SUMIFS(INDIRECT("'PSI VC'!"&amp;SUBSTITUTE(ADDRESS(1,MATCH(U$2,INDIRECT("'PSI VC'!"&amp;"3:3"),0)),"$1","")&amp;":"&amp;SUBSTITUTE(ADDRESS(1,MATCH(U$2,INDIRECT("'PSI VC'!"&amp;"3:3"),0)),"$1","")),INDIRECT("'PSI VC'!"&amp;"A:A"),$G381),0)+N("[[[                    Comment: VC PSI                    ]]]")+SUMIFS(INDIRECT("'Assy PSI Shortage'!"&amp;SUBSTITUTE(ADDRESS(1,42+MATCH(U$2,INDIRECT("'Assy PSI Shortage'!"&amp;"AQ2:BA2"),0)),"$1","")&amp;":"&amp;SUBSTITUTE(ADDRESS(1,42+MATCH(U$2,INDIRECT("'Assy PSI Shortage'!"&amp;"AQ2:BA2"),0)),"$1","")),'Assy PSI Shortage'!$AP:$AP,'DA Injection'!$G381)+N("[[[                    Comment: Assy PSI                    ]]]")</f>
        <v>0</v>
      </c>
      <c r="V382" s="464"/>
      <c r="W382" s="463">
        <f ca="1">IF(SUMIFS(INDIRECT("'PSI WM REF'!"&amp;SUBSTITUTE(ADDRESS(1,MATCH(W$2,INDIRECT("'PSI WM REF'!"&amp;"5:5"),0)),"$1","")&amp;":"&amp;SUBSTITUTE(ADDRESS(1,MATCH(W$2,INDIRECT("'PSI WM REF'!"&amp;"5:5"),0)),"$1","")),INDIRECT("'PSI WM REF'!"&amp;"C:C"),$G381,INDIRECT("'PSI WM REF'!"&amp;"U:U"),"3.Balance stock (only SEHC)")&gt;0,0,IF(ABS(SUMIFS(INDIRECT("'PSI WM REF'!"&amp;SUBSTITUTE(ADDRESS(1,MATCH(W$2,INDIRECT("'PSI WM REF'!"&amp;"5:5"),0)),"$1","")&amp;":"&amp;SUBSTITUTE(ADDRESS(1,MATCH(W$2,INDIRECT("'PSI WM REF'!"&amp;"5:5"),0)),"$1","")),INDIRECT("'PSI WM REF'!"&amp;"C:C"),$G381,INDIRECT("'PSI WM REF'!"&amp;"U:U"),"3.Balance stock (only SEHC)"))&gt;SUMIFS(INDIRECT("'PSI WM REF'!"&amp;SUBSTITUTE(ADDRESS(1,MATCH(W$2,INDIRECT("'PSI WM REF'!"&amp;"5:5"),0)),"$1","")&amp;":"&amp;SUBSTITUTE(ADDRESS(1,MATCH(W$2,INDIRECT("'PSI WM REF'!"&amp;"5:5"),0)),"$1","")),INDIRECT("'PSI WM REF'!"&amp;"C:C"),$G381,INDIRECT("'PSI WM REF'!"&amp;"U:U"),"1.Requirements (필요량)"),SUMIFS(INDIRECT("'PSI WM REF'!"&amp;SUBSTITUTE(ADDRESS(1,MATCH(W$2,INDIRECT("'PSI WM REF'!"&amp;"5:5"),0)),"$1","")&amp;":"&amp;SUBSTITUTE(ADDRESS(1,MATCH(W$2,INDIRECT("'PSI WM REF'!"&amp;"5:5"),0)),"$1","")),INDIRECT("'PSI WM REF'!"&amp;"C:C"),$G381,INDIRECT("'PSI WM REF'!"&amp;"U:U"),"1.Requirements (필요량)"),ABS(SUMIFS(INDIRECT("'PSI WM REF'!"&amp;SUBSTITUTE(ADDRESS(1,MATCH(W$2,INDIRECT("'PSI WM REF'!"&amp;"5:5"),0)),"$1","")&amp;":"&amp;SUBSTITUTE(ADDRESS(1,MATCH(W$2,INDIRECT("'PSI WM REF'!"&amp;"5:5"),0)),"$1","")),INDIRECT("'PSI WM REF'!"&amp;"C:C"),$G381,INDIRECT("'PSI WM REF'!"&amp;"U:U"),"3.Balance stock (only SEHC)"))))+N(" [[[[               Comment: WM REF PSI              ]]]")+IFERROR(SUMIFS(INDIRECT("'PSI VC'!"&amp;SUBSTITUTE(ADDRESS(1,MATCH(W$2,INDIRECT("'PSI VC'!"&amp;"3:3"),0)),"$1","")&amp;":"&amp;SUBSTITUTE(ADDRESS(1,MATCH(W$2,INDIRECT("'PSI VC'!"&amp;"3:3"),0)),"$1","")),INDIRECT("'PSI VC'!"&amp;"A:A"),$G381),0)+N("[[[                    Comment: VC PSI                    ]]]")+SUMIFS(INDIRECT("'Assy PSI Shortage'!"&amp;SUBSTITUTE(ADDRESS(1,42+MATCH(W$2,INDIRECT("'Assy PSI Shortage'!"&amp;"AQ2:BA2"),0)),"$1","")&amp;":"&amp;SUBSTITUTE(ADDRESS(1,42+MATCH(W$2,INDIRECT("'Assy PSI Shortage'!"&amp;"AQ2:BA2"),0)),"$1","")),'Assy PSI Shortage'!$AP:$AP,'DA Injection'!$G381)+N("[[[                    Comment: Assy PSI                    ]]]")</f>
        <v>0</v>
      </c>
      <c r="X382" s="464"/>
      <c r="Y382" s="463">
        <f ca="1">IF(SUMIFS(INDIRECT("'PSI WM REF'!"&amp;SUBSTITUTE(ADDRESS(1,MATCH(Y$2,INDIRECT("'PSI WM REF'!"&amp;"5:5"),0)),"$1","")&amp;":"&amp;SUBSTITUTE(ADDRESS(1,MATCH(Y$2,INDIRECT("'PSI WM REF'!"&amp;"5:5"),0)),"$1","")),INDIRECT("'PSI WM REF'!"&amp;"C:C"),$G381,INDIRECT("'PSI WM REF'!"&amp;"U:U"),"3.Balance stock (only SEHC)")&gt;0,0,IF(ABS(SUMIFS(INDIRECT("'PSI WM REF'!"&amp;SUBSTITUTE(ADDRESS(1,MATCH(Y$2,INDIRECT("'PSI WM REF'!"&amp;"5:5"),0)),"$1","")&amp;":"&amp;SUBSTITUTE(ADDRESS(1,MATCH(Y$2,INDIRECT("'PSI WM REF'!"&amp;"5:5"),0)),"$1","")),INDIRECT("'PSI WM REF'!"&amp;"C:C"),$G381,INDIRECT("'PSI WM REF'!"&amp;"U:U"),"3.Balance stock (only SEHC)"))&gt;SUMIFS(INDIRECT("'PSI WM REF'!"&amp;SUBSTITUTE(ADDRESS(1,MATCH(Y$2,INDIRECT("'PSI WM REF'!"&amp;"5:5"),0)),"$1","")&amp;":"&amp;SUBSTITUTE(ADDRESS(1,MATCH(Y$2,INDIRECT("'PSI WM REF'!"&amp;"5:5"),0)),"$1","")),INDIRECT("'PSI WM REF'!"&amp;"C:C"),$G381,INDIRECT("'PSI WM REF'!"&amp;"U:U"),"1.Requirements (필요량)"),SUMIFS(INDIRECT("'PSI WM REF'!"&amp;SUBSTITUTE(ADDRESS(1,MATCH(Y$2,INDIRECT("'PSI WM REF'!"&amp;"5:5"),0)),"$1","")&amp;":"&amp;SUBSTITUTE(ADDRESS(1,MATCH(Y$2,INDIRECT("'PSI WM REF'!"&amp;"5:5"),0)),"$1","")),INDIRECT("'PSI WM REF'!"&amp;"C:C"),$G381,INDIRECT("'PSI WM REF'!"&amp;"U:U"),"1.Requirements (필요량)"),ABS(SUMIFS(INDIRECT("'PSI WM REF'!"&amp;SUBSTITUTE(ADDRESS(1,MATCH(Y$2,INDIRECT("'PSI WM REF'!"&amp;"5:5"),0)),"$1","")&amp;":"&amp;SUBSTITUTE(ADDRESS(1,MATCH(Y$2,INDIRECT("'PSI WM REF'!"&amp;"5:5"),0)),"$1","")),INDIRECT("'PSI WM REF'!"&amp;"C:C"),$G381,INDIRECT("'PSI WM REF'!"&amp;"U:U"),"3.Balance stock (only SEHC)"))))+N(" [[[[               Comment: WM REF PSI              ]]]")+IFERROR(SUMIFS(INDIRECT("'PSI VC'!"&amp;SUBSTITUTE(ADDRESS(1,MATCH(Y$2,INDIRECT("'PSI VC'!"&amp;"3:3"),0)),"$1","")&amp;":"&amp;SUBSTITUTE(ADDRESS(1,MATCH(Y$2,INDIRECT("'PSI VC'!"&amp;"3:3"),0)),"$1","")),INDIRECT("'PSI VC'!"&amp;"A:A"),$G381),0)+N("[[[                    Comment: VC PSI                    ]]]")+SUMIFS(INDIRECT("'Assy PSI Shortage'!"&amp;SUBSTITUTE(ADDRESS(1,42+MATCH(Y$2,INDIRECT("'Assy PSI Shortage'!"&amp;"AQ2:BA2"),0)),"$1","")&amp;":"&amp;SUBSTITUTE(ADDRESS(1,42+MATCH(Y$2,INDIRECT("'Assy PSI Shortage'!"&amp;"AQ2:BA2"),0)),"$1","")),'Assy PSI Shortage'!$AP:$AP,'DA Injection'!$G381)+N("[[[                    Comment: Assy PSI                    ]]]")</f>
        <v>0</v>
      </c>
      <c r="Z382" s="464"/>
      <c r="AA382" s="463">
        <f ca="1">IF(SUMIFS(INDIRECT("'PSI WM REF'!"&amp;SUBSTITUTE(ADDRESS(1,MATCH(AA$2,INDIRECT("'PSI WM REF'!"&amp;"5:5"),0)),"$1","")&amp;":"&amp;SUBSTITUTE(ADDRESS(1,MATCH(AA$2,INDIRECT("'PSI WM REF'!"&amp;"5:5"),0)),"$1","")),INDIRECT("'PSI WM REF'!"&amp;"C:C"),$G381,INDIRECT("'PSI WM REF'!"&amp;"U:U"),"3.Balance stock (only SEHC)")&gt;0,0,IF(ABS(SUMIFS(INDIRECT("'PSI WM REF'!"&amp;SUBSTITUTE(ADDRESS(1,MATCH(AA$2,INDIRECT("'PSI WM REF'!"&amp;"5:5"),0)),"$1","")&amp;":"&amp;SUBSTITUTE(ADDRESS(1,MATCH(AA$2,INDIRECT("'PSI WM REF'!"&amp;"5:5"),0)),"$1","")),INDIRECT("'PSI WM REF'!"&amp;"C:C"),$G381,INDIRECT("'PSI WM REF'!"&amp;"U:U"),"3.Balance stock (only SEHC)"))&gt;SUMIFS(INDIRECT("'PSI WM REF'!"&amp;SUBSTITUTE(ADDRESS(1,MATCH(AA$2,INDIRECT("'PSI WM REF'!"&amp;"5:5"),0)),"$1","")&amp;":"&amp;SUBSTITUTE(ADDRESS(1,MATCH(AA$2,INDIRECT("'PSI WM REF'!"&amp;"5:5"),0)),"$1","")),INDIRECT("'PSI WM REF'!"&amp;"C:C"),$G381,INDIRECT("'PSI WM REF'!"&amp;"U:U"),"1.Requirements (필요량)"),SUMIFS(INDIRECT("'PSI WM REF'!"&amp;SUBSTITUTE(ADDRESS(1,MATCH(AA$2,INDIRECT("'PSI WM REF'!"&amp;"5:5"),0)),"$1","")&amp;":"&amp;SUBSTITUTE(ADDRESS(1,MATCH(AA$2,INDIRECT("'PSI WM REF'!"&amp;"5:5"),0)),"$1","")),INDIRECT("'PSI WM REF'!"&amp;"C:C"),$G381,INDIRECT("'PSI WM REF'!"&amp;"U:U"),"1.Requirements (필요량)"),ABS(SUMIFS(INDIRECT("'PSI WM REF'!"&amp;SUBSTITUTE(ADDRESS(1,MATCH(AA$2,INDIRECT("'PSI WM REF'!"&amp;"5:5"),0)),"$1","")&amp;":"&amp;SUBSTITUTE(ADDRESS(1,MATCH(AA$2,INDIRECT("'PSI WM REF'!"&amp;"5:5"),0)),"$1","")),INDIRECT("'PSI WM REF'!"&amp;"C:C"),$G381,INDIRECT("'PSI WM REF'!"&amp;"U:U"),"3.Balance stock (only SEHC)"))))+N(" [[[[               Comment: WM REF PSI              ]]]")+IFERROR(SUMIFS(INDIRECT("'PSI VC'!"&amp;SUBSTITUTE(ADDRESS(1,MATCH(AA$2,INDIRECT("'PSI VC'!"&amp;"3:3"),0)),"$1","")&amp;":"&amp;SUBSTITUTE(ADDRESS(1,MATCH(AA$2,INDIRECT("'PSI VC'!"&amp;"3:3"),0)),"$1","")),INDIRECT("'PSI VC'!"&amp;"A:A"),$G381),0)+N("[[[                    Comment: VC PSI                    ]]]")+SUMIFS(INDIRECT("'Assy PSI Shortage'!"&amp;SUBSTITUTE(ADDRESS(1,42+MATCH(AA$2,INDIRECT("'Assy PSI Shortage'!"&amp;"AQ2:BA2"),0)),"$1","")&amp;":"&amp;SUBSTITUTE(ADDRESS(1,42+MATCH(AA$2,INDIRECT("'Assy PSI Shortage'!"&amp;"AQ2:BA2"),0)),"$1","")),'Assy PSI Shortage'!$AP:$AP,'DA Injection'!$G381)+N("[[[                    Comment: Assy PSI                    ]]]")</f>
        <v>695</v>
      </c>
      <c r="AB382" s="464"/>
      <c r="AC382" s="463">
        <f ca="1">IF(SUMIFS(INDIRECT("'PSI WM REF'!"&amp;SUBSTITUTE(ADDRESS(1,MATCH(AC$2,INDIRECT("'PSI WM REF'!"&amp;"5:5"),0)),"$1","")&amp;":"&amp;SUBSTITUTE(ADDRESS(1,MATCH(AC$2,INDIRECT("'PSI WM REF'!"&amp;"5:5"),0)),"$1","")),INDIRECT("'PSI WM REF'!"&amp;"C:C"),$G381,INDIRECT("'PSI WM REF'!"&amp;"U:U"),"3.Balance stock (only SEHC)")&gt;0,0,IF(ABS(SUMIFS(INDIRECT("'PSI WM REF'!"&amp;SUBSTITUTE(ADDRESS(1,MATCH(AC$2,INDIRECT("'PSI WM REF'!"&amp;"5:5"),0)),"$1","")&amp;":"&amp;SUBSTITUTE(ADDRESS(1,MATCH(AC$2,INDIRECT("'PSI WM REF'!"&amp;"5:5"),0)),"$1","")),INDIRECT("'PSI WM REF'!"&amp;"C:C"),$G381,INDIRECT("'PSI WM REF'!"&amp;"U:U"),"3.Balance stock (only SEHC)"))&gt;SUMIFS(INDIRECT("'PSI WM REF'!"&amp;SUBSTITUTE(ADDRESS(1,MATCH(AC$2,INDIRECT("'PSI WM REF'!"&amp;"5:5"),0)),"$1","")&amp;":"&amp;SUBSTITUTE(ADDRESS(1,MATCH(AC$2,INDIRECT("'PSI WM REF'!"&amp;"5:5"),0)),"$1","")),INDIRECT("'PSI WM REF'!"&amp;"C:C"),$G381,INDIRECT("'PSI WM REF'!"&amp;"U:U"),"1.Requirements (필요량)"),SUMIFS(INDIRECT("'PSI WM REF'!"&amp;SUBSTITUTE(ADDRESS(1,MATCH(AC$2,INDIRECT("'PSI WM REF'!"&amp;"5:5"),0)),"$1","")&amp;":"&amp;SUBSTITUTE(ADDRESS(1,MATCH(AC$2,INDIRECT("'PSI WM REF'!"&amp;"5:5"),0)),"$1","")),INDIRECT("'PSI WM REF'!"&amp;"C:C"),$G381,INDIRECT("'PSI WM REF'!"&amp;"U:U"),"1.Requirements (필요량)"),ABS(SUMIFS(INDIRECT("'PSI WM REF'!"&amp;SUBSTITUTE(ADDRESS(1,MATCH(AC$2,INDIRECT("'PSI WM REF'!"&amp;"5:5"),0)),"$1","")&amp;":"&amp;SUBSTITUTE(ADDRESS(1,MATCH(AC$2,INDIRECT("'PSI WM REF'!"&amp;"5:5"),0)),"$1","")),INDIRECT("'PSI WM REF'!"&amp;"C:C"),$G381,INDIRECT("'PSI WM REF'!"&amp;"U:U"),"3.Balance stock (only SEHC)"))))+N(" [[[[               Comment: WM REF PSI              ]]]")+IFERROR(SUMIFS(INDIRECT("'PSI VC'!"&amp;SUBSTITUTE(ADDRESS(1,MATCH(AC$2,INDIRECT("'PSI VC'!"&amp;"3:3"),0)),"$1","")&amp;":"&amp;SUBSTITUTE(ADDRESS(1,MATCH(AC$2,INDIRECT("'PSI VC'!"&amp;"3:3"),0)),"$1","")),INDIRECT("'PSI VC'!"&amp;"A:A"),$G381),0)+N("[[[                    Comment: VC PSI                    ]]]")+SUMIFS(INDIRECT("'Assy PSI Shortage'!"&amp;SUBSTITUTE(ADDRESS(1,42+MATCH(AC$2,INDIRECT("'Assy PSI Shortage'!"&amp;"AQ2:BA2"),0)),"$1","")&amp;":"&amp;SUBSTITUTE(ADDRESS(1,42+MATCH(AC$2,INDIRECT("'Assy PSI Shortage'!"&amp;"AQ2:BA2"),0)),"$1","")),'Assy PSI Shortage'!$AP:$AP,'DA Injection'!$G381)+N("[[[                    Comment: Assy PSI                    ]]]")</f>
        <v>2320</v>
      </c>
      <c r="AD382" s="464"/>
      <c r="AE382" s="463">
        <f ca="1">IF(SUMIFS(INDIRECT("'PSI WM REF'!"&amp;SUBSTITUTE(ADDRESS(1,MATCH(AE$2,INDIRECT("'PSI WM REF'!"&amp;"5:5"),0)),"$1","")&amp;":"&amp;SUBSTITUTE(ADDRESS(1,MATCH(AE$2,INDIRECT("'PSI WM REF'!"&amp;"5:5"),0)),"$1","")),INDIRECT("'PSI WM REF'!"&amp;"C:C"),$G381,INDIRECT("'PSI WM REF'!"&amp;"U:U"),"3.Balance stock (only SEHC)")&gt;0,0,IF(ABS(SUMIFS(INDIRECT("'PSI WM REF'!"&amp;SUBSTITUTE(ADDRESS(1,MATCH(AE$2,INDIRECT("'PSI WM REF'!"&amp;"5:5"),0)),"$1","")&amp;":"&amp;SUBSTITUTE(ADDRESS(1,MATCH(AE$2,INDIRECT("'PSI WM REF'!"&amp;"5:5"),0)),"$1","")),INDIRECT("'PSI WM REF'!"&amp;"C:C"),$G381,INDIRECT("'PSI WM REF'!"&amp;"U:U"),"3.Balance stock (only SEHC)"))&gt;SUMIFS(INDIRECT("'PSI WM REF'!"&amp;SUBSTITUTE(ADDRESS(1,MATCH(AE$2,INDIRECT("'PSI WM REF'!"&amp;"5:5"),0)),"$1","")&amp;":"&amp;SUBSTITUTE(ADDRESS(1,MATCH(AE$2,INDIRECT("'PSI WM REF'!"&amp;"5:5"),0)),"$1","")),INDIRECT("'PSI WM REF'!"&amp;"C:C"),$G381,INDIRECT("'PSI WM REF'!"&amp;"U:U"),"1.Requirements (필요량)"),SUMIFS(INDIRECT("'PSI WM REF'!"&amp;SUBSTITUTE(ADDRESS(1,MATCH(AE$2,INDIRECT("'PSI WM REF'!"&amp;"5:5"),0)),"$1","")&amp;":"&amp;SUBSTITUTE(ADDRESS(1,MATCH(AE$2,INDIRECT("'PSI WM REF'!"&amp;"5:5"),0)),"$1","")),INDIRECT("'PSI WM REF'!"&amp;"C:C"),$G381,INDIRECT("'PSI WM REF'!"&amp;"U:U"),"1.Requirements (필요량)"),ABS(SUMIFS(INDIRECT("'PSI WM REF'!"&amp;SUBSTITUTE(ADDRESS(1,MATCH(AE$2,INDIRECT("'PSI WM REF'!"&amp;"5:5"),0)),"$1","")&amp;":"&amp;SUBSTITUTE(ADDRESS(1,MATCH(AE$2,INDIRECT("'PSI WM REF'!"&amp;"5:5"),0)),"$1","")),INDIRECT("'PSI WM REF'!"&amp;"C:C"),$G381,INDIRECT("'PSI WM REF'!"&amp;"U:U"),"3.Balance stock (only SEHC)"))))+N(" [[[[               Comment: WM REF PSI              ]]]")+IFERROR(SUMIFS(INDIRECT("'PSI VC'!"&amp;SUBSTITUTE(ADDRESS(1,MATCH(AE$2,INDIRECT("'PSI VC'!"&amp;"3:3"),0)),"$1","")&amp;":"&amp;SUBSTITUTE(ADDRESS(1,MATCH(AE$2,INDIRECT("'PSI VC'!"&amp;"3:3"),0)),"$1","")),INDIRECT("'PSI VC'!"&amp;"A:A"),$G381),0)+N("[[[                    Comment: VC PSI                    ]]]")+SUMIFS(INDIRECT("'Assy PSI Shortage'!"&amp;SUBSTITUTE(ADDRESS(1,42+MATCH(AE$2,INDIRECT("'Assy PSI Shortage'!"&amp;"AQ2:BA2"),0)),"$1","")&amp;":"&amp;SUBSTITUTE(ADDRESS(1,42+MATCH(AE$2,INDIRECT("'Assy PSI Shortage'!"&amp;"AQ2:BA2"),0)),"$1","")),'Assy PSI Shortage'!$AP:$AP,'DA Injection'!$G381)+N("[[[                    Comment: Assy PSI                    ]]]")</f>
        <v>2260</v>
      </c>
      <c r="AF382" s="464"/>
      <c r="AG382" s="463">
        <f ca="1">IF(SUMIFS(INDIRECT("'PSI WM REF'!"&amp;SUBSTITUTE(ADDRESS(1,MATCH(AG$2,INDIRECT("'PSI WM REF'!"&amp;"5:5"),0)),"$1","")&amp;":"&amp;SUBSTITUTE(ADDRESS(1,MATCH(AG$2,INDIRECT("'PSI WM REF'!"&amp;"5:5"),0)),"$1","")),INDIRECT("'PSI WM REF'!"&amp;"C:C"),$G381,INDIRECT("'PSI WM REF'!"&amp;"U:U"),"3.Balance stock (only SEHC)")&gt;0,0,IF(ABS(SUMIFS(INDIRECT("'PSI WM REF'!"&amp;SUBSTITUTE(ADDRESS(1,MATCH(AG$2,INDIRECT("'PSI WM REF'!"&amp;"5:5"),0)),"$1","")&amp;":"&amp;SUBSTITUTE(ADDRESS(1,MATCH(AG$2,INDIRECT("'PSI WM REF'!"&amp;"5:5"),0)),"$1","")),INDIRECT("'PSI WM REF'!"&amp;"C:C"),$G381,INDIRECT("'PSI WM REF'!"&amp;"U:U"),"3.Balance stock (only SEHC)"))&gt;SUMIFS(INDIRECT("'PSI WM REF'!"&amp;SUBSTITUTE(ADDRESS(1,MATCH(AG$2,INDIRECT("'PSI WM REF'!"&amp;"5:5"),0)),"$1","")&amp;":"&amp;SUBSTITUTE(ADDRESS(1,MATCH(AG$2,INDIRECT("'PSI WM REF'!"&amp;"5:5"),0)),"$1","")),INDIRECT("'PSI WM REF'!"&amp;"C:C"),$G381,INDIRECT("'PSI WM REF'!"&amp;"U:U"),"1.Requirements (필요량)"),SUMIFS(INDIRECT("'PSI WM REF'!"&amp;SUBSTITUTE(ADDRESS(1,MATCH(AG$2,INDIRECT("'PSI WM REF'!"&amp;"5:5"),0)),"$1","")&amp;":"&amp;SUBSTITUTE(ADDRESS(1,MATCH(AG$2,INDIRECT("'PSI WM REF'!"&amp;"5:5"),0)),"$1","")),INDIRECT("'PSI WM REF'!"&amp;"C:C"),$G381,INDIRECT("'PSI WM REF'!"&amp;"U:U"),"1.Requirements (필요량)"),ABS(SUMIFS(INDIRECT("'PSI WM REF'!"&amp;SUBSTITUTE(ADDRESS(1,MATCH(AG$2,INDIRECT("'PSI WM REF'!"&amp;"5:5"),0)),"$1","")&amp;":"&amp;SUBSTITUTE(ADDRESS(1,MATCH(AG$2,INDIRECT("'PSI WM REF'!"&amp;"5:5"),0)),"$1","")),INDIRECT("'PSI WM REF'!"&amp;"C:C"),$G381,INDIRECT("'PSI WM REF'!"&amp;"U:U"),"3.Balance stock (only SEHC)"))))+N(" [[[[               Comment: WM REF PSI              ]]]")+IFERROR(SUMIFS(INDIRECT("'PSI VC'!"&amp;SUBSTITUTE(ADDRESS(1,MATCH(AG$2,INDIRECT("'PSI VC'!"&amp;"3:3"),0)),"$1","")&amp;":"&amp;SUBSTITUTE(ADDRESS(1,MATCH(AG$2,INDIRECT("'PSI VC'!"&amp;"3:3"),0)),"$1","")),INDIRECT("'PSI VC'!"&amp;"A:A"),$G381),0)+N("[[[                    Comment: VC PSI                    ]]]")+SUMIFS(INDIRECT("'Assy PSI Shortage'!"&amp;SUBSTITUTE(ADDRESS(1,42+MATCH(AG$2,INDIRECT("'Assy PSI Shortage'!"&amp;"AQ2:BA2"),0)),"$1","")&amp;":"&amp;SUBSTITUTE(ADDRESS(1,42+MATCH(AG$2,INDIRECT("'Assy PSI Shortage'!"&amp;"AQ2:BA2"),0)),"$1","")),'Assy PSI Shortage'!$AP:$AP,'DA Injection'!$G381)+N("[[[                    Comment: Assy PSI                    ]]]")</f>
        <v>0</v>
      </c>
      <c r="AH382" s="464"/>
      <c r="AI382" s="463">
        <f ca="1">IF(SUMIFS(INDIRECT("'PSI WM REF'!"&amp;SUBSTITUTE(ADDRESS(1,MATCH(AI$2,INDIRECT("'PSI WM REF'!"&amp;"5:5"),0)),"$1","")&amp;":"&amp;SUBSTITUTE(ADDRESS(1,MATCH(AI$2,INDIRECT("'PSI WM REF'!"&amp;"5:5"),0)),"$1","")),INDIRECT("'PSI WM REF'!"&amp;"C:C"),$G381,INDIRECT("'PSI WM REF'!"&amp;"U:U"),"3.Balance stock (only SEHC)")&gt;0,0,IF(ABS(SUMIFS(INDIRECT("'PSI WM REF'!"&amp;SUBSTITUTE(ADDRESS(1,MATCH(AI$2,INDIRECT("'PSI WM REF'!"&amp;"5:5"),0)),"$1","")&amp;":"&amp;SUBSTITUTE(ADDRESS(1,MATCH(AI$2,INDIRECT("'PSI WM REF'!"&amp;"5:5"),0)),"$1","")),INDIRECT("'PSI WM REF'!"&amp;"C:C"),$G381,INDIRECT("'PSI WM REF'!"&amp;"U:U"),"3.Balance stock (only SEHC)"))&gt;SUMIFS(INDIRECT("'PSI WM REF'!"&amp;SUBSTITUTE(ADDRESS(1,MATCH(AI$2,INDIRECT("'PSI WM REF'!"&amp;"5:5"),0)),"$1","")&amp;":"&amp;SUBSTITUTE(ADDRESS(1,MATCH(AI$2,INDIRECT("'PSI WM REF'!"&amp;"5:5"),0)),"$1","")),INDIRECT("'PSI WM REF'!"&amp;"C:C"),$G381,INDIRECT("'PSI WM REF'!"&amp;"U:U"),"1.Requirements (필요량)"),SUMIFS(INDIRECT("'PSI WM REF'!"&amp;SUBSTITUTE(ADDRESS(1,MATCH(AI$2,INDIRECT("'PSI WM REF'!"&amp;"5:5"),0)),"$1","")&amp;":"&amp;SUBSTITUTE(ADDRESS(1,MATCH(AI$2,INDIRECT("'PSI WM REF'!"&amp;"5:5"),0)),"$1","")),INDIRECT("'PSI WM REF'!"&amp;"C:C"),$G381,INDIRECT("'PSI WM REF'!"&amp;"U:U"),"1.Requirements (필요량)"),ABS(SUMIFS(INDIRECT("'PSI WM REF'!"&amp;SUBSTITUTE(ADDRESS(1,MATCH(AI$2,INDIRECT("'PSI WM REF'!"&amp;"5:5"),0)),"$1","")&amp;":"&amp;SUBSTITUTE(ADDRESS(1,MATCH(AI$2,INDIRECT("'PSI WM REF'!"&amp;"5:5"),0)),"$1","")),INDIRECT("'PSI WM REF'!"&amp;"C:C"),$G381,INDIRECT("'PSI WM REF'!"&amp;"U:U"),"3.Balance stock (only SEHC)"))))+N(" [[[[               Comment: WM REF PSI              ]]]")+IFERROR(SUMIFS(INDIRECT("'PSI VC'!"&amp;SUBSTITUTE(ADDRESS(1,MATCH(AI$2,INDIRECT("'PSI VC'!"&amp;"3:3"),0)),"$1","")&amp;":"&amp;SUBSTITUTE(ADDRESS(1,MATCH(AI$2,INDIRECT("'PSI VC'!"&amp;"3:3"),0)),"$1","")),INDIRECT("'PSI VC'!"&amp;"A:A"),$G381),0)+N("[[[                    Comment: VC PSI                    ]]]")+SUMIFS(INDIRECT("'Assy PSI Shortage'!"&amp;SUBSTITUTE(ADDRESS(1,42+MATCH(AI$2,INDIRECT("'Assy PSI Shortage'!"&amp;"AQ2:BA2"),0)),"$1","")&amp;":"&amp;SUBSTITUTE(ADDRESS(1,42+MATCH(AI$2,INDIRECT("'Assy PSI Shortage'!"&amp;"AQ2:BA2"),0)),"$1","")),'Assy PSI Shortage'!$AP:$AP,'DA Injection'!$G381)+N("[[[                    Comment: Assy PSI                    ]]]")</f>
        <v>0</v>
      </c>
      <c r="AJ382" s="464"/>
      <c r="AK382" s="150"/>
      <c r="AL382" s="150"/>
      <c r="AM382" s="150"/>
      <c r="AN382" s="150"/>
      <c r="AO382" s="150"/>
      <c r="AP382" s="150"/>
      <c r="AQ382" s="150"/>
      <c r="AR382" s="150"/>
      <c r="AS382" s="150"/>
      <c r="AT382" s="150"/>
      <c r="AU382" s="150"/>
      <c r="AV382" s="150"/>
      <c r="AW382" s="150"/>
      <c r="AX382" s="150"/>
      <c r="AY382" s="150"/>
      <c r="AZ382" s="150"/>
      <c r="BA382" s="150"/>
      <c r="BB382" s="150"/>
      <c r="BC382" s="150"/>
      <c r="BD382" s="150"/>
      <c r="BE382" s="150"/>
      <c r="BF382" s="150"/>
      <c r="BG382" s="150"/>
      <c r="BH382" s="150"/>
      <c r="BI382" s="150"/>
      <c r="BJ382" s="150"/>
      <c r="BK382" s="150"/>
      <c r="BL382" s="150"/>
      <c r="BM382" s="150"/>
      <c r="BN382" s="150"/>
      <c r="BO382" s="150"/>
      <c r="BP382" s="150"/>
      <c r="BQ382" s="150"/>
      <c r="BR382" s="150"/>
    </row>
    <row r="383" spans="1:70" s="115" customFormat="1" ht="33">
      <c r="A383" s="114"/>
      <c r="B383" s="121"/>
      <c r="C383" s="144">
        <f t="shared" ca="1" si="387"/>
        <v>55</v>
      </c>
      <c r="D383" s="264">
        <f t="shared" ca="1" si="387"/>
        <v>0</v>
      </c>
      <c r="E383" s="144">
        <f t="shared" ref="E383:M383" ca="1" si="456">E382</f>
        <v>20</v>
      </c>
      <c r="F383" s="144">
        <f t="shared" ca="1" si="456"/>
        <v>850</v>
      </c>
      <c r="G383" s="429" t="str">
        <f t="shared" ca="1" si="456"/>
        <v>DJ61-01852A/ASS</v>
      </c>
      <c r="H383" s="196">
        <f t="shared" ca="1" si="456"/>
        <v>7682</v>
      </c>
      <c r="I383" s="144">
        <f t="shared" si="456"/>
        <v>0</v>
      </c>
      <c r="J383" s="212">
        <f t="shared" ca="1" si="456"/>
        <v>1</v>
      </c>
      <c r="K383" s="146">
        <f t="shared" ca="1" si="456"/>
        <v>632</v>
      </c>
      <c r="L383" s="146">
        <f t="shared" ca="1" si="456"/>
        <v>53.8</v>
      </c>
      <c r="M383" s="146">
        <f t="shared" ca="1" si="456"/>
        <v>2</v>
      </c>
      <c r="N383" s="193">
        <f t="shared" ca="1" si="396"/>
        <v>133.8289962825279</v>
      </c>
      <c r="O383" s="134"/>
      <c r="P383" s="127" t="s">
        <v>240</v>
      </c>
      <c r="Q383" s="208"/>
      <c r="R383" s="208"/>
      <c r="S383" s="208"/>
      <c r="T383" s="208"/>
      <c r="U383" s="208"/>
      <c r="V383" s="208"/>
      <c r="W383" s="208">
        <v>11</v>
      </c>
      <c r="X383" s="208">
        <v>11</v>
      </c>
      <c r="Y383" s="208">
        <v>11</v>
      </c>
      <c r="Z383" s="208">
        <v>11</v>
      </c>
      <c r="AA383" s="208">
        <v>11</v>
      </c>
      <c r="AB383" s="208">
        <v>11</v>
      </c>
      <c r="AC383" s="208"/>
      <c r="AD383" s="208"/>
      <c r="AE383" s="208"/>
      <c r="AF383" s="208"/>
      <c r="AG383" s="208"/>
      <c r="AH383" s="208"/>
      <c r="AI383" s="208"/>
      <c r="AJ383" s="208"/>
      <c r="AK383" s="150"/>
      <c r="AL383" s="150"/>
      <c r="AM383" s="150"/>
      <c r="AN383" s="150"/>
      <c r="AO383" s="150"/>
      <c r="AP383" s="150"/>
      <c r="AQ383" s="150"/>
      <c r="AR383" s="150"/>
      <c r="AS383" s="150"/>
      <c r="AT383" s="150"/>
      <c r="AU383" s="150"/>
      <c r="AV383" s="150"/>
      <c r="AW383" s="150"/>
      <c r="AX383" s="150"/>
      <c r="AY383" s="150"/>
      <c r="AZ383" s="150"/>
      <c r="BA383" s="150"/>
      <c r="BB383" s="150"/>
      <c r="BC383" s="150"/>
      <c r="BD383" s="150"/>
      <c r="BE383" s="150"/>
      <c r="BF383" s="150"/>
      <c r="BG383" s="150"/>
      <c r="BH383" s="150"/>
      <c r="BI383" s="150"/>
      <c r="BJ383" s="150"/>
      <c r="BK383" s="150"/>
      <c r="BL383" s="150"/>
      <c r="BM383" s="150"/>
      <c r="BN383" s="150"/>
      <c r="BO383" s="150"/>
      <c r="BP383" s="150"/>
      <c r="BQ383" s="150"/>
      <c r="BR383" s="150"/>
    </row>
    <row r="384" spans="1:70" s="55" customFormat="1" ht="33">
      <c r="A384" s="54">
        <f ca="1">IF(ISTEXT($G384),COUNTIF($G$6:$G384,"*")," ")</f>
        <v>379</v>
      </c>
      <c r="B384" s="122">
        <v>43524</v>
      </c>
      <c r="C384" s="144">
        <f t="shared" ca="1" si="387"/>
        <v>55</v>
      </c>
      <c r="D384" s="264">
        <f t="shared" ca="1" si="387"/>
        <v>0</v>
      </c>
      <c r="E384" s="144">
        <f t="shared" ref="E384:M384" ca="1" si="457">E383</f>
        <v>20</v>
      </c>
      <c r="F384" s="144">
        <f t="shared" ca="1" si="457"/>
        <v>850</v>
      </c>
      <c r="G384" s="429" t="str">
        <f t="shared" ca="1" si="457"/>
        <v>DJ61-01852A/ASS</v>
      </c>
      <c r="H384" s="196">
        <f t="shared" ca="1" si="457"/>
        <v>7682</v>
      </c>
      <c r="I384" s="144">
        <f t="shared" si="457"/>
        <v>0</v>
      </c>
      <c r="J384" s="212">
        <f t="shared" ca="1" si="457"/>
        <v>1</v>
      </c>
      <c r="K384" s="146">
        <f t="shared" ca="1" si="457"/>
        <v>632</v>
      </c>
      <c r="L384" s="146">
        <f t="shared" ca="1" si="457"/>
        <v>53.8</v>
      </c>
      <c r="M384" s="146">
        <f t="shared" ca="1" si="457"/>
        <v>2</v>
      </c>
      <c r="N384" s="193">
        <f t="shared" ca="1" si="396"/>
        <v>133.8289962825279</v>
      </c>
      <c r="O384" s="198">
        <f ca="1">SUM(Q384:AJ384)-H381-I381</f>
        <v>1150.7137546468421</v>
      </c>
      <c r="P384" s="127" t="s">
        <v>232</v>
      </c>
      <c r="Q384" s="128">
        <f t="shared" ref="Q384:AJ384" ca="1" si="458">Q383*$N381</f>
        <v>0</v>
      </c>
      <c r="R384" s="128">
        <f t="shared" ca="1" si="458"/>
        <v>0</v>
      </c>
      <c r="S384" s="128">
        <f t="shared" ca="1" si="458"/>
        <v>0</v>
      </c>
      <c r="T384" s="128">
        <f t="shared" ca="1" si="458"/>
        <v>0</v>
      </c>
      <c r="U384" s="128">
        <f t="shared" ca="1" si="458"/>
        <v>0</v>
      </c>
      <c r="V384" s="128">
        <f t="shared" ca="1" si="458"/>
        <v>0</v>
      </c>
      <c r="W384" s="128">
        <f t="shared" ca="1" si="458"/>
        <v>1472.1189591078069</v>
      </c>
      <c r="X384" s="128">
        <f t="shared" ca="1" si="458"/>
        <v>1472.1189591078069</v>
      </c>
      <c r="Y384" s="128">
        <f t="shared" ca="1" si="458"/>
        <v>1472.1189591078069</v>
      </c>
      <c r="Z384" s="128">
        <f t="shared" ca="1" si="458"/>
        <v>1472.1189591078069</v>
      </c>
      <c r="AA384" s="128">
        <f t="shared" ca="1" si="458"/>
        <v>1472.1189591078069</v>
      </c>
      <c r="AB384" s="128">
        <f t="shared" ca="1" si="458"/>
        <v>1472.1189591078069</v>
      </c>
      <c r="AC384" s="128">
        <f t="shared" ca="1" si="458"/>
        <v>0</v>
      </c>
      <c r="AD384" s="128">
        <f t="shared" ca="1" si="458"/>
        <v>0</v>
      </c>
      <c r="AE384" s="128">
        <f t="shared" ca="1" si="458"/>
        <v>0</v>
      </c>
      <c r="AF384" s="128">
        <f t="shared" ca="1" si="458"/>
        <v>0</v>
      </c>
      <c r="AG384" s="128">
        <f t="shared" ca="1" si="458"/>
        <v>0</v>
      </c>
      <c r="AH384" s="128">
        <f t="shared" ca="1" si="458"/>
        <v>0</v>
      </c>
      <c r="AI384" s="128">
        <f t="shared" ca="1" si="458"/>
        <v>0</v>
      </c>
      <c r="AJ384" s="128">
        <f t="shared" ca="1" si="458"/>
        <v>0</v>
      </c>
      <c r="AK384" s="151"/>
      <c r="AL384" s="151"/>
      <c r="AM384" s="151"/>
      <c r="AN384" s="151"/>
      <c r="AO384" s="151"/>
      <c r="AP384" s="151"/>
      <c r="AQ384" s="151"/>
      <c r="AR384" s="151"/>
      <c r="AS384" s="151"/>
      <c r="AT384" s="151"/>
      <c r="AU384" s="151"/>
      <c r="AV384" s="151"/>
      <c r="AW384" s="151"/>
      <c r="AX384" s="151"/>
      <c r="AY384" s="151"/>
      <c r="AZ384" s="151"/>
      <c r="BA384" s="151"/>
      <c r="BB384" s="151"/>
      <c r="BC384" s="151"/>
      <c r="BD384" s="151"/>
      <c r="BE384" s="151"/>
      <c r="BF384" s="151"/>
      <c r="BG384" s="151"/>
      <c r="BH384" s="151"/>
      <c r="BI384" s="151"/>
      <c r="BJ384" s="151"/>
      <c r="BK384" s="151"/>
      <c r="BL384" s="151"/>
      <c r="BM384" s="151"/>
      <c r="BN384" s="151"/>
      <c r="BO384" s="151"/>
      <c r="BP384" s="151"/>
      <c r="BQ384" s="151"/>
      <c r="BR384" s="151"/>
    </row>
    <row r="385" spans="1:70" s="38" customFormat="1" ht="33">
      <c r="A385" s="35"/>
      <c r="B385" s="123"/>
      <c r="C385" s="144">
        <f t="shared" ca="1" si="387"/>
        <v>55</v>
      </c>
      <c r="D385" s="264">
        <f t="shared" ca="1" si="387"/>
        <v>0</v>
      </c>
      <c r="E385" s="144">
        <f t="shared" ref="E385:M385" ca="1" si="459">E384</f>
        <v>20</v>
      </c>
      <c r="F385" s="144">
        <f t="shared" ca="1" si="459"/>
        <v>850</v>
      </c>
      <c r="G385" s="429" t="str">
        <f t="shared" ca="1" si="459"/>
        <v>DJ61-01852A/ASS</v>
      </c>
      <c r="H385" s="196">
        <f t="shared" ca="1" si="459"/>
        <v>7682</v>
      </c>
      <c r="I385" s="144">
        <f t="shared" si="459"/>
        <v>0</v>
      </c>
      <c r="J385" s="212">
        <f t="shared" ca="1" si="459"/>
        <v>1</v>
      </c>
      <c r="K385" s="146">
        <f t="shared" ca="1" si="459"/>
        <v>632</v>
      </c>
      <c r="L385" s="146">
        <f t="shared" ca="1" si="459"/>
        <v>53.8</v>
      </c>
      <c r="M385" s="146">
        <f t="shared" ca="1" si="459"/>
        <v>2</v>
      </c>
      <c r="N385" s="193">
        <f t="shared" ca="1" si="396"/>
        <v>133.8289962825279</v>
      </c>
      <c r="O385" s="135">
        <f ca="1">SUM(Q385:AJ385)</f>
        <v>0</v>
      </c>
      <c r="P385" s="131" t="s">
        <v>233</v>
      </c>
      <c r="Q385" s="129">
        <f ca="1">SUMIFS('Production Result'!$D:$D,'Production Result'!$C:$C,'DA Injection'!$G385,'Production Result'!$B:$B,'DA Injection'!Q$2)</f>
        <v>0</v>
      </c>
      <c r="R385" s="129">
        <f ca="1">SUMIFS('Production Result'!$E:$E,'Production Result'!$C:$C,'DA Injection'!$G385,'Production Result'!$B:$B,'DA Injection'!Q$2)</f>
        <v>0</v>
      </c>
      <c r="S385" s="129">
        <f ca="1">SUMIFS('Production Result'!$D:$D,'Production Result'!$C:$C,'DA Injection'!$G385,'Production Result'!$B:$B,'DA Injection'!S$2)</f>
        <v>0</v>
      </c>
      <c r="T385" s="129">
        <f ca="1">SUMIFS('Production Result'!$E:$E,'Production Result'!$C:$C,'DA Injection'!$G385,'Production Result'!$B:$B,'DA Injection'!S$2)</f>
        <v>0</v>
      </c>
      <c r="U385" s="129">
        <f ca="1">SUMIFS('Production Result'!$D:$D,'Production Result'!$C:$C,'DA Injection'!$G385,'Production Result'!$B:$B,'DA Injection'!U$2)</f>
        <v>0</v>
      </c>
      <c r="V385" s="129">
        <f ca="1">SUMIFS('Production Result'!$E:$E,'Production Result'!$C:$C,'DA Injection'!$G385,'Production Result'!$B:$B,'DA Injection'!U$2)</f>
        <v>0</v>
      </c>
      <c r="W385" s="129">
        <f ca="1">SUMIFS('Production Result'!$D:$D,'Production Result'!$C:$C,'DA Injection'!$G385,'Production Result'!$B:$B,'DA Injection'!W$2)</f>
        <v>0</v>
      </c>
      <c r="X385" s="129">
        <f ca="1">SUMIFS('Production Result'!$E:$E,'Production Result'!$C:$C,'DA Injection'!$G385,'Production Result'!$B:$B,'DA Injection'!W$2)</f>
        <v>0</v>
      </c>
      <c r="Y385" s="129">
        <f ca="1">SUMIFS('Production Result'!$D:$D,'Production Result'!$C:$C,'DA Injection'!$G385,'Production Result'!$B:$B,'DA Injection'!Y$2)</f>
        <v>0</v>
      </c>
      <c r="Z385" s="129">
        <f ca="1">SUMIFS('Production Result'!$E:$E,'Production Result'!$C:$C,'DA Injection'!$G385,'Production Result'!$B:$B,'DA Injection'!Y$2)</f>
        <v>0</v>
      </c>
      <c r="AA385" s="129">
        <f ca="1">SUMIFS('Production Result'!$D:$D,'Production Result'!$C:$C,'DA Injection'!$G385,'Production Result'!$B:$B,'DA Injection'!AA$2)</f>
        <v>0</v>
      </c>
      <c r="AB385" s="129">
        <f ca="1">SUMIFS('Production Result'!$E:$E,'Production Result'!$C:$C,'DA Injection'!$G385,'Production Result'!$B:$B,'DA Injection'!AA$2)</f>
        <v>0</v>
      </c>
      <c r="AC385" s="129">
        <f ca="1">SUMIFS('Production Result'!$D:$D,'Production Result'!$C:$C,'DA Injection'!$G385,'Production Result'!$B:$B,'DA Injection'!AC$2)</f>
        <v>0</v>
      </c>
      <c r="AD385" s="129">
        <f ca="1">SUMIFS('Production Result'!$E:$E,'Production Result'!$C:$C,'DA Injection'!$G385,'Production Result'!$B:$B,'DA Injection'!AC$2)</f>
        <v>0</v>
      </c>
      <c r="AE385" s="129">
        <f ca="1">SUMIFS('Production Result'!$D:$D,'Production Result'!$C:$C,'DA Injection'!$G385,'Production Result'!$B:$B,'DA Injection'!AE$2)</f>
        <v>0</v>
      </c>
      <c r="AF385" s="129">
        <f ca="1">SUMIFS('Production Result'!$E:$E,'Production Result'!$C:$C,'DA Injection'!$G385,'Production Result'!$B:$B,'DA Injection'!AE$2)</f>
        <v>0</v>
      </c>
      <c r="AG385" s="129">
        <f ca="1">SUMIFS('Production Result'!$D:$D,'Production Result'!$C:$C,'DA Injection'!$G385,'Production Result'!$B:$B,'DA Injection'!AG$2)</f>
        <v>0</v>
      </c>
      <c r="AH385" s="129">
        <f ca="1">SUMIFS('Production Result'!$E:$E,'Production Result'!$C:$C,'DA Injection'!$G385,'Production Result'!$B:$B,'DA Injection'!AG$2)</f>
        <v>0</v>
      </c>
      <c r="AI385" s="129">
        <f ca="1">SUMIFS('Production Result'!$D:$D,'Production Result'!$C:$C,'DA Injection'!$G385,'Production Result'!$B:$B,'DA Injection'!AI$2)</f>
        <v>0</v>
      </c>
      <c r="AJ385" s="129">
        <f ca="1">SUMIFS('Production Result'!$E:$E,'Production Result'!$C:$C,'DA Injection'!$G385,'Production Result'!$B:$B,'DA Injection'!AI$2)</f>
        <v>0</v>
      </c>
      <c r="AK385" s="151"/>
      <c r="AL385" s="151"/>
      <c r="AM385" s="151"/>
      <c r="AN385" s="151"/>
      <c r="AO385" s="151"/>
      <c r="AP385" s="151"/>
      <c r="AQ385" s="151"/>
      <c r="AR385" s="151"/>
      <c r="AS385" s="151"/>
      <c r="AT385" s="151"/>
      <c r="AU385" s="151"/>
      <c r="AV385" s="151"/>
      <c r="AW385" s="151"/>
      <c r="AX385" s="151"/>
      <c r="AY385" s="151"/>
      <c r="AZ385" s="151"/>
      <c r="BA385" s="151"/>
      <c r="BB385" s="151"/>
      <c r="BC385" s="151"/>
      <c r="BD385" s="151"/>
      <c r="BE385" s="151"/>
      <c r="BF385" s="151"/>
      <c r="BG385" s="151"/>
      <c r="BH385" s="151"/>
      <c r="BI385" s="151"/>
      <c r="BJ385" s="151"/>
      <c r="BK385" s="151"/>
      <c r="BL385" s="151"/>
      <c r="BM385" s="151"/>
      <c r="BN385" s="151"/>
      <c r="BO385" s="151"/>
      <c r="BP385" s="151"/>
      <c r="BQ385" s="151"/>
      <c r="BR385" s="151"/>
    </row>
    <row r="386" spans="1:70" s="38" customFormat="1" ht="33">
      <c r="A386" s="35"/>
      <c r="B386" s="123"/>
      <c r="C386" s="144">
        <f t="shared" ca="1" si="387"/>
        <v>55</v>
      </c>
      <c r="D386" s="264">
        <f t="shared" ca="1" si="387"/>
        <v>0</v>
      </c>
      <c r="E386" s="144">
        <f t="shared" ref="E386:M386" ca="1" si="460">E385</f>
        <v>20</v>
      </c>
      <c r="F386" s="144">
        <f t="shared" ca="1" si="460"/>
        <v>850</v>
      </c>
      <c r="G386" s="429" t="str">
        <f t="shared" ca="1" si="460"/>
        <v>DJ61-01852A/ASS</v>
      </c>
      <c r="H386" s="196">
        <f t="shared" ca="1" si="460"/>
        <v>7682</v>
      </c>
      <c r="I386" s="144">
        <f t="shared" si="460"/>
        <v>0</v>
      </c>
      <c r="J386" s="212">
        <f t="shared" ca="1" si="460"/>
        <v>1</v>
      </c>
      <c r="K386" s="146">
        <f t="shared" ca="1" si="460"/>
        <v>632</v>
      </c>
      <c r="L386" s="146">
        <f t="shared" ca="1" si="460"/>
        <v>53.8</v>
      </c>
      <c r="M386" s="146">
        <f t="shared" ca="1" si="460"/>
        <v>2</v>
      </c>
      <c r="N386" s="193">
        <f t="shared" ca="1" si="396"/>
        <v>133.8289962825279</v>
      </c>
      <c r="O386" s="135">
        <f ca="1">SUM(Q386:AJ386)</f>
        <v>0</v>
      </c>
      <c r="P386" s="132" t="s">
        <v>234</v>
      </c>
      <c r="Q386" s="129">
        <f ca="1">SUMIFS('Production Result'!$F:$F,'Production Result'!$C:$C,'DA Injection'!$G386,'Production Result'!$B:$B,'DA Injection'!Q$2)</f>
        <v>0</v>
      </c>
      <c r="R386" s="129">
        <f ca="1">SUMIFS('Production Result'!$G:$G,'Production Result'!$C:$C,'DA Injection'!$G386,'Production Result'!$B:$B,'DA Injection'!Q$2)</f>
        <v>0</v>
      </c>
      <c r="S386" s="129">
        <f ca="1">SUMIFS('Production Result'!$F:$F,'Production Result'!$C:$C,'DA Injection'!$G386,'Production Result'!$B:$B,'DA Injection'!S$2)</f>
        <v>0</v>
      </c>
      <c r="T386" s="129">
        <f ca="1">SUMIFS('Production Result'!$G:$G,'Production Result'!$C:$C,'DA Injection'!$G386,'Production Result'!$B:$B,'DA Injection'!S$2)</f>
        <v>0</v>
      </c>
      <c r="U386" s="129">
        <f ca="1">SUMIFS('Production Result'!$F:$F,'Production Result'!$C:$C,'DA Injection'!$G386,'Production Result'!$B:$B,'DA Injection'!U$2)</f>
        <v>0</v>
      </c>
      <c r="V386" s="129">
        <f ca="1">SUMIFS('Production Result'!$G:$G,'Production Result'!$C:$C,'DA Injection'!$G386,'Production Result'!$B:$B,'DA Injection'!U$2)</f>
        <v>0</v>
      </c>
      <c r="W386" s="129">
        <f ca="1">SUMIFS('Production Result'!$F:$F,'Production Result'!$C:$C,'DA Injection'!$G386,'Production Result'!$B:$B,'DA Injection'!W$2)</f>
        <v>0</v>
      </c>
      <c r="X386" s="129">
        <f ca="1">SUMIFS('Production Result'!$G:$G,'Production Result'!$C:$C,'DA Injection'!$G386,'Production Result'!$B:$B,'DA Injection'!W$2)</f>
        <v>0</v>
      </c>
      <c r="Y386" s="129">
        <f ca="1">SUMIFS('Production Result'!$F:$F,'Production Result'!$C:$C,'DA Injection'!$G386,'Production Result'!$B:$B,'DA Injection'!Y$2)</f>
        <v>0</v>
      </c>
      <c r="Z386" s="129">
        <f ca="1">SUMIFS('Production Result'!$G:$G,'Production Result'!$C:$C,'DA Injection'!$G386,'Production Result'!$B:$B,'DA Injection'!Y$2)</f>
        <v>0</v>
      </c>
      <c r="AA386" s="129">
        <f ca="1">SUMIFS('Production Result'!$F:$F,'Production Result'!$C:$C,'DA Injection'!$G386,'Production Result'!$B:$B,'DA Injection'!AA$2)</f>
        <v>0</v>
      </c>
      <c r="AB386" s="129">
        <f ca="1">SUMIFS('Production Result'!$G:$G,'Production Result'!$C:$C,'DA Injection'!$G386,'Production Result'!$B:$B,'DA Injection'!AA$2)</f>
        <v>0</v>
      </c>
      <c r="AC386" s="129">
        <f ca="1">SUMIFS('Production Result'!$F:$F,'Production Result'!$C:$C,'DA Injection'!$G386,'Production Result'!$B:$B,'DA Injection'!AC$2)</f>
        <v>0</v>
      </c>
      <c r="AD386" s="129">
        <f ca="1">SUMIFS('Production Result'!$G:$G,'Production Result'!$C:$C,'DA Injection'!$G386,'Production Result'!$B:$B,'DA Injection'!AC$2)</f>
        <v>0</v>
      </c>
      <c r="AE386" s="129">
        <f ca="1">SUMIFS('Production Result'!$F:$F,'Production Result'!$C:$C,'DA Injection'!$G386,'Production Result'!$B:$B,'DA Injection'!AE$2)</f>
        <v>0</v>
      </c>
      <c r="AF386" s="129">
        <f ca="1">SUMIFS('Production Result'!$G:$G,'Production Result'!$C:$C,'DA Injection'!$G386,'Production Result'!$B:$B,'DA Injection'!AE$2)</f>
        <v>0</v>
      </c>
      <c r="AG386" s="129">
        <f ca="1">SUMIFS('Production Result'!$F:$F,'Production Result'!$C:$C,'DA Injection'!$G386,'Production Result'!$B:$B,'DA Injection'!AG$2)</f>
        <v>0</v>
      </c>
      <c r="AH386" s="129">
        <f ca="1">SUMIFS('Production Result'!$G:$G,'Production Result'!$C:$C,'DA Injection'!$G386,'Production Result'!$B:$B,'DA Injection'!AG$2)</f>
        <v>0</v>
      </c>
      <c r="AI386" s="129">
        <f ca="1">SUMIFS('Production Result'!$F:$F,'Production Result'!$C:$C,'DA Injection'!$G386,'Production Result'!$B:$B,'DA Injection'!AI$2)</f>
        <v>0</v>
      </c>
      <c r="AJ386" s="129">
        <f ca="1">SUMIFS('Production Result'!$G:$G,'Production Result'!$C:$C,'DA Injection'!$G386,'Production Result'!$B:$B,'DA Injection'!AI$2)</f>
        <v>0</v>
      </c>
      <c r="AK386" s="151"/>
      <c r="AL386" s="151"/>
      <c r="AM386" s="151"/>
      <c r="AN386" s="151"/>
      <c r="AO386" s="151"/>
      <c r="AP386" s="151"/>
      <c r="AQ386" s="151"/>
      <c r="AR386" s="151"/>
      <c r="AS386" s="151"/>
      <c r="AT386" s="151"/>
      <c r="AU386" s="151"/>
      <c r="AV386" s="151"/>
      <c r="AW386" s="151"/>
      <c r="AX386" s="151"/>
      <c r="AY386" s="151"/>
      <c r="AZ386" s="151"/>
      <c r="BA386" s="151"/>
      <c r="BB386" s="151"/>
      <c r="BC386" s="151"/>
      <c r="BD386" s="151"/>
      <c r="BE386" s="151"/>
      <c r="BF386" s="151"/>
      <c r="BG386" s="151"/>
      <c r="BH386" s="151"/>
      <c r="BI386" s="151"/>
      <c r="BJ386" s="151"/>
      <c r="BK386" s="151"/>
      <c r="BL386" s="151"/>
      <c r="BM386" s="151"/>
      <c r="BN386" s="151"/>
      <c r="BO386" s="151"/>
      <c r="BP386" s="151"/>
      <c r="BQ386" s="151"/>
      <c r="BR386" s="151"/>
    </row>
    <row r="387" spans="1:70" s="38" customFormat="1" ht="33">
      <c r="A387" s="35"/>
      <c r="B387" s="123"/>
      <c r="C387" s="145">
        <f t="shared" ca="1" si="387"/>
        <v>55</v>
      </c>
      <c r="D387" s="264">
        <f t="shared" ca="1" si="387"/>
        <v>0</v>
      </c>
      <c r="E387" s="145">
        <f t="shared" ref="E387:M387" ca="1" si="461">E386</f>
        <v>20</v>
      </c>
      <c r="F387" s="145">
        <f t="shared" ca="1" si="461"/>
        <v>850</v>
      </c>
      <c r="G387" s="430" t="str">
        <f t="shared" ca="1" si="461"/>
        <v>DJ61-01852A/ASS</v>
      </c>
      <c r="H387" s="196">
        <f t="shared" ca="1" si="461"/>
        <v>7682</v>
      </c>
      <c r="I387" s="145">
        <f t="shared" si="461"/>
        <v>0</v>
      </c>
      <c r="J387" s="213">
        <f t="shared" ca="1" si="461"/>
        <v>1</v>
      </c>
      <c r="K387" s="146">
        <f t="shared" ca="1" si="461"/>
        <v>632</v>
      </c>
      <c r="L387" s="146">
        <f t="shared" ca="1" si="461"/>
        <v>53.8</v>
      </c>
      <c r="M387" s="146">
        <f t="shared" ca="1" si="461"/>
        <v>2</v>
      </c>
      <c r="N387" s="194">
        <f t="shared" ca="1" si="396"/>
        <v>133.8289962825279</v>
      </c>
      <c r="O387" s="137" t="e">
        <f ca="1">O386/O385</f>
        <v>#DIV/0!</v>
      </c>
      <c r="P387" s="136" t="s">
        <v>239</v>
      </c>
      <c r="Q387" s="138" t="str">
        <f t="shared" ref="Q387:AJ387" ca="1" si="462">IFERROR(Q386/Q385,"")</f>
        <v/>
      </c>
      <c r="R387" s="138" t="str">
        <f t="shared" ca="1" si="462"/>
        <v/>
      </c>
      <c r="S387" s="138" t="str">
        <f t="shared" ca="1" si="462"/>
        <v/>
      </c>
      <c r="T387" s="138" t="str">
        <f t="shared" ca="1" si="462"/>
        <v/>
      </c>
      <c r="U387" s="138" t="str">
        <f t="shared" ca="1" si="462"/>
        <v/>
      </c>
      <c r="V387" s="138" t="str">
        <f t="shared" ca="1" si="462"/>
        <v/>
      </c>
      <c r="W387" s="138" t="str">
        <f t="shared" ca="1" si="462"/>
        <v/>
      </c>
      <c r="X387" s="138" t="str">
        <f t="shared" ca="1" si="462"/>
        <v/>
      </c>
      <c r="Y387" s="138" t="str">
        <f t="shared" ca="1" si="462"/>
        <v/>
      </c>
      <c r="Z387" s="138" t="str">
        <f t="shared" ca="1" si="462"/>
        <v/>
      </c>
      <c r="AA387" s="138" t="str">
        <f t="shared" ca="1" si="462"/>
        <v/>
      </c>
      <c r="AB387" s="138" t="str">
        <f t="shared" ca="1" si="462"/>
        <v/>
      </c>
      <c r="AC387" s="138" t="str">
        <f t="shared" ca="1" si="462"/>
        <v/>
      </c>
      <c r="AD387" s="138" t="str">
        <f t="shared" ca="1" si="462"/>
        <v/>
      </c>
      <c r="AE387" s="138" t="str">
        <f t="shared" ca="1" si="462"/>
        <v/>
      </c>
      <c r="AF387" s="138" t="str">
        <f t="shared" ca="1" si="462"/>
        <v/>
      </c>
      <c r="AG387" s="138" t="str">
        <f t="shared" ca="1" si="462"/>
        <v/>
      </c>
      <c r="AH387" s="138" t="str">
        <f t="shared" ca="1" si="462"/>
        <v/>
      </c>
      <c r="AI387" s="138" t="str">
        <f t="shared" ca="1" si="462"/>
        <v/>
      </c>
      <c r="AJ387" s="138" t="str">
        <f t="shared" ca="1" si="462"/>
        <v/>
      </c>
      <c r="AK387" s="151"/>
      <c r="AL387" s="151"/>
      <c r="AM387" s="151"/>
      <c r="AN387" s="151"/>
      <c r="AO387" s="151"/>
      <c r="AP387" s="151"/>
      <c r="AQ387" s="151"/>
      <c r="AR387" s="151"/>
      <c r="AS387" s="151"/>
      <c r="AT387" s="151"/>
      <c r="AU387" s="151"/>
      <c r="AV387" s="151"/>
      <c r="AW387" s="151"/>
      <c r="AX387" s="151"/>
      <c r="AY387" s="151"/>
      <c r="AZ387" s="151"/>
      <c r="BA387" s="151"/>
      <c r="BB387" s="151"/>
      <c r="BC387" s="151"/>
      <c r="BD387" s="151"/>
      <c r="BE387" s="151"/>
      <c r="BF387" s="151"/>
      <c r="BG387" s="151"/>
      <c r="BH387" s="151"/>
      <c r="BI387" s="151"/>
      <c r="BJ387" s="151"/>
      <c r="BK387" s="151"/>
      <c r="BL387" s="151"/>
      <c r="BM387" s="151"/>
      <c r="BN387" s="151"/>
      <c r="BO387" s="151"/>
      <c r="BP387" s="151"/>
      <c r="BQ387" s="151"/>
      <c r="BR387" s="151"/>
    </row>
    <row r="388" spans="1:70" s="115" customFormat="1" ht="33">
      <c r="A388" s="114"/>
      <c r="B388" s="121"/>
      <c r="C388" s="141">
        <f ca="1">IF(P392="Good",COUNTIF(INDIRECT("P1:P"&amp;ROW(P392)),"Good"))</f>
        <v>56</v>
      </c>
      <c r="D388" s="285">
        <f ca="1">IFERROR(SUM(Q392:AJ392)/SUM(Q391:AJ391),"-")</f>
        <v>0.37714646464646467</v>
      </c>
      <c r="E388" s="139">
        <f ca="1">VLOOKUP(G388,'Code List'!B:D,2,0)</f>
        <v>21</v>
      </c>
      <c r="F388" s="139">
        <f ca="1">VLOOKUP(G388,'Code List'!B:D,3,0)</f>
        <v>450</v>
      </c>
      <c r="G388" s="87" t="str">
        <f ca="1">VLOOKUP(C388,'Code List'!A:B,2,0)</f>
        <v>DA63-07368A</v>
      </c>
      <c r="H388" s="195">
        <f ca="1">SUM(Q389:AJ389)-K388</f>
        <v>10705</v>
      </c>
      <c r="I388" s="133">
        <v>25000</v>
      </c>
      <c r="J388" s="211">
        <f ca="1">VLOOKUP(G388,'Code List'!B:G,6,0)</f>
        <v>1</v>
      </c>
      <c r="K388" s="140">
        <f ca="1">SUMIFS(Stock!C:C,Stock!B:B,'DA Injection'!G388)+SUMIFS(Stock!C:C,Stock!B:B,VLOOKUP('DA Injection'!G388,'Code List'!$B:$K,10,0))</f>
        <v>16154</v>
      </c>
      <c r="L388" s="140">
        <f ca="1">VLOOKUP(G388,'Code List'!B:F,4,0)</f>
        <v>29</v>
      </c>
      <c r="M388" s="140">
        <f ca="1">VLOOKUP(G388,'Code List'!B:F,5,0)</f>
        <v>4</v>
      </c>
      <c r="N388" s="197">
        <f t="shared" ca="1" si="396"/>
        <v>496.55172413793105</v>
      </c>
      <c r="O388" s="134"/>
      <c r="P388" s="124" t="s">
        <v>231</v>
      </c>
      <c r="Q388" s="125" t="s">
        <v>228</v>
      </c>
      <c r="R388" s="126" t="s">
        <v>229</v>
      </c>
      <c r="S388" s="125" t="s">
        <v>228</v>
      </c>
      <c r="T388" s="126" t="s">
        <v>229</v>
      </c>
      <c r="U388" s="125" t="s">
        <v>228</v>
      </c>
      <c r="V388" s="126" t="s">
        <v>229</v>
      </c>
      <c r="W388" s="125" t="s">
        <v>228</v>
      </c>
      <c r="X388" s="126" t="s">
        <v>229</v>
      </c>
      <c r="Y388" s="125" t="s">
        <v>228</v>
      </c>
      <c r="Z388" s="126" t="s">
        <v>229</v>
      </c>
      <c r="AA388" s="125" t="s">
        <v>228</v>
      </c>
      <c r="AB388" s="126" t="s">
        <v>229</v>
      </c>
      <c r="AC388" s="125" t="s">
        <v>228</v>
      </c>
      <c r="AD388" s="126" t="s">
        <v>229</v>
      </c>
      <c r="AE388" s="125" t="s">
        <v>228</v>
      </c>
      <c r="AF388" s="126" t="s">
        <v>229</v>
      </c>
      <c r="AG388" s="125" t="s">
        <v>228</v>
      </c>
      <c r="AH388" s="126" t="s">
        <v>229</v>
      </c>
      <c r="AI388" s="125" t="s">
        <v>228</v>
      </c>
      <c r="AJ388" s="126" t="s">
        <v>229</v>
      </c>
      <c r="AK388" s="150"/>
      <c r="AL388" s="150"/>
      <c r="AM388" s="150"/>
      <c r="AN388" s="150"/>
      <c r="AO388" s="150"/>
      <c r="AP388" s="150"/>
      <c r="AQ388" s="150"/>
      <c r="AR388" s="150"/>
      <c r="AS388" s="150"/>
      <c r="AT388" s="150"/>
      <c r="AU388" s="150"/>
      <c r="AV388" s="150"/>
      <c r="AW388" s="150"/>
      <c r="AX388" s="150"/>
      <c r="AY388" s="150"/>
      <c r="AZ388" s="150"/>
      <c r="BA388" s="150"/>
      <c r="BB388" s="150"/>
      <c r="BC388" s="150"/>
      <c r="BD388" s="150"/>
      <c r="BE388" s="150"/>
      <c r="BF388" s="150"/>
      <c r="BG388" s="150"/>
      <c r="BH388" s="150"/>
      <c r="BI388" s="150"/>
      <c r="BJ388" s="150"/>
      <c r="BK388" s="150"/>
      <c r="BL388" s="150"/>
      <c r="BM388" s="150"/>
      <c r="BN388" s="150"/>
      <c r="BO388" s="150"/>
      <c r="BP388" s="150"/>
      <c r="BQ388" s="150"/>
      <c r="BR388" s="150"/>
    </row>
    <row r="389" spans="1:70" s="115" customFormat="1" ht="66.95" customHeight="1">
      <c r="A389" s="114"/>
      <c r="B389" s="121"/>
      <c r="C389" s="144">
        <f t="shared" ref="C389:M389" ca="1" si="463">C388</f>
        <v>56</v>
      </c>
      <c r="D389" s="264">
        <f t="shared" ca="1" si="463"/>
        <v>0.37714646464646467</v>
      </c>
      <c r="E389" s="144">
        <f t="shared" ca="1" si="463"/>
        <v>21</v>
      </c>
      <c r="F389" s="144">
        <f t="shared" ca="1" si="463"/>
        <v>450</v>
      </c>
      <c r="G389" s="144" t="str">
        <f t="shared" ca="1" si="463"/>
        <v>DA63-07368A</v>
      </c>
      <c r="H389" s="196">
        <f t="shared" ca="1" si="463"/>
        <v>10705</v>
      </c>
      <c r="I389" s="144">
        <f t="shared" si="463"/>
        <v>25000</v>
      </c>
      <c r="J389" s="212">
        <f t="shared" ca="1" si="463"/>
        <v>1</v>
      </c>
      <c r="K389" s="146">
        <f t="shared" ca="1" si="463"/>
        <v>16154</v>
      </c>
      <c r="L389" s="146">
        <f t="shared" ca="1" si="463"/>
        <v>29</v>
      </c>
      <c r="M389" s="146">
        <f t="shared" ca="1" si="463"/>
        <v>4</v>
      </c>
      <c r="N389" s="193">
        <f t="shared" ca="1" si="396"/>
        <v>496.55172413793105</v>
      </c>
      <c r="O389" s="134" t="s">
        <v>238</v>
      </c>
      <c r="P389" s="124"/>
      <c r="Q389" s="463">
        <f ca="1">IF(SUMIFS(INDIRECT("'PSI WM REF'!"&amp;SUBSTITUTE(ADDRESS(1,MATCH(Q$2,INDIRECT("'PSI WM REF'!"&amp;"5:5"),0)),"$1","")&amp;":"&amp;SUBSTITUTE(ADDRESS(1,MATCH(Q$2,INDIRECT("'PSI WM REF'!"&amp;"5:5"),0)),"$1","")),INDIRECT("'PSI WM REF'!"&amp;"C:C"),$G388,INDIRECT("'PSI WM REF'!"&amp;"U:U"),"3.Balance stock (only SEHC)")&gt;0,0,IF(ABS(SUMIFS(INDIRECT("'PSI WM REF'!"&amp;SUBSTITUTE(ADDRESS(1,MATCH(Q$2,INDIRECT("'PSI WM REF'!"&amp;"5:5"),0)),"$1","")&amp;":"&amp;SUBSTITUTE(ADDRESS(1,MATCH(Q$2,INDIRECT("'PSI WM REF'!"&amp;"5:5"),0)),"$1","")),INDIRECT("'PSI WM REF'!"&amp;"C:C"),$G388,INDIRECT("'PSI WM REF'!"&amp;"U:U"),"3.Balance stock (only SEHC)"))&gt;SUMIFS(INDIRECT("'PSI WM REF'!"&amp;SUBSTITUTE(ADDRESS(1,MATCH(Q$2,INDIRECT("'PSI WM REF'!"&amp;"5:5"),0)),"$1","")&amp;":"&amp;SUBSTITUTE(ADDRESS(1,MATCH(Q$2,INDIRECT("'PSI WM REF'!"&amp;"5:5"),0)),"$1","")),INDIRECT("'PSI WM REF'!"&amp;"C:C"),$G388,INDIRECT("'PSI WM REF'!"&amp;"U:U"),"1.Requirements (필요량)"),SUMIFS(INDIRECT("'PSI WM REF'!"&amp;SUBSTITUTE(ADDRESS(1,MATCH(Q$2,INDIRECT("'PSI WM REF'!"&amp;"5:5"),0)),"$1","")&amp;":"&amp;SUBSTITUTE(ADDRESS(1,MATCH(Q$2,INDIRECT("'PSI WM REF'!"&amp;"5:5"),0)),"$1","")),INDIRECT("'PSI WM REF'!"&amp;"C:C"),$G388,INDIRECT("'PSI WM REF'!"&amp;"U:U"),"1.Requirements (필요량)"),ABS(SUMIFS(INDIRECT("'PSI WM REF'!"&amp;SUBSTITUTE(ADDRESS(1,MATCH(Q$2,INDIRECT("'PSI WM REF'!"&amp;"5:5"),0)),"$1","")&amp;":"&amp;SUBSTITUTE(ADDRESS(1,MATCH(Q$2,INDIRECT("'PSI WM REF'!"&amp;"5:5"),0)),"$1","")),INDIRECT("'PSI WM REF'!"&amp;"C:C"),$G388,INDIRECT("'PSI WM REF'!"&amp;"U:U"),"3.Balance stock (only SEHC)"))))+N(" [[[[               Comment: WM REF PSI              ]]]")+IFERROR(SUMIFS(INDIRECT("'PSI VC'!"&amp;SUBSTITUTE(ADDRESS(1,MATCH(Q$2,INDIRECT("'PSI VC'!"&amp;"3:3"),0)),"$1","")&amp;":"&amp;SUBSTITUTE(ADDRESS(1,MATCH(Q$2,INDIRECT("'PSI VC'!"&amp;"3:3"),0)),"$1","")),INDIRECT("'PSI VC'!"&amp;"A:A"),$G388),0)+N("[[[                    Comment: VC PSI                    ]]]")+SUMIFS(INDIRECT("'Assy PSI Shortage'!"&amp;SUBSTITUTE(ADDRESS(1,42+MATCH(Q$2,INDIRECT("'Assy PSI Shortage'!"&amp;"AQ2:BA2"),0)),"$1","")&amp;":"&amp;SUBSTITUTE(ADDRESS(1,42+MATCH(Q$2,INDIRECT("'Assy PSI Shortage'!"&amp;"AQ2:BA2"),0)),"$1","")),'Assy PSI Shortage'!$AP:$AP,'DA Injection'!$G388)+N("[[[                    Comment: Assy PSI                    ]]]")</f>
        <v>4224</v>
      </c>
      <c r="R389" s="464"/>
      <c r="S389" s="463">
        <f ca="1">IF(SUMIFS(INDIRECT("'PSI WM REF'!"&amp;SUBSTITUTE(ADDRESS(1,MATCH(S$2,INDIRECT("'PSI WM REF'!"&amp;"5:5"),0)),"$1","")&amp;":"&amp;SUBSTITUTE(ADDRESS(1,MATCH(S$2,INDIRECT("'PSI WM REF'!"&amp;"5:5"),0)),"$1","")),INDIRECT("'PSI WM REF'!"&amp;"C:C"),$G388,INDIRECT("'PSI WM REF'!"&amp;"U:U"),"3.Balance stock (only SEHC)")&gt;0,0,IF(ABS(SUMIFS(INDIRECT("'PSI WM REF'!"&amp;SUBSTITUTE(ADDRESS(1,MATCH(S$2,INDIRECT("'PSI WM REF'!"&amp;"5:5"),0)),"$1","")&amp;":"&amp;SUBSTITUTE(ADDRESS(1,MATCH(S$2,INDIRECT("'PSI WM REF'!"&amp;"5:5"),0)),"$1","")),INDIRECT("'PSI WM REF'!"&amp;"C:C"),$G388,INDIRECT("'PSI WM REF'!"&amp;"U:U"),"3.Balance stock (only SEHC)"))&gt;SUMIFS(INDIRECT("'PSI WM REF'!"&amp;SUBSTITUTE(ADDRESS(1,MATCH(S$2,INDIRECT("'PSI WM REF'!"&amp;"5:5"),0)),"$1","")&amp;":"&amp;SUBSTITUTE(ADDRESS(1,MATCH(S$2,INDIRECT("'PSI WM REF'!"&amp;"5:5"),0)),"$1","")),INDIRECT("'PSI WM REF'!"&amp;"C:C"),$G388,INDIRECT("'PSI WM REF'!"&amp;"U:U"),"1.Requirements (필요량)"),SUMIFS(INDIRECT("'PSI WM REF'!"&amp;SUBSTITUTE(ADDRESS(1,MATCH(S$2,INDIRECT("'PSI WM REF'!"&amp;"5:5"),0)),"$1","")&amp;":"&amp;SUBSTITUTE(ADDRESS(1,MATCH(S$2,INDIRECT("'PSI WM REF'!"&amp;"5:5"),0)),"$1","")),INDIRECT("'PSI WM REF'!"&amp;"C:C"),$G388,INDIRECT("'PSI WM REF'!"&amp;"U:U"),"1.Requirements (필요량)"),ABS(SUMIFS(INDIRECT("'PSI WM REF'!"&amp;SUBSTITUTE(ADDRESS(1,MATCH(S$2,INDIRECT("'PSI WM REF'!"&amp;"5:5"),0)),"$1","")&amp;":"&amp;SUBSTITUTE(ADDRESS(1,MATCH(S$2,INDIRECT("'PSI WM REF'!"&amp;"5:5"),0)),"$1","")),INDIRECT("'PSI WM REF'!"&amp;"C:C"),$G388,INDIRECT("'PSI WM REF'!"&amp;"U:U"),"3.Balance stock (only SEHC)"))))+N(" [[[[               Comment: WM REF PSI              ]]]")+IFERROR(SUMIFS(INDIRECT("'PSI VC'!"&amp;SUBSTITUTE(ADDRESS(1,MATCH(S$2,INDIRECT("'PSI VC'!"&amp;"3:3"),0)),"$1","")&amp;":"&amp;SUBSTITUTE(ADDRESS(1,MATCH(S$2,INDIRECT("'PSI VC'!"&amp;"3:3"),0)),"$1","")),INDIRECT("'PSI VC'!"&amp;"A:A"),$G388),0)+N("[[[                    Comment: VC PSI                    ]]]")+SUMIFS(INDIRECT("'Assy PSI Shortage'!"&amp;SUBSTITUTE(ADDRESS(1,42+MATCH(S$2,INDIRECT("'Assy PSI Shortage'!"&amp;"AQ2:BA2"),0)),"$1","")&amp;":"&amp;SUBSTITUTE(ADDRESS(1,42+MATCH(S$2,INDIRECT("'Assy PSI Shortage'!"&amp;"AQ2:BA2"),0)),"$1","")),'Assy PSI Shortage'!$AP:$AP,'DA Injection'!$G388)+N("[[[                    Comment: Assy PSI                    ]]]")</f>
        <v>0</v>
      </c>
      <c r="T389" s="464"/>
      <c r="U389" s="463">
        <f ca="1">IF(SUMIFS(INDIRECT("'PSI WM REF'!"&amp;SUBSTITUTE(ADDRESS(1,MATCH(U$2,INDIRECT("'PSI WM REF'!"&amp;"5:5"),0)),"$1","")&amp;":"&amp;SUBSTITUTE(ADDRESS(1,MATCH(U$2,INDIRECT("'PSI WM REF'!"&amp;"5:5"),0)),"$1","")),INDIRECT("'PSI WM REF'!"&amp;"C:C"),$G388,INDIRECT("'PSI WM REF'!"&amp;"U:U"),"3.Balance stock (only SEHC)")&gt;0,0,IF(ABS(SUMIFS(INDIRECT("'PSI WM REF'!"&amp;SUBSTITUTE(ADDRESS(1,MATCH(U$2,INDIRECT("'PSI WM REF'!"&amp;"5:5"),0)),"$1","")&amp;":"&amp;SUBSTITUTE(ADDRESS(1,MATCH(U$2,INDIRECT("'PSI WM REF'!"&amp;"5:5"),0)),"$1","")),INDIRECT("'PSI WM REF'!"&amp;"C:C"),$G388,INDIRECT("'PSI WM REF'!"&amp;"U:U"),"3.Balance stock (only SEHC)"))&gt;SUMIFS(INDIRECT("'PSI WM REF'!"&amp;SUBSTITUTE(ADDRESS(1,MATCH(U$2,INDIRECT("'PSI WM REF'!"&amp;"5:5"),0)),"$1","")&amp;":"&amp;SUBSTITUTE(ADDRESS(1,MATCH(U$2,INDIRECT("'PSI WM REF'!"&amp;"5:5"),0)),"$1","")),INDIRECT("'PSI WM REF'!"&amp;"C:C"),$G388,INDIRECT("'PSI WM REF'!"&amp;"U:U"),"1.Requirements (필요량)"),SUMIFS(INDIRECT("'PSI WM REF'!"&amp;SUBSTITUTE(ADDRESS(1,MATCH(U$2,INDIRECT("'PSI WM REF'!"&amp;"5:5"),0)),"$1","")&amp;":"&amp;SUBSTITUTE(ADDRESS(1,MATCH(U$2,INDIRECT("'PSI WM REF'!"&amp;"5:5"),0)),"$1","")),INDIRECT("'PSI WM REF'!"&amp;"C:C"),$G388,INDIRECT("'PSI WM REF'!"&amp;"U:U"),"1.Requirements (필요량)"),ABS(SUMIFS(INDIRECT("'PSI WM REF'!"&amp;SUBSTITUTE(ADDRESS(1,MATCH(U$2,INDIRECT("'PSI WM REF'!"&amp;"5:5"),0)),"$1","")&amp;":"&amp;SUBSTITUTE(ADDRESS(1,MATCH(U$2,INDIRECT("'PSI WM REF'!"&amp;"5:5"),0)),"$1","")),INDIRECT("'PSI WM REF'!"&amp;"C:C"),$G388,INDIRECT("'PSI WM REF'!"&amp;"U:U"),"3.Balance stock (only SEHC)"))))+N(" [[[[               Comment: WM REF PSI              ]]]")+IFERROR(SUMIFS(INDIRECT("'PSI VC'!"&amp;SUBSTITUTE(ADDRESS(1,MATCH(U$2,INDIRECT("'PSI VC'!"&amp;"3:3"),0)),"$1","")&amp;":"&amp;SUBSTITUTE(ADDRESS(1,MATCH(U$2,INDIRECT("'PSI VC'!"&amp;"3:3"),0)),"$1","")),INDIRECT("'PSI VC'!"&amp;"A:A"),$G388),0)+N("[[[                    Comment: VC PSI                    ]]]")+SUMIFS(INDIRECT("'Assy PSI Shortage'!"&amp;SUBSTITUTE(ADDRESS(1,42+MATCH(U$2,INDIRECT("'Assy PSI Shortage'!"&amp;"AQ2:BA2"),0)),"$1","")&amp;":"&amp;SUBSTITUTE(ADDRESS(1,42+MATCH(U$2,INDIRECT("'Assy PSI Shortage'!"&amp;"AQ2:BA2"),0)),"$1","")),'Assy PSI Shortage'!$AP:$AP,'DA Injection'!$G388)+N("[[[                    Comment: Assy PSI                    ]]]")</f>
        <v>0</v>
      </c>
      <c r="V389" s="464"/>
      <c r="W389" s="463">
        <f ca="1">IF(SUMIFS(INDIRECT("'PSI WM REF'!"&amp;SUBSTITUTE(ADDRESS(1,MATCH(W$2,INDIRECT("'PSI WM REF'!"&amp;"5:5"),0)),"$1","")&amp;":"&amp;SUBSTITUTE(ADDRESS(1,MATCH(W$2,INDIRECT("'PSI WM REF'!"&amp;"5:5"),0)),"$1","")),INDIRECT("'PSI WM REF'!"&amp;"C:C"),$G388,INDIRECT("'PSI WM REF'!"&amp;"U:U"),"3.Balance stock (only SEHC)")&gt;0,0,IF(ABS(SUMIFS(INDIRECT("'PSI WM REF'!"&amp;SUBSTITUTE(ADDRESS(1,MATCH(W$2,INDIRECT("'PSI WM REF'!"&amp;"5:5"),0)),"$1","")&amp;":"&amp;SUBSTITUTE(ADDRESS(1,MATCH(W$2,INDIRECT("'PSI WM REF'!"&amp;"5:5"),0)),"$1","")),INDIRECT("'PSI WM REF'!"&amp;"C:C"),$G388,INDIRECT("'PSI WM REF'!"&amp;"U:U"),"3.Balance stock (only SEHC)"))&gt;SUMIFS(INDIRECT("'PSI WM REF'!"&amp;SUBSTITUTE(ADDRESS(1,MATCH(W$2,INDIRECT("'PSI WM REF'!"&amp;"5:5"),0)),"$1","")&amp;":"&amp;SUBSTITUTE(ADDRESS(1,MATCH(W$2,INDIRECT("'PSI WM REF'!"&amp;"5:5"),0)),"$1","")),INDIRECT("'PSI WM REF'!"&amp;"C:C"),$G388,INDIRECT("'PSI WM REF'!"&amp;"U:U"),"1.Requirements (필요량)"),SUMIFS(INDIRECT("'PSI WM REF'!"&amp;SUBSTITUTE(ADDRESS(1,MATCH(W$2,INDIRECT("'PSI WM REF'!"&amp;"5:5"),0)),"$1","")&amp;":"&amp;SUBSTITUTE(ADDRESS(1,MATCH(W$2,INDIRECT("'PSI WM REF'!"&amp;"5:5"),0)),"$1","")),INDIRECT("'PSI WM REF'!"&amp;"C:C"),$G388,INDIRECT("'PSI WM REF'!"&amp;"U:U"),"1.Requirements (필요량)"),ABS(SUMIFS(INDIRECT("'PSI WM REF'!"&amp;SUBSTITUTE(ADDRESS(1,MATCH(W$2,INDIRECT("'PSI WM REF'!"&amp;"5:5"),0)),"$1","")&amp;":"&amp;SUBSTITUTE(ADDRESS(1,MATCH(W$2,INDIRECT("'PSI WM REF'!"&amp;"5:5"),0)),"$1","")),INDIRECT("'PSI WM REF'!"&amp;"C:C"),$G388,INDIRECT("'PSI WM REF'!"&amp;"U:U"),"3.Balance stock (only SEHC)"))))+N(" [[[[               Comment: WM REF PSI              ]]]")+IFERROR(SUMIFS(INDIRECT("'PSI VC'!"&amp;SUBSTITUTE(ADDRESS(1,MATCH(W$2,INDIRECT("'PSI VC'!"&amp;"3:3"),0)),"$1","")&amp;":"&amp;SUBSTITUTE(ADDRESS(1,MATCH(W$2,INDIRECT("'PSI VC'!"&amp;"3:3"),0)),"$1","")),INDIRECT("'PSI VC'!"&amp;"A:A"),$G388),0)+N("[[[                    Comment: VC PSI                    ]]]")+SUMIFS(INDIRECT("'Assy PSI Shortage'!"&amp;SUBSTITUTE(ADDRESS(1,42+MATCH(W$2,INDIRECT("'Assy PSI Shortage'!"&amp;"AQ2:BA2"),0)),"$1","")&amp;":"&amp;SUBSTITUTE(ADDRESS(1,42+MATCH(W$2,INDIRECT("'Assy PSI Shortage'!"&amp;"AQ2:BA2"),0)),"$1","")),'Assy PSI Shortage'!$AP:$AP,'DA Injection'!$G388)+N("[[[                    Comment: Assy PSI                    ]]]")</f>
        <v>5772</v>
      </c>
      <c r="X389" s="464"/>
      <c r="Y389" s="463">
        <f ca="1">IF(SUMIFS(INDIRECT("'PSI WM REF'!"&amp;SUBSTITUTE(ADDRESS(1,MATCH(Y$2,INDIRECT("'PSI WM REF'!"&amp;"5:5"),0)),"$1","")&amp;":"&amp;SUBSTITUTE(ADDRESS(1,MATCH(Y$2,INDIRECT("'PSI WM REF'!"&amp;"5:5"),0)),"$1","")),INDIRECT("'PSI WM REF'!"&amp;"C:C"),$G388,INDIRECT("'PSI WM REF'!"&amp;"U:U"),"3.Balance stock (only SEHC)")&gt;0,0,IF(ABS(SUMIFS(INDIRECT("'PSI WM REF'!"&amp;SUBSTITUTE(ADDRESS(1,MATCH(Y$2,INDIRECT("'PSI WM REF'!"&amp;"5:5"),0)),"$1","")&amp;":"&amp;SUBSTITUTE(ADDRESS(1,MATCH(Y$2,INDIRECT("'PSI WM REF'!"&amp;"5:5"),0)),"$1","")),INDIRECT("'PSI WM REF'!"&amp;"C:C"),$G388,INDIRECT("'PSI WM REF'!"&amp;"U:U"),"3.Balance stock (only SEHC)"))&gt;SUMIFS(INDIRECT("'PSI WM REF'!"&amp;SUBSTITUTE(ADDRESS(1,MATCH(Y$2,INDIRECT("'PSI WM REF'!"&amp;"5:5"),0)),"$1","")&amp;":"&amp;SUBSTITUTE(ADDRESS(1,MATCH(Y$2,INDIRECT("'PSI WM REF'!"&amp;"5:5"),0)),"$1","")),INDIRECT("'PSI WM REF'!"&amp;"C:C"),$G388,INDIRECT("'PSI WM REF'!"&amp;"U:U"),"1.Requirements (필요량)"),SUMIFS(INDIRECT("'PSI WM REF'!"&amp;SUBSTITUTE(ADDRESS(1,MATCH(Y$2,INDIRECT("'PSI WM REF'!"&amp;"5:5"),0)),"$1","")&amp;":"&amp;SUBSTITUTE(ADDRESS(1,MATCH(Y$2,INDIRECT("'PSI WM REF'!"&amp;"5:5"),0)),"$1","")),INDIRECT("'PSI WM REF'!"&amp;"C:C"),$G388,INDIRECT("'PSI WM REF'!"&amp;"U:U"),"1.Requirements (필요량)"),ABS(SUMIFS(INDIRECT("'PSI WM REF'!"&amp;SUBSTITUTE(ADDRESS(1,MATCH(Y$2,INDIRECT("'PSI WM REF'!"&amp;"5:5"),0)),"$1","")&amp;":"&amp;SUBSTITUTE(ADDRESS(1,MATCH(Y$2,INDIRECT("'PSI WM REF'!"&amp;"5:5"),0)),"$1","")),INDIRECT("'PSI WM REF'!"&amp;"C:C"),$G388,INDIRECT("'PSI WM REF'!"&amp;"U:U"),"3.Balance stock (only SEHC)"))))+N(" [[[[               Comment: WM REF PSI              ]]]")+IFERROR(SUMIFS(INDIRECT("'PSI VC'!"&amp;SUBSTITUTE(ADDRESS(1,MATCH(Y$2,INDIRECT("'PSI VC'!"&amp;"3:3"),0)),"$1","")&amp;":"&amp;SUBSTITUTE(ADDRESS(1,MATCH(Y$2,INDIRECT("'PSI VC'!"&amp;"3:3"),0)),"$1","")),INDIRECT("'PSI VC'!"&amp;"A:A"),$G388),0)+N("[[[                    Comment: VC PSI                    ]]]")+SUMIFS(INDIRECT("'Assy PSI Shortage'!"&amp;SUBSTITUTE(ADDRESS(1,42+MATCH(Y$2,INDIRECT("'Assy PSI Shortage'!"&amp;"AQ2:BA2"),0)),"$1","")&amp;":"&amp;SUBSTITUTE(ADDRESS(1,42+MATCH(Y$2,INDIRECT("'Assy PSI Shortage'!"&amp;"AQ2:BA2"),0)),"$1","")),'Assy PSI Shortage'!$AP:$AP,'DA Injection'!$G388)+N("[[[                    Comment: Assy PSI                    ]]]")</f>
        <v>4986</v>
      </c>
      <c r="Z389" s="464"/>
      <c r="AA389" s="463">
        <f ca="1">IF(SUMIFS(INDIRECT("'PSI WM REF'!"&amp;SUBSTITUTE(ADDRESS(1,MATCH(AA$2,INDIRECT("'PSI WM REF'!"&amp;"5:5"),0)),"$1","")&amp;":"&amp;SUBSTITUTE(ADDRESS(1,MATCH(AA$2,INDIRECT("'PSI WM REF'!"&amp;"5:5"),0)),"$1","")),INDIRECT("'PSI WM REF'!"&amp;"C:C"),$G388,INDIRECT("'PSI WM REF'!"&amp;"U:U"),"3.Balance stock (only SEHC)")&gt;0,0,IF(ABS(SUMIFS(INDIRECT("'PSI WM REF'!"&amp;SUBSTITUTE(ADDRESS(1,MATCH(AA$2,INDIRECT("'PSI WM REF'!"&amp;"5:5"),0)),"$1","")&amp;":"&amp;SUBSTITUTE(ADDRESS(1,MATCH(AA$2,INDIRECT("'PSI WM REF'!"&amp;"5:5"),0)),"$1","")),INDIRECT("'PSI WM REF'!"&amp;"C:C"),$G388,INDIRECT("'PSI WM REF'!"&amp;"U:U"),"3.Balance stock (only SEHC)"))&gt;SUMIFS(INDIRECT("'PSI WM REF'!"&amp;SUBSTITUTE(ADDRESS(1,MATCH(AA$2,INDIRECT("'PSI WM REF'!"&amp;"5:5"),0)),"$1","")&amp;":"&amp;SUBSTITUTE(ADDRESS(1,MATCH(AA$2,INDIRECT("'PSI WM REF'!"&amp;"5:5"),0)),"$1","")),INDIRECT("'PSI WM REF'!"&amp;"C:C"),$G388,INDIRECT("'PSI WM REF'!"&amp;"U:U"),"1.Requirements (필요량)"),SUMIFS(INDIRECT("'PSI WM REF'!"&amp;SUBSTITUTE(ADDRESS(1,MATCH(AA$2,INDIRECT("'PSI WM REF'!"&amp;"5:5"),0)),"$1","")&amp;":"&amp;SUBSTITUTE(ADDRESS(1,MATCH(AA$2,INDIRECT("'PSI WM REF'!"&amp;"5:5"),0)),"$1","")),INDIRECT("'PSI WM REF'!"&amp;"C:C"),$G388,INDIRECT("'PSI WM REF'!"&amp;"U:U"),"1.Requirements (필요량)"),ABS(SUMIFS(INDIRECT("'PSI WM REF'!"&amp;SUBSTITUTE(ADDRESS(1,MATCH(AA$2,INDIRECT("'PSI WM REF'!"&amp;"5:5"),0)),"$1","")&amp;":"&amp;SUBSTITUTE(ADDRESS(1,MATCH(AA$2,INDIRECT("'PSI WM REF'!"&amp;"5:5"),0)),"$1","")),INDIRECT("'PSI WM REF'!"&amp;"C:C"),$G388,INDIRECT("'PSI WM REF'!"&amp;"U:U"),"3.Balance stock (only SEHC)"))))+N(" [[[[               Comment: WM REF PSI              ]]]")+IFERROR(SUMIFS(INDIRECT("'PSI VC'!"&amp;SUBSTITUTE(ADDRESS(1,MATCH(AA$2,INDIRECT("'PSI VC'!"&amp;"3:3"),0)),"$1","")&amp;":"&amp;SUBSTITUTE(ADDRESS(1,MATCH(AA$2,INDIRECT("'PSI VC'!"&amp;"3:3"),0)),"$1","")),INDIRECT("'PSI VC'!"&amp;"A:A"),$G388),0)+N("[[[                    Comment: VC PSI                    ]]]")+SUMIFS(INDIRECT("'Assy PSI Shortage'!"&amp;SUBSTITUTE(ADDRESS(1,42+MATCH(AA$2,INDIRECT("'Assy PSI Shortage'!"&amp;"AQ2:BA2"),0)),"$1","")&amp;":"&amp;SUBSTITUTE(ADDRESS(1,42+MATCH(AA$2,INDIRECT("'Assy PSI Shortage'!"&amp;"AQ2:BA2"),0)),"$1","")),'Assy PSI Shortage'!$AP:$AP,'DA Injection'!$G388)+N("[[[                    Comment: Assy PSI                    ]]]")</f>
        <v>4287</v>
      </c>
      <c r="AB389" s="464"/>
      <c r="AC389" s="463">
        <f ca="1">IF(SUMIFS(INDIRECT("'PSI WM REF'!"&amp;SUBSTITUTE(ADDRESS(1,MATCH(AC$2,INDIRECT("'PSI WM REF'!"&amp;"5:5"),0)),"$1","")&amp;":"&amp;SUBSTITUTE(ADDRESS(1,MATCH(AC$2,INDIRECT("'PSI WM REF'!"&amp;"5:5"),0)),"$1","")),INDIRECT("'PSI WM REF'!"&amp;"C:C"),$G388,INDIRECT("'PSI WM REF'!"&amp;"U:U"),"3.Balance stock (only SEHC)")&gt;0,0,IF(ABS(SUMIFS(INDIRECT("'PSI WM REF'!"&amp;SUBSTITUTE(ADDRESS(1,MATCH(AC$2,INDIRECT("'PSI WM REF'!"&amp;"5:5"),0)),"$1","")&amp;":"&amp;SUBSTITUTE(ADDRESS(1,MATCH(AC$2,INDIRECT("'PSI WM REF'!"&amp;"5:5"),0)),"$1","")),INDIRECT("'PSI WM REF'!"&amp;"C:C"),$G388,INDIRECT("'PSI WM REF'!"&amp;"U:U"),"3.Balance stock (only SEHC)"))&gt;SUMIFS(INDIRECT("'PSI WM REF'!"&amp;SUBSTITUTE(ADDRESS(1,MATCH(AC$2,INDIRECT("'PSI WM REF'!"&amp;"5:5"),0)),"$1","")&amp;":"&amp;SUBSTITUTE(ADDRESS(1,MATCH(AC$2,INDIRECT("'PSI WM REF'!"&amp;"5:5"),0)),"$1","")),INDIRECT("'PSI WM REF'!"&amp;"C:C"),$G388,INDIRECT("'PSI WM REF'!"&amp;"U:U"),"1.Requirements (필요량)"),SUMIFS(INDIRECT("'PSI WM REF'!"&amp;SUBSTITUTE(ADDRESS(1,MATCH(AC$2,INDIRECT("'PSI WM REF'!"&amp;"5:5"),0)),"$1","")&amp;":"&amp;SUBSTITUTE(ADDRESS(1,MATCH(AC$2,INDIRECT("'PSI WM REF'!"&amp;"5:5"),0)),"$1","")),INDIRECT("'PSI WM REF'!"&amp;"C:C"),$G388,INDIRECT("'PSI WM REF'!"&amp;"U:U"),"1.Requirements (필요량)"),ABS(SUMIFS(INDIRECT("'PSI WM REF'!"&amp;SUBSTITUTE(ADDRESS(1,MATCH(AC$2,INDIRECT("'PSI WM REF'!"&amp;"5:5"),0)),"$1","")&amp;":"&amp;SUBSTITUTE(ADDRESS(1,MATCH(AC$2,INDIRECT("'PSI WM REF'!"&amp;"5:5"),0)),"$1","")),INDIRECT("'PSI WM REF'!"&amp;"C:C"),$G388,INDIRECT("'PSI WM REF'!"&amp;"U:U"),"3.Balance stock (only SEHC)"))))+N(" [[[[               Comment: WM REF PSI              ]]]")+IFERROR(SUMIFS(INDIRECT("'PSI VC'!"&amp;SUBSTITUTE(ADDRESS(1,MATCH(AC$2,INDIRECT("'PSI VC'!"&amp;"3:3"),0)),"$1","")&amp;":"&amp;SUBSTITUTE(ADDRESS(1,MATCH(AC$2,INDIRECT("'PSI VC'!"&amp;"3:3"),0)),"$1","")),INDIRECT("'PSI VC'!"&amp;"A:A"),$G388),0)+N("[[[                    Comment: VC PSI                    ]]]")+SUMIFS(INDIRECT("'Assy PSI Shortage'!"&amp;SUBSTITUTE(ADDRESS(1,42+MATCH(AC$2,INDIRECT("'Assy PSI Shortage'!"&amp;"AQ2:BA2"),0)),"$1","")&amp;":"&amp;SUBSTITUTE(ADDRESS(1,42+MATCH(AC$2,INDIRECT("'Assy PSI Shortage'!"&amp;"AQ2:BA2"),0)),"$1","")),'Assy PSI Shortage'!$AP:$AP,'DA Injection'!$G388)+N("[[[                    Comment: Assy PSI                    ]]]")</f>
        <v>813</v>
      </c>
      <c r="AD389" s="464"/>
      <c r="AE389" s="463">
        <f ca="1">IF(SUMIFS(INDIRECT("'PSI WM REF'!"&amp;SUBSTITUTE(ADDRESS(1,MATCH(AE$2,INDIRECT("'PSI WM REF'!"&amp;"5:5"),0)),"$1","")&amp;":"&amp;SUBSTITUTE(ADDRESS(1,MATCH(AE$2,INDIRECT("'PSI WM REF'!"&amp;"5:5"),0)),"$1","")),INDIRECT("'PSI WM REF'!"&amp;"C:C"),$G388,INDIRECT("'PSI WM REF'!"&amp;"U:U"),"3.Balance stock (only SEHC)")&gt;0,0,IF(ABS(SUMIFS(INDIRECT("'PSI WM REF'!"&amp;SUBSTITUTE(ADDRESS(1,MATCH(AE$2,INDIRECT("'PSI WM REF'!"&amp;"5:5"),0)),"$1","")&amp;":"&amp;SUBSTITUTE(ADDRESS(1,MATCH(AE$2,INDIRECT("'PSI WM REF'!"&amp;"5:5"),0)),"$1","")),INDIRECT("'PSI WM REF'!"&amp;"C:C"),$G388,INDIRECT("'PSI WM REF'!"&amp;"U:U"),"3.Balance stock (only SEHC)"))&gt;SUMIFS(INDIRECT("'PSI WM REF'!"&amp;SUBSTITUTE(ADDRESS(1,MATCH(AE$2,INDIRECT("'PSI WM REF'!"&amp;"5:5"),0)),"$1","")&amp;":"&amp;SUBSTITUTE(ADDRESS(1,MATCH(AE$2,INDIRECT("'PSI WM REF'!"&amp;"5:5"),0)),"$1","")),INDIRECT("'PSI WM REF'!"&amp;"C:C"),$G388,INDIRECT("'PSI WM REF'!"&amp;"U:U"),"1.Requirements (필요량)"),SUMIFS(INDIRECT("'PSI WM REF'!"&amp;SUBSTITUTE(ADDRESS(1,MATCH(AE$2,INDIRECT("'PSI WM REF'!"&amp;"5:5"),0)),"$1","")&amp;":"&amp;SUBSTITUTE(ADDRESS(1,MATCH(AE$2,INDIRECT("'PSI WM REF'!"&amp;"5:5"),0)),"$1","")),INDIRECT("'PSI WM REF'!"&amp;"C:C"),$G388,INDIRECT("'PSI WM REF'!"&amp;"U:U"),"1.Requirements (필요량)"),ABS(SUMIFS(INDIRECT("'PSI WM REF'!"&amp;SUBSTITUTE(ADDRESS(1,MATCH(AE$2,INDIRECT("'PSI WM REF'!"&amp;"5:5"),0)),"$1","")&amp;":"&amp;SUBSTITUTE(ADDRESS(1,MATCH(AE$2,INDIRECT("'PSI WM REF'!"&amp;"5:5"),0)),"$1","")),INDIRECT("'PSI WM REF'!"&amp;"C:C"),$G388,INDIRECT("'PSI WM REF'!"&amp;"U:U"),"3.Balance stock (only SEHC)"))))+N(" [[[[               Comment: WM REF PSI              ]]]")+IFERROR(SUMIFS(INDIRECT("'PSI VC'!"&amp;SUBSTITUTE(ADDRESS(1,MATCH(AE$2,INDIRECT("'PSI VC'!"&amp;"3:3"),0)),"$1","")&amp;":"&amp;SUBSTITUTE(ADDRESS(1,MATCH(AE$2,INDIRECT("'PSI VC'!"&amp;"3:3"),0)),"$1","")),INDIRECT("'PSI VC'!"&amp;"A:A"),$G388),0)+N("[[[                    Comment: VC PSI                    ]]]")+SUMIFS(INDIRECT("'Assy PSI Shortage'!"&amp;SUBSTITUTE(ADDRESS(1,42+MATCH(AE$2,INDIRECT("'Assy PSI Shortage'!"&amp;"AQ2:BA2"),0)),"$1","")&amp;":"&amp;SUBSTITUTE(ADDRESS(1,42+MATCH(AE$2,INDIRECT("'Assy PSI Shortage'!"&amp;"AQ2:BA2"),0)),"$1","")),'Assy PSI Shortage'!$AP:$AP,'DA Injection'!$G388)+N("[[[                    Comment: Assy PSI                    ]]]")</f>
        <v>3703</v>
      </c>
      <c r="AF389" s="464"/>
      <c r="AG389" s="463">
        <f ca="1">IF(SUMIFS(INDIRECT("'PSI WM REF'!"&amp;SUBSTITUTE(ADDRESS(1,MATCH(AG$2,INDIRECT("'PSI WM REF'!"&amp;"5:5"),0)),"$1","")&amp;":"&amp;SUBSTITUTE(ADDRESS(1,MATCH(AG$2,INDIRECT("'PSI WM REF'!"&amp;"5:5"),0)),"$1","")),INDIRECT("'PSI WM REF'!"&amp;"C:C"),$G388,INDIRECT("'PSI WM REF'!"&amp;"U:U"),"3.Balance stock (only SEHC)")&gt;0,0,IF(ABS(SUMIFS(INDIRECT("'PSI WM REF'!"&amp;SUBSTITUTE(ADDRESS(1,MATCH(AG$2,INDIRECT("'PSI WM REF'!"&amp;"5:5"),0)),"$1","")&amp;":"&amp;SUBSTITUTE(ADDRESS(1,MATCH(AG$2,INDIRECT("'PSI WM REF'!"&amp;"5:5"),0)),"$1","")),INDIRECT("'PSI WM REF'!"&amp;"C:C"),$G388,INDIRECT("'PSI WM REF'!"&amp;"U:U"),"3.Balance stock (only SEHC)"))&gt;SUMIFS(INDIRECT("'PSI WM REF'!"&amp;SUBSTITUTE(ADDRESS(1,MATCH(AG$2,INDIRECT("'PSI WM REF'!"&amp;"5:5"),0)),"$1","")&amp;":"&amp;SUBSTITUTE(ADDRESS(1,MATCH(AG$2,INDIRECT("'PSI WM REF'!"&amp;"5:5"),0)),"$1","")),INDIRECT("'PSI WM REF'!"&amp;"C:C"),$G388,INDIRECT("'PSI WM REF'!"&amp;"U:U"),"1.Requirements (필요량)"),SUMIFS(INDIRECT("'PSI WM REF'!"&amp;SUBSTITUTE(ADDRESS(1,MATCH(AG$2,INDIRECT("'PSI WM REF'!"&amp;"5:5"),0)),"$1","")&amp;":"&amp;SUBSTITUTE(ADDRESS(1,MATCH(AG$2,INDIRECT("'PSI WM REF'!"&amp;"5:5"),0)),"$1","")),INDIRECT("'PSI WM REF'!"&amp;"C:C"),$G388,INDIRECT("'PSI WM REF'!"&amp;"U:U"),"1.Requirements (필요량)"),ABS(SUMIFS(INDIRECT("'PSI WM REF'!"&amp;SUBSTITUTE(ADDRESS(1,MATCH(AG$2,INDIRECT("'PSI WM REF'!"&amp;"5:5"),0)),"$1","")&amp;":"&amp;SUBSTITUTE(ADDRESS(1,MATCH(AG$2,INDIRECT("'PSI WM REF'!"&amp;"5:5"),0)),"$1","")),INDIRECT("'PSI WM REF'!"&amp;"C:C"),$G388,INDIRECT("'PSI WM REF'!"&amp;"U:U"),"3.Balance stock (only SEHC)"))))+N(" [[[[               Comment: WM REF PSI              ]]]")+IFERROR(SUMIFS(INDIRECT("'PSI VC'!"&amp;SUBSTITUTE(ADDRESS(1,MATCH(AG$2,INDIRECT("'PSI VC'!"&amp;"3:3"),0)),"$1","")&amp;":"&amp;SUBSTITUTE(ADDRESS(1,MATCH(AG$2,INDIRECT("'PSI VC'!"&amp;"3:3"),0)),"$1","")),INDIRECT("'PSI VC'!"&amp;"A:A"),$G388),0)+N("[[[                    Comment: VC PSI                    ]]]")+SUMIFS(INDIRECT("'Assy PSI Shortage'!"&amp;SUBSTITUTE(ADDRESS(1,42+MATCH(AG$2,INDIRECT("'Assy PSI Shortage'!"&amp;"AQ2:BA2"),0)),"$1","")&amp;":"&amp;SUBSTITUTE(ADDRESS(1,42+MATCH(AG$2,INDIRECT("'Assy PSI Shortage'!"&amp;"AQ2:BA2"),0)),"$1","")),'Assy PSI Shortage'!$AP:$AP,'DA Injection'!$G388)+N("[[[                    Comment: Assy PSI                    ]]]")</f>
        <v>3074</v>
      </c>
      <c r="AH389" s="464"/>
      <c r="AI389" s="463">
        <f ca="1">IF(SUMIFS(INDIRECT("'PSI WM REF'!"&amp;SUBSTITUTE(ADDRESS(1,MATCH(AI$2,INDIRECT("'PSI WM REF'!"&amp;"5:5"),0)),"$1","")&amp;":"&amp;SUBSTITUTE(ADDRESS(1,MATCH(AI$2,INDIRECT("'PSI WM REF'!"&amp;"5:5"),0)),"$1","")),INDIRECT("'PSI WM REF'!"&amp;"C:C"),$G388,INDIRECT("'PSI WM REF'!"&amp;"U:U"),"3.Balance stock (only SEHC)")&gt;0,0,IF(ABS(SUMIFS(INDIRECT("'PSI WM REF'!"&amp;SUBSTITUTE(ADDRESS(1,MATCH(AI$2,INDIRECT("'PSI WM REF'!"&amp;"5:5"),0)),"$1","")&amp;":"&amp;SUBSTITUTE(ADDRESS(1,MATCH(AI$2,INDIRECT("'PSI WM REF'!"&amp;"5:5"),0)),"$1","")),INDIRECT("'PSI WM REF'!"&amp;"C:C"),$G388,INDIRECT("'PSI WM REF'!"&amp;"U:U"),"3.Balance stock (only SEHC)"))&gt;SUMIFS(INDIRECT("'PSI WM REF'!"&amp;SUBSTITUTE(ADDRESS(1,MATCH(AI$2,INDIRECT("'PSI WM REF'!"&amp;"5:5"),0)),"$1","")&amp;":"&amp;SUBSTITUTE(ADDRESS(1,MATCH(AI$2,INDIRECT("'PSI WM REF'!"&amp;"5:5"),0)),"$1","")),INDIRECT("'PSI WM REF'!"&amp;"C:C"),$G388,INDIRECT("'PSI WM REF'!"&amp;"U:U"),"1.Requirements (필요량)"),SUMIFS(INDIRECT("'PSI WM REF'!"&amp;SUBSTITUTE(ADDRESS(1,MATCH(AI$2,INDIRECT("'PSI WM REF'!"&amp;"5:5"),0)),"$1","")&amp;":"&amp;SUBSTITUTE(ADDRESS(1,MATCH(AI$2,INDIRECT("'PSI WM REF'!"&amp;"5:5"),0)),"$1","")),INDIRECT("'PSI WM REF'!"&amp;"C:C"),$G388,INDIRECT("'PSI WM REF'!"&amp;"U:U"),"1.Requirements (필요량)"),ABS(SUMIFS(INDIRECT("'PSI WM REF'!"&amp;SUBSTITUTE(ADDRESS(1,MATCH(AI$2,INDIRECT("'PSI WM REF'!"&amp;"5:5"),0)),"$1","")&amp;":"&amp;SUBSTITUTE(ADDRESS(1,MATCH(AI$2,INDIRECT("'PSI WM REF'!"&amp;"5:5"),0)),"$1","")),INDIRECT("'PSI WM REF'!"&amp;"C:C"),$G388,INDIRECT("'PSI WM REF'!"&amp;"U:U"),"3.Balance stock (only SEHC)"))))+N(" [[[[               Comment: WM REF PSI              ]]]")+IFERROR(SUMIFS(INDIRECT("'PSI VC'!"&amp;SUBSTITUTE(ADDRESS(1,MATCH(AI$2,INDIRECT("'PSI VC'!"&amp;"3:3"),0)),"$1","")&amp;":"&amp;SUBSTITUTE(ADDRESS(1,MATCH(AI$2,INDIRECT("'PSI VC'!"&amp;"3:3"),0)),"$1","")),INDIRECT("'PSI VC'!"&amp;"A:A"),$G388),0)+N("[[[                    Comment: VC PSI                    ]]]")+SUMIFS(INDIRECT("'Assy PSI Shortage'!"&amp;SUBSTITUTE(ADDRESS(1,42+MATCH(AI$2,INDIRECT("'Assy PSI Shortage'!"&amp;"AQ2:BA2"),0)),"$1","")&amp;":"&amp;SUBSTITUTE(ADDRESS(1,42+MATCH(AI$2,INDIRECT("'Assy PSI Shortage'!"&amp;"AQ2:BA2"),0)),"$1","")),'Assy PSI Shortage'!$AP:$AP,'DA Injection'!$G388)+N("[[[                    Comment: Assy PSI                    ]]]")</f>
        <v>0</v>
      </c>
      <c r="AJ389" s="464"/>
      <c r="AK389" s="150"/>
      <c r="AL389" s="150"/>
      <c r="AM389" s="150"/>
      <c r="AN389" s="150"/>
      <c r="AO389" s="150"/>
      <c r="AP389" s="150"/>
      <c r="AQ389" s="150"/>
      <c r="AR389" s="150"/>
      <c r="AS389" s="150"/>
      <c r="AT389" s="150"/>
      <c r="AU389" s="150"/>
      <c r="AV389" s="150"/>
      <c r="AW389" s="150"/>
      <c r="AX389" s="150"/>
      <c r="AY389" s="150"/>
      <c r="AZ389" s="150"/>
      <c r="BA389" s="150"/>
      <c r="BB389" s="150"/>
      <c r="BC389" s="150"/>
      <c r="BD389" s="150"/>
      <c r="BE389" s="150"/>
      <c r="BF389" s="150"/>
      <c r="BG389" s="150"/>
      <c r="BH389" s="150"/>
      <c r="BI389" s="150"/>
      <c r="BJ389" s="150"/>
      <c r="BK389" s="150"/>
      <c r="BL389" s="150"/>
      <c r="BM389" s="150"/>
      <c r="BN389" s="150"/>
      <c r="BO389" s="150"/>
      <c r="BP389" s="150"/>
      <c r="BQ389" s="150"/>
      <c r="BR389" s="150"/>
    </row>
    <row r="390" spans="1:70" s="115" customFormat="1" ht="33">
      <c r="A390" s="114"/>
      <c r="B390" s="121"/>
      <c r="C390" s="144">
        <f t="shared" ref="C390:D450" ca="1" si="464">C389</f>
        <v>56</v>
      </c>
      <c r="D390" s="264">
        <f t="shared" ca="1" si="464"/>
        <v>0.37714646464646467</v>
      </c>
      <c r="E390" s="144">
        <f t="shared" ref="E390:M390" ca="1" si="465">E389</f>
        <v>21</v>
      </c>
      <c r="F390" s="144">
        <f t="shared" ca="1" si="465"/>
        <v>450</v>
      </c>
      <c r="G390" s="144" t="str">
        <f t="shared" ca="1" si="465"/>
        <v>DA63-07368A</v>
      </c>
      <c r="H390" s="196">
        <f t="shared" ca="1" si="465"/>
        <v>10705</v>
      </c>
      <c r="I390" s="144">
        <f t="shared" si="465"/>
        <v>25000</v>
      </c>
      <c r="J390" s="212">
        <f t="shared" ca="1" si="465"/>
        <v>1</v>
      </c>
      <c r="K390" s="146">
        <f t="shared" ca="1" si="465"/>
        <v>16154</v>
      </c>
      <c r="L390" s="146">
        <f t="shared" ca="1" si="465"/>
        <v>29</v>
      </c>
      <c r="M390" s="146">
        <f t="shared" ca="1" si="465"/>
        <v>4</v>
      </c>
      <c r="N390" s="193">
        <f t="shared" ca="1" si="396"/>
        <v>496.55172413793105</v>
      </c>
      <c r="O390" s="134"/>
      <c r="P390" s="127" t="s">
        <v>240</v>
      </c>
      <c r="Q390" s="208">
        <v>11</v>
      </c>
      <c r="R390" s="208">
        <v>11</v>
      </c>
      <c r="S390" s="208">
        <v>11</v>
      </c>
      <c r="T390" s="208">
        <v>11</v>
      </c>
      <c r="U390" s="208"/>
      <c r="V390" s="208"/>
      <c r="W390" s="208">
        <v>11</v>
      </c>
      <c r="X390" s="208">
        <v>11</v>
      </c>
      <c r="Y390" s="208">
        <v>11</v>
      </c>
      <c r="Z390" s="208"/>
      <c r="AA390" s="208"/>
      <c r="AB390" s="208"/>
      <c r="AC390" s="208"/>
      <c r="AD390" s="208"/>
      <c r="AE390" s="208"/>
      <c r="AF390" s="208"/>
      <c r="AG390" s="208"/>
      <c r="AH390" s="208"/>
      <c r="AI390" s="208"/>
      <c r="AJ390" s="208"/>
      <c r="AK390" s="150"/>
      <c r="AL390" s="150"/>
      <c r="AM390" s="150"/>
      <c r="AN390" s="150"/>
      <c r="AO390" s="150"/>
      <c r="AP390" s="150"/>
      <c r="AQ390" s="150"/>
      <c r="AR390" s="150"/>
      <c r="AS390" s="150"/>
      <c r="AT390" s="150"/>
      <c r="AU390" s="150"/>
      <c r="AV390" s="150"/>
      <c r="AW390" s="150"/>
      <c r="AX390" s="150"/>
      <c r="AY390" s="150"/>
      <c r="AZ390" s="150"/>
      <c r="BA390" s="150"/>
      <c r="BB390" s="150"/>
      <c r="BC390" s="150"/>
      <c r="BD390" s="150"/>
      <c r="BE390" s="150"/>
      <c r="BF390" s="150"/>
      <c r="BG390" s="150"/>
      <c r="BH390" s="150"/>
      <c r="BI390" s="150"/>
      <c r="BJ390" s="150"/>
      <c r="BK390" s="150"/>
      <c r="BL390" s="150"/>
      <c r="BM390" s="150"/>
      <c r="BN390" s="150"/>
      <c r="BO390" s="150"/>
      <c r="BP390" s="150"/>
      <c r="BQ390" s="150"/>
      <c r="BR390" s="150"/>
    </row>
    <row r="391" spans="1:70" s="55" customFormat="1" ht="33">
      <c r="A391" s="54">
        <f ca="1">IF(ISTEXT($G391),COUNTIF($G$6:$G391,"*")," ")</f>
        <v>386</v>
      </c>
      <c r="B391" s="122">
        <v>43524</v>
      </c>
      <c r="C391" s="144">
        <f t="shared" ca="1" si="464"/>
        <v>56</v>
      </c>
      <c r="D391" s="264">
        <f t="shared" ca="1" si="464"/>
        <v>0.37714646464646467</v>
      </c>
      <c r="E391" s="144">
        <f t="shared" ref="E391:M391" ca="1" si="466">E390</f>
        <v>21</v>
      </c>
      <c r="F391" s="144">
        <f t="shared" ca="1" si="466"/>
        <v>450</v>
      </c>
      <c r="G391" s="144" t="str">
        <f t="shared" ca="1" si="466"/>
        <v>DA63-07368A</v>
      </c>
      <c r="H391" s="196">
        <f t="shared" ca="1" si="466"/>
        <v>10705</v>
      </c>
      <c r="I391" s="144">
        <f t="shared" si="466"/>
        <v>25000</v>
      </c>
      <c r="J391" s="212">
        <f t="shared" ca="1" si="466"/>
        <v>1</v>
      </c>
      <c r="K391" s="146">
        <f t="shared" ca="1" si="466"/>
        <v>16154</v>
      </c>
      <c r="L391" s="146">
        <f t="shared" ca="1" si="466"/>
        <v>29</v>
      </c>
      <c r="M391" s="146">
        <f t="shared" ca="1" si="466"/>
        <v>4</v>
      </c>
      <c r="N391" s="193">
        <f t="shared" ca="1" si="396"/>
        <v>496.55172413793105</v>
      </c>
      <c r="O391" s="198">
        <f ca="1">SUM(Q391:AJ391)-H388-I388</f>
        <v>2529.4827586206884</v>
      </c>
      <c r="P391" s="127" t="s">
        <v>232</v>
      </c>
      <c r="Q391" s="128">
        <f t="shared" ref="Q391:AJ391" ca="1" si="467">Q390*$N388</f>
        <v>5462.0689655172418</v>
      </c>
      <c r="R391" s="128">
        <f t="shared" ca="1" si="467"/>
        <v>5462.0689655172418</v>
      </c>
      <c r="S391" s="128">
        <f t="shared" ca="1" si="467"/>
        <v>5462.0689655172418</v>
      </c>
      <c r="T391" s="128">
        <f t="shared" ca="1" si="467"/>
        <v>5462.0689655172418</v>
      </c>
      <c r="U391" s="128">
        <f t="shared" ca="1" si="467"/>
        <v>0</v>
      </c>
      <c r="V391" s="128">
        <f t="shared" ca="1" si="467"/>
        <v>0</v>
      </c>
      <c r="W391" s="128">
        <f t="shared" ca="1" si="467"/>
        <v>5462.0689655172418</v>
      </c>
      <c r="X391" s="128">
        <f t="shared" ca="1" si="467"/>
        <v>5462.0689655172418</v>
      </c>
      <c r="Y391" s="128">
        <f t="shared" ca="1" si="467"/>
        <v>5462.0689655172418</v>
      </c>
      <c r="Z391" s="128">
        <f t="shared" ca="1" si="467"/>
        <v>0</v>
      </c>
      <c r="AA391" s="128">
        <f t="shared" ca="1" si="467"/>
        <v>0</v>
      </c>
      <c r="AB391" s="128">
        <f t="shared" ca="1" si="467"/>
        <v>0</v>
      </c>
      <c r="AC391" s="128">
        <f t="shared" ca="1" si="467"/>
        <v>0</v>
      </c>
      <c r="AD391" s="128">
        <f t="shared" ca="1" si="467"/>
        <v>0</v>
      </c>
      <c r="AE391" s="128">
        <f t="shared" ca="1" si="467"/>
        <v>0</v>
      </c>
      <c r="AF391" s="128">
        <f t="shared" ca="1" si="467"/>
        <v>0</v>
      </c>
      <c r="AG391" s="128">
        <f t="shared" ca="1" si="467"/>
        <v>0</v>
      </c>
      <c r="AH391" s="128">
        <f t="shared" ca="1" si="467"/>
        <v>0</v>
      </c>
      <c r="AI391" s="128">
        <f t="shared" ca="1" si="467"/>
        <v>0</v>
      </c>
      <c r="AJ391" s="128">
        <f t="shared" ca="1" si="467"/>
        <v>0</v>
      </c>
      <c r="AK391" s="151"/>
      <c r="AL391" s="151"/>
      <c r="AM391" s="151"/>
      <c r="AN391" s="151"/>
      <c r="AO391" s="151"/>
      <c r="AP391" s="151"/>
      <c r="AQ391" s="151"/>
      <c r="AR391" s="151"/>
      <c r="AS391" s="151"/>
      <c r="AT391" s="151"/>
      <c r="AU391" s="151"/>
      <c r="AV391" s="151"/>
      <c r="AW391" s="151"/>
      <c r="AX391" s="151"/>
      <c r="AY391" s="151"/>
      <c r="AZ391" s="151"/>
      <c r="BA391" s="151"/>
      <c r="BB391" s="151"/>
      <c r="BC391" s="151"/>
      <c r="BD391" s="151"/>
      <c r="BE391" s="151"/>
      <c r="BF391" s="151"/>
      <c r="BG391" s="151"/>
      <c r="BH391" s="151"/>
      <c r="BI391" s="151"/>
      <c r="BJ391" s="151"/>
      <c r="BK391" s="151"/>
      <c r="BL391" s="151"/>
      <c r="BM391" s="151"/>
      <c r="BN391" s="151"/>
      <c r="BO391" s="151"/>
      <c r="BP391" s="151"/>
      <c r="BQ391" s="151"/>
      <c r="BR391" s="151"/>
    </row>
    <row r="392" spans="1:70" s="38" customFormat="1" ht="33">
      <c r="A392" s="35"/>
      <c r="B392" s="123"/>
      <c r="C392" s="144">
        <f t="shared" ca="1" si="464"/>
        <v>56</v>
      </c>
      <c r="D392" s="264">
        <f t="shared" ca="1" si="464"/>
        <v>0.37714646464646467</v>
      </c>
      <c r="E392" s="144">
        <f t="shared" ref="E392:M392" ca="1" si="468">E391</f>
        <v>21</v>
      </c>
      <c r="F392" s="144">
        <f t="shared" ca="1" si="468"/>
        <v>450</v>
      </c>
      <c r="G392" s="144" t="str">
        <f t="shared" ca="1" si="468"/>
        <v>DA63-07368A</v>
      </c>
      <c r="H392" s="196">
        <f t="shared" ca="1" si="468"/>
        <v>10705</v>
      </c>
      <c r="I392" s="144">
        <f t="shared" si="468"/>
        <v>25000</v>
      </c>
      <c r="J392" s="212">
        <f t="shared" ca="1" si="468"/>
        <v>1</v>
      </c>
      <c r="K392" s="146">
        <f t="shared" ca="1" si="468"/>
        <v>16154</v>
      </c>
      <c r="L392" s="146">
        <f t="shared" ca="1" si="468"/>
        <v>29</v>
      </c>
      <c r="M392" s="146">
        <f t="shared" ca="1" si="468"/>
        <v>4</v>
      </c>
      <c r="N392" s="193">
        <f t="shared" ca="1" si="396"/>
        <v>496.55172413793105</v>
      </c>
      <c r="O392" s="135">
        <f ca="1">SUM(Q392:AJ392)</f>
        <v>14420</v>
      </c>
      <c r="P392" s="131" t="s">
        <v>233</v>
      </c>
      <c r="Q392" s="129">
        <f ca="1">SUMIFS('Production Result'!$D:$D,'Production Result'!$C:$C,'DA Injection'!$G392,'Production Result'!$B:$B,'DA Injection'!Q$2)</f>
        <v>5040</v>
      </c>
      <c r="R392" s="129">
        <f ca="1">SUMIFS('Production Result'!$E:$E,'Production Result'!$C:$C,'DA Injection'!$G392,'Production Result'!$B:$B,'DA Injection'!Q$2)</f>
        <v>5340</v>
      </c>
      <c r="S392" s="129">
        <f ca="1">SUMIFS('Production Result'!$D:$D,'Production Result'!$C:$C,'DA Injection'!$G392,'Production Result'!$B:$B,'DA Injection'!S$2)</f>
        <v>4040</v>
      </c>
      <c r="T392" s="129">
        <f ca="1">SUMIFS('Production Result'!$E:$E,'Production Result'!$C:$C,'DA Injection'!$G392,'Production Result'!$B:$B,'DA Injection'!S$2)</f>
        <v>0</v>
      </c>
      <c r="U392" s="129">
        <f ca="1">SUMIFS('Production Result'!$D:$D,'Production Result'!$C:$C,'DA Injection'!$G392,'Production Result'!$B:$B,'DA Injection'!U$2)</f>
        <v>0</v>
      </c>
      <c r="V392" s="129">
        <f ca="1">SUMIFS('Production Result'!$E:$E,'Production Result'!$C:$C,'DA Injection'!$G392,'Production Result'!$B:$B,'DA Injection'!U$2)</f>
        <v>0</v>
      </c>
      <c r="W392" s="129">
        <f ca="1">SUMIFS('Production Result'!$D:$D,'Production Result'!$C:$C,'DA Injection'!$G392,'Production Result'!$B:$B,'DA Injection'!W$2)</f>
        <v>0</v>
      </c>
      <c r="X392" s="129">
        <f ca="1">SUMIFS('Production Result'!$E:$E,'Production Result'!$C:$C,'DA Injection'!$G392,'Production Result'!$B:$B,'DA Injection'!W$2)</f>
        <v>0</v>
      </c>
      <c r="Y392" s="129">
        <f ca="1">SUMIFS('Production Result'!$D:$D,'Production Result'!$C:$C,'DA Injection'!$G392,'Production Result'!$B:$B,'DA Injection'!Y$2)</f>
        <v>0</v>
      </c>
      <c r="Z392" s="129">
        <f ca="1">SUMIFS('Production Result'!$E:$E,'Production Result'!$C:$C,'DA Injection'!$G392,'Production Result'!$B:$B,'DA Injection'!Y$2)</f>
        <v>0</v>
      </c>
      <c r="AA392" s="129">
        <f ca="1">SUMIFS('Production Result'!$D:$D,'Production Result'!$C:$C,'DA Injection'!$G392,'Production Result'!$B:$B,'DA Injection'!AA$2)</f>
        <v>0</v>
      </c>
      <c r="AB392" s="129">
        <f ca="1">SUMIFS('Production Result'!$E:$E,'Production Result'!$C:$C,'DA Injection'!$G392,'Production Result'!$B:$B,'DA Injection'!AA$2)</f>
        <v>0</v>
      </c>
      <c r="AC392" s="129">
        <f ca="1">SUMIFS('Production Result'!$D:$D,'Production Result'!$C:$C,'DA Injection'!$G392,'Production Result'!$B:$B,'DA Injection'!AC$2)</f>
        <v>0</v>
      </c>
      <c r="AD392" s="129">
        <f ca="1">SUMIFS('Production Result'!$E:$E,'Production Result'!$C:$C,'DA Injection'!$G392,'Production Result'!$B:$B,'DA Injection'!AC$2)</f>
        <v>0</v>
      </c>
      <c r="AE392" s="129">
        <f ca="1">SUMIFS('Production Result'!$D:$D,'Production Result'!$C:$C,'DA Injection'!$G392,'Production Result'!$B:$B,'DA Injection'!AE$2)</f>
        <v>0</v>
      </c>
      <c r="AF392" s="129">
        <f ca="1">SUMIFS('Production Result'!$E:$E,'Production Result'!$C:$C,'DA Injection'!$G392,'Production Result'!$B:$B,'DA Injection'!AE$2)</f>
        <v>0</v>
      </c>
      <c r="AG392" s="129">
        <f ca="1">SUMIFS('Production Result'!$D:$D,'Production Result'!$C:$C,'DA Injection'!$G392,'Production Result'!$B:$B,'DA Injection'!AG$2)</f>
        <v>0</v>
      </c>
      <c r="AH392" s="129">
        <f ca="1">SUMIFS('Production Result'!$E:$E,'Production Result'!$C:$C,'DA Injection'!$G392,'Production Result'!$B:$B,'DA Injection'!AG$2)</f>
        <v>0</v>
      </c>
      <c r="AI392" s="129">
        <f ca="1">SUMIFS('Production Result'!$D:$D,'Production Result'!$C:$C,'DA Injection'!$G392,'Production Result'!$B:$B,'DA Injection'!AI$2)</f>
        <v>0</v>
      </c>
      <c r="AJ392" s="129">
        <f ca="1">SUMIFS('Production Result'!$E:$E,'Production Result'!$C:$C,'DA Injection'!$G392,'Production Result'!$B:$B,'DA Injection'!AI$2)</f>
        <v>0</v>
      </c>
      <c r="AK392" s="151"/>
      <c r="AL392" s="151"/>
      <c r="AM392" s="151"/>
      <c r="AN392" s="151"/>
      <c r="AO392" s="151"/>
      <c r="AP392" s="151"/>
      <c r="AQ392" s="151"/>
      <c r="AR392" s="151"/>
      <c r="AS392" s="151"/>
      <c r="AT392" s="151"/>
      <c r="AU392" s="151"/>
      <c r="AV392" s="151"/>
      <c r="AW392" s="151"/>
      <c r="AX392" s="151"/>
      <c r="AY392" s="151"/>
      <c r="AZ392" s="151"/>
      <c r="BA392" s="151"/>
      <c r="BB392" s="151"/>
      <c r="BC392" s="151"/>
      <c r="BD392" s="151"/>
      <c r="BE392" s="151"/>
      <c r="BF392" s="151"/>
      <c r="BG392" s="151"/>
      <c r="BH392" s="151"/>
      <c r="BI392" s="151"/>
      <c r="BJ392" s="151"/>
      <c r="BK392" s="151"/>
      <c r="BL392" s="151"/>
      <c r="BM392" s="151"/>
      <c r="BN392" s="151"/>
      <c r="BO392" s="151"/>
      <c r="BP392" s="151"/>
      <c r="BQ392" s="151"/>
      <c r="BR392" s="151"/>
    </row>
    <row r="393" spans="1:70" s="38" customFormat="1" ht="33">
      <c r="A393" s="35"/>
      <c r="B393" s="123"/>
      <c r="C393" s="144">
        <f t="shared" ca="1" si="464"/>
        <v>56</v>
      </c>
      <c r="D393" s="264">
        <f t="shared" ca="1" si="464"/>
        <v>0.37714646464646467</v>
      </c>
      <c r="E393" s="144">
        <f t="shared" ref="E393:M393" ca="1" si="469">E392</f>
        <v>21</v>
      </c>
      <c r="F393" s="144">
        <f t="shared" ca="1" si="469"/>
        <v>450</v>
      </c>
      <c r="G393" s="144" t="str">
        <f t="shared" ca="1" si="469"/>
        <v>DA63-07368A</v>
      </c>
      <c r="H393" s="196">
        <f t="shared" ca="1" si="469"/>
        <v>10705</v>
      </c>
      <c r="I393" s="144">
        <f t="shared" si="469"/>
        <v>25000</v>
      </c>
      <c r="J393" s="212">
        <f t="shared" ca="1" si="469"/>
        <v>1</v>
      </c>
      <c r="K393" s="146">
        <f t="shared" ca="1" si="469"/>
        <v>16154</v>
      </c>
      <c r="L393" s="146">
        <f t="shared" ca="1" si="469"/>
        <v>29</v>
      </c>
      <c r="M393" s="146">
        <f t="shared" ca="1" si="469"/>
        <v>4</v>
      </c>
      <c r="N393" s="193">
        <f t="shared" ca="1" si="396"/>
        <v>496.55172413793105</v>
      </c>
      <c r="O393" s="135">
        <f ca="1">SUM(Q393:AJ393)</f>
        <v>44</v>
      </c>
      <c r="P393" s="132" t="s">
        <v>234</v>
      </c>
      <c r="Q393" s="129">
        <f ca="1">SUMIFS('Production Result'!$F:$F,'Production Result'!$C:$C,'DA Injection'!$G393,'Production Result'!$B:$B,'DA Injection'!Q$2)</f>
        <v>0</v>
      </c>
      <c r="R393" s="129">
        <f ca="1">SUMIFS('Production Result'!$G:$G,'Production Result'!$C:$C,'DA Injection'!$G393,'Production Result'!$B:$B,'DA Injection'!Q$2)</f>
        <v>44</v>
      </c>
      <c r="S393" s="129">
        <f ca="1">SUMIFS('Production Result'!$F:$F,'Production Result'!$C:$C,'DA Injection'!$G393,'Production Result'!$B:$B,'DA Injection'!S$2)</f>
        <v>0</v>
      </c>
      <c r="T393" s="129">
        <f ca="1">SUMIFS('Production Result'!$G:$G,'Production Result'!$C:$C,'DA Injection'!$G393,'Production Result'!$B:$B,'DA Injection'!S$2)</f>
        <v>0</v>
      </c>
      <c r="U393" s="129">
        <f ca="1">SUMIFS('Production Result'!$F:$F,'Production Result'!$C:$C,'DA Injection'!$G393,'Production Result'!$B:$B,'DA Injection'!U$2)</f>
        <v>0</v>
      </c>
      <c r="V393" s="129">
        <f ca="1">SUMIFS('Production Result'!$G:$G,'Production Result'!$C:$C,'DA Injection'!$G393,'Production Result'!$B:$B,'DA Injection'!U$2)</f>
        <v>0</v>
      </c>
      <c r="W393" s="129">
        <f ca="1">SUMIFS('Production Result'!$F:$F,'Production Result'!$C:$C,'DA Injection'!$G393,'Production Result'!$B:$B,'DA Injection'!W$2)</f>
        <v>0</v>
      </c>
      <c r="X393" s="129">
        <f ca="1">SUMIFS('Production Result'!$G:$G,'Production Result'!$C:$C,'DA Injection'!$G393,'Production Result'!$B:$B,'DA Injection'!W$2)</f>
        <v>0</v>
      </c>
      <c r="Y393" s="129">
        <f ca="1">SUMIFS('Production Result'!$F:$F,'Production Result'!$C:$C,'DA Injection'!$G393,'Production Result'!$B:$B,'DA Injection'!Y$2)</f>
        <v>0</v>
      </c>
      <c r="Z393" s="129">
        <f ca="1">SUMIFS('Production Result'!$G:$G,'Production Result'!$C:$C,'DA Injection'!$G393,'Production Result'!$B:$B,'DA Injection'!Y$2)</f>
        <v>0</v>
      </c>
      <c r="AA393" s="129">
        <f ca="1">SUMIFS('Production Result'!$F:$F,'Production Result'!$C:$C,'DA Injection'!$G393,'Production Result'!$B:$B,'DA Injection'!AA$2)</f>
        <v>0</v>
      </c>
      <c r="AB393" s="129">
        <f ca="1">SUMIFS('Production Result'!$G:$G,'Production Result'!$C:$C,'DA Injection'!$G393,'Production Result'!$B:$B,'DA Injection'!AA$2)</f>
        <v>0</v>
      </c>
      <c r="AC393" s="129">
        <f ca="1">SUMIFS('Production Result'!$F:$F,'Production Result'!$C:$C,'DA Injection'!$G393,'Production Result'!$B:$B,'DA Injection'!AC$2)</f>
        <v>0</v>
      </c>
      <c r="AD393" s="129">
        <f ca="1">SUMIFS('Production Result'!$G:$G,'Production Result'!$C:$C,'DA Injection'!$G393,'Production Result'!$B:$B,'DA Injection'!AC$2)</f>
        <v>0</v>
      </c>
      <c r="AE393" s="129">
        <f ca="1">SUMIFS('Production Result'!$F:$F,'Production Result'!$C:$C,'DA Injection'!$G393,'Production Result'!$B:$B,'DA Injection'!AE$2)</f>
        <v>0</v>
      </c>
      <c r="AF393" s="129">
        <f ca="1">SUMIFS('Production Result'!$G:$G,'Production Result'!$C:$C,'DA Injection'!$G393,'Production Result'!$B:$B,'DA Injection'!AE$2)</f>
        <v>0</v>
      </c>
      <c r="AG393" s="129">
        <f ca="1">SUMIFS('Production Result'!$F:$F,'Production Result'!$C:$C,'DA Injection'!$G393,'Production Result'!$B:$B,'DA Injection'!AG$2)</f>
        <v>0</v>
      </c>
      <c r="AH393" s="129">
        <f ca="1">SUMIFS('Production Result'!$G:$G,'Production Result'!$C:$C,'DA Injection'!$G393,'Production Result'!$B:$B,'DA Injection'!AG$2)</f>
        <v>0</v>
      </c>
      <c r="AI393" s="129">
        <f ca="1">SUMIFS('Production Result'!$F:$F,'Production Result'!$C:$C,'DA Injection'!$G393,'Production Result'!$B:$B,'DA Injection'!AI$2)</f>
        <v>0</v>
      </c>
      <c r="AJ393" s="129">
        <f ca="1">SUMIFS('Production Result'!$G:$G,'Production Result'!$C:$C,'DA Injection'!$G393,'Production Result'!$B:$B,'DA Injection'!AI$2)</f>
        <v>0</v>
      </c>
      <c r="AK393" s="151"/>
      <c r="AL393" s="151"/>
      <c r="AM393" s="151"/>
      <c r="AN393" s="151"/>
      <c r="AO393" s="151"/>
      <c r="AP393" s="151"/>
      <c r="AQ393" s="151"/>
      <c r="AR393" s="151"/>
      <c r="AS393" s="151"/>
      <c r="AT393" s="151"/>
      <c r="AU393" s="151"/>
      <c r="AV393" s="151"/>
      <c r="AW393" s="151"/>
      <c r="AX393" s="151"/>
      <c r="AY393" s="151"/>
      <c r="AZ393" s="151"/>
      <c r="BA393" s="151"/>
      <c r="BB393" s="151"/>
      <c r="BC393" s="151"/>
      <c r="BD393" s="151"/>
      <c r="BE393" s="151"/>
      <c r="BF393" s="151"/>
      <c r="BG393" s="151"/>
      <c r="BH393" s="151"/>
      <c r="BI393" s="151"/>
      <c r="BJ393" s="151"/>
      <c r="BK393" s="151"/>
      <c r="BL393" s="151"/>
      <c r="BM393" s="151"/>
      <c r="BN393" s="151"/>
      <c r="BO393" s="151"/>
      <c r="BP393" s="151"/>
      <c r="BQ393" s="151"/>
      <c r="BR393" s="151"/>
    </row>
    <row r="394" spans="1:70" s="38" customFormat="1" ht="33">
      <c r="A394" s="35"/>
      <c r="B394" s="123"/>
      <c r="C394" s="145">
        <f t="shared" ca="1" si="464"/>
        <v>56</v>
      </c>
      <c r="D394" s="264">
        <f t="shared" ca="1" si="464"/>
        <v>0.37714646464646467</v>
      </c>
      <c r="E394" s="145">
        <f t="shared" ref="E394:M394" ca="1" si="470">E393</f>
        <v>21</v>
      </c>
      <c r="F394" s="145">
        <f t="shared" ca="1" si="470"/>
        <v>450</v>
      </c>
      <c r="G394" s="145" t="str">
        <f t="shared" ca="1" si="470"/>
        <v>DA63-07368A</v>
      </c>
      <c r="H394" s="196">
        <f t="shared" ca="1" si="470"/>
        <v>10705</v>
      </c>
      <c r="I394" s="145">
        <f t="shared" si="470"/>
        <v>25000</v>
      </c>
      <c r="J394" s="213">
        <f t="shared" ca="1" si="470"/>
        <v>1</v>
      </c>
      <c r="K394" s="146">
        <f t="shared" ca="1" si="470"/>
        <v>16154</v>
      </c>
      <c r="L394" s="146">
        <f t="shared" ca="1" si="470"/>
        <v>29</v>
      </c>
      <c r="M394" s="146">
        <f t="shared" ca="1" si="470"/>
        <v>4</v>
      </c>
      <c r="N394" s="194">
        <f t="shared" ref="N394:N457" ca="1" si="471">3600/L394*M394</f>
        <v>496.55172413793105</v>
      </c>
      <c r="O394" s="137">
        <f ca="1">O393/O392</f>
        <v>3.0513176144244107E-3</v>
      </c>
      <c r="P394" s="136" t="s">
        <v>239</v>
      </c>
      <c r="Q394" s="138">
        <f t="shared" ref="Q394:AJ394" ca="1" si="472">IFERROR(Q393/Q392,"")</f>
        <v>0</v>
      </c>
      <c r="R394" s="138">
        <f t="shared" ca="1" si="472"/>
        <v>8.2397003745318352E-3</v>
      </c>
      <c r="S394" s="138">
        <f t="shared" ca="1" si="472"/>
        <v>0</v>
      </c>
      <c r="T394" s="138" t="str">
        <f t="shared" ca="1" si="472"/>
        <v/>
      </c>
      <c r="U394" s="138" t="str">
        <f t="shared" ca="1" si="472"/>
        <v/>
      </c>
      <c r="V394" s="138" t="str">
        <f t="shared" ca="1" si="472"/>
        <v/>
      </c>
      <c r="W394" s="138" t="str">
        <f t="shared" ca="1" si="472"/>
        <v/>
      </c>
      <c r="X394" s="138" t="str">
        <f t="shared" ca="1" si="472"/>
        <v/>
      </c>
      <c r="Y394" s="138" t="str">
        <f t="shared" ca="1" si="472"/>
        <v/>
      </c>
      <c r="Z394" s="138" t="str">
        <f t="shared" ca="1" si="472"/>
        <v/>
      </c>
      <c r="AA394" s="138" t="str">
        <f t="shared" ca="1" si="472"/>
        <v/>
      </c>
      <c r="AB394" s="138" t="str">
        <f t="shared" ca="1" si="472"/>
        <v/>
      </c>
      <c r="AC394" s="138" t="str">
        <f t="shared" ca="1" si="472"/>
        <v/>
      </c>
      <c r="AD394" s="138" t="str">
        <f t="shared" ca="1" si="472"/>
        <v/>
      </c>
      <c r="AE394" s="138" t="str">
        <f t="shared" ca="1" si="472"/>
        <v/>
      </c>
      <c r="AF394" s="138" t="str">
        <f t="shared" ca="1" si="472"/>
        <v/>
      </c>
      <c r="AG394" s="138" t="str">
        <f t="shared" ca="1" si="472"/>
        <v/>
      </c>
      <c r="AH394" s="138" t="str">
        <f t="shared" ca="1" si="472"/>
        <v/>
      </c>
      <c r="AI394" s="138" t="str">
        <f t="shared" ca="1" si="472"/>
        <v/>
      </c>
      <c r="AJ394" s="138" t="str">
        <f t="shared" ca="1" si="472"/>
        <v/>
      </c>
      <c r="AK394" s="151"/>
      <c r="AL394" s="151"/>
      <c r="AM394" s="151"/>
      <c r="AN394" s="151"/>
      <c r="AO394" s="151"/>
      <c r="AP394" s="151"/>
      <c r="AQ394" s="151"/>
      <c r="AR394" s="151"/>
      <c r="AS394" s="151"/>
      <c r="AT394" s="151"/>
      <c r="AU394" s="151"/>
      <c r="AV394" s="151"/>
      <c r="AW394" s="151"/>
      <c r="AX394" s="151"/>
      <c r="AY394" s="151"/>
      <c r="AZ394" s="151"/>
      <c r="BA394" s="151"/>
      <c r="BB394" s="151"/>
      <c r="BC394" s="151"/>
      <c r="BD394" s="151"/>
      <c r="BE394" s="151"/>
      <c r="BF394" s="151"/>
      <c r="BG394" s="151"/>
      <c r="BH394" s="151"/>
      <c r="BI394" s="151"/>
      <c r="BJ394" s="151"/>
      <c r="BK394" s="151"/>
      <c r="BL394" s="151"/>
      <c r="BM394" s="151"/>
      <c r="BN394" s="151"/>
      <c r="BO394" s="151"/>
      <c r="BP394" s="151"/>
      <c r="BQ394" s="151"/>
      <c r="BR394" s="151"/>
    </row>
    <row r="395" spans="1:70" s="115" customFormat="1" ht="33">
      <c r="A395" s="114"/>
      <c r="B395" s="121"/>
      <c r="C395" s="141">
        <f ca="1">IF(P399="Good",COUNTIF(INDIRECT("P1:P"&amp;ROW(P399)),"Good"))</f>
        <v>57</v>
      </c>
      <c r="D395" s="285">
        <f ca="1">IFERROR(SUM(Q399:AJ399)/SUM(Q398:AJ398),"-")</f>
        <v>0.43469696969696969</v>
      </c>
      <c r="E395" s="139">
        <f ca="1">VLOOKUP(G395,'Code List'!B:D,2,0)</f>
        <v>22</v>
      </c>
      <c r="F395" s="139">
        <f ca="1">VLOOKUP(G395,'Code List'!B:D,3,0)</f>
        <v>650</v>
      </c>
      <c r="G395" s="428" t="str">
        <f ca="1">VLOOKUP(C395,'Code List'!A:B,2,0)</f>
        <v>DJ63-01558/RED</v>
      </c>
      <c r="H395" s="195">
        <f ca="1">SUM(Q396:AJ396)-K395</f>
        <v>1134</v>
      </c>
      <c r="I395" s="133"/>
      <c r="J395" s="211">
        <f ca="1">VLOOKUP(G395,'Code List'!B:G,6,0)</f>
        <v>1</v>
      </c>
      <c r="K395" s="140">
        <f ca="1">SUMIFS(Stock!C:C,Stock!B:B,'DA Injection'!G395)+SUMIFS(Stock!C:C,Stock!B:B,VLOOKUP('DA Injection'!G395,'Code List'!$B:$K,10,0))</f>
        <v>1060</v>
      </c>
      <c r="L395" s="140">
        <f ca="1">VLOOKUP(G395,'Code List'!B:F,4,0)</f>
        <v>60.4</v>
      </c>
      <c r="M395" s="140">
        <f ca="1">VLOOKUP(G395,'Code List'!B:F,5,0)</f>
        <v>1</v>
      </c>
      <c r="N395" s="197">
        <f t="shared" ca="1" si="471"/>
        <v>59.602649006622521</v>
      </c>
      <c r="O395" s="134"/>
      <c r="P395" s="124" t="s">
        <v>231</v>
      </c>
      <c r="Q395" s="125" t="s">
        <v>228</v>
      </c>
      <c r="R395" s="126" t="s">
        <v>229</v>
      </c>
      <c r="S395" s="125" t="s">
        <v>228</v>
      </c>
      <c r="T395" s="126" t="s">
        <v>229</v>
      </c>
      <c r="U395" s="125" t="s">
        <v>228</v>
      </c>
      <c r="V395" s="126" t="s">
        <v>229</v>
      </c>
      <c r="W395" s="125" t="s">
        <v>228</v>
      </c>
      <c r="X395" s="126" t="s">
        <v>229</v>
      </c>
      <c r="Y395" s="125" t="s">
        <v>228</v>
      </c>
      <c r="Z395" s="126" t="s">
        <v>229</v>
      </c>
      <c r="AA395" s="125" t="s">
        <v>228</v>
      </c>
      <c r="AB395" s="126" t="s">
        <v>229</v>
      </c>
      <c r="AC395" s="125" t="s">
        <v>228</v>
      </c>
      <c r="AD395" s="126" t="s">
        <v>229</v>
      </c>
      <c r="AE395" s="125" t="s">
        <v>228</v>
      </c>
      <c r="AF395" s="126" t="s">
        <v>229</v>
      </c>
      <c r="AG395" s="125" t="s">
        <v>228</v>
      </c>
      <c r="AH395" s="126" t="s">
        <v>229</v>
      </c>
      <c r="AI395" s="125" t="s">
        <v>228</v>
      </c>
      <c r="AJ395" s="126" t="s">
        <v>229</v>
      </c>
      <c r="AK395" s="150"/>
      <c r="AL395" s="150"/>
      <c r="AM395" s="150"/>
      <c r="AN395" s="150"/>
      <c r="AO395" s="150"/>
      <c r="AP395" s="150"/>
      <c r="AQ395" s="150"/>
      <c r="AR395" s="150"/>
      <c r="AS395" s="150"/>
      <c r="AT395" s="150"/>
      <c r="AU395" s="150"/>
      <c r="AV395" s="150"/>
      <c r="AW395" s="150"/>
      <c r="AX395" s="150"/>
      <c r="AY395" s="150"/>
      <c r="AZ395" s="150"/>
      <c r="BA395" s="150"/>
      <c r="BB395" s="150"/>
      <c r="BC395" s="150"/>
      <c r="BD395" s="150"/>
      <c r="BE395" s="150"/>
      <c r="BF395" s="150"/>
      <c r="BG395" s="150"/>
      <c r="BH395" s="150"/>
      <c r="BI395" s="150"/>
      <c r="BJ395" s="150"/>
      <c r="BK395" s="150"/>
      <c r="BL395" s="150"/>
      <c r="BM395" s="150"/>
      <c r="BN395" s="150"/>
      <c r="BO395" s="150"/>
      <c r="BP395" s="150"/>
      <c r="BQ395" s="150"/>
      <c r="BR395" s="150"/>
    </row>
    <row r="396" spans="1:70" s="115" customFormat="1" ht="66.95" customHeight="1">
      <c r="A396" s="114"/>
      <c r="B396" s="121"/>
      <c r="C396" s="144">
        <f t="shared" ref="C396:M396" ca="1" si="473">C395</f>
        <v>57</v>
      </c>
      <c r="D396" s="264">
        <f t="shared" ca="1" si="473"/>
        <v>0.43469696969696969</v>
      </c>
      <c r="E396" s="144">
        <f t="shared" ca="1" si="473"/>
        <v>22</v>
      </c>
      <c r="F396" s="144">
        <f t="shared" ca="1" si="473"/>
        <v>650</v>
      </c>
      <c r="G396" s="431" t="str">
        <f t="shared" ca="1" si="473"/>
        <v>DJ63-01558/RED</v>
      </c>
      <c r="H396" s="196">
        <f t="shared" ca="1" si="473"/>
        <v>1134</v>
      </c>
      <c r="I396" s="144">
        <f t="shared" si="473"/>
        <v>0</v>
      </c>
      <c r="J396" s="212">
        <f t="shared" ca="1" si="473"/>
        <v>1</v>
      </c>
      <c r="K396" s="146">
        <f t="shared" ca="1" si="473"/>
        <v>1060</v>
      </c>
      <c r="L396" s="146">
        <f t="shared" ca="1" si="473"/>
        <v>60.4</v>
      </c>
      <c r="M396" s="146">
        <f t="shared" ca="1" si="473"/>
        <v>1</v>
      </c>
      <c r="N396" s="193">
        <f t="shared" ca="1" si="471"/>
        <v>59.602649006622521</v>
      </c>
      <c r="O396" s="134" t="s">
        <v>238</v>
      </c>
      <c r="P396" s="124"/>
      <c r="Q396" s="463">
        <f ca="1">IF(SUMIFS(INDIRECT("'PSI WM REF'!"&amp;SUBSTITUTE(ADDRESS(1,MATCH(Q$2,INDIRECT("'PSI WM REF'!"&amp;"5:5"),0)),"$1","")&amp;":"&amp;SUBSTITUTE(ADDRESS(1,MATCH(Q$2,INDIRECT("'PSI WM REF'!"&amp;"5:5"),0)),"$1","")),INDIRECT("'PSI WM REF'!"&amp;"C:C"),$G395,INDIRECT("'PSI WM REF'!"&amp;"U:U"),"3.Balance stock (only SEHC)")&gt;0,0,IF(ABS(SUMIFS(INDIRECT("'PSI WM REF'!"&amp;SUBSTITUTE(ADDRESS(1,MATCH(Q$2,INDIRECT("'PSI WM REF'!"&amp;"5:5"),0)),"$1","")&amp;":"&amp;SUBSTITUTE(ADDRESS(1,MATCH(Q$2,INDIRECT("'PSI WM REF'!"&amp;"5:5"),0)),"$1","")),INDIRECT("'PSI WM REF'!"&amp;"C:C"),$G395,INDIRECT("'PSI WM REF'!"&amp;"U:U"),"3.Balance stock (only SEHC)"))&gt;SUMIFS(INDIRECT("'PSI WM REF'!"&amp;SUBSTITUTE(ADDRESS(1,MATCH(Q$2,INDIRECT("'PSI WM REF'!"&amp;"5:5"),0)),"$1","")&amp;":"&amp;SUBSTITUTE(ADDRESS(1,MATCH(Q$2,INDIRECT("'PSI WM REF'!"&amp;"5:5"),0)),"$1","")),INDIRECT("'PSI WM REF'!"&amp;"C:C"),$G395,INDIRECT("'PSI WM REF'!"&amp;"U:U"),"1.Requirements (필요량)"),SUMIFS(INDIRECT("'PSI WM REF'!"&amp;SUBSTITUTE(ADDRESS(1,MATCH(Q$2,INDIRECT("'PSI WM REF'!"&amp;"5:5"),0)),"$1","")&amp;":"&amp;SUBSTITUTE(ADDRESS(1,MATCH(Q$2,INDIRECT("'PSI WM REF'!"&amp;"5:5"),0)),"$1","")),INDIRECT("'PSI WM REF'!"&amp;"C:C"),$G395,INDIRECT("'PSI WM REF'!"&amp;"U:U"),"1.Requirements (필요량)"),ABS(SUMIFS(INDIRECT("'PSI WM REF'!"&amp;SUBSTITUTE(ADDRESS(1,MATCH(Q$2,INDIRECT("'PSI WM REF'!"&amp;"5:5"),0)),"$1","")&amp;":"&amp;SUBSTITUTE(ADDRESS(1,MATCH(Q$2,INDIRECT("'PSI WM REF'!"&amp;"5:5"),0)),"$1","")),INDIRECT("'PSI WM REF'!"&amp;"C:C"),$G395,INDIRECT("'PSI WM REF'!"&amp;"U:U"),"3.Balance stock (only SEHC)"))))+N(" [[[[               Comment: WM REF PSI              ]]]")+IFERROR(SUMIFS(INDIRECT("'PSI VC'!"&amp;SUBSTITUTE(ADDRESS(1,MATCH(Q$2,INDIRECT("'PSI VC'!"&amp;"3:3"),0)),"$1","")&amp;":"&amp;SUBSTITUTE(ADDRESS(1,MATCH(Q$2,INDIRECT("'PSI VC'!"&amp;"3:3"),0)),"$1","")),INDIRECT("'PSI VC'!"&amp;"A:A"),$G395),0)+N("[[[                    Comment: VC PSI                    ]]]")+SUMIFS(INDIRECT("'Assy PSI Shortage'!"&amp;SUBSTITUTE(ADDRESS(1,42+MATCH(Q$2,INDIRECT("'Assy PSI Shortage'!"&amp;"AQ2:BA2"),0)),"$1","")&amp;":"&amp;SUBSTITUTE(ADDRESS(1,42+MATCH(Q$2,INDIRECT("'Assy PSI Shortage'!"&amp;"AQ2:BA2"),0)),"$1","")),'Assy PSI Shortage'!$AP:$AP,'DA Injection'!$G395)+N("[[[                    Comment: Assy PSI                    ]]]")</f>
        <v>194</v>
      </c>
      <c r="R396" s="464"/>
      <c r="S396" s="463">
        <f ca="1">IF(SUMIFS(INDIRECT("'PSI WM REF'!"&amp;SUBSTITUTE(ADDRESS(1,MATCH(S$2,INDIRECT("'PSI WM REF'!"&amp;"5:5"),0)),"$1","")&amp;":"&amp;SUBSTITUTE(ADDRESS(1,MATCH(S$2,INDIRECT("'PSI WM REF'!"&amp;"5:5"),0)),"$1","")),INDIRECT("'PSI WM REF'!"&amp;"C:C"),$G395,INDIRECT("'PSI WM REF'!"&amp;"U:U"),"3.Balance stock (only SEHC)")&gt;0,0,IF(ABS(SUMIFS(INDIRECT("'PSI WM REF'!"&amp;SUBSTITUTE(ADDRESS(1,MATCH(S$2,INDIRECT("'PSI WM REF'!"&amp;"5:5"),0)),"$1","")&amp;":"&amp;SUBSTITUTE(ADDRESS(1,MATCH(S$2,INDIRECT("'PSI WM REF'!"&amp;"5:5"),0)),"$1","")),INDIRECT("'PSI WM REF'!"&amp;"C:C"),$G395,INDIRECT("'PSI WM REF'!"&amp;"U:U"),"3.Balance stock (only SEHC)"))&gt;SUMIFS(INDIRECT("'PSI WM REF'!"&amp;SUBSTITUTE(ADDRESS(1,MATCH(S$2,INDIRECT("'PSI WM REF'!"&amp;"5:5"),0)),"$1","")&amp;":"&amp;SUBSTITUTE(ADDRESS(1,MATCH(S$2,INDIRECT("'PSI WM REF'!"&amp;"5:5"),0)),"$1","")),INDIRECT("'PSI WM REF'!"&amp;"C:C"),$G395,INDIRECT("'PSI WM REF'!"&amp;"U:U"),"1.Requirements (필요량)"),SUMIFS(INDIRECT("'PSI WM REF'!"&amp;SUBSTITUTE(ADDRESS(1,MATCH(S$2,INDIRECT("'PSI WM REF'!"&amp;"5:5"),0)),"$1","")&amp;":"&amp;SUBSTITUTE(ADDRESS(1,MATCH(S$2,INDIRECT("'PSI WM REF'!"&amp;"5:5"),0)),"$1","")),INDIRECT("'PSI WM REF'!"&amp;"C:C"),$G395,INDIRECT("'PSI WM REF'!"&amp;"U:U"),"1.Requirements (필요량)"),ABS(SUMIFS(INDIRECT("'PSI WM REF'!"&amp;SUBSTITUTE(ADDRESS(1,MATCH(S$2,INDIRECT("'PSI WM REF'!"&amp;"5:5"),0)),"$1","")&amp;":"&amp;SUBSTITUTE(ADDRESS(1,MATCH(S$2,INDIRECT("'PSI WM REF'!"&amp;"5:5"),0)),"$1","")),INDIRECT("'PSI WM REF'!"&amp;"C:C"),$G395,INDIRECT("'PSI WM REF'!"&amp;"U:U"),"3.Balance stock (only SEHC)"))))+N(" [[[[               Comment: WM REF PSI              ]]]")+IFERROR(SUMIFS(INDIRECT("'PSI VC'!"&amp;SUBSTITUTE(ADDRESS(1,MATCH(S$2,INDIRECT("'PSI VC'!"&amp;"3:3"),0)),"$1","")&amp;":"&amp;SUBSTITUTE(ADDRESS(1,MATCH(S$2,INDIRECT("'PSI VC'!"&amp;"3:3"),0)),"$1","")),INDIRECT("'PSI VC'!"&amp;"A:A"),$G395),0)+N("[[[                    Comment: VC PSI                    ]]]")+SUMIFS(INDIRECT("'Assy PSI Shortage'!"&amp;SUBSTITUTE(ADDRESS(1,42+MATCH(S$2,INDIRECT("'Assy PSI Shortage'!"&amp;"AQ2:BA2"),0)),"$1","")&amp;":"&amp;SUBSTITUTE(ADDRESS(1,42+MATCH(S$2,INDIRECT("'Assy PSI Shortage'!"&amp;"AQ2:BA2"),0)),"$1","")),'Assy PSI Shortage'!$AP:$AP,'DA Injection'!$G395)+N("[[[                    Comment: Assy PSI                    ]]]")</f>
        <v>0</v>
      </c>
      <c r="T396" s="464"/>
      <c r="U396" s="463">
        <f ca="1">IF(SUMIFS(INDIRECT("'PSI WM REF'!"&amp;SUBSTITUTE(ADDRESS(1,MATCH(U$2,INDIRECT("'PSI WM REF'!"&amp;"5:5"),0)),"$1","")&amp;":"&amp;SUBSTITUTE(ADDRESS(1,MATCH(U$2,INDIRECT("'PSI WM REF'!"&amp;"5:5"),0)),"$1","")),INDIRECT("'PSI WM REF'!"&amp;"C:C"),$G395,INDIRECT("'PSI WM REF'!"&amp;"U:U"),"3.Balance stock (only SEHC)")&gt;0,0,IF(ABS(SUMIFS(INDIRECT("'PSI WM REF'!"&amp;SUBSTITUTE(ADDRESS(1,MATCH(U$2,INDIRECT("'PSI WM REF'!"&amp;"5:5"),0)),"$1","")&amp;":"&amp;SUBSTITUTE(ADDRESS(1,MATCH(U$2,INDIRECT("'PSI WM REF'!"&amp;"5:5"),0)),"$1","")),INDIRECT("'PSI WM REF'!"&amp;"C:C"),$G395,INDIRECT("'PSI WM REF'!"&amp;"U:U"),"3.Balance stock (only SEHC)"))&gt;SUMIFS(INDIRECT("'PSI WM REF'!"&amp;SUBSTITUTE(ADDRESS(1,MATCH(U$2,INDIRECT("'PSI WM REF'!"&amp;"5:5"),0)),"$1","")&amp;":"&amp;SUBSTITUTE(ADDRESS(1,MATCH(U$2,INDIRECT("'PSI WM REF'!"&amp;"5:5"),0)),"$1","")),INDIRECT("'PSI WM REF'!"&amp;"C:C"),$G395,INDIRECT("'PSI WM REF'!"&amp;"U:U"),"1.Requirements (필요량)"),SUMIFS(INDIRECT("'PSI WM REF'!"&amp;SUBSTITUTE(ADDRESS(1,MATCH(U$2,INDIRECT("'PSI WM REF'!"&amp;"5:5"),0)),"$1","")&amp;":"&amp;SUBSTITUTE(ADDRESS(1,MATCH(U$2,INDIRECT("'PSI WM REF'!"&amp;"5:5"),0)),"$1","")),INDIRECT("'PSI WM REF'!"&amp;"C:C"),$G395,INDIRECT("'PSI WM REF'!"&amp;"U:U"),"1.Requirements (필요량)"),ABS(SUMIFS(INDIRECT("'PSI WM REF'!"&amp;SUBSTITUTE(ADDRESS(1,MATCH(U$2,INDIRECT("'PSI WM REF'!"&amp;"5:5"),0)),"$1","")&amp;":"&amp;SUBSTITUTE(ADDRESS(1,MATCH(U$2,INDIRECT("'PSI WM REF'!"&amp;"5:5"),0)),"$1","")),INDIRECT("'PSI WM REF'!"&amp;"C:C"),$G395,INDIRECT("'PSI WM REF'!"&amp;"U:U"),"3.Balance stock (only SEHC)"))))+N(" [[[[               Comment: WM REF PSI              ]]]")+IFERROR(SUMIFS(INDIRECT("'PSI VC'!"&amp;SUBSTITUTE(ADDRESS(1,MATCH(U$2,INDIRECT("'PSI VC'!"&amp;"3:3"),0)),"$1","")&amp;":"&amp;SUBSTITUTE(ADDRESS(1,MATCH(U$2,INDIRECT("'PSI VC'!"&amp;"3:3"),0)),"$1","")),INDIRECT("'PSI VC'!"&amp;"A:A"),$G395),0)+N("[[[                    Comment: VC PSI                    ]]]")+SUMIFS(INDIRECT("'Assy PSI Shortage'!"&amp;SUBSTITUTE(ADDRESS(1,42+MATCH(U$2,INDIRECT("'Assy PSI Shortage'!"&amp;"AQ2:BA2"),0)),"$1","")&amp;":"&amp;SUBSTITUTE(ADDRESS(1,42+MATCH(U$2,INDIRECT("'Assy PSI Shortage'!"&amp;"AQ2:BA2"),0)),"$1","")),'Assy PSI Shortage'!$AP:$AP,'DA Injection'!$G395)+N("[[[                    Comment: Assy PSI                    ]]]")</f>
        <v>0</v>
      </c>
      <c r="V396" s="464"/>
      <c r="W396" s="463">
        <f ca="1">IF(SUMIFS(INDIRECT("'PSI WM REF'!"&amp;SUBSTITUTE(ADDRESS(1,MATCH(W$2,INDIRECT("'PSI WM REF'!"&amp;"5:5"),0)),"$1","")&amp;":"&amp;SUBSTITUTE(ADDRESS(1,MATCH(W$2,INDIRECT("'PSI WM REF'!"&amp;"5:5"),0)),"$1","")),INDIRECT("'PSI WM REF'!"&amp;"C:C"),$G395,INDIRECT("'PSI WM REF'!"&amp;"U:U"),"3.Balance stock (only SEHC)")&gt;0,0,IF(ABS(SUMIFS(INDIRECT("'PSI WM REF'!"&amp;SUBSTITUTE(ADDRESS(1,MATCH(W$2,INDIRECT("'PSI WM REF'!"&amp;"5:5"),0)),"$1","")&amp;":"&amp;SUBSTITUTE(ADDRESS(1,MATCH(W$2,INDIRECT("'PSI WM REF'!"&amp;"5:5"),0)),"$1","")),INDIRECT("'PSI WM REF'!"&amp;"C:C"),$G395,INDIRECT("'PSI WM REF'!"&amp;"U:U"),"3.Balance stock (only SEHC)"))&gt;SUMIFS(INDIRECT("'PSI WM REF'!"&amp;SUBSTITUTE(ADDRESS(1,MATCH(W$2,INDIRECT("'PSI WM REF'!"&amp;"5:5"),0)),"$1","")&amp;":"&amp;SUBSTITUTE(ADDRESS(1,MATCH(W$2,INDIRECT("'PSI WM REF'!"&amp;"5:5"),0)),"$1","")),INDIRECT("'PSI WM REF'!"&amp;"C:C"),$G395,INDIRECT("'PSI WM REF'!"&amp;"U:U"),"1.Requirements (필요량)"),SUMIFS(INDIRECT("'PSI WM REF'!"&amp;SUBSTITUTE(ADDRESS(1,MATCH(W$2,INDIRECT("'PSI WM REF'!"&amp;"5:5"),0)),"$1","")&amp;":"&amp;SUBSTITUTE(ADDRESS(1,MATCH(W$2,INDIRECT("'PSI WM REF'!"&amp;"5:5"),0)),"$1","")),INDIRECT("'PSI WM REF'!"&amp;"C:C"),$G395,INDIRECT("'PSI WM REF'!"&amp;"U:U"),"1.Requirements (필요량)"),ABS(SUMIFS(INDIRECT("'PSI WM REF'!"&amp;SUBSTITUTE(ADDRESS(1,MATCH(W$2,INDIRECT("'PSI WM REF'!"&amp;"5:5"),0)),"$1","")&amp;":"&amp;SUBSTITUTE(ADDRESS(1,MATCH(W$2,INDIRECT("'PSI WM REF'!"&amp;"5:5"),0)),"$1","")),INDIRECT("'PSI WM REF'!"&amp;"C:C"),$G395,INDIRECT("'PSI WM REF'!"&amp;"U:U"),"3.Balance stock (only SEHC)"))))+N(" [[[[               Comment: WM REF PSI              ]]]")+IFERROR(SUMIFS(INDIRECT("'PSI VC'!"&amp;SUBSTITUTE(ADDRESS(1,MATCH(W$2,INDIRECT("'PSI VC'!"&amp;"3:3"),0)),"$1","")&amp;":"&amp;SUBSTITUTE(ADDRESS(1,MATCH(W$2,INDIRECT("'PSI VC'!"&amp;"3:3"),0)),"$1","")),INDIRECT("'PSI VC'!"&amp;"A:A"),$G395),0)+N("[[[                    Comment: VC PSI                    ]]]")+SUMIFS(INDIRECT("'Assy PSI Shortage'!"&amp;SUBSTITUTE(ADDRESS(1,42+MATCH(W$2,INDIRECT("'Assy PSI Shortage'!"&amp;"AQ2:BA2"),0)),"$1","")&amp;":"&amp;SUBSTITUTE(ADDRESS(1,42+MATCH(W$2,INDIRECT("'Assy PSI Shortage'!"&amp;"AQ2:BA2"),0)),"$1","")),'Assy PSI Shortage'!$AP:$AP,'DA Injection'!$G395)+N("[[[                    Comment: Assy PSI                    ]]]")</f>
        <v>0</v>
      </c>
      <c r="X396" s="464"/>
      <c r="Y396" s="463">
        <f ca="1">IF(SUMIFS(INDIRECT("'PSI WM REF'!"&amp;SUBSTITUTE(ADDRESS(1,MATCH(Y$2,INDIRECT("'PSI WM REF'!"&amp;"5:5"),0)),"$1","")&amp;":"&amp;SUBSTITUTE(ADDRESS(1,MATCH(Y$2,INDIRECT("'PSI WM REF'!"&amp;"5:5"),0)),"$1","")),INDIRECT("'PSI WM REF'!"&amp;"C:C"),$G395,INDIRECT("'PSI WM REF'!"&amp;"U:U"),"3.Balance stock (only SEHC)")&gt;0,0,IF(ABS(SUMIFS(INDIRECT("'PSI WM REF'!"&amp;SUBSTITUTE(ADDRESS(1,MATCH(Y$2,INDIRECT("'PSI WM REF'!"&amp;"5:5"),0)),"$1","")&amp;":"&amp;SUBSTITUTE(ADDRESS(1,MATCH(Y$2,INDIRECT("'PSI WM REF'!"&amp;"5:5"),0)),"$1","")),INDIRECT("'PSI WM REF'!"&amp;"C:C"),$G395,INDIRECT("'PSI WM REF'!"&amp;"U:U"),"3.Balance stock (only SEHC)"))&gt;SUMIFS(INDIRECT("'PSI WM REF'!"&amp;SUBSTITUTE(ADDRESS(1,MATCH(Y$2,INDIRECT("'PSI WM REF'!"&amp;"5:5"),0)),"$1","")&amp;":"&amp;SUBSTITUTE(ADDRESS(1,MATCH(Y$2,INDIRECT("'PSI WM REF'!"&amp;"5:5"),0)),"$1","")),INDIRECT("'PSI WM REF'!"&amp;"C:C"),$G395,INDIRECT("'PSI WM REF'!"&amp;"U:U"),"1.Requirements (필요량)"),SUMIFS(INDIRECT("'PSI WM REF'!"&amp;SUBSTITUTE(ADDRESS(1,MATCH(Y$2,INDIRECT("'PSI WM REF'!"&amp;"5:5"),0)),"$1","")&amp;":"&amp;SUBSTITUTE(ADDRESS(1,MATCH(Y$2,INDIRECT("'PSI WM REF'!"&amp;"5:5"),0)),"$1","")),INDIRECT("'PSI WM REF'!"&amp;"C:C"),$G395,INDIRECT("'PSI WM REF'!"&amp;"U:U"),"1.Requirements (필요량)"),ABS(SUMIFS(INDIRECT("'PSI WM REF'!"&amp;SUBSTITUTE(ADDRESS(1,MATCH(Y$2,INDIRECT("'PSI WM REF'!"&amp;"5:5"),0)),"$1","")&amp;":"&amp;SUBSTITUTE(ADDRESS(1,MATCH(Y$2,INDIRECT("'PSI WM REF'!"&amp;"5:5"),0)),"$1","")),INDIRECT("'PSI WM REF'!"&amp;"C:C"),$G395,INDIRECT("'PSI WM REF'!"&amp;"U:U"),"3.Balance stock (only SEHC)"))))+N(" [[[[               Comment: WM REF PSI              ]]]")+IFERROR(SUMIFS(INDIRECT("'PSI VC'!"&amp;SUBSTITUTE(ADDRESS(1,MATCH(Y$2,INDIRECT("'PSI VC'!"&amp;"3:3"),0)),"$1","")&amp;":"&amp;SUBSTITUTE(ADDRESS(1,MATCH(Y$2,INDIRECT("'PSI VC'!"&amp;"3:3"),0)),"$1","")),INDIRECT("'PSI VC'!"&amp;"A:A"),$G395),0)+N("[[[                    Comment: VC PSI                    ]]]")+SUMIFS(INDIRECT("'Assy PSI Shortage'!"&amp;SUBSTITUTE(ADDRESS(1,42+MATCH(Y$2,INDIRECT("'Assy PSI Shortage'!"&amp;"AQ2:BA2"),0)),"$1","")&amp;":"&amp;SUBSTITUTE(ADDRESS(1,42+MATCH(Y$2,INDIRECT("'Assy PSI Shortage'!"&amp;"AQ2:BA2"),0)),"$1","")),'Assy PSI Shortage'!$AP:$AP,'DA Injection'!$G395)+N("[[[                    Comment: Assy PSI                    ]]]")</f>
        <v>0</v>
      </c>
      <c r="Z396" s="464"/>
      <c r="AA396" s="463">
        <f ca="1">IF(SUMIFS(INDIRECT("'PSI WM REF'!"&amp;SUBSTITUTE(ADDRESS(1,MATCH(AA$2,INDIRECT("'PSI WM REF'!"&amp;"5:5"),0)),"$1","")&amp;":"&amp;SUBSTITUTE(ADDRESS(1,MATCH(AA$2,INDIRECT("'PSI WM REF'!"&amp;"5:5"),0)),"$1","")),INDIRECT("'PSI WM REF'!"&amp;"C:C"),$G395,INDIRECT("'PSI WM REF'!"&amp;"U:U"),"3.Balance stock (only SEHC)")&gt;0,0,IF(ABS(SUMIFS(INDIRECT("'PSI WM REF'!"&amp;SUBSTITUTE(ADDRESS(1,MATCH(AA$2,INDIRECT("'PSI WM REF'!"&amp;"5:5"),0)),"$1","")&amp;":"&amp;SUBSTITUTE(ADDRESS(1,MATCH(AA$2,INDIRECT("'PSI WM REF'!"&amp;"5:5"),0)),"$1","")),INDIRECT("'PSI WM REF'!"&amp;"C:C"),$G395,INDIRECT("'PSI WM REF'!"&amp;"U:U"),"3.Balance stock (only SEHC)"))&gt;SUMIFS(INDIRECT("'PSI WM REF'!"&amp;SUBSTITUTE(ADDRESS(1,MATCH(AA$2,INDIRECT("'PSI WM REF'!"&amp;"5:5"),0)),"$1","")&amp;":"&amp;SUBSTITUTE(ADDRESS(1,MATCH(AA$2,INDIRECT("'PSI WM REF'!"&amp;"5:5"),0)),"$1","")),INDIRECT("'PSI WM REF'!"&amp;"C:C"),$G395,INDIRECT("'PSI WM REF'!"&amp;"U:U"),"1.Requirements (필요량)"),SUMIFS(INDIRECT("'PSI WM REF'!"&amp;SUBSTITUTE(ADDRESS(1,MATCH(AA$2,INDIRECT("'PSI WM REF'!"&amp;"5:5"),0)),"$1","")&amp;":"&amp;SUBSTITUTE(ADDRESS(1,MATCH(AA$2,INDIRECT("'PSI WM REF'!"&amp;"5:5"),0)),"$1","")),INDIRECT("'PSI WM REF'!"&amp;"C:C"),$G395,INDIRECT("'PSI WM REF'!"&amp;"U:U"),"1.Requirements (필요량)"),ABS(SUMIFS(INDIRECT("'PSI WM REF'!"&amp;SUBSTITUTE(ADDRESS(1,MATCH(AA$2,INDIRECT("'PSI WM REF'!"&amp;"5:5"),0)),"$1","")&amp;":"&amp;SUBSTITUTE(ADDRESS(1,MATCH(AA$2,INDIRECT("'PSI WM REF'!"&amp;"5:5"),0)),"$1","")),INDIRECT("'PSI WM REF'!"&amp;"C:C"),$G395,INDIRECT("'PSI WM REF'!"&amp;"U:U"),"3.Balance stock (only SEHC)"))))+N(" [[[[               Comment: WM REF PSI              ]]]")+IFERROR(SUMIFS(INDIRECT("'PSI VC'!"&amp;SUBSTITUTE(ADDRESS(1,MATCH(AA$2,INDIRECT("'PSI VC'!"&amp;"3:3"),0)),"$1","")&amp;":"&amp;SUBSTITUTE(ADDRESS(1,MATCH(AA$2,INDIRECT("'PSI VC'!"&amp;"3:3"),0)),"$1","")),INDIRECT("'PSI VC'!"&amp;"A:A"),$G395),0)+N("[[[                    Comment: VC PSI                    ]]]")+SUMIFS(INDIRECT("'Assy PSI Shortage'!"&amp;SUBSTITUTE(ADDRESS(1,42+MATCH(AA$2,INDIRECT("'Assy PSI Shortage'!"&amp;"AQ2:BA2"),0)),"$1","")&amp;":"&amp;SUBSTITUTE(ADDRESS(1,42+MATCH(AA$2,INDIRECT("'Assy PSI Shortage'!"&amp;"AQ2:BA2"),0)),"$1","")),'Assy PSI Shortage'!$AP:$AP,'DA Injection'!$G395)+N("[[[                    Comment: Assy PSI                    ]]]")</f>
        <v>300</v>
      </c>
      <c r="AB396" s="464"/>
      <c r="AC396" s="463">
        <f ca="1">IF(SUMIFS(INDIRECT("'PSI WM REF'!"&amp;SUBSTITUTE(ADDRESS(1,MATCH(AC$2,INDIRECT("'PSI WM REF'!"&amp;"5:5"),0)),"$1","")&amp;":"&amp;SUBSTITUTE(ADDRESS(1,MATCH(AC$2,INDIRECT("'PSI WM REF'!"&amp;"5:5"),0)),"$1","")),INDIRECT("'PSI WM REF'!"&amp;"C:C"),$G395,INDIRECT("'PSI WM REF'!"&amp;"U:U"),"3.Balance stock (only SEHC)")&gt;0,0,IF(ABS(SUMIFS(INDIRECT("'PSI WM REF'!"&amp;SUBSTITUTE(ADDRESS(1,MATCH(AC$2,INDIRECT("'PSI WM REF'!"&amp;"5:5"),0)),"$1","")&amp;":"&amp;SUBSTITUTE(ADDRESS(1,MATCH(AC$2,INDIRECT("'PSI WM REF'!"&amp;"5:5"),0)),"$1","")),INDIRECT("'PSI WM REF'!"&amp;"C:C"),$G395,INDIRECT("'PSI WM REF'!"&amp;"U:U"),"3.Balance stock (only SEHC)"))&gt;SUMIFS(INDIRECT("'PSI WM REF'!"&amp;SUBSTITUTE(ADDRESS(1,MATCH(AC$2,INDIRECT("'PSI WM REF'!"&amp;"5:5"),0)),"$1","")&amp;":"&amp;SUBSTITUTE(ADDRESS(1,MATCH(AC$2,INDIRECT("'PSI WM REF'!"&amp;"5:5"),0)),"$1","")),INDIRECT("'PSI WM REF'!"&amp;"C:C"),$G395,INDIRECT("'PSI WM REF'!"&amp;"U:U"),"1.Requirements (필요량)"),SUMIFS(INDIRECT("'PSI WM REF'!"&amp;SUBSTITUTE(ADDRESS(1,MATCH(AC$2,INDIRECT("'PSI WM REF'!"&amp;"5:5"),0)),"$1","")&amp;":"&amp;SUBSTITUTE(ADDRESS(1,MATCH(AC$2,INDIRECT("'PSI WM REF'!"&amp;"5:5"),0)),"$1","")),INDIRECT("'PSI WM REF'!"&amp;"C:C"),$G395,INDIRECT("'PSI WM REF'!"&amp;"U:U"),"1.Requirements (필요량)"),ABS(SUMIFS(INDIRECT("'PSI WM REF'!"&amp;SUBSTITUTE(ADDRESS(1,MATCH(AC$2,INDIRECT("'PSI WM REF'!"&amp;"5:5"),0)),"$1","")&amp;":"&amp;SUBSTITUTE(ADDRESS(1,MATCH(AC$2,INDIRECT("'PSI WM REF'!"&amp;"5:5"),0)),"$1","")),INDIRECT("'PSI WM REF'!"&amp;"C:C"),$G395,INDIRECT("'PSI WM REF'!"&amp;"U:U"),"3.Balance stock (only SEHC)"))))+N(" [[[[               Comment: WM REF PSI              ]]]")+IFERROR(SUMIFS(INDIRECT("'PSI VC'!"&amp;SUBSTITUTE(ADDRESS(1,MATCH(AC$2,INDIRECT("'PSI VC'!"&amp;"3:3"),0)),"$1","")&amp;":"&amp;SUBSTITUTE(ADDRESS(1,MATCH(AC$2,INDIRECT("'PSI VC'!"&amp;"3:3"),0)),"$1","")),INDIRECT("'PSI VC'!"&amp;"A:A"),$G395),0)+N("[[[                    Comment: VC PSI                    ]]]")+SUMIFS(INDIRECT("'Assy PSI Shortage'!"&amp;SUBSTITUTE(ADDRESS(1,42+MATCH(AC$2,INDIRECT("'Assy PSI Shortage'!"&amp;"AQ2:BA2"),0)),"$1","")&amp;":"&amp;SUBSTITUTE(ADDRESS(1,42+MATCH(AC$2,INDIRECT("'Assy PSI Shortage'!"&amp;"AQ2:BA2"),0)),"$1","")),'Assy PSI Shortage'!$AP:$AP,'DA Injection'!$G395)+N("[[[                    Comment: Assy PSI                    ]]]")</f>
        <v>1050</v>
      </c>
      <c r="AD396" s="464"/>
      <c r="AE396" s="463">
        <f ca="1">IF(SUMIFS(INDIRECT("'PSI WM REF'!"&amp;SUBSTITUTE(ADDRESS(1,MATCH(AE$2,INDIRECT("'PSI WM REF'!"&amp;"5:5"),0)),"$1","")&amp;":"&amp;SUBSTITUTE(ADDRESS(1,MATCH(AE$2,INDIRECT("'PSI WM REF'!"&amp;"5:5"),0)),"$1","")),INDIRECT("'PSI WM REF'!"&amp;"C:C"),$G395,INDIRECT("'PSI WM REF'!"&amp;"U:U"),"3.Balance stock (only SEHC)")&gt;0,0,IF(ABS(SUMIFS(INDIRECT("'PSI WM REF'!"&amp;SUBSTITUTE(ADDRESS(1,MATCH(AE$2,INDIRECT("'PSI WM REF'!"&amp;"5:5"),0)),"$1","")&amp;":"&amp;SUBSTITUTE(ADDRESS(1,MATCH(AE$2,INDIRECT("'PSI WM REF'!"&amp;"5:5"),0)),"$1","")),INDIRECT("'PSI WM REF'!"&amp;"C:C"),$G395,INDIRECT("'PSI WM REF'!"&amp;"U:U"),"3.Balance stock (only SEHC)"))&gt;SUMIFS(INDIRECT("'PSI WM REF'!"&amp;SUBSTITUTE(ADDRESS(1,MATCH(AE$2,INDIRECT("'PSI WM REF'!"&amp;"5:5"),0)),"$1","")&amp;":"&amp;SUBSTITUTE(ADDRESS(1,MATCH(AE$2,INDIRECT("'PSI WM REF'!"&amp;"5:5"),0)),"$1","")),INDIRECT("'PSI WM REF'!"&amp;"C:C"),$G395,INDIRECT("'PSI WM REF'!"&amp;"U:U"),"1.Requirements (필요량)"),SUMIFS(INDIRECT("'PSI WM REF'!"&amp;SUBSTITUTE(ADDRESS(1,MATCH(AE$2,INDIRECT("'PSI WM REF'!"&amp;"5:5"),0)),"$1","")&amp;":"&amp;SUBSTITUTE(ADDRESS(1,MATCH(AE$2,INDIRECT("'PSI WM REF'!"&amp;"5:5"),0)),"$1","")),INDIRECT("'PSI WM REF'!"&amp;"C:C"),$G395,INDIRECT("'PSI WM REF'!"&amp;"U:U"),"1.Requirements (필요량)"),ABS(SUMIFS(INDIRECT("'PSI WM REF'!"&amp;SUBSTITUTE(ADDRESS(1,MATCH(AE$2,INDIRECT("'PSI WM REF'!"&amp;"5:5"),0)),"$1","")&amp;":"&amp;SUBSTITUTE(ADDRESS(1,MATCH(AE$2,INDIRECT("'PSI WM REF'!"&amp;"5:5"),0)),"$1","")),INDIRECT("'PSI WM REF'!"&amp;"C:C"),$G395,INDIRECT("'PSI WM REF'!"&amp;"U:U"),"3.Balance stock (only SEHC)"))))+N(" [[[[               Comment: WM REF PSI              ]]]")+IFERROR(SUMIFS(INDIRECT("'PSI VC'!"&amp;SUBSTITUTE(ADDRESS(1,MATCH(AE$2,INDIRECT("'PSI VC'!"&amp;"3:3"),0)),"$1","")&amp;":"&amp;SUBSTITUTE(ADDRESS(1,MATCH(AE$2,INDIRECT("'PSI VC'!"&amp;"3:3"),0)),"$1","")),INDIRECT("'PSI VC'!"&amp;"A:A"),$G395),0)+N("[[[                    Comment: VC PSI                    ]]]")+SUMIFS(INDIRECT("'Assy PSI Shortage'!"&amp;SUBSTITUTE(ADDRESS(1,42+MATCH(AE$2,INDIRECT("'Assy PSI Shortage'!"&amp;"AQ2:BA2"),0)),"$1","")&amp;":"&amp;SUBSTITUTE(ADDRESS(1,42+MATCH(AE$2,INDIRECT("'Assy PSI Shortage'!"&amp;"AQ2:BA2"),0)),"$1","")),'Assy PSI Shortage'!$AP:$AP,'DA Injection'!$G395)+N("[[[                    Comment: Assy PSI                    ]]]")</f>
        <v>650</v>
      </c>
      <c r="AF396" s="464"/>
      <c r="AG396" s="463">
        <f ca="1">IF(SUMIFS(INDIRECT("'PSI WM REF'!"&amp;SUBSTITUTE(ADDRESS(1,MATCH(AG$2,INDIRECT("'PSI WM REF'!"&amp;"5:5"),0)),"$1","")&amp;":"&amp;SUBSTITUTE(ADDRESS(1,MATCH(AG$2,INDIRECT("'PSI WM REF'!"&amp;"5:5"),0)),"$1","")),INDIRECT("'PSI WM REF'!"&amp;"C:C"),$G395,INDIRECT("'PSI WM REF'!"&amp;"U:U"),"3.Balance stock (only SEHC)")&gt;0,0,IF(ABS(SUMIFS(INDIRECT("'PSI WM REF'!"&amp;SUBSTITUTE(ADDRESS(1,MATCH(AG$2,INDIRECT("'PSI WM REF'!"&amp;"5:5"),0)),"$1","")&amp;":"&amp;SUBSTITUTE(ADDRESS(1,MATCH(AG$2,INDIRECT("'PSI WM REF'!"&amp;"5:5"),0)),"$1","")),INDIRECT("'PSI WM REF'!"&amp;"C:C"),$G395,INDIRECT("'PSI WM REF'!"&amp;"U:U"),"3.Balance stock (only SEHC)"))&gt;SUMIFS(INDIRECT("'PSI WM REF'!"&amp;SUBSTITUTE(ADDRESS(1,MATCH(AG$2,INDIRECT("'PSI WM REF'!"&amp;"5:5"),0)),"$1","")&amp;":"&amp;SUBSTITUTE(ADDRESS(1,MATCH(AG$2,INDIRECT("'PSI WM REF'!"&amp;"5:5"),0)),"$1","")),INDIRECT("'PSI WM REF'!"&amp;"C:C"),$G395,INDIRECT("'PSI WM REF'!"&amp;"U:U"),"1.Requirements (필요량)"),SUMIFS(INDIRECT("'PSI WM REF'!"&amp;SUBSTITUTE(ADDRESS(1,MATCH(AG$2,INDIRECT("'PSI WM REF'!"&amp;"5:5"),0)),"$1","")&amp;":"&amp;SUBSTITUTE(ADDRESS(1,MATCH(AG$2,INDIRECT("'PSI WM REF'!"&amp;"5:5"),0)),"$1","")),INDIRECT("'PSI WM REF'!"&amp;"C:C"),$G395,INDIRECT("'PSI WM REF'!"&amp;"U:U"),"1.Requirements (필요량)"),ABS(SUMIFS(INDIRECT("'PSI WM REF'!"&amp;SUBSTITUTE(ADDRESS(1,MATCH(AG$2,INDIRECT("'PSI WM REF'!"&amp;"5:5"),0)),"$1","")&amp;":"&amp;SUBSTITUTE(ADDRESS(1,MATCH(AG$2,INDIRECT("'PSI WM REF'!"&amp;"5:5"),0)),"$1","")),INDIRECT("'PSI WM REF'!"&amp;"C:C"),$G395,INDIRECT("'PSI WM REF'!"&amp;"U:U"),"3.Balance stock (only SEHC)"))))+N(" [[[[               Comment: WM REF PSI              ]]]")+IFERROR(SUMIFS(INDIRECT("'PSI VC'!"&amp;SUBSTITUTE(ADDRESS(1,MATCH(AG$2,INDIRECT("'PSI VC'!"&amp;"3:3"),0)),"$1","")&amp;":"&amp;SUBSTITUTE(ADDRESS(1,MATCH(AG$2,INDIRECT("'PSI VC'!"&amp;"3:3"),0)),"$1","")),INDIRECT("'PSI VC'!"&amp;"A:A"),$G395),0)+N("[[[                    Comment: VC PSI                    ]]]")+SUMIFS(INDIRECT("'Assy PSI Shortage'!"&amp;SUBSTITUTE(ADDRESS(1,42+MATCH(AG$2,INDIRECT("'Assy PSI Shortage'!"&amp;"AQ2:BA2"),0)),"$1","")&amp;":"&amp;SUBSTITUTE(ADDRESS(1,42+MATCH(AG$2,INDIRECT("'Assy PSI Shortage'!"&amp;"AQ2:BA2"),0)),"$1","")),'Assy PSI Shortage'!$AP:$AP,'DA Injection'!$G395)+N("[[[                    Comment: Assy PSI                    ]]]")</f>
        <v>0</v>
      </c>
      <c r="AH396" s="464"/>
      <c r="AI396" s="463">
        <f ca="1">IF(SUMIFS(INDIRECT("'PSI WM REF'!"&amp;SUBSTITUTE(ADDRESS(1,MATCH(AI$2,INDIRECT("'PSI WM REF'!"&amp;"5:5"),0)),"$1","")&amp;":"&amp;SUBSTITUTE(ADDRESS(1,MATCH(AI$2,INDIRECT("'PSI WM REF'!"&amp;"5:5"),0)),"$1","")),INDIRECT("'PSI WM REF'!"&amp;"C:C"),$G395,INDIRECT("'PSI WM REF'!"&amp;"U:U"),"3.Balance stock (only SEHC)")&gt;0,0,IF(ABS(SUMIFS(INDIRECT("'PSI WM REF'!"&amp;SUBSTITUTE(ADDRESS(1,MATCH(AI$2,INDIRECT("'PSI WM REF'!"&amp;"5:5"),0)),"$1","")&amp;":"&amp;SUBSTITUTE(ADDRESS(1,MATCH(AI$2,INDIRECT("'PSI WM REF'!"&amp;"5:5"),0)),"$1","")),INDIRECT("'PSI WM REF'!"&amp;"C:C"),$G395,INDIRECT("'PSI WM REF'!"&amp;"U:U"),"3.Balance stock (only SEHC)"))&gt;SUMIFS(INDIRECT("'PSI WM REF'!"&amp;SUBSTITUTE(ADDRESS(1,MATCH(AI$2,INDIRECT("'PSI WM REF'!"&amp;"5:5"),0)),"$1","")&amp;":"&amp;SUBSTITUTE(ADDRESS(1,MATCH(AI$2,INDIRECT("'PSI WM REF'!"&amp;"5:5"),0)),"$1","")),INDIRECT("'PSI WM REF'!"&amp;"C:C"),$G395,INDIRECT("'PSI WM REF'!"&amp;"U:U"),"1.Requirements (필요량)"),SUMIFS(INDIRECT("'PSI WM REF'!"&amp;SUBSTITUTE(ADDRESS(1,MATCH(AI$2,INDIRECT("'PSI WM REF'!"&amp;"5:5"),0)),"$1","")&amp;":"&amp;SUBSTITUTE(ADDRESS(1,MATCH(AI$2,INDIRECT("'PSI WM REF'!"&amp;"5:5"),0)),"$1","")),INDIRECT("'PSI WM REF'!"&amp;"C:C"),$G395,INDIRECT("'PSI WM REF'!"&amp;"U:U"),"1.Requirements (필요량)"),ABS(SUMIFS(INDIRECT("'PSI WM REF'!"&amp;SUBSTITUTE(ADDRESS(1,MATCH(AI$2,INDIRECT("'PSI WM REF'!"&amp;"5:5"),0)),"$1","")&amp;":"&amp;SUBSTITUTE(ADDRESS(1,MATCH(AI$2,INDIRECT("'PSI WM REF'!"&amp;"5:5"),0)),"$1","")),INDIRECT("'PSI WM REF'!"&amp;"C:C"),$G395,INDIRECT("'PSI WM REF'!"&amp;"U:U"),"3.Balance stock (only SEHC)"))))+N(" [[[[               Comment: WM REF PSI              ]]]")+IFERROR(SUMIFS(INDIRECT("'PSI VC'!"&amp;SUBSTITUTE(ADDRESS(1,MATCH(AI$2,INDIRECT("'PSI VC'!"&amp;"3:3"),0)),"$1","")&amp;":"&amp;SUBSTITUTE(ADDRESS(1,MATCH(AI$2,INDIRECT("'PSI VC'!"&amp;"3:3"),0)),"$1","")),INDIRECT("'PSI VC'!"&amp;"A:A"),$G395),0)+N("[[[                    Comment: VC PSI                    ]]]")+SUMIFS(INDIRECT("'Assy PSI Shortage'!"&amp;SUBSTITUTE(ADDRESS(1,42+MATCH(AI$2,INDIRECT("'Assy PSI Shortage'!"&amp;"AQ2:BA2"),0)),"$1","")&amp;":"&amp;SUBSTITUTE(ADDRESS(1,42+MATCH(AI$2,INDIRECT("'Assy PSI Shortage'!"&amp;"AQ2:BA2"),0)),"$1","")),'Assy PSI Shortage'!$AP:$AP,'DA Injection'!$G395)+N("[[[                    Comment: Assy PSI                    ]]]")</f>
        <v>0</v>
      </c>
      <c r="AJ396" s="464"/>
      <c r="AK396" s="150"/>
      <c r="AL396" s="150"/>
      <c r="AM396" s="150"/>
      <c r="AN396" s="150"/>
      <c r="AO396" s="150"/>
      <c r="AP396" s="150"/>
      <c r="AQ396" s="150"/>
      <c r="AR396" s="150"/>
      <c r="AS396" s="150"/>
      <c r="AT396" s="150"/>
      <c r="AU396" s="150"/>
      <c r="AV396" s="150"/>
      <c r="AW396" s="150"/>
      <c r="AX396" s="150"/>
      <c r="AY396" s="150"/>
      <c r="AZ396" s="150"/>
      <c r="BA396" s="150"/>
      <c r="BB396" s="150"/>
      <c r="BC396" s="150"/>
      <c r="BD396" s="150"/>
      <c r="BE396" s="150"/>
      <c r="BF396" s="150"/>
      <c r="BG396" s="150"/>
      <c r="BH396" s="150"/>
      <c r="BI396" s="150"/>
      <c r="BJ396" s="150"/>
      <c r="BK396" s="150"/>
      <c r="BL396" s="150"/>
      <c r="BM396" s="150"/>
      <c r="BN396" s="150"/>
      <c r="BO396" s="150"/>
      <c r="BP396" s="150"/>
      <c r="BQ396" s="150"/>
      <c r="BR396" s="150"/>
    </row>
    <row r="397" spans="1:70" s="115" customFormat="1" ht="33">
      <c r="A397" s="114"/>
      <c r="B397" s="121"/>
      <c r="C397" s="144">
        <f t="shared" ca="1" si="464"/>
        <v>57</v>
      </c>
      <c r="D397" s="264">
        <f t="shared" ca="1" si="464"/>
        <v>0.43469696969696969</v>
      </c>
      <c r="E397" s="144">
        <f t="shared" ref="E397:M397" ca="1" si="474">E396</f>
        <v>22</v>
      </c>
      <c r="F397" s="144">
        <f t="shared" ca="1" si="474"/>
        <v>650</v>
      </c>
      <c r="G397" s="431" t="str">
        <f t="shared" ca="1" si="474"/>
        <v>DJ63-01558/RED</v>
      </c>
      <c r="H397" s="196">
        <f t="shared" ca="1" si="474"/>
        <v>1134</v>
      </c>
      <c r="I397" s="144">
        <f t="shared" si="474"/>
        <v>0</v>
      </c>
      <c r="J397" s="212">
        <f t="shared" ca="1" si="474"/>
        <v>1</v>
      </c>
      <c r="K397" s="146">
        <f t="shared" ca="1" si="474"/>
        <v>1060</v>
      </c>
      <c r="L397" s="146">
        <f t="shared" ca="1" si="474"/>
        <v>60.4</v>
      </c>
      <c r="M397" s="146">
        <f t="shared" ca="1" si="474"/>
        <v>1</v>
      </c>
      <c r="N397" s="193">
        <f t="shared" ca="1" si="471"/>
        <v>59.602649006622521</v>
      </c>
      <c r="O397" s="134"/>
      <c r="P397" s="127" t="s">
        <v>240</v>
      </c>
      <c r="Q397" s="208"/>
      <c r="R397" s="208"/>
      <c r="S397" s="208"/>
      <c r="T397" s="208"/>
      <c r="U397" s="208"/>
      <c r="V397" s="208"/>
      <c r="W397" s="208">
        <v>11</v>
      </c>
      <c r="X397" s="208">
        <v>11</v>
      </c>
      <c r="Y397" s="208"/>
      <c r="Z397" s="208"/>
      <c r="AA397" s="208"/>
      <c r="AB397" s="208"/>
      <c r="AC397" s="208"/>
      <c r="AD397" s="208"/>
      <c r="AE397" s="208"/>
      <c r="AF397" s="208"/>
      <c r="AG397" s="208"/>
      <c r="AH397" s="208"/>
      <c r="AI397" s="208"/>
      <c r="AJ397" s="208"/>
      <c r="AK397" s="150"/>
      <c r="AL397" s="150"/>
      <c r="AM397" s="150"/>
      <c r="AN397" s="150"/>
      <c r="AO397" s="150"/>
      <c r="AP397" s="150"/>
      <c r="AQ397" s="150"/>
      <c r="AR397" s="150"/>
      <c r="AS397" s="150"/>
      <c r="AT397" s="150"/>
      <c r="AU397" s="150"/>
      <c r="AV397" s="150"/>
      <c r="AW397" s="150"/>
      <c r="AX397" s="150"/>
      <c r="AY397" s="150"/>
      <c r="AZ397" s="150"/>
      <c r="BA397" s="150"/>
      <c r="BB397" s="150"/>
      <c r="BC397" s="150"/>
      <c r="BD397" s="150"/>
      <c r="BE397" s="150"/>
      <c r="BF397" s="150"/>
      <c r="BG397" s="150"/>
      <c r="BH397" s="150"/>
      <c r="BI397" s="150"/>
      <c r="BJ397" s="150"/>
      <c r="BK397" s="150"/>
      <c r="BL397" s="150"/>
      <c r="BM397" s="150"/>
      <c r="BN397" s="150"/>
      <c r="BO397" s="150"/>
      <c r="BP397" s="150"/>
      <c r="BQ397" s="150"/>
      <c r="BR397" s="150"/>
    </row>
    <row r="398" spans="1:70" s="55" customFormat="1" ht="33">
      <c r="A398" s="54">
        <f ca="1">IF(ISTEXT($G398),COUNTIF($G$6:$G398,"*")," ")</f>
        <v>393</v>
      </c>
      <c r="B398" s="122">
        <v>43524</v>
      </c>
      <c r="C398" s="144">
        <f t="shared" ca="1" si="464"/>
        <v>57</v>
      </c>
      <c r="D398" s="264">
        <f t="shared" ca="1" si="464"/>
        <v>0.43469696969696969</v>
      </c>
      <c r="E398" s="144">
        <f t="shared" ref="E398:M398" ca="1" si="475">E397</f>
        <v>22</v>
      </c>
      <c r="F398" s="144">
        <f t="shared" ca="1" si="475"/>
        <v>650</v>
      </c>
      <c r="G398" s="431" t="str">
        <f t="shared" ca="1" si="475"/>
        <v>DJ63-01558/RED</v>
      </c>
      <c r="H398" s="196">
        <f t="shared" ca="1" si="475"/>
        <v>1134</v>
      </c>
      <c r="I398" s="144">
        <f t="shared" si="475"/>
        <v>0</v>
      </c>
      <c r="J398" s="212">
        <f t="shared" ca="1" si="475"/>
        <v>1</v>
      </c>
      <c r="K398" s="146">
        <f t="shared" ca="1" si="475"/>
        <v>1060</v>
      </c>
      <c r="L398" s="146">
        <f t="shared" ca="1" si="475"/>
        <v>60.4</v>
      </c>
      <c r="M398" s="146">
        <f t="shared" ca="1" si="475"/>
        <v>1</v>
      </c>
      <c r="N398" s="193">
        <f t="shared" ca="1" si="471"/>
        <v>59.602649006622521</v>
      </c>
      <c r="O398" s="198">
        <f ca="1">SUM(Q398:AJ398)-H395-I395</f>
        <v>177.25827814569539</v>
      </c>
      <c r="P398" s="127" t="s">
        <v>232</v>
      </c>
      <c r="Q398" s="128">
        <f t="shared" ref="Q398:AJ398" ca="1" si="476">Q397*$N395</f>
        <v>0</v>
      </c>
      <c r="R398" s="128">
        <f t="shared" ca="1" si="476"/>
        <v>0</v>
      </c>
      <c r="S398" s="128">
        <f t="shared" ca="1" si="476"/>
        <v>0</v>
      </c>
      <c r="T398" s="128">
        <f t="shared" ca="1" si="476"/>
        <v>0</v>
      </c>
      <c r="U398" s="128">
        <f t="shared" ca="1" si="476"/>
        <v>0</v>
      </c>
      <c r="V398" s="128">
        <f t="shared" ca="1" si="476"/>
        <v>0</v>
      </c>
      <c r="W398" s="128">
        <f t="shared" ca="1" si="476"/>
        <v>655.62913907284769</v>
      </c>
      <c r="X398" s="128">
        <f t="shared" ca="1" si="476"/>
        <v>655.62913907284769</v>
      </c>
      <c r="Y398" s="128">
        <f t="shared" ca="1" si="476"/>
        <v>0</v>
      </c>
      <c r="Z398" s="128">
        <f t="shared" ca="1" si="476"/>
        <v>0</v>
      </c>
      <c r="AA398" s="128">
        <f t="shared" ca="1" si="476"/>
        <v>0</v>
      </c>
      <c r="AB398" s="128">
        <f t="shared" ca="1" si="476"/>
        <v>0</v>
      </c>
      <c r="AC398" s="128">
        <f t="shared" ca="1" si="476"/>
        <v>0</v>
      </c>
      <c r="AD398" s="128">
        <f t="shared" ca="1" si="476"/>
        <v>0</v>
      </c>
      <c r="AE398" s="128">
        <f t="shared" ca="1" si="476"/>
        <v>0</v>
      </c>
      <c r="AF398" s="128">
        <f t="shared" ca="1" si="476"/>
        <v>0</v>
      </c>
      <c r="AG398" s="128">
        <f t="shared" ca="1" si="476"/>
        <v>0</v>
      </c>
      <c r="AH398" s="128">
        <f t="shared" ca="1" si="476"/>
        <v>0</v>
      </c>
      <c r="AI398" s="128">
        <f t="shared" ca="1" si="476"/>
        <v>0</v>
      </c>
      <c r="AJ398" s="128">
        <f t="shared" ca="1" si="476"/>
        <v>0</v>
      </c>
      <c r="AK398" s="151"/>
      <c r="AL398" s="151"/>
      <c r="AM398" s="151"/>
      <c r="AN398" s="151"/>
      <c r="AO398" s="151"/>
      <c r="AP398" s="151"/>
      <c r="AQ398" s="151"/>
      <c r="AR398" s="151"/>
      <c r="AS398" s="151"/>
      <c r="AT398" s="151"/>
      <c r="AU398" s="151"/>
      <c r="AV398" s="151"/>
      <c r="AW398" s="151"/>
      <c r="AX398" s="151"/>
      <c r="AY398" s="151"/>
      <c r="AZ398" s="151"/>
      <c r="BA398" s="151"/>
      <c r="BB398" s="151"/>
      <c r="BC398" s="151"/>
      <c r="BD398" s="151"/>
      <c r="BE398" s="151"/>
      <c r="BF398" s="151"/>
      <c r="BG398" s="151"/>
      <c r="BH398" s="151"/>
      <c r="BI398" s="151"/>
      <c r="BJ398" s="151"/>
      <c r="BK398" s="151"/>
      <c r="BL398" s="151"/>
      <c r="BM398" s="151"/>
      <c r="BN398" s="151"/>
      <c r="BO398" s="151"/>
      <c r="BP398" s="151"/>
      <c r="BQ398" s="151"/>
      <c r="BR398" s="151"/>
    </row>
    <row r="399" spans="1:70" s="38" customFormat="1" ht="33">
      <c r="A399" s="35"/>
      <c r="B399" s="123"/>
      <c r="C399" s="144">
        <f t="shared" ca="1" si="464"/>
        <v>57</v>
      </c>
      <c r="D399" s="264">
        <f t="shared" ca="1" si="464"/>
        <v>0.43469696969696969</v>
      </c>
      <c r="E399" s="144">
        <f t="shared" ref="E399:M399" ca="1" si="477">E398</f>
        <v>22</v>
      </c>
      <c r="F399" s="144">
        <f t="shared" ca="1" si="477"/>
        <v>650</v>
      </c>
      <c r="G399" s="431" t="str">
        <f t="shared" ca="1" si="477"/>
        <v>DJ63-01558/RED</v>
      </c>
      <c r="H399" s="196">
        <f t="shared" ca="1" si="477"/>
        <v>1134</v>
      </c>
      <c r="I399" s="144">
        <f t="shared" si="477"/>
        <v>0</v>
      </c>
      <c r="J399" s="212">
        <f t="shared" ca="1" si="477"/>
        <v>1</v>
      </c>
      <c r="K399" s="146">
        <f t="shared" ca="1" si="477"/>
        <v>1060</v>
      </c>
      <c r="L399" s="146">
        <f t="shared" ca="1" si="477"/>
        <v>60.4</v>
      </c>
      <c r="M399" s="146">
        <f t="shared" ca="1" si="477"/>
        <v>1</v>
      </c>
      <c r="N399" s="193">
        <f t="shared" ca="1" si="471"/>
        <v>59.602649006622521</v>
      </c>
      <c r="O399" s="135">
        <f ca="1">SUM(Q399:AJ399)</f>
        <v>570</v>
      </c>
      <c r="P399" s="131" t="s">
        <v>233</v>
      </c>
      <c r="Q399" s="129">
        <f ca="1">SUMIFS('Production Result'!$D:$D,'Production Result'!$C:$C,'DA Injection'!$G399,'Production Result'!$B:$B,'DA Injection'!Q$2)</f>
        <v>0</v>
      </c>
      <c r="R399" s="129">
        <f ca="1">SUMIFS('Production Result'!$E:$E,'Production Result'!$C:$C,'DA Injection'!$G399,'Production Result'!$B:$B,'DA Injection'!Q$2)</f>
        <v>0</v>
      </c>
      <c r="S399" s="129">
        <f ca="1">SUMIFS('Production Result'!$D:$D,'Production Result'!$C:$C,'DA Injection'!$G399,'Production Result'!$B:$B,'DA Injection'!S$2)</f>
        <v>0</v>
      </c>
      <c r="T399" s="129">
        <f ca="1">SUMIFS('Production Result'!$E:$E,'Production Result'!$C:$C,'DA Injection'!$G399,'Production Result'!$B:$B,'DA Injection'!S$2)</f>
        <v>570</v>
      </c>
      <c r="U399" s="129">
        <f ca="1">SUMIFS('Production Result'!$D:$D,'Production Result'!$C:$C,'DA Injection'!$G399,'Production Result'!$B:$B,'DA Injection'!U$2)</f>
        <v>0</v>
      </c>
      <c r="V399" s="129">
        <f ca="1">SUMIFS('Production Result'!$E:$E,'Production Result'!$C:$C,'DA Injection'!$G399,'Production Result'!$B:$B,'DA Injection'!U$2)</f>
        <v>0</v>
      </c>
      <c r="W399" s="129">
        <f ca="1">SUMIFS('Production Result'!$D:$D,'Production Result'!$C:$C,'DA Injection'!$G399,'Production Result'!$B:$B,'DA Injection'!W$2)</f>
        <v>0</v>
      </c>
      <c r="X399" s="129">
        <f ca="1">SUMIFS('Production Result'!$E:$E,'Production Result'!$C:$C,'DA Injection'!$G399,'Production Result'!$B:$B,'DA Injection'!W$2)</f>
        <v>0</v>
      </c>
      <c r="Y399" s="129">
        <f ca="1">SUMIFS('Production Result'!$D:$D,'Production Result'!$C:$C,'DA Injection'!$G399,'Production Result'!$B:$B,'DA Injection'!Y$2)</f>
        <v>0</v>
      </c>
      <c r="Z399" s="129">
        <f ca="1">SUMIFS('Production Result'!$E:$E,'Production Result'!$C:$C,'DA Injection'!$G399,'Production Result'!$B:$B,'DA Injection'!Y$2)</f>
        <v>0</v>
      </c>
      <c r="AA399" s="129">
        <f ca="1">SUMIFS('Production Result'!$D:$D,'Production Result'!$C:$C,'DA Injection'!$G399,'Production Result'!$B:$B,'DA Injection'!AA$2)</f>
        <v>0</v>
      </c>
      <c r="AB399" s="129">
        <f ca="1">SUMIFS('Production Result'!$E:$E,'Production Result'!$C:$C,'DA Injection'!$G399,'Production Result'!$B:$B,'DA Injection'!AA$2)</f>
        <v>0</v>
      </c>
      <c r="AC399" s="129">
        <f ca="1">SUMIFS('Production Result'!$D:$D,'Production Result'!$C:$C,'DA Injection'!$G399,'Production Result'!$B:$B,'DA Injection'!AC$2)</f>
        <v>0</v>
      </c>
      <c r="AD399" s="129">
        <f ca="1">SUMIFS('Production Result'!$E:$E,'Production Result'!$C:$C,'DA Injection'!$G399,'Production Result'!$B:$B,'DA Injection'!AC$2)</f>
        <v>0</v>
      </c>
      <c r="AE399" s="129">
        <f ca="1">SUMIFS('Production Result'!$D:$D,'Production Result'!$C:$C,'DA Injection'!$G399,'Production Result'!$B:$B,'DA Injection'!AE$2)</f>
        <v>0</v>
      </c>
      <c r="AF399" s="129">
        <f ca="1">SUMIFS('Production Result'!$E:$E,'Production Result'!$C:$C,'DA Injection'!$G399,'Production Result'!$B:$B,'DA Injection'!AE$2)</f>
        <v>0</v>
      </c>
      <c r="AG399" s="129">
        <f ca="1">SUMIFS('Production Result'!$D:$D,'Production Result'!$C:$C,'DA Injection'!$G399,'Production Result'!$B:$B,'DA Injection'!AG$2)</f>
        <v>0</v>
      </c>
      <c r="AH399" s="129">
        <f ca="1">SUMIFS('Production Result'!$E:$E,'Production Result'!$C:$C,'DA Injection'!$G399,'Production Result'!$B:$B,'DA Injection'!AG$2)</f>
        <v>0</v>
      </c>
      <c r="AI399" s="129">
        <f ca="1">SUMIFS('Production Result'!$D:$D,'Production Result'!$C:$C,'DA Injection'!$G399,'Production Result'!$B:$B,'DA Injection'!AI$2)</f>
        <v>0</v>
      </c>
      <c r="AJ399" s="129">
        <f ca="1">SUMIFS('Production Result'!$E:$E,'Production Result'!$C:$C,'DA Injection'!$G399,'Production Result'!$B:$B,'DA Injection'!AI$2)</f>
        <v>0</v>
      </c>
      <c r="AK399" s="151"/>
      <c r="AL399" s="151"/>
      <c r="AM399" s="151"/>
      <c r="AN399" s="151"/>
      <c r="AO399" s="151"/>
      <c r="AP399" s="151"/>
      <c r="AQ399" s="151"/>
      <c r="AR399" s="151"/>
      <c r="AS399" s="151"/>
      <c r="AT399" s="151"/>
      <c r="AU399" s="151"/>
      <c r="AV399" s="151"/>
      <c r="AW399" s="151"/>
      <c r="AX399" s="151"/>
      <c r="AY399" s="151"/>
      <c r="AZ399" s="151"/>
      <c r="BA399" s="151"/>
      <c r="BB399" s="151"/>
      <c r="BC399" s="151"/>
      <c r="BD399" s="151"/>
      <c r="BE399" s="151"/>
      <c r="BF399" s="151"/>
      <c r="BG399" s="151"/>
      <c r="BH399" s="151"/>
      <c r="BI399" s="151"/>
      <c r="BJ399" s="151"/>
      <c r="BK399" s="151"/>
      <c r="BL399" s="151"/>
      <c r="BM399" s="151"/>
      <c r="BN399" s="151"/>
      <c r="BO399" s="151"/>
      <c r="BP399" s="151"/>
      <c r="BQ399" s="151"/>
      <c r="BR399" s="151"/>
    </row>
    <row r="400" spans="1:70" s="38" customFormat="1" ht="33">
      <c r="A400" s="35"/>
      <c r="B400" s="123"/>
      <c r="C400" s="144">
        <f t="shared" ca="1" si="464"/>
        <v>57</v>
      </c>
      <c r="D400" s="264">
        <f t="shared" ca="1" si="464"/>
        <v>0.43469696969696969</v>
      </c>
      <c r="E400" s="144">
        <f t="shared" ref="E400:M400" ca="1" si="478">E399</f>
        <v>22</v>
      </c>
      <c r="F400" s="144">
        <f t="shared" ca="1" si="478"/>
        <v>650</v>
      </c>
      <c r="G400" s="431" t="str">
        <f t="shared" ca="1" si="478"/>
        <v>DJ63-01558/RED</v>
      </c>
      <c r="H400" s="196">
        <f t="shared" ca="1" si="478"/>
        <v>1134</v>
      </c>
      <c r="I400" s="144">
        <f t="shared" si="478"/>
        <v>0</v>
      </c>
      <c r="J400" s="212">
        <f t="shared" ca="1" si="478"/>
        <v>1</v>
      </c>
      <c r="K400" s="146">
        <f t="shared" ca="1" si="478"/>
        <v>1060</v>
      </c>
      <c r="L400" s="146">
        <f t="shared" ca="1" si="478"/>
        <v>60.4</v>
      </c>
      <c r="M400" s="146">
        <f t="shared" ca="1" si="478"/>
        <v>1</v>
      </c>
      <c r="N400" s="193">
        <f t="shared" ca="1" si="471"/>
        <v>59.602649006622521</v>
      </c>
      <c r="O400" s="135">
        <f ca="1">SUM(Q400:AJ400)</f>
        <v>338</v>
      </c>
      <c r="P400" s="132" t="s">
        <v>234</v>
      </c>
      <c r="Q400" s="129">
        <f ca="1">SUMIFS('Production Result'!$F:$F,'Production Result'!$C:$C,'DA Injection'!$G400,'Production Result'!$B:$B,'DA Injection'!Q$2)</f>
        <v>0</v>
      </c>
      <c r="R400" s="129">
        <f ca="1">SUMIFS('Production Result'!$G:$G,'Production Result'!$C:$C,'DA Injection'!$G400,'Production Result'!$B:$B,'DA Injection'!Q$2)</f>
        <v>0</v>
      </c>
      <c r="S400" s="129">
        <f ca="1">SUMIFS('Production Result'!$F:$F,'Production Result'!$C:$C,'DA Injection'!$G400,'Production Result'!$B:$B,'DA Injection'!S$2)</f>
        <v>0</v>
      </c>
      <c r="T400" s="129">
        <f ca="1">SUMIFS('Production Result'!$G:$G,'Production Result'!$C:$C,'DA Injection'!$G400,'Production Result'!$B:$B,'DA Injection'!S$2)</f>
        <v>338</v>
      </c>
      <c r="U400" s="129">
        <f ca="1">SUMIFS('Production Result'!$F:$F,'Production Result'!$C:$C,'DA Injection'!$G400,'Production Result'!$B:$B,'DA Injection'!U$2)</f>
        <v>0</v>
      </c>
      <c r="V400" s="129">
        <f ca="1">SUMIFS('Production Result'!$G:$G,'Production Result'!$C:$C,'DA Injection'!$G400,'Production Result'!$B:$B,'DA Injection'!U$2)</f>
        <v>0</v>
      </c>
      <c r="W400" s="129">
        <f ca="1">SUMIFS('Production Result'!$F:$F,'Production Result'!$C:$C,'DA Injection'!$G400,'Production Result'!$B:$B,'DA Injection'!W$2)</f>
        <v>0</v>
      </c>
      <c r="X400" s="129">
        <f ca="1">SUMIFS('Production Result'!$G:$G,'Production Result'!$C:$C,'DA Injection'!$G400,'Production Result'!$B:$B,'DA Injection'!W$2)</f>
        <v>0</v>
      </c>
      <c r="Y400" s="129">
        <f ca="1">SUMIFS('Production Result'!$F:$F,'Production Result'!$C:$C,'DA Injection'!$G400,'Production Result'!$B:$B,'DA Injection'!Y$2)</f>
        <v>0</v>
      </c>
      <c r="Z400" s="129">
        <f ca="1">SUMIFS('Production Result'!$G:$G,'Production Result'!$C:$C,'DA Injection'!$G400,'Production Result'!$B:$B,'DA Injection'!Y$2)</f>
        <v>0</v>
      </c>
      <c r="AA400" s="129">
        <f ca="1">SUMIFS('Production Result'!$F:$F,'Production Result'!$C:$C,'DA Injection'!$G400,'Production Result'!$B:$B,'DA Injection'!AA$2)</f>
        <v>0</v>
      </c>
      <c r="AB400" s="129">
        <f ca="1">SUMIFS('Production Result'!$G:$G,'Production Result'!$C:$C,'DA Injection'!$G400,'Production Result'!$B:$B,'DA Injection'!AA$2)</f>
        <v>0</v>
      </c>
      <c r="AC400" s="129">
        <f ca="1">SUMIFS('Production Result'!$F:$F,'Production Result'!$C:$C,'DA Injection'!$G400,'Production Result'!$B:$B,'DA Injection'!AC$2)</f>
        <v>0</v>
      </c>
      <c r="AD400" s="129">
        <f ca="1">SUMIFS('Production Result'!$G:$G,'Production Result'!$C:$C,'DA Injection'!$G400,'Production Result'!$B:$B,'DA Injection'!AC$2)</f>
        <v>0</v>
      </c>
      <c r="AE400" s="129">
        <f ca="1">SUMIFS('Production Result'!$F:$F,'Production Result'!$C:$C,'DA Injection'!$G400,'Production Result'!$B:$B,'DA Injection'!AE$2)</f>
        <v>0</v>
      </c>
      <c r="AF400" s="129">
        <f ca="1">SUMIFS('Production Result'!$G:$G,'Production Result'!$C:$C,'DA Injection'!$G400,'Production Result'!$B:$B,'DA Injection'!AE$2)</f>
        <v>0</v>
      </c>
      <c r="AG400" s="129">
        <f ca="1">SUMIFS('Production Result'!$F:$F,'Production Result'!$C:$C,'DA Injection'!$G400,'Production Result'!$B:$B,'DA Injection'!AG$2)</f>
        <v>0</v>
      </c>
      <c r="AH400" s="129">
        <f ca="1">SUMIFS('Production Result'!$G:$G,'Production Result'!$C:$C,'DA Injection'!$G400,'Production Result'!$B:$B,'DA Injection'!AG$2)</f>
        <v>0</v>
      </c>
      <c r="AI400" s="129">
        <f ca="1">SUMIFS('Production Result'!$F:$F,'Production Result'!$C:$C,'DA Injection'!$G400,'Production Result'!$B:$B,'DA Injection'!AI$2)</f>
        <v>0</v>
      </c>
      <c r="AJ400" s="129">
        <f ca="1">SUMIFS('Production Result'!$G:$G,'Production Result'!$C:$C,'DA Injection'!$G400,'Production Result'!$B:$B,'DA Injection'!AI$2)</f>
        <v>0</v>
      </c>
      <c r="AK400" s="151"/>
      <c r="AL400" s="151"/>
      <c r="AM400" s="151"/>
      <c r="AN400" s="151"/>
      <c r="AO400" s="151"/>
      <c r="AP400" s="151"/>
      <c r="AQ400" s="151"/>
      <c r="AR400" s="151"/>
      <c r="AS400" s="151"/>
      <c r="AT400" s="151"/>
      <c r="AU400" s="151"/>
      <c r="AV400" s="151"/>
      <c r="AW400" s="151"/>
      <c r="AX400" s="151"/>
      <c r="AY400" s="151"/>
      <c r="AZ400" s="151"/>
      <c r="BA400" s="151"/>
      <c r="BB400" s="151"/>
      <c r="BC400" s="151"/>
      <c r="BD400" s="151"/>
      <c r="BE400" s="151"/>
      <c r="BF400" s="151"/>
      <c r="BG400" s="151"/>
      <c r="BH400" s="151"/>
      <c r="BI400" s="151"/>
      <c r="BJ400" s="151"/>
      <c r="BK400" s="151"/>
      <c r="BL400" s="151"/>
      <c r="BM400" s="151"/>
      <c r="BN400" s="151"/>
      <c r="BO400" s="151"/>
      <c r="BP400" s="151"/>
      <c r="BQ400" s="151"/>
      <c r="BR400" s="151"/>
    </row>
    <row r="401" spans="1:70" s="38" customFormat="1" ht="33">
      <c r="A401" s="35"/>
      <c r="B401" s="123"/>
      <c r="C401" s="145">
        <f t="shared" ca="1" si="464"/>
        <v>57</v>
      </c>
      <c r="D401" s="264">
        <f t="shared" ca="1" si="464"/>
        <v>0.43469696969696969</v>
      </c>
      <c r="E401" s="145">
        <f t="shared" ref="E401:M401" ca="1" si="479">E400</f>
        <v>22</v>
      </c>
      <c r="F401" s="145">
        <f t="shared" ca="1" si="479"/>
        <v>650</v>
      </c>
      <c r="G401" s="432" t="str">
        <f t="shared" ca="1" si="479"/>
        <v>DJ63-01558/RED</v>
      </c>
      <c r="H401" s="196">
        <f t="shared" ca="1" si="479"/>
        <v>1134</v>
      </c>
      <c r="I401" s="145">
        <f t="shared" si="479"/>
        <v>0</v>
      </c>
      <c r="J401" s="213">
        <f t="shared" ca="1" si="479"/>
        <v>1</v>
      </c>
      <c r="K401" s="146">
        <f t="shared" ca="1" si="479"/>
        <v>1060</v>
      </c>
      <c r="L401" s="146">
        <f t="shared" ca="1" si="479"/>
        <v>60.4</v>
      </c>
      <c r="M401" s="146">
        <f t="shared" ca="1" si="479"/>
        <v>1</v>
      </c>
      <c r="N401" s="194">
        <f t="shared" ca="1" si="471"/>
        <v>59.602649006622521</v>
      </c>
      <c r="O401" s="137">
        <f ca="1">O400/O399</f>
        <v>0.59298245614035083</v>
      </c>
      <c r="P401" s="136" t="s">
        <v>239</v>
      </c>
      <c r="Q401" s="138" t="str">
        <f t="shared" ref="Q401:AJ401" ca="1" si="480">IFERROR(Q400/Q399,"")</f>
        <v/>
      </c>
      <c r="R401" s="138" t="str">
        <f t="shared" ca="1" si="480"/>
        <v/>
      </c>
      <c r="S401" s="138" t="str">
        <f t="shared" ca="1" si="480"/>
        <v/>
      </c>
      <c r="T401" s="138">
        <f t="shared" ca="1" si="480"/>
        <v>0.59298245614035083</v>
      </c>
      <c r="U401" s="138" t="str">
        <f t="shared" ca="1" si="480"/>
        <v/>
      </c>
      <c r="V401" s="138" t="str">
        <f t="shared" ca="1" si="480"/>
        <v/>
      </c>
      <c r="W401" s="138" t="str">
        <f t="shared" ca="1" si="480"/>
        <v/>
      </c>
      <c r="X401" s="138" t="str">
        <f t="shared" ca="1" si="480"/>
        <v/>
      </c>
      <c r="Y401" s="138" t="str">
        <f t="shared" ca="1" si="480"/>
        <v/>
      </c>
      <c r="Z401" s="138" t="str">
        <f t="shared" ca="1" si="480"/>
        <v/>
      </c>
      <c r="AA401" s="138" t="str">
        <f t="shared" ca="1" si="480"/>
        <v/>
      </c>
      <c r="AB401" s="138" t="str">
        <f t="shared" ca="1" si="480"/>
        <v/>
      </c>
      <c r="AC401" s="138" t="str">
        <f t="shared" ca="1" si="480"/>
        <v/>
      </c>
      <c r="AD401" s="138" t="str">
        <f t="shared" ca="1" si="480"/>
        <v/>
      </c>
      <c r="AE401" s="138" t="str">
        <f t="shared" ca="1" si="480"/>
        <v/>
      </c>
      <c r="AF401" s="138" t="str">
        <f t="shared" ca="1" si="480"/>
        <v/>
      </c>
      <c r="AG401" s="138" t="str">
        <f t="shared" ca="1" si="480"/>
        <v/>
      </c>
      <c r="AH401" s="138" t="str">
        <f t="shared" ca="1" si="480"/>
        <v/>
      </c>
      <c r="AI401" s="138" t="str">
        <f t="shared" ca="1" si="480"/>
        <v/>
      </c>
      <c r="AJ401" s="138" t="str">
        <f t="shared" ca="1" si="480"/>
        <v/>
      </c>
      <c r="AK401" s="151"/>
      <c r="AL401" s="151"/>
      <c r="AM401" s="151"/>
      <c r="AN401" s="151"/>
      <c r="AO401" s="151"/>
      <c r="AP401" s="151"/>
      <c r="AQ401" s="151"/>
      <c r="AR401" s="151"/>
      <c r="AS401" s="151"/>
      <c r="AT401" s="151"/>
      <c r="AU401" s="151"/>
      <c r="AV401" s="151"/>
      <c r="AW401" s="151"/>
      <c r="AX401" s="151"/>
      <c r="AY401" s="151"/>
      <c r="AZ401" s="151"/>
      <c r="BA401" s="151"/>
      <c r="BB401" s="151"/>
      <c r="BC401" s="151"/>
      <c r="BD401" s="151"/>
      <c r="BE401" s="151"/>
      <c r="BF401" s="151"/>
      <c r="BG401" s="151"/>
      <c r="BH401" s="151"/>
      <c r="BI401" s="151"/>
      <c r="BJ401" s="151"/>
      <c r="BK401" s="151"/>
      <c r="BL401" s="151"/>
      <c r="BM401" s="151"/>
      <c r="BN401" s="151"/>
      <c r="BO401" s="151"/>
      <c r="BP401" s="151"/>
      <c r="BQ401" s="151"/>
      <c r="BR401" s="151"/>
    </row>
    <row r="402" spans="1:70" s="115" customFormat="1" ht="33">
      <c r="A402" s="114"/>
      <c r="B402" s="121"/>
      <c r="C402" s="141">
        <f ca="1">IF(P406="Good",COUNTIF(INDIRECT("P1:P"&amp;ROW(P406)),"Good"))</f>
        <v>58</v>
      </c>
      <c r="D402" s="285" t="str">
        <f ca="1">IFERROR(SUM(Q406:AJ406)/SUM(Q405:AJ405),"-")</f>
        <v>-</v>
      </c>
      <c r="E402" s="139">
        <f ca="1">VLOOKUP(G402,'Code List'!B:D,2,0)</f>
        <v>22</v>
      </c>
      <c r="F402" s="139">
        <f ca="1">VLOOKUP(G402,'Code List'!B:D,3,0)</f>
        <v>650</v>
      </c>
      <c r="G402" s="428" t="str">
        <f ca="1">VLOOKUP(C402,'Code List'!A:B,2,0)</f>
        <v>DJ63-01055/DEEP</v>
      </c>
      <c r="H402" s="195">
        <f ca="1">SUM(Q403:AJ403)-K402</f>
        <v>33</v>
      </c>
      <c r="I402" s="133"/>
      <c r="J402" s="211">
        <f ca="1">VLOOKUP(G402,'Code List'!B:G,6,0)</f>
        <v>1</v>
      </c>
      <c r="K402" s="140">
        <f ca="1">SUMIFS(Stock!C:C,Stock!B:B,'DA Injection'!G402)+SUMIFS(Stock!C:C,Stock!B:B,VLOOKUP('DA Injection'!G402,'Code List'!$B:$K,10,0))</f>
        <v>0</v>
      </c>
      <c r="L402" s="140">
        <f ca="1">VLOOKUP(G402,'Code List'!B:F,4,0)</f>
        <v>60.4</v>
      </c>
      <c r="M402" s="140">
        <f ca="1">VLOOKUP(G402,'Code List'!B:F,5,0)</f>
        <v>1</v>
      </c>
      <c r="N402" s="197">
        <f t="shared" ca="1" si="471"/>
        <v>59.602649006622521</v>
      </c>
      <c r="O402" s="134"/>
      <c r="P402" s="124" t="s">
        <v>231</v>
      </c>
      <c r="Q402" s="125" t="s">
        <v>228</v>
      </c>
      <c r="R402" s="126" t="s">
        <v>229</v>
      </c>
      <c r="S402" s="125" t="s">
        <v>228</v>
      </c>
      <c r="T402" s="126" t="s">
        <v>229</v>
      </c>
      <c r="U402" s="125" t="s">
        <v>228</v>
      </c>
      <c r="V402" s="126" t="s">
        <v>229</v>
      </c>
      <c r="W402" s="125" t="s">
        <v>228</v>
      </c>
      <c r="X402" s="126" t="s">
        <v>229</v>
      </c>
      <c r="Y402" s="125" t="s">
        <v>228</v>
      </c>
      <c r="Z402" s="126" t="s">
        <v>229</v>
      </c>
      <c r="AA402" s="125" t="s">
        <v>228</v>
      </c>
      <c r="AB402" s="126" t="s">
        <v>229</v>
      </c>
      <c r="AC402" s="125" t="s">
        <v>228</v>
      </c>
      <c r="AD402" s="126" t="s">
        <v>229</v>
      </c>
      <c r="AE402" s="125" t="s">
        <v>228</v>
      </c>
      <c r="AF402" s="126" t="s">
        <v>229</v>
      </c>
      <c r="AG402" s="125" t="s">
        <v>228</v>
      </c>
      <c r="AH402" s="126" t="s">
        <v>229</v>
      </c>
      <c r="AI402" s="125" t="s">
        <v>228</v>
      </c>
      <c r="AJ402" s="126" t="s">
        <v>229</v>
      </c>
      <c r="AK402" s="150"/>
      <c r="AL402" s="150"/>
      <c r="AM402" s="150"/>
      <c r="AN402" s="150"/>
      <c r="AO402" s="150"/>
      <c r="AP402" s="150"/>
      <c r="AQ402" s="150"/>
      <c r="AR402" s="150"/>
      <c r="AS402" s="150"/>
      <c r="AT402" s="150"/>
      <c r="AU402" s="150"/>
      <c r="AV402" s="150"/>
      <c r="AW402" s="150"/>
      <c r="AX402" s="150"/>
      <c r="AY402" s="150"/>
      <c r="AZ402" s="150"/>
      <c r="BA402" s="150"/>
      <c r="BB402" s="150"/>
      <c r="BC402" s="150"/>
      <c r="BD402" s="150"/>
      <c r="BE402" s="150"/>
      <c r="BF402" s="150"/>
      <c r="BG402" s="150"/>
      <c r="BH402" s="150"/>
      <c r="BI402" s="150"/>
      <c r="BJ402" s="150"/>
      <c r="BK402" s="150"/>
      <c r="BL402" s="150"/>
      <c r="BM402" s="150"/>
      <c r="BN402" s="150"/>
      <c r="BO402" s="150"/>
      <c r="BP402" s="150"/>
      <c r="BQ402" s="150"/>
      <c r="BR402" s="150"/>
    </row>
    <row r="403" spans="1:70" s="115" customFormat="1" ht="66.95" customHeight="1">
      <c r="A403" s="114"/>
      <c r="B403" s="121"/>
      <c r="C403" s="144">
        <f t="shared" ref="C403:M403" ca="1" si="481">C402</f>
        <v>58</v>
      </c>
      <c r="D403" s="264" t="str">
        <f t="shared" ca="1" si="481"/>
        <v>-</v>
      </c>
      <c r="E403" s="144">
        <f t="shared" ca="1" si="481"/>
        <v>22</v>
      </c>
      <c r="F403" s="144">
        <f t="shared" ca="1" si="481"/>
        <v>650</v>
      </c>
      <c r="G403" s="431" t="str">
        <f t="shared" ca="1" si="481"/>
        <v>DJ63-01055/DEEP</v>
      </c>
      <c r="H403" s="196">
        <f t="shared" ca="1" si="481"/>
        <v>33</v>
      </c>
      <c r="I403" s="144">
        <f t="shared" si="481"/>
        <v>0</v>
      </c>
      <c r="J403" s="212">
        <f t="shared" ca="1" si="481"/>
        <v>1</v>
      </c>
      <c r="K403" s="146">
        <f t="shared" ca="1" si="481"/>
        <v>0</v>
      </c>
      <c r="L403" s="146">
        <f t="shared" ca="1" si="481"/>
        <v>60.4</v>
      </c>
      <c r="M403" s="146">
        <f t="shared" ca="1" si="481"/>
        <v>1</v>
      </c>
      <c r="N403" s="193">
        <f t="shared" ca="1" si="471"/>
        <v>59.602649006622521</v>
      </c>
      <c r="O403" s="134" t="s">
        <v>238</v>
      </c>
      <c r="P403" s="124"/>
      <c r="Q403" s="463">
        <f ca="1">IF(SUMIFS(INDIRECT("'PSI WM REF'!"&amp;SUBSTITUTE(ADDRESS(1,MATCH(Q$2,INDIRECT("'PSI WM REF'!"&amp;"5:5"),0)),"$1","")&amp;":"&amp;SUBSTITUTE(ADDRESS(1,MATCH(Q$2,INDIRECT("'PSI WM REF'!"&amp;"5:5"),0)),"$1","")),INDIRECT("'PSI WM REF'!"&amp;"C:C"),$G402,INDIRECT("'PSI WM REF'!"&amp;"U:U"),"3.Balance stock (only SEHC)")&gt;0,0,IF(ABS(SUMIFS(INDIRECT("'PSI WM REF'!"&amp;SUBSTITUTE(ADDRESS(1,MATCH(Q$2,INDIRECT("'PSI WM REF'!"&amp;"5:5"),0)),"$1","")&amp;":"&amp;SUBSTITUTE(ADDRESS(1,MATCH(Q$2,INDIRECT("'PSI WM REF'!"&amp;"5:5"),0)),"$1","")),INDIRECT("'PSI WM REF'!"&amp;"C:C"),$G402,INDIRECT("'PSI WM REF'!"&amp;"U:U"),"3.Balance stock (only SEHC)"))&gt;SUMIFS(INDIRECT("'PSI WM REF'!"&amp;SUBSTITUTE(ADDRESS(1,MATCH(Q$2,INDIRECT("'PSI WM REF'!"&amp;"5:5"),0)),"$1","")&amp;":"&amp;SUBSTITUTE(ADDRESS(1,MATCH(Q$2,INDIRECT("'PSI WM REF'!"&amp;"5:5"),0)),"$1","")),INDIRECT("'PSI WM REF'!"&amp;"C:C"),$G402,INDIRECT("'PSI WM REF'!"&amp;"U:U"),"1.Requirements (필요량)"),SUMIFS(INDIRECT("'PSI WM REF'!"&amp;SUBSTITUTE(ADDRESS(1,MATCH(Q$2,INDIRECT("'PSI WM REF'!"&amp;"5:5"),0)),"$1","")&amp;":"&amp;SUBSTITUTE(ADDRESS(1,MATCH(Q$2,INDIRECT("'PSI WM REF'!"&amp;"5:5"),0)),"$1","")),INDIRECT("'PSI WM REF'!"&amp;"C:C"),$G402,INDIRECT("'PSI WM REF'!"&amp;"U:U"),"1.Requirements (필요량)"),ABS(SUMIFS(INDIRECT("'PSI WM REF'!"&amp;SUBSTITUTE(ADDRESS(1,MATCH(Q$2,INDIRECT("'PSI WM REF'!"&amp;"5:5"),0)),"$1","")&amp;":"&amp;SUBSTITUTE(ADDRESS(1,MATCH(Q$2,INDIRECT("'PSI WM REF'!"&amp;"5:5"),0)),"$1","")),INDIRECT("'PSI WM REF'!"&amp;"C:C"),$G402,INDIRECT("'PSI WM REF'!"&amp;"U:U"),"3.Balance stock (only SEHC)"))))+N(" [[[[               Comment: WM REF PSI              ]]]")+IFERROR(SUMIFS(INDIRECT("'PSI VC'!"&amp;SUBSTITUTE(ADDRESS(1,MATCH(Q$2,INDIRECT("'PSI VC'!"&amp;"3:3"),0)),"$1","")&amp;":"&amp;SUBSTITUTE(ADDRESS(1,MATCH(Q$2,INDIRECT("'PSI VC'!"&amp;"3:3"),0)),"$1","")),INDIRECT("'PSI VC'!"&amp;"A:A"),$G402),0)+N("[[[                    Comment: VC PSI                    ]]]")+SUMIFS(INDIRECT("'Assy PSI Shortage'!"&amp;SUBSTITUTE(ADDRESS(1,42+MATCH(Q$2,INDIRECT("'Assy PSI Shortage'!"&amp;"AQ2:BA2"),0)),"$1","")&amp;":"&amp;SUBSTITUTE(ADDRESS(1,42+MATCH(Q$2,INDIRECT("'Assy PSI Shortage'!"&amp;"AQ2:BA2"),0)),"$1","")),'Assy PSI Shortage'!$AP:$AP,'DA Injection'!$G402)+N("[[[                    Comment: Assy PSI                    ]]]")</f>
        <v>0</v>
      </c>
      <c r="R403" s="464"/>
      <c r="S403" s="463">
        <f ca="1">IF(SUMIFS(INDIRECT("'PSI WM REF'!"&amp;SUBSTITUTE(ADDRESS(1,MATCH(S$2,INDIRECT("'PSI WM REF'!"&amp;"5:5"),0)),"$1","")&amp;":"&amp;SUBSTITUTE(ADDRESS(1,MATCH(S$2,INDIRECT("'PSI WM REF'!"&amp;"5:5"),0)),"$1","")),INDIRECT("'PSI WM REF'!"&amp;"C:C"),$G402,INDIRECT("'PSI WM REF'!"&amp;"U:U"),"3.Balance stock (only SEHC)")&gt;0,0,IF(ABS(SUMIFS(INDIRECT("'PSI WM REF'!"&amp;SUBSTITUTE(ADDRESS(1,MATCH(S$2,INDIRECT("'PSI WM REF'!"&amp;"5:5"),0)),"$1","")&amp;":"&amp;SUBSTITUTE(ADDRESS(1,MATCH(S$2,INDIRECT("'PSI WM REF'!"&amp;"5:5"),0)),"$1","")),INDIRECT("'PSI WM REF'!"&amp;"C:C"),$G402,INDIRECT("'PSI WM REF'!"&amp;"U:U"),"3.Balance stock (only SEHC)"))&gt;SUMIFS(INDIRECT("'PSI WM REF'!"&amp;SUBSTITUTE(ADDRESS(1,MATCH(S$2,INDIRECT("'PSI WM REF'!"&amp;"5:5"),0)),"$1","")&amp;":"&amp;SUBSTITUTE(ADDRESS(1,MATCH(S$2,INDIRECT("'PSI WM REF'!"&amp;"5:5"),0)),"$1","")),INDIRECT("'PSI WM REF'!"&amp;"C:C"),$G402,INDIRECT("'PSI WM REF'!"&amp;"U:U"),"1.Requirements (필요량)"),SUMIFS(INDIRECT("'PSI WM REF'!"&amp;SUBSTITUTE(ADDRESS(1,MATCH(S$2,INDIRECT("'PSI WM REF'!"&amp;"5:5"),0)),"$1","")&amp;":"&amp;SUBSTITUTE(ADDRESS(1,MATCH(S$2,INDIRECT("'PSI WM REF'!"&amp;"5:5"),0)),"$1","")),INDIRECT("'PSI WM REF'!"&amp;"C:C"),$G402,INDIRECT("'PSI WM REF'!"&amp;"U:U"),"1.Requirements (필요량)"),ABS(SUMIFS(INDIRECT("'PSI WM REF'!"&amp;SUBSTITUTE(ADDRESS(1,MATCH(S$2,INDIRECT("'PSI WM REF'!"&amp;"5:5"),0)),"$1","")&amp;":"&amp;SUBSTITUTE(ADDRESS(1,MATCH(S$2,INDIRECT("'PSI WM REF'!"&amp;"5:5"),0)),"$1","")),INDIRECT("'PSI WM REF'!"&amp;"C:C"),$G402,INDIRECT("'PSI WM REF'!"&amp;"U:U"),"3.Balance stock (only SEHC)"))))+N(" [[[[               Comment: WM REF PSI              ]]]")+IFERROR(SUMIFS(INDIRECT("'PSI VC'!"&amp;SUBSTITUTE(ADDRESS(1,MATCH(S$2,INDIRECT("'PSI VC'!"&amp;"3:3"),0)),"$1","")&amp;":"&amp;SUBSTITUTE(ADDRESS(1,MATCH(S$2,INDIRECT("'PSI VC'!"&amp;"3:3"),0)),"$1","")),INDIRECT("'PSI VC'!"&amp;"A:A"),$G402),0)+N("[[[                    Comment: VC PSI                    ]]]")+SUMIFS(INDIRECT("'Assy PSI Shortage'!"&amp;SUBSTITUTE(ADDRESS(1,42+MATCH(S$2,INDIRECT("'Assy PSI Shortage'!"&amp;"AQ2:BA2"),0)),"$1","")&amp;":"&amp;SUBSTITUTE(ADDRESS(1,42+MATCH(S$2,INDIRECT("'Assy PSI Shortage'!"&amp;"AQ2:BA2"),0)),"$1","")),'Assy PSI Shortage'!$AP:$AP,'DA Injection'!$G402)+N("[[[                    Comment: Assy PSI                    ]]]")</f>
        <v>0</v>
      </c>
      <c r="T403" s="464"/>
      <c r="U403" s="463">
        <f ca="1">IF(SUMIFS(INDIRECT("'PSI WM REF'!"&amp;SUBSTITUTE(ADDRESS(1,MATCH(U$2,INDIRECT("'PSI WM REF'!"&amp;"5:5"),0)),"$1","")&amp;":"&amp;SUBSTITUTE(ADDRESS(1,MATCH(U$2,INDIRECT("'PSI WM REF'!"&amp;"5:5"),0)),"$1","")),INDIRECT("'PSI WM REF'!"&amp;"C:C"),$G402,INDIRECT("'PSI WM REF'!"&amp;"U:U"),"3.Balance stock (only SEHC)")&gt;0,0,IF(ABS(SUMIFS(INDIRECT("'PSI WM REF'!"&amp;SUBSTITUTE(ADDRESS(1,MATCH(U$2,INDIRECT("'PSI WM REF'!"&amp;"5:5"),0)),"$1","")&amp;":"&amp;SUBSTITUTE(ADDRESS(1,MATCH(U$2,INDIRECT("'PSI WM REF'!"&amp;"5:5"),0)),"$1","")),INDIRECT("'PSI WM REF'!"&amp;"C:C"),$G402,INDIRECT("'PSI WM REF'!"&amp;"U:U"),"3.Balance stock (only SEHC)"))&gt;SUMIFS(INDIRECT("'PSI WM REF'!"&amp;SUBSTITUTE(ADDRESS(1,MATCH(U$2,INDIRECT("'PSI WM REF'!"&amp;"5:5"),0)),"$1","")&amp;":"&amp;SUBSTITUTE(ADDRESS(1,MATCH(U$2,INDIRECT("'PSI WM REF'!"&amp;"5:5"),0)),"$1","")),INDIRECT("'PSI WM REF'!"&amp;"C:C"),$G402,INDIRECT("'PSI WM REF'!"&amp;"U:U"),"1.Requirements (필요량)"),SUMIFS(INDIRECT("'PSI WM REF'!"&amp;SUBSTITUTE(ADDRESS(1,MATCH(U$2,INDIRECT("'PSI WM REF'!"&amp;"5:5"),0)),"$1","")&amp;":"&amp;SUBSTITUTE(ADDRESS(1,MATCH(U$2,INDIRECT("'PSI WM REF'!"&amp;"5:5"),0)),"$1","")),INDIRECT("'PSI WM REF'!"&amp;"C:C"),$G402,INDIRECT("'PSI WM REF'!"&amp;"U:U"),"1.Requirements (필요량)"),ABS(SUMIFS(INDIRECT("'PSI WM REF'!"&amp;SUBSTITUTE(ADDRESS(1,MATCH(U$2,INDIRECT("'PSI WM REF'!"&amp;"5:5"),0)),"$1","")&amp;":"&amp;SUBSTITUTE(ADDRESS(1,MATCH(U$2,INDIRECT("'PSI WM REF'!"&amp;"5:5"),0)),"$1","")),INDIRECT("'PSI WM REF'!"&amp;"C:C"),$G402,INDIRECT("'PSI WM REF'!"&amp;"U:U"),"3.Balance stock (only SEHC)"))))+N(" [[[[               Comment: WM REF PSI              ]]]")+IFERROR(SUMIFS(INDIRECT("'PSI VC'!"&amp;SUBSTITUTE(ADDRESS(1,MATCH(U$2,INDIRECT("'PSI VC'!"&amp;"3:3"),0)),"$1","")&amp;":"&amp;SUBSTITUTE(ADDRESS(1,MATCH(U$2,INDIRECT("'PSI VC'!"&amp;"3:3"),0)),"$1","")),INDIRECT("'PSI VC'!"&amp;"A:A"),$G402),0)+N("[[[                    Comment: VC PSI                    ]]]")+SUMIFS(INDIRECT("'Assy PSI Shortage'!"&amp;SUBSTITUTE(ADDRESS(1,42+MATCH(U$2,INDIRECT("'Assy PSI Shortage'!"&amp;"AQ2:BA2"),0)),"$1","")&amp;":"&amp;SUBSTITUTE(ADDRESS(1,42+MATCH(U$2,INDIRECT("'Assy PSI Shortage'!"&amp;"AQ2:BA2"),0)),"$1","")),'Assy PSI Shortage'!$AP:$AP,'DA Injection'!$G402)+N("[[[                    Comment: Assy PSI                    ]]]")</f>
        <v>0</v>
      </c>
      <c r="V403" s="464"/>
      <c r="W403" s="463">
        <f ca="1">IF(SUMIFS(INDIRECT("'PSI WM REF'!"&amp;SUBSTITUTE(ADDRESS(1,MATCH(W$2,INDIRECT("'PSI WM REF'!"&amp;"5:5"),0)),"$1","")&amp;":"&amp;SUBSTITUTE(ADDRESS(1,MATCH(W$2,INDIRECT("'PSI WM REF'!"&amp;"5:5"),0)),"$1","")),INDIRECT("'PSI WM REF'!"&amp;"C:C"),$G402,INDIRECT("'PSI WM REF'!"&amp;"U:U"),"3.Balance stock (only SEHC)")&gt;0,0,IF(ABS(SUMIFS(INDIRECT("'PSI WM REF'!"&amp;SUBSTITUTE(ADDRESS(1,MATCH(W$2,INDIRECT("'PSI WM REF'!"&amp;"5:5"),0)),"$1","")&amp;":"&amp;SUBSTITUTE(ADDRESS(1,MATCH(W$2,INDIRECT("'PSI WM REF'!"&amp;"5:5"),0)),"$1","")),INDIRECT("'PSI WM REF'!"&amp;"C:C"),$G402,INDIRECT("'PSI WM REF'!"&amp;"U:U"),"3.Balance stock (only SEHC)"))&gt;SUMIFS(INDIRECT("'PSI WM REF'!"&amp;SUBSTITUTE(ADDRESS(1,MATCH(W$2,INDIRECT("'PSI WM REF'!"&amp;"5:5"),0)),"$1","")&amp;":"&amp;SUBSTITUTE(ADDRESS(1,MATCH(W$2,INDIRECT("'PSI WM REF'!"&amp;"5:5"),0)),"$1","")),INDIRECT("'PSI WM REF'!"&amp;"C:C"),$G402,INDIRECT("'PSI WM REF'!"&amp;"U:U"),"1.Requirements (필요량)"),SUMIFS(INDIRECT("'PSI WM REF'!"&amp;SUBSTITUTE(ADDRESS(1,MATCH(W$2,INDIRECT("'PSI WM REF'!"&amp;"5:5"),0)),"$1","")&amp;":"&amp;SUBSTITUTE(ADDRESS(1,MATCH(W$2,INDIRECT("'PSI WM REF'!"&amp;"5:5"),0)),"$1","")),INDIRECT("'PSI WM REF'!"&amp;"C:C"),$G402,INDIRECT("'PSI WM REF'!"&amp;"U:U"),"1.Requirements (필요량)"),ABS(SUMIFS(INDIRECT("'PSI WM REF'!"&amp;SUBSTITUTE(ADDRESS(1,MATCH(W$2,INDIRECT("'PSI WM REF'!"&amp;"5:5"),0)),"$1","")&amp;":"&amp;SUBSTITUTE(ADDRESS(1,MATCH(W$2,INDIRECT("'PSI WM REF'!"&amp;"5:5"),0)),"$1","")),INDIRECT("'PSI WM REF'!"&amp;"C:C"),$G402,INDIRECT("'PSI WM REF'!"&amp;"U:U"),"3.Balance stock (only SEHC)"))))+N(" [[[[               Comment: WM REF PSI              ]]]")+IFERROR(SUMIFS(INDIRECT("'PSI VC'!"&amp;SUBSTITUTE(ADDRESS(1,MATCH(W$2,INDIRECT("'PSI VC'!"&amp;"3:3"),0)),"$1","")&amp;":"&amp;SUBSTITUTE(ADDRESS(1,MATCH(W$2,INDIRECT("'PSI VC'!"&amp;"3:3"),0)),"$1","")),INDIRECT("'PSI VC'!"&amp;"A:A"),$G402),0)+N("[[[                    Comment: VC PSI                    ]]]")+SUMIFS(INDIRECT("'Assy PSI Shortage'!"&amp;SUBSTITUTE(ADDRESS(1,42+MATCH(W$2,INDIRECT("'Assy PSI Shortage'!"&amp;"AQ2:BA2"),0)),"$1","")&amp;":"&amp;SUBSTITUTE(ADDRESS(1,42+MATCH(W$2,INDIRECT("'Assy PSI Shortage'!"&amp;"AQ2:BA2"),0)),"$1","")),'Assy PSI Shortage'!$AP:$AP,'DA Injection'!$G402)+N("[[[                    Comment: Assy PSI                    ]]]")</f>
        <v>0</v>
      </c>
      <c r="X403" s="464"/>
      <c r="Y403" s="463">
        <f ca="1">IF(SUMIFS(INDIRECT("'PSI WM REF'!"&amp;SUBSTITUTE(ADDRESS(1,MATCH(Y$2,INDIRECT("'PSI WM REF'!"&amp;"5:5"),0)),"$1","")&amp;":"&amp;SUBSTITUTE(ADDRESS(1,MATCH(Y$2,INDIRECT("'PSI WM REF'!"&amp;"5:5"),0)),"$1","")),INDIRECT("'PSI WM REF'!"&amp;"C:C"),$G402,INDIRECT("'PSI WM REF'!"&amp;"U:U"),"3.Balance stock (only SEHC)")&gt;0,0,IF(ABS(SUMIFS(INDIRECT("'PSI WM REF'!"&amp;SUBSTITUTE(ADDRESS(1,MATCH(Y$2,INDIRECT("'PSI WM REF'!"&amp;"5:5"),0)),"$1","")&amp;":"&amp;SUBSTITUTE(ADDRESS(1,MATCH(Y$2,INDIRECT("'PSI WM REF'!"&amp;"5:5"),0)),"$1","")),INDIRECT("'PSI WM REF'!"&amp;"C:C"),$G402,INDIRECT("'PSI WM REF'!"&amp;"U:U"),"3.Balance stock (only SEHC)"))&gt;SUMIFS(INDIRECT("'PSI WM REF'!"&amp;SUBSTITUTE(ADDRESS(1,MATCH(Y$2,INDIRECT("'PSI WM REF'!"&amp;"5:5"),0)),"$1","")&amp;":"&amp;SUBSTITUTE(ADDRESS(1,MATCH(Y$2,INDIRECT("'PSI WM REF'!"&amp;"5:5"),0)),"$1","")),INDIRECT("'PSI WM REF'!"&amp;"C:C"),$G402,INDIRECT("'PSI WM REF'!"&amp;"U:U"),"1.Requirements (필요량)"),SUMIFS(INDIRECT("'PSI WM REF'!"&amp;SUBSTITUTE(ADDRESS(1,MATCH(Y$2,INDIRECT("'PSI WM REF'!"&amp;"5:5"),0)),"$1","")&amp;":"&amp;SUBSTITUTE(ADDRESS(1,MATCH(Y$2,INDIRECT("'PSI WM REF'!"&amp;"5:5"),0)),"$1","")),INDIRECT("'PSI WM REF'!"&amp;"C:C"),$G402,INDIRECT("'PSI WM REF'!"&amp;"U:U"),"1.Requirements (필요량)"),ABS(SUMIFS(INDIRECT("'PSI WM REF'!"&amp;SUBSTITUTE(ADDRESS(1,MATCH(Y$2,INDIRECT("'PSI WM REF'!"&amp;"5:5"),0)),"$1","")&amp;":"&amp;SUBSTITUTE(ADDRESS(1,MATCH(Y$2,INDIRECT("'PSI WM REF'!"&amp;"5:5"),0)),"$1","")),INDIRECT("'PSI WM REF'!"&amp;"C:C"),$G402,INDIRECT("'PSI WM REF'!"&amp;"U:U"),"3.Balance stock (only SEHC)"))))+N(" [[[[               Comment: WM REF PSI              ]]]")+IFERROR(SUMIFS(INDIRECT("'PSI VC'!"&amp;SUBSTITUTE(ADDRESS(1,MATCH(Y$2,INDIRECT("'PSI VC'!"&amp;"3:3"),0)),"$1","")&amp;":"&amp;SUBSTITUTE(ADDRESS(1,MATCH(Y$2,INDIRECT("'PSI VC'!"&amp;"3:3"),0)),"$1","")),INDIRECT("'PSI VC'!"&amp;"A:A"),$G402),0)+N("[[[                    Comment: VC PSI                    ]]]")+SUMIFS(INDIRECT("'Assy PSI Shortage'!"&amp;SUBSTITUTE(ADDRESS(1,42+MATCH(Y$2,INDIRECT("'Assy PSI Shortage'!"&amp;"AQ2:BA2"),0)),"$1","")&amp;":"&amp;SUBSTITUTE(ADDRESS(1,42+MATCH(Y$2,INDIRECT("'Assy PSI Shortage'!"&amp;"AQ2:BA2"),0)),"$1","")),'Assy PSI Shortage'!$AP:$AP,'DA Injection'!$G402)+N("[[[                    Comment: Assy PSI                    ]]]")</f>
        <v>0</v>
      </c>
      <c r="Z403" s="464"/>
      <c r="AA403" s="463">
        <f ca="1">IF(SUMIFS(INDIRECT("'PSI WM REF'!"&amp;SUBSTITUTE(ADDRESS(1,MATCH(AA$2,INDIRECT("'PSI WM REF'!"&amp;"5:5"),0)),"$1","")&amp;":"&amp;SUBSTITUTE(ADDRESS(1,MATCH(AA$2,INDIRECT("'PSI WM REF'!"&amp;"5:5"),0)),"$1","")),INDIRECT("'PSI WM REF'!"&amp;"C:C"),$G402,INDIRECT("'PSI WM REF'!"&amp;"U:U"),"3.Balance stock (only SEHC)")&gt;0,0,IF(ABS(SUMIFS(INDIRECT("'PSI WM REF'!"&amp;SUBSTITUTE(ADDRESS(1,MATCH(AA$2,INDIRECT("'PSI WM REF'!"&amp;"5:5"),0)),"$1","")&amp;":"&amp;SUBSTITUTE(ADDRESS(1,MATCH(AA$2,INDIRECT("'PSI WM REF'!"&amp;"5:5"),0)),"$1","")),INDIRECT("'PSI WM REF'!"&amp;"C:C"),$G402,INDIRECT("'PSI WM REF'!"&amp;"U:U"),"3.Balance stock (only SEHC)"))&gt;SUMIFS(INDIRECT("'PSI WM REF'!"&amp;SUBSTITUTE(ADDRESS(1,MATCH(AA$2,INDIRECT("'PSI WM REF'!"&amp;"5:5"),0)),"$1","")&amp;":"&amp;SUBSTITUTE(ADDRESS(1,MATCH(AA$2,INDIRECT("'PSI WM REF'!"&amp;"5:5"),0)),"$1","")),INDIRECT("'PSI WM REF'!"&amp;"C:C"),$G402,INDIRECT("'PSI WM REF'!"&amp;"U:U"),"1.Requirements (필요량)"),SUMIFS(INDIRECT("'PSI WM REF'!"&amp;SUBSTITUTE(ADDRESS(1,MATCH(AA$2,INDIRECT("'PSI WM REF'!"&amp;"5:5"),0)),"$1","")&amp;":"&amp;SUBSTITUTE(ADDRESS(1,MATCH(AA$2,INDIRECT("'PSI WM REF'!"&amp;"5:5"),0)),"$1","")),INDIRECT("'PSI WM REF'!"&amp;"C:C"),$G402,INDIRECT("'PSI WM REF'!"&amp;"U:U"),"1.Requirements (필요량)"),ABS(SUMIFS(INDIRECT("'PSI WM REF'!"&amp;SUBSTITUTE(ADDRESS(1,MATCH(AA$2,INDIRECT("'PSI WM REF'!"&amp;"5:5"),0)),"$1","")&amp;":"&amp;SUBSTITUTE(ADDRESS(1,MATCH(AA$2,INDIRECT("'PSI WM REF'!"&amp;"5:5"),0)),"$1","")),INDIRECT("'PSI WM REF'!"&amp;"C:C"),$G402,INDIRECT("'PSI WM REF'!"&amp;"U:U"),"3.Balance stock (only SEHC)"))))+N(" [[[[               Comment: WM REF PSI              ]]]")+IFERROR(SUMIFS(INDIRECT("'PSI VC'!"&amp;SUBSTITUTE(ADDRESS(1,MATCH(AA$2,INDIRECT("'PSI VC'!"&amp;"3:3"),0)),"$1","")&amp;":"&amp;SUBSTITUTE(ADDRESS(1,MATCH(AA$2,INDIRECT("'PSI VC'!"&amp;"3:3"),0)),"$1","")),INDIRECT("'PSI VC'!"&amp;"A:A"),$G402),0)+N("[[[                    Comment: VC PSI                    ]]]")+SUMIFS(INDIRECT("'Assy PSI Shortage'!"&amp;SUBSTITUTE(ADDRESS(1,42+MATCH(AA$2,INDIRECT("'Assy PSI Shortage'!"&amp;"AQ2:BA2"),0)),"$1","")&amp;":"&amp;SUBSTITUTE(ADDRESS(1,42+MATCH(AA$2,INDIRECT("'Assy PSI Shortage'!"&amp;"AQ2:BA2"),0)),"$1","")),'Assy PSI Shortage'!$AP:$AP,'DA Injection'!$G402)+N("[[[                    Comment: Assy PSI                    ]]]")</f>
        <v>0</v>
      </c>
      <c r="AB403" s="464"/>
      <c r="AC403" s="463">
        <f ca="1">IF(SUMIFS(INDIRECT("'PSI WM REF'!"&amp;SUBSTITUTE(ADDRESS(1,MATCH(AC$2,INDIRECT("'PSI WM REF'!"&amp;"5:5"),0)),"$1","")&amp;":"&amp;SUBSTITUTE(ADDRESS(1,MATCH(AC$2,INDIRECT("'PSI WM REF'!"&amp;"5:5"),0)),"$1","")),INDIRECT("'PSI WM REF'!"&amp;"C:C"),$G402,INDIRECT("'PSI WM REF'!"&amp;"U:U"),"3.Balance stock (only SEHC)")&gt;0,0,IF(ABS(SUMIFS(INDIRECT("'PSI WM REF'!"&amp;SUBSTITUTE(ADDRESS(1,MATCH(AC$2,INDIRECT("'PSI WM REF'!"&amp;"5:5"),0)),"$1","")&amp;":"&amp;SUBSTITUTE(ADDRESS(1,MATCH(AC$2,INDIRECT("'PSI WM REF'!"&amp;"5:5"),0)),"$1","")),INDIRECT("'PSI WM REF'!"&amp;"C:C"),$G402,INDIRECT("'PSI WM REF'!"&amp;"U:U"),"3.Balance stock (only SEHC)"))&gt;SUMIFS(INDIRECT("'PSI WM REF'!"&amp;SUBSTITUTE(ADDRESS(1,MATCH(AC$2,INDIRECT("'PSI WM REF'!"&amp;"5:5"),0)),"$1","")&amp;":"&amp;SUBSTITUTE(ADDRESS(1,MATCH(AC$2,INDIRECT("'PSI WM REF'!"&amp;"5:5"),0)),"$1","")),INDIRECT("'PSI WM REF'!"&amp;"C:C"),$G402,INDIRECT("'PSI WM REF'!"&amp;"U:U"),"1.Requirements (필요량)"),SUMIFS(INDIRECT("'PSI WM REF'!"&amp;SUBSTITUTE(ADDRESS(1,MATCH(AC$2,INDIRECT("'PSI WM REF'!"&amp;"5:5"),0)),"$1","")&amp;":"&amp;SUBSTITUTE(ADDRESS(1,MATCH(AC$2,INDIRECT("'PSI WM REF'!"&amp;"5:5"),0)),"$1","")),INDIRECT("'PSI WM REF'!"&amp;"C:C"),$G402,INDIRECT("'PSI WM REF'!"&amp;"U:U"),"1.Requirements (필요량)"),ABS(SUMIFS(INDIRECT("'PSI WM REF'!"&amp;SUBSTITUTE(ADDRESS(1,MATCH(AC$2,INDIRECT("'PSI WM REF'!"&amp;"5:5"),0)),"$1","")&amp;":"&amp;SUBSTITUTE(ADDRESS(1,MATCH(AC$2,INDIRECT("'PSI WM REF'!"&amp;"5:5"),0)),"$1","")),INDIRECT("'PSI WM REF'!"&amp;"C:C"),$G402,INDIRECT("'PSI WM REF'!"&amp;"U:U"),"3.Balance stock (only SEHC)"))))+N(" [[[[               Comment: WM REF PSI              ]]]")+IFERROR(SUMIFS(INDIRECT("'PSI VC'!"&amp;SUBSTITUTE(ADDRESS(1,MATCH(AC$2,INDIRECT("'PSI VC'!"&amp;"3:3"),0)),"$1","")&amp;":"&amp;SUBSTITUTE(ADDRESS(1,MATCH(AC$2,INDIRECT("'PSI VC'!"&amp;"3:3"),0)),"$1","")),INDIRECT("'PSI VC'!"&amp;"A:A"),$G402),0)+N("[[[                    Comment: VC PSI                    ]]]")+SUMIFS(INDIRECT("'Assy PSI Shortage'!"&amp;SUBSTITUTE(ADDRESS(1,42+MATCH(AC$2,INDIRECT("'Assy PSI Shortage'!"&amp;"AQ2:BA2"),0)),"$1","")&amp;":"&amp;SUBSTITUTE(ADDRESS(1,42+MATCH(AC$2,INDIRECT("'Assy PSI Shortage'!"&amp;"AQ2:BA2"),0)),"$1","")),'Assy PSI Shortage'!$AP:$AP,'DA Injection'!$G402)+N("[[[                    Comment: Assy PSI                    ]]]")</f>
        <v>0</v>
      </c>
      <c r="AD403" s="464"/>
      <c r="AE403" s="463">
        <f ca="1">IF(SUMIFS(INDIRECT("'PSI WM REF'!"&amp;SUBSTITUTE(ADDRESS(1,MATCH(AE$2,INDIRECT("'PSI WM REF'!"&amp;"5:5"),0)),"$1","")&amp;":"&amp;SUBSTITUTE(ADDRESS(1,MATCH(AE$2,INDIRECT("'PSI WM REF'!"&amp;"5:5"),0)),"$1","")),INDIRECT("'PSI WM REF'!"&amp;"C:C"),$G402,INDIRECT("'PSI WM REF'!"&amp;"U:U"),"3.Balance stock (only SEHC)")&gt;0,0,IF(ABS(SUMIFS(INDIRECT("'PSI WM REF'!"&amp;SUBSTITUTE(ADDRESS(1,MATCH(AE$2,INDIRECT("'PSI WM REF'!"&amp;"5:5"),0)),"$1","")&amp;":"&amp;SUBSTITUTE(ADDRESS(1,MATCH(AE$2,INDIRECT("'PSI WM REF'!"&amp;"5:5"),0)),"$1","")),INDIRECT("'PSI WM REF'!"&amp;"C:C"),$G402,INDIRECT("'PSI WM REF'!"&amp;"U:U"),"3.Balance stock (only SEHC)"))&gt;SUMIFS(INDIRECT("'PSI WM REF'!"&amp;SUBSTITUTE(ADDRESS(1,MATCH(AE$2,INDIRECT("'PSI WM REF'!"&amp;"5:5"),0)),"$1","")&amp;":"&amp;SUBSTITUTE(ADDRESS(1,MATCH(AE$2,INDIRECT("'PSI WM REF'!"&amp;"5:5"),0)),"$1","")),INDIRECT("'PSI WM REF'!"&amp;"C:C"),$G402,INDIRECT("'PSI WM REF'!"&amp;"U:U"),"1.Requirements (필요량)"),SUMIFS(INDIRECT("'PSI WM REF'!"&amp;SUBSTITUTE(ADDRESS(1,MATCH(AE$2,INDIRECT("'PSI WM REF'!"&amp;"5:5"),0)),"$1","")&amp;":"&amp;SUBSTITUTE(ADDRESS(1,MATCH(AE$2,INDIRECT("'PSI WM REF'!"&amp;"5:5"),0)),"$1","")),INDIRECT("'PSI WM REF'!"&amp;"C:C"),$G402,INDIRECT("'PSI WM REF'!"&amp;"U:U"),"1.Requirements (필요량)"),ABS(SUMIFS(INDIRECT("'PSI WM REF'!"&amp;SUBSTITUTE(ADDRESS(1,MATCH(AE$2,INDIRECT("'PSI WM REF'!"&amp;"5:5"),0)),"$1","")&amp;":"&amp;SUBSTITUTE(ADDRESS(1,MATCH(AE$2,INDIRECT("'PSI WM REF'!"&amp;"5:5"),0)),"$1","")),INDIRECT("'PSI WM REF'!"&amp;"C:C"),$G402,INDIRECT("'PSI WM REF'!"&amp;"U:U"),"3.Balance stock (only SEHC)"))))+N(" [[[[               Comment: WM REF PSI              ]]]")+IFERROR(SUMIFS(INDIRECT("'PSI VC'!"&amp;SUBSTITUTE(ADDRESS(1,MATCH(AE$2,INDIRECT("'PSI VC'!"&amp;"3:3"),0)),"$1","")&amp;":"&amp;SUBSTITUTE(ADDRESS(1,MATCH(AE$2,INDIRECT("'PSI VC'!"&amp;"3:3"),0)),"$1","")),INDIRECT("'PSI VC'!"&amp;"A:A"),$G402),0)+N("[[[                    Comment: VC PSI                    ]]]")+SUMIFS(INDIRECT("'Assy PSI Shortage'!"&amp;SUBSTITUTE(ADDRESS(1,42+MATCH(AE$2,INDIRECT("'Assy PSI Shortage'!"&amp;"AQ2:BA2"),0)),"$1","")&amp;":"&amp;SUBSTITUTE(ADDRESS(1,42+MATCH(AE$2,INDIRECT("'Assy PSI Shortage'!"&amp;"AQ2:BA2"),0)),"$1","")),'Assy PSI Shortage'!$AP:$AP,'DA Injection'!$G402)+N("[[[                    Comment: Assy PSI                    ]]]")</f>
        <v>33</v>
      </c>
      <c r="AF403" s="464"/>
      <c r="AG403" s="463">
        <f ca="1">IF(SUMIFS(INDIRECT("'PSI WM REF'!"&amp;SUBSTITUTE(ADDRESS(1,MATCH(AG$2,INDIRECT("'PSI WM REF'!"&amp;"5:5"),0)),"$1","")&amp;":"&amp;SUBSTITUTE(ADDRESS(1,MATCH(AG$2,INDIRECT("'PSI WM REF'!"&amp;"5:5"),0)),"$1","")),INDIRECT("'PSI WM REF'!"&amp;"C:C"),$G402,INDIRECT("'PSI WM REF'!"&amp;"U:U"),"3.Balance stock (only SEHC)")&gt;0,0,IF(ABS(SUMIFS(INDIRECT("'PSI WM REF'!"&amp;SUBSTITUTE(ADDRESS(1,MATCH(AG$2,INDIRECT("'PSI WM REF'!"&amp;"5:5"),0)),"$1","")&amp;":"&amp;SUBSTITUTE(ADDRESS(1,MATCH(AG$2,INDIRECT("'PSI WM REF'!"&amp;"5:5"),0)),"$1","")),INDIRECT("'PSI WM REF'!"&amp;"C:C"),$G402,INDIRECT("'PSI WM REF'!"&amp;"U:U"),"3.Balance stock (only SEHC)"))&gt;SUMIFS(INDIRECT("'PSI WM REF'!"&amp;SUBSTITUTE(ADDRESS(1,MATCH(AG$2,INDIRECT("'PSI WM REF'!"&amp;"5:5"),0)),"$1","")&amp;":"&amp;SUBSTITUTE(ADDRESS(1,MATCH(AG$2,INDIRECT("'PSI WM REF'!"&amp;"5:5"),0)),"$1","")),INDIRECT("'PSI WM REF'!"&amp;"C:C"),$G402,INDIRECT("'PSI WM REF'!"&amp;"U:U"),"1.Requirements (필요량)"),SUMIFS(INDIRECT("'PSI WM REF'!"&amp;SUBSTITUTE(ADDRESS(1,MATCH(AG$2,INDIRECT("'PSI WM REF'!"&amp;"5:5"),0)),"$1","")&amp;":"&amp;SUBSTITUTE(ADDRESS(1,MATCH(AG$2,INDIRECT("'PSI WM REF'!"&amp;"5:5"),0)),"$1","")),INDIRECT("'PSI WM REF'!"&amp;"C:C"),$G402,INDIRECT("'PSI WM REF'!"&amp;"U:U"),"1.Requirements (필요량)"),ABS(SUMIFS(INDIRECT("'PSI WM REF'!"&amp;SUBSTITUTE(ADDRESS(1,MATCH(AG$2,INDIRECT("'PSI WM REF'!"&amp;"5:5"),0)),"$1","")&amp;":"&amp;SUBSTITUTE(ADDRESS(1,MATCH(AG$2,INDIRECT("'PSI WM REF'!"&amp;"5:5"),0)),"$1","")),INDIRECT("'PSI WM REF'!"&amp;"C:C"),$G402,INDIRECT("'PSI WM REF'!"&amp;"U:U"),"3.Balance stock (only SEHC)"))))+N(" [[[[               Comment: WM REF PSI              ]]]")+IFERROR(SUMIFS(INDIRECT("'PSI VC'!"&amp;SUBSTITUTE(ADDRESS(1,MATCH(AG$2,INDIRECT("'PSI VC'!"&amp;"3:3"),0)),"$1","")&amp;":"&amp;SUBSTITUTE(ADDRESS(1,MATCH(AG$2,INDIRECT("'PSI VC'!"&amp;"3:3"),0)),"$1","")),INDIRECT("'PSI VC'!"&amp;"A:A"),$G402),0)+N("[[[                    Comment: VC PSI                    ]]]")+SUMIFS(INDIRECT("'Assy PSI Shortage'!"&amp;SUBSTITUTE(ADDRESS(1,42+MATCH(AG$2,INDIRECT("'Assy PSI Shortage'!"&amp;"AQ2:BA2"),0)),"$1","")&amp;":"&amp;SUBSTITUTE(ADDRESS(1,42+MATCH(AG$2,INDIRECT("'Assy PSI Shortage'!"&amp;"AQ2:BA2"),0)),"$1","")),'Assy PSI Shortage'!$AP:$AP,'DA Injection'!$G402)+N("[[[                    Comment: Assy PSI                    ]]]")</f>
        <v>0</v>
      </c>
      <c r="AH403" s="464"/>
      <c r="AI403" s="463">
        <f ca="1">IF(SUMIFS(INDIRECT("'PSI WM REF'!"&amp;SUBSTITUTE(ADDRESS(1,MATCH(AI$2,INDIRECT("'PSI WM REF'!"&amp;"5:5"),0)),"$1","")&amp;":"&amp;SUBSTITUTE(ADDRESS(1,MATCH(AI$2,INDIRECT("'PSI WM REF'!"&amp;"5:5"),0)),"$1","")),INDIRECT("'PSI WM REF'!"&amp;"C:C"),$G402,INDIRECT("'PSI WM REF'!"&amp;"U:U"),"3.Balance stock (only SEHC)")&gt;0,0,IF(ABS(SUMIFS(INDIRECT("'PSI WM REF'!"&amp;SUBSTITUTE(ADDRESS(1,MATCH(AI$2,INDIRECT("'PSI WM REF'!"&amp;"5:5"),0)),"$1","")&amp;":"&amp;SUBSTITUTE(ADDRESS(1,MATCH(AI$2,INDIRECT("'PSI WM REF'!"&amp;"5:5"),0)),"$1","")),INDIRECT("'PSI WM REF'!"&amp;"C:C"),$G402,INDIRECT("'PSI WM REF'!"&amp;"U:U"),"3.Balance stock (only SEHC)"))&gt;SUMIFS(INDIRECT("'PSI WM REF'!"&amp;SUBSTITUTE(ADDRESS(1,MATCH(AI$2,INDIRECT("'PSI WM REF'!"&amp;"5:5"),0)),"$1","")&amp;":"&amp;SUBSTITUTE(ADDRESS(1,MATCH(AI$2,INDIRECT("'PSI WM REF'!"&amp;"5:5"),0)),"$1","")),INDIRECT("'PSI WM REF'!"&amp;"C:C"),$G402,INDIRECT("'PSI WM REF'!"&amp;"U:U"),"1.Requirements (필요량)"),SUMIFS(INDIRECT("'PSI WM REF'!"&amp;SUBSTITUTE(ADDRESS(1,MATCH(AI$2,INDIRECT("'PSI WM REF'!"&amp;"5:5"),0)),"$1","")&amp;":"&amp;SUBSTITUTE(ADDRESS(1,MATCH(AI$2,INDIRECT("'PSI WM REF'!"&amp;"5:5"),0)),"$1","")),INDIRECT("'PSI WM REF'!"&amp;"C:C"),$G402,INDIRECT("'PSI WM REF'!"&amp;"U:U"),"1.Requirements (필요량)"),ABS(SUMIFS(INDIRECT("'PSI WM REF'!"&amp;SUBSTITUTE(ADDRESS(1,MATCH(AI$2,INDIRECT("'PSI WM REF'!"&amp;"5:5"),0)),"$1","")&amp;":"&amp;SUBSTITUTE(ADDRESS(1,MATCH(AI$2,INDIRECT("'PSI WM REF'!"&amp;"5:5"),0)),"$1","")),INDIRECT("'PSI WM REF'!"&amp;"C:C"),$G402,INDIRECT("'PSI WM REF'!"&amp;"U:U"),"3.Balance stock (only SEHC)"))))+N(" [[[[               Comment: WM REF PSI              ]]]")+IFERROR(SUMIFS(INDIRECT("'PSI VC'!"&amp;SUBSTITUTE(ADDRESS(1,MATCH(AI$2,INDIRECT("'PSI VC'!"&amp;"3:3"),0)),"$1","")&amp;":"&amp;SUBSTITUTE(ADDRESS(1,MATCH(AI$2,INDIRECT("'PSI VC'!"&amp;"3:3"),0)),"$1","")),INDIRECT("'PSI VC'!"&amp;"A:A"),$G402),0)+N("[[[                    Comment: VC PSI                    ]]]")+SUMIFS(INDIRECT("'Assy PSI Shortage'!"&amp;SUBSTITUTE(ADDRESS(1,42+MATCH(AI$2,INDIRECT("'Assy PSI Shortage'!"&amp;"AQ2:BA2"),0)),"$1","")&amp;":"&amp;SUBSTITUTE(ADDRESS(1,42+MATCH(AI$2,INDIRECT("'Assy PSI Shortage'!"&amp;"AQ2:BA2"),0)),"$1","")),'Assy PSI Shortage'!$AP:$AP,'DA Injection'!$G402)+N("[[[                    Comment: Assy PSI                    ]]]")</f>
        <v>0</v>
      </c>
      <c r="AJ403" s="464"/>
      <c r="AK403" s="150"/>
      <c r="AL403" s="150"/>
      <c r="AM403" s="150"/>
      <c r="AN403" s="150"/>
      <c r="AO403" s="150"/>
      <c r="AP403" s="150"/>
      <c r="AQ403" s="150"/>
      <c r="AR403" s="150"/>
      <c r="AS403" s="150"/>
      <c r="AT403" s="150"/>
      <c r="AU403" s="150"/>
      <c r="AV403" s="150"/>
      <c r="AW403" s="150"/>
      <c r="AX403" s="150"/>
      <c r="AY403" s="150"/>
      <c r="AZ403" s="150"/>
      <c r="BA403" s="150"/>
      <c r="BB403" s="150"/>
      <c r="BC403" s="150"/>
      <c r="BD403" s="150"/>
      <c r="BE403" s="150"/>
      <c r="BF403" s="150"/>
      <c r="BG403" s="150"/>
      <c r="BH403" s="150"/>
      <c r="BI403" s="150"/>
      <c r="BJ403" s="150"/>
      <c r="BK403" s="150"/>
      <c r="BL403" s="150"/>
      <c r="BM403" s="150"/>
      <c r="BN403" s="150"/>
      <c r="BO403" s="150"/>
      <c r="BP403" s="150"/>
      <c r="BQ403" s="150"/>
      <c r="BR403" s="150"/>
    </row>
    <row r="404" spans="1:70" s="115" customFormat="1" ht="43.5" customHeight="1">
      <c r="A404" s="114"/>
      <c r="B404" s="121"/>
      <c r="C404" s="144">
        <f t="shared" ca="1" si="464"/>
        <v>58</v>
      </c>
      <c r="D404" s="264" t="str">
        <f t="shared" ca="1" si="464"/>
        <v>-</v>
      </c>
      <c r="E404" s="144">
        <f t="shared" ref="E404:M404" ca="1" si="482">E403</f>
        <v>22</v>
      </c>
      <c r="F404" s="144">
        <f t="shared" ca="1" si="482"/>
        <v>650</v>
      </c>
      <c r="G404" s="431" t="str">
        <f t="shared" ca="1" si="482"/>
        <v>DJ63-01055/DEEP</v>
      </c>
      <c r="H404" s="196">
        <f t="shared" ca="1" si="482"/>
        <v>33</v>
      </c>
      <c r="I404" s="144">
        <f t="shared" si="482"/>
        <v>0</v>
      </c>
      <c r="J404" s="212">
        <f t="shared" ca="1" si="482"/>
        <v>1</v>
      </c>
      <c r="K404" s="146">
        <f t="shared" ca="1" si="482"/>
        <v>0</v>
      </c>
      <c r="L404" s="146">
        <f t="shared" ca="1" si="482"/>
        <v>60.4</v>
      </c>
      <c r="M404" s="146">
        <f t="shared" ca="1" si="482"/>
        <v>1</v>
      </c>
      <c r="N404" s="193">
        <f t="shared" ca="1" si="471"/>
        <v>59.602649006622521</v>
      </c>
      <c r="O404" s="134"/>
      <c r="P404" s="127" t="s">
        <v>240</v>
      </c>
      <c r="Q404" s="208"/>
      <c r="R404" s="208"/>
      <c r="S404" s="208"/>
      <c r="T404" s="208"/>
      <c r="U404" s="208"/>
      <c r="V404" s="208"/>
      <c r="W404" s="208"/>
      <c r="X404" s="208"/>
      <c r="Y404" s="208"/>
      <c r="Z404" s="208"/>
      <c r="AA404" s="208"/>
      <c r="AB404" s="208"/>
      <c r="AC404" s="208"/>
      <c r="AD404" s="208"/>
      <c r="AE404" s="208"/>
      <c r="AF404" s="208"/>
      <c r="AG404" s="208"/>
      <c r="AH404" s="208"/>
      <c r="AI404" s="208"/>
      <c r="AJ404" s="208"/>
      <c r="AK404" s="150"/>
      <c r="AL404" s="150"/>
      <c r="AM404" s="150"/>
      <c r="AN404" s="150"/>
      <c r="AO404" s="150"/>
      <c r="AP404" s="150"/>
      <c r="AQ404" s="150"/>
      <c r="AR404" s="150"/>
      <c r="AS404" s="150"/>
      <c r="AT404" s="150"/>
      <c r="AU404" s="150"/>
      <c r="AV404" s="150"/>
      <c r="AW404" s="150"/>
      <c r="AX404" s="150"/>
      <c r="AY404" s="150"/>
      <c r="AZ404" s="150"/>
      <c r="BA404" s="150"/>
      <c r="BB404" s="150"/>
      <c r="BC404" s="150"/>
      <c r="BD404" s="150"/>
      <c r="BE404" s="150"/>
      <c r="BF404" s="150"/>
      <c r="BG404" s="150"/>
      <c r="BH404" s="150"/>
      <c r="BI404" s="150"/>
      <c r="BJ404" s="150"/>
      <c r="BK404" s="150"/>
      <c r="BL404" s="150"/>
      <c r="BM404" s="150"/>
      <c r="BN404" s="150"/>
      <c r="BO404" s="150"/>
      <c r="BP404" s="150"/>
      <c r="BQ404" s="150"/>
      <c r="BR404" s="150"/>
    </row>
    <row r="405" spans="1:70" s="55" customFormat="1" ht="66">
      <c r="A405" s="54">
        <f ca="1">IF(ISTEXT($G405),COUNTIF($G$6:$G405,"*")," ")</f>
        <v>400</v>
      </c>
      <c r="B405" s="122">
        <v>43524</v>
      </c>
      <c r="C405" s="144">
        <f t="shared" ca="1" si="464"/>
        <v>58</v>
      </c>
      <c r="D405" s="264" t="str">
        <f t="shared" ca="1" si="464"/>
        <v>-</v>
      </c>
      <c r="E405" s="144">
        <f t="shared" ref="E405:M405" ca="1" si="483">E404</f>
        <v>22</v>
      </c>
      <c r="F405" s="144">
        <f t="shared" ca="1" si="483"/>
        <v>650</v>
      </c>
      <c r="G405" s="431" t="str">
        <f t="shared" ca="1" si="483"/>
        <v>DJ63-01055/DEEP</v>
      </c>
      <c r="H405" s="196">
        <f t="shared" ca="1" si="483"/>
        <v>33</v>
      </c>
      <c r="I405" s="144">
        <f t="shared" si="483"/>
        <v>0</v>
      </c>
      <c r="J405" s="212">
        <f t="shared" ca="1" si="483"/>
        <v>1</v>
      </c>
      <c r="K405" s="146">
        <f t="shared" ca="1" si="483"/>
        <v>0</v>
      </c>
      <c r="L405" s="146">
        <f t="shared" ca="1" si="483"/>
        <v>60.4</v>
      </c>
      <c r="M405" s="146">
        <f t="shared" ca="1" si="483"/>
        <v>1</v>
      </c>
      <c r="N405" s="193">
        <f t="shared" ca="1" si="471"/>
        <v>59.602649006622521</v>
      </c>
      <c r="O405" s="198">
        <f ca="1">SUM(Q405:AJ405)-H402-I402</f>
        <v>-33</v>
      </c>
      <c r="P405" s="127" t="s">
        <v>232</v>
      </c>
      <c r="Q405" s="128">
        <f t="shared" ref="Q405:AJ405" ca="1" si="484">Q404*$N402</f>
        <v>0</v>
      </c>
      <c r="R405" s="128">
        <f t="shared" ca="1" si="484"/>
        <v>0</v>
      </c>
      <c r="S405" s="128">
        <f t="shared" ca="1" si="484"/>
        <v>0</v>
      </c>
      <c r="T405" s="128">
        <f t="shared" ca="1" si="484"/>
        <v>0</v>
      </c>
      <c r="U405" s="128">
        <f t="shared" ca="1" si="484"/>
        <v>0</v>
      </c>
      <c r="V405" s="128">
        <f t="shared" ca="1" si="484"/>
        <v>0</v>
      </c>
      <c r="W405" s="128">
        <f t="shared" ca="1" si="484"/>
        <v>0</v>
      </c>
      <c r="X405" s="128">
        <f t="shared" ca="1" si="484"/>
        <v>0</v>
      </c>
      <c r="Y405" s="128">
        <f t="shared" ca="1" si="484"/>
        <v>0</v>
      </c>
      <c r="Z405" s="128">
        <f t="shared" ca="1" si="484"/>
        <v>0</v>
      </c>
      <c r="AA405" s="128">
        <f t="shared" ca="1" si="484"/>
        <v>0</v>
      </c>
      <c r="AB405" s="128">
        <f t="shared" ca="1" si="484"/>
        <v>0</v>
      </c>
      <c r="AC405" s="128">
        <f t="shared" ca="1" si="484"/>
        <v>0</v>
      </c>
      <c r="AD405" s="128">
        <f t="shared" ca="1" si="484"/>
        <v>0</v>
      </c>
      <c r="AE405" s="128">
        <f t="shared" ca="1" si="484"/>
        <v>0</v>
      </c>
      <c r="AF405" s="128">
        <f t="shared" ca="1" si="484"/>
        <v>0</v>
      </c>
      <c r="AG405" s="128">
        <f t="shared" ca="1" si="484"/>
        <v>0</v>
      </c>
      <c r="AH405" s="128">
        <f t="shared" ca="1" si="484"/>
        <v>0</v>
      </c>
      <c r="AI405" s="128">
        <f t="shared" ca="1" si="484"/>
        <v>0</v>
      </c>
      <c r="AJ405" s="128">
        <f t="shared" ca="1" si="484"/>
        <v>0</v>
      </c>
      <c r="AK405" s="151"/>
      <c r="AL405" s="151"/>
      <c r="AM405" s="151"/>
      <c r="AN405" s="151"/>
      <c r="AO405" s="151"/>
      <c r="AP405" s="151"/>
      <c r="AQ405" s="151"/>
      <c r="AR405" s="151"/>
      <c r="AS405" s="151"/>
      <c r="AT405" s="151"/>
      <c r="AU405" s="151"/>
      <c r="AV405" s="151"/>
      <c r="AW405" s="151"/>
      <c r="AX405" s="151"/>
      <c r="AY405" s="151"/>
      <c r="AZ405" s="151"/>
      <c r="BA405" s="151"/>
      <c r="BB405" s="151"/>
      <c r="BC405" s="151"/>
      <c r="BD405" s="151"/>
      <c r="BE405" s="151"/>
      <c r="BF405" s="151"/>
      <c r="BG405" s="151"/>
      <c r="BH405" s="151"/>
      <c r="BI405" s="151"/>
      <c r="BJ405" s="151"/>
      <c r="BK405" s="151"/>
      <c r="BL405" s="151"/>
      <c r="BM405" s="151"/>
      <c r="BN405" s="151"/>
      <c r="BO405" s="151"/>
      <c r="BP405" s="151"/>
      <c r="BQ405" s="151"/>
      <c r="BR405" s="151"/>
    </row>
    <row r="406" spans="1:70" s="38" customFormat="1" ht="66">
      <c r="A406" s="35"/>
      <c r="B406" s="123"/>
      <c r="C406" s="144">
        <f t="shared" ca="1" si="464"/>
        <v>58</v>
      </c>
      <c r="D406" s="264" t="str">
        <f t="shared" ca="1" si="464"/>
        <v>-</v>
      </c>
      <c r="E406" s="144">
        <f t="shared" ref="E406:M406" ca="1" si="485">E405</f>
        <v>22</v>
      </c>
      <c r="F406" s="144">
        <f t="shared" ca="1" si="485"/>
        <v>650</v>
      </c>
      <c r="G406" s="431" t="str">
        <f t="shared" ca="1" si="485"/>
        <v>DJ63-01055/DEEP</v>
      </c>
      <c r="H406" s="196">
        <f t="shared" ca="1" si="485"/>
        <v>33</v>
      </c>
      <c r="I406" s="144">
        <f t="shared" si="485"/>
        <v>0</v>
      </c>
      <c r="J406" s="212">
        <f t="shared" ca="1" si="485"/>
        <v>1</v>
      </c>
      <c r="K406" s="146">
        <f t="shared" ca="1" si="485"/>
        <v>0</v>
      </c>
      <c r="L406" s="146">
        <f t="shared" ca="1" si="485"/>
        <v>60.4</v>
      </c>
      <c r="M406" s="146">
        <f t="shared" ca="1" si="485"/>
        <v>1</v>
      </c>
      <c r="N406" s="193">
        <f t="shared" ca="1" si="471"/>
        <v>59.602649006622521</v>
      </c>
      <c r="O406" s="135">
        <f ca="1">SUM(Q406:AJ406)</f>
        <v>918</v>
      </c>
      <c r="P406" s="131" t="s">
        <v>233</v>
      </c>
      <c r="Q406" s="129">
        <f ca="1">SUMIFS('Production Result'!$D:$D,'Production Result'!$C:$C,'DA Injection'!$G406,'Production Result'!$B:$B,'DA Injection'!Q$2)</f>
        <v>0</v>
      </c>
      <c r="R406" s="129">
        <f ca="1">SUMIFS('Production Result'!$E:$E,'Production Result'!$C:$C,'DA Injection'!$G406,'Production Result'!$B:$B,'DA Injection'!Q$2)</f>
        <v>740</v>
      </c>
      <c r="S406" s="129">
        <f ca="1">SUMIFS('Production Result'!$D:$D,'Production Result'!$C:$C,'DA Injection'!$G406,'Production Result'!$B:$B,'DA Injection'!S$2)</f>
        <v>178</v>
      </c>
      <c r="T406" s="129">
        <f ca="1">SUMIFS('Production Result'!$E:$E,'Production Result'!$C:$C,'DA Injection'!$G406,'Production Result'!$B:$B,'DA Injection'!S$2)</f>
        <v>0</v>
      </c>
      <c r="U406" s="129">
        <f ca="1">SUMIFS('Production Result'!$D:$D,'Production Result'!$C:$C,'DA Injection'!$G406,'Production Result'!$B:$B,'DA Injection'!U$2)</f>
        <v>0</v>
      </c>
      <c r="V406" s="129">
        <f ca="1">SUMIFS('Production Result'!$E:$E,'Production Result'!$C:$C,'DA Injection'!$G406,'Production Result'!$B:$B,'DA Injection'!U$2)</f>
        <v>0</v>
      </c>
      <c r="W406" s="129">
        <f ca="1">SUMIFS('Production Result'!$D:$D,'Production Result'!$C:$C,'DA Injection'!$G406,'Production Result'!$B:$B,'DA Injection'!W$2)</f>
        <v>0</v>
      </c>
      <c r="X406" s="129">
        <f ca="1">SUMIFS('Production Result'!$E:$E,'Production Result'!$C:$C,'DA Injection'!$G406,'Production Result'!$B:$B,'DA Injection'!W$2)</f>
        <v>0</v>
      </c>
      <c r="Y406" s="129">
        <f ca="1">SUMIFS('Production Result'!$D:$D,'Production Result'!$C:$C,'DA Injection'!$G406,'Production Result'!$B:$B,'DA Injection'!Y$2)</f>
        <v>0</v>
      </c>
      <c r="Z406" s="129">
        <f ca="1">SUMIFS('Production Result'!$E:$E,'Production Result'!$C:$C,'DA Injection'!$G406,'Production Result'!$B:$B,'DA Injection'!Y$2)</f>
        <v>0</v>
      </c>
      <c r="AA406" s="129">
        <f ca="1">SUMIFS('Production Result'!$D:$D,'Production Result'!$C:$C,'DA Injection'!$G406,'Production Result'!$B:$B,'DA Injection'!AA$2)</f>
        <v>0</v>
      </c>
      <c r="AB406" s="129">
        <f ca="1">SUMIFS('Production Result'!$E:$E,'Production Result'!$C:$C,'DA Injection'!$G406,'Production Result'!$B:$B,'DA Injection'!AA$2)</f>
        <v>0</v>
      </c>
      <c r="AC406" s="129">
        <f ca="1">SUMIFS('Production Result'!$D:$D,'Production Result'!$C:$C,'DA Injection'!$G406,'Production Result'!$B:$B,'DA Injection'!AC$2)</f>
        <v>0</v>
      </c>
      <c r="AD406" s="129">
        <f ca="1">SUMIFS('Production Result'!$E:$E,'Production Result'!$C:$C,'DA Injection'!$G406,'Production Result'!$B:$B,'DA Injection'!AC$2)</f>
        <v>0</v>
      </c>
      <c r="AE406" s="129">
        <f ca="1">SUMIFS('Production Result'!$D:$D,'Production Result'!$C:$C,'DA Injection'!$G406,'Production Result'!$B:$B,'DA Injection'!AE$2)</f>
        <v>0</v>
      </c>
      <c r="AF406" s="129">
        <f ca="1">SUMIFS('Production Result'!$E:$E,'Production Result'!$C:$C,'DA Injection'!$G406,'Production Result'!$B:$B,'DA Injection'!AE$2)</f>
        <v>0</v>
      </c>
      <c r="AG406" s="129">
        <f ca="1">SUMIFS('Production Result'!$D:$D,'Production Result'!$C:$C,'DA Injection'!$G406,'Production Result'!$B:$B,'DA Injection'!AG$2)</f>
        <v>0</v>
      </c>
      <c r="AH406" s="129">
        <f ca="1">SUMIFS('Production Result'!$E:$E,'Production Result'!$C:$C,'DA Injection'!$G406,'Production Result'!$B:$B,'DA Injection'!AG$2)</f>
        <v>0</v>
      </c>
      <c r="AI406" s="129">
        <f ca="1">SUMIFS('Production Result'!$D:$D,'Production Result'!$C:$C,'DA Injection'!$G406,'Production Result'!$B:$B,'DA Injection'!AI$2)</f>
        <v>0</v>
      </c>
      <c r="AJ406" s="129">
        <f ca="1">SUMIFS('Production Result'!$E:$E,'Production Result'!$C:$C,'DA Injection'!$G406,'Production Result'!$B:$B,'DA Injection'!AI$2)</f>
        <v>0</v>
      </c>
      <c r="AK406" s="151"/>
      <c r="AL406" s="151"/>
      <c r="AM406" s="151"/>
      <c r="AN406" s="151"/>
      <c r="AO406" s="151"/>
      <c r="AP406" s="151"/>
      <c r="AQ406" s="151"/>
      <c r="AR406" s="151"/>
      <c r="AS406" s="151"/>
      <c r="AT406" s="151"/>
      <c r="AU406" s="151"/>
      <c r="AV406" s="151"/>
      <c r="AW406" s="151"/>
      <c r="AX406" s="151"/>
      <c r="AY406" s="151"/>
      <c r="AZ406" s="151"/>
      <c r="BA406" s="151"/>
      <c r="BB406" s="151"/>
      <c r="BC406" s="151"/>
      <c r="BD406" s="151"/>
      <c r="BE406" s="151"/>
      <c r="BF406" s="151"/>
      <c r="BG406" s="151"/>
      <c r="BH406" s="151"/>
      <c r="BI406" s="151"/>
      <c r="BJ406" s="151"/>
      <c r="BK406" s="151"/>
      <c r="BL406" s="151"/>
      <c r="BM406" s="151"/>
      <c r="BN406" s="151"/>
      <c r="BO406" s="151"/>
      <c r="BP406" s="151"/>
      <c r="BQ406" s="151"/>
      <c r="BR406" s="151"/>
    </row>
    <row r="407" spans="1:70" s="38" customFormat="1" ht="66">
      <c r="A407" s="35"/>
      <c r="B407" s="123"/>
      <c r="C407" s="144">
        <f t="shared" ca="1" si="464"/>
        <v>58</v>
      </c>
      <c r="D407" s="264" t="str">
        <f t="shared" ca="1" si="464"/>
        <v>-</v>
      </c>
      <c r="E407" s="144">
        <f t="shared" ref="E407:M407" ca="1" si="486">E406</f>
        <v>22</v>
      </c>
      <c r="F407" s="144">
        <f t="shared" ca="1" si="486"/>
        <v>650</v>
      </c>
      <c r="G407" s="431" t="str">
        <f t="shared" ca="1" si="486"/>
        <v>DJ63-01055/DEEP</v>
      </c>
      <c r="H407" s="196">
        <f t="shared" ca="1" si="486"/>
        <v>33</v>
      </c>
      <c r="I407" s="144">
        <f t="shared" si="486"/>
        <v>0</v>
      </c>
      <c r="J407" s="212">
        <f t="shared" ca="1" si="486"/>
        <v>1</v>
      </c>
      <c r="K407" s="146">
        <f t="shared" ca="1" si="486"/>
        <v>0</v>
      </c>
      <c r="L407" s="146">
        <f t="shared" ca="1" si="486"/>
        <v>60.4</v>
      </c>
      <c r="M407" s="146">
        <f t="shared" ca="1" si="486"/>
        <v>1</v>
      </c>
      <c r="N407" s="193">
        <f t="shared" ca="1" si="471"/>
        <v>59.602649006622521</v>
      </c>
      <c r="O407" s="135">
        <f ca="1">SUM(Q407:AJ407)</f>
        <v>369</v>
      </c>
      <c r="P407" s="132" t="s">
        <v>234</v>
      </c>
      <c r="Q407" s="129">
        <f ca="1">SUMIFS('Production Result'!$F:$F,'Production Result'!$C:$C,'DA Injection'!$G407,'Production Result'!$B:$B,'DA Injection'!Q$2)</f>
        <v>0</v>
      </c>
      <c r="R407" s="129">
        <f ca="1">SUMIFS('Production Result'!$G:$G,'Production Result'!$C:$C,'DA Injection'!$G407,'Production Result'!$B:$B,'DA Injection'!Q$2)</f>
        <v>89</v>
      </c>
      <c r="S407" s="129">
        <f ca="1">SUMIFS('Production Result'!$F:$F,'Production Result'!$C:$C,'DA Injection'!$G407,'Production Result'!$B:$B,'DA Injection'!S$2)</f>
        <v>280</v>
      </c>
      <c r="T407" s="129">
        <f ca="1">SUMIFS('Production Result'!$G:$G,'Production Result'!$C:$C,'DA Injection'!$G407,'Production Result'!$B:$B,'DA Injection'!S$2)</f>
        <v>0</v>
      </c>
      <c r="U407" s="129">
        <f ca="1">SUMIFS('Production Result'!$F:$F,'Production Result'!$C:$C,'DA Injection'!$G407,'Production Result'!$B:$B,'DA Injection'!U$2)</f>
        <v>0</v>
      </c>
      <c r="V407" s="129">
        <f ca="1">SUMIFS('Production Result'!$G:$G,'Production Result'!$C:$C,'DA Injection'!$G407,'Production Result'!$B:$B,'DA Injection'!U$2)</f>
        <v>0</v>
      </c>
      <c r="W407" s="129">
        <f ca="1">SUMIFS('Production Result'!$F:$F,'Production Result'!$C:$C,'DA Injection'!$G407,'Production Result'!$B:$B,'DA Injection'!W$2)</f>
        <v>0</v>
      </c>
      <c r="X407" s="129">
        <f ca="1">SUMIFS('Production Result'!$G:$G,'Production Result'!$C:$C,'DA Injection'!$G407,'Production Result'!$B:$B,'DA Injection'!W$2)</f>
        <v>0</v>
      </c>
      <c r="Y407" s="129">
        <f ca="1">SUMIFS('Production Result'!$F:$F,'Production Result'!$C:$C,'DA Injection'!$G407,'Production Result'!$B:$B,'DA Injection'!Y$2)</f>
        <v>0</v>
      </c>
      <c r="Z407" s="129">
        <f ca="1">SUMIFS('Production Result'!$G:$G,'Production Result'!$C:$C,'DA Injection'!$G407,'Production Result'!$B:$B,'DA Injection'!Y$2)</f>
        <v>0</v>
      </c>
      <c r="AA407" s="129">
        <f ca="1">SUMIFS('Production Result'!$F:$F,'Production Result'!$C:$C,'DA Injection'!$G407,'Production Result'!$B:$B,'DA Injection'!AA$2)</f>
        <v>0</v>
      </c>
      <c r="AB407" s="129">
        <f ca="1">SUMIFS('Production Result'!$G:$G,'Production Result'!$C:$C,'DA Injection'!$G407,'Production Result'!$B:$B,'DA Injection'!AA$2)</f>
        <v>0</v>
      </c>
      <c r="AC407" s="129">
        <f ca="1">SUMIFS('Production Result'!$F:$F,'Production Result'!$C:$C,'DA Injection'!$G407,'Production Result'!$B:$B,'DA Injection'!AC$2)</f>
        <v>0</v>
      </c>
      <c r="AD407" s="129">
        <f ca="1">SUMIFS('Production Result'!$G:$G,'Production Result'!$C:$C,'DA Injection'!$G407,'Production Result'!$B:$B,'DA Injection'!AC$2)</f>
        <v>0</v>
      </c>
      <c r="AE407" s="129">
        <f ca="1">SUMIFS('Production Result'!$F:$F,'Production Result'!$C:$C,'DA Injection'!$G407,'Production Result'!$B:$B,'DA Injection'!AE$2)</f>
        <v>0</v>
      </c>
      <c r="AF407" s="129">
        <f ca="1">SUMIFS('Production Result'!$G:$G,'Production Result'!$C:$C,'DA Injection'!$G407,'Production Result'!$B:$B,'DA Injection'!AE$2)</f>
        <v>0</v>
      </c>
      <c r="AG407" s="129">
        <f ca="1">SUMIFS('Production Result'!$F:$F,'Production Result'!$C:$C,'DA Injection'!$G407,'Production Result'!$B:$B,'DA Injection'!AG$2)</f>
        <v>0</v>
      </c>
      <c r="AH407" s="129">
        <f ca="1">SUMIFS('Production Result'!$G:$G,'Production Result'!$C:$C,'DA Injection'!$G407,'Production Result'!$B:$B,'DA Injection'!AG$2)</f>
        <v>0</v>
      </c>
      <c r="AI407" s="129">
        <f ca="1">SUMIFS('Production Result'!$F:$F,'Production Result'!$C:$C,'DA Injection'!$G407,'Production Result'!$B:$B,'DA Injection'!AI$2)</f>
        <v>0</v>
      </c>
      <c r="AJ407" s="129">
        <f ca="1">SUMIFS('Production Result'!$G:$G,'Production Result'!$C:$C,'DA Injection'!$G407,'Production Result'!$B:$B,'DA Injection'!AI$2)</f>
        <v>0</v>
      </c>
      <c r="AK407" s="151"/>
      <c r="AL407" s="151"/>
      <c r="AM407" s="151"/>
      <c r="AN407" s="151"/>
      <c r="AO407" s="151"/>
      <c r="AP407" s="151"/>
      <c r="AQ407" s="151"/>
      <c r="AR407" s="151"/>
      <c r="AS407" s="151"/>
      <c r="AT407" s="151"/>
      <c r="AU407" s="151"/>
      <c r="AV407" s="151"/>
      <c r="AW407" s="151"/>
      <c r="AX407" s="151"/>
      <c r="AY407" s="151"/>
      <c r="AZ407" s="151"/>
      <c r="BA407" s="151"/>
      <c r="BB407" s="151"/>
      <c r="BC407" s="151"/>
      <c r="BD407" s="151"/>
      <c r="BE407" s="151"/>
      <c r="BF407" s="151"/>
      <c r="BG407" s="151"/>
      <c r="BH407" s="151"/>
      <c r="BI407" s="151"/>
      <c r="BJ407" s="151"/>
      <c r="BK407" s="151"/>
      <c r="BL407" s="151"/>
      <c r="BM407" s="151"/>
      <c r="BN407" s="151"/>
      <c r="BO407" s="151"/>
      <c r="BP407" s="151"/>
      <c r="BQ407" s="151"/>
      <c r="BR407" s="151"/>
    </row>
    <row r="408" spans="1:70" s="38" customFormat="1" ht="66">
      <c r="A408" s="35"/>
      <c r="B408" s="123"/>
      <c r="C408" s="145">
        <f t="shared" ca="1" si="464"/>
        <v>58</v>
      </c>
      <c r="D408" s="264" t="str">
        <f t="shared" ca="1" si="464"/>
        <v>-</v>
      </c>
      <c r="E408" s="145">
        <f t="shared" ref="E408:M408" ca="1" si="487">E407</f>
        <v>22</v>
      </c>
      <c r="F408" s="145">
        <f t="shared" ca="1" si="487"/>
        <v>650</v>
      </c>
      <c r="G408" s="432" t="str">
        <f t="shared" ca="1" si="487"/>
        <v>DJ63-01055/DEEP</v>
      </c>
      <c r="H408" s="196">
        <f t="shared" ca="1" si="487"/>
        <v>33</v>
      </c>
      <c r="I408" s="145">
        <f t="shared" si="487"/>
        <v>0</v>
      </c>
      <c r="J408" s="213">
        <f t="shared" ca="1" si="487"/>
        <v>1</v>
      </c>
      <c r="K408" s="146">
        <f t="shared" ca="1" si="487"/>
        <v>0</v>
      </c>
      <c r="L408" s="146">
        <f t="shared" ca="1" si="487"/>
        <v>60.4</v>
      </c>
      <c r="M408" s="146">
        <f t="shared" ca="1" si="487"/>
        <v>1</v>
      </c>
      <c r="N408" s="194">
        <f t="shared" ca="1" si="471"/>
        <v>59.602649006622521</v>
      </c>
      <c r="O408" s="137">
        <f ca="1">O407/O406</f>
        <v>0.40196078431372551</v>
      </c>
      <c r="P408" s="136" t="s">
        <v>239</v>
      </c>
      <c r="Q408" s="138" t="str">
        <f t="shared" ref="Q408:AJ408" ca="1" si="488">IFERROR(Q407/Q406,"")</f>
        <v/>
      </c>
      <c r="R408" s="138">
        <f t="shared" ca="1" si="488"/>
        <v>0.12027027027027028</v>
      </c>
      <c r="S408" s="138">
        <f t="shared" ca="1" si="488"/>
        <v>1.5730337078651686</v>
      </c>
      <c r="T408" s="138" t="str">
        <f t="shared" ca="1" si="488"/>
        <v/>
      </c>
      <c r="U408" s="138" t="str">
        <f t="shared" ca="1" si="488"/>
        <v/>
      </c>
      <c r="V408" s="138" t="str">
        <f t="shared" ca="1" si="488"/>
        <v/>
      </c>
      <c r="W408" s="138" t="str">
        <f t="shared" ca="1" si="488"/>
        <v/>
      </c>
      <c r="X408" s="138" t="str">
        <f t="shared" ca="1" si="488"/>
        <v/>
      </c>
      <c r="Y408" s="138" t="str">
        <f t="shared" ca="1" si="488"/>
        <v/>
      </c>
      <c r="Z408" s="138" t="str">
        <f t="shared" ca="1" si="488"/>
        <v/>
      </c>
      <c r="AA408" s="138" t="str">
        <f t="shared" ca="1" si="488"/>
        <v/>
      </c>
      <c r="AB408" s="138" t="str">
        <f t="shared" ca="1" si="488"/>
        <v/>
      </c>
      <c r="AC408" s="138" t="str">
        <f t="shared" ca="1" si="488"/>
        <v/>
      </c>
      <c r="AD408" s="138" t="str">
        <f t="shared" ca="1" si="488"/>
        <v/>
      </c>
      <c r="AE408" s="138" t="str">
        <f t="shared" ca="1" si="488"/>
        <v/>
      </c>
      <c r="AF408" s="138" t="str">
        <f t="shared" ca="1" si="488"/>
        <v/>
      </c>
      <c r="AG408" s="138" t="str">
        <f t="shared" ca="1" si="488"/>
        <v/>
      </c>
      <c r="AH408" s="138" t="str">
        <f t="shared" ca="1" si="488"/>
        <v/>
      </c>
      <c r="AI408" s="138" t="str">
        <f t="shared" ca="1" si="488"/>
        <v/>
      </c>
      <c r="AJ408" s="138" t="str">
        <f t="shared" ca="1" si="488"/>
        <v/>
      </c>
      <c r="AK408" s="151"/>
      <c r="AL408" s="151"/>
      <c r="AM408" s="151"/>
      <c r="AN408" s="151"/>
      <c r="AO408" s="151"/>
      <c r="AP408" s="151"/>
      <c r="AQ408" s="151"/>
      <c r="AR408" s="151"/>
      <c r="AS408" s="151"/>
      <c r="AT408" s="151"/>
      <c r="AU408" s="151"/>
      <c r="AV408" s="151"/>
      <c r="AW408" s="151"/>
      <c r="AX408" s="151"/>
      <c r="AY408" s="151"/>
      <c r="AZ408" s="151"/>
      <c r="BA408" s="151"/>
      <c r="BB408" s="151"/>
      <c r="BC408" s="151"/>
      <c r="BD408" s="151"/>
      <c r="BE408" s="151"/>
      <c r="BF408" s="151"/>
      <c r="BG408" s="151"/>
      <c r="BH408" s="151"/>
      <c r="BI408" s="151"/>
      <c r="BJ408" s="151"/>
      <c r="BK408" s="151"/>
      <c r="BL408" s="151"/>
      <c r="BM408" s="151"/>
      <c r="BN408" s="151"/>
      <c r="BO408" s="151"/>
      <c r="BP408" s="151"/>
      <c r="BQ408" s="151"/>
      <c r="BR408" s="151"/>
    </row>
    <row r="409" spans="1:70" s="115" customFormat="1" ht="33">
      <c r="A409" s="114"/>
      <c r="B409" s="121"/>
      <c r="C409" s="141">
        <f ca="1">IF(P413="Good",COUNTIF(INDIRECT("P1:P"&amp;ROW(P413)),"Good"))</f>
        <v>59</v>
      </c>
      <c r="D409" s="285" t="str">
        <f ca="1">IFERROR(SUM(Q413:AJ413)/SUM(Q412:AJ412),"-")</f>
        <v>-</v>
      </c>
      <c r="E409" s="139">
        <f ca="1">VLOOKUP(G409,'Code List'!B:D,2,0)</f>
        <v>22</v>
      </c>
      <c r="F409" s="139">
        <f ca="1">VLOOKUP(G409,'Code List'!B:D,3,0)</f>
        <v>650</v>
      </c>
      <c r="G409" s="428" t="str">
        <f ca="1">VLOOKUP(C409,'Code List'!A:B,2,0)</f>
        <v>DJ63-01558M</v>
      </c>
      <c r="H409" s="195">
        <f ca="1">SUM(Q410:AJ410)-K409</f>
        <v>-2832</v>
      </c>
      <c r="I409" s="133"/>
      <c r="J409" s="211">
        <f ca="1">VLOOKUP(G409,'Code List'!B:G,6,0)</f>
        <v>1</v>
      </c>
      <c r="K409" s="140">
        <f ca="1">SUMIFS(Stock!C:C,Stock!B:B,'DA Injection'!G409)+SUMIFS(Stock!C:C,Stock!B:B,VLOOKUP('DA Injection'!G409,'Code List'!$B:$K,10,0))</f>
        <v>2832</v>
      </c>
      <c r="L409" s="140">
        <f ca="1">VLOOKUP(G409,'Code List'!B:F,4,0)</f>
        <v>60.4</v>
      </c>
      <c r="M409" s="140">
        <f ca="1">VLOOKUP(G409,'Code List'!B:F,5,0)</f>
        <v>1</v>
      </c>
      <c r="N409" s="197">
        <f t="shared" ca="1" si="471"/>
        <v>59.602649006622521</v>
      </c>
      <c r="O409" s="134"/>
      <c r="P409" s="124" t="s">
        <v>231</v>
      </c>
      <c r="Q409" s="125" t="s">
        <v>228</v>
      </c>
      <c r="R409" s="126" t="s">
        <v>229</v>
      </c>
      <c r="S409" s="125" t="s">
        <v>228</v>
      </c>
      <c r="T409" s="126" t="s">
        <v>229</v>
      </c>
      <c r="U409" s="125" t="s">
        <v>228</v>
      </c>
      <c r="V409" s="126" t="s">
        <v>229</v>
      </c>
      <c r="W409" s="125" t="s">
        <v>228</v>
      </c>
      <c r="X409" s="126" t="s">
        <v>229</v>
      </c>
      <c r="Y409" s="125" t="s">
        <v>228</v>
      </c>
      <c r="Z409" s="126" t="s">
        <v>229</v>
      </c>
      <c r="AA409" s="125" t="s">
        <v>228</v>
      </c>
      <c r="AB409" s="126" t="s">
        <v>229</v>
      </c>
      <c r="AC409" s="125" t="s">
        <v>228</v>
      </c>
      <c r="AD409" s="126" t="s">
        <v>229</v>
      </c>
      <c r="AE409" s="125" t="s">
        <v>228</v>
      </c>
      <c r="AF409" s="126" t="s">
        <v>229</v>
      </c>
      <c r="AG409" s="125" t="s">
        <v>228</v>
      </c>
      <c r="AH409" s="126" t="s">
        <v>229</v>
      </c>
      <c r="AI409" s="125" t="s">
        <v>228</v>
      </c>
      <c r="AJ409" s="126" t="s">
        <v>229</v>
      </c>
      <c r="AK409" s="150"/>
      <c r="AL409" s="150"/>
      <c r="AM409" s="150"/>
      <c r="AN409" s="150"/>
      <c r="AO409" s="150"/>
      <c r="AP409" s="150"/>
      <c r="AQ409" s="150"/>
      <c r="AR409" s="150"/>
      <c r="AS409" s="150"/>
      <c r="AT409" s="150"/>
      <c r="AU409" s="150"/>
      <c r="AV409" s="150"/>
      <c r="AW409" s="150"/>
      <c r="AX409" s="150"/>
      <c r="AY409" s="150"/>
      <c r="AZ409" s="150"/>
      <c r="BA409" s="150"/>
      <c r="BB409" s="150"/>
      <c r="BC409" s="150"/>
      <c r="BD409" s="150"/>
      <c r="BE409" s="150"/>
      <c r="BF409" s="150"/>
      <c r="BG409" s="150"/>
      <c r="BH409" s="150"/>
      <c r="BI409" s="150"/>
      <c r="BJ409" s="150"/>
      <c r="BK409" s="150"/>
      <c r="BL409" s="150"/>
      <c r="BM409" s="150"/>
      <c r="BN409" s="150"/>
      <c r="BO409" s="150"/>
      <c r="BP409" s="150"/>
      <c r="BQ409" s="150"/>
      <c r="BR409" s="150"/>
    </row>
    <row r="410" spans="1:70" s="115" customFormat="1" ht="66.95" customHeight="1">
      <c r="A410" s="114"/>
      <c r="B410" s="121"/>
      <c r="C410" s="144">
        <f t="shared" ref="C410:M410" ca="1" si="489">C409</f>
        <v>59</v>
      </c>
      <c r="D410" s="264" t="str">
        <f t="shared" ca="1" si="489"/>
        <v>-</v>
      </c>
      <c r="E410" s="144">
        <f t="shared" ca="1" si="489"/>
        <v>22</v>
      </c>
      <c r="F410" s="144">
        <f t="shared" ca="1" si="489"/>
        <v>650</v>
      </c>
      <c r="G410" s="431" t="str">
        <f t="shared" ca="1" si="489"/>
        <v>DJ63-01558M</v>
      </c>
      <c r="H410" s="196">
        <f t="shared" ca="1" si="489"/>
        <v>-2832</v>
      </c>
      <c r="I410" s="144">
        <f t="shared" si="489"/>
        <v>0</v>
      </c>
      <c r="J410" s="212">
        <f t="shared" ca="1" si="489"/>
        <v>1</v>
      </c>
      <c r="K410" s="146">
        <f t="shared" ca="1" si="489"/>
        <v>2832</v>
      </c>
      <c r="L410" s="146">
        <f t="shared" ca="1" si="489"/>
        <v>60.4</v>
      </c>
      <c r="M410" s="146">
        <f t="shared" ca="1" si="489"/>
        <v>1</v>
      </c>
      <c r="N410" s="193">
        <f t="shared" ca="1" si="471"/>
        <v>59.602649006622521</v>
      </c>
      <c r="O410" s="134" t="s">
        <v>238</v>
      </c>
      <c r="P410" s="124"/>
      <c r="Q410" s="463">
        <f ca="1">IF(SUMIFS(INDIRECT("'PSI WM REF'!"&amp;SUBSTITUTE(ADDRESS(1,MATCH(Q$2,INDIRECT("'PSI WM REF'!"&amp;"5:5"),0)),"$1","")&amp;":"&amp;SUBSTITUTE(ADDRESS(1,MATCH(Q$2,INDIRECT("'PSI WM REF'!"&amp;"5:5"),0)),"$1","")),INDIRECT("'PSI WM REF'!"&amp;"C:C"),$G409,INDIRECT("'PSI WM REF'!"&amp;"U:U"),"3.Balance stock (only SEHC)")&gt;0,0,IF(ABS(SUMIFS(INDIRECT("'PSI WM REF'!"&amp;SUBSTITUTE(ADDRESS(1,MATCH(Q$2,INDIRECT("'PSI WM REF'!"&amp;"5:5"),0)),"$1","")&amp;":"&amp;SUBSTITUTE(ADDRESS(1,MATCH(Q$2,INDIRECT("'PSI WM REF'!"&amp;"5:5"),0)),"$1","")),INDIRECT("'PSI WM REF'!"&amp;"C:C"),$G409,INDIRECT("'PSI WM REF'!"&amp;"U:U"),"3.Balance stock (only SEHC)"))&gt;SUMIFS(INDIRECT("'PSI WM REF'!"&amp;SUBSTITUTE(ADDRESS(1,MATCH(Q$2,INDIRECT("'PSI WM REF'!"&amp;"5:5"),0)),"$1","")&amp;":"&amp;SUBSTITUTE(ADDRESS(1,MATCH(Q$2,INDIRECT("'PSI WM REF'!"&amp;"5:5"),0)),"$1","")),INDIRECT("'PSI WM REF'!"&amp;"C:C"),$G409,INDIRECT("'PSI WM REF'!"&amp;"U:U"),"1.Requirements (필요량)"),SUMIFS(INDIRECT("'PSI WM REF'!"&amp;SUBSTITUTE(ADDRESS(1,MATCH(Q$2,INDIRECT("'PSI WM REF'!"&amp;"5:5"),0)),"$1","")&amp;":"&amp;SUBSTITUTE(ADDRESS(1,MATCH(Q$2,INDIRECT("'PSI WM REF'!"&amp;"5:5"),0)),"$1","")),INDIRECT("'PSI WM REF'!"&amp;"C:C"),$G409,INDIRECT("'PSI WM REF'!"&amp;"U:U"),"1.Requirements (필요량)"),ABS(SUMIFS(INDIRECT("'PSI WM REF'!"&amp;SUBSTITUTE(ADDRESS(1,MATCH(Q$2,INDIRECT("'PSI WM REF'!"&amp;"5:5"),0)),"$1","")&amp;":"&amp;SUBSTITUTE(ADDRESS(1,MATCH(Q$2,INDIRECT("'PSI WM REF'!"&amp;"5:5"),0)),"$1","")),INDIRECT("'PSI WM REF'!"&amp;"C:C"),$G409,INDIRECT("'PSI WM REF'!"&amp;"U:U"),"3.Balance stock (only SEHC)"))))+N(" [[[[               Comment: WM REF PSI              ]]]")+IFERROR(SUMIFS(INDIRECT("'PSI VC'!"&amp;SUBSTITUTE(ADDRESS(1,MATCH(Q$2,INDIRECT("'PSI VC'!"&amp;"3:3"),0)),"$1","")&amp;":"&amp;SUBSTITUTE(ADDRESS(1,MATCH(Q$2,INDIRECT("'PSI VC'!"&amp;"3:3"),0)),"$1","")),INDIRECT("'PSI VC'!"&amp;"A:A"),$G409),0)+N("[[[                    Comment: VC PSI                    ]]]")+SUMIFS(INDIRECT("'Assy PSI Shortage'!"&amp;SUBSTITUTE(ADDRESS(1,42+MATCH(Q$2,INDIRECT("'Assy PSI Shortage'!"&amp;"AQ2:BA2"),0)),"$1","")&amp;":"&amp;SUBSTITUTE(ADDRESS(1,42+MATCH(Q$2,INDIRECT("'Assy PSI Shortage'!"&amp;"AQ2:BA2"),0)),"$1","")),'Assy PSI Shortage'!$AP:$AP,'DA Injection'!$G409)+N("[[[                    Comment: Assy PSI                    ]]]")</f>
        <v>0</v>
      </c>
      <c r="R410" s="464"/>
      <c r="S410" s="463">
        <f ca="1">IF(SUMIFS(INDIRECT("'PSI WM REF'!"&amp;SUBSTITUTE(ADDRESS(1,MATCH(S$2,INDIRECT("'PSI WM REF'!"&amp;"5:5"),0)),"$1","")&amp;":"&amp;SUBSTITUTE(ADDRESS(1,MATCH(S$2,INDIRECT("'PSI WM REF'!"&amp;"5:5"),0)),"$1","")),INDIRECT("'PSI WM REF'!"&amp;"C:C"),$G409,INDIRECT("'PSI WM REF'!"&amp;"U:U"),"3.Balance stock (only SEHC)")&gt;0,0,IF(ABS(SUMIFS(INDIRECT("'PSI WM REF'!"&amp;SUBSTITUTE(ADDRESS(1,MATCH(S$2,INDIRECT("'PSI WM REF'!"&amp;"5:5"),0)),"$1","")&amp;":"&amp;SUBSTITUTE(ADDRESS(1,MATCH(S$2,INDIRECT("'PSI WM REF'!"&amp;"5:5"),0)),"$1","")),INDIRECT("'PSI WM REF'!"&amp;"C:C"),$G409,INDIRECT("'PSI WM REF'!"&amp;"U:U"),"3.Balance stock (only SEHC)"))&gt;SUMIFS(INDIRECT("'PSI WM REF'!"&amp;SUBSTITUTE(ADDRESS(1,MATCH(S$2,INDIRECT("'PSI WM REF'!"&amp;"5:5"),0)),"$1","")&amp;":"&amp;SUBSTITUTE(ADDRESS(1,MATCH(S$2,INDIRECT("'PSI WM REF'!"&amp;"5:5"),0)),"$1","")),INDIRECT("'PSI WM REF'!"&amp;"C:C"),$G409,INDIRECT("'PSI WM REF'!"&amp;"U:U"),"1.Requirements (필요량)"),SUMIFS(INDIRECT("'PSI WM REF'!"&amp;SUBSTITUTE(ADDRESS(1,MATCH(S$2,INDIRECT("'PSI WM REF'!"&amp;"5:5"),0)),"$1","")&amp;":"&amp;SUBSTITUTE(ADDRESS(1,MATCH(S$2,INDIRECT("'PSI WM REF'!"&amp;"5:5"),0)),"$1","")),INDIRECT("'PSI WM REF'!"&amp;"C:C"),$G409,INDIRECT("'PSI WM REF'!"&amp;"U:U"),"1.Requirements (필요량)"),ABS(SUMIFS(INDIRECT("'PSI WM REF'!"&amp;SUBSTITUTE(ADDRESS(1,MATCH(S$2,INDIRECT("'PSI WM REF'!"&amp;"5:5"),0)),"$1","")&amp;":"&amp;SUBSTITUTE(ADDRESS(1,MATCH(S$2,INDIRECT("'PSI WM REF'!"&amp;"5:5"),0)),"$1","")),INDIRECT("'PSI WM REF'!"&amp;"C:C"),$G409,INDIRECT("'PSI WM REF'!"&amp;"U:U"),"3.Balance stock (only SEHC)"))))+N(" [[[[               Comment: WM REF PSI              ]]]")+IFERROR(SUMIFS(INDIRECT("'PSI VC'!"&amp;SUBSTITUTE(ADDRESS(1,MATCH(S$2,INDIRECT("'PSI VC'!"&amp;"3:3"),0)),"$1","")&amp;":"&amp;SUBSTITUTE(ADDRESS(1,MATCH(S$2,INDIRECT("'PSI VC'!"&amp;"3:3"),0)),"$1","")),INDIRECT("'PSI VC'!"&amp;"A:A"),$G409),0)+N("[[[                    Comment: VC PSI                    ]]]")+SUMIFS(INDIRECT("'Assy PSI Shortage'!"&amp;SUBSTITUTE(ADDRESS(1,42+MATCH(S$2,INDIRECT("'Assy PSI Shortage'!"&amp;"AQ2:BA2"),0)),"$1","")&amp;":"&amp;SUBSTITUTE(ADDRESS(1,42+MATCH(S$2,INDIRECT("'Assy PSI Shortage'!"&amp;"AQ2:BA2"),0)),"$1","")),'Assy PSI Shortage'!$AP:$AP,'DA Injection'!$G409)+N("[[[                    Comment: Assy PSI                    ]]]")</f>
        <v>0</v>
      </c>
      <c r="T410" s="464"/>
      <c r="U410" s="463">
        <f ca="1">IF(SUMIFS(INDIRECT("'PSI WM REF'!"&amp;SUBSTITUTE(ADDRESS(1,MATCH(U$2,INDIRECT("'PSI WM REF'!"&amp;"5:5"),0)),"$1","")&amp;":"&amp;SUBSTITUTE(ADDRESS(1,MATCH(U$2,INDIRECT("'PSI WM REF'!"&amp;"5:5"),0)),"$1","")),INDIRECT("'PSI WM REF'!"&amp;"C:C"),$G409,INDIRECT("'PSI WM REF'!"&amp;"U:U"),"3.Balance stock (only SEHC)")&gt;0,0,IF(ABS(SUMIFS(INDIRECT("'PSI WM REF'!"&amp;SUBSTITUTE(ADDRESS(1,MATCH(U$2,INDIRECT("'PSI WM REF'!"&amp;"5:5"),0)),"$1","")&amp;":"&amp;SUBSTITUTE(ADDRESS(1,MATCH(U$2,INDIRECT("'PSI WM REF'!"&amp;"5:5"),0)),"$1","")),INDIRECT("'PSI WM REF'!"&amp;"C:C"),$G409,INDIRECT("'PSI WM REF'!"&amp;"U:U"),"3.Balance stock (only SEHC)"))&gt;SUMIFS(INDIRECT("'PSI WM REF'!"&amp;SUBSTITUTE(ADDRESS(1,MATCH(U$2,INDIRECT("'PSI WM REF'!"&amp;"5:5"),0)),"$1","")&amp;":"&amp;SUBSTITUTE(ADDRESS(1,MATCH(U$2,INDIRECT("'PSI WM REF'!"&amp;"5:5"),0)),"$1","")),INDIRECT("'PSI WM REF'!"&amp;"C:C"),$G409,INDIRECT("'PSI WM REF'!"&amp;"U:U"),"1.Requirements (필요량)"),SUMIFS(INDIRECT("'PSI WM REF'!"&amp;SUBSTITUTE(ADDRESS(1,MATCH(U$2,INDIRECT("'PSI WM REF'!"&amp;"5:5"),0)),"$1","")&amp;":"&amp;SUBSTITUTE(ADDRESS(1,MATCH(U$2,INDIRECT("'PSI WM REF'!"&amp;"5:5"),0)),"$1","")),INDIRECT("'PSI WM REF'!"&amp;"C:C"),$G409,INDIRECT("'PSI WM REF'!"&amp;"U:U"),"1.Requirements (필요량)"),ABS(SUMIFS(INDIRECT("'PSI WM REF'!"&amp;SUBSTITUTE(ADDRESS(1,MATCH(U$2,INDIRECT("'PSI WM REF'!"&amp;"5:5"),0)),"$1","")&amp;":"&amp;SUBSTITUTE(ADDRESS(1,MATCH(U$2,INDIRECT("'PSI WM REF'!"&amp;"5:5"),0)),"$1","")),INDIRECT("'PSI WM REF'!"&amp;"C:C"),$G409,INDIRECT("'PSI WM REF'!"&amp;"U:U"),"3.Balance stock (only SEHC)"))))+N(" [[[[               Comment: WM REF PSI              ]]]")+IFERROR(SUMIFS(INDIRECT("'PSI VC'!"&amp;SUBSTITUTE(ADDRESS(1,MATCH(U$2,INDIRECT("'PSI VC'!"&amp;"3:3"),0)),"$1","")&amp;":"&amp;SUBSTITUTE(ADDRESS(1,MATCH(U$2,INDIRECT("'PSI VC'!"&amp;"3:3"),0)),"$1","")),INDIRECT("'PSI VC'!"&amp;"A:A"),$G409),0)+N("[[[                    Comment: VC PSI                    ]]]")+SUMIFS(INDIRECT("'Assy PSI Shortage'!"&amp;SUBSTITUTE(ADDRESS(1,42+MATCH(U$2,INDIRECT("'Assy PSI Shortage'!"&amp;"AQ2:BA2"),0)),"$1","")&amp;":"&amp;SUBSTITUTE(ADDRESS(1,42+MATCH(U$2,INDIRECT("'Assy PSI Shortage'!"&amp;"AQ2:BA2"),0)),"$1","")),'Assy PSI Shortage'!$AP:$AP,'DA Injection'!$G409)+N("[[[                    Comment: Assy PSI                    ]]]")</f>
        <v>0</v>
      </c>
      <c r="V410" s="464"/>
      <c r="W410" s="463">
        <f ca="1">IF(SUMIFS(INDIRECT("'PSI WM REF'!"&amp;SUBSTITUTE(ADDRESS(1,MATCH(W$2,INDIRECT("'PSI WM REF'!"&amp;"5:5"),0)),"$1","")&amp;":"&amp;SUBSTITUTE(ADDRESS(1,MATCH(W$2,INDIRECT("'PSI WM REF'!"&amp;"5:5"),0)),"$1","")),INDIRECT("'PSI WM REF'!"&amp;"C:C"),$G409,INDIRECT("'PSI WM REF'!"&amp;"U:U"),"3.Balance stock (only SEHC)")&gt;0,0,IF(ABS(SUMIFS(INDIRECT("'PSI WM REF'!"&amp;SUBSTITUTE(ADDRESS(1,MATCH(W$2,INDIRECT("'PSI WM REF'!"&amp;"5:5"),0)),"$1","")&amp;":"&amp;SUBSTITUTE(ADDRESS(1,MATCH(W$2,INDIRECT("'PSI WM REF'!"&amp;"5:5"),0)),"$1","")),INDIRECT("'PSI WM REF'!"&amp;"C:C"),$G409,INDIRECT("'PSI WM REF'!"&amp;"U:U"),"3.Balance stock (only SEHC)"))&gt;SUMIFS(INDIRECT("'PSI WM REF'!"&amp;SUBSTITUTE(ADDRESS(1,MATCH(W$2,INDIRECT("'PSI WM REF'!"&amp;"5:5"),0)),"$1","")&amp;":"&amp;SUBSTITUTE(ADDRESS(1,MATCH(W$2,INDIRECT("'PSI WM REF'!"&amp;"5:5"),0)),"$1","")),INDIRECT("'PSI WM REF'!"&amp;"C:C"),$G409,INDIRECT("'PSI WM REF'!"&amp;"U:U"),"1.Requirements (필요량)"),SUMIFS(INDIRECT("'PSI WM REF'!"&amp;SUBSTITUTE(ADDRESS(1,MATCH(W$2,INDIRECT("'PSI WM REF'!"&amp;"5:5"),0)),"$1","")&amp;":"&amp;SUBSTITUTE(ADDRESS(1,MATCH(W$2,INDIRECT("'PSI WM REF'!"&amp;"5:5"),0)),"$1","")),INDIRECT("'PSI WM REF'!"&amp;"C:C"),$G409,INDIRECT("'PSI WM REF'!"&amp;"U:U"),"1.Requirements (필요량)"),ABS(SUMIFS(INDIRECT("'PSI WM REF'!"&amp;SUBSTITUTE(ADDRESS(1,MATCH(W$2,INDIRECT("'PSI WM REF'!"&amp;"5:5"),0)),"$1","")&amp;":"&amp;SUBSTITUTE(ADDRESS(1,MATCH(W$2,INDIRECT("'PSI WM REF'!"&amp;"5:5"),0)),"$1","")),INDIRECT("'PSI WM REF'!"&amp;"C:C"),$G409,INDIRECT("'PSI WM REF'!"&amp;"U:U"),"3.Balance stock (only SEHC)"))))+N(" [[[[               Comment: WM REF PSI              ]]]")+IFERROR(SUMIFS(INDIRECT("'PSI VC'!"&amp;SUBSTITUTE(ADDRESS(1,MATCH(W$2,INDIRECT("'PSI VC'!"&amp;"3:3"),0)),"$1","")&amp;":"&amp;SUBSTITUTE(ADDRESS(1,MATCH(W$2,INDIRECT("'PSI VC'!"&amp;"3:3"),0)),"$1","")),INDIRECT("'PSI VC'!"&amp;"A:A"),$G409),0)+N("[[[                    Comment: VC PSI                    ]]]")+SUMIFS(INDIRECT("'Assy PSI Shortage'!"&amp;SUBSTITUTE(ADDRESS(1,42+MATCH(W$2,INDIRECT("'Assy PSI Shortage'!"&amp;"AQ2:BA2"),0)),"$1","")&amp;":"&amp;SUBSTITUTE(ADDRESS(1,42+MATCH(W$2,INDIRECT("'Assy PSI Shortage'!"&amp;"AQ2:BA2"),0)),"$1","")),'Assy PSI Shortage'!$AP:$AP,'DA Injection'!$G409)+N("[[[                    Comment: Assy PSI                    ]]]")</f>
        <v>0</v>
      </c>
      <c r="X410" s="464"/>
      <c r="Y410" s="463">
        <f ca="1">IF(SUMIFS(INDIRECT("'PSI WM REF'!"&amp;SUBSTITUTE(ADDRESS(1,MATCH(Y$2,INDIRECT("'PSI WM REF'!"&amp;"5:5"),0)),"$1","")&amp;":"&amp;SUBSTITUTE(ADDRESS(1,MATCH(Y$2,INDIRECT("'PSI WM REF'!"&amp;"5:5"),0)),"$1","")),INDIRECT("'PSI WM REF'!"&amp;"C:C"),$G409,INDIRECT("'PSI WM REF'!"&amp;"U:U"),"3.Balance stock (only SEHC)")&gt;0,0,IF(ABS(SUMIFS(INDIRECT("'PSI WM REF'!"&amp;SUBSTITUTE(ADDRESS(1,MATCH(Y$2,INDIRECT("'PSI WM REF'!"&amp;"5:5"),0)),"$1","")&amp;":"&amp;SUBSTITUTE(ADDRESS(1,MATCH(Y$2,INDIRECT("'PSI WM REF'!"&amp;"5:5"),0)),"$1","")),INDIRECT("'PSI WM REF'!"&amp;"C:C"),$G409,INDIRECT("'PSI WM REF'!"&amp;"U:U"),"3.Balance stock (only SEHC)"))&gt;SUMIFS(INDIRECT("'PSI WM REF'!"&amp;SUBSTITUTE(ADDRESS(1,MATCH(Y$2,INDIRECT("'PSI WM REF'!"&amp;"5:5"),0)),"$1","")&amp;":"&amp;SUBSTITUTE(ADDRESS(1,MATCH(Y$2,INDIRECT("'PSI WM REF'!"&amp;"5:5"),0)),"$1","")),INDIRECT("'PSI WM REF'!"&amp;"C:C"),$G409,INDIRECT("'PSI WM REF'!"&amp;"U:U"),"1.Requirements (필요량)"),SUMIFS(INDIRECT("'PSI WM REF'!"&amp;SUBSTITUTE(ADDRESS(1,MATCH(Y$2,INDIRECT("'PSI WM REF'!"&amp;"5:5"),0)),"$1","")&amp;":"&amp;SUBSTITUTE(ADDRESS(1,MATCH(Y$2,INDIRECT("'PSI WM REF'!"&amp;"5:5"),0)),"$1","")),INDIRECT("'PSI WM REF'!"&amp;"C:C"),$G409,INDIRECT("'PSI WM REF'!"&amp;"U:U"),"1.Requirements (필요량)"),ABS(SUMIFS(INDIRECT("'PSI WM REF'!"&amp;SUBSTITUTE(ADDRESS(1,MATCH(Y$2,INDIRECT("'PSI WM REF'!"&amp;"5:5"),0)),"$1","")&amp;":"&amp;SUBSTITUTE(ADDRESS(1,MATCH(Y$2,INDIRECT("'PSI WM REF'!"&amp;"5:5"),0)),"$1","")),INDIRECT("'PSI WM REF'!"&amp;"C:C"),$G409,INDIRECT("'PSI WM REF'!"&amp;"U:U"),"3.Balance stock (only SEHC)"))))+N(" [[[[               Comment: WM REF PSI              ]]]")+IFERROR(SUMIFS(INDIRECT("'PSI VC'!"&amp;SUBSTITUTE(ADDRESS(1,MATCH(Y$2,INDIRECT("'PSI VC'!"&amp;"3:3"),0)),"$1","")&amp;":"&amp;SUBSTITUTE(ADDRESS(1,MATCH(Y$2,INDIRECT("'PSI VC'!"&amp;"3:3"),0)),"$1","")),INDIRECT("'PSI VC'!"&amp;"A:A"),$G409),0)+N("[[[                    Comment: VC PSI                    ]]]")+SUMIFS(INDIRECT("'Assy PSI Shortage'!"&amp;SUBSTITUTE(ADDRESS(1,42+MATCH(Y$2,INDIRECT("'Assy PSI Shortage'!"&amp;"AQ2:BA2"),0)),"$1","")&amp;":"&amp;SUBSTITUTE(ADDRESS(1,42+MATCH(Y$2,INDIRECT("'Assy PSI Shortage'!"&amp;"AQ2:BA2"),0)),"$1","")),'Assy PSI Shortage'!$AP:$AP,'DA Injection'!$G409)+N("[[[                    Comment: Assy PSI                    ]]]")</f>
        <v>0</v>
      </c>
      <c r="Z410" s="464"/>
      <c r="AA410" s="463">
        <f ca="1">IF(SUMIFS(INDIRECT("'PSI WM REF'!"&amp;SUBSTITUTE(ADDRESS(1,MATCH(AA$2,INDIRECT("'PSI WM REF'!"&amp;"5:5"),0)),"$1","")&amp;":"&amp;SUBSTITUTE(ADDRESS(1,MATCH(AA$2,INDIRECT("'PSI WM REF'!"&amp;"5:5"),0)),"$1","")),INDIRECT("'PSI WM REF'!"&amp;"C:C"),$G409,INDIRECT("'PSI WM REF'!"&amp;"U:U"),"3.Balance stock (only SEHC)")&gt;0,0,IF(ABS(SUMIFS(INDIRECT("'PSI WM REF'!"&amp;SUBSTITUTE(ADDRESS(1,MATCH(AA$2,INDIRECT("'PSI WM REF'!"&amp;"5:5"),0)),"$1","")&amp;":"&amp;SUBSTITUTE(ADDRESS(1,MATCH(AA$2,INDIRECT("'PSI WM REF'!"&amp;"5:5"),0)),"$1","")),INDIRECT("'PSI WM REF'!"&amp;"C:C"),$G409,INDIRECT("'PSI WM REF'!"&amp;"U:U"),"3.Balance stock (only SEHC)"))&gt;SUMIFS(INDIRECT("'PSI WM REF'!"&amp;SUBSTITUTE(ADDRESS(1,MATCH(AA$2,INDIRECT("'PSI WM REF'!"&amp;"5:5"),0)),"$1","")&amp;":"&amp;SUBSTITUTE(ADDRESS(1,MATCH(AA$2,INDIRECT("'PSI WM REF'!"&amp;"5:5"),0)),"$1","")),INDIRECT("'PSI WM REF'!"&amp;"C:C"),$G409,INDIRECT("'PSI WM REF'!"&amp;"U:U"),"1.Requirements (필요량)"),SUMIFS(INDIRECT("'PSI WM REF'!"&amp;SUBSTITUTE(ADDRESS(1,MATCH(AA$2,INDIRECT("'PSI WM REF'!"&amp;"5:5"),0)),"$1","")&amp;":"&amp;SUBSTITUTE(ADDRESS(1,MATCH(AA$2,INDIRECT("'PSI WM REF'!"&amp;"5:5"),0)),"$1","")),INDIRECT("'PSI WM REF'!"&amp;"C:C"),$G409,INDIRECT("'PSI WM REF'!"&amp;"U:U"),"1.Requirements (필요량)"),ABS(SUMIFS(INDIRECT("'PSI WM REF'!"&amp;SUBSTITUTE(ADDRESS(1,MATCH(AA$2,INDIRECT("'PSI WM REF'!"&amp;"5:5"),0)),"$1","")&amp;":"&amp;SUBSTITUTE(ADDRESS(1,MATCH(AA$2,INDIRECT("'PSI WM REF'!"&amp;"5:5"),0)),"$1","")),INDIRECT("'PSI WM REF'!"&amp;"C:C"),$G409,INDIRECT("'PSI WM REF'!"&amp;"U:U"),"3.Balance stock (only SEHC)"))))+N(" [[[[               Comment: WM REF PSI              ]]]")+IFERROR(SUMIFS(INDIRECT("'PSI VC'!"&amp;SUBSTITUTE(ADDRESS(1,MATCH(AA$2,INDIRECT("'PSI VC'!"&amp;"3:3"),0)),"$1","")&amp;":"&amp;SUBSTITUTE(ADDRESS(1,MATCH(AA$2,INDIRECT("'PSI VC'!"&amp;"3:3"),0)),"$1","")),INDIRECT("'PSI VC'!"&amp;"A:A"),$G409),0)+N("[[[                    Comment: VC PSI                    ]]]")+SUMIFS(INDIRECT("'Assy PSI Shortage'!"&amp;SUBSTITUTE(ADDRESS(1,42+MATCH(AA$2,INDIRECT("'Assy PSI Shortage'!"&amp;"AQ2:BA2"),0)),"$1","")&amp;":"&amp;SUBSTITUTE(ADDRESS(1,42+MATCH(AA$2,INDIRECT("'Assy PSI Shortage'!"&amp;"AQ2:BA2"),0)),"$1","")),'Assy PSI Shortage'!$AP:$AP,'DA Injection'!$G409)+N("[[[                    Comment: Assy PSI                    ]]]")</f>
        <v>0</v>
      </c>
      <c r="AB410" s="464"/>
      <c r="AC410" s="463">
        <f ca="1">IF(SUMIFS(INDIRECT("'PSI WM REF'!"&amp;SUBSTITUTE(ADDRESS(1,MATCH(AC$2,INDIRECT("'PSI WM REF'!"&amp;"5:5"),0)),"$1","")&amp;":"&amp;SUBSTITUTE(ADDRESS(1,MATCH(AC$2,INDIRECT("'PSI WM REF'!"&amp;"5:5"),0)),"$1","")),INDIRECT("'PSI WM REF'!"&amp;"C:C"),$G409,INDIRECT("'PSI WM REF'!"&amp;"U:U"),"3.Balance stock (only SEHC)")&gt;0,0,IF(ABS(SUMIFS(INDIRECT("'PSI WM REF'!"&amp;SUBSTITUTE(ADDRESS(1,MATCH(AC$2,INDIRECT("'PSI WM REF'!"&amp;"5:5"),0)),"$1","")&amp;":"&amp;SUBSTITUTE(ADDRESS(1,MATCH(AC$2,INDIRECT("'PSI WM REF'!"&amp;"5:5"),0)),"$1","")),INDIRECT("'PSI WM REF'!"&amp;"C:C"),$G409,INDIRECT("'PSI WM REF'!"&amp;"U:U"),"3.Balance stock (only SEHC)"))&gt;SUMIFS(INDIRECT("'PSI WM REF'!"&amp;SUBSTITUTE(ADDRESS(1,MATCH(AC$2,INDIRECT("'PSI WM REF'!"&amp;"5:5"),0)),"$1","")&amp;":"&amp;SUBSTITUTE(ADDRESS(1,MATCH(AC$2,INDIRECT("'PSI WM REF'!"&amp;"5:5"),0)),"$1","")),INDIRECT("'PSI WM REF'!"&amp;"C:C"),$G409,INDIRECT("'PSI WM REF'!"&amp;"U:U"),"1.Requirements (필요량)"),SUMIFS(INDIRECT("'PSI WM REF'!"&amp;SUBSTITUTE(ADDRESS(1,MATCH(AC$2,INDIRECT("'PSI WM REF'!"&amp;"5:5"),0)),"$1","")&amp;":"&amp;SUBSTITUTE(ADDRESS(1,MATCH(AC$2,INDIRECT("'PSI WM REF'!"&amp;"5:5"),0)),"$1","")),INDIRECT("'PSI WM REF'!"&amp;"C:C"),$G409,INDIRECT("'PSI WM REF'!"&amp;"U:U"),"1.Requirements (필요량)"),ABS(SUMIFS(INDIRECT("'PSI WM REF'!"&amp;SUBSTITUTE(ADDRESS(1,MATCH(AC$2,INDIRECT("'PSI WM REF'!"&amp;"5:5"),0)),"$1","")&amp;":"&amp;SUBSTITUTE(ADDRESS(1,MATCH(AC$2,INDIRECT("'PSI WM REF'!"&amp;"5:5"),0)),"$1","")),INDIRECT("'PSI WM REF'!"&amp;"C:C"),$G409,INDIRECT("'PSI WM REF'!"&amp;"U:U"),"3.Balance stock (only SEHC)"))))+N(" [[[[               Comment: WM REF PSI              ]]]")+IFERROR(SUMIFS(INDIRECT("'PSI VC'!"&amp;SUBSTITUTE(ADDRESS(1,MATCH(AC$2,INDIRECT("'PSI VC'!"&amp;"3:3"),0)),"$1","")&amp;":"&amp;SUBSTITUTE(ADDRESS(1,MATCH(AC$2,INDIRECT("'PSI VC'!"&amp;"3:3"),0)),"$1","")),INDIRECT("'PSI VC'!"&amp;"A:A"),$G409),0)+N("[[[                    Comment: VC PSI                    ]]]")+SUMIFS(INDIRECT("'Assy PSI Shortage'!"&amp;SUBSTITUTE(ADDRESS(1,42+MATCH(AC$2,INDIRECT("'Assy PSI Shortage'!"&amp;"AQ2:BA2"),0)),"$1","")&amp;":"&amp;SUBSTITUTE(ADDRESS(1,42+MATCH(AC$2,INDIRECT("'Assy PSI Shortage'!"&amp;"AQ2:BA2"),0)),"$1","")),'Assy PSI Shortage'!$AP:$AP,'DA Injection'!$G409)+N("[[[                    Comment: Assy PSI                    ]]]")</f>
        <v>0</v>
      </c>
      <c r="AD410" s="464"/>
      <c r="AE410" s="463">
        <f ca="1">IF(SUMIFS(INDIRECT("'PSI WM REF'!"&amp;SUBSTITUTE(ADDRESS(1,MATCH(AE$2,INDIRECT("'PSI WM REF'!"&amp;"5:5"),0)),"$1","")&amp;":"&amp;SUBSTITUTE(ADDRESS(1,MATCH(AE$2,INDIRECT("'PSI WM REF'!"&amp;"5:5"),0)),"$1","")),INDIRECT("'PSI WM REF'!"&amp;"C:C"),$G409,INDIRECT("'PSI WM REF'!"&amp;"U:U"),"3.Balance stock (only SEHC)")&gt;0,0,IF(ABS(SUMIFS(INDIRECT("'PSI WM REF'!"&amp;SUBSTITUTE(ADDRESS(1,MATCH(AE$2,INDIRECT("'PSI WM REF'!"&amp;"5:5"),0)),"$1","")&amp;":"&amp;SUBSTITUTE(ADDRESS(1,MATCH(AE$2,INDIRECT("'PSI WM REF'!"&amp;"5:5"),0)),"$1","")),INDIRECT("'PSI WM REF'!"&amp;"C:C"),$G409,INDIRECT("'PSI WM REF'!"&amp;"U:U"),"3.Balance stock (only SEHC)"))&gt;SUMIFS(INDIRECT("'PSI WM REF'!"&amp;SUBSTITUTE(ADDRESS(1,MATCH(AE$2,INDIRECT("'PSI WM REF'!"&amp;"5:5"),0)),"$1","")&amp;":"&amp;SUBSTITUTE(ADDRESS(1,MATCH(AE$2,INDIRECT("'PSI WM REF'!"&amp;"5:5"),0)),"$1","")),INDIRECT("'PSI WM REF'!"&amp;"C:C"),$G409,INDIRECT("'PSI WM REF'!"&amp;"U:U"),"1.Requirements (필요량)"),SUMIFS(INDIRECT("'PSI WM REF'!"&amp;SUBSTITUTE(ADDRESS(1,MATCH(AE$2,INDIRECT("'PSI WM REF'!"&amp;"5:5"),0)),"$1","")&amp;":"&amp;SUBSTITUTE(ADDRESS(1,MATCH(AE$2,INDIRECT("'PSI WM REF'!"&amp;"5:5"),0)),"$1","")),INDIRECT("'PSI WM REF'!"&amp;"C:C"),$G409,INDIRECT("'PSI WM REF'!"&amp;"U:U"),"1.Requirements (필요량)"),ABS(SUMIFS(INDIRECT("'PSI WM REF'!"&amp;SUBSTITUTE(ADDRESS(1,MATCH(AE$2,INDIRECT("'PSI WM REF'!"&amp;"5:5"),0)),"$1","")&amp;":"&amp;SUBSTITUTE(ADDRESS(1,MATCH(AE$2,INDIRECT("'PSI WM REF'!"&amp;"5:5"),0)),"$1","")),INDIRECT("'PSI WM REF'!"&amp;"C:C"),$G409,INDIRECT("'PSI WM REF'!"&amp;"U:U"),"3.Balance stock (only SEHC)"))))+N(" [[[[               Comment: WM REF PSI              ]]]")+IFERROR(SUMIFS(INDIRECT("'PSI VC'!"&amp;SUBSTITUTE(ADDRESS(1,MATCH(AE$2,INDIRECT("'PSI VC'!"&amp;"3:3"),0)),"$1","")&amp;":"&amp;SUBSTITUTE(ADDRESS(1,MATCH(AE$2,INDIRECT("'PSI VC'!"&amp;"3:3"),0)),"$1","")),INDIRECT("'PSI VC'!"&amp;"A:A"),$G409),0)+N("[[[                    Comment: VC PSI                    ]]]")+SUMIFS(INDIRECT("'Assy PSI Shortage'!"&amp;SUBSTITUTE(ADDRESS(1,42+MATCH(AE$2,INDIRECT("'Assy PSI Shortage'!"&amp;"AQ2:BA2"),0)),"$1","")&amp;":"&amp;SUBSTITUTE(ADDRESS(1,42+MATCH(AE$2,INDIRECT("'Assy PSI Shortage'!"&amp;"AQ2:BA2"),0)),"$1","")),'Assy PSI Shortage'!$AP:$AP,'DA Injection'!$G409)+N("[[[                    Comment: Assy PSI                    ]]]")</f>
        <v>0</v>
      </c>
      <c r="AF410" s="464"/>
      <c r="AG410" s="463">
        <f ca="1">IF(SUMIFS(INDIRECT("'PSI WM REF'!"&amp;SUBSTITUTE(ADDRESS(1,MATCH(AG$2,INDIRECT("'PSI WM REF'!"&amp;"5:5"),0)),"$1","")&amp;":"&amp;SUBSTITUTE(ADDRESS(1,MATCH(AG$2,INDIRECT("'PSI WM REF'!"&amp;"5:5"),0)),"$1","")),INDIRECT("'PSI WM REF'!"&amp;"C:C"),$G409,INDIRECT("'PSI WM REF'!"&amp;"U:U"),"3.Balance stock (only SEHC)")&gt;0,0,IF(ABS(SUMIFS(INDIRECT("'PSI WM REF'!"&amp;SUBSTITUTE(ADDRESS(1,MATCH(AG$2,INDIRECT("'PSI WM REF'!"&amp;"5:5"),0)),"$1","")&amp;":"&amp;SUBSTITUTE(ADDRESS(1,MATCH(AG$2,INDIRECT("'PSI WM REF'!"&amp;"5:5"),0)),"$1","")),INDIRECT("'PSI WM REF'!"&amp;"C:C"),$G409,INDIRECT("'PSI WM REF'!"&amp;"U:U"),"3.Balance stock (only SEHC)"))&gt;SUMIFS(INDIRECT("'PSI WM REF'!"&amp;SUBSTITUTE(ADDRESS(1,MATCH(AG$2,INDIRECT("'PSI WM REF'!"&amp;"5:5"),0)),"$1","")&amp;":"&amp;SUBSTITUTE(ADDRESS(1,MATCH(AG$2,INDIRECT("'PSI WM REF'!"&amp;"5:5"),0)),"$1","")),INDIRECT("'PSI WM REF'!"&amp;"C:C"),$G409,INDIRECT("'PSI WM REF'!"&amp;"U:U"),"1.Requirements (필요량)"),SUMIFS(INDIRECT("'PSI WM REF'!"&amp;SUBSTITUTE(ADDRESS(1,MATCH(AG$2,INDIRECT("'PSI WM REF'!"&amp;"5:5"),0)),"$1","")&amp;":"&amp;SUBSTITUTE(ADDRESS(1,MATCH(AG$2,INDIRECT("'PSI WM REF'!"&amp;"5:5"),0)),"$1","")),INDIRECT("'PSI WM REF'!"&amp;"C:C"),$G409,INDIRECT("'PSI WM REF'!"&amp;"U:U"),"1.Requirements (필요량)"),ABS(SUMIFS(INDIRECT("'PSI WM REF'!"&amp;SUBSTITUTE(ADDRESS(1,MATCH(AG$2,INDIRECT("'PSI WM REF'!"&amp;"5:5"),0)),"$1","")&amp;":"&amp;SUBSTITUTE(ADDRESS(1,MATCH(AG$2,INDIRECT("'PSI WM REF'!"&amp;"5:5"),0)),"$1","")),INDIRECT("'PSI WM REF'!"&amp;"C:C"),$G409,INDIRECT("'PSI WM REF'!"&amp;"U:U"),"3.Balance stock (only SEHC)"))))+N(" [[[[               Comment: WM REF PSI              ]]]")+IFERROR(SUMIFS(INDIRECT("'PSI VC'!"&amp;SUBSTITUTE(ADDRESS(1,MATCH(AG$2,INDIRECT("'PSI VC'!"&amp;"3:3"),0)),"$1","")&amp;":"&amp;SUBSTITUTE(ADDRESS(1,MATCH(AG$2,INDIRECT("'PSI VC'!"&amp;"3:3"),0)),"$1","")),INDIRECT("'PSI VC'!"&amp;"A:A"),$G409),0)+N("[[[                    Comment: VC PSI                    ]]]")+SUMIFS(INDIRECT("'Assy PSI Shortage'!"&amp;SUBSTITUTE(ADDRESS(1,42+MATCH(AG$2,INDIRECT("'Assy PSI Shortage'!"&amp;"AQ2:BA2"),0)),"$1","")&amp;":"&amp;SUBSTITUTE(ADDRESS(1,42+MATCH(AG$2,INDIRECT("'Assy PSI Shortage'!"&amp;"AQ2:BA2"),0)),"$1","")),'Assy PSI Shortage'!$AP:$AP,'DA Injection'!$G409)+N("[[[                    Comment: Assy PSI                    ]]]")</f>
        <v>0</v>
      </c>
      <c r="AH410" s="464"/>
      <c r="AI410" s="463">
        <f ca="1">IF(SUMIFS(INDIRECT("'PSI WM REF'!"&amp;SUBSTITUTE(ADDRESS(1,MATCH(AI$2,INDIRECT("'PSI WM REF'!"&amp;"5:5"),0)),"$1","")&amp;":"&amp;SUBSTITUTE(ADDRESS(1,MATCH(AI$2,INDIRECT("'PSI WM REF'!"&amp;"5:5"),0)),"$1","")),INDIRECT("'PSI WM REF'!"&amp;"C:C"),$G409,INDIRECT("'PSI WM REF'!"&amp;"U:U"),"3.Balance stock (only SEHC)")&gt;0,0,IF(ABS(SUMIFS(INDIRECT("'PSI WM REF'!"&amp;SUBSTITUTE(ADDRESS(1,MATCH(AI$2,INDIRECT("'PSI WM REF'!"&amp;"5:5"),0)),"$1","")&amp;":"&amp;SUBSTITUTE(ADDRESS(1,MATCH(AI$2,INDIRECT("'PSI WM REF'!"&amp;"5:5"),0)),"$1","")),INDIRECT("'PSI WM REF'!"&amp;"C:C"),$G409,INDIRECT("'PSI WM REF'!"&amp;"U:U"),"3.Balance stock (only SEHC)"))&gt;SUMIFS(INDIRECT("'PSI WM REF'!"&amp;SUBSTITUTE(ADDRESS(1,MATCH(AI$2,INDIRECT("'PSI WM REF'!"&amp;"5:5"),0)),"$1","")&amp;":"&amp;SUBSTITUTE(ADDRESS(1,MATCH(AI$2,INDIRECT("'PSI WM REF'!"&amp;"5:5"),0)),"$1","")),INDIRECT("'PSI WM REF'!"&amp;"C:C"),$G409,INDIRECT("'PSI WM REF'!"&amp;"U:U"),"1.Requirements (필요량)"),SUMIFS(INDIRECT("'PSI WM REF'!"&amp;SUBSTITUTE(ADDRESS(1,MATCH(AI$2,INDIRECT("'PSI WM REF'!"&amp;"5:5"),0)),"$1","")&amp;":"&amp;SUBSTITUTE(ADDRESS(1,MATCH(AI$2,INDIRECT("'PSI WM REF'!"&amp;"5:5"),0)),"$1","")),INDIRECT("'PSI WM REF'!"&amp;"C:C"),$G409,INDIRECT("'PSI WM REF'!"&amp;"U:U"),"1.Requirements (필요량)"),ABS(SUMIFS(INDIRECT("'PSI WM REF'!"&amp;SUBSTITUTE(ADDRESS(1,MATCH(AI$2,INDIRECT("'PSI WM REF'!"&amp;"5:5"),0)),"$1","")&amp;":"&amp;SUBSTITUTE(ADDRESS(1,MATCH(AI$2,INDIRECT("'PSI WM REF'!"&amp;"5:5"),0)),"$1","")),INDIRECT("'PSI WM REF'!"&amp;"C:C"),$G409,INDIRECT("'PSI WM REF'!"&amp;"U:U"),"3.Balance stock (only SEHC)"))))+N(" [[[[               Comment: WM REF PSI              ]]]")+IFERROR(SUMIFS(INDIRECT("'PSI VC'!"&amp;SUBSTITUTE(ADDRESS(1,MATCH(AI$2,INDIRECT("'PSI VC'!"&amp;"3:3"),0)),"$1","")&amp;":"&amp;SUBSTITUTE(ADDRESS(1,MATCH(AI$2,INDIRECT("'PSI VC'!"&amp;"3:3"),0)),"$1","")),INDIRECT("'PSI VC'!"&amp;"A:A"),$G409),0)+N("[[[                    Comment: VC PSI                    ]]]")+SUMIFS(INDIRECT("'Assy PSI Shortage'!"&amp;SUBSTITUTE(ADDRESS(1,42+MATCH(AI$2,INDIRECT("'Assy PSI Shortage'!"&amp;"AQ2:BA2"),0)),"$1","")&amp;":"&amp;SUBSTITUTE(ADDRESS(1,42+MATCH(AI$2,INDIRECT("'Assy PSI Shortage'!"&amp;"AQ2:BA2"),0)),"$1","")),'Assy PSI Shortage'!$AP:$AP,'DA Injection'!$G409)+N("[[[                    Comment: Assy PSI                    ]]]")</f>
        <v>0</v>
      </c>
      <c r="AJ410" s="464"/>
      <c r="AK410" s="150"/>
      <c r="AL410" s="150"/>
      <c r="AM410" s="150"/>
      <c r="AN410" s="150"/>
      <c r="AO410" s="150"/>
      <c r="AP410" s="150"/>
      <c r="AQ410" s="150"/>
      <c r="AR410" s="150"/>
      <c r="AS410" s="150"/>
      <c r="AT410" s="150"/>
      <c r="AU410" s="150"/>
      <c r="AV410" s="150"/>
      <c r="AW410" s="150"/>
      <c r="AX410" s="150"/>
      <c r="AY410" s="150"/>
      <c r="AZ410" s="150"/>
      <c r="BA410" s="150"/>
      <c r="BB410" s="150"/>
      <c r="BC410" s="150"/>
      <c r="BD410" s="150"/>
      <c r="BE410" s="150"/>
      <c r="BF410" s="150"/>
      <c r="BG410" s="150"/>
      <c r="BH410" s="150"/>
      <c r="BI410" s="150"/>
      <c r="BJ410" s="150"/>
      <c r="BK410" s="150"/>
      <c r="BL410" s="150"/>
      <c r="BM410" s="150"/>
      <c r="BN410" s="150"/>
      <c r="BO410" s="150"/>
      <c r="BP410" s="150"/>
      <c r="BQ410" s="150"/>
      <c r="BR410" s="150"/>
    </row>
    <row r="411" spans="1:70" s="115" customFormat="1" ht="33">
      <c r="A411" s="114"/>
      <c r="B411" s="121"/>
      <c r="C411" s="144">
        <f t="shared" ca="1" si="464"/>
        <v>59</v>
      </c>
      <c r="D411" s="264" t="str">
        <f t="shared" ca="1" si="464"/>
        <v>-</v>
      </c>
      <c r="E411" s="144">
        <f t="shared" ref="E411:M411" ca="1" si="490">E410</f>
        <v>22</v>
      </c>
      <c r="F411" s="144">
        <f t="shared" ca="1" si="490"/>
        <v>650</v>
      </c>
      <c r="G411" s="431" t="str">
        <f t="shared" ca="1" si="490"/>
        <v>DJ63-01558M</v>
      </c>
      <c r="H411" s="196">
        <f t="shared" ca="1" si="490"/>
        <v>-2832</v>
      </c>
      <c r="I411" s="144">
        <f t="shared" si="490"/>
        <v>0</v>
      </c>
      <c r="J411" s="212">
        <f t="shared" ca="1" si="490"/>
        <v>1</v>
      </c>
      <c r="K411" s="146">
        <f t="shared" ca="1" si="490"/>
        <v>2832</v>
      </c>
      <c r="L411" s="146">
        <f t="shared" ca="1" si="490"/>
        <v>60.4</v>
      </c>
      <c r="M411" s="146">
        <f t="shared" ca="1" si="490"/>
        <v>1</v>
      </c>
      <c r="N411" s="193">
        <f t="shared" ca="1" si="471"/>
        <v>59.602649006622521</v>
      </c>
      <c r="O411" s="134"/>
      <c r="P411" s="127" t="s">
        <v>240</v>
      </c>
      <c r="Q411" s="208"/>
      <c r="R411" s="208"/>
      <c r="S411" s="208"/>
      <c r="T411" s="208"/>
      <c r="U411" s="208"/>
      <c r="V411" s="208"/>
      <c r="W411" s="208"/>
      <c r="X411" s="208"/>
      <c r="Y411" s="208"/>
      <c r="Z411" s="208"/>
      <c r="AA411" s="208"/>
      <c r="AB411" s="208"/>
      <c r="AC411" s="208"/>
      <c r="AD411" s="208"/>
      <c r="AE411" s="208"/>
      <c r="AF411" s="208"/>
      <c r="AG411" s="208"/>
      <c r="AH411" s="208"/>
      <c r="AI411" s="208"/>
      <c r="AJ411" s="208"/>
      <c r="AK411" s="150"/>
      <c r="AL411" s="150"/>
      <c r="AM411" s="150"/>
      <c r="AN411" s="150"/>
      <c r="AO411" s="150"/>
      <c r="AP411" s="150"/>
      <c r="AQ411" s="150"/>
      <c r="AR411" s="150"/>
      <c r="AS411" s="150"/>
      <c r="AT411" s="150"/>
      <c r="AU411" s="150"/>
      <c r="AV411" s="150"/>
      <c r="AW411" s="150"/>
      <c r="AX411" s="150"/>
      <c r="AY411" s="150"/>
      <c r="AZ411" s="150"/>
      <c r="BA411" s="150"/>
      <c r="BB411" s="150"/>
      <c r="BC411" s="150"/>
      <c r="BD411" s="150"/>
      <c r="BE411" s="150"/>
      <c r="BF411" s="150"/>
      <c r="BG411" s="150"/>
      <c r="BH411" s="150"/>
      <c r="BI411" s="150"/>
      <c r="BJ411" s="150"/>
      <c r="BK411" s="150"/>
      <c r="BL411" s="150"/>
      <c r="BM411" s="150"/>
      <c r="BN411" s="150"/>
      <c r="BO411" s="150"/>
      <c r="BP411" s="150"/>
      <c r="BQ411" s="150"/>
      <c r="BR411" s="150"/>
    </row>
    <row r="412" spans="1:70" s="55" customFormat="1" ht="33">
      <c r="A412" s="54">
        <f ca="1">IF(ISTEXT($G412),COUNTIF($G$6:$G412,"*")," ")</f>
        <v>407</v>
      </c>
      <c r="B412" s="122">
        <v>43524</v>
      </c>
      <c r="C412" s="144">
        <f t="shared" ca="1" si="464"/>
        <v>59</v>
      </c>
      <c r="D412" s="264" t="str">
        <f t="shared" ca="1" si="464"/>
        <v>-</v>
      </c>
      <c r="E412" s="144">
        <f t="shared" ref="E412:M412" ca="1" si="491">E411</f>
        <v>22</v>
      </c>
      <c r="F412" s="144">
        <f t="shared" ca="1" si="491"/>
        <v>650</v>
      </c>
      <c r="G412" s="431" t="str">
        <f t="shared" ca="1" si="491"/>
        <v>DJ63-01558M</v>
      </c>
      <c r="H412" s="196">
        <f t="shared" ca="1" si="491"/>
        <v>-2832</v>
      </c>
      <c r="I412" s="144">
        <f t="shared" si="491"/>
        <v>0</v>
      </c>
      <c r="J412" s="212">
        <f t="shared" ca="1" si="491"/>
        <v>1</v>
      </c>
      <c r="K412" s="146">
        <f t="shared" ca="1" si="491"/>
        <v>2832</v>
      </c>
      <c r="L412" s="146">
        <f t="shared" ca="1" si="491"/>
        <v>60.4</v>
      </c>
      <c r="M412" s="146">
        <f t="shared" ca="1" si="491"/>
        <v>1</v>
      </c>
      <c r="N412" s="193">
        <f t="shared" ca="1" si="471"/>
        <v>59.602649006622521</v>
      </c>
      <c r="O412" s="198">
        <f ca="1">SUM(Q412:AJ412)-H409-I409</f>
        <v>2832</v>
      </c>
      <c r="P412" s="127" t="s">
        <v>232</v>
      </c>
      <c r="Q412" s="128">
        <f t="shared" ref="Q412:AJ412" ca="1" si="492">Q411*$N409</f>
        <v>0</v>
      </c>
      <c r="R412" s="128">
        <f t="shared" ca="1" si="492"/>
        <v>0</v>
      </c>
      <c r="S412" s="128">
        <f t="shared" ca="1" si="492"/>
        <v>0</v>
      </c>
      <c r="T412" s="128">
        <f t="shared" ca="1" si="492"/>
        <v>0</v>
      </c>
      <c r="U412" s="128">
        <f t="shared" ca="1" si="492"/>
        <v>0</v>
      </c>
      <c r="V412" s="128">
        <f t="shared" ca="1" si="492"/>
        <v>0</v>
      </c>
      <c r="W412" s="128">
        <f t="shared" ca="1" si="492"/>
        <v>0</v>
      </c>
      <c r="X412" s="128">
        <f t="shared" ca="1" si="492"/>
        <v>0</v>
      </c>
      <c r="Y412" s="128">
        <f t="shared" ca="1" si="492"/>
        <v>0</v>
      </c>
      <c r="Z412" s="128">
        <f t="shared" ca="1" si="492"/>
        <v>0</v>
      </c>
      <c r="AA412" s="128">
        <f t="shared" ca="1" si="492"/>
        <v>0</v>
      </c>
      <c r="AB412" s="128">
        <f t="shared" ca="1" si="492"/>
        <v>0</v>
      </c>
      <c r="AC412" s="128">
        <f t="shared" ca="1" si="492"/>
        <v>0</v>
      </c>
      <c r="AD412" s="128">
        <f t="shared" ca="1" si="492"/>
        <v>0</v>
      </c>
      <c r="AE412" s="128">
        <f t="shared" ca="1" si="492"/>
        <v>0</v>
      </c>
      <c r="AF412" s="128">
        <f t="shared" ca="1" si="492"/>
        <v>0</v>
      </c>
      <c r="AG412" s="128">
        <f t="shared" ca="1" si="492"/>
        <v>0</v>
      </c>
      <c r="AH412" s="128">
        <f t="shared" ca="1" si="492"/>
        <v>0</v>
      </c>
      <c r="AI412" s="128">
        <f t="shared" ca="1" si="492"/>
        <v>0</v>
      </c>
      <c r="AJ412" s="128">
        <f t="shared" ca="1" si="492"/>
        <v>0</v>
      </c>
      <c r="AK412" s="151"/>
      <c r="AL412" s="151"/>
      <c r="AM412" s="151"/>
      <c r="AN412" s="151"/>
      <c r="AO412" s="151"/>
      <c r="AP412" s="151"/>
      <c r="AQ412" s="151"/>
      <c r="AR412" s="151"/>
      <c r="AS412" s="151"/>
      <c r="AT412" s="151"/>
      <c r="AU412" s="151"/>
      <c r="AV412" s="151"/>
      <c r="AW412" s="151"/>
      <c r="AX412" s="151"/>
      <c r="AY412" s="151"/>
      <c r="AZ412" s="151"/>
      <c r="BA412" s="151"/>
      <c r="BB412" s="151"/>
      <c r="BC412" s="151"/>
      <c r="BD412" s="151"/>
      <c r="BE412" s="151"/>
      <c r="BF412" s="151"/>
      <c r="BG412" s="151"/>
      <c r="BH412" s="151"/>
      <c r="BI412" s="151"/>
      <c r="BJ412" s="151"/>
      <c r="BK412" s="151"/>
      <c r="BL412" s="151"/>
      <c r="BM412" s="151"/>
      <c r="BN412" s="151"/>
      <c r="BO412" s="151"/>
      <c r="BP412" s="151"/>
      <c r="BQ412" s="151"/>
      <c r="BR412" s="151"/>
    </row>
    <row r="413" spans="1:70" s="38" customFormat="1" ht="33">
      <c r="A413" s="35"/>
      <c r="B413" s="123"/>
      <c r="C413" s="144">
        <f t="shared" ca="1" si="464"/>
        <v>59</v>
      </c>
      <c r="D413" s="264" t="str">
        <f t="shared" ca="1" si="464"/>
        <v>-</v>
      </c>
      <c r="E413" s="144">
        <f t="shared" ref="E413:M413" ca="1" si="493">E412</f>
        <v>22</v>
      </c>
      <c r="F413" s="144">
        <f t="shared" ca="1" si="493"/>
        <v>650</v>
      </c>
      <c r="G413" s="431" t="str">
        <f t="shared" ca="1" si="493"/>
        <v>DJ63-01558M</v>
      </c>
      <c r="H413" s="196">
        <f t="shared" ca="1" si="493"/>
        <v>-2832</v>
      </c>
      <c r="I413" s="144">
        <f t="shared" si="493"/>
        <v>0</v>
      </c>
      <c r="J413" s="212">
        <f t="shared" ca="1" si="493"/>
        <v>1</v>
      </c>
      <c r="K413" s="146">
        <f t="shared" ca="1" si="493"/>
        <v>2832</v>
      </c>
      <c r="L413" s="146">
        <f t="shared" ca="1" si="493"/>
        <v>60.4</v>
      </c>
      <c r="M413" s="146">
        <f t="shared" ca="1" si="493"/>
        <v>1</v>
      </c>
      <c r="N413" s="193">
        <f t="shared" ca="1" si="471"/>
        <v>59.602649006622521</v>
      </c>
      <c r="O413" s="135">
        <f ca="1">SUM(Q413:AJ413)</f>
        <v>0</v>
      </c>
      <c r="P413" s="131" t="s">
        <v>233</v>
      </c>
      <c r="Q413" s="129">
        <f ca="1">SUMIFS('Production Result'!$D:$D,'Production Result'!$C:$C,'DA Injection'!$G413,'Production Result'!$B:$B,'DA Injection'!Q$2)</f>
        <v>0</v>
      </c>
      <c r="R413" s="129">
        <f ca="1">SUMIFS('Production Result'!$E:$E,'Production Result'!$C:$C,'DA Injection'!$G413,'Production Result'!$B:$B,'DA Injection'!Q$2)</f>
        <v>0</v>
      </c>
      <c r="S413" s="129">
        <f ca="1">SUMIFS('Production Result'!$D:$D,'Production Result'!$C:$C,'DA Injection'!$G413,'Production Result'!$B:$B,'DA Injection'!S$2)</f>
        <v>0</v>
      </c>
      <c r="T413" s="129">
        <f ca="1">SUMIFS('Production Result'!$E:$E,'Production Result'!$C:$C,'DA Injection'!$G413,'Production Result'!$B:$B,'DA Injection'!S$2)</f>
        <v>0</v>
      </c>
      <c r="U413" s="129">
        <f ca="1">SUMIFS('Production Result'!$D:$D,'Production Result'!$C:$C,'DA Injection'!$G413,'Production Result'!$B:$B,'DA Injection'!U$2)</f>
        <v>0</v>
      </c>
      <c r="V413" s="129">
        <f ca="1">SUMIFS('Production Result'!$E:$E,'Production Result'!$C:$C,'DA Injection'!$G413,'Production Result'!$B:$B,'DA Injection'!U$2)</f>
        <v>0</v>
      </c>
      <c r="W413" s="129">
        <f ca="1">SUMIFS('Production Result'!$D:$D,'Production Result'!$C:$C,'DA Injection'!$G413,'Production Result'!$B:$B,'DA Injection'!W$2)</f>
        <v>0</v>
      </c>
      <c r="X413" s="129">
        <f ca="1">SUMIFS('Production Result'!$E:$E,'Production Result'!$C:$C,'DA Injection'!$G413,'Production Result'!$B:$B,'DA Injection'!W$2)</f>
        <v>0</v>
      </c>
      <c r="Y413" s="129">
        <f ca="1">SUMIFS('Production Result'!$D:$D,'Production Result'!$C:$C,'DA Injection'!$G413,'Production Result'!$B:$B,'DA Injection'!Y$2)</f>
        <v>0</v>
      </c>
      <c r="Z413" s="129">
        <f ca="1">SUMIFS('Production Result'!$E:$E,'Production Result'!$C:$C,'DA Injection'!$G413,'Production Result'!$B:$B,'DA Injection'!Y$2)</f>
        <v>0</v>
      </c>
      <c r="AA413" s="129">
        <f ca="1">SUMIFS('Production Result'!$D:$D,'Production Result'!$C:$C,'DA Injection'!$G413,'Production Result'!$B:$B,'DA Injection'!AA$2)</f>
        <v>0</v>
      </c>
      <c r="AB413" s="129">
        <f ca="1">SUMIFS('Production Result'!$E:$E,'Production Result'!$C:$C,'DA Injection'!$G413,'Production Result'!$B:$B,'DA Injection'!AA$2)</f>
        <v>0</v>
      </c>
      <c r="AC413" s="129">
        <f ca="1">SUMIFS('Production Result'!$D:$D,'Production Result'!$C:$C,'DA Injection'!$G413,'Production Result'!$B:$B,'DA Injection'!AC$2)</f>
        <v>0</v>
      </c>
      <c r="AD413" s="129">
        <f ca="1">SUMIFS('Production Result'!$E:$E,'Production Result'!$C:$C,'DA Injection'!$G413,'Production Result'!$B:$B,'DA Injection'!AC$2)</f>
        <v>0</v>
      </c>
      <c r="AE413" s="129">
        <f ca="1">SUMIFS('Production Result'!$D:$D,'Production Result'!$C:$C,'DA Injection'!$G413,'Production Result'!$B:$B,'DA Injection'!AE$2)</f>
        <v>0</v>
      </c>
      <c r="AF413" s="129">
        <f ca="1">SUMIFS('Production Result'!$E:$E,'Production Result'!$C:$C,'DA Injection'!$G413,'Production Result'!$B:$B,'DA Injection'!AE$2)</f>
        <v>0</v>
      </c>
      <c r="AG413" s="129">
        <f ca="1">SUMIFS('Production Result'!$D:$D,'Production Result'!$C:$C,'DA Injection'!$G413,'Production Result'!$B:$B,'DA Injection'!AG$2)</f>
        <v>0</v>
      </c>
      <c r="AH413" s="129">
        <f ca="1">SUMIFS('Production Result'!$E:$E,'Production Result'!$C:$C,'DA Injection'!$G413,'Production Result'!$B:$B,'DA Injection'!AG$2)</f>
        <v>0</v>
      </c>
      <c r="AI413" s="129">
        <f ca="1">SUMIFS('Production Result'!$D:$D,'Production Result'!$C:$C,'DA Injection'!$G413,'Production Result'!$B:$B,'DA Injection'!AI$2)</f>
        <v>0</v>
      </c>
      <c r="AJ413" s="129">
        <f ca="1">SUMIFS('Production Result'!$E:$E,'Production Result'!$C:$C,'DA Injection'!$G413,'Production Result'!$B:$B,'DA Injection'!AI$2)</f>
        <v>0</v>
      </c>
      <c r="AK413" s="151"/>
      <c r="AL413" s="151"/>
      <c r="AM413" s="151"/>
      <c r="AN413" s="151"/>
      <c r="AO413" s="151"/>
      <c r="AP413" s="151"/>
      <c r="AQ413" s="151"/>
      <c r="AR413" s="151"/>
      <c r="AS413" s="151"/>
      <c r="AT413" s="151"/>
      <c r="AU413" s="151"/>
      <c r="AV413" s="151"/>
      <c r="AW413" s="151"/>
      <c r="AX413" s="151"/>
      <c r="AY413" s="151"/>
      <c r="AZ413" s="151"/>
      <c r="BA413" s="151"/>
      <c r="BB413" s="151"/>
      <c r="BC413" s="151"/>
      <c r="BD413" s="151"/>
      <c r="BE413" s="151"/>
      <c r="BF413" s="151"/>
      <c r="BG413" s="151"/>
      <c r="BH413" s="151"/>
      <c r="BI413" s="151"/>
      <c r="BJ413" s="151"/>
      <c r="BK413" s="151"/>
      <c r="BL413" s="151"/>
      <c r="BM413" s="151"/>
      <c r="BN413" s="151"/>
      <c r="BO413" s="151"/>
      <c r="BP413" s="151"/>
      <c r="BQ413" s="151"/>
      <c r="BR413" s="151"/>
    </row>
    <row r="414" spans="1:70" s="38" customFormat="1" ht="33">
      <c r="A414" s="35"/>
      <c r="B414" s="123"/>
      <c r="C414" s="144">
        <f t="shared" ca="1" si="464"/>
        <v>59</v>
      </c>
      <c r="D414" s="264" t="str">
        <f t="shared" ca="1" si="464"/>
        <v>-</v>
      </c>
      <c r="E414" s="144">
        <f t="shared" ref="E414:M414" ca="1" si="494">E413</f>
        <v>22</v>
      </c>
      <c r="F414" s="144">
        <f t="shared" ca="1" si="494"/>
        <v>650</v>
      </c>
      <c r="G414" s="431" t="str">
        <f t="shared" ca="1" si="494"/>
        <v>DJ63-01558M</v>
      </c>
      <c r="H414" s="196">
        <f t="shared" ca="1" si="494"/>
        <v>-2832</v>
      </c>
      <c r="I414" s="144">
        <f t="shared" si="494"/>
        <v>0</v>
      </c>
      <c r="J414" s="212">
        <f t="shared" ca="1" si="494"/>
        <v>1</v>
      </c>
      <c r="K414" s="146">
        <f t="shared" ca="1" si="494"/>
        <v>2832</v>
      </c>
      <c r="L414" s="146">
        <f t="shared" ca="1" si="494"/>
        <v>60.4</v>
      </c>
      <c r="M414" s="146">
        <f t="shared" ca="1" si="494"/>
        <v>1</v>
      </c>
      <c r="N414" s="193">
        <f t="shared" ca="1" si="471"/>
        <v>59.602649006622521</v>
      </c>
      <c r="O414" s="135">
        <f ca="1">SUM(Q414:AJ414)</f>
        <v>0</v>
      </c>
      <c r="P414" s="132" t="s">
        <v>234</v>
      </c>
      <c r="Q414" s="129">
        <f ca="1">SUMIFS('Production Result'!$F:$F,'Production Result'!$C:$C,'DA Injection'!$G414,'Production Result'!$B:$B,'DA Injection'!Q$2)</f>
        <v>0</v>
      </c>
      <c r="R414" s="129">
        <f ca="1">SUMIFS('Production Result'!$G:$G,'Production Result'!$C:$C,'DA Injection'!$G414,'Production Result'!$B:$B,'DA Injection'!Q$2)</f>
        <v>0</v>
      </c>
      <c r="S414" s="129">
        <f ca="1">SUMIFS('Production Result'!$F:$F,'Production Result'!$C:$C,'DA Injection'!$G414,'Production Result'!$B:$B,'DA Injection'!S$2)</f>
        <v>0</v>
      </c>
      <c r="T414" s="129">
        <f ca="1">SUMIFS('Production Result'!$G:$G,'Production Result'!$C:$C,'DA Injection'!$G414,'Production Result'!$B:$B,'DA Injection'!S$2)</f>
        <v>0</v>
      </c>
      <c r="U414" s="129">
        <f ca="1">SUMIFS('Production Result'!$F:$F,'Production Result'!$C:$C,'DA Injection'!$G414,'Production Result'!$B:$B,'DA Injection'!U$2)</f>
        <v>0</v>
      </c>
      <c r="V414" s="129">
        <f ca="1">SUMIFS('Production Result'!$G:$G,'Production Result'!$C:$C,'DA Injection'!$G414,'Production Result'!$B:$B,'DA Injection'!U$2)</f>
        <v>0</v>
      </c>
      <c r="W414" s="129">
        <f ca="1">SUMIFS('Production Result'!$F:$F,'Production Result'!$C:$C,'DA Injection'!$G414,'Production Result'!$B:$B,'DA Injection'!W$2)</f>
        <v>0</v>
      </c>
      <c r="X414" s="129">
        <f ca="1">SUMIFS('Production Result'!$G:$G,'Production Result'!$C:$C,'DA Injection'!$G414,'Production Result'!$B:$B,'DA Injection'!W$2)</f>
        <v>0</v>
      </c>
      <c r="Y414" s="129">
        <f ca="1">SUMIFS('Production Result'!$F:$F,'Production Result'!$C:$C,'DA Injection'!$G414,'Production Result'!$B:$B,'DA Injection'!Y$2)</f>
        <v>0</v>
      </c>
      <c r="Z414" s="129">
        <f ca="1">SUMIFS('Production Result'!$G:$G,'Production Result'!$C:$C,'DA Injection'!$G414,'Production Result'!$B:$B,'DA Injection'!Y$2)</f>
        <v>0</v>
      </c>
      <c r="AA414" s="129">
        <f ca="1">SUMIFS('Production Result'!$F:$F,'Production Result'!$C:$C,'DA Injection'!$G414,'Production Result'!$B:$B,'DA Injection'!AA$2)</f>
        <v>0</v>
      </c>
      <c r="AB414" s="129">
        <f ca="1">SUMIFS('Production Result'!$G:$G,'Production Result'!$C:$C,'DA Injection'!$G414,'Production Result'!$B:$B,'DA Injection'!AA$2)</f>
        <v>0</v>
      </c>
      <c r="AC414" s="129">
        <f ca="1">SUMIFS('Production Result'!$F:$F,'Production Result'!$C:$C,'DA Injection'!$G414,'Production Result'!$B:$B,'DA Injection'!AC$2)</f>
        <v>0</v>
      </c>
      <c r="AD414" s="129">
        <f ca="1">SUMIFS('Production Result'!$G:$G,'Production Result'!$C:$C,'DA Injection'!$G414,'Production Result'!$B:$B,'DA Injection'!AC$2)</f>
        <v>0</v>
      </c>
      <c r="AE414" s="129">
        <f ca="1">SUMIFS('Production Result'!$F:$F,'Production Result'!$C:$C,'DA Injection'!$G414,'Production Result'!$B:$B,'DA Injection'!AE$2)</f>
        <v>0</v>
      </c>
      <c r="AF414" s="129">
        <f ca="1">SUMIFS('Production Result'!$G:$G,'Production Result'!$C:$C,'DA Injection'!$G414,'Production Result'!$B:$B,'DA Injection'!AE$2)</f>
        <v>0</v>
      </c>
      <c r="AG414" s="129">
        <f ca="1">SUMIFS('Production Result'!$F:$F,'Production Result'!$C:$C,'DA Injection'!$G414,'Production Result'!$B:$B,'DA Injection'!AG$2)</f>
        <v>0</v>
      </c>
      <c r="AH414" s="129">
        <f ca="1">SUMIFS('Production Result'!$G:$G,'Production Result'!$C:$C,'DA Injection'!$G414,'Production Result'!$B:$B,'DA Injection'!AG$2)</f>
        <v>0</v>
      </c>
      <c r="AI414" s="129">
        <f ca="1">SUMIFS('Production Result'!$F:$F,'Production Result'!$C:$C,'DA Injection'!$G414,'Production Result'!$B:$B,'DA Injection'!AI$2)</f>
        <v>0</v>
      </c>
      <c r="AJ414" s="129">
        <f ca="1">SUMIFS('Production Result'!$G:$G,'Production Result'!$C:$C,'DA Injection'!$G414,'Production Result'!$B:$B,'DA Injection'!AI$2)</f>
        <v>0</v>
      </c>
      <c r="AK414" s="151"/>
      <c r="AL414" s="151"/>
      <c r="AM414" s="151"/>
      <c r="AN414" s="151"/>
      <c r="AO414" s="151"/>
      <c r="AP414" s="151"/>
      <c r="AQ414" s="151"/>
      <c r="AR414" s="151"/>
      <c r="AS414" s="151"/>
      <c r="AT414" s="151"/>
      <c r="AU414" s="151"/>
      <c r="AV414" s="151"/>
      <c r="AW414" s="151"/>
      <c r="AX414" s="151"/>
      <c r="AY414" s="151"/>
      <c r="AZ414" s="151"/>
      <c r="BA414" s="151"/>
      <c r="BB414" s="151"/>
      <c r="BC414" s="151"/>
      <c r="BD414" s="151"/>
      <c r="BE414" s="151"/>
      <c r="BF414" s="151"/>
      <c r="BG414" s="151"/>
      <c r="BH414" s="151"/>
      <c r="BI414" s="151"/>
      <c r="BJ414" s="151"/>
      <c r="BK414" s="151"/>
      <c r="BL414" s="151"/>
      <c r="BM414" s="151"/>
      <c r="BN414" s="151"/>
      <c r="BO414" s="151"/>
      <c r="BP414" s="151"/>
      <c r="BQ414" s="151"/>
      <c r="BR414" s="151"/>
    </row>
    <row r="415" spans="1:70" s="38" customFormat="1" ht="33">
      <c r="A415" s="35"/>
      <c r="B415" s="123"/>
      <c r="C415" s="145">
        <f t="shared" ca="1" si="464"/>
        <v>59</v>
      </c>
      <c r="D415" s="264" t="str">
        <f t="shared" ca="1" si="464"/>
        <v>-</v>
      </c>
      <c r="E415" s="145">
        <f t="shared" ref="E415:M415" ca="1" si="495">E414</f>
        <v>22</v>
      </c>
      <c r="F415" s="145">
        <f t="shared" ca="1" si="495"/>
        <v>650</v>
      </c>
      <c r="G415" s="432" t="str">
        <f t="shared" ca="1" si="495"/>
        <v>DJ63-01558M</v>
      </c>
      <c r="H415" s="196">
        <f t="shared" ca="1" si="495"/>
        <v>-2832</v>
      </c>
      <c r="I415" s="145">
        <f t="shared" si="495"/>
        <v>0</v>
      </c>
      <c r="J415" s="213">
        <f t="shared" ca="1" si="495"/>
        <v>1</v>
      </c>
      <c r="K415" s="146">
        <f t="shared" ca="1" si="495"/>
        <v>2832</v>
      </c>
      <c r="L415" s="146">
        <f t="shared" ca="1" si="495"/>
        <v>60.4</v>
      </c>
      <c r="M415" s="146">
        <f t="shared" ca="1" si="495"/>
        <v>1</v>
      </c>
      <c r="N415" s="194">
        <f t="shared" ca="1" si="471"/>
        <v>59.602649006622521</v>
      </c>
      <c r="O415" s="137" t="e">
        <f ca="1">O414/O413</f>
        <v>#DIV/0!</v>
      </c>
      <c r="P415" s="136" t="s">
        <v>239</v>
      </c>
      <c r="Q415" s="138" t="str">
        <f t="shared" ref="Q415:AJ415" ca="1" si="496">IFERROR(Q414/Q413,"")</f>
        <v/>
      </c>
      <c r="R415" s="138" t="str">
        <f t="shared" ca="1" si="496"/>
        <v/>
      </c>
      <c r="S415" s="138" t="str">
        <f t="shared" ca="1" si="496"/>
        <v/>
      </c>
      <c r="T415" s="138" t="str">
        <f t="shared" ca="1" si="496"/>
        <v/>
      </c>
      <c r="U415" s="138" t="str">
        <f t="shared" ca="1" si="496"/>
        <v/>
      </c>
      <c r="V415" s="138" t="str">
        <f t="shared" ca="1" si="496"/>
        <v/>
      </c>
      <c r="W415" s="138" t="str">
        <f t="shared" ca="1" si="496"/>
        <v/>
      </c>
      <c r="X415" s="138" t="str">
        <f t="shared" ca="1" si="496"/>
        <v/>
      </c>
      <c r="Y415" s="138" t="str">
        <f t="shared" ca="1" si="496"/>
        <v/>
      </c>
      <c r="Z415" s="138" t="str">
        <f t="shared" ca="1" si="496"/>
        <v/>
      </c>
      <c r="AA415" s="138" t="str">
        <f t="shared" ca="1" si="496"/>
        <v/>
      </c>
      <c r="AB415" s="138" t="str">
        <f t="shared" ca="1" si="496"/>
        <v/>
      </c>
      <c r="AC415" s="138" t="str">
        <f t="shared" ca="1" si="496"/>
        <v/>
      </c>
      <c r="AD415" s="138" t="str">
        <f t="shared" ca="1" si="496"/>
        <v/>
      </c>
      <c r="AE415" s="138" t="str">
        <f t="shared" ca="1" si="496"/>
        <v/>
      </c>
      <c r="AF415" s="138" t="str">
        <f t="shared" ca="1" si="496"/>
        <v/>
      </c>
      <c r="AG415" s="138" t="str">
        <f t="shared" ca="1" si="496"/>
        <v/>
      </c>
      <c r="AH415" s="138" t="str">
        <f t="shared" ca="1" si="496"/>
        <v/>
      </c>
      <c r="AI415" s="138" t="str">
        <f t="shared" ca="1" si="496"/>
        <v/>
      </c>
      <c r="AJ415" s="138" t="str">
        <f t="shared" ca="1" si="496"/>
        <v/>
      </c>
      <c r="AK415" s="151"/>
      <c r="AL415" s="151"/>
      <c r="AM415" s="151"/>
      <c r="AN415" s="151"/>
      <c r="AO415" s="151"/>
      <c r="AP415" s="151"/>
      <c r="AQ415" s="151"/>
      <c r="AR415" s="151"/>
      <c r="AS415" s="151"/>
      <c r="AT415" s="151"/>
      <c r="AU415" s="151"/>
      <c r="AV415" s="151"/>
      <c r="AW415" s="151"/>
      <c r="AX415" s="151"/>
      <c r="AY415" s="151"/>
      <c r="AZ415" s="151"/>
      <c r="BA415" s="151"/>
      <c r="BB415" s="151"/>
      <c r="BC415" s="151"/>
      <c r="BD415" s="151"/>
      <c r="BE415" s="151"/>
      <c r="BF415" s="151"/>
      <c r="BG415" s="151"/>
      <c r="BH415" s="151"/>
      <c r="BI415" s="151"/>
      <c r="BJ415" s="151"/>
      <c r="BK415" s="151"/>
      <c r="BL415" s="151"/>
      <c r="BM415" s="151"/>
      <c r="BN415" s="151"/>
      <c r="BO415" s="151"/>
      <c r="BP415" s="151"/>
      <c r="BQ415" s="151"/>
      <c r="BR415" s="151"/>
    </row>
    <row r="416" spans="1:70" s="115" customFormat="1" ht="33">
      <c r="A416" s="114"/>
      <c r="B416" s="121"/>
      <c r="C416" s="141">
        <f ca="1">IF(P420="Good",COUNTIF(INDIRECT("P1:P"&amp;ROW(P420)),"Good"))</f>
        <v>60</v>
      </c>
      <c r="D416" s="285" t="str">
        <f ca="1">IFERROR(SUM(Q420:AJ420)/SUM(Q419:AJ419),"-")</f>
        <v>-</v>
      </c>
      <c r="E416" s="139">
        <f ca="1">VLOOKUP(G416,'Code List'!B:D,2,0)</f>
        <v>22</v>
      </c>
      <c r="F416" s="139">
        <f ca="1">VLOOKUP(G416,'Code List'!B:D,3,0)</f>
        <v>650</v>
      </c>
      <c r="G416" s="428" t="str">
        <f ca="1">VLOOKUP(C416,'Code List'!A:B,2,0)</f>
        <v>DJ63-01558N</v>
      </c>
      <c r="H416" s="195">
        <f ca="1">SUM(Q417:AJ417)-K416</f>
        <v>0</v>
      </c>
      <c r="I416" s="133"/>
      <c r="J416" s="211">
        <f ca="1">VLOOKUP(G416,'Code List'!B:G,6,0)</f>
        <v>1</v>
      </c>
      <c r="K416" s="140">
        <f ca="1">SUMIFS(Stock!C:C,Stock!B:B,'DA Injection'!G416)+SUMIFS(Stock!C:C,Stock!B:B,VLOOKUP('DA Injection'!G416,'Code List'!$B:$K,10,0))</f>
        <v>0</v>
      </c>
      <c r="L416" s="140">
        <f ca="1">VLOOKUP(G416,'Code List'!B:F,4,0)</f>
        <v>60.4</v>
      </c>
      <c r="M416" s="140">
        <f ca="1">VLOOKUP(G416,'Code List'!B:F,5,0)</f>
        <v>1</v>
      </c>
      <c r="N416" s="197">
        <f t="shared" ca="1" si="471"/>
        <v>59.602649006622521</v>
      </c>
      <c r="O416" s="134"/>
      <c r="P416" s="124" t="s">
        <v>231</v>
      </c>
      <c r="Q416" s="125" t="s">
        <v>228</v>
      </c>
      <c r="R416" s="126" t="s">
        <v>229</v>
      </c>
      <c r="S416" s="125" t="s">
        <v>228</v>
      </c>
      <c r="T416" s="126" t="s">
        <v>229</v>
      </c>
      <c r="U416" s="125" t="s">
        <v>228</v>
      </c>
      <c r="V416" s="126" t="s">
        <v>229</v>
      </c>
      <c r="W416" s="125" t="s">
        <v>228</v>
      </c>
      <c r="X416" s="126" t="s">
        <v>229</v>
      </c>
      <c r="Y416" s="125" t="s">
        <v>228</v>
      </c>
      <c r="Z416" s="126" t="s">
        <v>229</v>
      </c>
      <c r="AA416" s="125" t="s">
        <v>228</v>
      </c>
      <c r="AB416" s="126" t="s">
        <v>229</v>
      </c>
      <c r="AC416" s="125" t="s">
        <v>228</v>
      </c>
      <c r="AD416" s="126" t="s">
        <v>229</v>
      </c>
      <c r="AE416" s="125" t="s">
        <v>228</v>
      </c>
      <c r="AF416" s="126" t="s">
        <v>229</v>
      </c>
      <c r="AG416" s="125" t="s">
        <v>228</v>
      </c>
      <c r="AH416" s="126" t="s">
        <v>229</v>
      </c>
      <c r="AI416" s="125" t="s">
        <v>228</v>
      </c>
      <c r="AJ416" s="126" t="s">
        <v>229</v>
      </c>
      <c r="AK416" s="150"/>
      <c r="AL416" s="150"/>
      <c r="AM416" s="150"/>
      <c r="AN416" s="150"/>
      <c r="AO416" s="150"/>
      <c r="AP416" s="150"/>
      <c r="AQ416" s="150"/>
      <c r="AR416" s="150"/>
      <c r="AS416" s="150"/>
      <c r="AT416" s="150"/>
      <c r="AU416" s="150"/>
      <c r="AV416" s="150"/>
      <c r="AW416" s="150"/>
      <c r="AX416" s="150"/>
      <c r="AY416" s="150"/>
      <c r="AZ416" s="150"/>
      <c r="BA416" s="150"/>
      <c r="BB416" s="150"/>
      <c r="BC416" s="150"/>
      <c r="BD416" s="150"/>
      <c r="BE416" s="150"/>
      <c r="BF416" s="150"/>
      <c r="BG416" s="150"/>
      <c r="BH416" s="150"/>
      <c r="BI416" s="150"/>
      <c r="BJ416" s="150"/>
      <c r="BK416" s="150"/>
      <c r="BL416" s="150"/>
      <c r="BM416" s="150"/>
      <c r="BN416" s="150"/>
      <c r="BO416" s="150"/>
      <c r="BP416" s="150"/>
      <c r="BQ416" s="150"/>
      <c r="BR416" s="150"/>
    </row>
    <row r="417" spans="1:70" s="115" customFormat="1" ht="66.95" customHeight="1">
      <c r="A417" s="114"/>
      <c r="B417" s="121"/>
      <c r="C417" s="144">
        <f t="shared" ref="C417:M417" ca="1" si="497">C416</f>
        <v>60</v>
      </c>
      <c r="D417" s="264" t="str">
        <f t="shared" ca="1" si="497"/>
        <v>-</v>
      </c>
      <c r="E417" s="144">
        <f t="shared" ca="1" si="497"/>
        <v>22</v>
      </c>
      <c r="F417" s="144">
        <f t="shared" ca="1" si="497"/>
        <v>650</v>
      </c>
      <c r="G417" s="431" t="str">
        <f t="shared" ca="1" si="497"/>
        <v>DJ63-01558N</v>
      </c>
      <c r="H417" s="196">
        <f t="shared" ca="1" si="497"/>
        <v>0</v>
      </c>
      <c r="I417" s="144">
        <f t="shared" si="497"/>
        <v>0</v>
      </c>
      <c r="J417" s="212">
        <f t="shared" ca="1" si="497"/>
        <v>1</v>
      </c>
      <c r="K417" s="146">
        <f t="shared" ca="1" si="497"/>
        <v>0</v>
      </c>
      <c r="L417" s="146">
        <f t="shared" ca="1" si="497"/>
        <v>60.4</v>
      </c>
      <c r="M417" s="146">
        <f t="shared" ca="1" si="497"/>
        <v>1</v>
      </c>
      <c r="N417" s="193">
        <f t="shared" ca="1" si="471"/>
        <v>59.602649006622521</v>
      </c>
      <c r="O417" s="134" t="s">
        <v>238</v>
      </c>
      <c r="P417" s="124"/>
      <c r="Q417" s="463">
        <f ca="1">IF(SUMIFS(INDIRECT("'PSI WM REF'!"&amp;SUBSTITUTE(ADDRESS(1,MATCH(Q$2,INDIRECT("'PSI WM REF'!"&amp;"5:5"),0)),"$1","")&amp;":"&amp;SUBSTITUTE(ADDRESS(1,MATCH(Q$2,INDIRECT("'PSI WM REF'!"&amp;"5:5"),0)),"$1","")),INDIRECT("'PSI WM REF'!"&amp;"C:C"),$G416,INDIRECT("'PSI WM REF'!"&amp;"U:U"),"3.Balance stock (only SEHC)")&gt;0,0,IF(ABS(SUMIFS(INDIRECT("'PSI WM REF'!"&amp;SUBSTITUTE(ADDRESS(1,MATCH(Q$2,INDIRECT("'PSI WM REF'!"&amp;"5:5"),0)),"$1","")&amp;":"&amp;SUBSTITUTE(ADDRESS(1,MATCH(Q$2,INDIRECT("'PSI WM REF'!"&amp;"5:5"),0)),"$1","")),INDIRECT("'PSI WM REF'!"&amp;"C:C"),$G416,INDIRECT("'PSI WM REF'!"&amp;"U:U"),"3.Balance stock (only SEHC)"))&gt;SUMIFS(INDIRECT("'PSI WM REF'!"&amp;SUBSTITUTE(ADDRESS(1,MATCH(Q$2,INDIRECT("'PSI WM REF'!"&amp;"5:5"),0)),"$1","")&amp;":"&amp;SUBSTITUTE(ADDRESS(1,MATCH(Q$2,INDIRECT("'PSI WM REF'!"&amp;"5:5"),0)),"$1","")),INDIRECT("'PSI WM REF'!"&amp;"C:C"),$G416,INDIRECT("'PSI WM REF'!"&amp;"U:U"),"1.Requirements (필요량)"),SUMIFS(INDIRECT("'PSI WM REF'!"&amp;SUBSTITUTE(ADDRESS(1,MATCH(Q$2,INDIRECT("'PSI WM REF'!"&amp;"5:5"),0)),"$1","")&amp;":"&amp;SUBSTITUTE(ADDRESS(1,MATCH(Q$2,INDIRECT("'PSI WM REF'!"&amp;"5:5"),0)),"$1","")),INDIRECT("'PSI WM REF'!"&amp;"C:C"),$G416,INDIRECT("'PSI WM REF'!"&amp;"U:U"),"1.Requirements (필요량)"),ABS(SUMIFS(INDIRECT("'PSI WM REF'!"&amp;SUBSTITUTE(ADDRESS(1,MATCH(Q$2,INDIRECT("'PSI WM REF'!"&amp;"5:5"),0)),"$1","")&amp;":"&amp;SUBSTITUTE(ADDRESS(1,MATCH(Q$2,INDIRECT("'PSI WM REF'!"&amp;"5:5"),0)),"$1","")),INDIRECT("'PSI WM REF'!"&amp;"C:C"),$G416,INDIRECT("'PSI WM REF'!"&amp;"U:U"),"3.Balance stock (only SEHC)"))))+N(" [[[[               Comment: WM REF PSI              ]]]")+IFERROR(SUMIFS(INDIRECT("'PSI VC'!"&amp;SUBSTITUTE(ADDRESS(1,MATCH(Q$2,INDIRECT("'PSI VC'!"&amp;"3:3"),0)),"$1","")&amp;":"&amp;SUBSTITUTE(ADDRESS(1,MATCH(Q$2,INDIRECT("'PSI VC'!"&amp;"3:3"),0)),"$1","")),INDIRECT("'PSI VC'!"&amp;"A:A"),$G416),0)+N("[[[                    Comment: VC PSI                    ]]]")+SUMIFS(INDIRECT("'Assy PSI Shortage'!"&amp;SUBSTITUTE(ADDRESS(1,42+MATCH(Q$2,INDIRECT("'Assy PSI Shortage'!"&amp;"AQ2:BA2"),0)),"$1","")&amp;":"&amp;SUBSTITUTE(ADDRESS(1,42+MATCH(Q$2,INDIRECT("'Assy PSI Shortage'!"&amp;"AQ2:BA2"),0)),"$1","")),'Assy PSI Shortage'!$AP:$AP,'DA Injection'!$G416)+N("[[[                    Comment: Assy PSI                    ]]]")</f>
        <v>0</v>
      </c>
      <c r="R417" s="464"/>
      <c r="S417" s="463">
        <f ca="1">IF(SUMIFS(INDIRECT("'PSI WM REF'!"&amp;SUBSTITUTE(ADDRESS(1,MATCH(S$2,INDIRECT("'PSI WM REF'!"&amp;"5:5"),0)),"$1","")&amp;":"&amp;SUBSTITUTE(ADDRESS(1,MATCH(S$2,INDIRECT("'PSI WM REF'!"&amp;"5:5"),0)),"$1","")),INDIRECT("'PSI WM REF'!"&amp;"C:C"),$G416,INDIRECT("'PSI WM REF'!"&amp;"U:U"),"3.Balance stock (only SEHC)")&gt;0,0,IF(ABS(SUMIFS(INDIRECT("'PSI WM REF'!"&amp;SUBSTITUTE(ADDRESS(1,MATCH(S$2,INDIRECT("'PSI WM REF'!"&amp;"5:5"),0)),"$1","")&amp;":"&amp;SUBSTITUTE(ADDRESS(1,MATCH(S$2,INDIRECT("'PSI WM REF'!"&amp;"5:5"),0)),"$1","")),INDIRECT("'PSI WM REF'!"&amp;"C:C"),$G416,INDIRECT("'PSI WM REF'!"&amp;"U:U"),"3.Balance stock (only SEHC)"))&gt;SUMIFS(INDIRECT("'PSI WM REF'!"&amp;SUBSTITUTE(ADDRESS(1,MATCH(S$2,INDIRECT("'PSI WM REF'!"&amp;"5:5"),0)),"$1","")&amp;":"&amp;SUBSTITUTE(ADDRESS(1,MATCH(S$2,INDIRECT("'PSI WM REF'!"&amp;"5:5"),0)),"$1","")),INDIRECT("'PSI WM REF'!"&amp;"C:C"),$G416,INDIRECT("'PSI WM REF'!"&amp;"U:U"),"1.Requirements (필요량)"),SUMIFS(INDIRECT("'PSI WM REF'!"&amp;SUBSTITUTE(ADDRESS(1,MATCH(S$2,INDIRECT("'PSI WM REF'!"&amp;"5:5"),0)),"$1","")&amp;":"&amp;SUBSTITUTE(ADDRESS(1,MATCH(S$2,INDIRECT("'PSI WM REF'!"&amp;"5:5"),0)),"$1","")),INDIRECT("'PSI WM REF'!"&amp;"C:C"),$G416,INDIRECT("'PSI WM REF'!"&amp;"U:U"),"1.Requirements (필요량)"),ABS(SUMIFS(INDIRECT("'PSI WM REF'!"&amp;SUBSTITUTE(ADDRESS(1,MATCH(S$2,INDIRECT("'PSI WM REF'!"&amp;"5:5"),0)),"$1","")&amp;":"&amp;SUBSTITUTE(ADDRESS(1,MATCH(S$2,INDIRECT("'PSI WM REF'!"&amp;"5:5"),0)),"$1","")),INDIRECT("'PSI WM REF'!"&amp;"C:C"),$G416,INDIRECT("'PSI WM REF'!"&amp;"U:U"),"3.Balance stock (only SEHC)"))))+N(" [[[[               Comment: WM REF PSI              ]]]")+IFERROR(SUMIFS(INDIRECT("'PSI VC'!"&amp;SUBSTITUTE(ADDRESS(1,MATCH(S$2,INDIRECT("'PSI VC'!"&amp;"3:3"),0)),"$1","")&amp;":"&amp;SUBSTITUTE(ADDRESS(1,MATCH(S$2,INDIRECT("'PSI VC'!"&amp;"3:3"),0)),"$1","")),INDIRECT("'PSI VC'!"&amp;"A:A"),$G416),0)+N("[[[                    Comment: VC PSI                    ]]]")+SUMIFS(INDIRECT("'Assy PSI Shortage'!"&amp;SUBSTITUTE(ADDRESS(1,42+MATCH(S$2,INDIRECT("'Assy PSI Shortage'!"&amp;"AQ2:BA2"),0)),"$1","")&amp;":"&amp;SUBSTITUTE(ADDRESS(1,42+MATCH(S$2,INDIRECT("'Assy PSI Shortage'!"&amp;"AQ2:BA2"),0)),"$1","")),'Assy PSI Shortage'!$AP:$AP,'DA Injection'!$G416)+N("[[[                    Comment: Assy PSI                    ]]]")</f>
        <v>0</v>
      </c>
      <c r="T417" s="464"/>
      <c r="U417" s="463">
        <f ca="1">IF(SUMIFS(INDIRECT("'PSI WM REF'!"&amp;SUBSTITUTE(ADDRESS(1,MATCH(U$2,INDIRECT("'PSI WM REF'!"&amp;"5:5"),0)),"$1","")&amp;":"&amp;SUBSTITUTE(ADDRESS(1,MATCH(U$2,INDIRECT("'PSI WM REF'!"&amp;"5:5"),0)),"$1","")),INDIRECT("'PSI WM REF'!"&amp;"C:C"),$G416,INDIRECT("'PSI WM REF'!"&amp;"U:U"),"3.Balance stock (only SEHC)")&gt;0,0,IF(ABS(SUMIFS(INDIRECT("'PSI WM REF'!"&amp;SUBSTITUTE(ADDRESS(1,MATCH(U$2,INDIRECT("'PSI WM REF'!"&amp;"5:5"),0)),"$1","")&amp;":"&amp;SUBSTITUTE(ADDRESS(1,MATCH(U$2,INDIRECT("'PSI WM REF'!"&amp;"5:5"),0)),"$1","")),INDIRECT("'PSI WM REF'!"&amp;"C:C"),$G416,INDIRECT("'PSI WM REF'!"&amp;"U:U"),"3.Balance stock (only SEHC)"))&gt;SUMIFS(INDIRECT("'PSI WM REF'!"&amp;SUBSTITUTE(ADDRESS(1,MATCH(U$2,INDIRECT("'PSI WM REF'!"&amp;"5:5"),0)),"$1","")&amp;":"&amp;SUBSTITUTE(ADDRESS(1,MATCH(U$2,INDIRECT("'PSI WM REF'!"&amp;"5:5"),0)),"$1","")),INDIRECT("'PSI WM REF'!"&amp;"C:C"),$G416,INDIRECT("'PSI WM REF'!"&amp;"U:U"),"1.Requirements (필요량)"),SUMIFS(INDIRECT("'PSI WM REF'!"&amp;SUBSTITUTE(ADDRESS(1,MATCH(U$2,INDIRECT("'PSI WM REF'!"&amp;"5:5"),0)),"$1","")&amp;":"&amp;SUBSTITUTE(ADDRESS(1,MATCH(U$2,INDIRECT("'PSI WM REF'!"&amp;"5:5"),0)),"$1","")),INDIRECT("'PSI WM REF'!"&amp;"C:C"),$G416,INDIRECT("'PSI WM REF'!"&amp;"U:U"),"1.Requirements (필요량)"),ABS(SUMIFS(INDIRECT("'PSI WM REF'!"&amp;SUBSTITUTE(ADDRESS(1,MATCH(U$2,INDIRECT("'PSI WM REF'!"&amp;"5:5"),0)),"$1","")&amp;":"&amp;SUBSTITUTE(ADDRESS(1,MATCH(U$2,INDIRECT("'PSI WM REF'!"&amp;"5:5"),0)),"$1","")),INDIRECT("'PSI WM REF'!"&amp;"C:C"),$G416,INDIRECT("'PSI WM REF'!"&amp;"U:U"),"3.Balance stock (only SEHC)"))))+N(" [[[[               Comment: WM REF PSI              ]]]")+IFERROR(SUMIFS(INDIRECT("'PSI VC'!"&amp;SUBSTITUTE(ADDRESS(1,MATCH(U$2,INDIRECT("'PSI VC'!"&amp;"3:3"),0)),"$1","")&amp;":"&amp;SUBSTITUTE(ADDRESS(1,MATCH(U$2,INDIRECT("'PSI VC'!"&amp;"3:3"),0)),"$1","")),INDIRECT("'PSI VC'!"&amp;"A:A"),$G416),0)+N("[[[                    Comment: VC PSI                    ]]]")+SUMIFS(INDIRECT("'Assy PSI Shortage'!"&amp;SUBSTITUTE(ADDRESS(1,42+MATCH(U$2,INDIRECT("'Assy PSI Shortage'!"&amp;"AQ2:BA2"),0)),"$1","")&amp;":"&amp;SUBSTITUTE(ADDRESS(1,42+MATCH(U$2,INDIRECT("'Assy PSI Shortage'!"&amp;"AQ2:BA2"),0)),"$1","")),'Assy PSI Shortage'!$AP:$AP,'DA Injection'!$G416)+N("[[[                    Comment: Assy PSI                    ]]]")</f>
        <v>0</v>
      </c>
      <c r="V417" s="464"/>
      <c r="W417" s="463">
        <f ca="1">IF(SUMIFS(INDIRECT("'PSI WM REF'!"&amp;SUBSTITUTE(ADDRESS(1,MATCH(W$2,INDIRECT("'PSI WM REF'!"&amp;"5:5"),0)),"$1","")&amp;":"&amp;SUBSTITUTE(ADDRESS(1,MATCH(W$2,INDIRECT("'PSI WM REF'!"&amp;"5:5"),0)),"$1","")),INDIRECT("'PSI WM REF'!"&amp;"C:C"),$G416,INDIRECT("'PSI WM REF'!"&amp;"U:U"),"3.Balance stock (only SEHC)")&gt;0,0,IF(ABS(SUMIFS(INDIRECT("'PSI WM REF'!"&amp;SUBSTITUTE(ADDRESS(1,MATCH(W$2,INDIRECT("'PSI WM REF'!"&amp;"5:5"),0)),"$1","")&amp;":"&amp;SUBSTITUTE(ADDRESS(1,MATCH(W$2,INDIRECT("'PSI WM REF'!"&amp;"5:5"),0)),"$1","")),INDIRECT("'PSI WM REF'!"&amp;"C:C"),$G416,INDIRECT("'PSI WM REF'!"&amp;"U:U"),"3.Balance stock (only SEHC)"))&gt;SUMIFS(INDIRECT("'PSI WM REF'!"&amp;SUBSTITUTE(ADDRESS(1,MATCH(W$2,INDIRECT("'PSI WM REF'!"&amp;"5:5"),0)),"$1","")&amp;":"&amp;SUBSTITUTE(ADDRESS(1,MATCH(W$2,INDIRECT("'PSI WM REF'!"&amp;"5:5"),0)),"$1","")),INDIRECT("'PSI WM REF'!"&amp;"C:C"),$G416,INDIRECT("'PSI WM REF'!"&amp;"U:U"),"1.Requirements (필요량)"),SUMIFS(INDIRECT("'PSI WM REF'!"&amp;SUBSTITUTE(ADDRESS(1,MATCH(W$2,INDIRECT("'PSI WM REF'!"&amp;"5:5"),0)),"$1","")&amp;":"&amp;SUBSTITUTE(ADDRESS(1,MATCH(W$2,INDIRECT("'PSI WM REF'!"&amp;"5:5"),0)),"$1","")),INDIRECT("'PSI WM REF'!"&amp;"C:C"),$G416,INDIRECT("'PSI WM REF'!"&amp;"U:U"),"1.Requirements (필요량)"),ABS(SUMIFS(INDIRECT("'PSI WM REF'!"&amp;SUBSTITUTE(ADDRESS(1,MATCH(W$2,INDIRECT("'PSI WM REF'!"&amp;"5:5"),0)),"$1","")&amp;":"&amp;SUBSTITUTE(ADDRESS(1,MATCH(W$2,INDIRECT("'PSI WM REF'!"&amp;"5:5"),0)),"$1","")),INDIRECT("'PSI WM REF'!"&amp;"C:C"),$G416,INDIRECT("'PSI WM REF'!"&amp;"U:U"),"3.Balance stock (only SEHC)"))))+N(" [[[[               Comment: WM REF PSI              ]]]")+IFERROR(SUMIFS(INDIRECT("'PSI VC'!"&amp;SUBSTITUTE(ADDRESS(1,MATCH(W$2,INDIRECT("'PSI VC'!"&amp;"3:3"),0)),"$1","")&amp;":"&amp;SUBSTITUTE(ADDRESS(1,MATCH(W$2,INDIRECT("'PSI VC'!"&amp;"3:3"),0)),"$1","")),INDIRECT("'PSI VC'!"&amp;"A:A"),$G416),0)+N("[[[                    Comment: VC PSI                    ]]]")+SUMIFS(INDIRECT("'Assy PSI Shortage'!"&amp;SUBSTITUTE(ADDRESS(1,42+MATCH(W$2,INDIRECT("'Assy PSI Shortage'!"&amp;"AQ2:BA2"),0)),"$1","")&amp;":"&amp;SUBSTITUTE(ADDRESS(1,42+MATCH(W$2,INDIRECT("'Assy PSI Shortage'!"&amp;"AQ2:BA2"),0)),"$1","")),'Assy PSI Shortage'!$AP:$AP,'DA Injection'!$G416)+N("[[[                    Comment: Assy PSI                    ]]]")</f>
        <v>0</v>
      </c>
      <c r="X417" s="464"/>
      <c r="Y417" s="463">
        <f ca="1">IF(SUMIFS(INDIRECT("'PSI WM REF'!"&amp;SUBSTITUTE(ADDRESS(1,MATCH(Y$2,INDIRECT("'PSI WM REF'!"&amp;"5:5"),0)),"$1","")&amp;":"&amp;SUBSTITUTE(ADDRESS(1,MATCH(Y$2,INDIRECT("'PSI WM REF'!"&amp;"5:5"),0)),"$1","")),INDIRECT("'PSI WM REF'!"&amp;"C:C"),$G416,INDIRECT("'PSI WM REF'!"&amp;"U:U"),"3.Balance stock (only SEHC)")&gt;0,0,IF(ABS(SUMIFS(INDIRECT("'PSI WM REF'!"&amp;SUBSTITUTE(ADDRESS(1,MATCH(Y$2,INDIRECT("'PSI WM REF'!"&amp;"5:5"),0)),"$1","")&amp;":"&amp;SUBSTITUTE(ADDRESS(1,MATCH(Y$2,INDIRECT("'PSI WM REF'!"&amp;"5:5"),0)),"$1","")),INDIRECT("'PSI WM REF'!"&amp;"C:C"),$G416,INDIRECT("'PSI WM REF'!"&amp;"U:U"),"3.Balance stock (only SEHC)"))&gt;SUMIFS(INDIRECT("'PSI WM REF'!"&amp;SUBSTITUTE(ADDRESS(1,MATCH(Y$2,INDIRECT("'PSI WM REF'!"&amp;"5:5"),0)),"$1","")&amp;":"&amp;SUBSTITUTE(ADDRESS(1,MATCH(Y$2,INDIRECT("'PSI WM REF'!"&amp;"5:5"),0)),"$1","")),INDIRECT("'PSI WM REF'!"&amp;"C:C"),$G416,INDIRECT("'PSI WM REF'!"&amp;"U:U"),"1.Requirements (필요량)"),SUMIFS(INDIRECT("'PSI WM REF'!"&amp;SUBSTITUTE(ADDRESS(1,MATCH(Y$2,INDIRECT("'PSI WM REF'!"&amp;"5:5"),0)),"$1","")&amp;":"&amp;SUBSTITUTE(ADDRESS(1,MATCH(Y$2,INDIRECT("'PSI WM REF'!"&amp;"5:5"),0)),"$1","")),INDIRECT("'PSI WM REF'!"&amp;"C:C"),$G416,INDIRECT("'PSI WM REF'!"&amp;"U:U"),"1.Requirements (필요량)"),ABS(SUMIFS(INDIRECT("'PSI WM REF'!"&amp;SUBSTITUTE(ADDRESS(1,MATCH(Y$2,INDIRECT("'PSI WM REF'!"&amp;"5:5"),0)),"$1","")&amp;":"&amp;SUBSTITUTE(ADDRESS(1,MATCH(Y$2,INDIRECT("'PSI WM REF'!"&amp;"5:5"),0)),"$1","")),INDIRECT("'PSI WM REF'!"&amp;"C:C"),$G416,INDIRECT("'PSI WM REF'!"&amp;"U:U"),"3.Balance stock (only SEHC)"))))+N(" [[[[               Comment: WM REF PSI              ]]]")+IFERROR(SUMIFS(INDIRECT("'PSI VC'!"&amp;SUBSTITUTE(ADDRESS(1,MATCH(Y$2,INDIRECT("'PSI VC'!"&amp;"3:3"),0)),"$1","")&amp;":"&amp;SUBSTITUTE(ADDRESS(1,MATCH(Y$2,INDIRECT("'PSI VC'!"&amp;"3:3"),0)),"$1","")),INDIRECT("'PSI VC'!"&amp;"A:A"),$G416),0)+N("[[[                    Comment: VC PSI                    ]]]")+SUMIFS(INDIRECT("'Assy PSI Shortage'!"&amp;SUBSTITUTE(ADDRESS(1,42+MATCH(Y$2,INDIRECT("'Assy PSI Shortage'!"&amp;"AQ2:BA2"),0)),"$1","")&amp;":"&amp;SUBSTITUTE(ADDRESS(1,42+MATCH(Y$2,INDIRECT("'Assy PSI Shortage'!"&amp;"AQ2:BA2"),0)),"$1","")),'Assy PSI Shortage'!$AP:$AP,'DA Injection'!$G416)+N("[[[                    Comment: Assy PSI                    ]]]")</f>
        <v>0</v>
      </c>
      <c r="Z417" s="464"/>
      <c r="AA417" s="463">
        <f ca="1">IF(SUMIFS(INDIRECT("'PSI WM REF'!"&amp;SUBSTITUTE(ADDRESS(1,MATCH(AA$2,INDIRECT("'PSI WM REF'!"&amp;"5:5"),0)),"$1","")&amp;":"&amp;SUBSTITUTE(ADDRESS(1,MATCH(AA$2,INDIRECT("'PSI WM REF'!"&amp;"5:5"),0)),"$1","")),INDIRECT("'PSI WM REF'!"&amp;"C:C"),$G416,INDIRECT("'PSI WM REF'!"&amp;"U:U"),"3.Balance stock (only SEHC)")&gt;0,0,IF(ABS(SUMIFS(INDIRECT("'PSI WM REF'!"&amp;SUBSTITUTE(ADDRESS(1,MATCH(AA$2,INDIRECT("'PSI WM REF'!"&amp;"5:5"),0)),"$1","")&amp;":"&amp;SUBSTITUTE(ADDRESS(1,MATCH(AA$2,INDIRECT("'PSI WM REF'!"&amp;"5:5"),0)),"$1","")),INDIRECT("'PSI WM REF'!"&amp;"C:C"),$G416,INDIRECT("'PSI WM REF'!"&amp;"U:U"),"3.Balance stock (only SEHC)"))&gt;SUMIFS(INDIRECT("'PSI WM REF'!"&amp;SUBSTITUTE(ADDRESS(1,MATCH(AA$2,INDIRECT("'PSI WM REF'!"&amp;"5:5"),0)),"$1","")&amp;":"&amp;SUBSTITUTE(ADDRESS(1,MATCH(AA$2,INDIRECT("'PSI WM REF'!"&amp;"5:5"),0)),"$1","")),INDIRECT("'PSI WM REF'!"&amp;"C:C"),$G416,INDIRECT("'PSI WM REF'!"&amp;"U:U"),"1.Requirements (필요량)"),SUMIFS(INDIRECT("'PSI WM REF'!"&amp;SUBSTITUTE(ADDRESS(1,MATCH(AA$2,INDIRECT("'PSI WM REF'!"&amp;"5:5"),0)),"$1","")&amp;":"&amp;SUBSTITUTE(ADDRESS(1,MATCH(AA$2,INDIRECT("'PSI WM REF'!"&amp;"5:5"),0)),"$1","")),INDIRECT("'PSI WM REF'!"&amp;"C:C"),$G416,INDIRECT("'PSI WM REF'!"&amp;"U:U"),"1.Requirements (필요량)"),ABS(SUMIFS(INDIRECT("'PSI WM REF'!"&amp;SUBSTITUTE(ADDRESS(1,MATCH(AA$2,INDIRECT("'PSI WM REF'!"&amp;"5:5"),0)),"$1","")&amp;":"&amp;SUBSTITUTE(ADDRESS(1,MATCH(AA$2,INDIRECT("'PSI WM REF'!"&amp;"5:5"),0)),"$1","")),INDIRECT("'PSI WM REF'!"&amp;"C:C"),$G416,INDIRECT("'PSI WM REF'!"&amp;"U:U"),"3.Balance stock (only SEHC)"))))+N(" [[[[               Comment: WM REF PSI              ]]]")+IFERROR(SUMIFS(INDIRECT("'PSI VC'!"&amp;SUBSTITUTE(ADDRESS(1,MATCH(AA$2,INDIRECT("'PSI VC'!"&amp;"3:3"),0)),"$1","")&amp;":"&amp;SUBSTITUTE(ADDRESS(1,MATCH(AA$2,INDIRECT("'PSI VC'!"&amp;"3:3"),0)),"$1","")),INDIRECT("'PSI VC'!"&amp;"A:A"),$G416),0)+N("[[[                    Comment: VC PSI                    ]]]")+SUMIFS(INDIRECT("'Assy PSI Shortage'!"&amp;SUBSTITUTE(ADDRESS(1,42+MATCH(AA$2,INDIRECT("'Assy PSI Shortage'!"&amp;"AQ2:BA2"),0)),"$1","")&amp;":"&amp;SUBSTITUTE(ADDRESS(1,42+MATCH(AA$2,INDIRECT("'Assy PSI Shortage'!"&amp;"AQ2:BA2"),0)),"$1","")),'Assy PSI Shortage'!$AP:$AP,'DA Injection'!$G416)+N("[[[                    Comment: Assy PSI                    ]]]")</f>
        <v>0</v>
      </c>
      <c r="AB417" s="464"/>
      <c r="AC417" s="463">
        <f ca="1">IF(SUMIFS(INDIRECT("'PSI WM REF'!"&amp;SUBSTITUTE(ADDRESS(1,MATCH(AC$2,INDIRECT("'PSI WM REF'!"&amp;"5:5"),0)),"$1","")&amp;":"&amp;SUBSTITUTE(ADDRESS(1,MATCH(AC$2,INDIRECT("'PSI WM REF'!"&amp;"5:5"),0)),"$1","")),INDIRECT("'PSI WM REF'!"&amp;"C:C"),$G416,INDIRECT("'PSI WM REF'!"&amp;"U:U"),"3.Balance stock (only SEHC)")&gt;0,0,IF(ABS(SUMIFS(INDIRECT("'PSI WM REF'!"&amp;SUBSTITUTE(ADDRESS(1,MATCH(AC$2,INDIRECT("'PSI WM REF'!"&amp;"5:5"),0)),"$1","")&amp;":"&amp;SUBSTITUTE(ADDRESS(1,MATCH(AC$2,INDIRECT("'PSI WM REF'!"&amp;"5:5"),0)),"$1","")),INDIRECT("'PSI WM REF'!"&amp;"C:C"),$G416,INDIRECT("'PSI WM REF'!"&amp;"U:U"),"3.Balance stock (only SEHC)"))&gt;SUMIFS(INDIRECT("'PSI WM REF'!"&amp;SUBSTITUTE(ADDRESS(1,MATCH(AC$2,INDIRECT("'PSI WM REF'!"&amp;"5:5"),0)),"$1","")&amp;":"&amp;SUBSTITUTE(ADDRESS(1,MATCH(AC$2,INDIRECT("'PSI WM REF'!"&amp;"5:5"),0)),"$1","")),INDIRECT("'PSI WM REF'!"&amp;"C:C"),$G416,INDIRECT("'PSI WM REF'!"&amp;"U:U"),"1.Requirements (필요량)"),SUMIFS(INDIRECT("'PSI WM REF'!"&amp;SUBSTITUTE(ADDRESS(1,MATCH(AC$2,INDIRECT("'PSI WM REF'!"&amp;"5:5"),0)),"$1","")&amp;":"&amp;SUBSTITUTE(ADDRESS(1,MATCH(AC$2,INDIRECT("'PSI WM REF'!"&amp;"5:5"),0)),"$1","")),INDIRECT("'PSI WM REF'!"&amp;"C:C"),$G416,INDIRECT("'PSI WM REF'!"&amp;"U:U"),"1.Requirements (필요량)"),ABS(SUMIFS(INDIRECT("'PSI WM REF'!"&amp;SUBSTITUTE(ADDRESS(1,MATCH(AC$2,INDIRECT("'PSI WM REF'!"&amp;"5:5"),0)),"$1","")&amp;":"&amp;SUBSTITUTE(ADDRESS(1,MATCH(AC$2,INDIRECT("'PSI WM REF'!"&amp;"5:5"),0)),"$1","")),INDIRECT("'PSI WM REF'!"&amp;"C:C"),$G416,INDIRECT("'PSI WM REF'!"&amp;"U:U"),"3.Balance stock (only SEHC)"))))+N(" [[[[               Comment: WM REF PSI              ]]]")+IFERROR(SUMIFS(INDIRECT("'PSI VC'!"&amp;SUBSTITUTE(ADDRESS(1,MATCH(AC$2,INDIRECT("'PSI VC'!"&amp;"3:3"),0)),"$1","")&amp;":"&amp;SUBSTITUTE(ADDRESS(1,MATCH(AC$2,INDIRECT("'PSI VC'!"&amp;"3:3"),0)),"$1","")),INDIRECT("'PSI VC'!"&amp;"A:A"),$G416),0)+N("[[[                    Comment: VC PSI                    ]]]")+SUMIFS(INDIRECT("'Assy PSI Shortage'!"&amp;SUBSTITUTE(ADDRESS(1,42+MATCH(AC$2,INDIRECT("'Assy PSI Shortage'!"&amp;"AQ2:BA2"),0)),"$1","")&amp;":"&amp;SUBSTITUTE(ADDRESS(1,42+MATCH(AC$2,INDIRECT("'Assy PSI Shortage'!"&amp;"AQ2:BA2"),0)),"$1","")),'Assy PSI Shortage'!$AP:$AP,'DA Injection'!$G416)+N("[[[                    Comment: Assy PSI                    ]]]")</f>
        <v>0</v>
      </c>
      <c r="AD417" s="464"/>
      <c r="AE417" s="463">
        <f ca="1">IF(SUMIFS(INDIRECT("'PSI WM REF'!"&amp;SUBSTITUTE(ADDRESS(1,MATCH(AE$2,INDIRECT("'PSI WM REF'!"&amp;"5:5"),0)),"$1","")&amp;":"&amp;SUBSTITUTE(ADDRESS(1,MATCH(AE$2,INDIRECT("'PSI WM REF'!"&amp;"5:5"),0)),"$1","")),INDIRECT("'PSI WM REF'!"&amp;"C:C"),$G416,INDIRECT("'PSI WM REF'!"&amp;"U:U"),"3.Balance stock (only SEHC)")&gt;0,0,IF(ABS(SUMIFS(INDIRECT("'PSI WM REF'!"&amp;SUBSTITUTE(ADDRESS(1,MATCH(AE$2,INDIRECT("'PSI WM REF'!"&amp;"5:5"),0)),"$1","")&amp;":"&amp;SUBSTITUTE(ADDRESS(1,MATCH(AE$2,INDIRECT("'PSI WM REF'!"&amp;"5:5"),0)),"$1","")),INDIRECT("'PSI WM REF'!"&amp;"C:C"),$G416,INDIRECT("'PSI WM REF'!"&amp;"U:U"),"3.Balance stock (only SEHC)"))&gt;SUMIFS(INDIRECT("'PSI WM REF'!"&amp;SUBSTITUTE(ADDRESS(1,MATCH(AE$2,INDIRECT("'PSI WM REF'!"&amp;"5:5"),0)),"$1","")&amp;":"&amp;SUBSTITUTE(ADDRESS(1,MATCH(AE$2,INDIRECT("'PSI WM REF'!"&amp;"5:5"),0)),"$1","")),INDIRECT("'PSI WM REF'!"&amp;"C:C"),$G416,INDIRECT("'PSI WM REF'!"&amp;"U:U"),"1.Requirements (필요량)"),SUMIFS(INDIRECT("'PSI WM REF'!"&amp;SUBSTITUTE(ADDRESS(1,MATCH(AE$2,INDIRECT("'PSI WM REF'!"&amp;"5:5"),0)),"$1","")&amp;":"&amp;SUBSTITUTE(ADDRESS(1,MATCH(AE$2,INDIRECT("'PSI WM REF'!"&amp;"5:5"),0)),"$1","")),INDIRECT("'PSI WM REF'!"&amp;"C:C"),$G416,INDIRECT("'PSI WM REF'!"&amp;"U:U"),"1.Requirements (필요량)"),ABS(SUMIFS(INDIRECT("'PSI WM REF'!"&amp;SUBSTITUTE(ADDRESS(1,MATCH(AE$2,INDIRECT("'PSI WM REF'!"&amp;"5:5"),0)),"$1","")&amp;":"&amp;SUBSTITUTE(ADDRESS(1,MATCH(AE$2,INDIRECT("'PSI WM REF'!"&amp;"5:5"),0)),"$1","")),INDIRECT("'PSI WM REF'!"&amp;"C:C"),$G416,INDIRECT("'PSI WM REF'!"&amp;"U:U"),"3.Balance stock (only SEHC)"))))+N(" [[[[               Comment: WM REF PSI              ]]]")+IFERROR(SUMIFS(INDIRECT("'PSI VC'!"&amp;SUBSTITUTE(ADDRESS(1,MATCH(AE$2,INDIRECT("'PSI VC'!"&amp;"3:3"),0)),"$1","")&amp;":"&amp;SUBSTITUTE(ADDRESS(1,MATCH(AE$2,INDIRECT("'PSI VC'!"&amp;"3:3"),0)),"$1","")),INDIRECT("'PSI VC'!"&amp;"A:A"),$G416),0)+N("[[[                    Comment: VC PSI                    ]]]")+SUMIFS(INDIRECT("'Assy PSI Shortage'!"&amp;SUBSTITUTE(ADDRESS(1,42+MATCH(AE$2,INDIRECT("'Assy PSI Shortage'!"&amp;"AQ2:BA2"),0)),"$1","")&amp;":"&amp;SUBSTITUTE(ADDRESS(1,42+MATCH(AE$2,INDIRECT("'Assy PSI Shortage'!"&amp;"AQ2:BA2"),0)),"$1","")),'Assy PSI Shortage'!$AP:$AP,'DA Injection'!$G416)+N("[[[                    Comment: Assy PSI                    ]]]")</f>
        <v>0</v>
      </c>
      <c r="AF417" s="464"/>
      <c r="AG417" s="463">
        <f ca="1">IF(SUMIFS(INDIRECT("'PSI WM REF'!"&amp;SUBSTITUTE(ADDRESS(1,MATCH(AG$2,INDIRECT("'PSI WM REF'!"&amp;"5:5"),0)),"$1","")&amp;":"&amp;SUBSTITUTE(ADDRESS(1,MATCH(AG$2,INDIRECT("'PSI WM REF'!"&amp;"5:5"),0)),"$1","")),INDIRECT("'PSI WM REF'!"&amp;"C:C"),$G416,INDIRECT("'PSI WM REF'!"&amp;"U:U"),"3.Balance stock (only SEHC)")&gt;0,0,IF(ABS(SUMIFS(INDIRECT("'PSI WM REF'!"&amp;SUBSTITUTE(ADDRESS(1,MATCH(AG$2,INDIRECT("'PSI WM REF'!"&amp;"5:5"),0)),"$1","")&amp;":"&amp;SUBSTITUTE(ADDRESS(1,MATCH(AG$2,INDIRECT("'PSI WM REF'!"&amp;"5:5"),0)),"$1","")),INDIRECT("'PSI WM REF'!"&amp;"C:C"),$G416,INDIRECT("'PSI WM REF'!"&amp;"U:U"),"3.Balance stock (only SEHC)"))&gt;SUMIFS(INDIRECT("'PSI WM REF'!"&amp;SUBSTITUTE(ADDRESS(1,MATCH(AG$2,INDIRECT("'PSI WM REF'!"&amp;"5:5"),0)),"$1","")&amp;":"&amp;SUBSTITUTE(ADDRESS(1,MATCH(AG$2,INDIRECT("'PSI WM REF'!"&amp;"5:5"),0)),"$1","")),INDIRECT("'PSI WM REF'!"&amp;"C:C"),$G416,INDIRECT("'PSI WM REF'!"&amp;"U:U"),"1.Requirements (필요량)"),SUMIFS(INDIRECT("'PSI WM REF'!"&amp;SUBSTITUTE(ADDRESS(1,MATCH(AG$2,INDIRECT("'PSI WM REF'!"&amp;"5:5"),0)),"$1","")&amp;":"&amp;SUBSTITUTE(ADDRESS(1,MATCH(AG$2,INDIRECT("'PSI WM REF'!"&amp;"5:5"),0)),"$1","")),INDIRECT("'PSI WM REF'!"&amp;"C:C"),$G416,INDIRECT("'PSI WM REF'!"&amp;"U:U"),"1.Requirements (필요량)"),ABS(SUMIFS(INDIRECT("'PSI WM REF'!"&amp;SUBSTITUTE(ADDRESS(1,MATCH(AG$2,INDIRECT("'PSI WM REF'!"&amp;"5:5"),0)),"$1","")&amp;":"&amp;SUBSTITUTE(ADDRESS(1,MATCH(AG$2,INDIRECT("'PSI WM REF'!"&amp;"5:5"),0)),"$1","")),INDIRECT("'PSI WM REF'!"&amp;"C:C"),$G416,INDIRECT("'PSI WM REF'!"&amp;"U:U"),"3.Balance stock (only SEHC)"))))+N(" [[[[               Comment: WM REF PSI              ]]]")+IFERROR(SUMIFS(INDIRECT("'PSI VC'!"&amp;SUBSTITUTE(ADDRESS(1,MATCH(AG$2,INDIRECT("'PSI VC'!"&amp;"3:3"),0)),"$1","")&amp;":"&amp;SUBSTITUTE(ADDRESS(1,MATCH(AG$2,INDIRECT("'PSI VC'!"&amp;"3:3"),0)),"$1","")),INDIRECT("'PSI VC'!"&amp;"A:A"),$G416),0)+N("[[[                    Comment: VC PSI                    ]]]")+SUMIFS(INDIRECT("'Assy PSI Shortage'!"&amp;SUBSTITUTE(ADDRESS(1,42+MATCH(AG$2,INDIRECT("'Assy PSI Shortage'!"&amp;"AQ2:BA2"),0)),"$1","")&amp;":"&amp;SUBSTITUTE(ADDRESS(1,42+MATCH(AG$2,INDIRECT("'Assy PSI Shortage'!"&amp;"AQ2:BA2"),0)),"$1","")),'Assy PSI Shortage'!$AP:$AP,'DA Injection'!$G416)+N("[[[                    Comment: Assy PSI                    ]]]")</f>
        <v>0</v>
      </c>
      <c r="AH417" s="464"/>
      <c r="AI417" s="463">
        <f ca="1">IF(SUMIFS(INDIRECT("'PSI WM REF'!"&amp;SUBSTITUTE(ADDRESS(1,MATCH(AI$2,INDIRECT("'PSI WM REF'!"&amp;"5:5"),0)),"$1","")&amp;":"&amp;SUBSTITUTE(ADDRESS(1,MATCH(AI$2,INDIRECT("'PSI WM REF'!"&amp;"5:5"),0)),"$1","")),INDIRECT("'PSI WM REF'!"&amp;"C:C"),$G416,INDIRECT("'PSI WM REF'!"&amp;"U:U"),"3.Balance stock (only SEHC)")&gt;0,0,IF(ABS(SUMIFS(INDIRECT("'PSI WM REF'!"&amp;SUBSTITUTE(ADDRESS(1,MATCH(AI$2,INDIRECT("'PSI WM REF'!"&amp;"5:5"),0)),"$1","")&amp;":"&amp;SUBSTITUTE(ADDRESS(1,MATCH(AI$2,INDIRECT("'PSI WM REF'!"&amp;"5:5"),0)),"$1","")),INDIRECT("'PSI WM REF'!"&amp;"C:C"),$G416,INDIRECT("'PSI WM REF'!"&amp;"U:U"),"3.Balance stock (only SEHC)"))&gt;SUMIFS(INDIRECT("'PSI WM REF'!"&amp;SUBSTITUTE(ADDRESS(1,MATCH(AI$2,INDIRECT("'PSI WM REF'!"&amp;"5:5"),0)),"$1","")&amp;":"&amp;SUBSTITUTE(ADDRESS(1,MATCH(AI$2,INDIRECT("'PSI WM REF'!"&amp;"5:5"),0)),"$1","")),INDIRECT("'PSI WM REF'!"&amp;"C:C"),$G416,INDIRECT("'PSI WM REF'!"&amp;"U:U"),"1.Requirements (필요량)"),SUMIFS(INDIRECT("'PSI WM REF'!"&amp;SUBSTITUTE(ADDRESS(1,MATCH(AI$2,INDIRECT("'PSI WM REF'!"&amp;"5:5"),0)),"$1","")&amp;":"&amp;SUBSTITUTE(ADDRESS(1,MATCH(AI$2,INDIRECT("'PSI WM REF'!"&amp;"5:5"),0)),"$1","")),INDIRECT("'PSI WM REF'!"&amp;"C:C"),$G416,INDIRECT("'PSI WM REF'!"&amp;"U:U"),"1.Requirements (필요량)"),ABS(SUMIFS(INDIRECT("'PSI WM REF'!"&amp;SUBSTITUTE(ADDRESS(1,MATCH(AI$2,INDIRECT("'PSI WM REF'!"&amp;"5:5"),0)),"$1","")&amp;":"&amp;SUBSTITUTE(ADDRESS(1,MATCH(AI$2,INDIRECT("'PSI WM REF'!"&amp;"5:5"),0)),"$1","")),INDIRECT("'PSI WM REF'!"&amp;"C:C"),$G416,INDIRECT("'PSI WM REF'!"&amp;"U:U"),"3.Balance stock (only SEHC)"))))+N(" [[[[               Comment: WM REF PSI              ]]]")+IFERROR(SUMIFS(INDIRECT("'PSI VC'!"&amp;SUBSTITUTE(ADDRESS(1,MATCH(AI$2,INDIRECT("'PSI VC'!"&amp;"3:3"),0)),"$1","")&amp;":"&amp;SUBSTITUTE(ADDRESS(1,MATCH(AI$2,INDIRECT("'PSI VC'!"&amp;"3:3"),0)),"$1","")),INDIRECT("'PSI VC'!"&amp;"A:A"),$G416),0)+N("[[[                    Comment: VC PSI                    ]]]")+SUMIFS(INDIRECT("'Assy PSI Shortage'!"&amp;SUBSTITUTE(ADDRESS(1,42+MATCH(AI$2,INDIRECT("'Assy PSI Shortage'!"&amp;"AQ2:BA2"),0)),"$1","")&amp;":"&amp;SUBSTITUTE(ADDRESS(1,42+MATCH(AI$2,INDIRECT("'Assy PSI Shortage'!"&amp;"AQ2:BA2"),0)),"$1","")),'Assy PSI Shortage'!$AP:$AP,'DA Injection'!$G416)+N("[[[                    Comment: Assy PSI                    ]]]")</f>
        <v>0</v>
      </c>
      <c r="AJ417" s="464"/>
      <c r="AK417" s="150"/>
      <c r="AL417" s="150"/>
      <c r="AM417" s="150"/>
      <c r="AN417" s="150"/>
      <c r="AO417" s="150"/>
      <c r="AP417" s="150"/>
      <c r="AQ417" s="150"/>
      <c r="AR417" s="150"/>
      <c r="AS417" s="150"/>
      <c r="AT417" s="150"/>
      <c r="AU417" s="150"/>
      <c r="AV417" s="150"/>
      <c r="AW417" s="150"/>
      <c r="AX417" s="150"/>
      <c r="AY417" s="150"/>
      <c r="AZ417" s="150"/>
      <c r="BA417" s="150"/>
      <c r="BB417" s="150"/>
      <c r="BC417" s="150"/>
      <c r="BD417" s="150"/>
      <c r="BE417" s="150"/>
      <c r="BF417" s="150"/>
      <c r="BG417" s="150"/>
      <c r="BH417" s="150"/>
      <c r="BI417" s="150"/>
      <c r="BJ417" s="150"/>
      <c r="BK417" s="150"/>
      <c r="BL417" s="150"/>
      <c r="BM417" s="150"/>
      <c r="BN417" s="150"/>
      <c r="BO417" s="150"/>
      <c r="BP417" s="150"/>
      <c r="BQ417" s="150"/>
      <c r="BR417" s="150"/>
    </row>
    <row r="418" spans="1:70" s="115" customFormat="1" ht="33">
      <c r="A418" s="114"/>
      <c r="B418" s="121"/>
      <c r="C418" s="144">
        <f t="shared" ca="1" si="464"/>
        <v>60</v>
      </c>
      <c r="D418" s="264" t="str">
        <f t="shared" ca="1" si="464"/>
        <v>-</v>
      </c>
      <c r="E418" s="144">
        <f t="shared" ref="E418:M418" ca="1" si="498">E417</f>
        <v>22</v>
      </c>
      <c r="F418" s="144">
        <f t="shared" ca="1" si="498"/>
        <v>650</v>
      </c>
      <c r="G418" s="431" t="str">
        <f t="shared" ca="1" si="498"/>
        <v>DJ63-01558N</v>
      </c>
      <c r="H418" s="196">
        <f t="shared" ca="1" si="498"/>
        <v>0</v>
      </c>
      <c r="I418" s="144">
        <f t="shared" si="498"/>
        <v>0</v>
      </c>
      <c r="J418" s="212">
        <f t="shared" ca="1" si="498"/>
        <v>1</v>
      </c>
      <c r="K418" s="146">
        <f t="shared" ca="1" si="498"/>
        <v>0</v>
      </c>
      <c r="L418" s="146">
        <f t="shared" ca="1" si="498"/>
        <v>60.4</v>
      </c>
      <c r="M418" s="146">
        <f t="shared" ca="1" si="498"/>
        <v>1</v>
      </c>
      <c r="N418" s="193">
        <f t="shared" ca="1" si="471"/>
        <v>59.602649006622521</v>
      </c>
      <c r="O418" s="134"/>
      <c r="P418" s="127" t="s">
        <v>240</v>
      </c>
      <c r="Q418" s="208"/>
      <c r="R418" s="208"/>
      <c r="S418" s="208"/>
      <c r="T418" s="208"/>
      <c r="U418" s="208"/>
      <c r="V418" s="208"/>
      <c r="W418" s="208"/>
      <c r="X418" s="208"/>
      <c r="Y418" s="208"/>
      <c r="Z418" s="208"/>
      <c r="AA418" s="208"/>
      <c r="AB418" s="208"/>
      <c r="AC418" s="208"/>
      <c r="AD418" s="208"/>
      <c r="AE418" s="208"/>
      <c r="AF418" s="208"/>
      <c r="AG418" s="208"/>
      <c r="AH418" s="208"/>
      <c r="AI418" s="208"/>
      <c r="AJ418" s="208"/>
      <c r="AK418" s="150"/>
      <c r="AL418" s="150"/>
      <c r="AM418" s="150"/>
      <c r="AN418" s="150"/>
      <c r="AO418" s="150"/>
      <c r="AP418" s="150"/>
      <c r="AQ418" s="150"/>
      <c r="AR418" s="150"/>
      <c r="AS418" s="150"/>
      <c r="AT418" s="150"/>
      <c r="AU418" s="150"/>
      <c r="AV418" s="150"/>
      <c r="AW418" s="150"/>
      <c r="AX418" s="150"/>
      <c r="AY418" s="150"/>
      <c r="AZ418" s="150"/>
      <c r="BA418" s="150"/>
      <c r="BB418" s="150"/>
      <c r="BC418" s="150"/>
      <c r="BD418" s="150"/>
      <c r="BE418" s="150"/>
      <c r="BF418" s="150"/>
      <c r="BG418" s="150"/>
      <c r="BH418" s="150"/>
      <c r="BI418" s="150"/>
      <c r="BJ418" s="150"/>
      <c r="BK418" s="150"/>
      <c r="BL418" s="150"/>
      <c r="BM418" s="150"/>
      <c r="BN418" s="150"/>
      <c r="BO418" s="150"/>
      <c r="BP418" s="150"/>
      <c r="BQ418" s="150"/>
      <c r="BR418" s="150"/>
    </row>
    <row r="419" spans="1:70" s="55" customFormat="1" ht="33">
      <c r="A419" s="54">
        <f ca="1">IF(ISTEXT($G419),COUNTIF($G$6:$G419,"*")," ")</f>
        <v>414</v>
      </c>
      <c r="B419" s="122">
        <v>43524</v>
      </c>
      <c r="C419" s="144">
        <f t="shared" ca="1" si="464"/>
        <v>60</v>
      </c>
      <c r="D419" s="264" t="str">
        <f t="shared" ca="1" si="464"/>
        <v>-</v>
      </c>
      <c r="E419" s="144">
        <f t="shared" ref="E419:M419" ca="1" si="499">E418</f>
        <v>22</v>
      </c>
      <c r="F419" s="144">
        <f t="shared" ca="1" si="499"/>
        <v>650</v>
      </c>
      <c r="G419" s="431" t="str">
        <f t="shared" ca="1" si="499"/>
        <v>DJ63-01558N</v>
      </c>
      <c r="H419" s="196">
        <f t="shared" ca="1" si="499"/>
        <v>0</v>
      </c>
      <c r="I419" s="144">
        <f t="shared" si="499"/>
        <v>0</v>
      </c>
      <c r="J419" s="212">
        <f t="shared" ca="1" si="499"/>
        <v>1</v>
      </c>
      <c r="K419" s="146">
        <f t="shared" ca="1" si="499"/>
        <v>0</v>
      </c>
      <c r="L419" s="146">
        <f t="shared" ca="1" si="499"/>
        <v>60.4</v>
      </c>
      <c r="M419" s="146">
        <f t="shared" ca="1" si="499"/>
        <v>1</v>
      </c>
      <c r="N419" s="193">
        <f t="shared" ca="1" si="471"/>
        <v>59.602649006622521</v>
      </c>
      <c r="O419" s="198">
        <f ca="1">SUM(Q419:AJ419)-H416-I416</f>
        <v>0</v>
      </c>
      <c r="P419" s="127" t="s">
        <v>232</v>
      </c>
      <c r="Q419" s="128">
        <f t="shared" ref="Q419:AJ419" ca="1" si="500">Q418*$N416</f>
        <v>0</v>
      </c>
      <c r="R419" s="128">
        <f t="shared" ca="1" si="500"/>
        <v>0</v>
      </c>
      <c r="S419" s="128">
        <f t="shared" ca="1" si="500"/>
        <v>0</v>
      </c>
      <c r="T419" s="128">
        <f t="shared" ca="1" si="500"/>
        <v>0</v>
      </c>
      <c r="U419" s="128">
        <f t="shared" ca="1" si="500"/>
        <v>0</v>
      </c>
      <c r="V419" s="128">
        <f t="shared" ca="1" si="500"/>
        <v>0</v>
      </c>
      <c r="W419" s="128">
        <f t="shared" ca="1" si="500"/>
        <v>0</v>
      </c>
      <c r="X419" s="128">
        <f t="shared" ca="1" si="500"/>
        <v>0</v>
      </c>
      <c r="Y419" s="128">
        <f t="shared" ca="1" si="500"/>
        <v>0</v>
      </c>
      <c r="Z419" s="128">
        <f t="shared" ca="1" si="500"/>
        <v>0</v>
      </c>
      <c r="AA419" s="128">
        <f t="shared" ca="1" si="500"/>
        <v>0</v>
      </c>
      <c r="AB419" s="128">
        <f t="shared" ca="1" si="500"/>
        <v>0</v>
      </c>
      <c r="AC419" s="128">
        <f t="shared" ca="1" si="500"/>
        <v>0</v>
      </c>
      <c r="AD419" s="128">
        <f t="shared" ca="1" si="500"/>
        <v>0</v>
      </c>
      <c r="AE419" s="128">
        <f t="shared" ca="1" si="500"/>
        <v>0</v>
      </c>
      <c r="AF419" s="128">
        <f t="shared" ca="1" si="500"/>
        <v>0</v>
      </c>
      <c r="AG419" s="128">
        <f t="shared" ca="1" si="500"/>
        <v>0</v>
      </c>
      <c r="AH419" s="128">
        <f t="shared" ca="1" si="500"/>
        <v>0</v>
      </c>
      <c r="AI419" s="128">
        <f t="shared" ca="1" si="500"/>
        <v>0</v>
      </c>
      <c r="AJ419" s="128">
        <f t="shared" ca="1" si="500"/>
        <v>0</v>
      </c>
      <c r="AK419" s="151"/>
      <c r="AL419" s="151"/>
      <c r="AM419" s="151"/>
      <c r="AN419" s="151"/>
      <c r="AO419" s="151"/>
      <c r="AP419" s="151"/>
      <c r="AQ419" s="151"/>
      <c r="AR419" s="151"/>
      <c r="AS419" s="151"/>
      <c r="AT419" s="151"/>
      <c r="AU419" s="151"/>
      <c r="AV419" s="151"/>
      <c r="AW419" s="151"/>
      <c r="AX419" s="151"/>
      <c r="AY419" s="151"/>
      <c r="AZ419" s="151"/>
      <c r="BA419" s="151"/>
      <c r="BB419" s="151"/>
      <c r="BC419" s="151"/>
      <c r="BD419" s="151"/>
      <c r="BE419" s="151"/>
      <c r="BF419" s="151"/>
      <c r="BG419" s="151"/>
      <c r="BH419" s="151"/>
      <c r="BI419" s="151"/>
      <c r="BJ419" s="151"/>
      <c r="BK419" s="151"/>
      <c r="BL419" s="151"/>
      <c r="BM419" s="151"/>
      <c r="BN419" s="151"/>
      <c r="BO419" s="151"/>
      <c r="BP419" s="151"/>
      <c r="BQ419" s="151"/>
      <c r="BR419" s="151"/>
    </row>
    <row r="420" spans="1:70" s="38" customFormat="1" ht="33">
      <c r="A420" s="35"/>
      <c r="B420" s="123"/>
      <c r="C420" s="144">
        <f t="shared" ca="1" si="464"/>
        <v>60</v>
      </c>
      <c r="D420" s="264" t="str">
        <f t="shared" ca="1" si="464"/>
        <v>-</v>
      </c>
      <c r="E420" s="144">
        <f t="shared" ref="E420:M420" ca="1" si="501">E419</f>
        <v>22</v>
      </c>
      <c r="F420" s="144">
        <f t="shared" ca="1" si="501"/>
        <v>650</v>
      </c>
      <c r="G420" s="431" t="str">
        <f t="shared" ca="1" si="501"/>
        <v>DJ63-01558N</v>
      </c>
      <c r="H420" s="196">
        <f t="shared" ca="1" si="501"/>
        <v>0</v>
      </c>
      <c r="I420" s="144">
        <f t="shared" si="501"/>
        <v>0</v>
      </c>
      <c r="J420" s="212">
        <f t="shared" ca="1" si="501"/>
        <v>1</v>
      </c>
      <c r="K420" s="146">
        <f t="shared" ca="1" si="501"/>
        <v>0</v>
      </c>
      <c r="L420" s="146">
        <f t="shared" ca="1" si="501"/>
        <v>60.4</v>
      </c>
      <c r="M420" s="146">
        <f t="shared" ca="1" si="501"/>
        <v>1</v>
      </c>
      <c r="N420" s="193">
        <f t="shared" ca="1" si="471"/>
        <v>59.602649006622521</v>
      </c>
      <c r="O420" s="135">
        <f ca="1">SUM(Q420:AJ420)</f>
        <v>0</v>
      </c>
      <c r="P420" s="131" t="s">
        <v>233</v>
      </c>
      <c r="Q420" s="129">
        <f ca="1">SUMIFS('Production Result'!$D:$D,'Production Result'!$C:$C,'DA Injection'!$G420,'Production Result'!$B:$B,'DA Injection'!Q$2)</f>
        <v>0</v>
      </c>
      <c r="R420" s="129">
        <f ca="1">SUMIFS('Production Result'!$E:$E,'Production Result'!$C:$C,'DA Injection'!$G420,'Production Result'!$B:$B,'DA Injection'!Q$2)</f>
        <v>0</v>
      </c>
      <c r="S420" s="129">
        <f ca="1">SUMIFS('Production Result'!$D:$D,'Production Result'!$C:$C,'DA Injection'!$G420,'Production Result'!$B:$B,'DA Injection'!S$2)</f>
        <v>0</v>
      </c>
      <c r="T420" s="129">
        <f ca="1">SUMIFS('Production Result'!$E:$E,'Production Result'!$C:$C,'DA Injection'!$G420,'Production Result'!$B:$B,'DA Injection'!S$2)</f>
        <v>0</v>
      </c>
      <c r="U420" s="129">
        <f ca="1">SUMIFS('Production Result'!$D:$D,'Production Result'!$C:$C,'DA Injection'!$G420,'Production Result'!$B:$B,'DA Injection'!U$2)</f>
        <v>0</v>
      </c>
      <c r="V420" s="129">
        <f ca="1">SUMIFS('Production Result'!$E:$E,'Production Result'!$C:$C,'DA Injection'!$G420,'Production Result'!$B:$B,'DA Injection'!U$2)</f>
        <v>0</v>
      </c>
      <c r="W420" s="129">
        <f ca="1">SUMIFS('Production Result'!$D:$D,'Production Result'!$C:$C,'DA Injection'!$G420,'Production Result'!$B:$B,'DA Injection'!W$2)</f>
        <v>0</v>
      </c>
      <c r="X420" s="129">
        <f ca="1">SUMIFS('Production Result'!$E:$E,'Production Result'!$C:$C,'DA Injection'!$G420,'Production Result'!$B:$B,'DA Injection'!W$2)</f>
        <v>0</v>
      </c>
      <c r="Y420" s="129">
        <f ca="1">SUMIFS('Production Result'!$D:$D,'Production Result'!$C:$C,'DA Injection'!$G420,'Production Result'!$B:$B,'DA Injection'!Y$2)</f>
        <v>0</v>
      </c>
      <c r="Z420" s="129">
        <f ca="1">SUMIFS('Production Result'!$E:$E,'Production Result'!$C:$C,'DA Injection'!$G420,'Production Result'!$B:$B,'DA Injection'!Y$2)</f>
        <v>0</v>
      </c>
      <c r="AA420" s="129">
        <f ca="1">SUMIFS('Production Result'!$D:$D,'Production Result'!$C:$C,'DA Injection'!$G420,'Production Result'!$B:$B,'DA Injection'!AA$2)</f>
        <v>0</v>
      </c>
      <c r="AB420" s="129">
        <f ca="1">SUMIFS('Production Result'!$E:$E,'Production Result'!$C:$C,'DA Injection'!$G420,'Production Result'!$B:$B,'DA Injection'!AA$2)</f>
        <v>0</v>
      </c>
      <c r="AC420" s="129">
        <f ca="1">SUMIFS('Production Result'!$D:$D,'Production Result'!$C:$C,'DA Injection'!$G420,'Production Result'!$B:$B,'DA Injection'!AC$2)</f>
        <v>0</v>
      </c>
      <c r="AD420" s="129">
        <f ca="1">SUMIFS('Production Result'!$E:$E,'Production Result'!$C:$C,'DA Injection'!$G420,'Production Result'!$B:$B,'DA Injection'!AC$2)</f>
        <v>0</v>
      </c>
      <c r="AE420" s="129">
        <f ca="1">SUMIFS('Production Result'!$D:$D,'Production Result'!$C:$C,'DA Injection'!$G420,'Production Result'!$B:$B,'DA Injection'!AE$2)</f>
        <v>0</v>
      </c>
      <c r="AF420" s="129">
        <f ca="1">SUMIFS('Production Result'!$E:$E,'Production Result'!$C:$C,'DA Injection'!$G420,'Production Result'!$B:$B,'DA Injection'!AE$2)</f>
        <v>0</v>
      </c>
      <c r="AG420" s="129">
        <f ca="1">SUMIFS('Production Result'!$D:$D,'Production Result'!$C:$C,'DA Injection'!$G420,'Production Result'!$B:$B,'DA Injection'!AG$2)</f>
        <v>0</v>
      </c>
      <c r="AH420" s="129">
        <f ca="1">SUMIFS('Production Result'!$E:$E,'Production Result'!$C:$C,'DA Injection'!$G420,'Production Result'!$B:$B,'DA Injection'!AG$2)</f>
        <v>0</v>
      </c>
      <c r="AI420" s="129">
        <f ca="1">SUMIFS('Production Result'!$D:$D,'Production Result'!$C:$C,'DA Injection'!$G420,'Production Result'!$B:$B,'DA Injection'!AI$2)</f>
        <v>0</v>
      </c>
      <c r="AJ420" s="129">
        <f ca="1">SUMIFS('Production Result'!$E:$E,'Production Result'!$C:$C,'DA Injection'!$G420,'Production Result'!$B:$B,'DA Injection'!AI$2)</f>
        <v>0</v>
      </c>
      <c r="AK420" s="151"/>
      <c r="AL420" s="151"/>
      <c r="AM420" s="151"/>
      <c r="AN420" s="151"/>
      <c r="AO420" s="151"/>
      <c r="AP420" s="151"/>
      <c r="AQ420" s="151"/>
      <c r="AR420" s="151"/>
      <c r="AS420" s="151"/>
      <c r="AT420" s="151"/>
      <c r="AU420" s="151"/>
      <c r="AV420" s="151"/>
      <c r="AW420" s="151"/>
      <c r="AX420" s="151"/>
      <c r="AY420" s="151"/>
      <c r="AZ420" s="151"/>
      <c r="BA420" s="151"/>
      <c r="BB420" s="151"/>
      <c r="BC420" s="151"/>
      <c r="BD420" s="151"/>
      <c r="BE420" s="151"/>
      <c r="BF420" s="151"/>
      <c r="BG420" s="151"/>
      <c r="BH420" s="151"/>
      <c r="BI420" s="151"/>
      <c r="BJ420" s="151"/>
      <c r="BK420" s="151"/>
      <c r="BL420" s="151"/>
      <c r="BM420" s="151"/>
      <c r="BN420" s="151"/>
      <c r="BO420" s="151"/>
      <c r="BP420" s="151"/>
      <c r="BQ420" s="151"/>
      <c r="BR420" s="151"/>
    </row>
    <row r="421" spans="1:70" s="38" customFormat="1" ht="33">
      <c r="A421" s="35"/>
      <c r="B421" s="123"/>
      <c r="C421" s="144">
        <f t="shared" ca="1" si="464"/>
        <v>60</v>
      </c>
      <c r="D421" s="264" t="str">
        <f t="shared" ca="1" si="464"/>
        <v>-</v>
      </c>
      <c r="E421" s="144">
        <f t="shared" ref="E421:M421" ca="1" si="502">E420</f>
        <v>22</v>
      </c>
      <c r="F421" s="144">
        <f t="shared" ca="1" si="502"/>
        <v>650</v>
      </c>
      <c r="G421" s="431" t="str">
        <f t="shared" ca="1" si="502"/>
        <v>DJ63-01558N</v>
      </c>
      <c r="H421" s="196">
        <f t="shared" ca="1" si="502"/>
        <v>0</v>
      </c>
      <c r="I421" s="144">
        <f t="shared" si="502"/>
        <v>0</v>
      </c>
      <c r="J421" s="212">
        <f t="shared" ca="1" si="502"/>
        <v>1</v>
      </c>
      <c r="K421" s="146">
        <f t="shared" ca="1" si="502"/>
        <v>0</v>
      </c>
      <c r="L421" s="146">
        <f t="shared" ca="1" si="502"/>
        <v>60.4</v>
      </c>
      <c r="M421" s="146">
        <f t="shared" ca="1" si="502"/>
        <v>1</v>
      </c>
      <c r="N421" s="193">
        <f t="shared" ca="1" si="471"/>
        <v>59.602649006622521</v>
      </c>
      <c r="O421" s="135">
        <f ca="1">SUM(Q421:AJ421)</f>
        <v>0</v>
      </c>
      <c r="P421" s="132" t="s">
        <v>234</v>
      </c>
      <c r="Q421" s="129">
        <f ca="1">SUMIFS('Production Result'!$F:$F,'Production Result'!$C:$C,'DA Injection'!$G421,'Production Result'!$B:$B,'DA Injection'!Q$2)</f>
        <v>0</v>
      </c>
      <c r="R421" s="129">
        <f ca="1">SUMIFS('Production Result'!$G:$G,'Production Result'!$C:$C,'DA Injection'!$G421,'Production Result'!$B:$B,'DA Injection'!Q$2)</f>
        <v>0</v>
      </c>
      <c r="S421" s="129">
        <f ca="1">SUMIFS('Production Result'!$F:$F,'Production Result'!$C:$C,'DA Injection'!$G421,'Production Result'!$B:$B,'DA Injection'!S$2)</f>
        <v>0</v>
      </c>
      <c r="T421" s="129">
        <f ca="1">SUMIFS('Production Result'!$G:$G,'Production Result'!$C:$C,'DA Injection'!$G421,'Production Result'!$B:$B,'DA Injection'!S$2)</f>
        <v>0</v>
      </c>
      <c r="U421" s="129">
        <f ca="1">SUMIFS('Production Result'!$F:$F,'Production Result'!$C:$C,'DA Injection'!$G421,'Production Result'!$B:$B,'DA Injection'!U$2)</f>
        <v>0</v>
      </c>
      <c r="V421" s="129">
        <f ca="1">SUMIFS('Production Result'!$G:$G,'Production Result'!$C:$C,'DA Injection'!$G421,'Production Result'!$B:$B,'DA Injection'!U$2)</f>
        <v>0</v>
      </c>
      <c r="W421" s="129">
        <f ca="1">SUMIFS('Production Result'!$F:$F,'Production Result'!$C:$C,'DA Injection'!$G421,'Production Result'!$B:$B,'DA Injection'!W$2)</f>
        <v>0</v>
      </c>
      <c r="X421" s="129">
        <f ca="1">SUMIFS('Production Result'!$G:$G,'Production Result'!$C:$C,'DA Injection'!$G421,'Production Result'!$B:$B,'DA Injection'!W$2)</f>
        <v>0</v>
      </c>
      <c r="Y421" s="129">
        <f ca="1">SUMIFS('Production Result'!$F:$F,'Production Result'!$C:$C,'DA Injection'!$G421,'Production Result'!$B:$B,'DA Injection'!Y$2)</f>
        <v>0</v>
      </c>
      <c r="Z421" s="129">
        <f ca="1">SUMIFS('Production Result'!$G:$G,'Production Result'!$C:$C,'DA Injection'!$G421,'Production Result'!$B:$B,'DA Injection'!Y$2)</f>
        <v>0</v>
      </c>
      <c r="AA421" s="129">
        <f ca="1">SUMIFS('Production Result'!$F:$F,'Production Result'!$C:$C,'DA Injection'!$G421,'Production Result'!$B:$B,'DA Injection'!AA$2)</f>
        <v>0</v>
      </c>
      <c r="AB421" s="129">
        <f ca="1">SUMIFS('Production Result'!$G:$G,'Production Result'!$C:$C,'DA Injection'!$G421,'Production Result'!$B:$B,'DA Injection'!AA$2)</f>
        <v>0</v>
      </c>
      <c r="AC421" s="129">
        <f ca="1">SUMIFS('Production Result'!$F:$F,'Production Result'!$C:$C,'DA Injection'!$G421,'Production Result'!$B:$B,'DA Injection'!AC$2)</f>
        <v>0</v>
      </c>
      <c r="AD421" s="129">
        <f ca="1">SUMIFS('Production Result'!$G:$G,'Production Result'!$C:$C,'DA Injection'!$G421,'Production Result'!$B:$B,'DA Injection'!AC$2)</f>
        <v>0</v>
      </c>
      <c r="AE421" s="129">
        <f ca="1">SUMIFS('Production Result'!$F:$F,'Production Result'!$C:$C,'DA Injection'!$G421,'Production Result'!$B:$B,'DA Injection'!AE$2)</f>
        <v>0</v>
      </c>
      <c r="AF421" s="129">
        <f ca="1">SUMIFS('Production Result'!$G:$G,'Production Result'!$C:$C,'DA Injection'!$G421,'Production Result'!$B:$B,'DA Injection'!AE$2)</f>
        <v>0</v>
      </c>
      <c r="AG421" s="129">
        <f ca="1">SUMIFS('Production Result'!$F:$F,'Production Result'!$C:$C,'DA Injection'!$G421,'Production Result'!$B:$B,'DA Injection'!AG$2)</f>
        <v>0</v>
      </c>
      <c r="AH421" s="129">
        <f ca="1">SUMIFS('Production Result'!$G:$G,'Production Result'!$C:$C,'DA Injection'!$G421,'Production Result'!$B:$B,'DA Injection'!AG$2)</f>
        <v>0</v>
      </c>
      <c r="AI421" s="129">
        <f ca="1">SUMIFS('Production Result'!$F:$F,'Production Result'!$C:$C,'DA Injection'!$G421,'Production Result'!$B:$B,'DA Injection'!AI$2)</f>
        <v>0</v>
      </c>
      <c r="AJ421" s="129">
        <f ca="1">SUMIFS('Production Result'!$G:$G,'Production Result'!$C:$C,'DA Injection'!$G421,'Production Result'!$B:$B,'DA Injection'!AI$2)</f>
        <v>0</v>
      </c>
      <c r="AK421" s="151"/>
      <c r="AL421" s="151"/>
      <c r="AM421" s="151"/>
      <c r="AN421" s="151"/>
      <c r="AO421" s="151"/>
      <c r="AP421" s="151"/>
      <c r="AQ421" s="151"/>
      <c r="AR421" s="151"/>
      <c r="AS421" s="151"/>
      <c r="AT421" s="151"/>
      <c r="AU421" s="151"/>
      <c r="AV421" s="151"/>
      <c r="AW421" s="151"/>
      <c r="AX421" s="151"/>
      <c r="AY421" s="151"/>
      <c r="AZ421" s="151"/>
      <c r="BA421" s="151"/>
      <c r="BB421" s="151"/>
      <c r="BC421" s="151"/>
      <c r="BD421" s="151"/>
      <c r="BE421" s="151"/>
      <c r="BF421" s="151"/>
      <c r="BG421" s="151"/>
      <c r="BH421" s="151"/>
      <c r="BI421" s="151"/>
      <c r="BJ421" s="151"/>
      <c r="BK421" s="151"/>
      <c r="BL421" s="151"/>
      <c r="BM421" s="151"/>
      <c r="BN421" s="151"/>
      <c r="BO421" s="151"/>
      <c r="BP421" s="151"/>
      <c r="BQ421" s="151"/>
      <c r="BR421" s="151"/>
    </row>
    <row r="422" spans="1:70" s="38" customFormat="1" ht="33">
      <c r="A422" s="35"/>
      <c r="B422" s="123"/>
      <c r="C422" s="145">
        <f t="shared" ca="1" si="464"/>
        <v>60</v>
      </c>
      <c r="D422" s="264" t="str">
        <f t="shared" ca="1" si="464"/>
        <v>-</v>
      </c>
      <c r="E422" s="145">
        <f t="shared" ref="E422:M422" ca="1" si="503">E421</f>
        <v>22</v>
      </c>
      <c r="F422" s="145">
        <f t="shared" ca="1" si="503"/>
        <v>650</v>
      </c>
      <c r="G422" s="432" t="str">
        <f t="shared" ca="1" si="503"/>
        <v>DJ63-01558N</v>
      </c>
      <c r="H422" s="196">
        <f t="shared" ca="1" si="503"/>
        <v>0</v>
      </c>
      <c r="I422" s="145">
        <f t="shared" si="503"/>
        <v>0</v>
      </c>
      <c r="J422" s="213">
        <f t="shared" ca="1" si="503"/>
        <v>1</v>
      </c>
      <c r="K422" s="146">
        <f t="shared" ca="1" si="503"/>
        <v>0</v>
      </c>
      <c r="L422" s="146">
        <f t="shared" ca="1" si="503"/>
        <v>60.4</v>
      </c>
      <c r="M422" s="146">
        <f t="shared" ca="1" si="503"/>
        <v>1</v>
      </c>
      <c r="N422" s="194">
        <f t="shared" ca="1" si="471"/>
        <v>59.602649006622521</v>
      </c>
      <c r="O422" s="137" t="e">
        <f ca="1">O421/O420</f>
        <v>#DIV/0!</v>
      </c>
      <c r="P422" s="136" t="s">
        <v>239</v>
      </c>
      <c r="Q422" s="138" t="str">
        <f t="shared" ref="Q422:AJ422" ca="1" si="504">IFERROR(Q421/Q420,"")</f>
        <v/>
      </c>
      <c r="R422" s="138" t="str">
        <f t="shared" ca="1" si="504"/>
        <v/>
      </c>
      <c r="S422" s="138" t="str">
        <f t="shared" ca="1" si="504"/>
        <v/>
      </c>
      <c r="T422" s="138" t="str">
        <f t="shared" ca="1" si="504"/>
        <v/>
      </c>
      <c r="U422" s="138" t="str">
        <f t="shared" ca="1" si="504"/>
        <v/>
      </c>
      <c r="V422" s="138" t="str">
        <f t="shared" ca="1" si="504"/>
        <v/>
      </c>
      <c r="W422" s="138" t="str">
        <f t="shared" ca="1" si="504"/>
        <v/>
      </c>
      <c r="X422" s="138" t="str">
        <f t="shared" ca="1" si="504"/>
        <v/>
      </c>
      <c r="Y422" s="138" t="str">
        <f t="shared" ca="1" si="504"/>
        <v/>
      </c>
      <c r="Z422" s="138" t="str">
        <f t="shared" ca="1" si="504"/>
        <v/>
      </c>
      <c r="AA422" s="138" t="str">
        <f t="shared" ca="1" si="504"/>
        <v/>
      </c>
      <c r="AB422" s="138" t="str">
        <f t="shared" ca="1" si="504"/>
        <v/>
      </c>
      <c r="AC422" s="138" t="str">
        <f t="shared" ca="1" si="504"/>
        <v/>
      </c>
      <c r="AD422" s="138" t="str">
        <f t="shared" ca="1" si="504"/>
        <v/>
      </c>
      <c r="AE422" s="138" t="str">
        <f t="shared" ca="1" si="504"/>
        <v/>
      </c>
      <c r="AF422" s="138" t="str">
        <f t="shared" ca="1" si="504"/>
        <v/>
      </c>
      <c r="AG422" s="138" t="str">
        <f t="shared" ca="1" si="504"/>
        <v/>
      </c>
      <c r="AH422" s="138" t="str">
        <f t="shared" ca="1" si="504"/>
        <v/>
      </c>
      <c r="AI422" s="138" t="str">
        <f t="shared" ca="1" si="504"/>
        <v/>
      </c>
      <c r="AJ422" s="138" t="str">
        <f t="shared" ca="1" si="504"/>
        <v/>
      </c>
      <c r="AK422" s="151"/>
      <c r="AL422" s="151"/>
      <c r="AM422" s="151"/>
      <c r="AN422" s="151"/>
      <c r="AO422" s="151"/>
      <c r="AP422" s="151"/>
      <c r="AQ422" s="151"/>
      <c r="AR422" s="151"/>
      <c r="AS422" s="151"/>
      <c r="AT422" s="151"/>
      <c r="AU422" s="151"/>
      <c r="AV422" s="151"/>
      <c r="AW422" s="151"/>
      <c r="AX422" s="151"/>
      <c r="AY422" s="151"/>
      <c r="AZ422" s="151"/>
      <c r="BA422" s="151"/>
      <c r="BB422" s="151"/>
      <c r="BC422" s="151"/>
      <c r="BD422" s="151"/>
      <c r="BE422" s="151"/>
      <c r="BF422" s="151"/>
      <c r="BG422" s="151"/>
      <c r="BH422" s="151"/>
      <c r="BI422" s="151"/>
      <c r="BJ422" s="151"/>
      <c r="BK422" s="151"/>
      <c r="BL422" s="151"/>
      <c r="BM422" s="151"/>
      <c r="BN422" s="151"/>
      <c r="BO422" s="151"/>
      <c r="BP422" s="151"/>
      <c r="BQ422" s="151"/>
      <c r="BR422" s="151"/>
    </row>
    <row r="423" spans="1:70" s="115" customFormat="1" ht="33">
      <c r="A423" s="114"/>
      <c r="B423" s="121"/>
      <c r="C423" s="141">
        <f ca="1">IF(P427="Good",COUNTIF(INDIRECT("P1:P"&amp;ROW(P427)),"Good"))</f>
        <v>61</v>
      </c>
      <c r="D423" s="285">
        <f ca="1">IFERROR(SUM(Q427:AJ427)/SUM(Q426:AJ426),"-")</f>
        <v>0.63818181818181818</v>
      </c>
      <c r="E423" s="139">
        <f ca="1">VLOOKUP(G423,'Code List'!B:D,2,0)</f>
        <v>24</v>
      </c>
      <c r="F423" s="139">
        <f ca="1">VLOOKUP(G423,'Code List'!B:D,3,0)</f>
        <v>650</v>
      </c>
      <c r="G423" s="433" t="str">
        <f ca="1">VLOOKUP(C423,'Code List'!A:B,2,0)</f>
        <v>DJ61-01846A</v>
      </c>
      <c r="H423" s="195">
        <f ca="1">SUM(Q424:AJ424)-K423</f>
        <v>4581</v>
      </c>
      <c r="I423" s="133"/>
      <c r="J423" s="211">
        <f ca="1">VLOOKUP(G423,'Code List'!B:G,6,0)</f>
        <v>1</v>
      </c>
      <c r="K423" s="140">
        <f ca="1">SUMIFS(Stock!C:C,Stock!B:B,'DA Injection'!G423)+SUMIFS(Stock!C:C,Stock!B:B,VLOOKUP('DA Injection'!G423,'Code List'!$B:$K,10,0))</f>
        <v>650</v>
      </c>
      <c r="L423" s="140">
        <f ca="1">VLOOKUP(G423,'Code List'!B:F,4,0)</f>
        <v>72</v>
      </c>
      <c r="M423" s="140">
        <f ca="1">VLOOKUP(G423,'Code List'!B:F,5,0)</f>
        <v>2</v>
      </c>
      <c r="N423" s="197">
        <f t="shared" ca="1" si="471"/>
        <v>100</v>
      </c>
      <c r="O423" s="134"/>
      <c r="P423" s="124" t="s">
        <v>231</v>
      </c>
      <c r="Q423" s="125" t="s">
        <v>228</v>
      </c>
      <c r="R423" s="126" t="s">
        <v>229</v>
      </c>
      <c r="S423" s="125" t="s">
        <v>228</v>
      </c>
      <c r="T423" s="126" t="s">
        <v>229</v>
      </c>
      <c r="U423" s="125" t="s">
        <v>228</v>
      </c>
      <c r="V423" s="126" t="s">
        <v>229</v>
      </c>
      <c r="W423" s="125" t="s">
        <v>228</v>
      </c>
      <c r="X423" s="126" t="s">
        <v>229</v>
      </c>
      <c r="Y423" s="125" t="s">
        <v>228</v>
      </c>
      <c r="Z423" s="126" t="s">
        <v>229</v>
      </c>
      <c r="AA423" s="125" t="s">
        <v>228</v>
      </c>
      <c r="AB423" s="126" t="s">
        <v>229</v>
      </c>
      <c r="AC423" s="125" t="s">
        <v>228</v>
      </c>
      <c r="AD423" s="126" t="s">
        <v>229</v>
      </c>
      <c r="AE423" s="125" t="s">
        <v>228</v>
      </c>
      <c r="AF423" s="126" t="s">
        <v>229</v>
      </c>
      <c r="AG423" s="125" t="s">
        <v>228</v>
      </c>
      <c r="AH423" s="126" t="s">
        <v>229</v>
      </c>
      <c r="AI423" s="125" t="s">
        <v>228</v>
      </c>
      <c r="AJ423" s="126" t="s">
        <v>229</v>
      </c>
      <c r="AK423" s="150"/>
      <c r="AL423" s="150"/>
      <c r="AM423" s="150"/>
      <c r="AN423" s="150"/>
      <c r="AO423" s="150"/>
      <c r="AP423" s="150"/>
      <c r="AQ423" s="150"/>
      <c r="AR423" s="150"/>
      <c r="AS423" s="150"/>
      <c r="AT423" s="150"/>
      <c r="AU423" s="150"/>
      <c r="AV423" s="150"/>
      <c r="AW423" s="150"/>
      <c r="AX423" s="150"/>
      <c r="AY423" s="150"/>
      <c r="AZ423" s="150"/>
      <c r="BA423" s="150"/>
      <c r="BB423" s="150"/>
      <c r="BC423" s="150"/>
      <c r="BD423" s="150"/>
      <c r="BE423" s="150"/>
      <c r="BF423" s="150"/>
      <c r="BG423" s="150"/>
      <c r="BH423" s="150"/>
      <c r="BI423" s="150"/>
      <c r="BJ423" s="150"/>
      <c r="BK423" s="150"/>
      <c r="BL423" s="150"/>
      <c r="BM423" s="150"/>
      <c r="BN423" s="150"/>
      <c r="BO423" s="150"/>
      <c r="BP423" s="150"/>
      <c r="BQ423" s="150"/>
      <c r="BR423" s="150"/>
    </row>
    <row r="424" spans="1:70" s="115" customFormat="1" ht="66.95" customHeight="1">
      <c r="A424" s="114"/>
      <c r="B424" s="121"/>
      <c r="C424" s="144">
        <f t="shared" ref="C424:M424" ca="1" si="505">C423</f>
        <v>61</v>
      </c>
      <c r="D424" s="264">
        <f t="shared" ca="1" si="505"/>
        <v>0.63818181818181818</v>
      </c>
      <c r="E424" s="144">
        <f t="shared" ca="1" si="505"/>
        <v>24</v>
      </c>
      <c r="F424" s="144">
        <f t="shared" ca="1" si="505"/>
        <v>650</v>
      </c>
      <c r="G424" s="434" t="str">
        <f t="shared" ca="1" si="505"/>
        <v>DJ61-01846A</v>
      </c>
      <c r="H424" s="196">
        <f t="shared" ca="1" si="505"/>
        <v>4581</v>
      </c>
      <c r="I424" s="144">
        <f t="shared" si="505"/>
        <v>0</v>
      </c>
      <c r="J424" s="212">
        <f t="shared" ca="1" si="505"/>
        <v>1</v>
      </c>
      <c r="K424" s="146">
        <f t="shared" ca="1" si="505"/>
        <v>650</v>
      </c>
      <c r="L424" s="146">
        <f t="shared" ca="1" si="505"/>
        <v>72</v>
      </c>
      <c r="M424" s="146">
        <f t="shared" ca="1" si="505"/>
        <v>2</v>
      </c>
      <c r="N424" s="193">
        <f t="shared" ca="1" si="471"/>
        <v>100</v>
      </c>
      <c r="O424" s="134" t="s">
        <v>238</v>
      </c>
      <c r="P424" s="124"/>
      <c r="Q424" s="463">
        <f ca="1">IF(SUMIFS(INDIRECT("'PSI WM REF'!"&amp;SUBSTITUTE(ADDRESS(1,MATCH(Q$2,INDIRECT("'PSI WM REF'!"&amp;"5:5"),0)),"$1","")&amp;":"&amp;SUBSTITUTE(ADDRESS(1,MATCH(Q$2,INDIRECT("'PSI WM REF'!"&amp;"5:5"),0)),"$1","")),INDIRECT("'PSI WM REF'!"&amp;"C:C"),$G423,INDIRECT("'PSI WM REF'!"&amp;"U:U"),"3.Balance stock (only SEHC)")&gt;0,0,IF(ABS(SUMIFS(INDIRECT("'PSI WM REF'!"&amp;SUBSTITUTE(ADDRESS(1,MATCH(Q$2,INDIRECT("'PSI WM REF'!"&amp;"5:5"),0)),"$1","")&amp;":"&amp;SUBSTITUTE(ADDRESS(1,MATCH(Q$2,INDIRECT("'PSI WM REF'!"&amp;"5:5"),0)),"$1","")),INDIRECT("'PSI WM REF'!"&amp;"C:C"),$G423,INDIRECT("'PSI WM REF'!"&amp;"U:U"),"3.Balance stock (only SEHC)"))&gt;SUMIFS(INDIRECT("'PSI WM REF'!"&amp;SUBSTITUTE(ADDRESS(1,MATCH(Q$2,INDIRECT("'PSI WM REF'!"&amp;"5:5"),0)),"$1","")&amp;":"&amp;SUBSTITUTE(ADDRESS(1,MATCH(Q$2,INDIRECT("'PSI WM REF'!"&amp;"5:5"),0)),"$1","")),INDIRECT("'PSI WM REF'!"&amp;"C:C"),$G423,INDIRECT("'PSI WM REF'!"&amp;"U:U"),"1.Requirements (필요량)"),SUMIFS(INDIRECT("'PSI WM REF'!"&amp;SUBSTITUTE(ADDRESS(1,MATCH(Q$2,INDIRECT("'PSI WM REF'!"&amp;"5:5"),0)),"$1","")&amp;":"&amp;SUBSTITUTE(ADDRESS(1,MATCH(Q$2,INDIRECT("'PSI WM REF'!"&amp;"5:5"),0)),"$1","")),INDIRECT("'PSI WM REF'!"&amp;"C:C"),$G423,INDIRECT("'PSI WM REF'!"&amp;"U:U"),"1.Requirements (필요량)"),ABS(SUMIFS(INDIRECT("'PSI WM REF'!"&amp;SUBSTITUTE(ADDRESS(1,MATCH(Q$2,INDIRECT("'PSI WM REF'!"&amp;"5:5"),0)),"$1","")&amp;":"&amp;SUBSTITUTE(ADDRESS(1,MATCH(Q$2,INDIRECT("'PSI WM REF'!"&amp;"5:5"),0)),"$1","")),INDIRECT("'PSI WM REF'!"&amp;"C:C"),$G423,INDIRECT("'PSI WM REF'!"&amp;"U:U"),"3.Balance stock (only SEHC)"))))+N(" [[[[               Comment: WM REF PSI              ]]]")+IFERROR(SUMIFS(INDIRECT("'PSI VC'!"&amp;SUBSTITUTE(ADDRESS(1,MATCH(Q$2,INDIRECT("'PSI VC'!"&amp;"3:3"),0)),"$1","")&amp;":"&amp;SUBSTITUTE(ADDRESS(1,MATCH(Q$2,INDIRECT("'PSI VC'!"&amp;"3:3"),0)),"$1","")),INDIRECT("'PSI VC'!"&amp;"A:A"),$G423),0)+N("[[[                    Comment: VC PSI                    ]]]")+SUMIFS(INDIRECT("'Assy PSI Shortage'!"&amp;SUBSTITUTE(ADDRESS(1,42+MATCH(Q$2,INDIRECT("'Assy PSI Shortage'!"&amp;"AQ2:BA2"),0)),"$1","")&amp;":"&amp;SUBSTITUTE(ADDRESS(1,42+MATCH(Q$2,INDIRECT("'Assy PSI Shortage'!"&amp;"AQ2:BA2"),0)),"$1","")),'Assy PSI Shortage'!$AP:$AP,'DA Injection'!$G423)+N("[[[                    Comment: Assy PSI                    ]]]")</f>
        <v>1612</v>
      </c>
      <c r="R424" s="464"/>
      <c r="S424" s="463">
        <f ca="1">IF(SUMIFS(INDIRECT("'PSI WM REF'!"&amp;SUBSTITUTE(ADDRESS(1,MATCH(S$2,INDIRECT("'PSI WM REF'!"&amp;"5:5"),0)),"$1","")&amp;":"&amp;SUBSTITUTE(ADDRESS(1,MATCH(S$2,INDIRECT("'PSI WM REF'!"&amp;"5:5"),0)),"$1","")),INDIRECT("'PSI WM REF'!"&amp;"C:C"),$G423,INDIRECT("'PSI WM REF'!"&amp;"U:U"),"3.Balance stock (only SEHC)")&gt;0,0,IF(ABS(SUMIFS(INDIRECT("'PSI WM REF'!"&amp;SUBSTITUTE(ADDRESS(1,MATCH(S$2,INDIRECT("'PSI WM REF'!"&amp;"5:5"),0)),"$1","")&amp;":"&amp;SUBSTITUTE(ADDRESS(1,MATCH(S$2,INDIRECT("'PSI WM REF'!"&amp;"5:5"),0)),"$1","")),INDIRECT("'PSI WM REF'!"&amp;"C:C"),$G423,INDIRECT("'PSI WM REF'!"&amp;"U:U"),"3.Balance stock (only SEHC)"))&gt;SUMIFS(INDIRECT("'PSI WM REF'!"&amp;SUBSTITUTE(ADDRESS(1,MATCH(S$2,INDIRECT("'PSI WM REF'!"&amp;"5:5"),0)),"$1","")&amp;":"&amp;SUBSTITUTE(ADDRESS(1,MATCH(S$2,INDIRECT("'PSI WM REF'!"&amp;"5:5"),0)),"$1","")),INDIRECT("'PSI WM REF'!"&amp;"C:C"),$G423,INDIRECT("'PSI WM REF'!"&amp;"U:U"),"1.Requirements (필요량)"),SUMIFS(INDIRECT("'PSI WM REF'!"&amp;SUBSTITUTE(ADDRESS(1,MATCH(S$2,INDIRECT("'PSI WM REF'!"&amp;"5:5"),0)),"$1","")&amp;":"&amp;SUBSTITUTE(ADDRESS(1,MATCH(S$2,INDIRECT("'PSI WM REF'!"&amp;"5:5"),0)),"$1","")),INDIRECT("'PSI WM REF'!"&amp;"C:C"),$G423,INDIRECT("'PSI WM REF'!"&amp;"U:U"),"1.Requirements (필요량)"),ABS(SUMIFS(INDIRECT("'PSI WM REF'!"&amp;SUBSTITUTE(ADDRESS(1,MATCH(S$2,INDIRECT("'PSI WM REF'!"&amp;"5:5"),0)),"$1","")&amp;":"&amp;SUBSTITUTE(ADDRESS(1,MATCH(S$2,INDIRECT("'PSI WM REF'!"&amp;"5:5"),0)),"$1","")),INDIRECT("'PSI WM REF'!"&amp;"C:C"),$G423,INDIRECT("'PSI WM REF'!"&amp;"U:U"),"3.Balance stock (only SEHC)"))))+N(" [[[[               Comment: WM REF PSI              ]]]")+IFERROR(SUMIFS(INDIRECT("'PSI VC'!"&amp;SUBSTITUTE(ADDRESS(1,MATCH(S$2,INDIRECT("'PSI VC'!"&amp;"3:3"),0)),"$1","")&amp;":"&amp;SUBSTITUTE(ADDRESS(1,MATCH(S$2,INDIRECT("'PSI VC'!"&amp;"3:3"),0)),"$1","")),INDIRECT("'PSI VC'!"&amp;"A:A"),$G423),0)+N("[[[                    Comment: VC PSI                    ]]]")+SUMIFS(INDIRECT("'Assy PSI Shortage'!"&amp;SUBSTITUTE(ADDRESS(1,42+MATCH(S$2,INDIRECT("'Assy PSI Shortage'!"&amp;"AQ2:BA2"),0)),"$1","")&amp;":"&amp;SUBSTITUTE(ADDRESS(1,42+MATCH(S$2,INDIRECT("'Assy PSI Shortage'!"&amp;"AQ2:BA2"),0)),"$1","")),'Assy PSI Shortage'!$AP:$AP,'DA Injection'!$G423)+N("[[[                    Comment: Assy PSI                    ]]]")</f>
        <v>0</v>
      </c>
      <c r="T424" s="464"/>
      <c r="U424" s="463">
        <f ca="1">IF(SUMIFS(INDIRECT("'PSI WM REF'!"&amp;SUBSTITUTE(ADDRESS(1,MATCH(U$2,INDIRECT("'PSI WM REF'!"&amp;"5:5"),0)),"$1","")&amp;":"&amp;SUBSTITUTE(ADDRESS(1,MATCH(U$2,INDIRECT("'PSI WM REF'!"&amp;"5:5"),0)),"$1","")),INDIRECT("'PSI WM REF'!"&amp;"C:C"),$G423,INDIRECT("'PSI WM REF'!"&amp;"U:U"),"3.Balance stock (only SEHC)")&gt;0,0,IF(ABS(SUMIFS(INDIRECT("'PSI WM REF'!"&amp;SUBSTITUTE(ADDRESS(1,MATCH(U$2,INDIRECT("'PSI WM REF'!"&amp;"5:5"),0)),"$1","")&amp;":"&amp;SUBSTITUTE(ADDRESS(1,MATCH(U$2,INDIRECT("'PSI WM REF'!"&amp;"5:5"),0)),"$1","")),INDIRECT("'PSI WM REF'!"&amp;"C:C"),$G423,INDIRECT("'PSI WM REF'!"&amp;"U:U"),"3.Balance stock (only SEHC)"))&gt;SUMIFS(INDIRECT("'PSI WM REF'!"&amp;SUBSTITUTE(ADDRESS(1,MATCH(U$2,INDIRECT("'PSI WM REF'!"&amp;"5:5"),0)),"$1","")&amp;":"&amp;SUBSTITUTE(ADDRESS(1,MATCH(U$2,INDIRECT("'PSI WM REF'!"&amp;"5:5"),0)),"$1","")),INDIRECT("'PSI WM REF'!"&amp;"C:C"),$G423,INDIRECT("'PSI WM REF'!"&amp;"U:U"),"1.Requirements (필요량)"),SUMIFS(INDIRECT("'PSI WM REF'!"&amp;SUBSTITUTE(ADDRESS(1,MATCH(U$2,INDIRECT("'PSI WM REF'!"&amp;"5:5"),0)),"$1","")&amp;":"&amp;SUBSTITUTE(ADDRESS(1,MATCH(U$2,INDIRECT("'PSI WM REF'!"&amp;"5:5"),0)),"$1","")),INDIRECT("'PSI WM REF'!"&amp;"C:C"),$G423,INDIRECT("'PSI WM REF'!"&amp;"U:U"),"1.Requirements (필요량)"),ABS(SUMIFS(INDIRECT("'PSI WM REF'!"&amp;SUBSTITUTE(ADDRESS(1,MATCH(U$2,INDIRECT("'PSI WM REF'!"&amp;"5:5"),0)),"$1","")&amp;":"&amp;SUBSTITUTE(ADDRESS(1,MATCH(U$2,INDIRECT("'PSI WM REF'!"&amp;"5:5"),0)),"$1","")),INDIRECT("'PSI WM REF'!"&amp;"C:C"),$G423,INDIRECT("'PSI WM REF'!"&amp;"U:U"),"3.Balance stock (only SEHC)"))))+N(" [[[[               Comment: WM REF PSI              ]]]")+IFERROR(SUMIFS(INDIRECT("'PSI VC'!"&amp;SUBSTITUTE(ADDRESS(1,MATCH(U$2,INDIRECT("'PSI VC'!"&amp;"3:3"),0)),"$1","")&amp;":"&amp;SUBSTITUTE(ADDRESS(1,MATCH(U$2,INDIRECT("'PSI VC'!"&amp;"3:3"),0)),"$1","")),INDIRECT("'PSI VC'!"&amp;"A:A"),$G423),0)+N("[[[                    Comment: VC PSI                    ]]]")+SUMIFS(INDIRECT("'Assy PSI Shortage'!"&amp;SUBSTITUTE(ADDRESS(1,42+MATCH(U$2,INDIRECT("'Assy PSI Shortage'!"&amp;"AQ2:BA2"),0)),"$1","")&amp;":"&amp;SUBSTITUTE(ADDRESS(1,42+MATCH(U$2,INDIRECT("'Assy PSI Shortage'!"&amp;"AQ2:BA2"),0)),"$1","")),'Assy PSI Shortage'!$AP:$AP,'DA Injection'!$G423)+N("[[[                    Comment: Assy PSI                    ]]]")</f>
        <v>0</v>
      </c>
      <c r="V424" s="464"/>
      <c r="W424" s="463">
        <f ca="1">IF(SUMIFS(INDIRECT("'PSI WM REF'!"&amp;SUBSTITUTE(ADDRESS(1,MATCH(W$2,INDIRECT("'PSI WM REF'!"&amp;"5:5"),0)),"$1","")&amp;":"&amp;SUBSTITUTE(ADDRESS(1,MATCH(W$2,INDIRECT("'PSI WM REF'!"&amp;"5:5"),0)),"$1","")),INDIRECT("'PSI WM REF'!"&amp;"C:C"),$G423,INDIRECT("'PSI WM REF'!"&amp;"U:U"),"3.Balance stock (only SEHC)")&gt;0,0,IF(ABS(SUMIFS(INDIRECT("'PSI WM REF'!"&amp;SUBSTITUTE(ADDRESS(1,MATCH(W$2,INDIRECT("'PSI WM REF'!"&amp;"5:5"),0)),"$1","")&amp;":"&amp;SUBSTITUTE(ADDRESS(1,MATCH(W$2,INDIRECT("'PSI WM REF'!"&amp;"5:5"),0)),"$1","")),INDIRECT("'PSI WM REF'!"&amp;"C:C"),$G423,INDIRECT("'PSI WM REF'!"&amp;"U:U"),"3.Balance stock (only SEHC)"))&gt;SUMIFS(INDIRECT("'PSI WM REF'!"&amp;SUBSTITUTE(ADDRESS(1,MATCH(W$2,INDIRECT("'PSI WM REF'!"&amp;"5:5"),0)),"$1","")&amp;":"&amp;SUBSTITUTE(ADDRESS(1,MATCH(W$2,INDIRECT("'PSI WM REF'!"&amp;"5:5"),0)),"$1","")),INDIRECT("'PSI WM REF'!"&amp;"C:C"),$G423,INDIRECT("'PSI WM REF'!"&amp;"U:U"),"1.Requirements (필요량)"),SUMIFS(INDIRECT("'PSI WM REF'!"&amp;SUBSTITUTE(ADDRESS(1,MATCH(W$2,INDIRECT("'PSI WM REF'!"&amp;"5:5"),0)),"$1","")&amp;":"&amp;SUBSTITUTE(ADDRESS(1,MATCH(W$2,INDIRECT("'PSI WM REF'!"&amp;"5:5"),0)),"$1","")),INDIRECT("'PSI WM REF'!"&amp;"C:C"),$G423,INDIRECT("'PSI WM REF'!"&amp;"U:U"),"1.Requirements (필요량)"),ABS(SUMIFS(INDIRECT("'PSI WM REF'!"&amp;SUBSTITUTE(ADDRESS(1,MATCH(W$2,INDIRECT("'PSI WM REF'!"&amp;"5:5"),0)),"$1","")&amp;":"&amp;SUBSTITUTE(ADDRESS(1,MATCH(W$2,INDIRECT("'PSI WM REF'!"&amp;"5:5"),0)),"$1","")),INDIRECT("'PSI WM REF'!"&amp;"C:C"),$G423,INDIRECT("'PSI WM REF'!"&amp;"U:U"),"3.Balance stock (only SEHC)"))))+N(" [[[[               Comment: WM REF PSI              ]]]")+IFERROR(SUMIFS(INDIRECT("'PSI VC'!"&amp;SUBSTITUTE(ADDRESS(1,MATCH(W$2,INDIRECT("'PSI VC'!"&amp;"3:3"),0)),"$1","")&amp;":"&amp;SUBSTITUTE(ADDRESS(1,MATCH(W$2,INDIRECT("'PSI VC'!"&amp;"3:3"),0)),"$1","")),INDIRECT("'PSI VC'!"&amp;"A:A"),$G423),0)+N("[[[                    Comment: VC PSI                    ]]]")+SUMIFS(INDIRECT("'Assy PSI Shortage'!"&amp;SUBSTITUTE(ADDRESS(1,42+MATCH(W$2,INDIRECT("'Assy PSI Shortage'!"&amp;"AQ2:BA2"),0)),"$1","")&amp;":"&amp;SUBSTITUTE(ADDRESS(1,42+MATCH(W$2,INDIRECT("'Assy PSI Shortage'!"&amp;"AQ2:BA2"),0)),"$1","")),'Assy PSI Shortage'!$AP:$AP,'DA Injection'!$G423)+N("[[[                    Comment: Assy PSI                    ]]]")</f>
        <v>0</v>
      </c>
      <c r="X424" s="464"/>
      <c r="Y424" s="463">
        <f ca="1">IF(SUMIFS(INDIRECT("'PSI WM REF'!"&amp;SUBSTITUTE(ADDRESS(1,MATCH(Y$2,INDIRECT("'PSI WM REF'!"&amp;"5:5"),0)),"$1","")&amp;":"&amp;SUBSTITUTE(ADDRESS(1,MATCH(Y$2,INDIRECT("'PSI WM REF'!"&amp;"5:5"),0)),"$1","")),INDIRECT("'PSI WM REF'!"&amp;"C:C"),$G423,INDIRECT("'PSI WM REF'!"&amp;"U:U"),"3.Balance stock (only SEHC)")&gt;0,0,IF(ABS(SUMIFS(INDIRECT("'PSI WM REF'!"&amp;SUBSTITUTE(ADDRESS(1,MATCH(Y$2,INDIRECT("'PSI WM REF'!"&amp;"5:5"),0)),"$1","")&amp;":"&amp;SUBSTITUTE(ADDRESS(1,MATCH(Y$2,INDIRECT("'PSI WM REF'!"&amp;"5:5"),0)),"$1","")),INDIRECT("'PSI WM REF'!"&amp;"C:C"),$G423,INDIRECT("'PSI WM REF'!"&amp;"U:U"),"3.Balance stock (only SEHC)"))&gt;SUMIFS(INDIRECT("'PSI WM REF'!"&amp;SUBSTITUTE(ADDRESS(1,MATCH(Y$2,INDIRECT("'PSI WM REF'!"&amp;"5:5"),0)),"$1","")&amp;":"&amp;SUBSTITUTE(ADDRESS(1,MATCH(Y$2,INDIRECT("'PSI WM REF'!"&amp;"5:5"),0)),"$1","")),INDIRECT("'PSI WM REF'!"&amp;"C:C"),$G423,INDIRECT("'PSI WM REF'!"&amp;"U:U"),"1.Requirements (필요량)"),SUMIFS(INDIRECT("'PSI WM REF'!"&amp;SUBSTITUTE(ADDRESS(1,MATCH(Y$2,INDIRECT("'PSI WM REF'!"&amp;"5:5"),0)),"$1","")&amp;":"&amp;SUBSTITUTE(ADDRESS(1,MATCH(Y$2,INDIRECT("'PSI WM REF'!"&amp;"5:5"),0)),"$1","")),INDIRECT("'PSI WM REF'!"&amp;"C:C"),$G423,INDIRECT("'PSI WM REF'!"&amp;"U:U"),"1.Requirements (필요량)"),ABS(SUMIFS(INDIRECT("'PSI WM REF'!"&amp;SUBSTITUTE(ADDRESS(1,MATCH(Y$2,INDIRECT("'PSI WM REF'!"&amp;"5:5"),0)),"$1","")&amp;":"&amp;SUBSTITUTE(ADDRESS(1,MATCH(Y$2,INDIRECT("'PSI WM REF'!"&amp;"5:5"),0)),"$1","")),INDIRECT("'PSI WM REF'!"&amp;"C:C"),$G423,INDIRECT("'PSI WM REF'!"&amp;"U:U"),"3.Balance stock (only SEHC)"))))+N(" [[[[               Comment: WM REF PSI              ]]]")+IFERROR(SUMIFS(INDIRECT("'PSI VC'!"&amp;SUBSTITUTE(ADDRESS(1,MATCH(Y$2,INDIRECT("'PSI VC'!"&amp;"3:3"),0)),"$1","")&amp;":"&amp;SUBSTITUTE(ADDRESS(1,MATCH(Y$2,INDIRECT("'PSI VC'!"&amp;"3:3"),0)),"$1","")),INDIRECT("'PSI VC'!"&amp;"A:A"),$G423),0)+N("[[[                    Comment: VC PSI                    ]]]")+SUMIFS(INDIRECT("'Assy PSI Shortage'!"&amp;SUBSTITUTE(ADDRESS(1,42+MATCH(Y$2,INDIRECT("'Assy PSI Shortage'!"&amp;"AQ2:BA2"),0)),"$1","")&amp;":"&amp;SUBSTITUTE(ADDRESS(1,42+MATCH(Y$2,INDIRECT("'Assy PSI Shortage'!"&amp;"AQ2:BA2"),0)),"$1","")),'Assy PSI Shortage'!$AP:$AP,'DA Injection'!$G423)+N("[[[                    Comment: Assy PSI                    ]]]")</f>
        <v>0</v>
      </c>
      <c r="Z424" s="464"/>
      <c r="AA424" s="463">
        <f ca="1">IF(SUMIFS(INDIRECT("'PSI WM REF'!"&amp;SUBSTITUTE(ADDRESS(1,MATCH(AA$2,INDIRECT("'PSI WM REF'!"&amp;"5:5"),0)),"$1","")&amp;":"&amp;SUBSTITUTE(ADDRESS(1,MATCH(AA$2,INDIRECT("'PSI WM REF'!"&amp;"5:5"),0)),"$1","")),INDIRECT("'PSI WM REF'!"&amp;"C:C"),$G423,INDIRECT("'PSI WM REF'!"&amp;"U:U"),"3.Balance stock (only SEHC)")&gt;0,0,IF(ABS(SUMIFS(INDIRECT("'PSI WM REF'!"&amp;SUBSTITUTE(ADDRESS(1,MATCH(AA$2,INDIRECT("'PSI WM REF'!"&amp;"5:5"),0)),"$1","")&amp;":"&amp;SUBSTITUTE(ADDRESS(1,MATCH(AA$2,INDIRECT("'PSI WM REF'!"&amp;"5:5"),0)),"$1","")),INDIRECT("'PSI WM REF'!"&amp;"C:C"),$G423,INDIRECT("'PSI WM REF'!"&amp;"U:U"),"3.Balance stock (only SEHC)"))&gt;SUMIFS(INDIRECT("'PSI WM REF'!"&amp;SUBSTITUTE(ADDRESS(1,MATCH(AA$2,INDIRECT("'PSI WM REF'!"&amp;"5:5"),0)),"$1","")&amp;":"&amp;SUBSTITUTE(ADDRESS(1,MATCH(AA$2,INDIRECT("'PSI WM REF'!"&amp;"5:5"),0)),"$1","")),INDIRECT("'PSI WM REF'!"&amp;"C:C"),$G423,INDIRECT("'PSI WM REF'!"&amp;"U:U"),"1.Requirements (필요량)"),SUMIFS(INDIRECT("'PSI WM REF'!"&amp;SUBSTITUTE(ADDRESS(1,MATCH(AA$2,INDIRECT("'PSI WM REF'!"&amp;"5:5"),0)),"$1","")&amp;":"&amp;SUBSTITUTE(ADDRESS(1,MATCH(AA$2,INDIRECT("'PSI WM REF'!"&amp;"5:5"),0)),"$1","")),INDIRECT("'PSI WM REF'!"&amp;"C:C"),$G423,INDIRECT("'PSI WM REF'!"&amp;"U:U"),"1.Requirements (필요량)"),ABS(SUMIFS(INDIRECT("'PSI WM REF'!"&amp;SUBSTITUTE(ADDRESS(1,MATCH(AA$2,INDIRECT("'PSI WM REF'!"&amp;"5:5"),0)),"$1","")&amp;":"&amp;SUBSTITUTE(ADDRESS(1,MATCH(AA$2,INDIRECT("'PSI WM REF'!"&amp;"5:5"),0)),"$1","")),INDIRECT("'PSI WM REF'!"&amp;"C:C"),$G423,INDIRECT("'PSI WM REF'!"&amp;"U:U"),"3.Balance stock (only SEHC)"))))+N(" [[[[               Comment: WM REF PSI              ]]]")+IFERROR(SUMIFS(INDIRECT("'PSI VC'!"&amp;SUBSTITUTE(ADDRESS(1,MATCH(AA$2,INDIRECT("'PSI VC'!"&amp;"3:3"),0)),"$1","")&amp;":"&amp;SUBSTITUTE(ADDRESS(1,MATCH(AA$2,INDIRECT("'PSI VC'!"&amp;"3:3"),0)),"$1","")),INDIRECT("'PSI VC'!"&amp;"A:A"),$G423),0)+N("[[[                    Comment: VC PSI                    ]]]")+SUMIFS(INDIRECT("'Assy PSI Shortage'!"&amp;SUBSTITUTE(ADDRESS(1,42+MATCH(AA$2,INDIRECT("'Assy PSI Shortage'!"&amp;"AQ2:BA2"),0)),"$1","")&amp;":"&amp;SUBSTITUTE(ADDRESS(1,42+MATCH(AA$2,INDIRECT("'Assy PSI Shortage'!"&amp;"AQ2:BA2"),0)),"$1","")),'Assy PSI Shortage'!$AP:$AP,'DA Injection'!$G423)+N("[[[                    Comment: Assy PSI                    ]]]")</f>
        <v>0</v>
      </c>
      <c r="AB424" s="464"/>
      <c r="AC424" s="463">
        <f ca="1">IF(SUMIFS(INDIRECT("'PSI WM REF'!"&amp;SUBSTITUTE(ADDRESS(1,MATCH(AC$2,INDIRECT("'PSI WM REF'!"&amp;"5:5"),0)),"$1","")&amp;":"&amp;SUBSTITUTE(ADDRESS(1,MATCH(AC$2,INDIRECT("'PSI WM REF'!"&amp;"5:5"),0)),"$1","")),INDIRECT("'PSI WM REF'!"&amp;"C:C"),$G423,INDIRECT("'PSI WM REF'!"&amp;"U:U"),"3.Balance stock (only SEHC)")&gt;0,0,IF(ABS(SUMIFS(INDIRECT("'PSI WM REF'!"&amp;SUBSTITUTE(ADDRESS(1,MATCH(AC$2,INDIRECT("'PSI WM REF'!"&amp;"5:5"),0)),"$1","")&amp;":"&amp;SUBSTITUTE(ADDRESS(1,MATCH(AC$2,INDIRECT("'PSI WM REF'!"&amp;"5:5"),0)),"$1","")),INDIRECT("'PSI WM REF'!"&amp;"C:C"),$G423,INDIRECT("'PSI WM REF'!"&amp;"U:U"),"3.Balance stock (only SEHC)"))&gt;SUMIFS(INDIRECT("'PSI WM REF'!"&amp;SUBSTITUTE(ADDRESS(1,MATCH(AC$2,INDIRECT("'PSI WM REF'!"&amp;"5:5"),0)),"$1","")&amp;":"&amp;SUBSTITUTE(ADDRESS(1,MATCH(AC$2,INDIRECT("'PSI WM REF'!"&amp;"5:5"),0)),"$1","")),INDIRECT("'PSI WM REF'!"&amp;"C:C"),$G423,INDIRECT("'PSI WM REF'!"&amp;"U:U"),"1.Requirements (필요량)"),SUMIFS(INDIRECT("'PSI WM REF'!"&amp;SUBSTITUTE(ADDRESS(1,MATCH(AC$2,INDIRECT("'PSI WM REF'!"&amp;"5:5"),0)),"$1","")&amp;":"&amp;SUBSTITUTE(ADDRESS(1,MATCH(AC$2,INDIRECT("'PSI WM REF'!"&amp;"5:5"),0)),"$1","")),INDIRECT("'PSI WM REF'!"&amp;"C:C"),$G423,INDIRECT("'PSI WM REF'!"&amp;"U:U"),"1.Requirements (필요량)"),ABS(SUMIFS(INDIRECT("'PSI WM REF'!"&amp;SUBSTITUTE(ADDRESS(1,MATCH(AC$2,INDIRECT("'PSI WM REF'!"&amp;"5:5"),0)),"$1","")&amp;":"&amp;SUBSTITUTE(ADDRESS(1,MATCH(AC$2,INDIRECT("'PSI WM REF'!"&amp;"5:5"),0)),"$1","")),INDIRECT("'PSI WM REF'!"&amp;"C:C"),$G423,INDIRECT("'PSI WM REF'!"&amp;"U:U"),"3.Balance stock (only SEHC)"))))+N(" [[[[               Comment: WM REF PSI              ]]]")+IFERROR(SUMIFS(INDIRECT("'PSI VC'!"&amp;SUBSTITUTE(ADDRESS(1,MATCH(AC$2,INDIRECT("'PSI VC'!"&amp;"3:3"),0)),"$1","")&amp;":"&amp;SUBSTITUTE(ADDRESS(1,MATCH(AC$2,INDIRECT("'PSI VC'!"&amp;"3:3"),0)),"$1","")),INDIRECT("'PSI VC'!"&amp;"A:A"),$G423),0)+N("[[[                    Comment: VC PSI                    ]]]")+SUMIFS(INDIRECT("'Assy PSI Shortage'!"&amp;SUBSTITUTE(ADDRESS(1,42+MATCH(AC$2,INDIRECT("'Assy PSI Shortage'!"&amp;"AQ2:BA2"),0)),"$1","")&amp;":"&amp;SUBSTITUTE(ADDRESS(1,42+MATCH(AC$2,INDIRECT("'Assy PSI Shortage'!"&amp;"AQ2:BA2"),0)),"$1","")),'Assy PSI Shortage'!$AP:$AP,'DA Injection'!$G423)+N("[[[                    Comment: Assy PSI                    ]]]")</f>
        <v>1359</v>
      </c>
      <c r="AD424" s="464"/>
      <c r="AE424" s="463">
        <f ca="1">IF(SUMIFS(INDIRECT("'PSI WM REF'!"&amp;SUBSTITUTE(ADDRESS(1,MATCH(AE$2,INDIRECT("'PSI WM REF'!"&amp;"5:5"),0)),"$1","")&amp;":"&amp;SUBSTITUTE(ADDRESS(1,MATCH(AE$2,INDIRECT("'PSI WM REF'!"&amp;"5:5"),0)),"$1","")),INDIRECT("'PSI WM REF'!"&amp;"C:C"),$G423,INDIRECT("'PSI WM REF'!"&amp;"U:U"),"3.Balance stock (only SEHC)")&gt;0,0,IF(ABS(SUMIFS(INDIRECT("'PSI WM REF'!"&amp;SUBSTITUTE(ADDRESS(1,MATCH(AE$2,INDIRECT("'PSI WM REF'!"&amp;"5:5"),0)),"$1","")&amp;":"&amp;SUBSTITUTE(ADDRESS(1,MATCH(AE$2,INDIRECT("'PSI WM REF'!"&amp;"5:5"),0)),"$1","")),INDIRECT("'PSI WM REF'!"&amp;"C:C"),$G423,INDIRECT("'PSI WM REF'!"&amp;"U:U"),"3.Balance stock (only SEHC)"))&gt;SUMIFS(INDIRECT("'PSI WM REF'!"&amp;SUBSTITUTE(ADDRESS(1,MATCH(AE$2,INDIRECT("'PSI WM REF'!"&amp;"5:5"),0)),"$1","")&amp;":"&amp;SUBSTITUTE(ADDRESS(1,MATCH(AE$2,INDIRECT("'PSI WM REF'!"&amp;"5:5"),0)),"$1","")),INDIRECT("'PSI WM REF'!"&amp;"C:C"),$G423,INDIRECT("'PSI WM REF'!"&amp;"U:U"),"1.Requirements (필요량)"),SUMIFS(INDIRECT("'PSI WM REF'!"&amp;SUBSTITUTE(ADDRESS(1,MATCH(AE$2,INDIRECT("'PSI WM REF'!"&amp;"5:5"),0)),"$1","")&amp;":"&amp;SUBSTITUTE(ADDRESS(1,MATCH(AE$2,INDIRECT("'PSI WM REF'!"&amp;"5:5"),0)),"$1","")),INDIRECT("'PSI WM REF'!"&amp;"C:C"),$G423,INDIRECT("'PSI WM REF'!"&amp;"U:U"),"1.Requirements (필요량)"),ABS(SUMIFS(INDIRECT("'PSI WM REF'!"&amp;SUBSTITUTE(ADDRESS(1,MATCH(AE$2,INDIRECT("'PSI WM REF'!"&amp;"5:5"),0)),"$1","")&amp;":"&amp;SUBSTITUTE(ADDRESS(1,MATCH(AE$2,INDIRECT("'PSI WM REF'!"&amp;"5:5"),0)),"$1","")),INDIRECT("'PSI WM REF'!"&amp;"C:C"),$G423,INDIRECT("'PSI WM REF'!"&amp;"U:U"),"3.Balance stock (only SEHC)"))))+N(" [[[[               Comment: WM REF PSI              ]]]")+IFERROR(SUMIFS(INDIRECT("'PSI VC'!"&amp;SUBSTITUTE(ADDRESS(1,MATCH(AE$2,INDIRECT("'PSI VC'!"&amp;"3:3"),0)),"$1","")&amp;":"&amp;SUBSTITUTE(ADDRESS(1,MATCH(AE$2,INDIRECT("'PSI VC'!"&amp;"3:3"),0)),"$1","")),INDIRECT("'PSI VC'!"&amp;"A:A"),$G423),0)+N("[[[                    Comment: VC PSI                    ]]]")+SUMIFS(INDIRECT("'Assy PSI Shortage'!"&amp;SUBSTITUTE(ADDRESS(1,42+MATCH(AE$2,INDIRECT("'Assy PSI Shortage'!"&amp;"AQ2:BA2"),0)),"$1","")&amp;":"&amp;SUBSTITUTE(ADDRESS(1,42+MATCH(AE$2,INDIRECT("'Assy PSI Shortage'!"&amp;"AQ2:BA2"),0)),"$1","")),'Assy PSI Shortage'!$AP:$AP,'DA Injection'!$G423)+N("[[[                    Comment: Assy PSI                    ]]]")</f>
        <v>2260</v>
      </c>
      <c r="AF424" s="464"/>
      <c r="AG424" s="463">
        <f ca="1">IF(SUMIFS(INDIRECT("'PSI WM REF'!"&amp;SUBSTITUTE(ADDRESS(1,MATCH(AG$2,INDIRECT("'PSI WM REF'!"&amp;"5:5"),0)),"$1","")&amp;":"&amp;SUBSTITUTE(ADDRESS(1,MATCH(AG$2,INDIRECT("'PSI WM REF'!"&amp;"5:5"),0)),"$1","")),INDIRECT("'PSI WM REF'!"&amp;"C:C"),$G423,INDIRECT("'PSI WM REF'!"&amp;"U:U"),"3.Balance stock (only SEHC)")&gt;0,0,IF(ABS(SUMIFS(INDIRECT("'PSI WM REF'!"&amp;SUBSTITUTE(ADDRESS(1,MATCH(AG$2,INDIRECT("'PSI WM REF'!"&amp;"5:5"),0)),"$1","")&amp;":"&amp;SUBSTITUTE(ADDRESS(1,MATCH(AG$2,INDIRECT("'PSI WM REF'!"&amp;"5:5"),0)),"$1","")),INDIRECT("'PSI WM REF'!"&amp;"C:C"),$G423,INDIRECT("'PSI WM REF'!"&amp;"U:U"),"3.Balance stock (only SEHC)"))&gt;SUMIFS(INDIRECT("'PSI WM REF'!"&amp;SUBSTITUTE(ADDRESS(1,MATCH(AG$2,INDIRECT("'PSI WM REF'!"&amp;"5:5"),0)),"$1","")&amp;":"&amp;SUBSTITUTE(ADDRESS(1,MATCH(AG$2,INDIRECT("'PSI WM REF'!"&amp;"5:5"),0)),"$1","")),INDIRECT("'PSI WM REF'!"&amp;"C:C"),$G423,INDIRECT("'PSI WM REF'!"&amp;"U:U"),"1.Requirements (필요량)"),SUMIFS(INDIRECT("'PSI WM REF'!"&amp;SUBSTITUTE(ADDRESS(1,MATCH(AG$2,INDIRECT("'PSI WM REF'!"&amp;"5:5"),0)),"$1","")&amp;":"&amp;SUBSTITUTE(ADDRESS(1,MATCH(AG$2,INDIRECT("'PSI WM REF'!"&amp;"5:5"),0)),"$1","")),INDIRECT("'PSI WM REF'!"&amp;"C:C"),$G423,INDIRECT("'PSI WM REF'!"&amp;"U:U"),"1.Requirements (필요량)"),ABS(SUMIFS(INDIRECT("'PSI WM REF'!"&amp;SUBSTITUTE(ADDRESS(1,MATCH(AG$2,INDIRECT("'PSI WM REF'!"&amp;"5:5"),0)),"$1","")&amp;":"&amp;SUBSTITUTE(ADDRESS(1,MATCH(AG$2,INDIRECT("'PSI WM REF'!"&amp;"5:5"),0)),"$1","")),INDIRECT("'PSI WM REF'!"&amp;"C:C"),$G423,INDIRECT("'PSI WM REF'!"&amp;"U:U"),"3.Balance stock (only SEHC)"))))+N(" [[[[               Comment: WM REF PSI              ]]]")+IFERROR(SUMIFS(INDIRECT("'PSI VC'!"&amp;SUBSTITUTE(ADDRESS(1,MATCH(AG$2,INDIRECT("'PSI VC'!"&amp;"3:3"),0)),"$1","")&amp;":"&amp;SUBSTITUTE(ADDRESS(1,MATCH(AG$2,INDIRECT("'PSI VC'!"&amp;"3:3"),0)),"$1","")),INDIRECT("'PSI VC'!"&amp;"A:A"),$G423),0)+N("[[[                    Comment: VC PSI                    ]]]")+SUMIFS(INDIRECT("'Assy PSI Shortage'!"&amp;SUBSTITUTE(ADDRESS(1,42+MATCH(AG$2,INDIRECT("'Assy PSI Shortage'!"&amp;"AQ2:BA2"),0)),"$1","")&amp;":"&amp;SUBSTITUTE(ADDRESS(1,42+MATCH(AG$2,INDIRECT("'Assy PSI Shortage'!"&amp;"AQ2:BA2"),0)),"$1","")),'Assy PSI Shortage'!$AP:$AP,'DA Injection'!$G423)+N("[[[                    Comment: Assy PSI                    ]]]")</f>
        <v>0</v>
      </c>
      <c r="AH424" s="464"/>
      <c r="AI424" s="463">
        <f ca="1">IF(SUMIFS(INDIRECT("'PSI WM REF'!"&amp;SUBSTITUTE(ADDRESS(1,MATCH(AI$2,INDIRECT("'PSI WM REF'!"&amp;"5:5"),0)),"$1","")&amp;":"&amp;SUBSTITUTE(ADDRESS(1,MATCH(AI$2,INDIRECT("'PSI WM REF'!"&amp;"5:5"),0)),"$1","")),INDIRECT("'PSI WM REF'!"&amp;"C:C"),$G423,INDIRECT("'PSI WM REF'!"&amp;"U:U"),"3.Balance stock (only SEHC)")&gt;0,0,IF(ABS(SUMIFS(INDIRECT("'PSI WM REF'!"&amp;SUBSTITUTE(ADDRESS(1,MATCH(AI$2,INDIRECT("'PSI WM REF'!"&amp;"5:5"),0)),"$1","")&amp;":"&amp;SUBSTITUTE(ADDRESS(1,MATCH(AI$2,INDIRECT("'PSI WM REF'!"&amp;"5:5"),0)),"$1","")),INDIRECT("'PSI WM REF'!"&amp;"C:C"),$G423,INDIRECT("'PSI WM REF'!"&amp;"U:U"),"3.Balance stock (only SEHC)"))&gt;SUMIFS(INDIRECT("'PSI WM REF'!"&amp;SUBSTITUTE(ADDRESS(1,MATCH(AI$2,INDIRECT("'PSI WM REF'!"&amp;"5:5"),0)),"$1","")&amp;":"&amp;SUBSTITUTE(ADDRESS(1,MATCH(AI$2,INDIRECT("'PSI WM REF'!"&amp;"5:5"),0)),"$1","")),INDIRECT("'PSI WM REF'!"&amp;"C:C"),$G423,INDIRECT("'PSI WM REF'!"&amp;"U:U"),"1.Requirements (필요량)"),SUMIFS(INDIRECT("'PSI WM REF'!"&amp;SUBSTITUTE(ADDRESS(1,MATCH(AI$2,INDIRECT("'PSI WM REF'!"&amp;"5:5"),0)),"$1","")&amp;":"&amp;SUBSTITUTE(ADDRESS(1,MATCH(AI$2,INDIRECT("'PSI WM REF'!"&amp;"5:5"),0)),"$1","")),INDIRECT("'PSI WM REF'!"&amp;"C:C"),$G423,INDIRECT("'PSI WM REF'!"&amp;"U:U"),"1.Requirements (필요량)"),ABS(SUMIFS(INDIRECT("'PSI WM REF'!"&amp;SUBSTITUTE(ADDRESS(1,MATCH(AI$2,INDIRECT("'PSI WM REF'!"&amp;"5:5"),0)),"$1","")&amp;":"&amp;SUBSTITUTE(ADDRESS(1,MATCH(AI$2,INDIRECT("'PSI WM REF'!"&amp;"5:5"),0)),"$1","")),INDIRECT("'PSI WM REF'!"&amp;"C:C"),$G423,INDIRECT("'PSI WM REF'!"&amp;"U:U"),"3.Balance stock (only SEHC)"))))+N(" [[[[               Comment: WM REF PSI              ]]]")+IFERROR(SUMIFS(INDIRECT("'PSI VC'!"&amp;SUBSTITUTE(ADDRESS(1,MATCH(AI$2,INDIRECT("'PSI VC'!"&amp;"3:3"),0)),"$1","")&amp;":"&amp;SUBSTITUTE(ADDRESS(1,MATCH(AI$2,INDIRECT("'PSI VC'!"&amp;"3:3"),0)),"$1","")),INDIRECT("'PSI VC'!"&amp;"A:A"),$G423),0)+N("[[[                    Comment: VC PSI                    ]]]")+SUMIFS(INDIRECT("'Assy PSI Shortage'!"&amp;SUBSTITUTE(ADDRESS(1,42+MATCH(AI$2,INDIRECT("'Assy PSI Shortage'!"&amp;"AQ2:BA2"),0)),"$1","")&amp;":"&amp;SUBSTITUTE(ADDRESS(1,42+MATCH(AI$2,INDIRECT("'Assy PSI Shortage'!"&amp;"AQ2:BA2"),0)),"$1","")),'Assy PSI Shortage'!$AP:$AP,'DA Injection'!$G423)+N("[[[                    Comment: Assy PSI                    ]]]")</f>
        <v>0</v>
      </c>
      <c r="AJ424" s="464"/>
      <c r="AK424" s="150"/>
      <c r="AL424" s="150"/>
      <c r="AM424" s="150"/>
      <c r="AN424" s="150"/>
      <c r="AO424" s="150"/>
      <c r="AP424" s="150"/>
      <c r="AQ424" s="150"/>
      <c r="AR424" s="150"/>
      <c r="AS424" s="150"/>
      <c r="AT424" s="150"/>
      <c r="AU424" s="150"/>
      <c r="AV424" s="150"/>
      <c r="AW424" s="150"/>
      <c r="AX424" s="150"/>
      <c r="AY424" s="150"/>
      <c r="AZ424" s="150"/>
      <c r="BA424" s="150"/>
      <c r="BB424" s="150"/>
      <c r="BC424" s="150"/>
      <c r="BD424" s="150"/>
      <c r="BE424" s="150"/>
      <c r="BF424" s="150"/>
      <c r="BG424" s="150"/>
      <c r="BH424" s="150"/>
      <c r="BI424" s="150"/>
      <c r="BJ424" s="150"/>
      <c r="BK424" s="150"/>
      <c r="BL424" s="150"/>
      <c r="BM424" s="150"/>
      <c r="BN424" s="150"/>
      <c r="BO424" s="150"/>
      <c r="BP424" s="150"/>
      <c r="BQ424" s="150"/>
      <c r="BR424" s="150"/>
    </row>
    <row r="425" spans="1:70" s="115" customFormat="1" ht="33">
      <c r="A425" s="114"/>
      <c r="B425" s="121"/>
      <c r="C425" s="144">
        <f t="shared" ca="1" si="464"/>
        <v>61</v>
      </c>
      <c r="D425" s="264">
        <f t="shared" ca="1" si="464"/>
        <v>0.63818181818181818</v>
      </c>
      <c r="E425" s="144">
        <f t="shared" ref="E425:M425" ca="1" si="506">E424</f>
        <v>24</v>
      </c>
      <c r="F425" s="144">
        <f t="shared" ca="1" si="506"/>
        <v>650</v>
      </c>
      <c r="G425" s="434" t="str">
        <f t="shared" ca="1" si="506"/>
        <v>DJ61-01846A</v>
      </c>
      <c r="H425" s="196">
        <f t="shared" ca="1" si="506"/>
        <v>4581</v>
      </c>
      <c r="I425" s="144">
        <f t="shared" si="506"/>
        <v>0</v>
      </c>
      <c r="J425" s="212">
        <f t="shared" ca="1" si="506"/>
        <v>1</v>
      </c>
      <c r="K425" s="146">
        <f t="shared" ca="1" si="506"/>
        <v>650</v>
      </c>
      <c r="L425" s="146">
        <f t="shared" ca="1" si="506"/>
        <v>72</v>
      </c>
      <c r="M425" s="146">
        <f t="shared" ca="1" si="506"/>
        <v>2</v>
      </c>
      <c r="N425" s="193">
        <f t="shared" ca="1" si="471"/>
        <v>100</v>
      </c>
      <c r="O425" s="134"/>
      <c r="P425" s="127" t="s">
        <v>240</v>
      </c>
      <c r="Q425" s="208">
        <v>11</v>
      </c>
      <c r="R425" s="208">
        <v>11</v>
      </c>
      <c r="S425" s="208">
        <v>11</v>
      </c>
      <c r="T425" s="208">
        <v>11</v>
      </c>
      <c r="U425" s="208"/>
      <c r="V425" s="208"/>
      <c r="W425" s="208">
        <v>11</v>
      </c>
      <c r="X425" s="208"/>
      <c r="Y425" s="208"/>
      <c r="Z425" s="208"/>
      <c r="AA425" s="208"/>
      <c r="AB425" s="208"/>
      <c r="AC425" s="208"/>
      <c r="AD425" s="208"/>
      <c r="AE425" s="208"/>
      <c r="AF425" s="208"/>
      <c r="AG425" s="208"/>
      <c r="AH425" s="208"/>
      <c r="AI425" s="208"/>
      <c r="AJ425" s="208"/>
      <c r="AK425" s="150"/>
      <c r="AL425" s="150"/>
      <c r="AM425" s="150"/>
      <c r="AN425" s="150"/>
      <c r="AO425" s="150"/>
      <c r="AP425" s="150"/>
      <c r="AQ425" s="150"/>
      <c r="AR425" s="150"/>
      <c r="AS425" s="150"/>
      <c r="AT425" s="150"/>
      <c r="AU425" s="150"/>
      <c r="AV425" s="150"/>
      <c r="AW425" s="150"/>
      <c r="AX425" s="150"/>
      <c r="AY425" s="150"/>
      <c r="AZ425" s="150"/>
      <c r="BA425" s="150"/>
      <c r="BB425" s="150"/>
      <c r="BC425" s="150"/>
      <c r="BD425" s="150"/>
      <c r="BE425" s="150"/>
      <c r="BF425" s="150"/>
      <c r="BG425" s="150"/>
      <c r="BH425" s="150"/>
      <c r="BI425" s="150"/>
      <c r="BJ425" s="150"/>
      <c r="BK425" s="150"/>
      <c r="BL425" s="150"/>
      <c r="BM425" s="150"/>
      <c r="BN425" s="150"/>
      <c r="BO425" s="150"/>
      <c r="BP425" s="150"/>
      <c r="BQ425" s="150"/>
      <c r="BR425" s="150"/>
    </row>
    <row r="426" spans="1:70" s="55" customFormat="1" ht="33">
      <c r="A426" s="54">
        <f ca="1">IF(ISTEXT($G426),COUNTIF($G$6:$G426,"*")," ")</f>
        <v>421</v>
      </c>
      <c r="B426" s="122">
        <v>43524</v>
      </c>
      <c r="C426" s="144">
        <f t="shared" ca="1" si="464"/>
        <v>61</v>
      </c>
      <c r="D426" s="264">
        <f t="shared" ca="1" si="464"/>
        <v>0.63818181818181818</v>
      </c>
      <c r="E426" s="144">
        <f t="shared" ref="E426:M426" ca="1" si="507">E425</f>
        <v>24</v>
      </c>
      <c r="F426" s="144">
        <f t="shared" ca="1" si="507"/>
        <v>650</v>
      </c>
      <c r="G426" s="434" t="str">
        <f t="shared" ca="1" si="507"/>
        <v>DJ61-01846A</v>
      </c>
      <c r="H426" s="196">
        <f t="shared" ca="1" si="507"/>
        <v>4581</v>
      </c>
      <c r="I426" s="144">
        <f t="shared" si="507"/>
        <v>0</v>
      </c>
      <c r="J426" s="212">
        <f t="shared" ca="1" si="507"/>
        <v>1</v>
      </c>
      <c r="K426" s="146">
        <f t="shared" ca="1" si="507"/>
        <v>650</v>
      </c>
      <c r="L426" s="146">
        <f t="shared" ca="1" si="507"/>
        <v>72</v>
      </c>
      <c r="M426" s="146">
        <f t="shared" ca="1" si="507"/>
        <v>2</v>
      </c>
      <c r="N426" s="193">
        <f t="shared" ca="1" si="471"/>
        <v>100</v>
      </c>
      <c r="O426" s="198">
        <f ca="1">SUM(Q426:AJ426)-H423-I423</f>
        <v>919</v>
      </c>
      <c r="P426" s="127" t="s">
        <v>232</v>
      </c>
      <c r="Q426" s="128">
        <f t="shared" ref="Q426:AJ426" ca="1" si="508">Q425*$N423</f>
        <v>1100</v>
      </c>
      <c r="R426" s="128">
        <f t="shared" ca="1" si="508"/>
        <v>1100</v>
      </c>
      <c r="S426" s="128">
        <f t="shared" ca="1" si="508"/>
        <v>1100</v>
      </c>
      <c r="T426" s="128">
        <f t="shared" ca="1" si="508"/>
        <v>1100</v>
      </c>
      <c r="U426" s="128">
        <f t="shared" ca="1" si="508"/>
        <v>0</v>
      </c>
      <c r="V426" s="128">
        <f t="shared" ca="1" si="508"/>
        <v>0</v>
      </c>
      <c r="W426" s="128">
        <f t="shared" ca="1" si="508"/>
        <v>1100</v>
      </c>
      <c r="X426" s="128">
        <f t="shared" ca="1" si="508"/>
        <v>0</v>
      </c>
      <c r="Y426" s="128">
        <f t="shared" ca="1" si="508"/>
        <v>0</v>
      </c>
      <c r="Z426" s="128">
        <f t="shared" ca="1" si="508"/>
        <v>0</v>
      </c>
      <c r="AA426" s="128">
        <f t="shared" ca="1" si="508"/>
        <v>0</v>
      </c>
      <c r="AB426" s="128">
        <f t="shared" ca="1" si="508"/>
        <v>0</v>
      </c>
      <c r="AC426" s="128">
        <f t="shared" ca="1" si="508"/>
        <v>0</v>
      </c>
      <c r="AD426" s="128">
        <f t="shared" ca="1" si="508"/>
        <v>0</v>
      </c>
      <c r="AE426" s="128">
        <f t="shared" ca="1" si="508"/>
        <v>0</v>
      </c>
      <c r="AF426" s="128">
        <f t="shared" ca="1" si="508"/>
        <v>0</v>
      </c>
      <c r="AG426" s="128">
        <f t="shared" ca="1" si="508"/>
        <v>0</v>
      </c>
      <c r="AH426" s="128">
        <f t="shared" ca="1" si="508"/>
        <v>0</v>
      </c>
      <c r="AI426" s="128">
        <f t="shared" ca="1" si="508"/>
        <v>0</v>
      </c>
      <c r="AJ426" s="128">
        <f t="shared" ca="1" si="508"/>
        <v>0</v>
      </c>
      <c r="AK426" s="151"/>
      <c r="AL426" s="151"/>
      <c r="AM426" s="151"/>
      <c r="AN426" s="151"/>
      <c r="AO426" s="151"/>
      <c r="AP426" s="151"/>
      <c r="AQ426" s="151"/>
      <c r="AR426" s="151"/>
      <c r="AS426" s="151"/>
      <c r="AT426" s="151"/>
      <c r="AU426" s="151"/>
      <c r="AV426" s="151"/>
      <c r="AW426" s="151"/>
      <c r="AX426" s="151"/>
      <c r="AY426" s="151"/>
      <c r="AZ426" s="151"/>
      <c r="BA426" s="151"/>
      <c r="BB426" s="151"/>
      <c r="BC426" s="151"/>
      <c r="BD426" s="151"/>
      <c r="BE426" s="151"/>
      <c r="BF426" s="151"/>
      <c r="BG426" s="151"/>
      <c r="BH426" s="151"/>
      <c r="BI426" s="151"/>
      <c r="BJ426" s="151"/>
      <c r="BK426" s="151"/>
      <c r="BL426" s="151"/>
      <c r="BM426" s="151"/>
      <c r="BN426" s="151"/>
      <c r="BO426" s="151"/>
      <c r="BP426" s="151"/>
      <c r="BQ426" s="151"/>
      <c r="BR426" s="151"/>
    </row>
    <row r="427" spans="1:70" s="38" customFormat="1" ht="33">
      <c r="A427" s="35"/>
      <c r="B427" s="123"/>
      <c r="C427" s="144">
        <f t="shared" ca="1" si="464"/>
        <v>61</v>
      </c>
      <c r="D427" s="264">
        <f t="shared" ca="1" si="464"/>
        <v>0.63818181818181818</v>
      </c>
      <c r="E427" s="144">
        <f t="shared" ref="E427:M427" ca="1" si="509">E426</f>
        <v>24</v>
      </c>
      <c r="F427" s="144">
        <f t="shared" ca="1" si="509"/>
        <v>650</v>
      </c>
      <c r="G427" s="434" t="str">
        <f t="shared" ca="1" si="509"/>
        <v>DJ61-01846A</v>
      </c>
      <c r="H427" s="196">
        <f t="shared" ca="1" si="509"/>
        <v>4581</v>
      </c>
      <c r="I427" s="144">
        <f t="shared" si="509"/>
        <v>0</v>
      </c>
      <c r="J427" s="212">
        <f t="shared" ca="1" si="509"/>
        <v>1</v>
      </c>
      <c r="K427" s="146">
        <f t="shared" ca="1" si="509"/>
        <v>650</v>
      </c>
      <c r="L427" s="146">
        <f t="shared" ca="1" si="509"/>
        <v>72</v>
      </c>
      <c r="M427" s="146">
        <f t="shared" ca="1" si="509"/>
        <v>2</v>
      </c>
      <c r="N427" s="193">
        <f t="shared" ca="1" si="471"/>
        <v>100</v>
      </c>
      <c r="O427" s="135">
        <f ca="1">SUM(Q427:AJ427)</f>
        <v>3510</v>
      </c>
      <c r="P427" s="131" t="s">
        <v>233</v>
      </c>
      <c r="Q427" s="129">
        <f ca="1">SUMIFS('Production Result'!$D:$D,'Production Result'!$C:$C,'DA Injection'!$G427,'Production Result'!$B:$B,'DA Injection'!Q$2)</f>
        <v>1180</v>
      </c>
      <c r="R427" s="129">
        <f ca="1">SUMIFS('Production Result'!$E:$E,'Production Result'!$C:$C,'DA Injection'!$G427,'Production Result'!$B:$B,'DA Injection'!Q$2)</f>
        <v>1170</v>
      </c>
      <c r="S427" s="129">
        <f ca="1">SUMIFS('Production Result'!$D:$D,'Production Result'!$C:$C,'DA Injection'!$G427,'Production Result'!$B:$B,'DA Injection'!S$2)</f>
        <v>170</v>
      </c>
      <c r="T427" s="129">
        <f ca="1">SUMIFS('Production Result'!$E:$E,'Production Result'!$C:$C,'DA Injection'!$G427,'Production Result'!$B:$B,'DA Injection'!S$2)</f>
        <v>990</v>
      </c>
      <c r="U427" s="129">
        <f ca="1">SUMIFS('Production Result'!$D:$D,'Production Result'!$C:$C,'DA Injection'!$G427,'Production Result'!$B:$B,'DA Injection'!U$2)</f>
        <v>0</v>
      </c>
      <c r="V427" s="129">
        <f ca="1">SUMIFS('Production Result'!$E:$E,'Production Result'!$C:$C,'DA Injection'!$G427,'Production Result'!$B:$B,'DA Injection'!U$2)</f>
        <v>0</v>
      </c>
      <c r="W427" s="129">
        <f ca="1">SUMIFS('Production Result'!$D:$D,'Production Result'!$C:$C,'DA Injection'!$G427,'Production Result'!$B:$B,'DA Injection'!W$2)</f>
        <v>0</v>
      </c>
      <c r="X427" s="129">
        <f ca="1">SUMIFS('Production Result'!$E:$E,'Production Result'!$C:$C,'DA Injection'!$G427,'Production Result'!$B:$B,'DA Injection'!W$2)</f>
        <v>0</v>
      </c>
      <c r="Y427" s="129">
        <f ca="1">SUMIFS('Production Result'!$D:$D,'Production Result'!$C:$C,'DA Injection'!$G427,'Production Result'!$B:$B,'DA Injection'!Y$2)</f>
        <v>0</v>
      </c>
      <c r="Z427" s="129">
        <f ca="1">SUMIFS('Production Result'!$E:$E,'Production Result'!$C:$C,'DA Injection'!$G427,'Production Result'!$B:$B,'DA Injection'!Y$2)</f>
        <v>0</v>
      </c>
      <c r="AA427" s="129">
        <f ca="1">SUMIFS('Production Result'!$D:$D,'Production Result'!$C:$C,'DA Injection'!$G427,'Production Result'!$B:$B,'DA Injection'!AA$2)</f>
        <v>0</v>
      </c>
      <c r="AB427" s="129">
        <f ca="1">SUMIFS('Production Result'!$E:$E,'Production Result'!$C:$C,'DA Injection'!$G427,'Production Result'!$B:$B,'DA Injection'!AA$2)</f>
        <v>0</v>
      </c>
      <c r="AC427" s="129">
        <f ca="1">SUMIFS('Production Result'!$D:$D,'Production Result'!$C:$C,'DA Injection'!$G427,'Production Result'!$B:$B,'DA Injection'!AC$2)</f>
        <v>0</v>
      </c>
      <c r="AD427" s="129">
        <f ca="1">SUMIFS('Production Result'!$E:$E,'Production Result'!$C:$C,'DA Injection'!$G427,'Production Result'!$B:$B,'DA Injection'!AC$2)</f>
        <v>0</v>
      </c>
      <c r="AE427" s="129">
        <f ca="1">SUMIFS('Production Result'!$D:$D,'Production Result'!$C:$C,'DA Injection'!$G427,'Production Result'!$B:$B,'DA Injection'!AE$2)</f>
        <v>0</v>
      </c>
      <c r="AF427" s="129">
        <f ca="1">SUMIFS('Production Result'!$E:$E,'Production Result'!$C:$C,'DA Injection'!$G427,'Production Result'!$B:$B,'DA Injection'!AE$2)</f>
        <v>0</v>
      </c>
      <c r="AG427" s="129">
        <f ca="1">SUMIFS('Production Result'!$D:$D,'Production Result'!$C:$C,'DA Injection'!$G427,'Production Result'!$B:$B,'DA Injection'!AG$2)</f>
        <v>0</v>
      </c>
      <c r="AH427" s="129">
        <f ca="1">SUMIFS('Production Result'!$E:$E,'Production Result'!$C:$C,'DA Injection'!$G427,'Production Result'!$B:$B,'DA Injection'!AG$2)</f>
        <v>0</v>
      </c>
      <c r="AI427" s="129">
        <f ca="1">SUMIFS('Production Result'!$D:$D,'Production Result'!$C:$C,'DA Injection'!$G427,'Production Result'!$B:$B,'DA Injection'!AI$2)</f>
        <v>0</v>
      </c>
      <c r="AJ427" s="129">
        <f ca="1">SUMIFS('Production Result'!$E:$E,'Production Result'!$C:$C,'DA Injection'!$G427,'Production Result'!$B:$B,'DA Injection'!AI$2)</f>
        <v>0</v>
      </c>
      <c r="AK427" s="151"/>
      <c r="AL427" s="151"/>
      <c r="AM427" s="151"/>
      <c r="AN427" s="151"/>
      <c r="AO427" s="151"/>
      <c r="AP427" s="151"/>
      <c r="AQ427" s="151"/>
      <c r="AR427" s="151"/>
      <c r="AS427" s="151"/>
      <c r="AT427" s="151"/>
      <c r="AU427" s="151"/>
      <c r="AV427" s="151"/>
      <c r="AW427" s="151"/>
      <c r="AX427" s="151"/>
      <c r="AY427" s="151"/>
      <c r="AZ427" s="151"/>
      <c r="BA427" s="151"/>
      <c r="BB427" s="151"/>
      <c r="BC427" s="151"/>
      <c r="BD427" s="151"/>
      <c r="BE427" s="151"/>
      <c r="BF427" s="151"/>
      <c r="BG427" s="151"/>
      <c r="BH427" s="151"/>
      <c r="BI427" s="151"/>
      <c r="BJ427" s="151"/>
      <c r="BK427" s="151"/>
      <c r="BL427" s="151"/>
      <c r="BM427" s="151"/>
      <c r="BN427" s="151"/>
      <c r="BO427" s="151"/>
      <c r="BP427" s="151"/>
      <c r="BQ427" s="151"/>
      <c r="BR427" s="151"/>
    </row>
    <row r="428" spans="1:70" s="38" customFormat="1" ht="33">
      <c r="A428" s="35"/>
      <c r="B428" s="123"/>
      <c r="C428" s="144">
        <f t="shared" ca="1" si="464"/>
        <v>61</v>
      </c>
      <c r="D428" s="264">
        <f t="shared" ca="1" si="464"/>
        <v>0.63818181818181818</v>
      </c>
      <c r="E428" s="144">
        <f t="shared" ref="E428:M428" ca="1" si="510">E427</f>
        <v>24</v>
      </c>
      <c r="F428" s="144">
        <f t="shared" ca="1" si="510"/>
        <v>650</v>
      </c>
      <c r="G428" s="434" t="str">
        <f t="shared" ca="1" si="510"/>
        <v>DJ61-01846A</v>
      </c>
      <c r="H428" s="196">
        <f t="shared" ca="1" si="510"/>
        <v>4581</v>
      </c>
      <c r="I428" s="144">
        <f t="shared" si="510"/>
        <v>0</v>
      </c>
      <c r="J428" s="212">
        <f t="shared" ca="1" si="510"/>
        <v>1</v>
      </c>
      <c r="K428" s="146">
        <f t="shared" ca="1" si="510"/>
        <v>650</v>
      </c>
      <c r="L428" s="146">
        <f t="shared" ca="1" si="510"/>
        <v>72</v>
      </c>
      <c r="M428" s="146">
        <f t="shared" ca="1" si="510"/>
        <v>2</v>
      </c>
      <c r="N428" s="193">
        <f t="shared" ca="1" si="471"/>
        <v>100</v>
      </c>
      <c r="O428" s="135">
        <f ca="1">SUM(Q428:AJ428)</f>
        <v>0</v>
      </c>
      <c r="P428" s="132" t="s">
        <v>234</v>
      </c>
      <c r="Q428" s="129">
        <f ca="1">SUMIFS('Production Result'!$F:$F,'Production Result'!$C:$C,'DA Injection'!$G428,'Production Result'!$B:$B,'DA Injection'!Q$2)</f>
        <v>0</v>
      </c>
      <c r="R428" s="129">
        <f ca="1">SUMIFS('Production Result'!$G:$G,'Production Result'!$C:$C,'DA Injection'!$G428,'Production Result'!$B:$B,'DA Injection'!Q$2)</f>
        <v>0</v>
      </c>
      <c r="S428" s="129">
        <f ca="1">SUMIFS('Production Result'!$F:$F,'Production Result'!$C:$C,'DA Injection'!$G428,'Production Result'!$B:$B,'DA Injection'!S$2)</f>
        <v>0</v>
      </c>
      <c r="T428" s="129">
        <f ca="1">SUMIFS('Production Result'!$G:$G,'Production Result'!$C:$C,'DA Injection'!$G428,'Production Result'!$B:$B,'DA Injection'!S$2)</f>
        <v>0</v>
      </c>
      <c r="U428" s="129">
        <f ca="1">SUMIFS('Production Result'!$F:$F,'Production Result'!$C:$C,'DA Injection'!$G428,'Production Result'!$B:$B,'DA Injection'!U$2)</f>
        <v>0</v>
      </c>
      <c r="V428" s="129">
        <f ca="1">SUMIFS('Production Result'!$G:$G,'Production Result'!$C:$C,'DA Injection'!$G428,'Production Result'!$B:$B,'DA Injection'!U$2)</f>
        <v>0</v>
      </c>
      <c r="W428" s="129">
        <f ca="1">SUMIFS('Production Result'!$F:$F,'Production Result'!$C:$C,'DA Injection'!$G428,'Production Result'!$B:$B,'DA Injection'!W$2)</f>
        <v>0</v>
      </c>
      <c r="X428" s="129">
        <f ca="1">SUMIFS('Production Result'!$G:$G,'Production Result'!$C:$C,'DA Injection'!$G428,'Production Result'!$B:$B,'DA Injection'!W$2)</f>
        <v>0</v>
      </c>
      <c r="Y428" s="129">
        <f ca="1">SUMIFS('Production Result'!$F:$F,'Production Result'!$C:$C,'DA Injection'!$G428,'Production Result'!$B:$B,'DA Injection'!Y$2)</f>
        <v>0</v>
      </c>
      <c r="Z428" s="129">
        <f ca="1">SUMIFS('Production Result'!$G:$G,'Production Result'!$C:$C,'DA Injection'!$G428,'Production Result'!$B:$B,'DA Injection'!Y$2)</f>
        <v>0</v>
      </c>
      <c r="AA428" s="129">
        <f ca="1">SUMIFS('Production Result'!$F:$F,'Production Result'!$C:$C,'DA Injection'!$G428,'Production Result'!$B:$B,'DA Injection'!AA$2)</f>
        <v>0</v>
      </c>
      <c r="AB428" s="129">
        <f ca="1">SUMIFS('Production Result'!$G:$G,'Production Result'!$C:$C,'DA Injection'!$G428,'Production Result'!$B:$B,'DA Injection'!AA$2)</f>
        <v>0</v>
      </c>
      <c r="AC428" s="129">
        <f ca="1">SUMIFS('Production Result'!$F:$F,'Production Result'!$C:$C,'DA Injection'!$G428,'Production Result'!$B:$B,'DA Injection'!AC$2)</f>
        <v>0</v>
      </c>
      <c r="AD428" s="129">
        <f ca="1">SUMIFS('Production Result'!$G:$G,'Production Result'!$C:$C,'DA Injection'!$G428,'Production Result'!$B:$B,'DA Injection'!AC$2)</f>
        <v>0</v>
      </c>
      <c r="AE428" s="129">
        <f ca="1">SUMIFS('Production Result'!$F:$F,'Production Result'!$C:$C,'DA Injection'!$G428,'Production Result'!$B:$B,'DA Injection'!AE$2)</f>
        <v>0</v>
      </c>
      <c r="AF428" s="129">
        <f ca="1">SUMIFS('Production Result'!$G:$G,'Production Result'!$C:$C,'DA Injection'!$G428,'Production Result'!$B:$B,'DA Injection'!AE$2)</f>
        <v>0</v>
      </c>
      <c r="AG428" s="129">
        <f ca="1">SUMIFS('Production Result'!$F:$F,'Production Result'!$C:$C,'DA Injection'!$G428,'Production Result'!$B:$B,'DA Injection'!AG$2)</f>
        <v>0</v>
      </c>
      <c r="AH428" s="129">
        <f ca="1">SUMIFS('Production Result'!$G:$G,'Production Result'!$C:$C,'DA Injection'!$G428,'Production Result'!$B:$B,'DA Injection'!AG$2)</f>
        <v>0</v>
      </c>
      <c r="AI428" s="129">
        <f ca="1">SUMIFS('Production Result'!$F:$F,'Production Result'!$C:$C,'DA Injection'!$G428,'Production Result'!$B:$B,'DA Injection'!AI$2)</f>
        <v>0</v>
      </c>
      <c r="AJ428" s="129">
        <f ca="1">SUMIFS('Production Result'!$G:$G,'Production Result'!$C:$C,'DA Injection'!$G428,'Production Result'!$B:$B,'DA Injection'!AI$2)</f>
        <v>0</v>
      </c>
      <c r="AK428" s="151"/>
      <c r="AL428" s="151"/>
      <c r="AM428" s="151"/>
      <c r="AN428" s="151"/>
      <c r="AO428" s="151"/>
      <c r="AP428" s="151"/>
      <c r="AQ428" s="151"/>
      <c r="AR428" s="151"/>
      <c r="AS428" s="151"/>
      <c r="AT428" s="151"/>
      <c r="AU428" s="151"/>
      <c r="AV428" s="151"/>
      <c r="AW428" s="151"/>
      <c r="AX428" s="151"/>
      <c r="AY428" s="151"/>
      <c r="AZ428" s="151"/>
      <c r="BA428" s="151"/>
      <c r="BB428" s="151"/>
      <c r="BC428" s="151"/>
      <c r="BD428" s="151"/>
      <c r="BE428" s="151"/>
      <c r="BF428" s="151"/>
      <c r="BG428" s="151"/>
      <c r="BH428" s="151"/>
      <c r="BI428" s="151"/>
      <c r="BJ428" s="151"/>
      <c r="BK428" s="151"/>
      <c r="BL428" s="151"/>
      <c r="BM428" s="151"/>
      <c r="BN428" s="151"/>
      <c r="BO428" s="151"/>
      <c r="BP428" s="151"/>
      <c r="BQ428" s="151"/>
      <c r="BR428" s="151"/>
    </row>
    <row r="429" spans="1:70" s="38" customFormat="1" ht="33">
      <c r="A429" s="35"/>
      <c r="B429" s="123"/>
      <c r="C429" s="145">
        <f t="shared" ca="1" si="464"/>
        <v>61</v>
      </c>
      <c r="D429" s="264">
        <f t="shared" ca="1" si="464"/>
        <v>0.63818181818181818</v>
      </c>
      <c r="E429" s="145">
        <f t="shared" ref="E429:M429" ca="1" si="511">E428</f>
        <v>24</v>
      </c>
      <c r="F429" s="145">
        <f t="shared" ca="1" si="511"/>
        <v>650</v>
      </c>
      <c r="G429" s="435" t="str">
        <f t="shared" ca="1" si="511"/>
        <v>DJ61-01846A</v>
      </c>
      <c r="H429" s="196">
        <f t="shared" ca="1" si="511"/>
        <v>4581</v>
      </c>
      <c r="I429" s="145">
        <f t="shared" si="511"/>
        <v>0</v>
      </c>
      <c r="J429" s="213">
        <f t="shared" ca="1" si="511"/>
        <v>1</v>
      </c>
      <c r="K429" s="146">
        <f t="shared" ca="1" si="511"/>
        <v>650</v>
      </c>
      <c r="L429" s="146">
        <f t="shared" ca="1" si="511"/>
        <v>72</v>
      </c>
      <c r="M429" s="146">
        <f t="shared" ca="1" si="511"/>
        <v>2</v>
      </c>
      <c r="N429" s="194">
        <f t="shared" ca="1" si="471"/>
        <v>100</v>
      </c>
      <c r="O429" s="137">
        <f ca="1">O428/O427</f>
        <v>0</v>
      </c>
      <c r="P429" s="136" t="s">
        <v>239</v>
      </c>
      <c r="Q429" s="138">
        <f t="shared" ref="Q429:AJ429" ca="1" si="512">IFERROR(Q428/Q427,"")</f>
        <v>0</v>
      </c>
      <c r="R429" s="138">
        <f t="shared" ca="1" si="512"/>
        <v>0</v>
      </c>
      <c r="S429" s="138">
        <f t="shared" ca="1" si="512"/>
        <v>0</v>
      </c>
      <c r="T429" s="138">
        <f t="shared" ca="1" si="512"/>
        <v>0</v>
      </c>
      <c r="U429" s="138" t="str">
        <f t="shared" ca="1" si="512"/>
        <v/>
      </c>
      <c r="V429" s="138" t="str">
        <f t="shared" ca="1" si="512"/>
        <v/>
      </c>
      <c r="W429" s="138" t="str">
        <f t="shared" ca="1" si="512"/>
        <v/>
      </c>
      <c r="X429" s="138" t="str">
        <f t="shared" ca="1" si="512"/>
        <v/>
      </c>
      <c r="Y429" s="138" t="str">
        <f t="shared" ca="1" si="512"/>
        <v/>
      </c>
      <c r="Z429" s="138" t="str">
        <f t="shared" ca="1" si="512"/>
        <v/>
      </c>
      <c r="AA429" s="138" t="str">
        <f t="shared" ca="1" si="512"/>
        <v/>
      </c>
      <c r="AB429" s="138" t="str">
        <f t="shared" ca="1" si="512"/>
        <v/>
      </c>
      <c r="AC429" s="138" t="str">
        <f t="shared" ca="1" si="512"/>
        <v/>
      </c>
      <c r="AD429" s="138" t="str">
        <f t="shared" ca="1" si="512"/>
        <v/>
      </c>
      <c r="AE429" s="138" t="str">
        <f t="shared" ca="1" si="512"/>
        <v/>
      </c>
      <c r="AF429" s="138" t="str">
        <f t="shared" ca="1" si="512"/>
        <v/>
      </c>
      <c r="AG429" s="138" t="str">
        <f t="shared" ca="1" si="512"/>
        <v/>
      </c>
      <c r="AH429" s="138" t="str">
        <f t="shared" ca="1" si="512"/>
        <v/>
      </c>
      <c r="AI429" s="138" t="str">
        <f t="shared" ca="1" si="512"/>
        <v/>
      </c>
      <c r="AJ429" s="138" t="str">
        <f t="shared" ca="1" si="512"/>
        <v/>
      </c>
      <c r="AK429" s="151"/>
      <c r="AL429" s="151"/>
      <c r="AM429" s="151"/>
      <c r="AN429" s="151"/>
      <c r="AO429" s="151"/>
      <c r="AP429" s="151"/>
      <c r="AQ429" s="151"/>
      <c r="AR429" s="151"/>
      <c r="AS429" s="151"/>
      <c r="AT429" s="151"/>
      <c r="AU429" s="151"/>
      <c r="AV429" s="151"/>
      <c r="AW429" s="151"/>
      <c r="AX429" s="151"/>
      <c r="AY429" s="151"/>
      <c r="AZ429" s="151"/>
      <c r="BA429" s="151"/>
      <c r="BB429" s="151"/>
      <c r="BC429" s="151"/>
      <c r="BD429" s="151"/>
      <c r="BE429" s="151"/>
      <c r="BF429" s="151"/>
      <c r="BG429" s="151"/>
      <c r="BH429" s="151"/>
      <c r="BI429" s="151"/>
      <c r="BJ429" s="151"/>
      <c r="BK429" s="151"/>
      <c r="BL429" s="151"/>
      <c r="BM429" s="151"/>
      <c r="BN429" s="151"/>
      <c r="BO429" s="151"/>
      <c r="BP429" s="151"/>
      <c r="BQ429" s="151"/>
      <c r="BR429" s="151"/>
    </row>
    <row r="430" spans="1:70" s="115" customFormat="1" ht="33">
      <c r="A430" s="114"/>
      <c r="B430" s="121"/>
      <c r="C430" s="141">
        <f ca="1">IF(P434="Good",COUNTIF(INDIRECT("P1:P"&amp;ROW(P434)),"Good"))</f>
        <v>62</v>
      </c>
      <c r="D430" s="285">
        <f ca="1">IFERROR(SUM(Q434:AJ434)/SUM(Q433:AJ433),"-")</f>
        <v>0.65704545454545449</v>
      </c>
      <c r="E430" s="139">
        <f ca="1">VLOOKUP(G430,'Code List'!B:D,2,0)</f>
        <v>42</v>
      </c>
      <c r="F430" s="139">
        <f ca="1">VLOOKUP(G430,'Code List'!B:D,3,0)</f>
        <v>850</v>
      </c>
      <c r="G430" s="87" t="str">
        <f ca="1">VLOOKUP(C430,'Code List'!A:B,2,0)</f>
        <v>DC63-01943A</v>
      </c>
      <c r="H430" s="195">
        <f ca="1">SUM(Q431:AJ431)-K430</f>
        <v>3072</v>
      </c>
      <c r="I430" s="133"/>
      <c r="J430" s="211">
        <f ca="1">VLOOKUP(G430,'Code List'!B:G,6,0)</f>
        <v>1</v>
      </c>
      <c r="K430" s="140">
        <f ca="1">SUMIFS(Stock!C:C,Stock!B:B,'DA Injection'!G430)+SUMIFS(Stock!C:C,Stock!B:B,VLOOKUP('DA Injection'!G430,'Code List'!$B:$K,10,0))</f>
        <v>954</v>
      </c>
      <c r="L430" s="140">
        <f ca="1">VLOOKUP(G430,'Code List'!B:F,4,0)</f>
        <v>63</v>
      </c>
      <c r="M430" s="140">
        <f ca="1">VLOOKUP(G430,'Code List'!B:F,5,0)</f>
        <v>2</v>
      </c>
      <c r="N430" s="197">
        <f t="shared" ca="1" si="471"/>
        <v>114.28571428571429</v>
      </c>
      <c r="O430" s="134"/>
      <c r="P430" s="124" t="s">
        <v>231</v>
      </c>
      <c r="Q430" s="125" t="s">
        <v>228</v>
      </c>
      <c r="R430" s="126" t="s">
        <v>229</v>
      </c>
      <c r="S430" s="125" t="s">
        <v>228</v>
      </c>
      <c r="T430" s="126" t="s">
        <v>229</v>
      </c>
      <c r="U430" s="125" t="s">
        <v>228</v>
      </c>
      <c r="V430" s="126" t="s">
        <v>229</v>
      </c>
      <c r="W430" s="125" t="s">
        <v>228</v>
      </c>
      <c r="X430" s="126" t="s">
        <v>229</v>
      </c>
      <c r="Y430" s="125" t="s">
        <v>228</v>
      </c>
      <c r="Z430" s="126" t="s">
        <v>229</v>
      </c>
      <c r="AA430" s="125" t="s">
        <v>228</v>
      </c>
      <c r="AB430" s="126" t="s">
        <v>229</v>
      </c>
      <c r="AC430" s="125" t="s">
        <v>228</v>
      </c>
      <c r="AD430" s="126" t="s">
        <v>229</v>
      </c>
      <c r="AE430" s="125" t="s">
        <v>228</v>
      </c>
      <c r="AF430" s="126" t="s">
        <v>229</v>
      </c>
      <c r="AG430" s="125" t="s">
        <v>228</v>
      </c>
      <c r="AH430" s="126" t="s">
        <v>229</v>
      </c>
      <c r="AI430" s="125" t="s">
        <v>228</v>
      </c>
      <c r="AJ430" s="126" t="s">
        <v>229</v>
      </c>
      <c r="AK430" s="150"/>
      <c r="AL430" s="150"/>
      <c r="AM430" s="150"/>
      <c r="AN430" s="150"/>
      <c r="AO430" s="150"/>
      <c r="AP430" s="150"/>
      <c r="AQ430" s="150"/>
      <c r="AR430" s="150"/>
      <c r="AS430" s="150"/>
      <c r="AT430" s="150"/>
      <c r="AU430" s="150"/>
      <c r="AV430" s="150"/>
      <c r="AW430" s="150"/>
      <c r="AX430" s="150"/>
      <c r="AY430" s="150"/>
      <c r="AZ430" s="150"/>
      <c r="BA430" s="150"/>
      <c r="BB430" s="150"/>
      <c r="BC430" s="150"/>
      <c r="BD430" s="150"/>
      <c r="BE430" s="150"/>
      <c r="BF430" s="150"/>
      <c r="BG430" s="150"/>
      <c r="BH430" s="150"/>
      <c r="BI430" s="150"/>
      <c r="BJ430" s="150"/>
      <c r="BK430" s="150"/>
      <c r="BL430" s="150"/>
      <c r="BM430" s="150"/>
      <c r="BN430" s="150"/>
      <c r="BO430" s="150"/>
      <c r="BP430" s="150"/>
      <c r="BQ430" s="150"/>
      <c r="BR430" s="150"/>
    </row>
    <row r="431" spans="1:70" s="115" customFormat="1" ht="66.95" customHeight="1">
      <c r="A431" s="114"/>
      <c r="B431" s="121"/>
      <c r="C431" s="144">
        <f t="shared" ref="C431:M431" ca="1" si="513">C430</f>
        <v>62</v>
      </c>
      <c r="D431" s="264">
        <f t="shared" ca="1" si="513"/>
        <v>0.65704545454545449</v>
      </c>
      <c r="E431" s="144">
        <f t="shared" ca="1" si="513"/>
        <v>42</v>
      </c>
      <c r="F431" s="144">
        <f t="shared" ca="1" si="513"/>
        <v>850</v>
      </c>
      <c r="G431" s="144" t="str">
        <f t="shared" ca="1" si="513"/>
        <v>DC63-01943A</v>
      </c>
      <c r="H431" s="196">
        <f t="shared" ca="1" si="513"/>
        <v>3072</v>
      </c>
      <c r="I431" s="144">
        <f t="shared" si="513"/>
        <v>0</v>
      </c>
      <c r="J431" s="212">
        <f t="shared" ca="1" si="513"/>
        <v>1</v>
      </c>
      <c r="K431" s="146">
        <f t="shared" ca="1" si="513"/>
        <v>954</v>
      </c>
      <c r="L431" s="146">
        <f t="shared" ca="1" si="513"/>
        <v>63</v>
      </c>
      <c r="M431" s="146">
        <f t="shared" ca="1" si="513"/>
        <v>2</v>
      </c>
      <c r="N431" s="193">
        <f t="shared" ca="1" si="471"/>
        <v>114.28571428571429</v>
      </c>
      <c r="O431" s="134" t="s">
        <v>238</v>
      </c>
      <c r="P431" s="124"/>
      <c r="Q431" s="463">
        <f ca="1">IF(SUMIFS(INDIRECT("'PSI WM REF'!"&amp;SUBSTITUTE(ADDRESS(1,MATCH(Q$2,INDIRECT("'PSI WM REF'!"&amp;"5:5"),0)),"$1","")&amp;":"&amp;SUBSTITUTE(ADDRESS(1,MATCH(Q$2,INDIRECT("'PSI WM REF'!"&amp;"5:5"),0)),"$1","")),INDIRECT("'PSI WM REF'!"&amp;"C:C"),$G430,INDIRECT("'PSI WM REF'!"&amp;"U:U"),"3.Balance stock (only SEHC)")&gt;0,0,IF(ABS(SUMIFS(INDIRECT("'PSI WM REF'!"&amp;SUBSTITUTE(ADDRESS(1,MATCH(Q$2,INDIRECT("'PSI WM REF'!"&amp;"5:5"),0)),"$1","")&amp;":"&amp;SUBSTITUTE(ADDRESS(1,MATCH(Q$2,INDIRECT("'PSI WM REF'!"&amp;"5:5"),0)),"$1","")),INDIRECT("'PSI WM REF'!"&amp;"C:C"),$G430,INDIRECT("'PSI WM REF'!"&amp;"U:U"),"3.Balance stock (only SEHC)"))&gt;SUMIFS(INDIRECT("'PSI WM REF'!"&amp;SUBSTITUTE(ADDRESS(1,MATCH(Q$2,INDIRECT("'PSI WM REF'!"&amp;"5:5"),0)),"$1","")&amp;":"&amp;SUBSTITUTE(ADDRESS(1,MATCH(Q$2,INDIRECT("'PSI WM REF'!"&amp;"5:5"),0)),"$1","")),INDIRECT("'PSI WM REF'!"&amp;"C:C"),$G430,INDIRECT("'PSI WM REF'!"&amp;"U:U"),"1.Requirements (필요량)"),SUMIFS(INDIRECT("'PSI WM REF'!"&amp;SUBSTITUTE(ADDRESS(1,MATCH(Q$2,INDIRECT("'PSI WM REF'!"&amp;"5:5"),0)),"$1","")&amp;":"&amp;SUBSTITUTE(ADDRESS(1,MATCH(Q$2,INDIRECT("'PSI WM REF'!"&amp;"5:5"),0)),"$1","")),INDIRECT("'PSI WM REF'!"&amp;"C:C"),$G430,INDIRECT("'PSI WM REF'!"&amp;"U:U"),"1.Requirements (필요량)"),ABS(SUMIFS(INDIRECT("'PSI WM REF'!"&amp;SUBSTITUTE(ADDRESS(1,MATCH(Q$2,INDIRECT("'PSI WM REF'!"&amp;"5:5"),0)),"$1","")&amp;":"&amp;SUBSTITUTE(ADDRESS(1,MATCH(Q$2,INDIRECT("'PSI WM REF'!"&amp;"5:5"),0)),"$1","")),INDIRECT("'PSI WM REF'!"&amp;"C:C"),$G430,INDIRECT("'PSI WM REF'!"&amp;"U:U"),"3.Balance stock (only SEHC)"))))+N(" [[[[               Comment: WM REF PSI              ]]]")+IFERROR(SUMIFS(INDIRECT("'PSI VC'!"&amp;SUBSTITUTE(ADDRESS(1,MATCH(Q$2,INDIRECT("'PSI VC'!"&amp;"3:3"),0)),"$1","")&amp;":"&amp;SUBSTITUTE(ADDRESS(1,MATCH(Q$2,INDIRECT("'PSI VC'!"&amp;"3:3"),0)),"$1","")),INDIRECT("'PSI VC'!"&amp;"A:A"),$G430),0)+N("[[[                    Comment: VC PSI                    ]]]")+SUMIFS(INDIRECT("'Assy PSI Shortage'!"&amp;SUBSTITUTE(ADDRESS(1,42+MATCH(Q$2,INDIRECT("'Assy PSI Shortage'!"&amp;"AQ2:BA2"),0)),"$1","")&amp;":"&amp;SUBSTITUTE(ADDRESS(1,42+MATCH(Q$2,INDIRECT("'Assy PSI Shortage'!"&amp;"AQ2:BA2"),0)),"$1","")),'Assy PSI Shortage'!$AP:$AP,'DA Injection'!$G430)+N("[[[                    Comment: Assy PSI                    ]]]")</f>
        <v>807</v>
      </c>
      <c r="R431" s="464"/>
      <c r="S431" s="463">
        <f ca="1">IF(SUMIFS(INDIRECT("'PSI WM REF'!"&amp;SUBSTITUTE(ADDRESS(1,MATCH(S$2,INDIRECT("'PSI WM REF'!"&amp;"5:5"),0)),"$1","")&amp;":"&amp;SUBSTITUTE(ADDRESS(1,MATCH(S$2,INDIRECT("'PSI WM REF'!"&amp;"5:5"),0)),"$1","")),INDIRECT("'PSI WM REF'!"&amp;"C:C"),$G430,INDIRECT("'PSI WM REF'!"&amp;"U:U"),"3.Balance stock (only SEHC)")&gt;0,0,IF(ABS(SUMIFS(INDIRECT("'PSI WM REF'!"&amp;SUBSTITUTE(ADDRESS(1,MATCH(S$2,INDIRECT("'PSI WM REF'!"&amp;"5:5"),0)),"$1","")&amp;":"&amp;SUBSTITUTE(ADDRESS(1,MATCH(S$2,INDIRECT("'PSI WM REF'!"&amp;"5:5"),0)),"$1","")),INDIRECT("'PSI WM REF'!"&amp;"C:C"),$G430,INDIRECT("'PSI WM REF'!"&amp;"U:U"),"3.Balance stock (only SEHC)"))&gt;SUMIFS(INDIRECT("'PSI WM REF'!"&amp;SUBSTITUTE(ADDRESS(1,MATCH(S$2,INDIRECT("'PSI WM REF'!"&amp;"5:5"),0)),"$1","")&amp;":"&amp;SUBSTITUTE(ADDRESS(1,MATCH(S$2,INDIRECT("'PSI WM REF'!"&amp;"5:5"),0)),"$1","")),INDIRECT("'PSI WM REF'!"&amp;"C:C"),$G430,INDIRECT("'PSI WM REF'!"&amp;"U:U"),"1.Requirements (필요량)"),SUMIFS(INDIRECT("'PSI WM REF'!"&amp;SUBSTITUTE(ADDRESS(1,MATCH(S$2,INDIRECT("'PSI WM REF'!"&amp;"5:5"),0)),"$1","")&amp;":"&amp;SUBSTITUTE(ADDRESS(1,MATCH(S$2,INDIRECT("'PSI WM REF'!"&amp;"5:5"),0)),"$1","")),INDIRECT("'PSI WM REF'!"&amp;"C:C"),$G430,INDIRECT("'PSI WM REF'!"&amp;"U:U"),"1.Requirements (필요량)"),ABS(SUMIFS(INDIRECT("'PSI WM REF'!"&amp;SUBSTITUTE(ADDRESS(1,MATCH(S$2,INDIRECT("'PSI WM REF'!"&amp;"5:5"),0)),"$1","")&amp;":"&amp;SUBSTITUTE(ADDRESS(1,MATCH(S$2,INDIRECT("'PSI WM REF'!"&amp;"5:5"),0)),"$1","")),INDIRECT("'PSI WM REF'!"&amp;"C:C"),$G430,INDIRECT("'PSI WM REF'!"&amp;"U:U"),"3.Balance stock (only SEHC)"))))+N(" [[[[               Comment: WM REF PSI              ]]]")+IFERROR(SUMIFS(INDIRECT("'PSI VC'!"&amp;SUBSTITUTE(ADDRESS(1,MATCH(S$2,INDIRECT("'PSI VC'!"&amp;"3:3"),0)),"$1","")&amp;":"&amp;SUBSTITUTE(ADDRESS(1,MATCH(S$2,INDIRECT("'PSI VC'!"&amp;"3:3"),0)),"$1","")),INDIRECT("'PSI VC'!"&amp;"A:A"),$G430),0)+N("[[[                    Comment: VC PSI                    ]]]")+SUMIFS(INDIRECT("'Assy PSI Shortage'!"&amp;SUBSTITUTE(ADDRESS(1,42+MATCH(S$2,INDIRECT("'Assy PSI Shortage'!"&amp;"AQ2:BA2"),0)),"$1","")&amp;":"&amp;SUBSTITUTE(ADDRESS(1,42+MATCH(S$2,INDIRECT("'Assy PSI Shortage'!"&amp;"AQ2:BA2"),0)),"$1","")),'Assy PSI Shortage'!$AP:$AP,'DA Injection'!$G430)+N("[[[                    Comment: Assy PSI                    ]]]")</f>
        <v>550</v>
      </c>
      <c r="T431" s="464"/>
      <c r="U431" s="463">
        <f ca="1">IF(SUMIFS(INDIRECT("'PSI WM REF'!"&amp;SUBSTITUTE(ADDRESS(1,MATCH(U$2,INDIRECT("'PSI WM REF'!"&amp;"5:5"),0)),"$1","")&amp;":"&amp;SUBSTITUTE(ADDRESS(1,MATCH(U$2,INDIRECT("'PSI WM REF'!"&amp;"5:5"),0)),"$1","")),INDIRECT("'PSI WM REF'!"&amp;"C:C"),$G430,INDIRECT("'PSI WM REF'!"&amp;"U:U"),"3.Balance stock (only SEHC)")&gt;0,0,IF(ABS(SUMIFS(INDIRECT("'PSI WM REF'!"&amp;SUBSTITUTE(ADDRESS(1,MATCH(U$2,INDIRECT("'PSI WM REF'!"&amp;"5:5"),0)),"$1","")&amp;":"&amp;SUBSTITUTE(ADDRESS(1,MATCH(U$2,INDIRECT("'PSI WM REF'!"&amp;"5:5"),0)),"$1","")),INDIRECT("'PSI WM REF'!"&amp;"C:C"),$G430,INDIRECT("'PSI WM REF'!"&amp;"U:U"),"3.Balance stock (only SEHC)"))&gt;SUMIFS(INDIRECT("'PSI WM REF'!"&amp;SUBSTITUTE(ADDRESS(1,MATCH(U$2,INDIRECT("'PSI WM REF'!"&amp;"5:5"),0)),"$1","")&amp;":"&amp;SUBSTITUTE(ADDRESS(1,MATCH(U$2,INDIRECT("'PSI WM REF'!"&amp;"5:5"),0)),"$1","")),INDIRECT("'PSI WM REF'!"&amp;"C:C"),$G430,INDIRECT("'PSI WM REF'!"&amp;"U:U"),"1.Requirements (필요량)"),SUMIFS(INDIRECT("'PSI WM REF'!"&amp;SUBSTITUTE(ADDRESS(1,MATCH(U$2,INDIRECT("'PSI WM REF'!"&amp;"5:5"),0)),"$1","")&amp;":"&amp;SUBSTITUTE(ADDRESS(1,MATCH(U$2,INDIRECT("'PSI WM REF'!"&amp;"5:5"),0)),"$1","")),INDIRECT("'PSI WM REF'!"&amp;"C:C"),$G430,INDIRECT("'PSI WM REF'!"&amp;"U:U"),"1.Requirements (필요량)"),ABS(SUMIFS(INDIRECT("'PSI WM REF'!"&amp;SUBSTITUTE(ADDRESS(1,MATCH(U$2,INDIRECT("'PSI WM REF'!"&amp;"5:5"),0)),"$1","")&amp;":"&amp;SUBSTITUTE(ADDRESS(1,MATCH(U$2,INDIRECT("'PSI WM REF'!"&amp;"5:5"),0)),"$1","")),INDIRECT("'PSI WM REF'!"&amp;"C:C"),$G430,INDIRECT("'PSI WM REF'!"&amp;"U:U"),"3.Balance stock (only SEHC)"))))+N(" [[[[               Comment: WM REF PSI              ]]]")+IFERROR(SUMIFS(INDIRECT("'PSI VC'!"&amp;SUBSTITUTE(ADDRESS(1,MATCH(U$2,INDIRECT("'PSI VC'!"&amp;"3:3"),0)),"$1","")&amp;":"&amp;SUBSTITUTE(ADDRESS(1,MATCH(U$2,INDIRECT("'PSI VC'!"&amp;"3:3"),0)),"$1","")),INDIRECT("'PSI VC'!"&amp;"A:A"),$G430),0)+N("[[[                    Comment: VC PSI                    ]]]")+SUMIFS(INDIRECT("'Assy PSI Shortage'!"&amp;SUBSTITUTE(ADDRESS(1,42+MATCH(U$2,INDIRECT("'Assy PSI Shortage'!"&amp;"AQ2:BA2"),0)),"$1","")&amp;":"&amp;SUBSTITUTE(ADDRESS(1,42+MATCH(U$2,INDIRECT("'Assy PSI Shortage'!"&amp;"AQ2:BA2"),0)),"$1","")),'Assy PSI Shortage'!$AP:$AP,'DA Injection'!$G430)+N("[[[                    Comment: Assy PSI                    ]]]")</f>
        <v>0</v>
      </c>
      <c r="V431" s="464"/>
      <c r="W431" s="463">
        <f ca="1">IF(SUMIFS(INDIRECT("'PSI WM REF'!"&amp;SUBSTITUTE(ADDRESS(1,MATCH(W$2,INDIRECT("'PSI WM REF'!"&amp;"5:5"),0)),"$1","")&amp;":"&amp;SUBSTITUTE(ADDRESS(1,MATCH(W$2,INDIRECT("'PSI WM REF'!"&amp;"5:5"),0)),"$1","")),INDIRECT("'PSI WM REF'!"&amp;"C:C"),$G430,INDIRECT("'PSI WM REF'!"&amp;"U:U"),"3.Balance stock (only SEHC)")&gt;0,0,IF(ABS(SUMIFS(INDIRECT("'PSI WM REF'!"&amp;SUBSTITUTE(ADDRESS(1,MATCH(W$2,INDIRECT("'PSI WM REF'!"&amp;"5:5"),0)),"$1","")&amp;":"&amp;SUBSTITUTE(ADDRESS(1,MATCH(W$2,INDIRECT("'PSI WM REF'!"&amp;"5:5"),0)),"$1","")),INDIRECT("'PSI WM REF'!"&amp;"C:C"),$G430,INDIRECT("'PSI WM REF'!"&amp;"U:U"),"3.Balance stock (only SEHC)"))&gt;SUMIFS(INDIRECT("'PSI WM REF'!"&amp;SUBSTITUTE(ADDRESS(1,MATCH(W$2,INDIRECT("'PSI WM REF'!"&amp;"5:5"),0)),"$1","")&amp;":"&amp;SUBSTITUTE(ADDRESS(1,MATCH(W$2,INDIRECT("'PSI WM REF'!"&amp;"5:5"),0)),"$1","")),INDIRECT("'PSI WM REF'!"&amp;"C:C"),$G430,INDIRECT("'PSI WM REF'!"&amp;"U:U"),"1.Requirements (필요량)"),SUMIFS(INDIRECT("'PSI WM REF'!"&amp;SUBSTITUTE(ADDRESS(1,MATCH(W$2,INDIRECT("'PSI WM REF'!"&amp;"5:5"),0)),"$1","")&amp;":"&amp;SUBSTITUTE(ADDRESS(1,MATCH(W$2,INDIRECT("'PSI WM REF'!"&amp;"5:5"),0)),"$1","")),INDIRECT("'PSI WM REF'!"&amp;"C:C"),$G430,INDIRECT("'PSI WM REF'!"&amp;"U:U"),"1.Requirements (필요량)"),ABS(SUMIFS(INDIRECT("'PSI WM REF'!"&amp;SUBSTITUTE(ADDRESS(1,MATCH(W$2,INDIRECT("'PSI WM REF'!"&amp;"5:5"),0)),"$1","")&amp;":"&amp;SUBSTITUTE(ADDRESS(1,MATCH(W$2,INDIRECT("'PSI WM REF'!"&amp;"5:5"),0)),"$1","")),INDIRECT("'PSI WM REF'!"&amp;"C:C"),$G430,INDIRECT("'PSI WM REF'!"&amp;"U:U"),"3.Balance stock (only SEHC)"))))+N(" [[[[               Comment: WM REF PSI              ]]]")+IFERROR(SUMIFS(INDIRECT("'PSI VC'!"&amp;SUBSTITUTE(ADDRESS(1,MATCH(W$2,INDIRECT("'PSI VC'!"&amp;"3:3"),0)),"$1","")&amp;":"&amp;SUBSTITUTE(ADDRESS(1,MATCH(W$2,INDIRECT("'PSI VC'!"&amp;"3:3"),0)),"$1","")),INDIRECT("'PSI VC'!"&amp;"A:A"),$G430),0)+N("[[[                    Comment: VC PSI                    ]]]")+SUMIFS(INDIRECT("'Assy PSI Shortage'!"&amp;SUBSTITUTE(ADDRESS(1,42+MATCH(W$2,INDIRECT("'Assy PSI Shortage'!"&amp;"AQ2:BA2"),0)),"$1","")&amp;":"&amp;SUBSTITUTE(ADDRESS(1,42+MATCH(W$2,INDIRECT("'Assy PSI Shortage'!"&amp;"AQ2:BA2"),0)),"$1","")),'Assy PSI Shortage'!$AP:$AP,'DA Injection'!$G430)+N("[[[                    Comment: Assy PSI                    ]]]")</f>
        <v>300</v>
      </c>
      <c r="X431" s="464"/>
      <c r="Y431" s="463">
        <f ca="1">IF(SUMIFS(INDIRECT("'PSI WM REF'!"&amp;SUBSTITUTE(ADDRESS(1,MATCH(Y$2,INDIRECT("'PSI WM REF'!"&amp;"5:5"),0)),"$1","")&amp;":"&amp;SUBSTITUTE(ADDRESS(1,MATCH(Y$2,INDIRECT("'PSI WM REF'!"&amp;"5:5"),0)),"$1","")),INDIRECT("'PSI WM REF'!"&amp;"C:C"),$G430,INDIRECT("'PSI WM REF'!"&amp;"U:U"),"3.Balance stock (only SEHC)")&gt;0,0,IF(ABS(SUMIFS(INDIRECT("'PSI WM REF'!"&amp;SUBSTITUTE(ADDRESS(1,MATCH(Y$2,INDIRECT("'PSI WM REF'!"&amp;"5:5"),0)),"$1","")&amp;":"&amp;SUBSTITUTE(ADDRESS(1,MATCH(Y$2,INDIRECT("'PSI WM REF'!"&amp;"5:5"),0)),"$1","")),INDIRECT("'PSI WM REF'!"&amp;"C:C"),$G430,INDIRECT("'PSI WM REF'!"&amp;"U:U"),"3.Balance stock (only SEHC)"))&gt;SUMIFS(INDIRECT("'PSI WM REF'!"&amp;SUBSTITUTE(ADDRESS(1,MATCH(Y$2,INDIRECT("'PSI WM REF'!"&amp;"5:5"),0)),"$1","")&amp;":"&amp;SUBSTITUTE(ADDRESS(1,MATCH(Y$2,INDIRECT("'PSI WM REF'!"&amp;"5:5"),0)),"$1","")),INDIRECT("'PSI WM REF'!"&amp;"C:C"),$G430,INDIRECT("'PSI WM REF'!"&amp;"U:U"),"1.Requirements (필요량)"),SUMIFS(INDIRECT("'PSI WM REF'!"&amp;SUBSTITUTE(ADDRESS(1,MATCH(Y$2,INDIRECT("'PSI WM REF'!"&amp;"5:5"),0)),"$1","")&amp;":"&amp;SUBSTITUTE(ADDRESS(1,MATCH(Y$2,INDIRECT("'PSI WM REF'!"&amp;"5:5"),0)),"$1","")),INDIRECT("'PSI WM REF'!"&amp;"C:C"),$G430,INDIRECT("'PSI WM REF'!"&amp;"U:U"),"1.Requirements (필요량)"),ABS(SUMIFS(INDIRECT("'PSI WM REF'!"&amp;SUBSTITUTE(ADDRESS(1,MATCH(Y$2,INDIRECT("'PSI WM REF'!"&amp;"5:5"),0)),"$1","")&amp;":"&amp;SUBSTITUTE(ADDRESS(1,MATCH(Y$2,INDIRECT("'PSI WM REF'!"&amp;"5:5"),0)),"$1","")),INDIRECT("'PSI WM REF'!"&amp;"C:C"),$G430,INDIRECT("'PSI WM REF'!"&amp;"U:U"),"3.Balance stock (only SEHC)"))))+N(" [[[[               Comment: WM REF PSI              ]]]")+IFERROR(SUMIFS(INDIRECT("'PSI VC'!"&amp;SUBSTITUTE(ADDRESS(1,MATCH(Y$2,INDIRECT("'PSI VC'!"&amp;"3:3"),0)),"$1","")&amp;":"&amp;SUBSTITUTE(ADDRESS(1,MATCH(Y$2,INDIRECT("'PSI VC'!"&amp;"3:3"),0)),"$1","")),INDIRECT("'PSI VC'!"&amp;"A:A"),$G430),0)+N("[[[                    Comment: VC PSI                    ]]]")+SUMIFS(INDIRECT("'Assy PSI Shortage'!"&amp;SUBSTITUTE(ADDRESS(1,42+MATCH(Y$2,INDIRECT("'Assy PSI Shortage'!"&amp;"AQ2:BA2"),0)),"$1","")&amp;":"&amp;SUBSTITUTE(ADDRESS(1,42+MATCH(Y$2,INDIRECT("'Assy PSI Shortage'!"&amp;"AQ2:BA2"),0)),"$1","")),'Assy PSI Shortage'!$AP:$AP,'DA Injection'!$G430)+N("[[[                    Comment: Assy PSI                    ]]]")</f>
        <v>620</v>
      </c>
      <c r="Z431" s="464"/>
      <c r="AA431" s="463">
        <f ca="1">IF(SUMIFS(INDIRECT("'PSI WM REF'!"&amp;SUBSTITUTE(ADDRESS(1,MATCH(AA$2,INDIRECT("'PSI WM REF'!"&amp;"5:5"),0)),"$1","")&amp;":"&amp;SUBSTITUTE(ADDRESS(1,MATCH(AA$2,INDIRECT("'PSI WM REF'!"&amp;"5:5"),0)),"$1","")),INDIRECT("'PSI WM REF'!"&amp;"C:C"),$G430,INDIRECT("'PSI WM REF'!"&amp;"U:U"),"3.Balance stock (only SEHC)")&gt;0,0,IF(ABS(SUMIFS(INDIRECT("'PSI WM REF'!"&amp;SUBSTITUTE(ADDRESS(1,MATCH(AA$2,INDIRECT("'PSI WM REF'!"&amp;"5:5"),0)),"$1","")&amp;":"&amp;SUBSTITUTE(ADDRESS(1,MATCH(AA$2,INDIRECT("'PSI WM REF'!"&amp;"5:5"),0)),"$1","")),INDIRECT("'PSI WM REF'!"&amp;"C:C"),$G430,INDIRECT("'PSI WM REF'!"&amp;"U:U"),"3.Balance stock (only SEHC)"))&gt;SUMIFS(INDIRECT("'PSI WM REF'!"&amp;SUBSTITUTE(ADDRESS(1,MATCH(AA$2,INDIRECT("'PSI WM REF'!"&amp;"5:5"),0)),"$1","")&amp;":"&amp;SUBSTITUTE(ADDRESS(1,MATCH(AA$2,INDIRECT("'PSI WM REF'!"&amp;"5:5"),0)),"$1","")),INDIRECT("'PSI WM REF'!"&amp;"C:C"),$G430,INDIRECT("'PSI WM REF'!"&amp;"U:U"),"1.Requirements (필요량)"),SUMIFS(INDIRECT("'PSI WM REF'!"&amp;SUBSTITUTE(ADDRESS(1,MATCH(AA$2,INDIRECT("'PSI WM REF'!"&amp;"5:5"),0)),"$1","")&amp;":"&amp;SUBSTITUTE(ADDRESS(1,MATCH(AA$2,INDIRECT("'PSI WM REF'!"&amp;"5:5"),0)),"$1","")),INDIRECT("'PSI WM REF'!"&amp;"C:C"),$G430,INDIRECT("'PSI WM REF'!"&amp;"U:U"),"1.Requirements (필요량)"),ABS(SUMIFS(INDIRECT("'PSI WM REF'!"&amp;SUBSTITUTE(ADDRESS(1,MATCH(AA$2,INDIRECT("'PSI WM REF'!"&amp;"5:5"),0)),"$1","")&amp;":"&amp;SUBSTITUTE(ADDRESS(1,MATCH(AA$2,INDIRECT("'PSI WM REF'!"&amp;"5:5"),0)),"$1","")),INDIRECT("'PSI WM REF'!"&amp;"C:C"),$G430,INDIRECT("'PSI WM REF'!"&amp;"U:U"),"3.Balance stock (only SEHC)"))))+N(" [[[[               Comment: WM REF PSI              ]]]")+IFERROR(SUMIFS(INDIRECT("'PSI VC'!"&amp;SUBSTITUTE(ADDRESS(1,MATCH(AA$2,INDIRECT("'PSI VC'!"&amp;"3:3"),0)),"$1","")&amp;":"&amp;SUBSTITUTE(ADDRESS(1,MATCH(AA$2,INDIRECT("'PSI VC'!"&amp;"3:3"),0)),"$1","")),INDIRECT("'PSI VC'!"&amp;"A:A"),$G430),0)+N("[[[                    Comment: VC PSI                    ]]]")+SUMIFS(INDIRECT("'Assy PSI Shortage'!"&amp;SUBSTITUTE(ADDRESS(1,42+MATCH(AA$2,INDIRECT("'Assy PSI Shortage'!"&amp;"AQ2:BA2"),0)),"$1","")&amp;":"&amp;SUBSTITUTE(ADDRESS(1,42+MATCH(AA$2,INDIRECT("'Assy PSI Shortage'!"&amp;"AQ2:BA2"),0)),"$1","")),'Assy PSI Shortage'!$AP:$AP,'DA Injection'!$G430)+N("[[[                    Comment: Assy PSI                    ]]]")</f>
        <v>610</v>
      </c>
      <c r="AB431" s="464"/>
      <c r="AC431" s="463">
        <f ca="1">IF(SUMIFS(INDIRECT("'PSI WM REF'!"&amp;SUBSTITUTE(ADDRESS(1,MATCH(AC$2,INDIRECT("'PSI WM REF'!"&amp;"5:5"),0)),"$1","")&amp;":"&amp;SUBSTITUTE(ADDRESS(1,MATCH(AC$2,INDIRECT("'PSI WM REF'!"&amp;"5:5"),0)),"$1","")),INDIRECT("'PSI WM REF'!"&amp;"C:C"),$G430,INDIRECT("'PSI WM REF'!"&amp;"U:U"),"3.Balance stock (only SEHC)")&gt;0,0,IF(ABS(SUMIFS(INDIRECT("'PSI WM REF'!"&amp;SUBSTITUTE(ADDRESS(1,MATCH(AC$2,INDIRECT("'PSI WM REF'!"&amp;"5:5"),0)),"$1","")&amp;":"&amp;SUBSTITUTE(ADDRESS(1,MATCH(AC$2,INDIRECT("'PSI WM REF'!"&amp;"5:5"),0)),"$1","")),INDIRECT("'PSI WM REF'!"&amp;"C:C"),$G430,INDIRECT("'PSI WM REF'!"&amp;"U:U"),"3.Balance stock (only SEHC)"))&gt;SUMIFS(INDIRECT("'PSI WM REF'!"&amp;SUBSTITUTE(ADDRESS(1,MATCH(AC$2,INDIRECT("'PSI WM REF'!"&amp;"5:5"),0)),"$1","")&amp;":"&amp;SUBSTITUTE(ADDRESS(1,MATCH(AC$2,INDIRECT("'PSI WM REF'!"&amp;"5:5"),0)),"$1","")),INDIRECT("'PSI WM REF'!"&amp;"C:C"),$G430,INDIRECT("'PSI WM REF'!"&amp;"U:U"),"1.Requirements (필요량)"),SUMIFS(INDIRECT("'PSI WM REF'!"&amp;SUBSTITUTE(ADDRESS(1,MATCH(AC$2,INDIRECT("'PSI WM REF'!"&amp;"5:5"),0)),"$1","")&amp;":"&amp;SUBSTITUTE(ADDRESS(1,MATCH(AC$2,INDIRECT("'PSI WM REF'!"&amp;"5:5"),0)),"$1","")),INDIRECT("'PSI WM REF'!"&amp;"C:C"),$G430,INDIRECT("'PSI WM REF'!"&amp;"U:U"),"1.Requirements (필요량)"),ABS(SUMIFS(INDIRECT("'PSI WM REF'!"&amp;SUBSTITUTE(ADDRESS(1,MATCH(AC$2,INDIRECT("'PSI WM REF'!"&amp;"5:5"),0)),"$1","")&amp;":"&amp;SUBSTITUTE(ADDRESS(1,MATCH(AC$2,INDIRECT("'PSI WM REF'!"&amp;"5:5"),0)),"$1","")),INDIRECT("'PSI WM REF'!"&amp;"C:C"),$G430,INDIRECT("'PSI WM REF'!"&amp;"U:U"),"3.Balance stock (only SEHC)"))))+N(" [[[[               Comment: WM REF PSI              ]]]")+IFERROR(SUMIFS(INDIRECT("'PSI VC'!"&amp;SUBSTITUTE(ADDRESS(1,MATCH(AC$2,INDIRECT("'PSI VC'!"&amp;"3:3"),0)),"$1","")&amp;":"&amp;SUBSTITUTE(ADDRESS(1,MATCH(AC$2,INDIRECT("'PSI VC'!"&amp;"3:3"),0)),"$1","")),INDIRECT("'PSI VC'!"&amp;"A:A"),$G430),0)+N("[[[                    Comment: VC PSI                    ]]]")+SUMIFS(INDIRECT("'Assy PSI Shortage'!"&amp;SUBSTITUTE(ADDRESS(1,42+MATCH(AC$2,INDIRECT("'Assy PSI Shortage'!"&amp;"AQ2:BA2"),0)),"$1","")&amp;":"&amp;SUBSTITUTE(ADDRESS(1,42+MATCH(AC$2,INDIRECT("'Assy PSI Shortage'!"&amp;"AQ2:BA2"),0)),"$1","")),'Assy PSI Shortage'!$AP:$AP,'DA Injection'!$G430)+N("[[[                    Comment: Assy PSI                    ]]]")</f>
        <v>750</v>
      </c>
      <c r="AD431" s="464"/>
      <c r="AE431" s="463">
        <f ca="1">IF(SUMIFS(INDIRECT("'PSI WM REF'!"&amp;SUBSTITUTE(ADDRESS(1,MATCH(AE$2,INDIRECT("'PSI WM REF'!"&amp;"5:5"),0)),"$1","")&amp;":"&amp;SUBSTITUTE(ADDRESS(1,MATCH(AE$2,INDIRECT("'PSI WM REF'!"&amp;"5:5"),0)),"$1","")),INDIRECT("'PSI WM REF'!"&amp;"C:C"),$G430,INDIRECT("'PSI WM REF'!"&amp;"U:U"),"3.Balance stock (only SEHC)")&gt;0,0,IF(ABS(SUMIFS(INDIRECT("'PSI WM REF'!"&amp;SUBSTITUTE(ADDRESS(1,MATCH(AE$2,INDIRECT("'PSI WM REF'!"&amp;"5:5"),0)),"$1","")&amp;":"&amp;SUBSTITUTE(ADDRESS(1,MATCH(AE$2,INDIRECT("'PSI WM REF'!"&amp;"5:5"),0)),"$1","")),INDIRECT("'PSI WM REF'!"&amp;"C:C"),$G430,INDIRECT("'PSI WM REF'!"&amp;"U:U"),"3.Balance stock (only SEHC)"))&gt;SUMIFS(INDIRECT("'PSI WM REF'!"&amp;SUBSTITUTE(ADDRESS(1,MATCH(AE$2,INDIRECT("'PSI WM REF'!"&amp;"5:5"),0)),"$1","")&amp;":"&amp;SUBSTITUTE(ADDRESS(1,MATCH(AE$2,INDIRECT("'PSI WM REF'!"&amp;"5:5"),0)),"$1","")),INDIRECT("'PSI WM REF'!"&amp;"C:C"),$G430,INDIRECT("'PSI WM REF'!"&amp;"U:U"),"1.Requirements (필요량)"),SUMIFS(INDIRECT("'PSI WM REF'!"&amp;SUBSTITUTE(ADDRESS(1,MATCH(AE$2,INDIRECT("'PSI WM REF'!"&amp;"5:5"),0)),"$1","")&amp;":"&amp;SUBSTITUTE(ADDRESS(1,MATCH(AE$2,INDIRECT("'PSI WM REF'!"&amp;"5:5"),0)),"$1","")),INDIRECT("'PSI WM REF'!"&amp;"C:C"),$G430,INDIRECT("'PSI WM REF'!"&amp;"U:U"),"1.Requirements (필요량)"),ABS(SUMIFS(INDIRECT("'PSI WM REF'!"&amp;SUBSTITUTE(ADDRESS(1,MATCH(AE$2,INDIRECT("'PSI WM REF'!"&amp;"5:5"),0)),"$1","")&amp;":"&amp;SUBSTITUTE(ADDRESS(1,MATCH(AE$2,INDIRECT("'PSI WM REF'!"&amp;"5:5"),0)),"$1","")),INDIRECT("'PSI WM REF'!"&amp;"C:C"),$G430,INDIRECT("'PSI WM REF'!"&amp;"U:U"),"3.Balance stock (only SEHC)"))))+N(" [[[[               Comment: WM REF PSI              ]]]")+IFERROR(SUMIFS(INDIRECT("'PSI VC'!"&amp;SUBSTITUTE(ADDRESS(1,MATCH(AE$2,INDIRECT("'PSI VC'!"&amp;"3:3"),0)),"$1","")&amp;":"&amp;SUBSTITUTE(ADDRESS(1,MATCH(AE$2,INDIRECT("'PSI VC'!"&amp;"3:3"),0)),"$1","")),INDIRECT("'PSI VC'!"&amp;"A:A"),$G430),0)+N("[[[                    Comment: VC PSI                    ]]]")+SUMIFS(INDIRECT("'Assy PSI Shortage'!"&amp;SUBSTITUTE(ADDRESS(1,42+MATCH(AE$2,INDIRECT("'Assy PSI Shortage'!"&amp;"AQ2:BA2"),0)),"$1","")&amp;":"&amp;SUBSTITUTE(ADDRESS(1,42+MATCH(AE$2,INDIRECT("'Assy PSI Shortage'!"&amp;"AQ2:BA2"),0)),"$1","")),'Assy PSI Shortage'!$AP:$AP,'DA Injection'!$G430)+N("[[[                    Comment: Assy PSI                    ]]]")</f>
        <v>389</v>
      </c>
      <c r="AF431" s="464"/>
      <c r="AG431" s="463">
        <f ca="1">IF(SUMIFS(INDIRECT("'PSI WM REF'!"&amp;SUBSTITUTE(ADDRESS(1,MATCH(AG$2,INDIRECT("'PSI WM REF'!"&amp;"5:5"),0)),"$1","")&amp;":"&amp;SUBSTITUTE(ADDRESS(1,MATCH(AG$2,INDIRECT("'PSI WM REF'!"&amp;"5:5"),0)),"$1","")),INDIRECT("'PSI WM REF'!"&amp;"C:C"),$G430,INDIRECT("'PSI WM REF'!"&amp;"U:U"),"3.Balance stock (only SEHC)")&gt;0,0,IF(ABS(SUMIFS(INDIRECT("'PSI WM REF'!"&amp;SUBSTITUTE(ADDRESS(1,MATCH(AG$2,INDIRECT("'PSI WM REF'!"&amp;"5:5"),0)),"$1","")&amp;":"&amp;SUBSTITUTE(ADDRESS(1,MATCH(AG$2,INDIRECT("'PSI WM REF'!"&amp;"5:5"),0)),"$1","")),INDIRECT("'PSI WM REF'!"&amp;"C:C"),$G430,INDIRECT("'PSI WM REF'!"&amp;"U:U"),"3.Balance stock (only SEHC)"))&gt;SUMIFS(INDIRECT("'PSI WM REF'!"&amp;SUBSTITUTE(ADDRESS(1,MATCH(AG$2,INDIRECT("'PSI WM REF'!"&amp;"5:5"),0)),"$1","")&amp;":"&amp;SUBSTITUTE(ADDRESS(1,MATCH(AG$2,INDIRECT("'PSI WM REF'!"&amp;"5:5"),0)),"$1","")),INDIRECT("'PSI WM REF'!"&amp;"C:C"),$G430,INDIRECT("'PSI WM REF'!"&amp;"U:U"),"1.Requirements (필요량)"),SUMIFS(INDIRECT("'PSI WM REF'!"&amp;SUBSTITUTE(ADDRESS(1,MATCH(AG$2,INDIRECT("'PSI WM REF'!"&amp;"5:5"),0)),"$1","")&amp;":"&amp;SUBSTITUTE(ADDRESS(1,MATCH(AG$2,INDIRECT("'PSI WM REF'!"&amp;"5:5"),0)),"$1","")),INDIRECT("'PSI WM REF'!"&amp;"C:C"),$G430,INDIRECT("'PSI WM REF'!"&amp;"U:U"),"1.Requirements (필요량)"),ABS(SUMIFS(INDIRECT("'PSI WM REF'!"&amp;SUBSTITUTE(ADDRESS(1,MATCH(AG$2,INDIRECT("'PSI WM REF'!"&amp;"5:5"),0)),"$1","")&amp;":"&amp;SUBSTITUTE(ADDRESS(1,MATCH(AG$2,INDIRECT("'PSI WM REF'!"&amp;"5:5"),0)),"$1","")),INDIRECT("'PSI WM REF'!"&amp;"C:C"),$G430,INDIRECT("'PSI WM REF'!"&amp;"U:U"),"3.Balance stock (only SEHC)"))))+N(" [[[[               Comment: WM REF PSI              ]]]")+IFERROR(SUMIFS(INDIRECT("'PSI VC'!"&amp;SUBSTITUTE(ADDRESS(1,MATCH(AG$2,INDIRECT("'PSI VC'!"&amp;"3:3"),0)),"$1","")&amp;":"&amp;SUBSTITUTE(ADDRESS(1,MATCH(AG$2,INDIRECT("'PSI VC'!"&amp;"3:3"),0)),"$1","")),INDIRECT("'PSI VC'!"&amp;"A:A"),$G430),0)+N("[[[                    Comment: VC PSI                    ]]]")+SUMIFS(INDIRECT("'Assy PSI Shortage'!"&amp;SUBSTITUTE(ADDRESS(1,42+MATCH(AG$2,INDIRECT("'Assy PSI Shortage'!"&amp;"AQ2:BA2"),0)),"$1","")&amp;":"&amp;SUBSTITUTE(ADDRESS(1,42+MATCH(AG$2,INDIRECT("'Assy PSI Shortage'!"&amp;"AQ2:BA2"),0)),"$1","")),'Assy PSI Shortage'!$AP:$AP,'DA Injection'!$G430)+N("[[[                    Comment: Assy PSI                    ]]]")</f>
        <v>0</v>
      </c>
      <c r="AH431" s="464"/>
      <c r="AI431" s="463">
        <f ca="1">IF(SUMIFS(INDIRECT("'PSI WM REF'!"&amp;SUBSTITUTE(ADDRESS(1,MATCH(AI$2,INDIRECT("'PSI WM REF'!"&amp;"5:5"),0)),"$1","")&amp;":"&amp;SUBSTITUTE(ADDRESS(1,MATCH(AI$2,INDIRECT("'PSI WM REF'!"&amp;"5:5"),0)),"$1","")),INDIRECT("'PSI WM REF'!"&amp;"C:C"),$G430,INDIRECT("'PSI WM REF'!"&amp;"U:U"),"3.Balance stock (only SEHC)")&gt;0,0,IF(ABS(SUMIFS(INDIRECT("'PSI WM REF'!"&amp;SUBSTITUTE(ADDRESS(1,MATCH(AI$2,INDIRECT("'PSI WM REF'!"&amp;"5:5"),0)),"$1","")&amp;":"&amp;SUBSTITUTE(ADDRESS(1,MATCH(AI$2,INDIRECT("'PSI WM REF'!"&amp;"5:5"),0)),"$1","")),INDIRECT("'PSI WM REF'!"&amp;"C:C"),$G430,INDIRECT("'PSI WM REF'!"&amp;"U:U"),"3.Balance stock (only SEHC)"))&gt;SUMIFS(INDIRECT("'PSI WM REF'!"&amp;SUBSTITUTE(ADDRESS(1,MATCH(AI$2,INDIRECT("'PSI WM REF'!"&amp;"5:5"),0)),"$1","")&amp;":"&amp;SUBSTITUTE(ADDRESS(1,MATCH(AI$2,INDIRECT("'PSI WM REF'!"&amp;"5:5"),0)),"$1","")),INDIRECT("'PSI WM REF'!"&amp;"C:C"),$G430,INDIRECT("'PSI WM REF'!"&amp;"U:U"),"1.Requirements (필요량)"),SUMIFS(INDIRECT("'PSI WM REF'!"&amp;SUBSTITUTE(ADDRESS(1,MATCH(AI$2,INDIRECT("'PSI WM REF'!"&amp;"5:5"),0)),"$1","")&amp;":"&amp;SUBSTITUTE(ADDRESS(1,MATCH(AI$2,INDIRECT("'PSI WM REF'!"&amp;"5:5"),0)),"$1","")),INDIRECT("'PSI WM REF'!"&amp;"C:C"),$G430,INDIRECT("'PSI WM REF'!"&amp;"U:U"),"1.Requirements (필요량)"),ABS(SUMIFS(INDIRECT("'PSI WM REF'!"&amp;SUBSTITUTE(ADDRESS(1,MATCH(AI$2,INDIRECT("'PSI WM REF'!"&amp;"5:5"),0)),"$1","")&amp;":"&amp;SUBSTITUTE(ADDRESS(1,MATCH(AI$2,INDIRECT("'PSI WM REF'!"&amp;"5:5"),0)),"$1","")),INDIRECT("'PSI WM REF'!"&amp;"C:C"),$G430,INDIRECT("'PSI WM REF'!"&amp;"U:U"),"3.Balance stock (only SEHC)"))))+N(" [[[[               Comment: WM REF PSI              ]]]")+IFERROR(SUMIFS(INDIRECT("'PSI VC'!"&amp;SUBSTITUTE(ADDRESS(1,MATCH(AI$2,INDIRECT("'PSI VC'!"&amp;"3:3"),0)),"$1","")&amp;":"&amp;SUBSTITUTE(ADDRESS(1,MATCH(AI$2,INDIRECT("'PSI VC'!"&amp;"3:3"),0)),"$1","")),INDIRECT("'PSI VC'!"&amp;"A:A"),$G430),0)+N("[[[                    Comment: VC PSI                    ]]]")+SUMIFS(INDIRECT("'Assy PSI Shortage'!"&amp;SUBSTITUTE(ADDRESS(1,42+MATCH(AI$2,INDIRECT("'Assy PSI Shortage'!"&amp;"AQ2:BA2"),0)),"$1","")&amp;":"&amp;SUBSTITUTE(ADDRESS(1,42+MATCH(AI$2,INDIRECT("'Assy PSI Shortage'!"&amp;"AQ2:BA2"),0)),"$1","")),'Assy PSI Shortage'!$AP:$AP,'DA Injection'!$G430)+N("[[[                    Comment: Assy PSI                    ]]]")</f>
        <v>0</v>
      </c>
      <c r="AJ431" s="464"/>
      <c r="AK431" s="150"/>
      <c r="AL431" s="150"/>
      <c r="AM431" s="150"/>
      <c r="AN431" s="150"/>
      <c r="AO431" s="150"/>
      <c r="AP431" s="150"/>
      <c r="AQ431" s="150"/>
      <c r="AR431" s="150"/>
      <c r="AS431" s="150"/>
      <c r="AT431" s="150"/>
      <c r="AU431" s="150"/>
      <c r="AV431" s="150"/>
      <c r="AW431" s="150"/>
      <c r="AX431" s="150"/>
      <c r="AY431" s="150"/>
      <c r="AZ431" s="150"/>
      <c r="BA431" s="150"/>
      <c r="BB431" s="150"/>
      <c r="BC431" s="150"/>
      <c r="BD431" s="150"/>
      <c r="BE431" s="150"/>
      <c r="BF431" s="150"/>
      <c r="BG431" s="150"/>
      <c r="BH431" s="150"/>
      <c r="BI431" s="150"/>
      <c r="BJ431" s="150"/>
      <c r="BK431" s="150"/>
      <c r="BL431" s="150"/>
      <c r="BM431" s="150"/>
      <c r="BN431" s="150"/>
      <c r="BO431" s="150"/>
      <c r="BP431" s="150"/>
      <c r="BQ431" s="150"/>
      <c r="BR431" s="150"/>
    </row>
    <row r="432" spans="1:70" s="115" customFormat="1" ht="33">
      <c r="A432" s="114"/>
      <c r="B432" s="121"/>
      <c r="C432" s="144">
        <f t="shared" ca="1" si="464"/>
        <v>62</v>
      </c>
      <c r="D432" s="264">
        <f t="shared" ca="1" si="464"/>
        <v>0.65704545454545449</v>
      </c>
      <c r="E432" s="144">
        <f t="shared" ref="E432:M432" ca="1" si="514">E431</f>
        <v>42</v>
      </c>
      <c r="F432" s="144">
        <f t="shared" ca="1" si="514"/>
        <v>850</v>
      </c>
      <c r="G432" s="144" t="str">
        <f t="shared" ca="1" si="514"/>
        <v>DC63-01943A</v>
      </c>
      <c r="H432" s="196">
        <f t="shared" ca="1" si="514"/>
        <v>3072</v>
      </c>
      <c r="I432" s="144">
        <f t="shared" si="514"/>
        <v>0</v>
      </c>
      <c r="J432" s="212">
        <f t="shared" ca="1" si="514"/>
        <v>1</v>
      </c>
      <c r="K432" s="146">
        <f t="shared" ca="1" si="514"/>
        <v>954</v>
      </c>
      <c r="L432" s="146">
        <f t="shared" ca="1" si="514"/>
        <v>63</v>
      </c>
      <c r="M432" s="146">
        <f t="shared" ca="1" si="514"/>
        <v>2</v>
      </c>
      <c r="N432" s="193">
        <f t="shared" ca="1" si="471"/>
        <v>114.28571428571429</v>
      </c>
      <c r="O432" s="134"/>
      <c r="P432" s="127" t="s">
        <v>240</v>
      </c>
      <c r="Q432" s="208"/>
      <c r="R432" s="208">
        <v>11</v>
      </c>
      <c r="S432" s="208"/>
      <c r="T432" s="208"/>
      <c r="U432" s="208"/>
      <c r="V432" s="208"/>
      <c r="W432" s="208">
        <v>11</v>
      </c>
      <c r="X432" s="208">
        <v>11</v>
      </c>
      <c r="Y432" s="208"/>
      <c r="Z432" s="208"/>
      <c r="AA432" s="208"/>
      <c r="AB432" s="208"/>
      <c r="AC432" s="208"/>
      <c r="AD432" s="208"/>
      <c r="AE432" s="208"/>
      <c r="AF432" s="208"/>
      <c r="AG432" s="208"/>
      <c r="AH432" s="208"/>
      <c r="AI432" s="208"/>
      <c r="AJ432" s="208"/>
      <c r="AK432" s="150"/>
      <c r="AL432" s="150"/>
      <c r="AM432" s="150"/>
      <c r="AN432" s="150"/>
      <c r="AO432" s="150"/>
      <c r="AP432" s="150"/>
      <c r="AQ432" s="150"/>
      <c r="AR432" s="150"/>
      <c r="AS432" s="150"/>
      <c r="AT432" s="150"/>
      <c r="AU432" s="150"/>
      <c r="AV432" s="150"/>
      <c r="AW432" s="150"/>
      <c r="AX432" s="150"/>
      <c r="AY432" s="150"/>
      <c r="AZ432" s="150"/>
      <c r="BA432" s="150"/>
      <c r="BB432" s="150"/>
      <c r="BC432" s="150"/>
      <c r="BD432" s="150"/>
      <c r="BE432" s="150"/>
      <c r="BF432" s="150"/>
      <c r="BG432" s="150"/>
      <c r="BH432" s="150"/>
      <c r="BI432" s="150"/>
      <c r="BJ432" s="150"/>
      <c r="BK432" s="150"/>
      <c r="BL432" s="150"/>
      <c r="BM432" s="150"/>
      <c r="BN432" s="150"/>
      <c r="BO432" s="150"/>
      <c r="BP432" s="150"/>
      <c r="BQ432" s="150"/>
      <c r="BR432" s="150"/>
    </row>
    <row r="433" spans="1:70" s="55" customFormat="1" ht="33">
      <c r="A433" s="54">
        <f ca="1">IF(ISTEXT($G433),COUNTIF($G$6:$G433,"*")," ")</f>
        <v>428</v>
      </c>
      <c r="B433" s="122">
        <v>43524</v>
      </c>
      <c r="C433" s="144">
        <f t="shared" ca="1" si="464"/>
        <v>62</v>
      </c>
      <c r="D433" s="264">
        <f t="shared" ca="1" si="464"/>
        <v>0.65704545454545449</v>
      </c>
      <c r="E433" s="144">
        <f t="shared" ref="E433:M433" ca="1" si="515">E432</f>
        <v>42</v>
      </c>
      <c r="F433" s="144">
        <f t="shared" ca="1" si="515"/>
        <v>850</v>
      </c>
      <c r="G433" s="144" t="str">
        <f t="shared" ca="1" si="515"/>
        <v>DC63-01943A</v>
      </c>
      <c r="H433" s="196">
        <f t="shared" ca="1" si="515"/>
        <v>3072</v>
      </c>
      <c r="I433" s="144">
        <f t="shared" si="515"/>
        <v>0</v>
      </c>
      <c r="J433" s="212">
        <f t="shared" ca="1" si="515"/>
        <v>1</v>
      </c>
      <c r="K433" s="146">
        <f t="shared" ca="1" si="515"/>
        <v>954</v>
      </c>
      <c r="L433" s="146">
        <f t="shared" ca="1" si="515"/>
        <v>63</v>
      </c>
      <c r="M433" s="146">
        <f t="shared" ca="1" si="515"/>
        <v>2</v>
      </c>
      <c r="N433" s="193">
        <f t="shared" ca="1" si="471"/>
        <v>114.28571428571429</v>
      </c>
      <c r="O433" s="198">
        <f ca="1">SUM(Q433:AJ433)-H430-I430</f>
        <v>699.42857142857156</v>
      </c>
      <c r="P433" s="127" t="s">
        <v>232</v>
      </c>
      <c r="Q433" s="128">
        <f t="shared" ref="Q433:AJ433" ca="1" si="516">Q432*$N430</f>
        <v>0</v>
      </c>
      <c r="R433" s="128">
        <f t="shared" ca="1" si="516"/>
        <v>1257.1428571428571</v>
      </c>
      <c r="S433" s="128">
        <f t="shared" ca="1" si="516"/>
        <v>0</v>
      </c>
      <c r="T433" s="128">
        <f t="shared" ca="1" si="516"/>
        <v>0</v>
      </c>
      <c r="U433" s="128">
        <f t="shared" ca="1" si="516"/>
        <v>0</v>
      </c>
      <c r="V433" s="128">
        <f t="shared" ca="1" si="516"/>
        <v>0</v>
      </c>
      <c r="W433" s="128">
        <f t="shared" ca="1" si="516"/>
        <v>1257.1428571428571</v>
      </c>
      <c r="X433" s="128">
        <f t="shared" ca="1" si="516"/>
        <v>1257.1428571428571</v>
      </c>
      <c r="Y433" s="128">
        <f t="shared" ca="1" si="516"/>
        <v>0</v>
      </c>
      <c r="Z433" s="128">
        <f t="shared" ca="1" si="516"/>
        <v>0</v>
      </c>
      <c r="AA433" s="128">
        <f t="shared" ca="1" si="516"/>
        <v>0</v>
      </c>
      <c r="AB433" s="128">
        <f t="shared" ca="1" si="516"/>
        <v>0</v>
      </c>
      <c r="AC433" s="128">
        <f t="shared" ca="1" si="516"/>
        <v>0</v>
      </c>
      <c r="AD433" s="128">
        <f t="shared" ca="1" si="516"/>
        <v>0</v>
      </c>
      <c r="AE433" s="128">
        <f t="shared" ca="1" si="516"/>
        <v>0</v>
      </c>
      <c r="AF433" s="128">
        <f t="shared" ca="1" si="516"/>
        <v>0</v>
      </c>
      <c r="AG433" s="128">
        <f t="shared" ca="1" si="516"/>
        <v>0</v>
      </c>
      <c r="AH433" s="128">
        <f t="shared" ca="1" si="516"/>
        <v>0</v>
      </c>
      <c r="AI433" s="128">
        <f t="shared" ca="1" si="516"/>
        <v>0</v>
      </c>
      <c r="AJ433" s="128">
        <f t="shared" ca="1" si="516"/>
        <v>0</v>
      </c>
      <c r="AK433" s="151"/>
      <c r="AL433" s="151"/>
      <c r="AM433" s="151"/>
      <c r="AN433" s="151"/>
      <c r="AO433" s="151"/>
      <c r="AP433" s="151"/>
      <c r="AQ433" s="151"/>
      <c r="AR433" s="151"/>
      <c r="AS433" s="151"/>
      <c r="AT433" s="151"/>
      <c r="AU433" s="151"/>
      <c r="AV433" s="151"/>
      <c r="AW433" s="151"/>
      <c r="AX433" s="151"/>
      <c r="AY433" s="151"/>
      <c r="AZ433" s="151"/>
      <c r="BA433" s="151"/>
      <c r="BB433" s="151"/>
      <c r="BC433" s="151"/>
      <c r="BD433" s="151"/>
      <c r="BE433" s="151"/>
      <c r="BF433" s="151"/>
      <c r="BG433" s="151"/>
      <c r="BH433" s="151"/>
      <c r="BI433" s="151"/>
      <c r="BJ433" s="151"/>
      <c r="BK433" s="151"/>
      <c r="BL433" s="151"/>
      <c r="BM433" s="151"/>
      <c r="BN433" s="151"/>
      <c r="BO433" s="151"/>
      <c r="BP433" s="151"/>
      <c r="BQ433" s="151"/>
      <c r="BR433" s="151"/>
    </row>
    <row r="434" spans="1:70" s="38" customFormat="1" ht="33">
      <c r="A434" s="35"/>
      <c r="B434" s="123"/>
      <c r="C434" s="144">
        <f t="shared" ca="1" si="464"/>
        <v>62</v>
      </c>
      <c r="D434" s="264">
        <f t="shared" ca="1" si="464"/>
        <v>0.65704545454545449</v>
      </c>
      <c r="E434" s="144">
        <f t="shared" ref="E434:M434" ca="1" si="517">E433</f>
        <v>42</v>
      </c>
      <c r="F434" s="144">
        <f t="shared" ca="1" si="517"/>
        <v>850</v>
      </c>
      <c r="G434" s="144" t="str">
        <f t="shared" ca="1" si="517"/>
        <v>DC63-01943A</v>
      </c>
      <c r="H434" s="196">
        <f t="shared" ca="1" si="517"/>
        <v>3072</v>
      </c>
      <c r="I434" s="144">
        <f t="shared" si="517"/>
        <v>0</v>
      </c>
      <c r="J434" s="212">
        <f t="shared" ca="1" si="517"/>
        <v>1</v>
      </c>
      <c r="K434" s="146">
        <f t="shared" ca="1" si="517"/>
        <v>954</v>
      </c>
      <c r="L434" s="146">
        <f t="shared" ca="1" si="517"/>
        <v>63</v>
      </c>
      <c r="M434" s="146">
        <f t="shared" ca="1" si="517"/>
        <v>2</v>
      </c>
      <c r="N434" s="193">
        <f t="shared" ca="1" si="471"/>
        <v>114.28571428571429</v>
      </c>
      <c r="O434" s="135">
        <f ca="1">SUM(Q434:AJ434)</f>
        <v>2478</v>
      </c>
      <c r="P434" s="131" t="s">
        <v>233</v>
      </c>
      <c r="Q434" s="129">
        <f ca="1">SUMIFS('Production Result'!$D:$D,'Production Result'!$C:$C,'DA Injection'!$G434,'Production Result'!$B:$B,'DA Injection'!Q$2)</f>
        <v>0</v>
      </c>
      <c r="R434" s="129">
        <f ca="1">SUMIFS('Production Result'!$E:$E,'Production Result'!$C:$C,'DA Injection'!$G434,'Production Result'!$B:$B,'DA Injection'!Q$2)</f>
        <v>1176</v>
      </c>
      <c r="S434" s="129">
        <f ca="1">SUMIFS('Production Result'!$D:$D,'Production Result'!$C:$C,'DA Injection'!$G434,'Production Result'!$B:$B,'DA Injection'!S$2)</f>
        <v>0</v>
      </c>
      <c r="T434" s="129">
        <f ca="1">SUMIFS('Production Result'!$E:$E,'Production Result'!$C:$C,'DA Injection'!$G434,'Production Result'!$B:$B,'DA Injection'!S$2)</f>
        <v>1302</v>
      </c>
      <c r="U434" s="129">
        <f ca="1">SUMIFS('Production Result'!$D:$D,'Production Result'!$C:$C,'DA Injection'!$G434,'Production Result'!$B:$B,'DA Injection'!U$2)</f>
        <v>0</v>
      </c>
      <c r="V434" s="129">
        <f ca="1">SUMIFS('Production Result'!$E:$E,'Production Result'!$C:$C,'DA Injection'!$G434,'Production Result'!$B:$B,'DA Injection'!U$2)</f>
        <v>0</v>
      </c>
      <c r="W434" s="129">
        <f ca="1">SUMIFS('Production Result'!$D:$D,'Production Result'!$C:$C,'DA Injection'!$G434,'Production Result'!$B:$B,'DA Injection'!W$2)</f>
        <v>0</v>
      </c>
      <c r="X434" s="129">
        <f ca="1">SUMIFS('Production Result'!$E:$E,'Production Result'!$C:$C,'DA Injection'!$G434,'Production Result'!$B:$B,'DA Injection'!W$2)</f>
        <v>0</v>
      </c>
      <c r="Y434" s="129">
        <f ca="1">SUMIFS('Production Result'!$D:$D,'Production Result'!$C:$C,'DA Injection'!$G434,'Production Result'!$B:$B,'DA Injection'!Y$2)</f>
        <v>0</v>
      </c>
      <c r="Z434" s="129">
        <f ca="1">SUMIFS('Production Result'!$E:$E,'Production Result'!$C:$C,'DA Injection'!$G434,'Production Result'!$B:$B,'DA Injection'!Y$2)</f>
        <v>0</v>
      </c>
      <c r="AA434" s="129">
        <f ca="1">SUMIFS('Production Result'!$D:$D,'Production Result'!$C:$C,'DA Injection'!$G434,'Production Result'!$B:$B,'DA Injection'!AA$2)</f>
        <v>0</v>
      </c>
      <c r="AB434" s="129">
        <f ca="1">SUMIFS('Production Result'!$E:$E,'Production Result'!$C:$C,'DA Injection'!$G434,'Production Result'!$B:$B,'DA Injection'!AA$2)</f>
        <v>0</v>
      </c>
      <c r="AC434" s="129">
        <f ca="1">SUMIFS('Production Result'!$D:$D,'Production Result'!$C:$C,'DA Injection'!$G434,'Production Result'!$B:$B,'DA Injection'!AC$2)</f>
        <v>0</v>
      </c>
      <c r="AD434" s="129">
        <f ca="1">SUMIFS('Production Result'!$E:$E,'Production Result'!$C:$C,'DA Injection'!$G434,'Production Result'!$B:$B,'DA Injection'!AC$2)</f>
        <v>0</v>
      </c>
      <c r="AE434" s="129">
        <f ca="1">SUMIFS('Production Result'!$D:$D,'Production Result'!$C:$C,'DA Injection'!$G434,'Production Result'!$B:$B,'DA Injection'!AE$2)</f>
        <v>0</v>
      </c>
      <c r="AF434" s="129">
        <f ca="1">SUMIFS('Production Result'!$E:$E,'Production Result'!$C:$C,'DA Injection'!$G434,'Production Result'!$B:$B,'DA Injection'!AE$2)</f>
        <v>0</v>
      </c>
      <c r="AG434" s="129">
        <f ca="1">SUMIFS('Production Result'!$D:$D,'Production Result'!$C:$C,'DA Injection'!$G434,'Production Result'!$B:$B,'DA Injection'!AG$2)</f>
        <v>0</v>
      </c>
      <c r="AH434" s="129">
        <f ca="1">SUMIFS('Production Result'!$E:$E,'Production Result'!$C:$C,'DA Injection'!$G434,'Production Result'!$B:$B,'DA Injection'!AG$2)</f>
        <v>0</v>
      </c>
      <c r="AI434" s="129">
        <f ca="1">SUMIFS('Production Result'!$D:$D,'Production Result'!$C:$C,'DA Injection'!$G434,'Production Result'!$B:$B,'DA Injection'!AI$2)</f>
        <v>0</v>
      </c>
      <c r="AJ434" s="129">
        <f ca="1">SUMIFS('Production Result'!$E:$E,'Production Result'!$C:$C,'DA Injection'!$G434,'Production Result'!$B:$B,'DA Injection'!AI$2)</f>
        <v>0</v>
      </c>
      <c r="AK434" s="151"/>
      <c r="AL434" s="151"/>
      <c r="AM434" s="151"/>
      <c r="AN434" s="151"/>
      <c r="AO434" s="151"/>
      <c r="AP434" s="151"/>
      <c r="AQ434" s="151"/>
      <c r="AR434" s="151"/>
      <c r="AS434" s="151"/>
      <c r="AT434" s="151"/>
      <c r="AU434" s="151"/>
      <c r="AV434" s="151"/>
      <c r="AW434" s="151"/>
      <c r="AX434" s="151"/>
      <c r="AY434" s="151"/>
      <c r="AZ434" s="151"/>
      <c r="BA434" s="151"/>
      <c r="BB434" s="151"/>
      <c r="BC434" s="151"/>
      <c r="BD434" s="151"/>
      <c r="BE434" s="151"/>
      <c r="BF434" s="151"/>
      <c r="BG434" s="151"/>
      <c r="BH434" s="151"/>
      <c r="BI434" s="151"/>
      <c r="BJ434" s="151"/>
      <c r="BK434" s="151"/>
      <c r="BL434" s="151"/>
      <c r="BM434" s="151"/>
      <c r="BN434" s="151"/>
      <c r="BO434" s="151"/>
      <c r="BP434" s="151"/>
      <c r="BQ434" s="151"/>
      <c r="BR434" s="151"/>
    </row>
    <row r="435" spans="1:70" s="38" customFormat="1" ht="33">
      <c r="A435" s="35"/>
      <c r="B435" s="123"/>
      <c r="C435" s="144">
        <f t="shared" ca="1" si="464"/>
        <v>62</v>
      </c>
      <c r="D435" s="264">
        <f t="shared" ca="1" si="464"/>
        <v>0.65704545454545449</v>
      </c>
      <c r="E435" s="144">
        <f t="shared" ref="E435:M435" ca="1" si="518">E434</f>
        <v>42</v>
      </c>
      <c r="F435" s="144">
        <f t="shared" ca="1" si="518"/>
        <v>850</v>
      </c>
      <c r="G435" s="144" t="str">
        <f t="shared" ca="1" si="518"/>
        <v>DC63-01943A</v>
      </c>
      <c r="H435" s="196">
        <f t="shared" ca="1" si="518"/>
        <v>3072</v>
      </c>
      <c r="I435" s="144">
        <f t="shared" si="518"/>
        <v>0</v>
      </c>
      <c r="J435" s="212">
        <f t="shared" ca="1" si="518"/>
        <v>1</v>
      </c>
      <c r="K435" s="146">
        <f t="shared" ca="1" si="518"/>
        <v>954</v>
      </c>
      <c r="L435" s="146">
        <f t="shared" ca="1" si="518"/>
        <v>63</v>
      </c>
      <c r="M435" s="146">
        <f t="shared" ca="1" si="518"/>
        <v>2</v>
      </c>
      <c r="N435" s="193">
        <f t="shared" ca="1" si="471"/>
        <v>114.28571428571429</v>
      </c>
      <c r="O435" s="135">
        <f ca="1">SUM(Q435:AJ435)</f>
        <v>104</v>
      </c>
      <c r="P435" s="132" t="s">
        <v>234</v>
      </c>
      <c r="Q435" s="129">
        <f ca="1">SUMIFS('Production Result'!$F:$F,'Production Result'!$C:$C,'DA Injection'!$G435,'Production Result'!$B:$B,'DA Injection'!Q$2)</f>
        <v>0</v>
      </c>
      <c r="R435" s="129">
        <f ca="1">SUMIFS('Production Result'!$G:$G,'Production Result'!$C:$C,'DA Injection'!$G435,'Production Result'!$B:$B,'DA Injection'!Q$2)</f>
        <v>95</v>
      </c>
      <c r="S435" s="129">
        <f ca="1">SUMIFS('Production Result'!$F:$F,'Production Result'!$C:$C,'DA Injection'!$G435,'Production Result'!$B:$B,'DA Injection'!S$2)</f>
        <v>0</v>
      </c>
      <c r="T435" s="129">
        <f ca="1">SUMIFS('Production Result'!$G:$G,'Production Result'!$C:$C,'DA Injection'!$G435,'Production Result'!$B:$B,'DA Injection'!S$2)</f>
        <v>9</v>
      </c>
      <c r="U435" s="129">
        <f ca="1">SUMIFS('Production Result'!$F:$F,'Production Result'!$C:$C,'DA Injection'!$G435,'Production Result'!$B:$B,'DA Injection'!U$2)</f>
        <v>0</v>
      </c>
      <c r="V435" s="129">
        <f ca="1">SUMIFS('Production Result'!$G:$G,'Production Result'!$C:$C,'DA Injection'!$G435,'Production Result'!$B:$B,'DA Injection'!U$2)</f>
        <v>0</v>
      </c>
      <c r="W435" s="129">
        <f ca="1">SUMIFS('Production Result'!$F:$F,'Production Result'!$C:$C,'DA Injection'!$G435,'Production Result'!$B:$B,'DA Injection'!W$2)</f>
        <v>0</v>
      </c>
      <c r="X435" s="129">
        <f ca="1">SUMIFS('Production Result'!$G:$G,'Production Result'!$C:$C,'DA Injection'!$G435,'Production Result'!$B:$B,'DA Injection'!W$2)</f>
        <v>0</v>
      </c>
      <c r="Y435" s="129">
        <f ca="1">SUMIFS('Production Result'!$F:$F,'Production Result'!$C:$C,'DA Injection'!$G435,'Production Result'!$B:$B,'DA Injection'!Y$2)</f>
        <v>0</v>
      </c>
      <c r="Z435" s="129">
        <f ca="1">SUMIFS('Production Result'!$G:$G,'Production Result'!$C:$C,'DA Injection'!$G435,'Production Result'!$B:$B,'DA Injection'!Y$2)</f>
        <v>0</v>
      </c>
      <c r="AA435" s="129">
        <f ca="1">SUMIFS('Production Result'!$F:$F,'Production Result'!$C:$C,'DA Injection'!$G435,'Production Result'!$B:$B,'DA Injection'!AA$2)</f>
        <v>0</v>
      </c>
      <c r="AB435" s="129">
        <f ca="1">SUMIFS('Production Result'!$G:$G,'Production Result'!$C:$C,'DA Injection'!$G435,'Production Result'!$B:$B,'DA Injection'!AA$2)</f>
        <v>0</v>
      </c>
      <c r="AC435" s="129">
        <f ca="1">SUMIFS('Production Result'!$F:$F,'Production Result'!$C:$C,'DA Injection'!$G435,'Production Result'!$B:$B,'DA Injection'!AC$2)</f>
        <v>0</v>
      </c>
      <c r="AD435" s="129">
        <f ca="1">SUMIFS('Production Result'!$G:$G,'Production Result'!$C:$C,'DA Injection'!$G435,'Production Result'!$B:$B,'DA Injection'!AC$2)</f>
        <v>0</v>
      </c>
      <c r="AE435" s="129">
        <f ca="1">SUMIFS('Production Result'!$F:$F,'Production Result'!$C:$C,'DA Injection'!$G435,'Production Result'!$B:$B,'DA Injection'!AE$2)</f>
        <v>0</v>
      </c>
      <c r="AF435" s="129">
        <f ca="1">SUMIFS('Production Result'!$G:$G,'Production Result'!$C:$C,'DA Injection'!$G435,'Production Result'!$B:$B,'DA Injection'!AE$2)</f>
        <v>0</v>
      </c>
      <c r="AG435" s="129">
        <f ca="1">SUMIFS('Production Result'!$F:$F,'Production Result'!$C:$C,'DA Injection'!$G435,'Production Result'!$B:$B,'DA Injection'!AG$2)</f>
        <v>0</v>
      </c>
      <c r="AH435" s="129">
        <f ca="1">SUMIFS('Production Result'!$G:$G,'Production Result'!$C:$C,'DA Injection'!$G435,'Production Result'!$B:$B,'DA Injection'!AG$2)</f>
        <v>0</v>
      </c>
      <c r="AI435" s="129">
        <f ca="1">SUMIFS('Production Result'!$F:$F,'Production Result'!$C:$C,'DA Injection'!$G435,'Production Result'!$B:$B,'DA Injection'!AI$2)</f>
        <v>0</v>
      </c>
      <c r="AJ435" s="129">
        <f ca="1">SUMIFS('Production Result'!$G:$G,'Production Result'!$C:$C,'DA Injection'!$G435,'Production Result'!$B:$B,'DA Injection'!AI$2)</f>
        <v>0</v>
      </c>
      <c r="AK435" s="151"/>
      <c r="AL435" s="151"/>
      <c r="AM435" s="151"/>
      <c r="AN435" s="151"/>
      <c r="AO435" s="151"/>
      <c r="AP435" s="151"/>
      <c r="AQ435" s="151"/>
      <c r="AR435" s="151"/>
      <c r="AS435" s="151"/>
      <c r="AT435" s="151"/>
      <c r="AU435" s="151"/>
      <c r="AV435" s="151"/>
      <c r="AW435" s="151"/>
      <c r="AX435" s="151"/>
      <c r="AY435" s="151"/>
      <c r="AZ435" s="151"/>
      <c r="BA435" s="151"/>
      <c r="BB435" s="151"/>
      <c r="BC435" s="151"/>
      <c r="BD435" s="151"/>
      <c r="BE435" s="151"/>
      <c r="BF435" s="151"/>
      <c r="BG435" s="151"/>
      <c r="BH435" s="151"/>
      <c r="BI435" s="151"/>
      <c r="BJ435" s="151"/>
      <c r="BK435" s="151"/>
      <c r="BL435" s="151"/>
      <c r="BM435" s="151"/>
      <c r="BN435" s="151"/>
      <c r="BO435" s="151"/>
      <c r="BP435" s="151"/>
      <c r="BQ435" s="151"/>
      <c r="BR435" s="151"/>
    </row>
    <row r="436" spans="1:70" s="38" customFormat="1" ht="33">
      <c r="A436" s="35"/>
      <c r="B436" s="123"/>
      <c r="C436" s="145">
        <f t="shared" ca="1" si="464"/>
        <v>62</v>
      </c>
      <c r="D436" s="264">
        <f t="shared" ca="1" si="464"/>
        <v>0.65704545454545449</v>
      </c>
      <c r="E436" s="145">
        <f t="shared" ref="E436:M436" ca="1" si="519">E435</f>
        <v>42</v>
      </c>
      <c r="F436" s="145">
        <f t="shared" ca="1" si="519"/>
        <v>850</v>
      </c>
      <c r="G436" s="145" t="str">
        <f t="shared" ca="1" si="519"/>
        <v>DC63-01943A</v>
      </c>
      <c r="H436" s="196">
        <f t="shared" ca="1" si="519"/>
        <v>3072</v>
      </c>
      <c r="I436" s="145">
        <f t="shared" si="519"/>
        <v>0</v>
      </c>
      <c r="J436" s="213">
        <f t="shared" ca="1" si="519"/>
        <v>1</v>
      </c>
      <c r="K436" s="146">
        <f t="shared" ca="1" si="519"/>
        <v>954</v>
      </c>
      <c r="L436" s="146">
        <f t="shared" ca="1" si="519"/>
        <v>63</v>
      </c>
      <c r="M436" s="146">
        <f t="shared" ca="1" si="519"/>
        <v>2</v>
      </c>
      <c r="N436" s="194">
        <f t="shared" ca="1" si="471"/>
        <v>114.28571428571429</v>
      </c>
      <c r="O436" s="137">
        <f ca="1">O435/O434</f>
        <v>4.1969330104923326E-2</v>
      </c>
      <c r="P436" s="136" t="s">
        <v>239</v>
      </c>
      <c r="Q436" s="138" t="str">
        <f t="shared" ref="Q436:AJ436" ca="1" si="520">IFERROR(Q435/Q434,"")</f>
        <v/>
      </c>
      <c r="R436" s="138">
        <f t="shared" ca="1" si="520"/>
        <v>8.0782312925170074E-2</v>
      </c>
      <c r="S436" s="138" t="str">
        <f t="shared" ca="1" si="520"/>
        <v/>
      </c>
      <c r="T436" s="138">
        <f t="shared" ca="1" si="520"/>
        <v>6.9124423963133645E-3</v>
      </c>
      <c r="U436" s="138" t="str">
        <f t="shared" ca="1" si="520"/>
        <v/>
      </c>
      <c r="V436" s="138" t="str">
        <f t="shared" ca="1" si="520"/>
        <v/>
      </c>
      <c r="W436" s="138" t="str">
        <f t="shared" ca="1" si="520"/>
        <v/>
      </c>
      <c r="X436" s="138" t="str">
        <f t="shared" ca="1" si="520"/>
        <v/>
      </c>
      <c r="Y436" s="138" t="str">
        <f t="shared" ca="1" si="520"/>
        <v/>
      </c>
      <c r="Z436" s="138" t="str">
        <f t="shared" ca="1" si="520"/>
        <v/>
      </c>
      <c r="AA436" s="138" t="str">
        <f t="shared" ca="1" si="520"/>
        <v/>
      </c>
      <c r="AB436" s="138" t="str">
        <f t="shared" ca="1" si="520"/>
        <v/>
      </c>
      <c r="AC436" s="138" t="str">
        <f t="shared" ca="1" si="520"/>
        <v/>
      </c>
      <c r="AD436" s="138" t="str">
        <f t="shared" ca="1" si="520"/>
        <v/>
      </c>
      <c r="AE436" s="138" t="str">
        <f t="shared" ca="1" si="520"/>
        <v/>
      </c>
      <c r="AF436" s="138" t="str">
        <f t="shared" ca="1" si="520"/>
        <v/>
      </c>
      <c r="AG436" s="138" t="str">
        <f t="shared" ca="1" si="520"/>
        <v/>
      </c>
      <c r="AH436" s="138" t="str">
        <f t="shared" ca="1" si="520"/>
        <v/>
      </c>
      <c r="AI436" s="138" t="str">
        <f t="shared" ca="1" si="520"/>
        <v/>
      </c>
      <c r="AJ436" s="138" t="str">
        <f t="shared" ca="1" si="520"/>
        <v/>
      </c>
      <c r="AK436" s="151"/>
      <c r="AL436" s="151"/>
      <c r="AM436" s="151"/>
      <c r="AN436" s="151"/>
      <c r="AO436" s="151"/>
      <c r="AP436" s="151"/>
      <c r="AQ436" s="151"/>
      <c r="AR436" s="151"/>
      <c r="AS436" s="151"/>
      <c r="AT436" s="151"/>
      <c r="AU436" s="151"/>
      <c r="AV436" s="151"/>
      <c r="AW436" s="151"/>
      <c r="AX436" s="151"/>
      <c r="AY436" s="151"/>
      <c r="AZ436" s="151"/>
      <c r="BA436" s="151"/>
      <c r="BB436" s="151"/>
      <c r="BC436" s="151"/>
      <c r="BD436" s="151"/>
      <c r="BE436" s="151"/>
      <c r="BF436" s="151"/>
      <c r="BG436" s="151"/>
      <c r="BH436" s="151"/>
      <c r="BI436" s="151"/>
      <c r="BJ436" s="151"/>
      <c r="BK436" s="151"/>
      <c r="BL436" s="151"/>
      <c r="BM436" s="151"/>
      <c r="BN436" s="151"/>
      <c r="BO436" s="151"/>
      <c r="BP436" s="151"/>
      <c r="BQ436" s="151"/>
      <c r="BR436" s="151"/>
    </row>
    <row r="437" spans="1:70" s="115" customFormat="1" ht="33">
      <c r="A437" s="114"/>
      <c r="B437" s="121"/>
      <c r="C437" s="141">
        <f ca="1">IF(P441="Good",COUNTIF(INDIRECT("P1:P"&amp;ROW(P441)),"Good"))</f>
        <v>63</v>
      </c>
      <c r="D437" s="285">
        <f ca="1">IFERROR(SUM(Q441:AJ441)/SUM(Q440:AJ440),"-")</f>
        <v>0</v>
      </c>
      <c r="E437" s="139">
        <f ca="1">VLOOKUP(G437,'Code List'!B:D,2,0)</f>
        <v>25</v>
      </c>
      <c r="F437" s="139">
        <f ca="1">VLOOKUP(G437,'Code List'!B:D,3,0)</f>
        <v>850</v>
      </c>
      <c r="G437" s="87" t="str">
        <f ca="1">VLOOKUP(C437,'Code List'!A:B,2,0)</f>
        <v>DC63-02022A</v>
      </c>
      <c r="H437" s="195">
        <f ca="1">SUM(Q438:AJ438)-K437</f>
        <v>755</v>
      </c>
      <c r="I437" s="133"/>
      <c r="J437" s="211">
        <f ca="1">VLOOKUP(G437,'Code List'!B:G,6,0)</f>
        <v>1</v>
      </c>
      <c r="K437" s="140">
        <f ca="1">SUMIFS(Stock!C:C,Stock!B:B,'DA Injection'!G437)+SUMIFS(Stock!C:C,Stock!B:B,VLOOKUP('DA Injection'!G437,'Code List'!$B:$K,10,0))</f>
        <v>1847</v>
      </c>
      <c r="L437" s="140">
        <f ca="1">VLOOKUP(G437,'Code List'!B:F,4,0)</f>
        <v>54</v>
      </c>
      <c r="M437" s="140">
        <f ca="1">VLOOKUP(G437,'Code List'!B:F,5,0)</f>
        <v>1</v>
      </c>
      <c r="N437" s="197">
        <f t="shared" ca="1" si="471"/>
        <v>66.666666666666671</v>
      </c>
      <c r="O437" s="134"/>
      <c r="P437" s="124" t="s">
        <v>231</v>
      </c>
      <c r="Q437" s="125" t="s">
        <v>228</v>
      </c>
      <c r="R437" s="126" t="s">
        <v>229</v>
      </c>
      <c r="S437" s="125" t="s">
        <v>228</v>
      </c>
      <c r="T437" s="126" t="s">
        <v>229</v>
      </c>
      <c r="U437" s="125" t="s">
        <v>228</v>
      </c>
      <c r="V437" s="126" t="s">
        <v>229</v>
      </c>
      <c r="W437" s="125" t="s">
        <v>228</v>
      </c>
      <c r="X437" s="126" t="s">
        <v>229</v>
      </c>
      <c r="Y437" s="125" t="s">
        <v>228</v>
      </c>
      <c r="Z437" s="126" t="s">
        <v>229</v>
      </c>
      <c r="AA437" s="125" t="s">
        <v>228</v>
      </c>
      <c r="AB437" s="126" t="s">
        <v>229</v>
      </c>
      <c r="AC437" s="125" t="s">
        <v>228</v>
      </c>
      <c r="AD437" s="126" t="s">
        <v>229</v>
      </c>
      <c r="AE437" s="125" t="s">
        <v>228</v>
      </c>
      <c r="AF437" s="126" t="s">
        <v>229</v>
      </c>
      <c r="AG437" s="125" t="s">
        <v>228</v>
      </c>
      <c r="AH437" s="126" t="s">
        <v>229</v>
      </c>
      <c r="AI437" s="125" t="s">
        <v>228</v>
      </c>
      <c r="AJ437" s="126" t="s">
        <v>229</v>
      </c>
      <c r="AK437" s="150"/>
      <c r="AL437" s="150"/>
      <c r="AM437" s="150"/>
      <c r="AN437" s="150"/>
      <c r="AO437" s="150"/>
      <c r="AP437" s="150"/>
      <c r="AQ437" s="150"/>
      <c r="AR437" s="150"/>
      <c r="AS437" s="150"/>
      <c r="AT437" s="150"/>
      <c r="AU437" s="150"/>
      <c r="AV437" s="150"/>
      <c r="AW437" s="150"/>
      <c r="AX437" s="150"/>
      <c r="AY437" s="150"/>
      <c r="AZ437" s="150"/>
      <c r="BA437" s="150"/>
      <c r="BB437" s="150"/>
      <c r="BC437" s="150"/>
      <c r="BD437" s="150"/>
      <c r="BE437" s="150"/>
      <c r="BF437" s="150"/>
      <c r="BG437" s="150"/>
      <c r="BH437" s="150"/>
      <c r="BI437" s="150"/>
      <c r="BJ437" s="150"/>
      <c r="BK437" s="150"/>
      <c r="BL437" s="150"/>
      <c r="BM437" s="150"/>
      <c r="BN437" s="150"/>
      <c r="BO437" s="150"/>
      <c r="BP437" s="150"/>
      <c r="BQ437" s="150"/>
      <c r="BR437" s="150"/>
    </row>
    <row r="438" spans="1:70" s="115" customFormat="1" ht="66.95" customHeight="1">
      <c r="A438" s="114"/>
      <c r="B438" s="121"/>
      <c r="C438" s="144">
        <f t="shared" ref="C438:M438" ca="1" si="521">C437</f>
        <v>63</v>
      </c>
      <c r="D438" s="264">
        <f t="shared" ca="1" si="521"/>
        <v>0</v>
      </c>
      <c r="E438" s="144">
        <f t="shared" ca="1" si="521"/>
        <v>25</v>
      </c>
      <c r="F438" s="144">
        <f t="shared" ca="1" si="521"/>
        <v>850</v>
      </c>
      <c r="G438" s="144" t="str">
        <f t="shared" ca="1" si="521"/>
        <v>DC63-02022A</v>
      </c>
      <c r="H438" s="196">
        <f t="shared" ca="1" si="521"/>
        <v>755</v>
      </c>
      <c r="I438" s="144">
        <f t="shared" si="521"/>
        <v>0</v>
      </c>
      <c r="J438" s="212">
        <f t="shared" ca="1" si="521"/>
        <v>1</v>
      </c>
      <c r="K438" s="146">
        <f t="shared" ca="1" si="521"/>
        <v>1847</v>
      </c>
      <c r="L438" s="146">
        <f t="shared" ca="1" si="521"/>
        <v>54</v>
      </c>
      <c r="M438" s="146">
        <f t="shared" ca="1" si="521"/>
        <v>1</v>
      </c>
      <c r="N438" s="193">
        <f t="shared" ca="1" si="471"/>
        <v>66.666666666666671</v>
      </c>
      <c r="O438" s="134" t="s">
        <v>238</v>
      </c>
      <c r="P438" s="124"/>
      <c r="Q438" s="463">
        <f ca="1">IF(SUMIFS(INDIRECT("'PSI WM REF'!"&amp;SUBSTITUTE(ADDRESS(1,MATCH(Q$2,INDIRECT("'PSI WM REF'!"&amp;"5:5"),0)),"$1","")&amp;":"&amp;SUBSTITUTE(ADDRESS(1,MATCH(Q$2,INDIRECT("'PSI WM REF'!"&amp;"5:5"),0)),"$1","")),INDIRECT("'PSI WM REF'!"&amp;"C:C"),$G437,INDIRECT("'PSI WM REF'!"&amp;"U:U"),"3.Balance stock (only SEHC)")&gt;0,0,IF(ABS(SUMIFS(INDIRECT("'PSI WM REF'!"&amp;SUBSTITUTE(ADDRESS(1,MATCH(Q$2,INDIRECT("'PSI WM REF'!"&amp;"5:5"),0)),"$1","")&amp;":"&amp;SUBSTITUTE(ADDRESS(1,MATCH(Q$2,INDIRECT("'PSI WM REF'!"&amp;"5:5"),0)),"$1","")),INDIRECT("'PSI WM REF'!"&amp;"C:C"),$G437,INDIRECT("'PSI WM REF'!"&amp;"U:U"),"3.Balance stock (only SEHC)"))&gt;SUMIFS(INDIRECT("'PSI WM REF'!"&amp;SUBSTITUTE(ADDRESS(1,MATCH(Q$2,INDIRECT("'PSI WM REF'!"&amp;"5:5"),0)),"$1","")&amp;":"&amp;SUBSTITUTE(ADDRESS(1,MATCH(Q$2,INDIRECT("'PSI WM REF'!"&amp;"5:5"),0)),"$1","")),INDIRECT("'PSI WM REF'!"&amp;"C:C"),$G437,INDIRECT("'PSI WM REF'!"&amp;"U:U"),"1.Requirements (필요량)"),SUMIFS(INDIRECT("'PSI WM REF'!"&amp;SUBSTITUTE(ADDRESS(1,MATCH(Q$2,INDIRECT("'PSI WM REF'!"&amp;"5:5"),0)),"$1","")&amp;":"&amp;SUBSTITUTE(ADDRESS(1,MATCH(Q$2,INDIRECT("'PSI WM REF'!"&amp;"5:5"),0)),"$1","")),INDIRECT("'PSI WM REF'!"&amp;"C:C"),$G437,INDIRECT("'PSI WM REF'!"&amp;"U:U"),"1.Requirements (필요량)"),ABS(SUMIFS(INDIRECT("'PSI WM REF'!"&amp;SUBSTITUTE(ADDRESS(1,MATCH(Q$2,INDIRECT("'PSI WM REF'!"&amp;"5:5"),0)),"$1","")&amp;":"&amp;SUBSTITUTE(ADDRESS(1,MATCH(Q$2,INDIRECT("'PSI WM REF'!"&amp;"5:5"),0)),"$1","")),INDIRECT("'PSI WM REF'!"&amp;"C:C"),$G437,INDIRECT("'PSI WM REF'!"&amp;"U:U"),"3.Balance stock (only SEHC)"))))+N(" [[[[               Comment: WM REF PSI              ]]]")+IFERROR(SUMIFS(INDIRECT("'PSI VC'!"&amp;SUBSTITUTE(ADDRESS(1,MATCH(Q$2,INDIRECT("'PSI VC'!"&amp;"3:3"),0)),"$1","")&amp;":"&amp;SUBSTITUTE(ADDRESS(1,MATCH(Q$2,INDIRECT("'PSI VC'!"&amp;"3:3"),0)),"$1","")),INDIRECT("'PSI VC'!"&amp;"A:A"),$G437),0)+N("[[[                    Comment: VC PSI                    ]]]")+SUMIFS(INDIRECT("'Assy PSI Shortage'!"&amp;SUBSTITUTE(ADDRESS(1,42+MATCH(Q$2,INDIRECT("'Assy PSI Shortage'!"&amp;"AQ2:BA2"),0)),"$1","")&amp;":"&amp;SUBSTITUTE(ADDRESS(1,42+MATCH(Q$2,INDIRECT("'Assy PSI Shortage'!"&amp;"AQ2:BA2"),0)),"$1","")),'Assy PSI Shortage'!$AP:$AP,'DA Injection'!$G437)+N("[[[                    Comment: Assy PSI                    ]]]")</f>
        <v>500</v>
      </c>
      <c r="R438" s="464"/>
      <c r="S438" s="463">
        <f ca="1">IF(SUMIFS(INDIRECT("'PSI WM REF'!"&amp;SUBSTITUTE(ADDRESS(1,MATCH(S$2,INDIRECT("'PSI WM REF'!"&amp;"5:5"),0)),"$1","")&amp;":"&amp;SUBSTITUTE(ADDRESS(1,MATCH(S$2,INDIRECT("'PSI WM REF'!"&amp;"5:5"),0)),"$1","")),INDIRECT("'PSI WM REF'!"&amp;"C:C"),$G437,INDIRECT("'PSI WM REF'!"&amp;"U:U"),"3.Balance stock (only SEHC)")&gt;0,0,IF(ABS(SUMIFS(INDIRECT("'PSI WM REF'!"&amp;SUBSTITUTE(ADDRESS(1,MATCH(S$2,INDIRECT("'PSI WM REF'!"&amp;"5:5"),0)),"$1","")&amp;":"&amp;SUBSTITUTE(ADDRESS(1,MATCH(S$2,INDIRECT("'PSI WM REF'!"&amp;"5:5"),0)),"$1","")),INDIRECT("'PSI WM REF'!"&amp;"C:C"),$G437,INDIRECT("'PSI WM REF'!"&amp;"U:U"),"3.Balance stock (only SEHC)"))&gt;SUMIFS(INDIRECT("'PSI WM REF'!"&amp;SUBSTITUTE(ADDRESS(1,MATCH(S$2,INDIRECT("'PSI WM REF'!"&amp;"5:5"),0)),"$1","")&amp;":"&amp;SUBSTITUTE(ADDRESS(1,MATCH(S$2,INDIRECT("'PSI WM REF'!"&amp;"5:5"),0)),"$1","")),INDIRECT("'PSI WM REF'!"&amp;"C:C"),$G437,INDIRECT("'PSI WM REF'!"&amp;"U:U"),"1.Requirements (필요량)"),SUMIFS(INDIRECT("'PSI WM REF'!"&amp;SUBSTITUTE(ADDRESS(1,MATCH(S$2,INDIRECT("'PSI WM REF'!"&amp;"5:5"),0)),"$1","")&amp;":"&amp;SUBSTITUTE(ADDRESS(1,MATCH(S$2,INDIRECT("'PSI WM REF'!"&amp;"5:5"),0)),"$1","")),INDIRECT("'PSI WM REF'!"&amp;"C:C"),$G437,INDIRECT("'PSI WM REF'!"&amp;"U:U"),"1.Requirements (필요량)"),ABS(SUMIFS(INDIRECT("'PSI WM REF'!"&amp;SUBSTITUTE(ADDRESS(1,MATCH(S$2,INDIRECT("'PSI WM REF'!"&amp;"5:5"),0)),"$1","")&amp;":"&amp;SUBSTITUTE(ADDRESS(1,MATCH(S$2,INDIRECT("'PSI WM REF'!"&amp;"5:5"),0)),"$1","")),INDIRECT("'PSI WM REF'!"&amp;"C:C"),$G437,INDIRECT("'PSI WM REF'!"&amp;"U:U"),"3.Balance stock (only SEHC)"))))+N(" [[[[               Comment: WM REF PSI              ]]]")+IFERROR(SUMIFS(INDIRECT("'PSI VC'!"&amp;SUBSTITUTE(ADDRESS(1,MATCH(S$2,INDIRECT("'PSI VC'!"&amp;"3:3"),0)),"$1","")&amp;":"&amp;SUBSTITUTE(ADDRESS(1,MATCH(S$2,INDIRECT("'PSI VC'!"&amp;"3:3"),0)),"$1","")),INDIRECT("'PSI VC'!"&amp;"A:A"),$G437),0)+N("[[[                    Comment: VC PSI                    ]]]")+SUMIFS(INDIRECT("'Assy PSI Shortage'!"&amp;SUBSTITUTE(ADDRESS(1,42+MATCH(S$2,INDIRECT("'Assy PSI Shortage'!"&amp;"AQ2:BA2"),0)),"$1","")&amp;":"&amp;SUBSTITUTE(ADDRESS(1,42+MATCH(S$2,INDIRECT("'Assy PSI Shortage'!"&amp;"AQ2:BA2"),0)),"$1","")),'Assy PSI Shortage'!$AP:$AP,'DA Injection'!$G437)+N("[[[                    Comment: Assy PSI                    ]]]")</f>
        <v>602</v>
      </c>
      <c r="T438" s="464"/>
      <c r="U438" s="463">
        <f ca="1">IF(SUMIFS(INDIRECT("'PSI WM REF'!"&amp;SUBSTITUTE(ADDRESS(1,MATCH(U$2,INDIRECT("'PSI WM REF'!"&amp;"5:5"),0)),"$1","")&amp;":"&amp;SUBSTITUTE(ADDRESS(1,MATCH(U$2,INDIRECT("'PSI WM REF'!"&amp;"5:5"),0)),"$1","")),INDIRECT("'PSI WM REF'!"&amp;"C:C"),$G437,INDIRECT("'PSI WM REF'!"&amp;"U:U"),"3.Balance stock (only SEHC)")&gt;0,0,IF(ABS(SUMIFS(INDIRECT("'PSI WM REF'!"&amp;SUBSTITUTE(ADDRESS(1,MATCH(U$2,INDIRECT("'PSI WM REF'!"&amp;"5:5"),0)),"$1","")&amp;":"&amp;SUBSTITUTE(ADDRESS(1,MATCH(U$2,INDIRECT("'PSI WM REF'!"&amp;"5:5"),0)),"$1","")),INDIRECT("'PSI WM REF'!"&amp;"C:C"),$G437,INDIRECT("'PSI WM REF'!"&amp;"U:U"),"3.Balance stock (only SEHC)"))&gt;SUMIFS(INDIRECT("'PSI WM REF'!"&amp;SUBSTITUTE(ADDRESS(1,MATCH(U$2,INDIRECT("'PSI WM REF'!"&amp;"5:5"),0)),"$1","")&amp;":"&amp;SUBSTITUTE(ADDRESS(1,MATCH(U$2,INDIRECT("'PSI WM REF'!"&amp;"5:5"),0)),"$1","")),INDIRECT("'PSI WM REF'!"&amp;"C:C"),$G437,INDIRECT("'PSI WM REF'!"&amp;"U:U"),"1.Requirements (필요량)"),SUMIFS(INDIRECT("'PSI WM REF'!"&amp;SUBSTITUTE(ADDRESS(1,MATCH(U$2,INDIRECT("'PSI WM REF'!"&amp;"5:5"),0)),"$1","")&amp;":"&amp;SUBSTITUTE(ADDRESS(1,MATCH(U$2,INDIRECT("'PSI WM REF'!"&amp;"5:5"),0)),"$1","")),INDIRECT("'PSI WM REF'!"&amp;"C:C"),$G437,INDIRECT("'PSI WM REF'!"&amp;"U:U"),"1.Requirements (필요량)"),ABS(SUMIFS(INDIRECT("'PSI WM REF'!"&amp;SUBSTITUTE(ADDRESS(1,MATCH(U$2,INDIRECT("'PSI WM REF'!"&amp;"5:5"),0)),"$1","")&amp;":"&amp;SUBSTITUTE(ADDRESS(1,MATCH(U$2,INDIRECT("'PSI WM REF'!"&amp;"5:5"),0)),"$1","")),INDIRECT("'PSI WM REF'!"&amp;"C:C"),$G437,INDIRECT("'PSI WM REF'!"&amp;"U:U"),"3.Balance stock (only SEHC)"))))+N(" [[[[               Comment: WM REF PSI              ]]]")+IFERROR(SUMIFS(INDIRECT("'PSI VC'!"&amp;SUBSTITUTE(ADDRESS(1,MATCH(U$2,INDIRECT("'PSI VC'!"&amp;"3:3"),0)),"$1","")&amp;":"&amp;SUBSTITUTE(ADDRESS(1,MATCH(U$2,INDIRECT("'PSI VC'!"&amp;"3:3"),0)),"$1","")),INDIRECT("'PSI VC'!"&amp;"A:A"),$G437),0)+N("[[[                    Comment: VC PSI                    ]]]")+SUMIFS(INDIRECT("'Assy PSI Shortage'!"&amp;SUBSTITUTE(ADDRESS(1,42+MATCH(U$2,INDIRECT("'Assy PSI Shortage'!"&amp;"AQ2:BA2"),0)),"$1","")&amp;":"&amp;SUBSTITUTE(ADDRESS(1,42+MATCH(U$2,INDIRECT("'Assy PSI Shortage'!"&amp;"AQ2:BA2"),0)),"$1","")),'Assy PSI Shortage'!$AP:$AP,'DA Injection'!$G437)+N("[[[                    Comment: Assy PSI                    ]]]")</f>
        <v>0</v>
      </c>
      <c r="V438" s="464"/>
      <c r="W438" s="463">
        <f ca="1">IF(SUMIFS(INDIRECT("'PSI WM REF'!"&amp;SUBSTITUTE(ADDRESS(1,MATCH(W$2,INDIRECT("'PSI WM REF'!"&amp;"5:5"),0)),"$1","")&amp;":"&amp;SUBSTITUTE(ADDRESS(1,MATCH(W$2,INDIRECT("'PSI WM REF'!"&amp;"5:5"),0)),"$1","")),INDIRECT("'PSI WM REF'!"&amp;"C:C"),$G437,INDIRECT("'PSI WM REF'!"&amp;"U:U"),"3.Balance stock (only SEHC)")&gt;0,0,IF(ABS(SUMIFS(INDIRECT("'PSI WM REF'!"&amp;SUBSTITUTE(ADDRESS(1,MATCH(W$2,INDIRECT("'PSI WM REF'!"&amp;"5:5"),0)),"$1","")&amp;":"&amp;SUBSTITUTE(ADDRESS(1,MATCH(W$2,INDIRECT("'PSI WM REF'!"&amp;"5:5"),0)),"$1","")),INDIRECT("'PSI WM REF'!"&amp;"C:C"),$G437,INDIRECT("'PSI WM REF'!"&amp;"U:U"),"3.Balance stock (only SEHC)"))&gt;SUMIFS(INDIRECT("'PSI WM REF'!"&amp;SUBSTITUTE(ADDRESS(1,MATCH(W$2,INDIRECT("'PSI WM REF'!"&amp;"5:5"),0)),"$1","")&amp;":"&amp;SUBSTITUTE(ADDRESS(1,MATCH(W$2,INDIRECT("'PSI WM REF'!"&amp;"5:5"),0)),"$1","")),INDIRECT("'PSI WM REF'!"&amp;"C:C"),$G437,INDIRECT("'PSI WM REF'!"&amp;"U:U"),"1.Requirements (필요량)"),SUMIFS(INDIRECT("'PSI WM REF'!"&amp;SUBSTITUTE(ADDRESS(1,MATCH(W$2,INDIRECT("'PSI WM REF'!"&amp;"5:5"),0)),"$1","")&amp;":"&amp;SUBSTITUTE(ADDRESS(1,MATCH(W$2,INDIRECT("'PSI WM REF'!"&amp;"5:5"),0)),"$1","")),INDIRECT("'PSI WM REF'!"&amp;"C:C"),$G437,INDIRECT("'PSI WM REF'!"&amp;"U:U"),"1.Requirements (필요량)"),ABS(SUMIFS(INDIRECT("'PSI WM REF'!"&amp;SUBSTITUTE(ADDRESS(1,MATCH(W$2,INDIRECT("'PSI WM REF'!"&amp;"5:5"),0)),"$1","")&amp;":"&amp;SUBSTITUTE(ADDRESS(1,MATCH(W$2,INDIRECT("'PSI WM REF'!"&amp;"5:5"),0)),"$1","")),INDIRECT("'PSI WM REF'!"&amp;"C:C"),$G437,INDIRECT("'PSI WM REF'!"&amp;"U:U"),"3.Balance stock (only SEHC)"))))+N(" [[[[               Comment: WM REF PSI              ]]]")+IFERROR(SUMIFS(INDIRECT("'PSI VC'!"&amp;SUBSTITUTE(ADDRESS(1,MATCH(W$2,INDIRECT("'PSI VC'!"&amp;"3:3"),0)),"$1","")&amp;":"&amp;SUBSTITUTE(ADDRESS(1,MATCH(W$2,INDIRECT("'PSI VC'!"&amp;"3:3"),0)),"$1","")),INDIRECT("'PSI VC'!"&amp;"A:A"),$G437),0)+N("[[[                    Comment: VC PSI                    ]]]")+SUMIFS(INDIRECT("'Assy PSI Shortage'!"&amp;SUBSTITUTE(ADDRESS(1,42+MATCH(W$2,INDIRECT("'Assy PSI Shortage'!"&amp;"AQ2:BA2"),0)),"$1","")&amp;":"&amp;SUBSTITUTE(ADDRESS(1,42+MATCH(W$2,INDIRECT("'Assy PSI Shortage'!"&amp;"AQ2:BA2"),0)),"$1","")),'Assy PSI Shortage'!$AP:$AP,'DA Injection'!$G437)+N("[[[                    Comment: Assy PSI                    ]]]")</f>
        <v>1051</v>
      </c>
      <c r="X438" s="464"/>
      <c r="Y438" s="463">
        <f ca="1">IF(SUMIFS(INDIRECT("'PSI WM REF'!"&amp;SUBSTITUTE(ADDRESS(1,MATCH(Y$2,INDIRECT("'PSI WM REF'!"&amp;"5:5"),0)),"$1","")&amp;":"&amp;SUBSTITUTE(ADDRESS(1,MATCH(Y$2,INDIRECT("'PSI WM REF'!"&amp;"5:5"),0)),"$1","")),INDIRECT("'PSI WM REF'!"&amp;"C:C"),$G437,INDIRECT("'PSI WM REF'!"&amp;"U:U"),"3.Balance stock (only SEHC)")&gt;0,0,IF(ABS(SUMIFS(INDIRECT("'PSI WM REF'!"&amp;SUBSTITUTE(ADDRESS(1,MATCH(Y$2,INDIRECT("'PSI WM REF'!"&amp;"5:5"),0)),"$1","")&amp;":"&amp;SUBSTITUTE(ADDRESS(1,MATCH(Y$2,INDIRECT("'PSI WM REF'!"&amp;"5:5"),0)),"$1","")),INDIRECT("'PSI WM REF'!"&amp;"C:C"),$G437,INDIRECT("'PSI WM REF'!"&amp;"U:U"),"3.Balance stock (only SEHC)"))&gt;SUMIFS(INDIRECT("'PSI WM REF'!"&amp;SUBSTITUTE(ADDRESS(1,MATCH(Y$2,INDIRECT("'PSI WM REF'!"&amp;"5:5"),0)),"$1","")&amp;":"&amp;SUBSTITUTE(ADDRESS(1,MATCH(Y$2,INDIRECT("'PSI WM REF'!"&amp;"5:5"),0)),"$1","")),INDIRECT("'PSI WM REF'!"&amp;"C:C"),$G437,INDIRECT("'PSI WM REF'!"&amp;"U:U"),"1.Requirements (필요량)"),SUMIFS(INDIRECT("'PSI WM REF'!"&amp;SUBSTITUTE(ADDRESS(1,MATCH(Y$2,INDIRECT("'PSI WM REF'!"&amp;"5:5"),0)),"$1","")&amp;":"&amp;SUBSTITUTE(ADDRESS(1,MATCH(Y$2,INDIRECT("'PSI WM REF'!"&amp;"5:5"),0)),"$1","")),INDIRECT("'PSI WM REF'!"&amp;"C:C"),$G437,INDIRECT("'PSI WM REF'!"&amp;"U:U"),"1.Requirements (필요량)"),ABS(SUMIFS(INDIRECT("'PSI WM REF'!"&amp;SUBSTITUTE(ADDRESS(1,MATCH(Y$2,INDIRECT("'PSI WM REF'!"&amp;"5:5"),0)),"$1","")&amp;":"&amp;SUBSTITUTE(ADDRESS(1,MATCH(Y$2,INDIRECT("'PSI WM REF'!"&amp;"5:5"),0)),"$1","")),INDIRECT("'PSI WM REF'!"&amp;"C:C"),$G437,INDIRECT("'PSI WM REF'!"&amp;"U:U"),"3.Balance stock (only SEHC)"))))+N(" [[[[               Comment: WM REF PSI              ]]]")+IFERROR(SUMIFS(INDIRECT("'PSI VC'!"&amp;SUBSTITUTE(ADDRESS(1,MATCH(Y$2,INDIRECT("'PSI VC'!"&amp;"3:3"),0)),"$1","")&amp;":"&amp;SUBSTITUTE(ADDRESS(1,MATCH(Y$2,INDIRECT("'PSI VC'!"&amp;"3:3"),0)),"$1","")),INDIRECT("'PSI VC'!"&amp;"A:A"),$G437),0)+N("[[[                    Comment: VC PSI                    ]]]")+SUMIFS(INDIRECT("'Assy PSI Shortage'!"&amp;SUBSTITUTE(ADDRESS(1,42+MATCH(Y$2,INDIRECT("'Assy PSI Shortage'!"&amp;"AQ2:BA2"),0)),"$1","")&amp;":"&amp;SUBSTITUTE(ADDRESS(1,42+MATCH(Y$2,INDIRECT("'Assy PSI Shortage'!"&amp;"AQ2:BA2"),0)),"$1","")),'Assy PSI Shortage'!$AP:$AP,'DA Injection'!$G437)+N("[[[                    Comment: Assy PSI                    ]]]")</f>
        <v>293</v>
      </c>
      <c r="Z438" s="464"/>
      <c r="AA438" s="463">
        <f ca="1">IF(SUMIFS(INDIRECT("'PSI WM REF'!"&amp;SUBSTITUTE(ADDRESS(1,MATCH(AA$2,INDIRECT("'PSI WM REF'!"&amp;"5:5"),0)),"$1","")&amp;":"&amp;SUBSTITUTE(ADDRESS(1,MATCH(AA$2,INDIRECT("'PSI WM REF'!"&amp;"5:5"),0)),"$1","")),INDIRECT("'PSI WM REF'!"&amp;"C:C"),$G437,INDIRECT("'PSI WM REF'!"&amp;"U:U"),"3.Balance stock (only SEHC)")&gt;0,0,IF(ABS(SUMIFS(INDIRECT("'PSI WM REF'!"&amp;SUBSTITUTE(ADDRESS(1,MATCH(AA$2,INDIRECT("'PSI WM REF'!"&amp;"5:5"),0)),"$1","")&amp;":"&amp;SUBSTITUTE(ADDRESS(1,MATCH(AA$2,INDIRECT("'PSI WM REF'!"&amp;"5:5"),0)),"$1","")),INDIRECT("'PSI WM REF'!"&amp;"C:C"),$G437,INDIRECT("'PSI WM REF'!"&amp;"U:U"),"3.Balance stock (only SEHC)"))&gt;SUMIFS(INDIRECT("'PSI WM REF'!"&amp;SUBSTITUTE(ADDRESS(1,MATCH(AA$2,INDIRECT("'PSI WM REF'!"&amp;"5:5"),0)),"$1","")&amp;":"&amp;SUBSTITUTE(ADDRESS(1,MATCH(AA$2,INDIRECT("'PSI WM REF'!"&amp;"5:5"),0)),"$1","")),INDIRECT("'PSI WM REF'!"&amp;"C:C"),$G437,INDIRECT("'PSI WM REF'!"&amp;"U:U"),"1.Requirements (필요량)"),SUMIFS(INDIRECT("'PSI WM REF'!"&amp;SUBSTITUTE(ADDRESS(1,MATCH(AA$2,INDIRECT("'PSI WM REF'!"&amp;"5:5"),0)),"$1","")&amp;":"&amp;SUBSTITUTE(ADDRESS(1,MATCH(AA$2,INDIRECT("'PSI WM REF'!"&amp;"5:5"),0)),"$1","")),INDIRECT("'PSI WM REF'!"&amp;"C:C"),$G437,INDIRECT("'PSI WM REF'!"&amp;"U:U"),"1.Requirements (필요량)"),ABS(SUMIFS(INDIRECT("'PSI WM REF'!"&amp;SUBSTITUTE(ADDRESS(1,MATCH(AA$2,INDIRECT("'PSI WM REF'!"&amp;"5:5"),0)),"$1","")&amp;":"&amp;SUBSTITUTE(ADDRESS(1,MATCH(AA$2,INDIRECT("'PSI WM REF'!"&amp;"5:5"),0)),"$1","")),INDIRECT("'PSI WM REF'!"&amp;"C:C"),$G437,INDIRECT("'PSI WM REF'!"&amp;"U:U"),"3.Balance stock (only SEHC)"))))+N(" [[[[               Comment: WM REF PSI              ]]]")+IFERROR(SUMIFS(INDIRECT("'PSI VC'!"&amp;SUBSTITUTE(ADDRESS(1,MATCH(AA$2,INDIRECT("'PSI VC'!"&amp;"3:3"),0)),"$1","")&amp;":"&amp;SUBSTITUTE(ADDRESS(1,MATCH(AA$2,INDIRECT("'PSI VC'!"&amp;"3:3"),0)),"$1","")),INDIRECT("'PSI VC'!"&amp;"A:A"),$G437),0)+N("[[[                    Comment: VC PSI                    ]]]")+SUMIFS(INDIRECT("'Assy PSI Shortage'!"&amp;SUBSTITUTE(ADDRESS(1,42+MATCH(AA$2,INDIRECT("'Assy PSI Shortage'!"&amp;"AQ2:BA2"),0)),"$1","")&amp;":"&amp;SUBSTITUTE(ADDRESS(1,42+MATCH(AA$2,INDIRECT("'Assy PSI Shortage'!"&amp;"AQ2:BA2"),0)),"$1","")),'Assy PSI Shortage'!$AP:$AP,'DA Injection'!$G437)+N("[[[                    Comment: Assy PSI                    ]]]")</f>
        <v>156</v>
      </c>
      <c r="AB438" s="464"/>
      <c r="AC438" s="463">
        <f ca="1">IF(SUMIFS(INDIRECT("'PSI WM REF'!"&amp;SUBSTITUTE(ADDRESS(1,MATCH(AC$2,INDIRECT("'PSI WM REF'!"&amp;"5:5"),0)),"$1","")&amp;":"&amp;SUBSTITUTE(ADDRESS(1,MATCH(AC$2,INDIRECT("'PSI WM REF'!"&amp;"5:5"),0)),"$1","")),INDIRECT("'PSI WM REF'!"&amp;"C:C"),$G437,INDIRECT("'PSI WM REF'!"&amp;"U:U"),"3.Balance stock (only SEHC)")&gt;0,0,IF(ABS(SUMIFS(INDIRECT("'PSI WM REF'!"&amp;SUBSTITUTE(ADDRESS(1,MATCH(AC$2,INDIRECT("'PSI WM REF'!"&amp;"5:5"),0)),"$1","")&amp;":"&amp;SUBSTITUTE(ADDRESS(1,MATCH(AC$2,INDIRECT("'PSI WM REF'!"&amp;"5:5"),0)),"$1","")),INDIRECT("'PSI WM REF'!"&amp;"C:C"),$G437,INDIRECT("'PSI WM REF'!"&amp;"U:U"),"3.Balance stock (only SEHC)"))&gt;SUMIFS(INDIRECT("'PSI WM REF'!"&amp;SUBSTITUTE(ADDRESS(1,MATCH(AC$2,INDIRECT("'PSI WM REF'!"&amp;"5:5"),0)),"$1","")&amp;":"&amp;SUBSTITUTE(ADDRESS(1,MATCH(AC$2,INDIRECT("'PSI WM REF'!"&amp;"5:5"),0)),"$1","")),INDIRECT("'PSI WM REF'!"&amp;"C:C"),$G437,INDIRECT("'PSI WM REF'!"&amp;"U:U"),"1.Requirements (필요량)"),SUMIFS(INDIRECT("'PSI WM REF'!"&amp;SUBSTITUTE(ADDRESS(1,MATCH(AC$2,INDIRECT("'PSI WM REF'!"&amp;"5:5"),0)),"$1","")&amp;":"&amp;SUBSTITUTE(ADDRESS(1,MATCH(AC$2,INDIRECT("'PSI WM REF'!"&amp;"5:5"),0)),"$1","")),INDIRECT("'PSI WM REF'!"&amp;"C:C"),$G437,INDIRECT("'PSI WM REF'!"&amp;"U:U"),"1.Requirements (필요량)"),ABS(SUMIFS(INDIRECT("'PSI WM REF'!"&amp;SUBSTITUTE(ADDRESS(1,MATCH(AC$2,INDIRECT("'PSI WM REF'!"&amp;"5:5"),0)),"$1","")&amp;":"&amp;SUBSTITUTE(ADDRESS(1,MATCH(AC$2,INDIRECT("'PSI WM REF'!"&amp;"5:5"),0)),"$1","")),INDIRECT("'PSI WM REF'!"&amp;"C:C"),$G437,INDIRECT("'PSI WM REF'!"&amp;"U:U"),"3.Balance stock (only SEHC)"))))+N(" [[[[               Comment: WM REF PSI              ]]]")+IFERROR(SUMIFS(INDIRECT("'PSI VC'!"&amp;SUBSTITUTE(ADDRESS(1,MATCH(AC$2,INDIRECT("'PSI VC'!"&amp;"3:3"),0)),"$1","")&amp;":"&amp;SUBSTITUTE(ADDRESS(1,MATCH(AC$2,INDIRECT("'PSI VC'!"&amp;"3:3"),0)),"$1","")),INDIRECT("'PSI VC'!"&amp;"A:A"),$G437),0)+N("[[[                    Comment: VC PSI                    ]]]")+SUMIFS(INDIRECT("'Assy PSI Shortage'!"&amp;SUBSTITUTE(ADDRESS(1,42+MATCH(AC$2,INDIRECT("'Assy PSI Shortage'!"&amp;"AQ2:BA2"),0)),"$1","")&amp;":"&amp;SUBSTITUTE(ADDRESS(1,42+MATCH(AC$2,INDIRECT("'Assy PSI Shortage'!"&amp;"AQ2:BA2"),0)),"$1","")),'Assy PSI Shortage'!$AP:$AP,'DA Injection'!$G437)+N("[[[                    Comment: Assy PSI                    ]]]")</f>
        <v>0</v>
      </c>
      <c r="AD438" s="464"/>
      <c r="AE438" s="463">
        <f ca="1">IF(SUMIFS(INDIRECT("'PSI WM REF'!"&amp;SUBSTITUTE(ADDRESS(1,MATCH(AE$2,INDIRECT("'PSI WM REF'!"&amp;"5:5"),0)),"$1","")&amp;":"&amp;SUBSTITUTE(ADDRESS(1,MATCH(AE$2,INDIRECT("'PSI WM REF'!"&amp;"5:5"),0)),"$1","")),INDIRECT("'PSI WM REF'!"&amp;"C:C"),$G437,INDIRECT("'PSI WM REF'!"&amp;"U:U"),"3.Balance stock (only SEHC)")&gt;0,0,IF(ABS(SUMIFS(INDIRECT("'PSI WM REF'!"&amp;SUBSTITUTE(ADDRESS(1,MATCH(AE$2,INDIRECT("'PSI WM REF'!"&amp;"5:5"),0)),"$1","")&amp;":"&amp;SUBSTITUTE(ADDRESS(1,MATCH(AE$2,INDIRECT("'PSI WM REF'!"&amp;"5:5"),0)),"$1","")),INDIRECT("'PSI WM REF'!"&amp;"C:C"),$G437,INDIRECT("'PSI WM REF'!"&amp;"U:U"),"3.Balance stock (only SEHC)"))&gt;SUMIFS(INDIRECT("'PSI WM REF'!"&amp;SUBSTITUTE(ADDRESS(1,MATCH(AE$2,INDIRECT("'PSI WM REF'!"&amp;"5:5"),0)),"$1","")&amp;":"&amp;SUBSTITUTE(ADDRESS(1,MATCH(AE$2,INDIRECT("'PSI WM REF'!"&amp;"5:5"),0)),"$1","")),INDIRECT("'PSI WM REF'!"&amp;"C:C"),$G437,INDIRECT("'PSI WM REF'!"&amp;"U:U"),"1.Requirements (필요량)"),SUMIFS(INDIRECT("'PSI WM REF'!"&amp;SUBSTITUTE(ADDRESS(1,MATCH(AE$2,INDIRECT("'PSI WM REF'!"&amp;"5:5"),0)),"$1","")&amp;":"&amp;SUBSTITUTE(ADDRESS(1,MATCH(AE$2,INDIRECT("'PSI WM REF'!"&amp;"5:5"),0)),"$1","")),INDIRECT("'PSI WM REF'!"&amp;"C:C"),$G437,INDIRECT("'PSI WM REF'!"&amp;"U:U"),"1.Requirements (필요량)"),ABS(SUMIFS(INDIRECT("'PSI WM REF'!"&amp;SUBSTITUTE(ADDRESS(1,MATCH(AE$2,INDIRECT("'PSI WM REF'!"&amp;"5:5"),0)),"$1","")&amp;":"&amp;SUBSTITUTE(ADDRESS(1,MATCH(AE$2,INDIRECT("'PSI WM REF'!"&amp;"5:5"),0)),"$1","")),INDIRECT("'PSI WM REF'!"&amp;"C:C"),$G437,INDIRECT("'PSI WM REF'!"&amp;"U:U"),"3.Balance stock (only SEHC)"))))+N(" [[[[               Comment: WM REF PSI              ]]]")+IFERROR(SUMIFS(INDIRECT("'PSI VC'!"&amp;SUBSTITUTE(ADDRESS(1,MATCH(AE$2,INDIRECT("'PSI VC'!"&amp;"3:3"),0)),"$1","")&amp;":"&amp;SUBSTITUTE(ADDRESS(1,MATCH(AE$2,INDIRECT("'PSI VC'!"&amp;"3:3"),0)),"$1","")),INDIRECT("'PSI VC'!"&amp;"A:A"),$G437),0)+N("[[[                    Comment: VC PSI                    ]]]")+SUMIFS(INDIRECT("'Assy PSI Shortage'!"&amp;SUBSTITUTE(ADDRESS(1,42+MATCH(AE$2,INDIRECT("'Assy PSI Shortage'!"&amp;"AQ2:BA2"),0)),"$1","")&amp;":"&amp;SUBSTITUTE(ADDRESS(1,42+MATCH(AE$2,INDIRECT("'Assy PSI Shortage'!"&amp;"AQ2:BA2"),0)),"$1","")),'Assy PSI Shortage'!$AP:$AP,'DA Injection'!$G437)+N("[[[                    Comment: Assy PSI                    ]]]")</f>
        <v>0</v>
      </c>
      <c r="AF438" s="464"/>
      <c r="AG438" s="463">
        <f ca="1">IF(SUMIFS(INDIRECT("'PSI WM REF'!"&amp;SUBSTITUTE(ADDRESS(1,MATCH(AG$2,INDIRECT("'PSI WM REF'!"&amp;"5:5"),0)),"$1","")&amp;":"&amp;SUBSTITUTE(ADDRESS(1,MATCH(AG$2,INDIRECT("'PSI WM REF'!"&amp;"5:5"),0)),"$1","")),INDIRECT("'PSI WM REF'!"&amp;"C:C"),$G437,INDIRECT("'PSI WM REF'!"&amp;"U:U"),"3.Balance stock (only SEHC)")&gt;0,0,IF(ABS(SUMIFS(INDIRECT("'PSI WM REF'!"&amp;SUBSTITUTE(ADDRESS(1,MATCH(AG$2,INDIRECT("'PSI WM REF'!"&amp;"5:5"),0)),"$1","")&amp;":"&amp;SUBSTITUTE(ADDRESS(1,MATCH(AG$2,INDIRECT("'PSI WM REF'!"&amp;"5:5"),0)),"$1","")),INDIRECT("'PSI WM REF'!"&amp;"C:C"),$G437,INDIRECT("'PSI WM REF'!"&amp;"U:U"),"3.Balance stock (only SEHC)"))&gt;SUMIFS(INDIRECT("'PSI WM REF'!"&amp;SUBSTITUTE(ADDRESS(1,MATCH(AG$2,INDIRECT("'PSI WM REF'!"&amp;"5:5"),0)),"$1","")&amp;":"&amp;SUBSTITUTE(ADDRESS(1,MATCH(AG$2,INDIRECT("'PSI WM REF'!"&amp;"5:5"),0)),"$1","")),INDIRECT("'PSI WM REF'!"&amp;"C:C"),$G437,INDIRECT("'PSI WM REF'!"&amp;"U:U"),"1.Requirements (필요량)"),SUMIFS(INDIRECT("'PSI WM REF'!"&amp;SUBSTITUTE(ADDRESS(1,MATCH(AG$2,INDIRECT("'PSI WM REF'!"&amp;"5:5"),0)),"$1","")&amp;":"&amp;SUBSTITUTE(ADDRESS(1,MATCH(AG$2,INDIRECT("'PSI WM REF'!"&amp;"5:5"),0)),"$1","")),INDIRECT("'PSI WM REF'!"&amp;"C:C"),$G437,INDIRECT("'PSI WM REF'!"&amp;"U:U"),"1.Requirements (필요량)"),ABS(SUMIFS(INDIRECT("'PSI WM REF'!"&amp;SUBSTITUTE(ADDRESS(1,MATCH(AG$2,INDIRECT("'PSI WM REF'!"&amp;"5:5"),0)),"$1","")&amp;":"&amp;SUBSTITUTE(ADDRESS(1,MATCH(AG$2,INDIRECT("'PSI WM REF'!"&amp;"5:5"),0)),"$1","")),INDIRECT("'PSI WM REF'!"&amp;"C:C"),$G437,INDIRECT("'PSI WM REF'!"&amp;"U:U"),"3.Balance stock (only SEHC)"))))+N(" [[[[               Comment: WM REF PSI              ]]]")+IFERROR(SUMIFS(INDIRECT("'PSI VC'!"&amp;SUBSTITUTE(ADDRESS(1,MATCH(AG$2,INDIRECT("'PSI VC'!"&amp;"3:3"),0)),"$1","")&amp;":"&amp;SUBSTITUTE(ADDRESS(1,MATCH(AG$2,INDIRECT("'PSI VC'!"&amp;"3:3"),0)),"$1","")),INDIRECT("'PSI VC'!"&amp;"A:A"),$G437),0)+N("[[[                    Comment: VC PSI                    ]]]")+SUMIFS(INDIRECT("'Assy PSI Shortage'!"&amp;SUBSTITUTE(ADDRESS(1,42+MATCH(AG$2,INDIRECT("'Assy PSI Shortage'!"&amp;"AQ2:BA2"),0)),"$1","")&amp;":"&amp;SUBSTITUTE(ADDRESS(1,42+MATCH(AG$2,INDIRECT("'Assy PSI Shortage'!"&amp;"AQ2:BA2"),0)),"$1","")),'Assy PSI Shortage'!$AP:$AP,'DA Injection'!$G437)+N("[[[                    Comment: Assy PSI                    ]]]")</f>
        <v>0</v>
      </c>
      <c r="AH438" s="464"/>
      <c r="AI438" s="463">
        <f ca="1">IF(SUMIFS(INDIRECT("'PSI WM REF'!"&amp;SUBSTITUTE(ADDRESS(1,MATCH(AI$2,INDIRECT("'PSI WM REF'!"&amp;"5:5"),0)),"$1","")&amp;":"&amp;SUBSTITUTE(ADDRESS(1,MATCH(AI$2,INDIRECT("'PSI WM REF'!"&amp;"5:5"),0)),"$1","")),INDIRECT("'PSI WM REF'!"&amp;"C:C"),$G437,INDIRECT("'PSI WM REF'!"&amp;"U:U"),"3.Balance stock (only SEHC)")&gt;0,0,IF(ABS(SUMIFS(INDIRECT("'PSI WM REF'!"&amp;SUBSTITUTE(ADDRESS(1,MATCH(AI$2,INDIRECT("'PSI WM REF'!"&amp;"5:5"),0)),"$1","")&amp;":"&amp;SUBSTITUTE(ADDRESS(1,MATCH(AI$2,INDIRECT("'PSI WM REF'!"&amp;"5:5"),0)),"$1","")),INDIRECT("'PSI WM REF'!"&amp;"C:C"),$G437,INDIRECT("'PSI WM REF'!"&amp;"U:U"),"3.Balance stock (only SEHC)"))&gt;SUMIFS(INDIRECT("'PSI WM REF'!"&amp;SUBSTITUTE(ADDRESS(1,MATCH(AI$2,INDIRECT("'PSI WM REF'!"&amp;"5:5"),0)),"$1","")&amp;":"&amp;SUBSTITUTE(ADDRESS(1,MATCH(AI$2,INDIRECT("'PSI WM REF'!"&amp;"5:5"),0)),"$1","")),INDIRECT("'PSI WM REF'!"&amp;"C:C"),$G437,INDIRECT("'PSI WM REF'!"&amp;"U:U"),"1.Requirements (필요량)"),SUMIFS(INDIRECT("'PSI WM REF'!"&amp;SUBSTITUTE(ADDRESS(1,MATCH(AI$2,INDIRECT("'PSI WM REF'!"&amp;"5:5"),0)),"$1","")&amp;":"&amp;SUBSTITUTE(ADDRESS(1,MATCH(AI$2,INDIRECT("'PSI WM REF'!"&amp;"5:5"),0)),"$1","")),INDIRECT("'PSI WM REF'!"&amp;"C:C"),$G437,INDIRECT("'PSI WM REF'!"&amp;"U:U"),"1.Requirements (필요량)"),ABS(SUMIFS(INDIRECT("'PSI WM REF'!"&amp;SUBSTITUTE(ADDRESS(1,MATCH(AI$2,INDIRECT("'PSI WM REF'!"&amp;"5:5"),0)),"$1","")&amp;":"&amp;SUBSTITUTE(ADDRESS(1,MATCH(AI$2,INDIRECT("'PSI WM REF'!"&amp;"5:5"),0)),"$1","")),INDIRECT("'PSI WM REF'!"&amp;"C:C"),$G437,INDIRECT("'PSI WM REF'!"&amp;"U:U"),"3.Balance stock (only SEHC)"))))+N(" [[[[               Comment: WM REF PSI              ]]]")+IFERROR(SUMIFS(INDIRECT("'PSI VC'!"&amp;SUBSTITUTE(ADDRESS(1,MATCH(AI$2,INDIRECT("'PSI VC'!"&amp;"3:3"),0)),"$1","")&amp;":"&amp;SUBSTITUTE(ADDRESS(1,MATCH(AI$2,INDIRECT("'PSI VC'!"&amp;"3:3"),0)),"$1","")),INDIRECT("'PSI VC'!"&amp;"A:A"),$G437),0)+N("[[[                    Comment: VC PSI                    ]]]")+SUMIFS(INDIRECT("'Assy PSI Shortage'!"&amp;SUBSTITUTE(ADDRESS(1,42+MATCH(AI$2,INDIRECT("'Assy PSI Shortage'!"&amp;"AQ2:BA2"),0)),"$1","")&amp;":"&amp;SUBSTITUTE(ADDRESS(1,42+MATCH(AI$2,INDIRECT("'Assy PSI Shortage'!"&amp;"AQ2:BA2"),0)),"$1","")),'Assy PSI Shortage'!$AP:$AP,'DA Injection'!$G437)+N("[[[                    Comment: Assy PSI                    ]]]")</f>
        <v>0</v>
      </c>
      <c r="AJ438" s="464"/>
      <c r="AK438" s="150"/>
      <c r="AL438" s="150"/>
      <c r="AM438" s="150"/>
      <c r="AN438" s="150"/>
      <c r="AO438" s="150"/>
      <c r="AP438" s="150"/>
      <c r="AQ438" s="150"/>
      <c r="AR438" s="150"/>
      <c r="AS438" s="150"/>
      <c r="AT438" s="150"/>
      <c r="AU438" s="150"/>
      <c r="AV438" s="150"/>
      <c r="AW438" s="150"/>
      <c r="AX438" s="150"/>
      <c r="AY438" s="150"/>
      <c r="AZ438" s="150"/>
      <c r="BA438" s="150"/>
      <c r="BB438" s="150"/>
      <c r="BC438" s="150"/>
      <c r="BD438" s="150"/>
      <c r="BE438" s="150"/>
      <c r="BF438" s="150"/>
      <c r="BG438" s="150"/>
      <c r="BH438" s="150"/>
      <c r="BI438" s="150"/>
      <c r="BJ438" s="150"/>
      <c r="BK438" s="150"/>
      <c r="BL438" s="150"/>
      <c r="BM438" s="150"/>
      <c r="BN438" s="150"/>
      <c r="BO438" s="150"/>
      <c r="BP438" s="150"/>
      <c r="BQ438" s="150"/>
      <c r="BR438" s="150"/>
    </row>
    <row r="439" spans="1:70" s="115" customFormat="1" ht="33">
      <c r="A439" s="114"/>
      <c r="B439" s="121"/>
      <c r="C439" s="144">
        <f t="shared" ca="1" si="464"/>
        <v>63</v>
      </c>
      <c r="D439" s="264">
        <f t="shared" ca="1" si="464"/>
        <v>0</v>
      </c>
      <c r="E439" s="144">
        <f t="shared" ref="E439:M439" ca="1" si="522">E438</f>
        <v>25</v>
      </c>
      <c r="F439" s="144">
        <f t="shared" ca="1" si="522"/>
        <v>850</v>
      </c>
      <c r="G439" s="144" t="str">
        <f t="shared" ca="1" si="522"/>
        <v>DC63-02022A</v>
      </c>
      <c r="H439" s="196">
        <f t="shared" ca="1" si="522"/>
        <v>755</v>
      </c>
      <c r="I439" s="144">
        <f t="shared" si="522"/>
        <v>0</v>
      </c>
      <c r="J439" s="212">
        <f t="shared" ca="1" si="522"/>
        <v>1</v>
      </c>
      <c r="K439" s="146">
        <f t="shared" ca="1" si="522"/>
        <v>1847</v>
      </c>
      <c r="L439" s="146">
        <f t="shared" ca="1" si="522"/>
        <v>54</v>
      </c>
      <c r="M439" s="146">
        <f t="shared" ca="1" si="522"/>
        <v>1</v>
      </c>
      <c r="N439" s="193">
        <f t="shared" ca="1" si="471"/>
        <v>66.666666666666671</v>
      </c>
      <c r="O439" s="134"/>
      <c r="P439" s="127" t="s">
        <v>240</v>
      </c>
      <c r="Q439" s="208"/>
      <c r="R439" s="208"/>
      <c r="S439" s="208"/>
      <c r="T439" s="208"/>
      <c r="U439" s="208"/>
      <c r="V439" s="208"/>
      <c r="W439" s="208"/>
      <c r="X439" s="208"/>
      <c r="Y439" s="208"/>
      <c r="Z439" s="208"/>
      <c r="AA439" s="208">
        <v>11</v>
      </c>
      <c r="AB439" s="208">
        <v>11</v>
      </c>
      <c r="AC439" s="208">
        <v>11</v>
      </c>
      <c r="AD439" s="208">
        <v>11</v>
      </c>
      <c r="AE439" s="208"/>
      <c r="AF439" s="208"/>
      <c r="AG439" s="208"/>
      <c r="AH439" s="208"/>
      <c r="AI439" s="208"/>
      <c r="AJ439" s="208"/>
      <c r="AK439" s="150"/>
      <c r="AL439" s="150"/>
      <c r="AM439" s="150"/>
      <c r="AN439" s="150"/>
      <c r="AO439" s="150"/>
      <c r="AP439" s="150"/>
      <c r="AQ439" s="150"/>
      <c r="AR439" s="150"/>
      <c r="AS439" s="150"/>
      <c r="AT439" s="150"/>
      <c r="AU439" s="150"/>
      <c r="AV439" s="150"/>
      <c r="AW439" s="150"/>
      <c r="AX439" s="150"/>
      <c r="AY439" s="150"/>
      <c r="AZ439" s="150"/>
      <c r="BA439" s="150"/>
      <c r="BB439" s="150"/>
      <c r="BC439" s="150"/>
      <c r="BD439" s="150"/>
      <c r="BE439" s="150"/>
      <c r="BF439" s="150"/>
      <c r="BG439" s="150"/>
      <c r="BH439" s="150"/>
      <c r="BI439" s="150"/>
      <c r="BJ439" s="150"/>
      <c r="BK439" s="150"/>
      <c r="BL439" s="150"/>
      <c r="BM439" s="150"/>
      <c r="BN439" s="150"/>
      <c r="BO439" s="150"/>
      <c r="BP439" s="150"/>
      <c r="BQ439" s="150"/>
      <c r="BR439" s="150"/>
    </row>
    <row r="440" spans="1:70" s="55" customFormat="1" ht="33">
      <c r="A440" s="54">
        <f ca="1">IF(ISTEXT($G440),COUNTIF($G$6:$G440,"*")," ")</f>
        <v>435</v>
      </c>
      <c r="B440" s="122">
        <v>43524</v>
      </c>
      <c r="C440" s="144">
        <f t="shared" ca="1" si="464"/>
        <v>63</v>
      </c>
      <c r="D440" s="264">
        <f t="shared" ca="1" si="464"/>
        <v>0</v>
      </c>
      <c r="E440" s="144">
        <f t="shared" ref="E440:M440" ca="1" si="523">E439</f>
        <v>25</v>
      </c>
      <c r="F440" s="144">
        <f t="shared" ca="1" si="523"/>
        <v>850</v>
      </c>
      <c r="G440" s="144" t="str">
        <f t="shared" ca="1" si="523"/>
        <v>DC63-02022A</v>
      </c>
      <c r="H440" s="196">
        <f t="shared" ca="1" si="523"/>
        <v>755</v>
      </c>
      <c r="I440" s="144">
        <f t="shared" si="523"/>
        <v>0</v>
      </c>
      <c r="J440" s="212">
        <f t="shared" ca="1" si="523"/>
        <v>1</v>
      </c>
      <c r="K440" s="146">
        <f t="shared" ca="1" si="523"/>
        <v>1847</v>
      </c>
      <c r="L440" s="146">
        <f t="shared" ca="1" si="523"/>
        <v>54</v>
      </c>
      <c r="M440" s="146">
        <f t="shared" ca="1" si="523"/>
        <v>1</v>
      </c>
      <c r="N440" s="193">
        <f t="shared" ca="1" si="471"/>
        <v>66.666666666666671</v>
      </c>
      <c r="O440" s="198">
        <f ca="1">SUM(Q440:AJ440)-H437-I437</f>
        <v>2178.3333333333335</v>
      </c>
      <c r="P440" s="127" t="s">
        <v>232</v>
      </c>
      <c r="Q440" s="128">
        <f t="shared" ref="Q440:AJ440" ca="1" si="524">Q439*$N437</f>
        <v>0</v>
      </c>
      <c r="R440" s="128">
        <f t="shared" ca="1" si="524"/>
        <v>0</v>
      </c>
      <c r="S440" s="128">
        <f t="shared" ca="1" si="524"/>
        <v>0</v>
      </c>
      <c r="T440" s="128">
        <f t="shared" ca="1" si="524"/>
        <v>0</v>
      </c>
      <c r="U440" s="128">
        <f t="shared" ca="1" si="524"/>
        <v>0</v>
      </c>
      <c r="V440" s="128">
        <f t="shared" ca="1" si="524"/>
        <v>0</v>
      </c>
      <c r="W440" s="128">
        <f t="shared" ca="1" si="524"/>
        <v>0</v>
      </c>
      <c r="X440" s="128">
        <f t="shared" ca="1" si="524"/>
        <v>0</v>
      </c>
      <c r="Y440" s="128">
        <f t="shared" ca="1" si="524"/>
        <v>0</v>
      </c>
      <c r="Z440" s="128">
        <f t="shared" ca="1" si="524"/>
        <v>0</v>
      </c>
      <c r="AA440" s="128">
        <f t="shared" ca="1" si="524"/>
        <v>733.33333333333337</v>
      </c>
      <c r="AB440" s="128">
        <f t="shared" ca="1" si="524"/>
        <v>733.33333333333337</v>
      </c>
      <c r="AC440" s="128">
        <f t="shared" ca="1" si="524"/>
        <v>733.33333333333337</v>
      </c>
      <c r="AD440" s="128">
        <f t="shared" ca="1" si="524"/>
        <v>733.33333333333337</v>
      </c>
      <c r="AE440" s="128">
        <f t="shared" ca="1" si="524"/>
        <v>0</v>
      </c>
      <c r="AF440" s="128">
        <f t="shared" ca="1" si="524"/>
        <v>0</v>
      </c>
      <c r="AG440" s="128">
        <f t="shared" ca="1" si="524"/>
        <v>0</v>
      </c>
      <c r="AH440" s="128">
        <f t="shared" ca="1" si="524"/>
        <v>0</v>
      </c>
      <c r="AI440" s="128">
        <f t="shared" ca="1" si="524"/>
        <v>0</v>
      </c>
      <c r="AJ440" s="128">
        <f t="shared" ca="1" si="524"/>
        <v>0</v>
      </c>
      <c r="AK440" s="151"/>
      <c r="AL440" s="151"/>
      <c r="AM440" s="151"/>
      <c r="AN440" s="151"/>
      <c r="AO440" s="151"/>
      <c r="AP440" s="151"/>
      <c r="AQ440" s="151"/>
      <c r="AR440" s="151"/>
      <c r="AS440" s="151"/>
      <c r="AT440" s="151"/>
      <c r="AU440" s="151"/>
      <c r="AV440" s="151"/>
      <c r="AW440" s="151"/>
      <c r="AX440" s="151"/>
      <c r="AY440" s="151"/>
      <c r="AZ440" s="151"/>
      <c r="BA440" s="151"/>
      <c r="BB440" s="151"/>
      <c r="BC440" s="151"/>
      <c r="BD440" s="151"/>
      <c r="BE440" s="151"/>
      <c r="BF440" s="151"/>
      <c r="BG440" s="151"/>
      <c r="BH440" s="151"/>
      <c r="BI440" s="151"/>
      <c r="BJ440" s="151"/>
      <c r="BK440" s="151"/>
      <c r="BL440" s="151"/>
      <c r="BM440" s="151"/>
      <c r="BN440" s="151"/>
      <c r="BO440" s="151"/>
      <c r="BP440" s="151"/>
      <c r="BQ440" s="151"/>
      <c r="BR440" s="151"/>
    </row>
    <row r="441" spans="1:70" s="38" customFormat="1" ht="33">
      <c r="A441" s="35"/>
      <c r="B441" s="123"/>
      <c r="C441" s="144">
        <f t="shared" ca="1" si="464"/>
        <v>63</v>
      </c>
      <c r="D441" s="264">
        <f t="shared" ca="1" si="464"/>
        <v>0</v>
      </c>
      <c r="E441" s="144">
        <f t="shared" ref="E441:M441" ca="1" si="525">E440</f>
        <v>25</v>
      </c>
      <c r="F441" s="144">
        <f t="shared" ca="1" si="525"/>
        <v>850</v>
      </c>
      <c r="G441" s="144" t="str">
        <f t="shared" ca="1" si="525"/>
        <v>DC63-02022A</v>
      </c>
      <c r="H441" s="196">
        <f t="shared" ca="1" si="525"/>
        <v>755</v>
      </c>
      <c r="I441" s="144">
        <f t="shared" si="525"/>
        <v>0</v>
      </c>
      <c r="J441" s="212">
        <f t="shared" ca="1" si="525"/>
        <v>1</v>
      </c>
      <c r="K441" s="146">
        <f t="shared" ca="1" si="525"/>
        <v>1847</v>
      </c>
      <c r="L441" s="146">
        <f t="shared" ca="1" si="525"/>
        <v>54</v>
      </c>
      <c r="M441" s="146">
        <f t="shared" ca="1" si="525"/>
        <v>1</v>
      </c>
      <c r="N441" s="193">
        <f t="shared" ca="1" si="471"/>
        <v>66.666666666666671</v>
      </c>
      <c r="O441" s="135">
        <f ca="1">SUM(Q441:AJ441)</f>
        <v>0</v>
      </c>
      <c r="P441" s="131" t="s">
        <v>233</v>
      </c>
      <c r="Q441" s="129">
        <f ca="1">SUMIFS('Production Result'!$D:$D,'Production Result'!$C:$C,'DA Injection'!$G441,'Production Result'!$B:$B,'DA Injection'!Q$2)</f>
        <v>0</v>
      </c>
      <c r="R441" s="129">
        <f ca="1">SUMIFS('Production Result'!$E:$E,'Production Result'!$C:$C,'DA Injection'!$G441,'Production Result'!$B:$B,'DA Injection'!Q$2)</f>
        <v>0</v>
      </c>
      <c r="S441" s="129">
        <f ca="1">SUMIFS('Production Result'!$D:$D,'Production Result'!$C:$C,'DA Injection'!$G441,'Production Result'!$B:$B,'DA Injection'!S$2)</f>
        <v>0</v>
      </c>
      <c r="T441" s="129">
        <f ca="1">SUMIFS('Production Result'!$E:$E,'Production Result'!$C:$C,'DA Injection'!$G441,'Production Result'!$B:$B,'DA Injection'!S$2)</f>
        <v>0</v>
      </c>
      <c r="U441" s="129">
        <f ca="1">SUMIFS('Production Result'!$D:$D,'Production Result'!$C:$C,'DA Injection'!$G441,'Production Result'!$B:$B,'DA Injection'!U$2)</f>
        <v>0</v>
      </c>
      <c r="V441" s="129">
        <f ca="1">SUMIFS('Production Result'!$E:$E,'Production Result'!$C:$C,'DA Injection'!$G441,'Production Result'!$B:$B,'DA Injection'!U$2)</f>
        <v>0</v>
      </c>
      <c r="W441" s="129">
        <f ca="1">SUMIFS('Production Result'!$D:$D,'Production Result'!$C:$C,'DA Injection'!$G441,'Production Result'!$B:$B,'DA Injection'!W$2)</f>
        <v>0</v>
      </c>
      <c r="X441" s="129">
        <f ca="1">SUMIFS('Production Result'!$E:$E,'Production Result'!$C:$C,'DA Injection'!$G441,'Production Result'!$B:$B,'DA Injection'!W$2)</f>
        <v>0</v>
      </c>
      <c r="Y441" s="129">
        <f ca="1">SUMIFS('Production Result'!$D:$D,'Production Result'!$C:$C,'DA Injection'!$G441,'Production Result'!$B:$B,'DA Injection'!Y$2)</f>
        <v>0</v>
      </c>
      <c r="Z441" s="129">
        <f ca="1">SUMIFS('Production Result'!$E:$E,'Production Result'!$C:$C,'DA Injection'!$G441,'Production Result'!$B:$B,'DA Injection'!Y$2)</f>
        <v>0</v>
      </c>
      <c r="AA441" s="129">
        <f ca="1">SUMIFS('Production Result'!$D:$D,'Production Result'!$C:$C,'DA Injection'!$G441,'Production Result'!$B:$B,'DA Injection'!AA$2)</f>
        <v>0</v>
      </c>
      <c r="AB441" s="129">
        <f ca="1">SUMIFS('Production Result'!$E:$E,'Production Result'!$C:$C,'DA Injection'!$G441,'Production Result'!$B:$B,'DA Injection'!AA$2)</f>
        <v>0</v>
      </c>
      <c r="AC441" s="129">
        <f ca="1">SUMIFS('Production Result'!$D:$D,'Production Result'!$C:$C,'DA Injection'!$G441,'Production Result'!$B:$B,'DA Injection'!AC$2)</f>
        <v>0</v>
      </c>
      <c r="AD441" s="129">
        <f ca="1">SUMIFS('Production Result'!$E:$E,'Production Result'!$C:$C,'DA Injection'!$G441,'Production Result'!$B:$B,'DA Injection'!AC$2)</f>
        <v>0</v>
      </c>
      <c r="AE441" s="129">
        <f ca="1">SUMIFS('Production Result'!$D:$D,'Production Result'!$C:$C,'DA Injection'!$G441,'Production Result'!$B:$B,'DA Injection'!AE$2)</f>
        <v>0</v>
      </c>
      <c r="AF441" s="129">
        <f ca="1">SUMIFS('Production Result'!$E:$E,'Production Result'!$C:$C,'DA Injection'!$G441,'Production Result'!$B:$B,'DA Injection'!AE$2)</f>
        <v>0</v>
      </c>
      <c r="AG441" s="129">
        <f ca="1">SUMIFS('Production Result'!$D:$D,'Production Result'!$C:$C,'DA Injection'!$G441,'Production Result'!$B:$B,'DA Injection'!AG$2)</f>
        <v>0</v>
      </c>
      <c r="AH441" s="129">
        <f ca="1">SUMIFS('Production Result'!$E:$E,'Production Result'!$C:$C,'DA Injection'!$G441,'Production Result'!$B:$B,'DA Injection'!AG$2)</f>
        <v>0</v>
      </c>
      <c r="AI441" s="129">
        <f ca="1">SUMIFS('Production Result'!$D:$D,'Production Result'!$C:$C,'DA Injection'!$G441,'Production Result'!$B:$B,'DA Injection'!AI$2)</f>
        <v>0</v>
      </c>
      <c r="AJ441" s="129">
        <f ca="1">SUMIFS('Production Result'!$E:$E,'Production Result'!$C:$C,'DA Injection'!$G441,'Production Result'!$B:$B,'DA Injection'!AI$2)</f>
        <v>0</v>
      </c>
      <c r="AK441" s="151"/>
      <c r="AL441" s="151"/>
      <c r="AM441" s="151"/>
      <c r="AN441" s="151"/>
      <c r="AO441" s="151"/>
      <c r="AP441" s="151"/>
      <c r="AQ441" s="151"/>
      <c r="AR441" s="151"/>
      <c r="AS441" s="151"/>
      <c r="AT441" s="151"/>
      <c r="AU441" s="151"/>
      <c r="AV441" s="151"/>
      <c r="AW441" s="151"/>
      <c r="AX441" s="151"/>
      <c r="AY441" s="151"/>
      <c r="AZ441" s="151"/>
      <c r="BA441" s="151"/>
      <c r="BB441" s="151"/>
      <c r="BC441" s="151"/>
      <c r="BD441" s="151"/>
      <c r="BE441" s="151"/>
      <c r="BF441" s="151"/>
      <c r="BG441" s="151"/>
      <c r="BH441" s="151"/>
      <c r="BI441" s="151"/>
      <c r="BJ441" s="151"/>
      <c r="BK441" s="151"/>
      <c r="BL441" s="151"/>
      <c r="BM441" s="151"/>
      <c r="BN441" s="151"/>
      <c r="BO441" s="151"/>
      <c r="BP441" s="151"/>
      <c r="BQ441" s="151"/>
      <c r="BR441" s="151"/>
    </row>
    <row r="442" spans="1:70" s="38" customFormat="1" ht="33">
      <c r="A442" s="35"/>
      <c r="B442" s="123"/>
      <c r="C442" s="144">
        <f t="shared" ca="1" si="464"/>
        <v>63</v>
      </c>
      <c r="D442" s="264">
        <f t="shared" ca="1" si="464"/>
        <v>0</v>
      </c>
      <c r="E442" s="144">
        <f t="shared" ref="E442:M442" ca="1" si="526">E441</f>
        <v>25</v>
      </c>
      <c r="F442" s="144">
        <f t="shared" ca="1" si="526"/>
        <v>850</v>
      </c>
      <c r="G442" s="144" t="str">
        <f t="shared" ca="1" si="526"/>
        <v>DC63-02022A</v>
      </c>
      <c r="H442" s="196">
        <f t="shared" ca="1" si="526"/>
        <v>755</v>
      </c>
      <c r="I442" s="144">
        <f t="shared" si="526"/>
        <v>0</v>
      </c>
      <c r="J442" s="212">
        <f t="shared" ca="1" si="526"/>
        <v>1</v>
      </c>
      <c r="K442" s="146">
        <f t="shared" ca="1" si="526"/>
        <v>1847</v>
      </c>
      <c r="L442" s="146">
        <f t="shared" ca="1" si="526"/>
        <v>54</v>
      </c>
      <c r="M442" s="146">
        <f t="shared" ca="1" si="526"/>
        <v>1</v>
      </c>
      <c r="N442" s="193">
        <f t="shared" ca="1" si="471"/>
        <v>66.666666666666671</v>
      </c>
      <c r="O442" s="135">
        <f ca="1">SUM(Q442:AJ442)</f>
        <v>0</v>
      </c>
      <c r="P442" s="132" t="s">
        <v>234</v>
      </c>
      <c r="Q442" s="129">
        <f ca="1">SUMIFS('Production Result'!$F:$F,'Production Result'!$C:$C,'DA Injection'!$G442,'Production Result'!$B:$B,'DA Injection'!Q$2)</f>
        <v>0</v>
      </c>
      <c r="R442" s="129">
        <f ca="1">SUMIFS('Production Result'!$G:$G,'Production Result'!$C:$C,'DA Injection'!$G442,'Production Result'!$B:$B,'DA Injection'!Q$2)</f>
        <v>0</v>
      </c>
      <c r="S442" s="129">
        <f ca="1">SUMIFS('Production Result'!$F:$F,'Production Result'!$C:$C,'DA Injection'!$G442,'Production Result'!$B:$B,'DA Injection'!S$2)</f>
        <v>0</v>
      </c>
      <c r="T442" s="129">
        <f ca="1">SUMIFS('Production Result'!$G:$G,'Production Result'!$C:$C,'DA Injection'!$G442,'Production Result'!$B:$B,'DA Injection'!S$2)</f>
        <v>0</v>
      </c>
      <c r="U442" s="129">
        <f ca="1">SUMIFS('Production Result'!$F:$F,'Production Result'!$C:$C,'DA Injection'!$G442,'Production Result'!$B:$B,'DA Injection'!U$2)</f>
        <v>0</v>
      </c>
      <c r="V442" s="129">
        <f ca="1">SUMIFS('Production Result'!$G:$G,'Production Result'!$C:$C,'DA Injection'!$G442,'Production Result'!$B:$B,'DA Injection'!U$2)</f>
        <v>0</v>
      </c>
      <c r="W442" s="129">
        <f ca="1">SUMIFS('Production Result'!$F:$F,'Production Result'!$C:$C,'DA Injection'!$G442,'Production Result'!$B:$B,'DA Injection'!W$2)</f>
        <v>0</v>
      </c>
      <c r="X442" s="129">
        <f ca="1">SUMIFS('Production Result'!$G:$G,'Production Result'!$C:$C,'DA Injection'!$G442,'Production Result'!$B:$B,'DA Injection'!W$2)</f>
        <v>0</v>
      </c>
      <c r="Y442" s="129">
        <f ca="1">SUMIFS('Production Result'!$F:$F,'Production Result'!$C:$C,'DA Injection'!$G442,'Production Result'!$B:$B,'DA Injection'!Y$2)</f>
        <v>0</v>
      </c>
      <c r="Z442" s="129">
        <f ca="1">SUMIFS('Production Result'!$G:$G,'Production Result'!$C:$C,'DA Injection'!$G442,'Production Result'!$B:$B,'DA Injection'!Y$2)</f>
        <v>0</v>
      </c>
      <c r="AA442" s="129">
        <f ca="1">SUMIFS('Production Result'!$F:$F,'Production Result'!$C:$C,'DA Injection'!$G442,'Production Result'!$B:$B,'DA Injection'!AA$2)</f>
        <v>0</v>
      </c>
      <c r="AB442" s="129">
        <f ca="1">SUMIFS('Production Result'!$G:$G,'Production Result'!$C:$C,'DA Injection'!$G442,'Production Result'!$B:$B,'DA Injection'!AA$2)</f>
        <v>0</v>
      </c>
      <c r="AC442" s="129">
        <f ca="1">SUMIFS('Production Result'!$F:$F,'Production Result'!$C:$C,'DA Injection'!$G442,'Production Result'!$B:$B,'DA Injection'!AC$2)</f>
        <v>0</v>
      </c>
      <c r="AD442" s="129">
        <f ca="1">SUMIFS('Production Result'!$G:$G,'Production Result'!$C:$C,'DA Injection'!$G442,'Production Result'!$B:$B,'DA Injection'!AC$2)</f>
        <v>0</v>
      </c>
      <c r="AE442" s="129">
        <f ca="1">SUMIFS('Production Result'!$F:$F,'Production Result'!$C:$C,'DA Injection'!$G442,'Production Result'!$B:$B,'DA Injection'!AE$2)</f>
        <v>0</v>
      </c>
      <c r="AF442" s="129">
        <f ca="1">SUMIFS('Production Result'!$G:$G,'Production Result'!$C:$C,'DA Injection'!$G442,'Production Result'!$B:$B,'DA Injection'!AE$2)</f>
        <v>0</v>
      </c>
      <c r="AG442" s="129">
        <f ca="1">SUMIFS('Production Result'!$F:$F,'Production Result'!$C:$C,'DA Injection'!$G442,'Production Result'!$B:$B,'DA Injection'!AG$2)</f>
        <v>0</v>
      </c>
      <c r="AH442" s="129">
        <f ca="1">SUMIFS('Production Result'!$G:$G,'Production Result'!$C:$C,'DA Injection'!$G442,'Production Result'!$B:$B,'DA Injection'!AG$2)</f>
        <v>0</v>
      </c>
      <c r="AI442" s="129">
        <f ca="1">SUMIFS('Production Result'!$F:$F,'Production Result'!$C:$C,'DA Injection'!$G442,'Production Result'!$B:$B,'DA Injection'!AI$2)</f>
        <v>0</v>
      </c>
      <c r="AJ442" s="129">
        <f ca="1">SUMIFS('Production Result'!$G:$G,'Production Result'!$C:$C,'DA Injection'!$G442,'Production Result'!$B:$B,'DA Injection'!AI$2)</f>
        <v>0</v>
      </c>
      <c r="AK442" s="151"/>
      <c r="AL442" s="151"/>
      <c r="AM442" s="151"/>
      <c r="AN442" s="151"/>
      <c r="AO442" s="151"/>
      <c r="AP442" s="151"/>
      <c r="AQ442" s="151"/>
      <c r="AR442" s="151"/>
      <c r="AS442" s="151"/>
      <c r="AT442" s="151"/>
      <c r="AU442" s="151"/>
      <c r="AV442" s="151"/>
      <c r="AW442" s="151"/>
      <c r="AX442" s="151"/>
      <c r="AY442" s="151"/>
      <c r="AZ442" s="151"/>
      <c r="BA442" s="151"/>
      <c r="BB442" s="151"/>
      <c r="BC442" s="151"/>
      <c r="BD442" s="151"/>
      <c r="BE442" s="151"/>
      <c r="BF442" s="151"/>
      <c r="BG442" s="151"/>
      <c r="BH442" s="151"/>
      <c r="BI442" s="151"/>
      <c r="BJ442" s="151"/>
      <c r="BK442" s="151"/>
      <c r="BL442" s="151"/>
      <c r="BM442" s="151"/>
      <c r="BN442" s="151"/>
      <c r="BO442" s="151"/>
      <c r="BP442" s="151"/>
      <c r="BQ442" s="151"/>
      <c r="BR442" s="151"/>
    </row>
    <row r="443" spans="1:70" s="38" customFormat="1" ht="33">
      <c r="A443" s="35"/>
      <c r="B443" s="123"/>
      <c r="C443" s="145">
        <f t="shared" ca="1" si="464"/>
        <v>63</v>
      </c>
      <c r="D443" s="264">
        <f t="shared" ca="1" si="464"/>
        <v>0</v>
      </c>
      <c r="E443" s="145">
        <f t="shared" ref="E443:M443" ca="1" si="527">E442</f>
        <v>25</v>
      </c>
      <c r="F443" s="145">
        <f t="shared" ca="1" si="527"/>
        <v>850</v>
      </c>
      <c r="G443" s="145" t="str">
        <f t="shared" ca="1" si="527"/>
        <v>DC63-02022A</v>
      </c>
      <c r="H443" s="196">
        <f t="shared" ca="1" si="527"/>
        <v>755</v>
      </c>
      <c r="I443" s="145">
        <f t="shared" si="527"/>
        <v>0</v>
      </c>
      <c r="J443" s="213">
        <f t="shared" ca="1" si="527"/>
        <v>1</v>
      </c>
      <c r="K443" s="146">
        <f t="shared" ca="1" si="527"/>
        <v>1847</v>
      </c>
      <c r="L443" s="146">
        <f t="shared" ca="1" si="527"/>
        <v>54</v>
      </c>
      <c r="M443" s="146">
        <f t="shared" ca="1" si="527"/>
        <v>1</v>
      </c>
      <c r="N443" s="194">
        <f t="shared" ca="1" si="471"/>
        <v>66.666666666666671</v>
      </c>
      <c r="O443" s="137" t="e">
        <f ca="1">O442/O441</f>
        <v>#DIV/0!</v>
      </c>
      <c r="P443" s="136" t="s">
        <v>239</v>
      </c>
      <c r="Q443" s="138" t="str">
        <f t="shared" ref="Q443:AJ443" ca="1" si="528">IFERROR(Q442/Q441,"")</f>
        <v/>
      </c>
      <c r="R443" s="138" t="str">
        <f t="shared" ca="1" si="528"/>
        <v/>
      </c>
      <c r="S443" s="138" t="str">
        <f t="shared" ca="1" si="528"/>
        <v/>
      </c>
      <c r="T443" s="138" t="str">
        <f t="shared" ca="1" si="528"/>
        <v/>
      </c>
      <c r="U443" s="138" t="str">
        <f t="shared" ca="1" si="528"/>
        <v/>
      </c>
      <c r="V443" s="138" t="str">
        <f t="shared" ca="1" si="528"/>
        <v/>
      </c>
      <c r="W443" s="138" t="str">
        <f t="shared" ca="1" si="528"/>
        <v/>
      </c>
      <c r="X443" s="138" t="str">
        <f t="shared" ca="1" si="528"/>
        <v/>
      </c>
      <c r="Y443" s="138" t="str">
        <f t="shared" ca="1" si="528"/>
        <v/>
      </c>
      <c r="Z443" s="138" t="str">
        <f t="shared" ca="1" si="528"/>
        <v/>
      </c>
      <c r="AA443" s="138" t="str">
        <f t="shared" ca="1" si="528"/>
        <v/>
      </c>
      <c r="AB443" s="138" t="str">
        <f t="shared" ca="1" si="528"/>
        <v/>
      </c>
      <c r="AC443" s="138" t="str">
        <f t="shared" ca="1" si="528"/>
        <v/>
      </c>
      <c r="AD443" s="138" t="str">
        <f t="shared" ca="1" si="528"/>
        <v/>
      </c>
      <c r="AE443" s="138" t="str">
        <f t="shared" ca="1" si="528"/>
        <v/>
      </c>
      <c r="AF443" s="138" t="str">
        <f t="shared" ca="1" si="528"/>
        <v/>
      </c>
      <c r="AG443" s="138" t="str">
        <f t="shared" ca="1" si="528"/>
        <v/>
      </c>
      <c r="AH443" s="138" t="str">
        <f t="shared" ca="1" si="528"/>
        <v/>
      </c>
      <c r="AI443" s="138" t="str">
        <f t="shared" ca="1" si="528"/>
        <v/>
      </c>
      <c r="AJ443" s="138" t="str">
        <f t="shared" ca="1" si="528"/>
        <v/>
      </c>
      <c r="AK443" s="151"/>
      <c r="AL443" s="151"/>
      <c r="AM443" s="151"/>
      <c r="AN443" s="151"/>
      <c r="AO443" s="151"/>
      <c r="AP443" s="151"/>
      <c r="AQ443" s="151"/>
      <c r="AR443" s="151"/>
      <c r="AS443" s="151"/>
      <c r="AT443" s="151"/>
      <c r="AU443" s="151"/>
      <c r="AV443" s="151"/>
      <c r="AW443" s="151"/>
      <c r="AX443" s="151"/>
      <c r="AY443" s="151"/>
      <c r="AZ443" s="151"/>
      <c r="BA443" s="151"/>
      <c r="BB443" s="151"/>
      <c r="BC443" s="151"/>
      <c r="BD443" s="151"/>
      <c r="BE443" s="151"/>
      <c r="BF443" s="151"/>
      <c r="BG443" s="151"/>
      <c r="BH443" s="151"/>
      <c r="BI443" s="151"/>
      <c r="BJ443" s="151"/>
      <c r="BK443" s="151"/>
      <c r="BL443" s="151"/>
      <c r="BM443" s="151"/>
      <c r="BN443" s="151"/>
      <c r="BO443" s="151"/>
      <c r="BP443" s="151"/>
      <c r="BQ443" s="151"/>
      <c r="BR443" s="151"/>
    </row>
    <row r="444" spans="1:70" s="115" customFormat="1" ht="33">
      <c r="A444" s="114"/>
      <c r="B444" s="121"/>
      <c r="C444" s="141">
        <f ca="1">IF(P448="Good",COUNTIF(INDIRECT("P1:P"&amp;ROW(P448)),"Good"))</f>
        <v>64</v>
      </c>
      <c r="D444" s="285" t="str">
        <f ca="1">IFERROR(SUM(Q448:AJ448)/SUM(Q447:AJ447),"-")</f>
        <v>-</v>
      </c>
      <c r="E444" s="139">
        <f ca="1">VLOOKUP(G444,'Code List'!B:D,2,0)</f>
        <v>26</v>
      </c>
      <c r="F444" s="139">
        <f ca="1">VLOOKUP(G444,'Code List'!B:D,3,0)</f>
        <v>650</v>
      </c>
      <c r="G444" s="87" t="str">
        <f ca="1">VLOOKUP(C444,'Code List'!A:B,2,0)</f>
        <v>DA61-11386A</v>
      </c>
      <c r="H444" s="195">
        <f ca="1">SUM(Q445:AJ445)-K444</f>
        <v>331</v>
      </c>
      <c r="I444" s="133"/>
      <c r="J444" s="211">
        <f ca="1">VLOOKUP(G444,'Code List'!B:G,6,0)</f>
        <v>1</v>
      </c>
      <c r="K444" s="140">
        <f ca="1">SUMIFS(Stock!C:C,Stock!B:B,'DA Injection'!G444)+SUMIFS(Stock!C:C,Stock!B:B,VLOOKUP('DA Injection'!G444,'Code List'!$B:$K,10,0))</f>
        <v>693</v>
      </c>
      <c r="L444" s="140">
        <f ca="1">VLOOKUP(G444,'Code List'!B:F,4,0)</f>
        <v>63</v>
      </c>
      <c r="M444" s="140">
        <f ca="1">VLOOKUP(G444,'Code List'!B:F,5,0)</f>
        <v>2</v>
      </c>
      <c r="N444" s="197">
        <f t="shared" ca="1" si="471"/>
        <v>114.28571428571429</v>
      </c>
      <c r="O444" s="134"/>
      <c r="P444" s="124" t="s">
        <v>231</v>
      </c>
      <c r="Q444" s="125" t="s">
        <v>228</v>
      </c>
      <c r="R444" s="126" t="s">
        <v>229</v>
      </c>
      <c r="S444" s="125" t="s">
        <v>228</v>
      </c>
      <c r="T444" s="126" t="s">
        <v>229</v>
      </c>
      <c r="U444" s="125" t="s">
        <v>228</v>
      </c>
      <c r="V444" s="126" t="s">
        <v>229</v>
      </c>
      <c r="W444" s="125" t="s">
        <v>228</v>
      </c>
      <c r="X444" s="126" t="s">
        <v>229</v>
      </c>
      <c r="Y444" s="125" t="s">
        <v>228</v>
      </c>
      <c r="Z444" s="126" t="s">
        <v>229</v>
      </c>
      <c r="AA444" s="125" t="s">
        <v>228</v>
      </c>
      <c r="AB444" s="126" t="s">
        <v>229</v>
      </c>
      <c r="AC444" s="125" t="s">
        <v>228</v>
      </c>
      <c r="AD444" s="126" t="s">
        <v>229</v>
      </c>
      <c r="AE444" s="125" t="s">
        <v>228</v>
      </c>
      <c r="AF444" s="126" t="s">
        <v>229</v>
      </c>
      <c r="AG444" s="125" t="s">
        <v>228</v>
      </c>
      <c r="AH444" s="126" t="s">
        <v>229</v>
      </c>
      <c r="AI444" s="125" t="s">
        <v>228</v>
      </c>
      <c r="AJ444" s="126" t="s">
        <v>229</v>
      </c>
      <c r="AK444" s="150"/>
      <c r="AL444" s="150"/>
      <c r="AM444" s="150"/>
      <c r="AN444" s="150"/>
      <c r="AO444" s="150"/>
      <c r="AP444" s="150"/>
      <c r="AQ444" s="150"/>
      <c r="AR444" s="150"/>
      <c r="AS444" s="150"/>
      <c r="AT444" s="150"/>
      <c r="AU444" s="150"/>
      <c r="AV444" s="150"/>
      <c r="AW444" s="150"/>
      <c r="AX444" s="150"/>
      <c r="AY444" s="150"/>
      <c r="AZ444" s="150"/>
      <c r="BA444" s="150"/>
      <c r="BB444" s="150"/>
      <c r="BC444" s="150"/>
      <c r="BD444" s="150"/>
      <c r="BE444" s="150"/>
      <c r="BF444" s="150"/>
      <c r="BG444" s="150"/>
      <c r="BH444" s="150"/>
      <c r="BI444" s="150"/>
      <c r="BJ444" s="150"/>
      <c r="BK444" s="150"/>
      <c r="BL444" s="150"/>
      <c r="BM444" s="150"/>
      <c r="BN444" s="150"/>
      <c r="BO444" s="150"/>
      <c r="BP444" s="150"/>
      <c r="BQ444" s="150"/>
      <c r="BR444" s="150"/>
    </row>
    <row r="445" spans="1:70" s="115" customFormat="1" ht="66.95" customHeight="1">
      <c r="A445" s="114"/>
      <c r="B445" s="121"/>
      <c r="C445" s="144">
        <f t="shared" ref="C445:M445" ca="1" si="529">C444</f>
        <v>64</v>
      </c>
      <c r="D445" s="264" t="str">
        <f t="shared" ca="1" si="529"/>
        <v>-</v>
      </c>
      <c r="E445" s="144">
        <f t="shared" ca="1" si="529"/>
        <v>26</v>
      </c>
      <c r="F445" s="144">
        <f t="shared" ca="1" si="529"/>
        <v>650</v>
      </c>
      <c r="G445" s="144" t="str">
        <f t="shared" ca="1" si="529"/>
        <v>DA61-11386A</v>
      </c>
      <c r="H445" s="196">
        <f t="shared" ca="1" si="529"/>
        <v>331</v>
      </c>
      <c r="I445" s="144">
        <f t="shared" si="529"/>
        <v>0</v>
      </c>
      <c r="J445" s="212">
        <f t="shared" ca="1" si="529"/>
        <v>1</v>
      </c>
      <c r="K445" s="146">
        <f t="shared" ca="1" si="529"/>
        <v>693</v>
      </c>
      <c r="L445" s="146">
        <f t="shared" ca="1" si="529"/>
        <v>63</v>
      </c>
      <c r="M445" s="146">
        <f t="shared" ca="1" si="529"/>
        <v>2</v>
      </c>
      <c r="N445" s="193">
        <f t="shared" ca="1" si="471"/>
        <v>114.28571428571429</v>
      </c>
      <c r="O445" s="134" t="s">
        <v>238</v>
      </c>
      <c r="P445" s="124"/>
      <c r="Q445" s="463">
        <f ca="1">IF(SUMIFS(INDIRECT("'PSI WM REF'!"&amp;SUBSTITUTE(ADDRESS(1,MATCH(Q$2,INDIRECT("'PSI WM REF'!"&amp;"5:5"),0)),"$1","")&amp;":"&amp;SUBSTITUTE(ADDRESS(1,MATCH(Q$2,INDIRECT("'PSI WM REF'!"&amp;"5:5"),0)),"$1","")),INDIRECT("'PSI WM REF'!"&amp;"C:C"),$G444,INDIRECT("'PSI WM REF'!"&amp;"U:U"),"3.Balance stock (only SEHC)")&gt;0,0,IF(ABS(SUMIFS(INDIRECT("'PSI WM REF'!"&amp;SUBSTITUTE(ADDRESS(1,MATCH(Q$2,INDIRECT("'PSI WM REF'!"&amp;"5:5"),0)),"$1","")&amp;":"&amp;SUBSTITUTE(ADDRESS(1,MATCH(Q$2,INDIRECT("'PSI WM REF'!"&amp;"5:5"),0)),"$1","")),INDIRECT("'PSI WM REF'!"&amp;"C:C"),$G444,INDIRECT("'PSI WM REF'!"&amp;"U:U"),"3.Balance stock (only SEHC)"))&gt;SUMIFS(INDIRECT("'PSI WM REF'!"&amp;SUBSTITUTE(ADDRESS(1,MATCH(Q$2,INDIRECT("'PSI WM REF'!"&amp;"5:5"),0)),"$1","")&amp;":"&amp;SUBSTITUTE(ADDRESS(1,MATCH(Q$2,INDIRECT("'PSI WM REF'!"&amp;"5:5"),0)),"$1","")),INDIRECT("'PSI WM REF'!"&amp;"C:C"),$G444,INDIRECT("'PSI WM REF'!"&amp;"U:U"),"1.Requirements (필요량)"),SUMIFS(INDIRECT("'PSI WM REF'!"&amp;SUBSTITUTE(ADDRESS(1,MATCH(Q$2,INDIRECT("'PSI WM REF'!"&amp;"5:5"),0)),"$1","")&amp;":"&amp;SUBSTITUTE(ADDRESS(1,MATCH(Q$2,INDIRECT("'PSI WM REF'!"&amp;"5:5"),0)),"$1","")),INDIRECT("'PSI WM REF'!"&amp;"C:C"),$G444,INDIRECT("'PSI WM REF'!"&amp;"U:U"),"1.Requirements (필요량)"),ABS(SUMIFS(INDIRECT("'PSI WM REF'!"&amp;SUBSTITUTE(ADDRESS(1,MATCH(Q$2,INDIRECT("'PSI WM REF'!"&amp;"5:5"),0)),"$1","")&amp;":"&amp;SUBSTITUTE(ADDRESS(1,MATCH(Q$2,INDIRECT("'PSI WM REF'!"&amp;"5:5"),0)),"$1","")),INDIRECT("'PSI WM REF'!"&amp;"C:C"),$G444,INDIRECT("'PSI WM REF'!"&amp;"U:U"),"3.Balance stock (only SEHC)"))))+N(" [[[[               Comment: WM REF PSI              ]]]")+IFERROR(SUMIFS(INDIRECT("'PSI VC'!"&amp;SUBSTITUTE(ADDRESS(1,MATCH(Q$2,INDIRECT("'PSI VC'!"&amp;"3:3"),0)),"$1","")&amp;":"&amp;SUBSTITUTE(ADDRESS(1,MATCH(Q$2,INDIRECT("'PSI VC'!"&amp;"3:3"),0)),"$1","")),INDIRECT("'PSI VC'!"&amp;"A:A"),$G444),0)+N("[[[                    Comment: VC PSI                    ]]]")+SUMIFS(INDIRECT("'Assy PSI Shortage'!"&amp;SUBSTITUTE(ADDRESS(1,42+MATCH(Q$2,INDIRECT("'Assy PSI Shortage'!"&amp;"AQ2:BA2"),0)),"$1","")&amp;":"&amp;SUBSTITUTE(ADDRESS(1,42+MATCH(Q$2,INDIRECT("'Assy PSI Shortage'!"&amp;"AQ2:BA2"),0)),"$1","")),'Assy PSI Shortage'!$AP:$AP,'DA Injection'!$G444)+N("[[[                    Comment: Assy PSI                    ]]]")</f>
        <v>0</v>
      </c>
      <c r="R445" s="464"/>
      <c r="S445" s="463">
        <f ca="1">IF(SUMIFS(INDIRECT("'PSI WM REF'!"&amp;SUBSTITUTE(ADDRESS(1,MATCH(S$2,INDIRECT("'PSI WM REF'!"&amp;"5:5"),0)),"$1","")&amp;":"&amp;SUBSTITUTE(ADDRESS(1,MATCH(S$2,INDIRECT("'PSI WM REF'!"&amp;"5:5"),0)),"$1","")),INDIRECT("'PSI WM REF'!"&amp;"C:C"),$G444,INDIRECT("'PSI WM REF'!"&amp;"U:U"),"3.Balance stock (only SEHC)")&gt;0,0,IF(ABS(SUMIFS(INDIRECT("'PSI WM REF'!"&amp;SUBSTITUTE(ADDRESS(1,MATCH(S$2,INDIRECT("'PSI WM REF'!"&amp;"5:5"),0)),"$1","")&amp;":"&amp;SUBSTITUTE(ADDRESS(1,MATCH(S$2,INDIRECT("'PSI WM REF'!"&amp;"5:5"),0)),"$1","")),INDIRECT("'PSI WM REF'!"&amp;"C:C"),$G444,INDIRECT("'PSI WM REF'!"&amp;"U:U"),"3.Balance stock (only SEHC)"))&gt;SUMIFS(INDIRECT("'PSI WM REF'!"&amp;SUBSTITUTE(ADDRESS(1,MATCH(S$2,INDIRECT("'PSI WM REF'!"&amp;"5:5"),0)),"$1","")&amp;":"&amp;SUBSTITUTE(ADDRESS(1,MATCH(S$2,INDIRECT("'PSI WM REF'!"&amp;"5:5"),0)),"$1","")),INDIRECT("'PSI WM REF'!"&amp;"C:C"),$G444,INDIRECT("'PSI WM REF'!"&amp;"U:U"),"1.Requirements (필요량)"),SUMIFS(INDIRECT("'PSI WM REF'!"&amp;SUBSTITUTE(ADDRESS(1,MATCH(S$2,INDIRECT("'PSI WM REF'!"&amp;"5:5"),0)),"$1","")&amp;":"&amp;SUBSTITUTE(ADDRESS(1,MATCH(S$2,INDIRECT("'PSI WM REF'!"&amp;"5:5"),0)),"$1","")),INDIRECT("'PSI WM REF'!"&amp;"C:C"),$G444,INDIRECT("'PSI WM REF'!"&amp;"U:U"),"1.Requirements (필요량)"),ABS(SUMIFS(INDIRECT("'PSI WM REF'!"&amp;SUBSTITUTE(ADDRESS(1,MATCH(S$2,INDIRECT("'PSI WM REF'!"&amp;"5:5"),0)),"$1","")&amp;":"&amp;SUBSTITUTE(ADDRESS(1,MATCH(S$2,INDIRECT("'PSI WM REF'!"&amp;"5:5"),0)),"$1","")),INDIRECT("'PSI WM REF'!"&amp;"C:C"),$G444,INDIRECT("'PSI WM REF'!"&amp;"U:U"),"3.Balance stock (only SEHC)"))))+N(" [[[[               Comment: WM REF PSI              ]]]")+IFERROR(SUMIFS(INDIRECT("'PSI VC'!"&amp;SUBSTITUTE(ADDRESS(1,MATCH(S$2,INDIRECT("'PSI VC'!"&amp;"3:3"),0)),"$1","")&amp;":"&amp;SUBSTITUTE(ADDRESS(1,MATCH(S$2,INDIRECT("'PSI VC'!"&amp;"3:3"),0)),"$1","")),INDIRECT("'PSI VC'!"&amp;"A:A"),$G444),0)+N("[[[                    Comment: VC PSI                    ]]]")+SUMIFS(INDIRECT("'Assy PSI Shortage'!"&amp;SUBSTITUTE(ADDRESS(1,42+MATCH(S$2,INDIRECT("'Assy PSI Shortage'!"&amp;"AQ2:BA2"),0)),"$1","")&amp;":"&amp;SUBSTITUTE(ADDRESS(1,42+MATCH(S$2,INDIRECT("'Assy PSI Shortage'!"&amp;"AQ2:BA2"),0)),"$1","")),'Assy PSI Shortage'!$AP:$AP,'DA Injection'!$G444)+N("[[[                    Comment: Assy PSI                    ]]]")</f>
        <v>0</v>
      </c>
      <c r="T445" s="464"/>
      <c r="U445" s="463">
        <f ca="1">IF(SUMIFS(INDIRECT("'PSI WM REF'!"&amp;SUBSTITUTE(ADDRESS(1,MATCH(U$2,INDIRECT("'PSI WM REF'!"&amp;"5:5"),0)),"$1","")&amp;":"&amp;SUBSTITUTE(ADDRESS(1,MATCH(U$2,INDIRECT("'PSI WM REF'!"&amp;"5:5"),0)),"$1","")),INDIRECT("'PSI WM REF'!"&amp;"C:C"),$G444,INDIRECT("'PSI WM REF'!"&amp;"U:U"),"3.Balance stock (only SEHC)")&gt;0,0,IF(ABS(SUMIFS(INDIRECT("'PSI WM REF'!"&amp;SUBSTITUTE(ADDRESS(1,MATCH(U$2,INDIRECT("'PSI WM REF'!"&amp;"5:5"),0)),"$1","")&amp;":"&amp;SUBSTITUTE(ADDRESS(1,MATCH(U$2,INDIRECT("'PSI WM REF'!"&amp;"5:5"),0)),"$1","")),INDIRECT("'PSI WM REF'!"&amp;"C:C"),$G444,INDIRECT("'PSI WM REF'!"&amp;"U:U"),"3.Balance stock (only SEHC)"))&gt;SUMIFS(INDIRECT("'PSI WM REF'!"&amp;SUBSTITUTE(ADDRESS(1,MATCH(U$2,INDIRECT("'PSI WM REF'!"&amp;"5:5"),0)),"$1","")&amp;":"&amp;SUBSTITUTE(ADDRESS(1,MATCH(U$2,INDIRECT("'PSI WM REF'!"&amp;"5:5"),0)),"$1","")),INDIRECT("'PSI WM REF'!"&amp;"C:C"),$G444,INDIRECT("'PSI WM REF'!"&amp;"U:U"),"1.Requirements (필요량)"),SUMIFS(INDIRECT("'PSI WM REF'!"&amp;SUBSTITUTE(ADDRESS(1,MATCH(U$2,INDIRECT("'PSI WM REF'!"&amp;"5:5"),0)),"$1","")&amp;":"&amp;SUBSTITUTE(ADDRESS(1,MATCH(U$2,INDIRECT("'PSI WM REF'!"&amp;"5:5"),0)),"$1","")),INDIRECT("'PSI WM REF'!"&amp;"C:C"),$G444,INDIRECT("'PSI WM REF'!"&amp;"U:U"),"1.Requirements (필요량)"),ABS(SUMIFS(INDIRECT("'PSI WM REF'!"&amp;SUBSTITUTE(ADDRESS(1,MATCH(U$2,INDIRECT("'PSI WM REF'!"&amp;"5:5"),0)),"$1","")&amp;":"&amp;SUBSTITUTE(ADDRESS(1,MATCH(U$2,INDIRECT("'PSI WM REF'!"&amp;"5:5"),0)),"$1","")),INDIRECT("'PSI WM REF'!"&amp;"C:C"),$G444,INDIRECT("'PSI WM REF'!"&amp;"U:U"),"3.Balance stock (only SEHC)"))))+N(" [[[[               Comment: WM REF PSI              ]]]")+IFERROR(SUMIFS(INDIRECT("'PSI VC'!"&amp;SUBSTITUTE(ADDRESS(1,MATCH(U$2,INDIRECT("'PSI VC'!"&amp;"3:3"),0)),"$1","")&amp;":"&amp;SUBSTITUTE(ADDRESS(1,MATCH(U$2,INDIRECT("'PSI VC'!"&amp;"3:3"),0)),"$1","")),INDIRECT("'PSI VC'!"&amp;"A:A"),$G444),0)+N("[[[                    Comment: VC PSI                    ]]]")+SUMIFS(INDIRECT("'Assy PSI Shortage'!"&amp;SUBSTITUTE(ADDRESS(1,42+MATCH(U$2,INDIRECT("'Assy PSI Shortage'!"&amp;"AQ2:BA2"),0)),"$1","")&amp;":"&amp;SUBSTITUTE(ADDRESS(1,42+MATCH(U$2,INDIRECT("'Assy PSI Shortage'!"&amp;"AQ2:BA2"),0)),"$1","")),'Assy PSI Shortage'!$AP:$AP,'DA Injection'!$G444)+N("[[[                    Comment: Assy PSI                    ]]]")</f>
        <v>0</v>
      </c>
      <c r="V445" s="464"/>
      <c r="W445" s="463">
        <f ca="1">IF(SUMIFS(INDIRECT("'PSI WM REF'!"&amp;SUBSTITUTE(ADDRESS(1,MATCH(W$2,INDIRECT("'PSI WM REF'!"&amp;"5:5"),0)),"$1","")&amp;":"&amp;SUBSTITUTE(ADDRESS(1,MATCH(W$2,INDIRECT("'PSI WM REF'!"&amp;"5:5"),0)),"$1","")),INDIRECT("'PSI WM REF'!"&amp;"C:C"),$G444,INDIRECT("'PSI WM REF'!"&amp;"U:U"),"3.Balance stock (only SEHC)")&gt;0,0,IF(ABS(SUMIFS(INDIRECT("'PSI WM REF'!"&amp;SUBSTITUTE(ADDRESS(1,MATCH(W$2,INDIRECT("'PSI WM REF'!"&amp;"5:5"),0)),"$1","")&amp;":"&amp;SUBSTITUTE(ADDRESS(1,MATCH(W$2,INDIRECT("'PSI WM REF'!"&amp;"5:5"),0)),"$1","")),INDIRECT("'PSI WM REF'!"&amp;"C:C"),$G444,INDIRECT("'PSI WM REF'!"&amp;"U:U"),"3.Balance stock (only SEHC)"))&gt;SUMIFS(INDIRECT("'PSI WM REF'!"&amp;SUBSTITUTE(ADDRESS(1,MATCH(W$2,INDIRECT("'PSI WM REF'!"&amp;"5:5"),0)),"$1","")&amp;":"&amp;SUBSTITUTE(ADDRESS(1,MATCH(W$2,INDIRECT("'PSI WM REF'!"&amp;"5:5"),0)),"$1","")),INDIRECT("'PSI WM REF'!"&amp;"C:C"),$G444,INDIRECT("'PSI WM REF'!"&amp;"U:U"),"1.Requirements (필요량)"),SUMIFS(INDIRECT("'PSI WM REF'!"&amp;SUBSTITUTE(ADDRESS(1,MATCH(W$2,INDIRECT("'PSI WM REF'!"&amp;"5:5"),0)),"$1","")&amp;":"&amp;SUBSTITUTE(ADDRESS(1,MATCH(W$2,INDIRECT("'PSI WM REF'!"&amp;"5:5"),0)),"$1","")),INDIRECT("'PSI WM REF'!"&amp;"C:C"),$G444,INDIRECT("'PSI WM REF'!"&amp;"U:U"),"1.Requirements (필요량)"),ABS(SUMIFS(INDIRECT("'PSI WM REF'!"&amp;SUBSTITUTE(ADDRESS(1,MATCH(W$2,INDIRECT("'PSI WM REF'!"&amp;"5:5"),0)),"$1","")&amp;":"&amp;SUBSTITUTE(ADDRESS(1,MATCH(W$2,INDIRECT("'PSI WM REF'!"&amp;"5:5"),0)),"$1","")),INDIRECT("'PSI WM REF'!"&amp;"C:C"),$G444,INDIRECT("'PSI WM REF'!"&amp;"U:U"),"3.Balance stock (only SEHC)"))))+N(" [[[[               Comment: WM REF PSI              ]]]")+IFERROR(SUMIFS(INDIRECT("'PSI VC'!"&amp;SUBSTITUTE(ADDRESS(1,MATCH(W$2,INDIRECT("'PSI VC'!"&amp;"3:3"),0)),"$1","")&amp;":"&amp;SUBSTITUTE(ADDRESS(1,MATCH(W$2,INDIRECT("'PSI VC'!"&amp;"3:3"),0)),"$1","")),INDIRECT("'PSI VC'!"&amp;"A:A"),$G444),0)+N("[[[                    Comment: VC PSI                    ]]]")+SUMIFS(INDIRECT("'Assy PSI Shortage'!"&amp;SUBSTITUTE(ADDRESS(1,42+MATCH(W$2,INDIRECT("'Assy PSI Shortage'!"&amp;"AQ2:BA2"),0)),"$1","")&amp;":"&amp;SUBSTITUTE(ADDRESS(1,42+MATCH(W$2,INDIRECT("'Assy PSI Shortage'!"&amp;"AQ2:BA2"),0)),"$1","")),'Assy PSI Shortage'!$AP:$AP,'DA Injection'!$G444)+N("[[[                    Comment: Assy PSI                    ]]]")</f>
        <v>230</v>
      </c>
      <c r="X445" s="464"/>
      <c r="Y445" s="463">
        <f ca="1">IF(SUMIFS(INDIRECT("'PSI WM REF'!"&amp;SUBSTITUTE(ADDRESS(1,MATCH(Y$2,INDIRECT("'PSI WM REF'!"&amp;"5:5"),0)),"$1","")&amp;":"&amp;SUBSTITUTE(ADDRESS(1,MATCH(Y$2,INDIRECT("'PSI WM REF'!"&amp;"5:5"),0)),"$1","")),INDIRECT("'PSI WM REF'!"&amp;"C:C"),$G444,INDIRECT("'PSI WM REF'!"&amp;"U:U"),"3.Balance stock (only SEHC)")&gt;0,0,IF(ABS(SUMIFS(INDIRECT("'PSI WM REF'!"&amp;SUBSTITUTE(ADDRESS(1,MATCH(Y$2,INDIRECT("'PSI WM REF'!"&amp;"5:5"),0)),"$1","")&amp;":"&amp;SUBSTITUTE(ADDRESS(1,MATCH(Y$2,INDIRECT("'PSI WM REF'!"&amp;"5:5"),0)),"$1","")),INDIRECT("'PSI WM REF'!"&amp;"C:C"),$G444,INDIRECT("'PSI WM REF'!"&amp;"U:U"),"3.Balance stock (only SEHC)"))&gt;SUMIFS(INDIRECT("'PSI WM REF'!"&amp;SUBSTITUTE(ADDRESS(1,MATCH(Y$2,INDIRECT("'PSI WM REF'!"&amp;"5:5"),0)),"$1","")&amp;":"&amp;SUBSTITUTE(ADDRESS(1,MATCH(Y$2,INDIRECT("'PSI WM REF'!"&amp;"5:5"),0)),"$1","")),INDIRECT("'PSI WM REF'!"&amp;"C:C"),$G444,INDIRECT("'PSI WM REF'!"&amp;"U:U"),"1.Requirements (필요량)"),SUMIFS(INDIRECT("'PSI WM REF'!"&amp;SUBSTITUTE(ADDRESS(1,MATCH(Y$2,INDIRECT("'PSI WM REF'!"&amp;"5:5"),0)),"$1","")&amp;":"&amp;SUBSTITUTE(ADDRESS(1,MATCH(Y$2,INDIRECT("'PSI WM REF'!"&amp;"5:5"),0)),"$1","")),INDIRECT("'PSI WM REF'!"&amp;"C:C"),$G444,INDIRECT("'PSI WM REF'!"&amp;"U:U"),"1.Requirements (필요량)"),ABS(SUMIFS(INDIRECT("'PSI WM REF'!"&amp;SUBSTITUTE(ADDRESS(1,MATCH(Y$2,INDIRECT("'PSI WM REF'!"&amp;"5:5"),0)),"$1","")&amp;":"&amp;SUBSTITUTE(ADDRESS(1,MATCH(Y$2,INDIRECT("'PSI WM REF'!"&amp;"5:5"),0)),"$1","")),INDIRECT("'PSI WM REF'!"&amp;"C:C"),$G444,INDIRECT("'PSI WM REF'!"&amp;"U:U"),"3.Balance stock (only SEHC)"))))+N(" [[[[               Comment: WM REF PSI              ]]]")+IFERROR(SUMIFS(INDIRECT("'PSI VC'!"&amp;SUBSTITUTE(ADDRESS(1,MATCH(Y$2,INDIRECT("'PSI VC'!"&amp;"3:3"),0)),"$1","")&amp;":"&amp;SUBSTITUTE(ADDRESS(1,MATCH(Y$2,INDIRECT("'PSI VC'!"&amp;"3:3"),0)),"$1","")),INDIRECT("'PSI VC'!"&amp;"A:A"),$G444),0)+N("[[[                    Comment: VC PSI                    ]]]")+SUMIFS(INDIRECT("'Assy PSI Shortage'!"&amp;SUBSTITUTE(ADDRESS(1,42+MATCH(Y$2,INDIRECT("'Assy PSI Shortage'!"&amp;"AQ2:BA2"),0)),"$1","")&amp;":"&amp;SUBSTITUTE(ADDRESS(1,42+MATCH(Y$2,INDIRECT("'Assy PSI Shortage'!"&amp;"AQ2:BA2"),0)),"$1","")),'Assy PSI Shortage'!$AP:$AP,'DA Injection'!$G444)+N("[[[                    Comment: Assy PSI                    ]]]")</f>
        <v>794</v>
      </c>
      <c r="Z445" s="464"/>
      <c r="AA445" s="463">
        <f ca="1">IF(SUMIFS(INDIRECT("'PSI WM REF'!"&amp;SUBSTITUTE(ADDRESS(1,MATCH(AA$2,INDIRECT("'PSI WM REF'!"&amp;"5:5"),0)),"$1","")&amp;":"&amp;SUBSTITUTE(ADDRESS(1,MATCH(AA$2,INDIRECT("'PSI WM REF'!"&amp;"5:5"),0)),"$1","")),INDIRECT("'PSI WM REF'!"&amp;"C:C"),$G444,INDIRECT("'PSI WM REF'!"&amp;"U:U"),"3.Balance stock (only SEHC)")&gt;0,0,IF(ABS(SUMIFS(INDIRECT("'PSI WM REF'!"&amp;SUBSTITUTE(ADDRESS(1,MATCH(AA$2,INDIRECT("'PSI WM REF'!"&amp;"5:5"),0)),"$1","")&amp;":"&amp;SUBSTITUTE(ADDRESS(1,MATCH(AA$2,INDIRECT("'PSI WM REF'!"&amp;"5:5"),0)),"$1","")),INDIRECT("'PSI WM REF'!"&amp;"C:C"),$G444,INDIRECT("'PSI WM REF'!"&amp;"U:U"),"3.Balance stock (only SEHC)"))&gt;SUMIFS(INDIRECT("'PSI WM REF'!"&amp;SUBSTITUTE(ADDRESS(1,MATCH(AA$2,INDIRECT("'PSI WM REF'!"&amp;"5:5"),0)),"$1","")&amp;":"&amp;SUBSTITUTE(ADDRESS(1,MATCH(AA$2,INDIRECT("'PSI WM REF'!"&amp;"5:5"),0)),"$1","")),INDIRECT("'PSI WM REF'!"&amp;"C:C"),$G444,INDIRECT("'PSI WM REF'!"&amp;"U:U"),"1.Requirements (필요량)"),SUMIFS(INDIRECT("'PSI WM REF'!"&amp;SUBSTITUTE(ADDRESS(1,MATCH(AA$2,INDIRECT("'PSI WM REF'!"&amp;"5:5"),0)),"$1","")&amp;":"&amp;SUBSTITUTE(ADDRESS(1,MATCH(AA$2,INDIRECT("'PSI WM REF'!"&amp;"5:5"),0)),"$1","")),INDIRECT("'PSI WM REF'!"&amp;"C:C"),$G444,INDIRECT("'PSI WM REF'!"&amp;"U:U"),"1.Requirements (필요량)"),ABS(SUMIFS(INDIRECT("'PSI WM REF'!"&amp;SUBSTITUTE(ADDRESS(1,MATCH(AA$2,INDIRECT("'PSI WM REF'!"&amp;"5:5"),0)),"$1","")&amp;":"&amp;SUBSTITUTE(ADDRESS(1,MATCH(AA$2,INDIRECT("'PSI WM REF'!"&amp;"5:5"),0)),"$1","")),INDIRECT("'PSI WM REF'!"&amp;"C:C"),$G444,INDIRECT("'PSI WM REF'!"&amp;"U:U"),"3.Balance stock (only SEHC)"))))+N(" [[[[               Comment: WM REF PSI              ]]]")+IFERROR(SUMIFS(INDIRECT("'PSI VC'!"&amp;SUBSTITUTE(ADDRESS(1,MATCH(AA$2,INDIRECT("'PSI VC'!"&amp;"3:3"),0)),"$1","")&amp;":"&amp;SUBSTITUTE(ADDRESS(1,MATCH(AA$2,INDIRECT("'PSI VC'!"&amp;"3:3"),0)),"$1","")),INDIRECT("'PSI VC'!"&amp;"A:A"),$G444),0)+N("[[[                    Comment: VC PSI                    ]]]")+SUMIFS(INDIRECT("'Assy PSI Shortage'!"&amp;SUBSTITUTE(ADDRESS(1,42+MATCH(AA$2,INDIRECT("'Assy PSI Shortage'!"&amp;"AQ2:BA2"),0)),"$1","")&amp;":"&amp;SUBSTITUTE(ADDRESS(1,42+MATCH(AA$2,INDIRECT("'Assy PSI Shortage'!"&amp;"AQ2:BA2"),0)),"$1","")),'Assy PSI Shortage'!$AP:$AP,'DA Injection'!$G444)+N("[[[                    Comment: Assy PSI                    ]]]")</f>
        <v>0</v>
      </c>
      <c r="AB445" s="464"/>
      <c r="AC445" s="463">
        <f ca="1">IF(SUMIFS(INDIRECT("'PSI WM REF'!"&amp;SUBSTITUTE(ADDRESS(1,MATCH(AC$2,INDIRECT("'PSI WM REF'!"&amp;"5:5"),0)),"$1","")&amp;":"&amp;SUBSTITUTE(ADDRESS(1,MATCH(AC$2,INDIRECT("'PSI WM REF'!"&amp;"5:5"),0)),"$1","")),INDIRECT("'PSI WM REF'!"&amp;"C:C"),$G444,INDIRECT("'PSI WM REF'!"&amp;"U:U"),"3.Balance stock (only SEHC)")&gt;0,0,IF(ABS(SUMIFS(INDIRECT("'PSI WM REF'!"&amp;SUBSTITUTE(ADDRESS(1,MATCH(AC$2,INDIRECT("'PSI WM REF'!"&amp;"5:5"),0)),"$1","")&amp;":"&amp;SUBSTITUTE(ADDRESS(1,MATCH(AC$2,INDIRECT("'PSI WM REF'!"&amp;"5:5"),0)),"$1","")),INDIRECT("'PSI WM REF'!"&amp;"C:C"),$G444,INDIRECT("'PSI WM REF'!"&amp;"U:U"),"3.Balance stock (only SEHC)"))&gt;SUMIFS(INDIRECT("'PSI WM REF'!"&amp;SUBSTITUTE(ADDRESS(1,MATCH(AC$2,INDIRECT("'PSI WM REF'!"&amp;"5:5"),0)),"$1","")&amp;":"&amp;SUBSTITUTE(ADDRESS(1,MATCH(AC$2,INDIRECT("'PSI WM REF'!"&amp;"5:5"),0)),"$1","")),INDIRECT("'PSI WM REF'!"&amp;"C:C"),$G444,INDIRECT("'PSI WM REF'!"&amp;"U:U"),"1.Requirements (필요량)"),SUMIFS(INDIRECT("'PSI WM REF'!"&amp;SUBSTITUTE(ADDRESS(1,MATCH(AC$2,INDIRECT("'PSI WM REF'!"&amp;"5:5"),0)),"$1","")&amp;":"&amp;SUBSTITUTE(ADDRESS(1,MATCH(AC$2,INDIRECT("'PSI WM REF'!"&amp;"5:5"),0)),"$1","")),INDIRECT("'PSI WM REF'!"&amp;"C:C"),$G444,INDIRECT("'PSI WM REF'!"&amp;"U:U"),"1.Requirements (필요량)"),ABS(SUMIFS(INDIRECT("'PSI WM REF'!"&amp;SUBSTITUTE(ADDRESS(1,MATCH(AC$2,INDIRECT("'PSI WM REF'!"&amp;"5:5"),0)),"$1","")&amp;":"&amp;SUBSTITUTE(ADDRESS(1,MATCH(AC$2,INDIRECT("'PSI WM REF'!"&amp;"5:5"),0)),"$1","")),INDIRECT("'PSI WM REF'!"&amp;"C:C"),$G444,INDIRECT("'PSI WM REF'!"&amp;"U:U"),"3.Balance stock (only SEHC)"))))+N(" [[[[               Comment: WM REF PSI              ]]]")+IFERROR(SUMIFS(INDIRECT("'PSI VC'!"&amp;SUBSTITUTE(ADDRESS(1,MATCH(AC$2,INDIRECT("'PSI VC'!"&amp;"3:3"),0)),"$1","")&amp;":"&amp;SUBSTITUTE(ADDRESS(1,MATCH(AC$2,INDIRECT("'PSI VC'!"&amp;"3:3"),0)),"$1","")),INDIRECT("'PSI VC'!"&amp;"A:A"),$G444),0)+N("[[[                    Comment: VC PSI                    ]]]")+SUMIFS(INDIRECT("'Assy PSI Shortage'!"&amp;SUBSTITUTE(ADDRESS(1,42+MATCH(AC$2,INDIRECT("'Assy PSI Shortage'!"&amp;"AQ2:BA2"),0)),"$1","")&amp;":"&amp;SUBSTITUTE(ADDRESS(1,42+MATCH(AC$2,INDIRECT("'Assy PSI Shortage'!"&amp;"AQ2:BA2"),0)),"$1","")),'Assy PSI Shortage'!$AP:$AP,'DA Injection'!$G444)+N("[[[                    Comment: Assy PSI                    ]]]")</f>
        <v>0</v>
      </c>
      <c r="AD445" s="464"/>
      <c r="AE445" s="463">
        <f ca="1">IF(SUMIFS(INDIRECT("'PSI WM REF'!"&amp;SUBSTITUTE(ADDRESS(1,MATCH(AE$2,INDIRECT("'PSI WM REF'!"&amp;"5:5"),0)),"$1","")&amp;":"&amp;SUBSTITUTE(ADDRESS(1,MATCH(AE$2,INDIRECT("'PSI WM REF'!"&amp;"5:5"),0)),"$1","")),INDIRECT("'PSI WM REF'!"&amp;"C:C"),$G444,INDIRECT("'PSI WM REF'!"&amp;"U:U"),"3.Balance stock (only SEHC)")&gt;0,0,IF(ABS(SUMIFS(INDIRECT("'PSI WM REF'!"&amp;SUBSTITUTE(ADDRESS(1,MATCH(AE$2,INDIRECT("'PSI WM REF'!"&amp;"5:5"),0)),"$1","")&amp;":"&amp;SUBSTITUTE(ADDRESS(1,MATCH(AE$2,INDIRECT("'PSI WM REF'!"&amp;"5:5"),0)),"$1","")),INDIRECT("'PSI WM REF'!"&amp;"C:C"),$G444,INDIRECT("'PSI WM REF'!"&amp;"U:U"),"3.Balance stock (only SEHC)"))&gt;SUMIFS(INDIRECT("'PSI WM REF'!"&amp;SUBSTITUTE(ADDRESS(1,MATCH(AE$2,INDIRECT("'PSI WM REF'!"&amp;"5:5"),0)),"$1","")&amp;":"&amp;SUBSTITUTE(ADDRESS(1,MATCH(AE$2,INDIRECT("'PSI WM REF'!"&amp;"5:5"),0)),"$1","")),INDIRECT("'PSI WM REF'!"&amp;"C:C"),$G444,INDIRECT("'PSI WM REF'!"&amp;"U:U"),"1.Requirements (필요량)"),SUMIFS(INDIRECT("'PSI WM REF'!"&amp;SUBSTITUTE(ADDRESS(1,MATCH(AE$2,INDIRECT("'PSI WM REF'!"&amp;"5:5"),0)),"$1","")&amp;":"&amp;SUBSTITUTE(ADDRESS(1,MATCH(AE$2,INDIRECT("'PSI WM REF'!"&amp;"5:5"),0)),"$1","")),INDIRECT("'PSI WM REF'!"&amp;"C:C"),$G444,INDIRECT("'PSI WM REF'!"&amp;"U:U"),"1.Requirements (필요량)"),ABS(SUMIFS(INDIRECT("'PSI WM REF'!"&amp;SUBSTITUTE(ADDRESS(1,MATCH(AE$2,INDIRECT("'PSI WM REF'!"&amp;"5:5"),0)),"$1","")&amp;":"&amp;SUBSTITUTE(ADDRESS(1,MATCH(AE$2,INDIRECT("'PSI WM REF'!"&amp;"5:5"),0)),"$1","")),INDIRECT("'PSI WM REF'!"&amp;"C:C"),$G444,INDIRECT("'PSI WM REF'!"&amp;"U:U"),"3.Balance stock (only SEHC)"))))+N(" [[[[               Comment: WM REF PSI              ]]]")+IFERROR(SUMIFS(INDIRECT("'PSI VC'!"&amp;SUBSTITUTE(ADDRESS(1,MATCH(AE$2,INDIRECT("'PSI VC'!"&amp;"3:3"),0)),"$1","")&amp;":"&amp;SUBSTITUTE(ADDRESS(1,MATCH(AE$2,INDIRECT("'PSI VC'!"&amp;"3:3"),0)),"$1","")),INDIRECT("'PSI VC'!"&amp;"A:A"),$G444),0)+N("[[[                    Comment: VC PSI                    ]]]")+SUMIFS(INDIRECT("'Assy PSI Shortage'!"&amp;SUBSTITUTE(ADDRESS(1,42+MATCH(AE$2,INDIRECT("'Assy PSI Shortage'!"&amp;"AQ2:BA2"),0)),"$1","")&amp;":"&amp;SUBSTITUTE(ADDRESS(1,42+MATCH(AE$2,INDIRECT("'Assy PSI Shortage'!"&amp;"AQ2:BA2"),0)),"$1","")),'Assy PSI Shortage'!$AP:$AP,'DA Injection'!$G444)+N("[[[                    Comment: Assy PSI                    ]]]")</f>
        <v>0</v>
      </c>
      <c r="AF445" s="464"/>
      <c r="AG445" s="463">
        <f ca="1">IF(SUMIFS(INDIRECT("'PSI WM REF'!"&amp;SUBSTITUTE(ADDRESS(1,MATCH(AG$2,INDIRECT("'PSI WM REF'!"&amp;"5:5"),0)),"$1","")&amp;":"&amp;SUBSTITUTE(ADDRESS(1,MATCH(AG$2,INDIRECT("'PSI WM REF'!"&amp;"5:5"),0)),"$1","")),INDIRECT("'PSI WM REF'!"&amp;"C:C"),$G444,INDIRECT("'PSI WM REF'!"&amp;"U:U"),"3.Balance stock (only SEHC)")&gt;0,0,IF(ABS(SUMIFS(INDIRECT("'PSI WM REF'!"&amp;SUBSTITUTE(ADDRESS(1,MATCH(AG$2,INDIRECT("'PSI WM REF'!"&amp;"5:5"),0)),"$1","")&amp;":"&amp;SUBSTITUTE(ADDRESS(1,MATCH(AG$2,INDIRECT("'PSI WM REF'!"&amp;"5:5"),0)),"$1","")),INDIRECT("'PSI WM REF'!"&amp;"C:C"),$G444,INDIRECT("'PSI WM REF'!"&amp;"U:U"),"3.Balance stock (only SEHC)"))&gt;SUMIFS(INDIRECT("'PSI WM REF'!"&amp;SUBSTITUTE(ADDRESS(1,MATCH(AG$2,INDIRECT("'PSI WM REF'!"&amp;"5:5"),0)),"$1","")&amp;":"&amp;SUBSTITUTE(ADDRESS(1,MATCH(AG$2,INDIRECT("'PSI WM REF'!"&amp;"5:5"),0)),"$1","")),INDIRECT("'PSI WM REF'!"&amp;"C:C"),$G444,INDIRECT("'PSI WM REF'!"&amp;"U:U"),"1.Requirements (필요량)"),SUMIFS(INDIRECT("'PSI WM REF'!"&amp;SUBSTITUTE(ADDRESS(1,MATCH(AG$2,INDIRECT("'PSI WM REF'!"&amp;"5:5"),0)),"$1","")&amp;":"&amp;SUBSTITUTE(ADDRESS(1,MATCH(AG$2,INDIRECT("'PSI WM REF'!"&amp;"5:5"),0)),"$1","")),INDIRECT("'PSI WM REF'!"&amp;"C:C"),$G444,INDIRECT("'PSI WM REF'!"&amp;"U:U"),"1.Requirements (필요량)"),ABS(SUMIFS(INDIRECT("'PSI WM REF'!"&amp;SUBSTITUTE(ADDRESS(1,MATCH(AG$2,INDIRECT("'PSI WM REF'!"&amp;"5:5"),0)),"$1","")&amp;":"&amp;SUBSTITUTE(ADDRESS(1,MATCH(AG$2,INDIRECT("'PSI WM REF'!"&amp;"5:5"),0)),"$1","")),INDIRECT("'PSI WM REF'!"&amp;"C:C"),$G444,INDIRECT("'PSI WM REF'!"&amp;"U:U"),"3.Balance stock (only SEHC)"))))+N(" [[[[               Comment: WM REF PSI              ]]]")+IFERROR(SUMIFS(INDIRECT("'PSI VC'!"&amp;SUBSTITUTE(ADDRESS(1,MATCH(AG$2,INDIRECT("'PSI VC'!"&amp;"3:3"),0)),"$1","")&amp;":"&amp;SUBSTITUTE(ADDRESS(1,MATCH(AG$2,INDIRECT("'PSI VC'!"&amp;"3:3"),0)),"$1","")),INDIRECT("'PSI VC'!"&amp;"A:A"),$G444),0)+N("[[[                    Comment: VC PSI                    ]]]")+SUMIFS(INDIRECT("'Assy PSI Shortage'!"&amp;SUBSTITUTE(ADDRESS(1,42+MATCH(AG$2,INDIRECT("'Assy PSI Shortage'!"&amp;"AQ2:BA2"),0)),"$1","")&amp;":"&amp;SUBSTITUTE(ADDRESS(1,42+MATCH(AG$2,INDIRECT("'Assy PSI Shortage'!"&amp;"AQ2:BA2"),0)),"$1","")),'Assy PSI Shortage'!$AP:$AP,'DA Injection'!$G444)+N("[[[                    Comment: Assy PSI                    ]]]")</f>
        <v>0</v>
      </c>
      <c r="AH445" s="464"/>
      <c r="AI445" s="463">
        <f ca="1">IF(SUMIFS(INDIRECT("'PSI WM REF'!"&amp;SUBSTITUTE(ADDRESS(1,MATCH(AI$2,INDIRECT("'PSI WM REF'!"&amp;"5:5"),0)),"$1","")&amp;":"&amp;SUBSTITUTE(ADDRESS(1,MATCH(AI$2,INDIRECT("'PSI WM REF'!"&amp;"5:5"),0)),"$1","")),INDIRECT("'PSI WM REF'!"&amp;"C:C"),$G444,INDIRECT("'PSI WM REF'!"&amp;"U:U"),"3.Balance stock (only SEHC)")&gt;0,0,IF(ABS(SUMIFS(INDIRECT("'PSI WM REF'!"&amp;SUBSTITUTE(ADDRESS(1,MATCH(AI$2,INDIRECT("'PSI WM REF'!"&amp;"5:5"),0)),"$1","")&amp;":"&amp;SUBSTITUTE(ADDRESS(1,MATCH(AI$2,INDIRECT("'PSI WM REF'!"&amp;"5:5"),0)),"$1","")),INDIRECT("'PSI WM REF'!"&amp;"C:C"),$G444,INDIRECT("'PSI WM REF'!"&amp;"U:U"),"3.Balance stock (only SEHC)"))&gt;SUMIFS(INDIRECT("'PSI WM REF'!"&amp;SUBSTITUTE(ADDRESS(1,MATCH(AI$2,INDIRECT("'PSI WM REF'!"&amp;"5:5"),0)),"$1","")&amp;":"&amp;SUBSTITUTE(ADDRESS(1,MATCH(AI$2,INDIRECT("'PSI WM REF'!"&amp;"5:5"),0)),"$1","")),INDIRECT("'PSI WM REF'!"&amp;"C:C"),$G444,INDIRECT("'PSI WM REF'!"&amp;"U:U"),"1.Requirements (필요량)"),SUMIFS(INDIRECT("'PSI WM REF'!"&amp;SUBSTITUTE(ADDRESS(1,MATCH(AI$2,INDIRECT("'PSI WM REF'!"&amp;"5:5"),0)),"$1","")&amp;":"&amp;SUBSTITUTE(ADDRESS(1,MATCH(AI$2,INDIRECT("'PSI WM REF'!"&amp;"5:5"),0)),"$1","")),INDIRECT("'PSI WM REF'!"&amp;"C:C"),$G444,INDIRECT("'PSI WM REF'!"&amp;"U:U"),"1.Requirements (필요량)"),ABS(SUMIFS(INDIRECT("'PSI WM REF'!"&amp;SUBSTITUTE(ADDRESS(1,MATCH(AI$2,INDIRECT("'PSI WM REF'!"&amp;"5:5"),0)),"$1","")&amp;":"&amp;SUBSTITUTE(ADDRESS(1,MATCH(AI$2,INDIRECT("'PSI WM REF'!"&amp;"5:5"),0)),"$1","")),INDIRECT("'PSI WM REF'!"&amp;"C:C"),$G444,INDIRECT("'PSI WM REF'!"&amp;"U:U"),"3.Balance stock (only SEHC)"))))+N(" [[[[               Comment: WM REF PSI              ]]]")+IFERROR(SUMIFS(INDIRECT("'PSI VC'!"&amp;SUBSTITUTE(ADDRESS(1,MATCH(AI$2,INDIRECT("'PSI VC'!"&amp;"3:3"),0)),"$1","")&amp;":"&amp;SUBSTITUTE(ADDRESS(1,MATCH(AI$2,INDIRECT("'PSI VC'!"&amp;"3:3"),0)),"$1","")),INDIRECT("'PSI VC'!"&amp;"A:A"),$G444),0)+N("[[[                    Comment: VC PSI                    ]]]")+SUMIFS(INDIRECT("'Assy PSI Shortage'!"&amp;SUBSTITUTE(ADDRESS(1,42+MATCH(AI$2,INDIRECT("'Assy PSI Shortage'!"&amp;"AQ2:BA2"),0)),"$1","")&amp;":"&amp;SUBSTITUTE(ADDRESS(1,42+MATCH(AI$2,INDIRECT("'Assy PSI Shortage'!"&amp;"AQ2:BA2"),0)),"$1","")),'Assy PSI Shortage'!$AP:$AP,'DA Injection'!$G444)+N("[[[                    Comment: Assy PSI                    ]]]")</f>
        <v>0</v>
      </c>
      <c r="AJ445" s="464"/>
      <c r="AK445" s="150"/>
      <c r="AL445" s="150"/>
      <c r="AM445" s="150"/>
      <c r="AN445" s="150"/>
      <c r="AO445" s="150"/>
      <c r="AP445" s="150"/>
      <c r="AQ445" s="150"/>
      <c r="AR445" s="150"/>
      <c r="AS445" s="150"/>
      <c r="AT445" s="150"/>
      <c r="AU445" s="150"/>
      <c r="AV445" s="150"/>
      <c r="AW445" s="150"/>
      <c r="AX445" s="150"/>
      <c r="AY445" s="150"/>
      <c r="AZ445" s="150"/>
      <c r="BA445" s="150"/>
      <c r="BB445" s="150"/>
      <c r="BC445" s="150"/>
      <c r="BD445" s="150"/>
      <c r="BE445" s="150"/>
      <c r="BF445" s="150"/>
      <c r="BG445" s="150"/>
      <c r="BH445" s="150"/>
      <c r="BI445" s="150"/>
      <c r="BJ445" s="150"/>
      <c r="BK445" s="150"/>
      <c r="BL445" s="150"/>
      <c r="BM445" s="150"/>
      <c r="BN445" s="150"/>
      <c r="BO445" s="150"/>
      <c r="BP445" s="150"/>
      <c r="BQ445" s="150"/>
      <c r="BR445" s="150"/>
    </row>
    <row r="446" spans="1:70" s="115" customFormat="1" ht="33">
      <c r="A446" s="114"/>
      <c r="B446" s="121"/>
      <c r="C446" s="144">
        <f t="shared" ca="1" si="464"/>
        <v>64</v>
      </c>
      <c r="D446" s="264" t="str">
        <f t="shared" ca="1" si="464"/>
        <v>-</v>
      </c>
      <c r="E446" s="144">
        <f t="shared" ref="E446:M446" ca="1" si="530">E445</f>
        <v>26</v>
      </c>
      <c r="F446" s="144">
        <f t="shared" ca="1" si="530"/>
        <v>650</v>
      </c>
      <c r="G446" s="144" t="str">
        <f t="shared" ca="1" si="530"/>
        <v>DA61-11386A</v>
      </c>
      <c r="H446" s="196">
        <f t="shared" ca="1" si="530"/>
        <v>331</v>
      </c>
      <c r="I446" s="144">
        <f t="shared" si="530"/>
        <v>0</v>
      </c>
      <c r="J446" s="212">
        <f t="shared" ca="1" si="530"/>
        <v>1</v>
      </c>
      <c r="K446" s="146">
        <f t="shared" ca="1" si="530"/>
        <v>693</v>
      </c>
      <c r="L446" s="146">
        <f t="shared" ca="1" si="530"/>
        <v>63</v>
      </c>
      <c r="M446" s="146">
        <f t="shared" ca="1" si="530"/>
        <v>2</v>
      </c>
      <c r="N446" s="193">
        <f t="shared" ca="1" si="471"/>
        <v>114.28571428571429</v>
      </c>
      <c r="O446" s="134"/>
      <c r="P446" s="127" t="s">
        <v>240</v>
      </c>
      <c r="Q446" s="208"/>
      <c r="R446" s="208"/>
      <c r="S446" s="208"/>
      <c r="T446" s="208"/>
      <c r="U446" s="208"/>
      <c r="V446" s="208"/>
      <c r="W446" s="208"/>
      <c r="X446" s="208"/>
      <c r="Y446" s="208"/>
      <c r="Z446" s="208"/>
      <c r="AA446" s="208"/>
      <c r="AB446" s="208"/>
      <c r="AC446" s="208"/>
      <c r="AD446" s="208"/>
      <c r="AE446" s="208"/>
      <c r="AF446" s="208"/>
      <c r="AG446" s="208"/>
      <c r="AH446" s="208"/>
      <c r="AI446" s="208"/>
      <c r="AJ446" s="208"/>
      <c r="AK446" s="150"/>
      <c r="AL446" s="150"/>
      <c r="AM446" s="150"/>
      <c r="AN446" s="150"/>
      <c r="AO446" s="150"/>
      <c r="AP446" s="150"/>
      <c r="AQ446" s="150"/>
      <c r="AR446" s="150"/>
      <c r="AS446" s="150"/>
      <c r="AT446" s="150"/>
      <c r="AU446" s="150"/>
      <c r="AV446" s="150"/>
      <c r="AW446" s="150"/>
      <c r="AX446" s="150"/>
      <c r="AY446" s="150"/>
      <c r="AZ446" s="150"/>
      <c r="BA446" s="150"/>
      <c r="BB446" s="150"/>
      <c r="BC446" s="150"/>
      <c r="BD446" s="150"/>
      <c r="BE446" s="150"/>
      <c r="BF446" s="150"/>
      <c r="BG446" s="150"/>
      <c r="BH446" s="150"/>
      <c r="BI446" s="150"/>
      <c r="BJ446" s="150"/>
      <c r="BK446" s="150"/>
      <c r="BL446" s="150"/>
      <c r="BM446" s="150"/>
      <c r="BN446" s="150"/>
      <c r="BO446" s="150"/>
      <c r="BP446" s="150"/>
      <c r="BQ446" s="150"/>
      <c r="BR446" s="150"/>
    </row>
    <row r="447" spans="1:70" s="55" customFormat="1" ht="33">
      <c r="A447" s="54">
        <f ca="1">IF(ISTEXT($G447),COUNTIF($G$6:$G447,"*")," ")</f>
        <v>442</v>
      </c>
      <c r="B447" s="122">
        <v>43524</v>
      </c>
      <c r="C447" s="144">
        <f t="shared" ca="1" si="464"/>
        <v>64</v>
      </c>
      <c r="D447" s="264" t="str">
        <f t="shared" ca="1" si="464"/>
        <v>-</v>
      </c>
      <c r="E447" s="144">
        <f t="shared" ref="E447:M447" ca="1" si="531">E446</f>
        <v>26</v>
      </c>
      <c r="F447" s="144">
        <f t="shared" ca="1" si="531"/>
        <v>650</v>
      </c>
      <c r="G447" s="144" t="str">
        <f t="shared" ca="1" si="531"/>
        <v>DA61-11386A</v>
      </c>
      <c r="H447" s="196">
        <f t="shared" ca="1" si="531"/>
        <v>331</v>
      </c>
      <c r="I447" s="144">
        <f t="shared" si="531"/>
        <v>0</v>
      </c>
      <c r="J447" s="212">
        <f t="shared" ca="1" si="531"/>
        <v>1</v>
      </c>
      <c r="K447" s="146">
        <f t="shared" ca="1" si="531"/>
        <v>693</v>
      </c>
      <c r="L447" s="146">
        <f t="shared" ca="1" si="531"/>
        <v>63</v>
      </c>
      <c r="M447" s="146">
        <f t="shared" ca="1" si="531"/>
        <v>2</v>
      </c>
      <c r="N447" s="193">
        <f t="shared" ca="1" si="471"/>
        <v>114.28571428571429</v>
      </c>
      <c r="O447" s="198">
        <f ca="1">SUM(Q447:AJ447)-H444-I444</f>
        <v>-331</v>
      </c>
      <c r="P447" s="127" t="s">
        <v>232</v>
      </c>
      <c r="Q447" s="128">
        <f t="shared" ref="Q447:AJ447" ca="1" si="532">Q446*$N444</f>
        <v>0</v>
      </c>
      <c r="R447" s="128">
        <f t="shared" ca="1" si="532"/>
        <v>0</v>
      </c>
      <c r="S447" s="128">
        <f t="shared" ca="1" si="532"/>
        <v>0</v>
      </c>
      <c r="T447" s="128">
        <f t="shared" ca="1" si="532"/>
        <v>0</v>
      </c>
      <c r="U447" s="128">
        <f t="shared" ca="1" si="532"/>
        <v>0</v>
      </c>
      <c r="V447" s="128">
        <f t="shared" ca="1" si="532"/>
        <v>0</v>
      </c>
      <c r="W447" s="128">
        <f t="shared" ca="1" si="532"/>
        <v>0</v>
      </c>
      <c r="X447" s="128">
        <f t="shared" ca="1" si="532"/>
        <v>0</v>
      </c>
      <c r="Y447" s="128">
        <f t="shared" ca="1" si="532"/>
        <v>0</v>
      </c>
      <c r="Z447" s="128">
        <f t="shared" ca="1" si="532"/>
        <v>0</v>
      </c>
      <c r="AA447" s="128">
        <f t="shared" ca="1" si="532"/>
        <v>0</v>
      </c>
      <c r="AB447" s="128">
        <f t="shared" ca="1" si="532"/>
        <v>0</v>
      </c>
      <c r="AC447" s="128">
        <f t="shared" ca="1" si="532"/>
        <v>0</v>
      </c>
      <c r="AD447" s="128">
        <f t="shared" ca="1" si="532"/>
        <v>0</v>
      </c>
      <c r="AE447" s="128">
        <f t="shared" ca="1" si="532"/>
        <v>0</v>
      </c>
      <c r="AF447" s="128">
        <f t="shared" ca="1" si="532"/>
        <v>0</v>
      </c>
      <c r="AG447" s="128">
        <f t="shared" ca="1" si="532"/>
        <v>0</v>
      </c>
      <c r="AH447" s="128">
        <f t="shared" ca="1" si="532"/>
        <v>0</v>
      </c>
      <c r="AI447" s="128">
        <f t="shared" ca="1" si="532"/>
        <v>0</v>
      </c>
      <c r="AJ447" s="128">
        <f t="shared" ca="1" si="532"/>
        <v>0</v>
      </c>
      <c r="AK447" s="151"/>
      <c r="AL447" s="151"/>
      <c r="AM447" s="151"/>
      <c r="AN447" s="151"/>
      <c r="AO447" s="151"/>
      <c r="AP447" s="151"/>
      <c r="AQ447" s="151"/>
      <c r="AR447" s="151"/>
      <c r="AS447" s="151"/>
      <c r="AT447" s="151"/>
      <c r="AU447" s="151"/>
      <c r="AV447" s="151"/>
      <c r="AW447" s="151"/>
      <c r="AX447" s="151"/>
      <c r="AY447" s="151"/>
      <c r="AZ447" s="151"/>
      <c r="BA447" s="151"/>
      <c r="BB447" s="151"/>
      <c r="BC447" s="151"/>
      <c r="BD447" s="151"/>
      <c r="BE447" s="151"/>
      <c r="BF447" s="151"/>
      <c r="BG447" s="151"/>
      <c r="BH447" s="151"/>
      <c r="BI447" s="151"/>
      <c r="BJ447" s="151"/>
      <c r="BK447" s="151"/>
      <c r="BL447" s="151"/>
      <c r="BM447" s="151"/>
      <c r="BN447" s="151"/>
      <c r="BO447" s="151"/>
      <c r="BP447" s="151"/>
      <c r="BQ447" s="151"/>
      <c r="BR447" s="151"/>
    </row>
    <row r="448" spans="1:70" s="38" customFormat="1" ht="33">
      <c r="A448" s="35"/>
      <c r="B448" s="123"/>
      <c r="C448" s="144">
        <f t="shared" ca="1" si="464"/>
        <v>64</v>
      </c>
      <c r="D448" s="264" t="str">
        <f t="shared" ca="1" si="464"/>
        <v>-</v>
      </c>
      <c r="E448" s="144">
        <f t="shared" ref="E448:M448" ca="1" si="533">E447</f>
        <v>26</v>
      </c>
      <c r="F448" s="144">
        <f t="shared" ca="1" si="533"/>
        <v>650</v>
      </c>
      <c r="G448" s="144" t="str">
        <f t="shared" ca="1" si="533"/>
        <v>DA61-11386A</v>
      </c>
      <c r="H448" s="196">
        <f t="shared" ca="1" si="533"/>
        <v>331</v>
      </c>
      <c r="I448" s="144">
        <f t="shared" si="533"/>
        <v>0</v>
      </c>
      <c r="J448" s="212">
        <f t="shared" ca="1" si="533"/>
        <v>1</v>
      </c>
      <c r="K448" s="146">
        <f t="shared" ca="1" si="533"/>
        <v>693</v>
      </c>
      <c r="L448" s="146">
        <f t="shared" ca="1" si="533"/>
        <v>63</v>
      </c>
      <c r="M448" s="146">
        <f t="shared" ca="1" si="533"/>
        <v>2</v>
      </c>
      <c r="N448" s="193">
        <f t="shared" ca="1" si="471"/>
        <v>114.28571428571429</v>
      </c>
      <c r="O448" s="135">
        <f ca="1">SUM(Q448:AJ448)</f>
        <v>0</v>
      </c>
      <c r="P448" s="131" t="s">
        <v>233</v>
      </c>
      <c r="Q448" s="129">
        <f ca="1">SUMIFS('Production Result'!$D:$D,'Production Result'!$C:$C,'DA Injection'!$G448,'Production Result'!$B:$B,'DA Injection'!Q$2)</f>
        <v>0</v>
      </c>
      <c r="R448" s="129">
        <f ca="1">SUMIFS('Production Result'!$E:$E,'Production Result'!$C:$C,'DA Injection'!$G448,'Production Result'!$B:$B,'DA Injection'!Q$2)</f>
        <v>0</v>
      </c>
      <c r="S448" s="129">
        <f ca="1">SUMIFS('Production Result'!$D:$D,'Production Result'!$C:$C,'DA Injection'!$G448,'Production Result'!$B:$B,'DA Injection'!S$2)</f>
        <v>0</v>
      </c>
      <c r="T448" s="129">
        <f ca="1">SUMIFS('Production Result'!$E:$E,'Production Result'!$C:$C,'DA Injection'!$G448,'Production Result'!$B:$B,'DA Injection'!S$2)</f>
        <v>0</v>
      </c>
      <c r="U448" s="129">
        <f ca="1">SUMIFS('Production Result'!$D:$D,'Production Result'!$C:$C,'DA Injection'!$G448,'Production Result'!$B:$B,'DA Injection'!U$2)</f>
        <v>0</v>
      </c>
      <c r="V448" s="129">
        <f ca="1">SUMIFS('Production Result'!$E:$E,'Production Result'!$C:$C,'DA Injection'!$G448,'Production Result'!$B:$B,'DA Injection'!U$2)</f>
        <v>0</v>
      </c>
      <c r="W448" s="129">
        <f ca="1">SUMIFS('Production Result'!$D:$D,'Production Result'!$C:$C,'DA Injection'!$G448,'Production Result'!$B:$B,'DA Injection'!W$2)</f>
        <v>0</v>
      </c>
      <c r="X448" s="129">
        <f ca="1">SUMIFS('Production Result'!$E:$E,'Production Result'!$C:$C,'DA Injection'!$G448,'Production Result'!$B:$B,'DA Injection'!W$2)</f>
        <v>0</v>
      </c>
      <c r="Y448" s="129">
        <f ca="1">SUMIFS('Production Result'!$D:$D,'Production Result'!$C:$C,'DA Injection'!$G448,'Production Result'!$B:$B,'DA Injection'!Y$2)</f>
        <v>0</v>
      </c>
      <c r="Z448" s="129">
        <f ca="1">SUMIFS('Production Result'!$E:$E,'Production Result'!$C:$C,'DA Injection'!$G448,'Production Result'!$B:$B,'DA Injection'!Y$2)</f>
        <v>0</v>
      </c>
      <c r="AA448" s="129">
        <f ca="1">SUMIFS('Production Result'!$D:$D,'Production Result'!$C:$C,'DA Injection'!$G448,'Production Result'!$B:$B,'DA Injection'!AA$2)</f>
        <v>0</v>
      </c>
      <c r="AB448" s="129">
        <f ca="1">SUMIFS('Production Result'!$E:$E,'Production Result'!$C:$C,'DA Injection'!$G448,'Production Result'!$B:$B,'DA Injection'!AA$2)</f>
        <v>0</v>
      </c>
      <c r="AC448" s="129">
        <f ca="1">SUMIFS('Production Result'!$D:$D,'Production Result'!$C:$C,'DA Injection'!$G448,'Production Result'!$B:$B,'DA Injection'!AC$2)</f>
        <v>0</v>
      </c>
      <c r="AD448" s="129">
        <f ca="1">SUMIFS('Production Result'!$E:$E,'Production Result'!$C:$C,'DA Injection'!$G448,'Production Result'!$B:$B,'DA Injection'!AC$2)</f>
        <v>0</v>
      </c>
      <c r="AE448" s="129">
        <f ca="1">SUMIFS('Production Result'!$D:$D,'Production Result'!$C:$C,'DA Injection'!$G448,'Production Result'!$B:$B,'DA Injection'!AE$2)</f>
        <v>0</v>
      </c>
      <c r="AF448" s="129">
        <f ca="1">SUMIFS('Production Result'!$E:$E,'Production Result'!$C:$C,'DA Injection'!$G448,'Production Result'!$B:$B,'DA Injection'!AE$2)</f>
        <v>0</v>
      </c>
      <c r="AG448" s="129">
        <f ca="1">SUMIFS('Production Result'!$D:$D,'Production Result'!$C:$C,'DA Injection'!$G448,'Production Result'!$B:$B,'DA Injection'!AG$2)</f>
        <v>0</v>
      </c>
      <c r="AH448" s="129">
        <f ca="1">SUMIFS('Production Result'!$E:$E,'Production Result'!$C:$C,'DA Injection'!$G448,'Production Result'!$B:$B,'DA Injection'!AG$2)</f>
        <v>0</v>
      </c>
      <c r="AI448" s="129">
        <f ca="1">SUMIFS('Production Result'!$D:$D,'Production Result'!$C:$C,'DA Injection'!$G448,'Production Result'!$B:$B,'DA Injection'!AI$2)</f>
        <v>0</v>
      </c>
      <c r="AJ448" s="129">
        <f ca="1">SUMIFS('Production Result'!$E:$E,'Production Result'!$C:$C,'DA Injection'!$G448,'Production Result'!$B:$B,'DA Injection'!AI$2)</f>
        <v>0</v>
      </c>
      <c r="AK448" s="151"/>
      <c r="AL448" s="151"/>
      <c r="AM448" s="151"/>
      <c r="AN448" s="151"/>
      <c r="AO448" s="151"/>
      <c r="AP448" s="151"/>
      <c r="AQ448" s="151"/>
      <c r="AR448" s="151"/>
      <c r="AS448" s="151"/>
      <c r="AT448" s="151"/>
      <c r="AU448" s="151"/>
      <c r="AV448" s="151"/>
      <c r="AW448" s="151"/>
      <c r="AX448" s="151"/>
      <c r="AY448" s="151"/>
      <c r="AZ448" s="151"/>
      <c r="BA448" s="151"/>
      <c r="BB448" s="151"/>
      <c r="BC448" s="151"/>
      <c r="BD448" s="151"/>
      <c r="BE448" s="151"/>
      <c r="BF448" s="151"/>
      <c r="BG448" s="151"/>
      <c r="BH448" s="151"/>
      <c r="BI448" s="151"/>
      <c r="BJ448" s="151"/>
      <c r="BK448" s="151"/>
      <c r="BL448" s="151"/>
      <c r="BM448" s="151"/>
      <c r="BN448" s="151"/>
      <c r="BO448" s="151"/>
      <c r="BP448" s="151"/>
      <c r="BQ448" s="151"/>
      <c r="BR448" s="151"/>
    </row>
    <row r="449" spans="1:70" s="38" customFormat="1" ht="33">
      <c r="A449" s="35"/>
      <c r="B449" s="123"/>
      <c r="C449" s="144">
        <f t="shared" ca="1" si="464"/>
        <v>64</v>
      </c>
      <c r="D449" s="264" t="str">
        <f t="shared" ca="1" si="464"/>
        <v>-</v>
      </c>
      <c r="E449" s="144">
        <f t="shared" ref="E449:M449" ca="1" si="534">E448</f>
        <v>26</v>
      </c>
      <c r="F449" s="144">
        <f t="shared" ca="1" si="534"/>
        <v>650</v>
      </c>
      <c r="G449" s="144" t="str">
        <f t="shared" ca="1" si="534"/>
        <v>DA61-11386A</v>
      </c>
      <c r="H449" s="196">
        <f t="shared" ca="1" si="534"/>
        <v>331</v>
      </c>
      <c r="I449" s="144">
        <f t="shared" si="534"/>
        <v>0</v>
      </c>
      <c r="J449" s="212">
        <f t="shared" ca="1" si="534"/>
        <v>1</v>
      </c>
      <c r="K449" s="146">
        <f t="shared" ca="1" si="534"/>
        <v>693</v>
      </c>
      <c r="L449" s="146">
        <f t="shared" ca="1" si="534"/>
        <v>63</v>
      </c>
      <c r="M449" s="146">
        <f t="shared" ca="1" si="534"/>
        <v>2</v>
      </c>
      <c r="N449" s="193">
        <f t="shared" ca="1" si="471"/>
        <v>114.28571428571429</v>
      </c>
      <c r="O449" s="135">
        <f ca="1">SUM(Q449:AJ449)</f>
        <v>0</v>
      </c>
      <c r="P449" s="132" t="s">
        <v>234</v>
      </c>
      <c r="Q449" s="129">
        <f ca="1">SUMIFS('Production Result'!$F:$F,'Production Result'!$C:$C,'DA Injection'!$G449,'Production Result'!$B:$B,'DA Injection'!Q$2)</f>
        <v>0</v>
      </c>
      <c r="R449" s="129">
        <f ca="1">SUMIFS('Production Result'!$G:$G,'Production Result'!$C:$C,'DA Injection'!$G449,'Production Result'!$B:$B,'DA Injection'!Q$2)</f>
        <v>0</v>
      </c>
      <c r="S449" s="129">
        <f ca="1">SUMIFS('Production Result'!$F:$F,'Production Result'!$C:$C,'DA Injection'!$G449,'Production Result'!$B:$B,'DA Injection'!S$2)</f>
        <v>0</v>
      </c>
      <c r="T449" s="129">
        <f ca="1">SUMIFS('Production Result'!$G:$G,'Production Result'!$C:$C,'DA Injection'!$G449,'Production Result'!$B:$B,'DA Injection'!S$2)</f>
        <v>0</v>
      </c>
      <c r="U449" s="129">
        <f ca="1">SUMIFS('Production Result'!$F:$F,'Production Result'!$C:$C,'DA Injection'!$G449,'Production Result'!$B:$B,'DA Injection'!U$2)</f>
        <v>0</v>
      </c>
      <c r="V449" s="129">
        <f ca="1">SUMIFS('Production Result'!$G:$G,'Production Result'!$C:$C,'DA Injection'!$G449,'Production Result'!$B:$B,'DA Injection'!U$2)</f>
        <v>0</v>
      </c>
      <c r="W449" s="129">
        <f ca="1">SUMIFS('Production Result'!$F:$F,'Production Result'!$C:$C,'DA Injection'!$G449,'Production Result'!$B:$B,'DA Injection'!W$2)</f>
        <v>0</v>
      </c>
      <c r="X449" s="129">
        <f ca="1">SUMIFS('Production Result'!$G:$G,'Production Result'!$C:$C,'DA Injection'!$G449,'Production Result'!$B:$B,'DA Injection'!W$2)</f>
        <v>0</v>
      </c>
      <c r="Y449" s="129">
        <f ca="1">SUMIFS('Production Result'!$F:$F,'Production Result'!$C:$C,'DA Injection'!$G449,'Production Result'!$B:$B,'DA Injection'!Y$2)</f>
        <v>0</v>
      </c>
      <c r="Z449" s="129">
        <f ca="1">SUMIFS('Production Result'!$G:$G,'Production Result'!$C:$C,'DA Injection'!$G449,'Production Result'!$B:$B,'DA Injection'!Y$2)</f>
        <v>0</v>
      </c>
      <c r="AA449" s="129">
        <f ca="1">SUMIFS('Production Result'!$F:$F,'Production Result'!$C:$C,'DA Injection'!$G449,'Production Result'!$B:$B,'DA Injection'!AA$2)</f>
        <v>0</v>
      </c>
      <c r="AB449" s="129">
        <f ca="1">SUMIFS('Production Result'!$G:$G,'Production Result'!$C:$C,'DA Injection'!$G449,'Production Result'!$B:$B,'DA Injection'!AA$2)</f>
        <v>0</v>
      </c>
      <c r="AC449" s="129">
        <f ca="1">SUMIFS('Production Result'!$F:$F,'Production Result'!$C:$C,'DA Injection'!$G449,'Production Result'!$B:$B,'DA Injection'!AC$2)</f>
        <v>0</v>
      </c>
      <c r="AD449" s="129">
        <f ca="1">SUMIFS('Production Result'!$G:$G,'Production Result'!$C:$C,'DA Injection'!$G449,'Production Result'!$B:$B,'DA Injection'!AC$2)</f>
        <v>0</v>
      </c>
      <c r="AE449" s="129">
        <f ca="1">SUMIFS('Production Result'!$F:$F,'Production Result'!$C:$C,'DA Injection'!$G449,'Production Result'!$B:$B,'DA Injection'!AE$2)</f>
        <v>0</v>
      </c>
      <c r="AF449" s="129">
        <f ca="1">SUMIFS('Production Result'!$G:$G,'Production Result'!$C:$C,'DA Injection'!$G449,'Production Result'!$B:$B,'DA Injection'!AE$2)</f>
        <v>0</v>
      </c>
      <c r="AG449" s="129">
        <f ca="1">SUMIFS('Production Result'!$F:$F,'Production Result'!$C:$C,'DA Injection'!$G449,'Production Result'!$B:$B,'DA Injection'!AG$2)</f>
        <v>0</v>
      </c>
      <c r="AH449" s="129">
        <f ca="1">SUMIFS('Production Result'!$G:$G,'Production Result'!$C:$C,'DA Injection'!$G449,'Production Result'!$B:$B,'DA Injection'!AG$2)</f>
        <v>0</v>
      </c>
      <c r="AI449" s="129">
        <f ca="1">SUMIFS('Production Result'!$F:$F,'Production Result'!$C:$C,'DA Injection'!$G449,'Production Result'!$B:$B,'DA Injection'!AI$2)</f>
        <v>0</v>
      </c>
      <c r="AJ449" s="129">
        <f ca="1">SUMIFS('Production Result'!$G:$G,'Production Result'!$C:$C,'DA Injection'!$G449,'Production Result'!$B:$B,'DA Injection'!AI$2)</f>
        <v>0</v>
      </c>
      <c r="AK449" s="151"/>
      <c r="AL449" s="151"/>
      <c r="AM449" s="151"/>
      <c r="AN449" s="151"/>
      <c r="AO449" s="151"/>
      <c r="AP449" s="151"/>
      <c r="AQ449" s="151"/>
      <c r="AR449" s="151"/>
      <c r="AS449" s="151"/>
      <c r="AT449" s="151"/>
      <c r="AU449" s="151"/>
      <c r="AV449" s="151"/>
      <c r="AW449" s="151"/>
      <c r="AX449" s="151"/>
      <c r="AY449" s="151"/>
      <c r="AZ449" s="151"/>
      <c r="BA449" s="151"/>
      <c r="BB449" s="151"/>
      <c r="BC449" s="151"/>
      <c r="BD449" s="151"/>
      <c r="BE449" s="151"/>
      <c r="BF449" s="151"/>
      <c r="BG449" s="151"/>
      <c r="BH449" s="151"/>
      <c r="BI449" s="151"/>
      <c r="BJ449" s="151"/>
      <c r="BK449" s="151"/>
      <c r="BL449" s="151"/>
      <c r="BM449" s="151"/>
      <c r="BN449" s="151"/>
      <c r="BO449" s="151"/>
      <c r="BP449" s="151"/>
      <c r="BQ449" s="151"/>
      <c r="BR449" s="151"/>
    </row>
    <row r="450" spans="1:70" s="38" customFormat="1" ht="33">
      <c r="A450" s="35"/>
      <c r="B450" s="123"/>
      <c r="C450" s="145">
        <f t="shared" ca="1" si="464"/>
        <v>64</v>
      </c>
      <c r="D450" s="264" t="str">
        <f t="shared" ca="1" si="464"/>
        <v>-</v>
      </c>
      <c r="E450" s="145">
        <f t="shared" ref="E450:M450" ca="1" si="535">E449</f>
        <v>26</v>
      </c>
      <c r="F450" s="145">
        <f t="shared" ca="1" si="535"/>
        <v>650</v>
      </c>
      <c r="G450" s="145" t="str">
        <f t="shared" ca="1" si="535"/>
        <v>DA61-11386A</v>
      </c>
      <c r="H450" s="196">
        <f t="shared" ca="1" si="535"/>
        <v>331</v>
      </c>
      <c r="I450" s="145">
        <f t="shared" si="535"/>
        <v>0</v>
      </c>
      <c r="J450" s="213">
        <f t="shared" ca="1" si="535"/>
        <v>1</v>
      </c>
      <c r="K450" s="146">
        <f t="shared" ca="1" si="535"/>
        <v>693</v>
      </c>
      <c r="L450" s="146">
        <f t="shared" ca="1" si="535"/>
        <v>63</v>
      </c>
      <c r="M450" s="146">
        <f t="shared" ca="1" si="535"/>
        <v>2</v>
      </c>
      <c r="N450" s="194">
        <f t="shared" ca="1" si="471"/>
        <v>114.28571428571429</v>
      </c>
      <c r="O450" s="137" t="e">
        <f ca="1">O449/O448</f>
        <v>#DIV/0!</v>
      </c>
      <c r="P450" s="136" t="s">
        <v>239</v>
      </c>
      <c r="Q450" s="138" t="str">
        <f t="shared" ref="Q450:AJ450" ca="1" si="536">IFERROR(Q449/Q448,"")</f>
        <v/>
      </c>
      <c r="R450" s="138" t="str">
        <f t="shared" ca="1" si="536"/>
        <v/>
      </c>
      <c r="S450" s="138" t="str">
        <f t="shared" ca="1" si="536"/>
        <v/>
      </c>
      <c r="T450" s="138" t="str">
        <f t="shared" ca="1" si="536"/>
        <v/>
      </c>
      <c r="U450" s="138" t="str">
        <f t="shared" ca="1" si="536"/>
        <v/>
      </c>
      <c r="V450" s="138" t="str">
        <f t="shared" ca="1" si="536"/>
        <v/>
      </c>
      <c r="W450" s="138" t="str">
        <f t="shared" ca="1" si="536"/>
        <v/>
      </c>
      <c r="X450" s="138" t="str">
        <f t="shared" ca="1" si="536"/>
        <v/>
      </c>
      <c r="Y450" s="138" t="str">
        <f t="shared" ca="1" si="536"/>
        <v/>
      </c>
      <c r="Z450" s="138" t="str">
        <f t="shared" ca="1" si="536"/>
        <v/>
      </c>
      <c r="AA450" s="138" t="str">
        <f t="shared" ca="1" si="536"/>
        <v/>
      </c>
      <c r="AB450" s="138" t="str">
        <f t="shared" ca="1" si="536"/>
        <v/>
      </c>
      <c r="AC450" s="138" t="str">
        <f t="shared" ca="1" si="536"/>
        <v/>
      </c>
      <c r="AD450" s="138" t="str">
        <f t="shared" ca="1" si="536"/>
        <v/>
      </c>
      <c r="AE450" s="138" t="str">
        <f t="shared" ca="1" si="536"/>
        <v/>
      </c>
      <c r="AF450" s="138" t="str">
        <f t="shared" ca="1" si="536"/>
        <v/>
      </c>
      <c r="AG450" s="138" t="str">
        <f t="shared" ca="1" si="536"/>
        <v/>
      </c>
      <c r="AH450" s="138" t="str">
        <f t="shared" ca="1" si="536"/>
        <v/>
      </c>
      <c r="AI450" s="138" t="str">
        <f t="shared" ca="1" si="536"/>
        <v/>
      </c>
      <c r="AJ450" s="138" t="str">
        <f t="shared" ca="1" si="536"/>
        <v/>
      </c>
      <c r="AK450" s="151"/>
      <c r="AL450" s="151"/>
      <c r="AM450" s="151"/>
      <c r="AN450" s="151"/>
      <c r="AO450" s="151"/>
      <c r="AP450" s="151"/>
      <c r="AQ450" s="151"/>
      <c r="AR450" s="151"/>
      <c r="AS450" s="151"/>
      <c r="AT450" s="151"/>
      <c r="AU450" s="151"/>
      <c r="AV450" s="151"/>
      <c r="AW450" s="151"/>
      <c r="AX450" s="151"/>
      <c r="AY450" s="151"/>
      <c r="AZ450" s="151"/>
      <c r="BA450" s="151"/>
      <c r="BB450" s="151"/>
      <c r="BC450" s="151"/>
      <c r="BD450" s="151"/>
      <c r="BE450" s="151"/>
      <c r="BF450" s="151"/>
      <c r="BG450" s="151"/>
      <c r="BH450" s="151"/>
      <c r="BI450" s="151"/>
      <c r="BJ450" s="151"/>
      <c r="BK450" s="151"/>
      <c r="BL450" s="151"/>
      <c r="BM450" s="151"/>
      <c r="BN450" s="151"/>
      <c r="BO450" s="151"/>
      <c r="BP450" s="151"/>
      <c r="BQ450" s="151"/>
      <c r="BR450" s="151"/>
    </row>
    <row r="451" spans="1:70" s="115" customFormat="1" ht="33">
      <c r="A451" s="114"/>
      <c r="B451" s="121"/>
      <c r="C451" s="141">
        <f ca="1">IF(P455="Good",COUNTIF(INDIRECT("P1:P"&amp;ROW(P455)),"Good"))</f>
        <v>65</v>
      </c>
      <c r="D451" s="285" t="str">
        <f ca="1">IFERROR(SUM(Q455:AJ455)/SUM(Q454:AJ454),"-")</f>
        <v>-</v>
      </c>
      <c r="E451" s="139">
        <f ca="1">VLOOKUP(G451,'Code List'!B:D,2,0)</f>
        <v>26</v>
      </c>
      <c r="F451" s="139">
        <f ca="1">VLOOKUP(G451,'Code List'!B:D,3,0)</f>
        <v>650</v>
      </c>
      <c r="G451" s="87" t="str">
        <f ca="1">VLOOKUP(C451,'Code List'!A:B,2,0)</f>
        <v>DA63-08635A</v>
      </c>
      <c r="H451" s="195">
        <f ca="1">SUM(Q452:AJ452)-K451</f>
        <v>452</v>
      </c>
      <c r="I451" s="133"/>
      <c r="J451" s="211">
        <f ca="1">VLOOKUP(G451,'Code List'!B:G,6,0)</f>
        <v>1</v>
      </c>
      <c r="K451" s="140">
        <f ca="1">SUMIFS(Stock!C:C,Stock!B:B,'DA Injection'!G451)+SUMIFS(Stock!C:C,Stock!B:B,VLOOKUP('DA Injection'!G451,'Code List'!$B:$K,10,0))</f>
        <v>0</v>
      </c>
      <c r="L451" s="140">
        <f ca="1">VLOOKUP(G451,'Code List'!B:F,4,0)</f>
        <v>65.5</v>
      </c>
      <c r="M451" s="140">
        <f ca="1">VLOOKUP(G451,'Code List'!B:F,5,0)</f>
        <v>2</v>
      </c>
      <c r="N451" s="197">
        <f t="shared" ca="1" si="471"/>
        <v>109.92366412213741</v>
      </c>
      <c r="O451" s="134"/>
      <c r="P451" s="124" t="s">
        <v>231</v>
      </c>
      <c r="Q451" s="125" t="s">
        <v>228</v>
      </c>
      <c r="R451" s="126" t="s">
        <v>229</v>
      </c>
      <c r="S451" s="125" t="s">
        <v>228</v>
      </c>
      <c r="T451" s="126" t="s">
        <v>229</v>
      </c>
      <c r="U451" s="125" t="s">
        <v>228</v>
      </c>
      <c r="V451" s="126" t="s">
        <v>229</v>
      </c>
      <c r="W451" s="125" t="s">
        <v>228</v>
      </c>
      <c r="X451" s="126" t="s">
        <v>229</v>
      </c>
      <c r="Y451" s="125" t="s">
        <v>228</v>
      </c>
      <c r="Z451" s="126" t="s">
        <v>229</v>
      </c>
      <c r="AA451" s="125" t="s">
        <v>228</v>
      </c>
      <c r="AB451" s="126" t="s">
        <v>229</v>
      </c>
      <c r="AC451" s="125" t="s">
        <v>228</v>
      </c>
      <c r="AD451" s="126" t="s">
        <v>229</v>
      </c>
      <c r="AE451" s="125" t="s">
        <v>228</v>
      </c>
      <c r="AF451" s="126" t="s">
        <v>229</v>
      </c>
      <c r="AG451" s="125" t="s">
        <v>228</v>
      </c>
      <c r="AH451" s="126" t="s">
        <v>229</v>
      </c>
      <c r="AI451" s="125" t="s">
        <v>228</v>
      </c>
      <c r="AJ451" s="126" t="s">
        <v>229</v>
      </c>
      <c r="AK451" s="150"/>
      <c r="AL451" s="150"/>
      <c r="AM451" s="150"/>
      <c r="AN451" s="150"/>
      <c r="AO451" s="150"/>
      <c r="AP451" s="150"/>
      <c r="AQ451" s="150"/>
      <c r="AR451" s="150"/>
      <c r="AS451" s="150"/>
      <c r="AT451" s="150"/>
      <c r="AU451" s="150"/>
      <c r="AV451" s="150"/>
      <c r="AW451" s="150"/>
      <c r="AX451" s="150"/>
      <c r="AY451" s="150"/>
      <c r="AZ451" s="150"/>
      <c r="BA451" s="150"/>
      <c r="BB451" s="150"/>
      <c r="BC451" s="150"/>
      <c r="BD451" s="150"/>
      <c r="BE451" s="150"/>
      <c r="BF451" s="150"/>
      <c r="BG451" s="150"/>
      <c r="BH451" s="150"/>
      <c r="BI451" s="150"/>
      <c r="BJ451" s="150"/>
      <c r="BK451" s="150"/>
      <c r="BL451" s="150"/>
      <c r="BM451" s="150"/>
      <c r="BN451" s="150"/>
      <c r="BO451" s="150"/>
      <c r="BP451" s="150"/>
      <c r="BQ451" s="150"/>
      <c r="BR451" s="150"/>
    </row>
    <row r="452" spans="1:70" s="115" customFormat="1" ht="66.95" customHeight="1">
      <c r="A452" s="114"/>
      <c r="B452" s="121"/>
      <c r="C452" s="144">
        <f t="shared" ref="C452:M452" ca="1" si="537">C451</f>
        <v>65</v>
      </c>
      <c r="D452" s="264" t="str">
        <f t="shared" ca="1" si="537"/>
        <v>-</v>
      </c>
      <c r="E452" s="144">
        <f t="shared" ca="1" si="537"/>
        <v>26</v>
      </c>
      <c r="F452" s="144">
        <f t="shared" ca="1" si="537"/>
        <v>650</v>
      </c>
      <c r="G452" s="144" t="str">
        <f t="shared" ca="1" si="537"/>
        <v>DA63-08635A</v>
      </c>
      <c r="H452" s="196">
        <f t="shared" ca="1" si="537"/>
        <v>452</v>
      </c>
      <c r="I452" s="144">
        <f t="shared" si="537"/>
        <v>0</v>
      </c>
      <c r="J452" s="212">
        <f t="shared" ca="1" si="537"/>
        <v>1</v>
      </c>
      <c r="K452" s="146">
        <f t="shared" ca="1" si="537"/>
        <v>0</v>
      </c>
      <c r="L452" s="146">
        <f t="shared" ca="1" si="537"/>
        <v>65.5</v>
      </c>
      <c r="M452" s="146">
        <f t="shared" ca="1" si="537"/>
        <v>2</v>
      </c>
      <c r="N452" s="193">
        <f t="shared" ca="1" si="471"/>
        <v>109.92366412213741</v>
      </c>
      <c r="O452" s="134" t="s">
        <v>238</v>
      </c>
      <c r="P452" s="124"/>
      <c r="Q452" s="463">
        <f ca="1">IF(SUMIFS(INDIRECT("'PSI WM REF'!"&amp;SUBSTITUTE(ADDRESS(1,MATCH(Q$2,INDIRECT("'PSI WM REF'!"&amp;"5:5"),0)),"$1","")&amp;":"&amp;SUBSTITUTE(ADDRESS(1,MATCH(Q$2,INDIRECT("'PSI WM REF'!"&amp;"5:5"),0)),"$1","")),INDIRECT("'PSI WM REF'!"&amp;"C:C"),$G451,INDIRECT("'PSI WM REF'!"&amp;"U:U"),"3.Balance stock (only SEHC)")&gt;0,0,IF(ABS(SUMIFS(INDIRECT("'PSI WM REF'!"&amp;SUBSTITUTE(ADDRESS(1,MATCH(Q$2,INDIRECT("'PSI WM REF'!"&amp;"5:5"),0)),"$1","")&amp;":"&amp;SUBSTITUTE(ADDRESS(1,MATCH(Q$2,INDIRECT("'PSI WM REF'!"&amp;"5:5"),0)),"$1","")),INDIRECT("'PSI WM REF'!"&amp;"C:C"),$G451,INDIRECT("'PSI WM REF'!"&amp;"U:U"),"3.Balance stock (only SEHC)"))&gt;SUMIFS(INDIRECT("'PSI WM REF'!"&amp;SUBSTITUTE(ADDRESS(1,MATCH(Q$2,INDIRECT("'PSI WM REF'!"&amp;"5:5"),0)),"$1","")&amp;":"&amp;SUBSTITUTE(ADDRESS(1,MATCH(Q$2,INDIRECT("'PSI WM REF'!"&amp;"5:5"),0)),"$1","")),INDIRECT("'PSI WM REF'!"&amp;"C:C"),$G451,INDIRECT("'PSI WM REF'!"&amp;"U:U"),"1.Requirements (필요량)"),SUMIFS(INDIRECT("'PSI WM REF'!"&amp;SUBSTITUTE(ADDRESS(1,MATCH(Q$2,INDIRECT("'PSI WM REF'!"&amp;"5:5"),0)),"$1","")&amp;":"&amp;SUBSTITUTE(ADDRESS(1,MATCH(Q$2,INDIRECT("'PSI WM REF'!"&amp;"5:5"),0)),"$1","")),INDIRECT("'PSI WM REF'!"&amp;"C:C"),$G451,INDIRECT("'PSI WM REF'!"&amp;"U:U"),"1.Requirements (필요량)"),ABS(SUMIFS(INDIRECT("'PSI WM REF'!"&amp;SUBSTITUTE(ADDRESS(1,MATCH(Q$2,INDIRECT("'PSI WM REF'!"&amp;"5:5"),0)),"$1","")&amp;":"&amp;SUBSTITUTE(ADDRESS(1,MATCH(Q$2,INDIRECT("'PSI WM REF'!"&amp;"5:5"),0)),"$1","")),INDIRECT("'PSI WM REF'!"&amp;"C:C"),$G451,INDIRECT("'PSI WM REF'!"&amp;"U:U"),"3.Balance stock (only SEHC)"))))+N(" [[[[               Comment: WM REF PSI              ]]]")+IFERROR(SUMIFS(INDIRECT("'PSI VC'!"&amp;SUBSTITUTE(ADDRESS(1,MATCH(Q$2,INDIRECT("'PSI VC'!"&amp;"3:3"),0)),"$1","")&amp;":"&amp;SUBSTITUTE(ADDRESS(1,MATCH(Q$2,INDIRECT("'PSI VC'!"&amp;"3:3"),0)),"$1","")),INDIRECT("'PSI VC'!"&amp;"A:A"),$G451),0)+N("[[[                    Comment: VC PSI                    ]]]")+SUMIFS(INDIRECT("'Assy PSI Shortage'!"&amp;SUBSTITUTE(ADDRESS(1,42+MATCH(Q$2,INDIRECT("'Assy PSI Shortage'!"&amp;"AQ2:BA2"),0)),"$1","")&amp;":"&amp;SUBSTITUTE(ADDRESS(1,42+MATCH(Q$2,INDIRECT("'Assy PSI Shortage'!"&amp;"AQ2:BA2"),0)),"$1","")),'Assy PSI Shortage'!$AP:$AP,'DA Injection'!$G451)+N("[[[                    Comment: Assy PSI                    ]]]")</f>
        <v>0</v>
      </c>
      <c r="R452" s="464"/>
      <c r="S452" s="463">
        <f ca="1">IF(SUMIFS(INDIRECT("'PSI WM REF'!"&amp;SUBSTITUTE(ADDRESS(1,MATCH(S$2,INDIRECT("'PSI WM REF'!"&amp;"5:5"),0)),"$1","")&amp;":"&amp;SUBSTITUTE(ADDRESS(1,MATCH(S$2,INDIRECT("'PSI WM REF'!"&amp;"5:5"),0)),"$1","")),INDIRECT("'PSI WM REF'!"&amp;"C:C"),$G451,INDIRECT("'PSI WM REF'!"&amp;"U:U"),"3.Balance stock (only SEHC)")&gt;0,0,IF(ABS(SUMIFS(INDIRECT("'PSI WM REF'!"&amp;SUBSTITUTE(ADDRESS(1,MATCH(S$2,INDIRECT("'PSI WM REF'!"&amp;"5:5"),0)),"$1","")&amp;":"&amp;SUBSTITUTE(ADDRESS(1,MATCH(S$2,INDIRECT("'PSI WM REF'!"&amp;"5:5"),0)),"$1","")),INDIRECT("'PSI WM REF'!"&amp;"C:C"),$G451,INDIRECT("'PSI WM REF'!"&amp;"U:U"),"3.Balance stock (only SEHC)"))&gt;SUMIFS(INDIRECT("'PSI WM REF'!"&amp;SUBSTITUTE(ADDRESS(1,MATCH(S$2,INDIRECT("'PSI WM REF'!"&amp;"5:5"),0)),"$1","")&amp;":"&amp;SUBSTITUTE(ADDRESS(1,MATCH(S$2,INDIRECT("'PSI WM REF'!"&amp;"5:5"),0)),"$1","")),INDIRECT("'PSI WM REF'!"&amp;"C:C"),$G451,INDIRECT("'PSI WM REF'!"&amp;"U:U"),"1.Requirements (필요량)"),SUMIFS(INDIRECT("'PSI WM REF'!"&amp;SUBSTITUTE(ADDRESS(1,MATCH(S$2,INDIRECT("'PSI WM REF'!"&amp;"5:5"),0)),"$1","")&amp;":"&amp;SUBSTITUTE(ADDRESS(1,MATCH(S$2,INDIRECT("'PSI WM REF'!"&amp;"5:5"),0)),"$1","")),INDIRECT("'PSI WM REF'!"&amp;"C:C"),$G451,INDIRECT("'PSI WM REF'!"&amp;"U:U"),"1.Requirements (필요량)"),ABS(SUMIFS(INDIRECT("'PSI WM REF'!"&amp;SUBSTITUTE(ADDRESS(1,MATCH(S$2,INDIRECT("'PSI WM REF'!"&amp;"5:5"),0)),"$1","")&amp;":"&amp;SUBSTITUTE(ADDRESS(1,MATCH(S$2,INDIRECT("'PSI WM REF'!"&amp;"5:5"),0)),"$1","")),INDIRECT("'PSI WM REF'!"&amp;"C:C"),$G451,INDIRECT("'PSI WM REF'!"&amp;"U:U"),"3.Balance stock (only SEHC)"))))+N(" [[[[               Comment: WM REF PSI              ]]]")+IFERROR(SUMIFS(INDIRECT("'PSI VC'!"&amp;SUBSTITUTE(ADDRESS(1,MATCH(S$2,INDIRECT("'PSI VC'!"&amp;"3:3"),0)),"$1","")&amp;":"&amp;SUBSTITUTE(ADDRESS(1,MATCH(S$2,INDIRECT("'PSI VC'!"&amp;"3:3"),0)),"$1","")),INDIRECT("'PSI VC'!"&amp;"A:A"),$G451),0)+N("[[[                    Comment: VC PSI                    ]]]")+SUMIFS(INDIRECT("'Assy PSI Shortage'!"&amp;SUBSTITUTE(ADDRESS(1,42+MATCH(S$2,INDIRECT("'Assy PSI Shortage'!"&amp;"AQ2:BA2"),0)),"$1","")&amp;":"&amp;SUBSTITUTE(ADDRESS(1,42+MATCH(S$2,INDIRECT("'Assy PSI Shortage'!"&amp;"AQ2:BA2"),0)),"$1","")),'Assy PSI Shortage'!$AP:$AP,'DA Injection'!$G451)+N("[[[                    Comment: Assy PSI                    ]]]")</f>
        <v>0</v>
      </c>
      <c r="T452" s="464"/>
      <c r="U452" s="463">
        <f ca="1">IF(SUMIFS(INDIRECT("'PSI WM REF'!"&amp;SUBSTITUTE(ADDRESS(1,MATCH(U$2,INDIRECT("'PSI WM REF'!"&amp;"5:5"),0)),"$1","")&amp;":"&amp;SUBSTITUTE(ADDRESS(1,MATCH(U$2,INDIRECT("'PSI WM REF'!"&amp;"5:5"),0)),"$1","")),INDIRECT("'PSI WM REF'!"&amp;"C:C"),$G451,INDIRECT("'PSI WM REF'!"&amp;"U:U"),"3.Balance stock (only SEHC)")&gt;0,0,IF(ABS(SUMIFS(INDIRECT("'PSI WM REF'!"&amp;SUBSTITUTE(ADDRESS(1,MATCH(U$2,INDIRECT("'PSI WM REF'!"&amp;"5:5"),0)),"$1","")&amp;":"&amp;SUBSTITUTE(ADDRESS(1,MATCH(U$2,INDIRECT("'PSI WM REF'!"&amp;"5:5"),0)),"$1","")),INDIRECT("'PSI WM REF'!"&amp;"C:C"),$G451,INDIRECT("'PSI WM REF'!"&amp;"U:U"),"3.Balance stock (only SEHC)"))&gt;SUMIFS(INDIRECT("'PSI WM REF'!"&amp;SUBSTITUTE(ADDRESS(1,MATCH(U$2,INDIRECT("'PSI WM REF'!"&amp;"5:5"),0)),"$1","")&amp;":"&amp;SUBSTITUTE(ADDRESS(1,MATCH(U$2,INDIRECT("'PSI WM REF'!"&amp;"5:5"),0)),"$1","")),INDIRECT("'PSI WM REF'!"&amp;"C:C"),$G451,INDIRECT("'PSI WM REF'!"&amp;"U:U"),"1.Requirements (필요량)"),SUMIFS(INDIRECT("'PSI WM REF'!"&amp;SUBSTITUTE(ADDRESS(1,MATCH(U$2,INDIRECT("'PSI WM REF'!"&amp;"5:5"),0)),"$1","")&amp;":"&amp;SUBSTITUTE(ADDRESS(1,MATCH(U$2,INDIRECT("'PSI WM REF'!"&amp;"5:5"),0)),"$1","")),INDIRECT("'PSI WM REF'!"&amp;"C:C"),$G451,INDIRECT("'PSI WM REF'!"&amp;"U:U"),"1.Requirements (필요량)"),ABS(SUMIFS(INDIRECT("'PSI WM REF'!"&amp;SUBSTITUTE(ADDRESS(1,MATCH(U$2,INDIRECT("'PSI WM REF'!"&amp;"5:5"),0)),"$1","")&amp;":"&amp;SUBSTITUTE(ADDRESS(1,MATCH(U$2,INDIRECT("'PSI WM REF'!"&amp;"5:5"),0)),"$1","")),INDIRECT("'PSI WM REF'!"&amp;"C:C"),$G451,INDIRECT("'PSI WM REF'!"&amp;"U:U"),"3.Balance stock (only SEHC)"))))+N(" [[[[               Comment: WM REF PSI              ]]]")+IFERROR(SUMIFS(INDIRECT("'PSI VC'!"&amp;SUBSTITUTE(ADDRESS(1,MATCH(U$2,INDIRECT("'PSI VC'!"&amp;"3:3"),0)),"$1","")&amp;":"&amp;SUBSTITUTE(ADDRESS(1,MATCH(U$2,INDIRECT("'PSI VC'!"&amp;"3:3"),0)),"$1","")),INDIRECT("'PSI VC'!"&amp;"A:A"),$G451),0)+N("[[[                    Comment: VC PSI                    ]]]")+SUMIFS(INDIRECT("'Assy PSI Shortage'!"&amp;SUBSTITUTE(ADDRESS(1,42+MATCH(U$2,INDIRECT("'Assy PSI Shortage'!"&amp;"AQ2:BA2"),0)),"$1","")&amp;":"&amp;SUBSTITUTE(ADDRESS(1,42+MATCH(U$2,INDIRECT("'Assy PSI Shortage'!"&amp;"AQ2:BA2"),0)),"$1","")),'Assy PSI Shortage'!$AP:$AP,'DA Injection'!$G451)+N("[[[                    Comment: Assy PSI                    ]]]")</f>
        <v>0</v>
      </c>
      <c r="V452" s="464"/>
      <c r="W452" s="463">
        <f ca="1">IF(SUMIFS(INDIRECT("'PSI WM REF'!"&amp;SUBSTITUTE(ADDRESS(1,MATCH(W$2,INDIRECT("'PSI WM REF'!"&amp;"5:5"),0)),"$1","")&amp;":"&amp;SUBSTITUTE(ADDRESS(1,MATCH(W$2,INDIRECT("'PSI WM REF'!"&amp;"5:5"),0)),"$1","")),INDIRECT("'PSI WM REF'!"&amp;"C:C"),$G451,INDIRECT("'PSI WM REF'!"&amp;"U:U"),"3.Balance stock (only SEHC)")&gt;0,0,IF(ABS(SUMIFS(INDIRECT("'PSI WM REF'!"&amp;SUBSTITUTE(ADDRESS(1,MATCH(W$2,INDIRECT("'PSI WM REF'!"&amp;"5:5"),0)),"$1","")&amp;":"&amp;SUBSTITUTE(ADDRESS(1,MATCH(W$2,INDIRECT("'PSI WM REF'!"&amp;"5:5"),0)),"$1","")),INDIRECT("'PSI WM REF'!"&amp;"C:C"),$G451,INDIRECT("'PSI WM REF'!"&amp;"U:U"),"3.Balance stock (only SEHC)"))&gt;SUMIFS(INDIRECT("'PSI WM REF'!"&amp;SUBSTITUTE(ADDRESS(1,MATCH(W$2,INDIRECT("'PSI WM REF'!"&amp;"5:5"),0)),"$1","")&amp;":"&amp;SUBSTITUTE(ADDRESS(1,MATCH(W$2,INDIRECT("'PSI WM REF'!"&amp;"5:5"),0)),"$1","")),INDIRECT("'PSI WM REF'!"&amp;"C:C"),$G451,INDIRECT("'PSI WM REF'!"&amp;"U:U"),"1.Requirements (필요량)"),SUMIFS(INDIRECT("'PSI WM REF'!"&amp;SUBSTITUTE(ADDRESS(1,MATCH(W$2,INDIRECT("'PSI WM REF'!"&amp;"5:5"),0)),"$1","")&amp;":"&amp;SUBSTITUTE(ADDRESS(1,MATCH(W$2,INDIRECT("'PSI WM REF'!"&amp;"5:5"),0)),"$1","")),INDIRECT("'PSI WM REF'!"&amp;"C:C"),$G451,INDIRECT("'PSI WM REF'!"&amp;"U:U"),"1.Requirements (필요량)"),ABS(SUMIFS(INDIRECT("'PSI WM REF'!"&amp;SUBSTITUTE(ADDRESS(1,MATCH(W$2,INDIRECT("'PSI WM REF'!"&amp;"5:5"),0)),"$1","")&amp;":"&amp;SUBSTITUTE(ADDRESS(1,MATCH(W$2,INDIRECT("'PSI WM REF'!"&amp;"5:5"),0)),"$1","")),INDIRECT("'PSI WM REF'!"&amp;"C:C"),$G451,INDIRECT("'PSI WM REF'!"&amp;"U:U"),"3.Balance stock (only SEHC)"))))+N(" [[[[               Comment: WM REF PSI              ]]]")+IFERROR(SUMIFS(INDIRECT("'PSI VC'!"&amp;SUBSTITUTE(ADDRESS(1,MATCH(W$2,INDIRECT("'PSI VC'!"&amp;"3:3"),0)),"$1","")&amp;":"&amp;SUBSTITUTE(ADDRESS(1,MATCH(W$2,INDIRECT("'PSI VC'!"&amp;"3:3"),0)),"$1","")),INDIRECT("'PSI VC'!"&amp;"A:A"),$G451),0)+N("[[[                    Comment: VC PSI                    ]]]")+SUMIFS(INDIRECT("'Assy PSI Shortage'!"&amp;SUBSTITUTE(ADDRESS(1,42+MATCH(W$2,INDIRECT("'Assy PSI Shortage'!"&amp;"AQ2:BA2"),0)),"$1","")&amp;":"&amp;SUBSTITUTE(ADDRESS(1,42+MATCH(W$2,INDIRECT("'Assy PSI Shortage'!"&amp;"AQ2:BA2"),0)),"$1","")),'Assy PSI Shortage'!$AP:$AP,'DA Injection'!$G451)+N("[[[                    Comment: Assy PSI                    ]]]")</f>
        <v>102</v>
      </c>
      <c r="X452" s="464"/>
      <c r="Y452" s="463">
        <f ca="1">IF(SUMIFS(INDIRECT("'PSI WM REF'!"&amp;SUBSTITUTE(ADDRESS(1,MATCH(Y$2,INDIRECT("'PSI WM REF'!"&amp;"5:5"),0)),"$1","")&amp;":"&amp;SUBSTITUTE(ADDRESS(1,MATCH(Y$2,INDIRECT("'PSI WM REF'!"&amp;"5:5"),0)),"$1","")),INDIRECT("'PSI WM REF'!"&amp;"C:C"),$G451,INDIRECT("'PSI WM REF'!"&amp;"U:U"),"3.Balance stock (only SEHC)")&gt;0,0,IF(ABS(SUMIFS(INDIRECT("'PSI WM REF'!"&amp;SUBSTITUTE(ADDRESS(1,MATCH(Y$2,INDIRECT("'PSI WM REF'!"&amp;"5:5"),0)),"$1","")&amp;":"&amp;SUBSTITUTE(ADDRESS(1,MATCH(Y$2,INDIRECT("'PSI WM REF'!"&amp;"5:5"),0)),"$1","")),INDIRECT("'PSI WM REF'!"&amp;"C:C"),$G451,INDIRECT("'PSI WM REF'!"&amp;"U:U"),"3.Balance stock (only SEHC)"))&gt;SUMIFS(INDIRECT("'PSI WM REF'!"&amp;SUBSTITUTE(ADDRESS(1,MATCH(Y$2,INDIRECT("'PSI WM REF'!"&amp;"5:5"),0)),"$1","")&amp;":"&amp;SUBSTITUTE(ADDRESS(1,MATCH(Y$2,INDIRECT("'PSI WM REF'!"&amp;"5:5"),0)),"$1","")),INDIRECT("'PSI WM REF'!"&amp;"C:C"),$G451,INDIRECT("'PSI WM REF'!"&amp;"U:U"),"1.Requirements (필요량)"),SUMIFS(INDIRECT("'PSI WM REF'!"&amp;SUBSTITUTE(ADDRESS(1,MATCH(Y$2,INDIRECT("'PSI WM REF'!"&amp;"5:5"),0)),"$1","")&amp;":"&amp;SUBSTITUTE(ADDRESS(1,MATCH(Y$2,INDIRECT("'PSI WM REF'!"&amp;"5:5"),0)),"$1","")),INDIRECT("'PSI WM REF'!"&amp;"C:C"),$G451,INDIRECT("'PSI WM REF'!"&amp;"U:U"),"1.Requirements (필요량)"),ABS(SUMIFS(INDIRECT("'PSI WM REF'!"&amp;SUBSTITUTE(ADDRESS(1,MATCH(Y$2,INDIRECT("'PSI WM REF'!"&amp;"5:5"),0)),"$1","")&amp;":"&amp;SUBSTITUTE(ADDRESS(1,MATCH(Y$2,INDIRECT("'PSI WM REF'!"&amp;"5:5"),0)),"$1","")),INDIRECT("'PSI WM REF'!"&amp;"C:C"),$G451,INDIRECT("'PSI WM REF'!"&amp;"U:U"),"3.Balance stock (only SEHC)"))))+N(" [[[[               Comment: WM REF PSI              ]]]")+IFERROR(SUMIFS(INDIRECT("'PSI VC'!"&amp;SUBSTITUTE(ADDRESS(1,MATCH(Y$2,INDIRECT("'PSI VC'!"&amp;"3:3"),0)),"$1","")&amp;":"&amp;SUBSTITUTE(ADDRESS(1,MATCH(Y$2,INDIRECT("'PSI VC'!"&amp;"3:3"),0)),"$1","")),INDIRECT("'PSI VC'!"&amp;"A:A"),$G451),0)+N("[[[                    Comment: VC PSI                    ]]]")+SUMIFS(INDIRECT("'Assy PSI Shortage'!"&amp;SUBSTITUTE(ADDRESS(1,42+MATCH(Y$2,INDIRECT("'Assy PSI Shortage'!"&amp;"AQ2:BA2"),0)),"$1","")&amp;":"&amp;SUBSTITUTE(ADDRESS(1,42+MATCH(Y$2,INDIRECT("'Assy PSI Shortage'!"&amp;"AQ2:BA2"),0)),"$1","")),'Assy PSI Shortage'!$AP:$AP,'DA Injection'!$G451)+N("[[[                    Comment: Assy PSI                    ]]]")</f>
        <v>350</v>
      </c>
      <c r="Z452" s="464"/>
      <c r="AA452" s="463">
        <f ca="1">IF(SUMIFS(INDIRECT("'PSI WM REF'!"&amp;SUBSTITUTE(ADDRESS(1,MATCH(AA$2,INDIRECT("'PSI WM REF'!"&amp;"5:5"),0)),"$1","")&amp;":"&amp;SUBSTITUTE(ADDRESS(1,MATCH(AA$2,INDIRECT("'PSI WM REF'!"&amp;"5:5"),0)),"$1","")),INDIRECT("'PSI WM REF'!"&amp;"C:C"),$G451,INDIRECT("'PSI WM REF'!"&amp;"U:U"),"3.Balance stock (only SEHC)")&gt;0,0,IF(ABS(SUMIFS(INDIRECT("'PSI WM REF'!"&amp;SUBSTITUTE(ADDRESS(1,MATCH(AA$2,INDIRECT("'PSI WM REF'!"&amp;"5:5"),0)),"$1","")&amp;":"&amp;SUBSTITUTE(ADDRESS(1,MATCH(AA$2,INDIRECT("'PSI WM REF'!"&amp;"5:5"),0)),"$1","")),INDIRECT("'PSI WM REF'!"&amp;"C:C"),$G451,INDIRECT("'PSI WM REF'!"&amp;"U:U"),"3.Balance stock (only SEHC)"))&gt;SUMIFS(INDIRECT("'PSI WM REF'!"&amp;SUBSTITUTE(ADDRESS(1,MATCH(AA$2,INDIRECT("'PSI WM REF'!"&amp;"5:5"),0)),"$1","")&amp;":"&amp;SUBSTITUTE(ADDRESS(1,MATCH(AA$2,INDIRECT("'PSI WM REF'!"&amp;"5:5"),0)),"$1","")),INDIRECT("'PSI WM REF'!"&amp;"C:C"),$G451,INDIRECT("'PSI WM REF'!"&amp;"U:U"),"1.Requirements (필요량)"),SUMIFS(INDIRECT("'PSI WM REF'!"&amp;SUBSTITUTE(ADDRESS(1,MATCH(AA$2,INDIRECT("'PSI WM REF'!"&amp;"5:5"),0)),"$1","")&amp;":"&amp;SUBSTITUTE(ADDRESS(1,MATCH(AA$2,INDIRECT("'PSI WM REF'!"&amp;"5:5"),0)),"$1","")),INDIRECT("'PSI WM REF'!"&amp;"C:C"),$G451,INDIRECT("'PSI WM REF'!"&amp;"U:U"),"1.Requirements (필요량)"),ABS(SUMIFS(INDIRECT("'PSI WM REF'!"&amp;SUBSTITUTE(ADDRESS(1,MATCH(AA$2,INDIRECT("'PSI WM REF'!"&amp;"5:5"),0)),"$1","")&amp;":"&amp;SUBSTITUTE(ADDRESS(1,MATCH(AA$2,INDIRECT("'PSI WM REF'!"&amp;"5:5"),0)),"$1","")),INDIRECT("'PSI WM REF'!"&amp;"C:C"),$G451,INDIRECT("'PSI WM REF'!"&amp;"U:U"),"3.Balance stock (only SEHC)"))))+N(" [[[[               Comment: WM REF PSI              ]]]")+IFERROR(SUMIFS(INDIRECT("'PSI VC'!"&amp;SUBSTITUTE(ADDRESS(1,MATCH(AA$2,INDIRECT("'PSI VC'!"&amp;"3:3"),0)),"$1","")&amp;":"&amp;SUBSTITUTE(ADDRESS(1,MATCH(AA$2,INDIRECT("'PSI VC'!"&amp;"3:3"),0)),"$1","")),INDIRECT("'PSI VC'!"&amp;"A:A"),$G451),0)+N("[[[                    Comment: VC PSI                    ]]]")+SUMIFS(INDIRECT("'Assy PSI Shortage'!"&amp;SUBSTITUTE(ADDRESS(1,42+MATCH(AA$2,INDIRECT("'Assy PSI Shortage'!"&amp;"AQ2:BA2"),0)),"$1","")&amp;":"&amp;SUBSTITUTE(ADDRESS(1,42+MATCH(AA$2,INDIRECT("'Assy PSI Shortage'!"&amp;"AQ2:BA2"),0)),"$1","")),'Assy PSI Shortage'!$AP:$AP,'DA Injection'!$G451)+N("[[[                    Comment: Assy PSI                    ]]]")</f>
        <v>0</v>
      </c>
      <c r="AB452" s="464"/>
      <c r="AC452" s="463">
        <f ca="1">IF(SUMIFS(INDIRECT("'PSI WM REF'!"&amp;SUBSTITUTE(ADDRESS(1,MATCH(AC$2,INDIRECT("'PSI WM REF'!"&amp;"5:5"),0)),"$1","")&amp;":"&amp;SUBSTITUTE(ADDRESS(1,MATCH(AC$2,INDIRECT("'PSI WM REF'!"&amp;"5:5"),0)),"$1","")),INDIRECT("'PSI WM REF'!"&amp;"C:C"),$G451,INDIRECT("'PSI WM REF'!"&amp;"U:U"),"3.Balance stock (only SEHC)")&gt;0,0,IF(ABS(SUMIFS(INDIRECT("'PSI WM REF'!"&amp;SUBSTITUTE(ADDRESS(1,MATCH(AC$2,INDIRECT("'PSI WM REF'!"&amp;"5:5"),0)),"$1","")&amp;":"&amp;SUBSTITUTE(ADDRESS(1,MATCH(AC$2,INDIRECT("'PSI WM REF'!"&amp;"5:5"),0)),"$1","")),INDIRECT("'PSI WM REF'!"&amp;"C:C"),$G451,INDIRECT("'PSI WM REF'!"&amp;"U:U"),"3.Balance stock (only SEHC)"))&gt;SUMIFS(INDIRECT("'PSI WM REF'!"&amp;SUBSTITUTE(ADDRESS(1,MATCH(AC$2,INDIRECT("'PSI WM REF'!"&amp;"5:5"),0)),"$1","")&amp;":"&amp;SUBSTITUTE(ADDRESS(1,MATCH(AC$2,INDIRECT("'PSI WM REF'!"&amp;"5:5"),0)),"$1","")),INDIRECT("'PSI WM REF'!"&amp;"C:C"),$G451,INDIRECT("'PSI WM REF'!"&amp;"U:U"),"1.Requirements (필요량)"),SUMIFS(INDIRECT("'PSI WM REF'!"&amp;SUBSTITUTE(ADDRESS(1,MATCH(AC$2,INDIRECT("'PSI WM REF'!"&amp;"5:5"),0)),"$1","")&amp;":"&amp;SUBSTITUTE(ADDRESS(1,MATCH(AC$2,INDIRECT("'PSI WM REF'!"&amp;"5:5"),0)),"$1","")),INDIRECT("'PSI WM REF'!"&amp;"C:C"),$G451,INDIRECT("'PSI WM REF'!"&amp;"U:U"),"1.Requirements (필요량)"),ABS(SUMIFS(INDIRECT("'PSI WM REF'!"&amp;SUBSTITUTE(ADDRESS(1,MATCH(AC$2,INDIRECT("'PSI WM REF'!"&amp;"5:5"),0)),"$1","")&amp;":"&amp;SUBSTITUTE(ADDRESS(1,MATCH(AC$2,INDIRECT("'PSI WM REF'!"&amp;"5:5"),0)),"$1","")),INDIRECT("'PSI WM REF'!"&amp;"C:C"),$G451,INDIRECT("'PSI WM REF'!"&amp;"U:U"),"3.Balance stock (only SEHC)"))))+N(" [[[[               Comment: WM REF PSI              ]]]")+IFERROR(SUMIFS(INDIRECT("'PSI VC'!"&amp;SUBSTITUTE(ADDRESS(1,MATCH(AC$2,INDIRECT("'PSI VC'!"&amp;"3:3"),0)),"$1","")&amp;":"&amp;SUBSTITUTE(ADDRESS(1,MATCH(AC$2,INDIRECT("'PSI VC'!"&amp;"3:3"),0)),"$1","")),INDIRECT("'PSI VC'!"&amp;"A:A"),$G451),0)+N("[[[                    Comment: VC PSI                    ]]]")+SUMIFS(INDIRECT("'Assy PSI Shortage'!"&amp;SUBSTITUTE(ADDRESS(1,42+MATCH(AC$2,INDIRECT("'Assy PSI Shortage'!"&amp;"AQ2:BA2"),0)),"$1","")&amp;":"&amp;SUBSTITUTE(ADDRESS(1,42+MATCH(AC$2,INDIRECT("'Assy PSI Shortage'!"&amp;"AQ2:BA2"),0)),"$1","")),'Assy PSI Shortage'!$AP:$AP,'DA Injection'!$G451)+N("[[[                    Comment: Assy PSI                    ]]]")</f>
        <v>0</v>
      </c>
      <c r="AD452" s="464"/>
      <c r="AE452" s="463">
        <f ca="1">IF(SUMIFS(INDIRECT("'PSI WM REF'!"&amp;SUBSTITUTE(ADDRESS(1,MATCH(AE$2,INDIRECT("'PSI WM REF'!"&amp;"5:5"),0)),"$1","")&amp;":"&amp;SUBSTITUTE(ADDRESS(1,MATCH(AE$2,INDIRECT("'PSI WM REF'!"&amp;"5:5"),0)),"$1","")),INDIRECT("'PSI WM REF'!"&amp;"C:C"),$G451,INDIRECT("'PSI WM REF'!"&amp;"U:U"),"3.Balance stock (only SEHC)")&gt;0,0,IF(ABS(SUMIFS(INDIRECT("'PSI WM REF'!"&amp;SUBSTITUTE(ADDRESS(1,MATCH(AE$2,INDIRECT("'PSI WM REF'!"&amp;"5:5"),0)),"$1","")&amp;":"&amp;SUBSTITUTE(ADDRESS(1,MATCH(AE$2,INDIRECT("'PSI WM REF'!"&amp;"5:5"),0)),"$1","")),INDIRECT("'PSI WM REF'!"&amp;"C:C"),$G451,INDIRECT("'PSI WM REF'!"&amp;"U:U"),"3.Balance stock (only SEHC)"))&gt;SUMIFS(INDIRECT("'PSI WM REF'!"&amp;SUBSTITUTE(ADDRESS(1,MATCH(AE$2,INDIRECT("'PSI WM REF'!"&amp;"5:5"),0)),"$1","")&amp;":"&amp;SUBSTITUTE(ADDRESS(1,MATCH(AE$2,INDIRECT("'PSI WM REF'!"&amp;"5:5"),0)),"$1","")),INDIRECT("'PSI WM REF'!"&amp;"C:C"),$G451,INDIRECT("'PSI WM REF'!"&amp;"U:U"),"1.Requirements (필요량)"),SUMIFS(INDIRECT("'PSI WM REF'!"&amp;SUBSTITUTE(ADDRESS(1,MATCH(AE$2,INDIRECT("'PSI WM REF'!"&amp;"5:5"),0)),"$1","")&amp;":"&amp;SUBSTITUTE(ADDRESS(1,MATCH(AE$2,INDIRECT("'PSI WM REF'!"&amp;"5:5"),0)),"$1","")),INDIRECT("'PSI WM REF'!"&amp;"C:C"),$G451,INDIRECT("'PSI WM REF'!"&amp;"U:U"),"1.Requirements (필요량)"),ABS(SUMIFS(INDIRECT("'PSI WM REF'!"&amp;SUBSTITUTE(ADDRESS(1,MATCH(AE$2,INDIRECT("'PSI WM REF'!"&amp;"5:5"),0)),"$1","")&amp;":"&amp;SUBSTITUTE(ADDRESS(1,MATCH(AE$2,INDIRECT("'PSI WM REF'!"&amp;"5:5"),0)),"$1","")),INDIRECT("'PSI WM REF'!"&amp;"C:C"),$G451,INDIRECT("'PSI WM REF'!"&amp;"U:U"),"3.Balance stock (only SEHC)"))))+N(" [[[[               Comment: WM REF PSI              ]]]")+IFERROR(SUMIFS(INDIRECT("'PSI VC'!"&amp;SUBSTITUTE(ADDRESS(1,MATCH(AE$2,INDIRECT("'PSI VC'!"&amp;"3:3"),0)),"$1","")&amp;":"&amp;SUBSTITUTE(ADDRESS(1,MATCH(AE$2,INDIRECT("'PSI VC'!"&amp;"3:3"),0)),"$1","")),INDIRECT("'PSI VC'!"&amp;"A:A"),$G451),0)+N("[[[                    Comment: VC PSI                    ]]]")+SUMIFS(INDIRECT("'Assy PSI Shortage'!"&amp;SUBSTITUTE(ADDRESS(1,42+MATCH(AE$2,INDIRECT("'Assy PSI Shortage'!"&amp;"AQ2:BA2"),0)),"$1","")&amp;":"&amp;SUBSTITUTE(ADDRESS(1,42+MATCH(AE$2,INDIRECT("'Assy PSI Shortage'!"&amp;"AQ2:BA2"),0)),"$1","")),'Assy PSI Shortage'!$AP:$AP,'DA Injection'!$G451)+N("[[[                    Comment: Assy PSI                    ]]]")</f>
        <v>0</v>
      </c>
      <c r="AF452" s="464"/>
      <c r="AG452" s="463">
        <f ca="1">IF(SUMIFS(INDIRECT("'PSI WM REF'!"&amp;SUBSTITUTE(ADDRESS(1,MATCH(AG$2,INDIRECT("'PSI WM REF'!"&amp;"5:5"),0)),"$1","")&amp;":"&amp;SUBSTITUTE(ADDRESS(1,MATCH(AG$2,INDIRECT("'PSI WM REF'!"&amp;"5:5"),0)),"$1","")),INDIRECT("'PSI WM REF'!"&amp;"C:C"),$G451,INDIRECT("'PSI WM REF'!"&amp;"U:U"),"3.Balance stock (only SEHC)")&gt;0,0,IF(ABS(SUMIFS(INDIRECT("'PSI WM REF'!"&amp;SUBSTITUTE(ADDRESS(1,MATCH(AG$2,INDIRECT("'PSI WM REF'!"&amp;"5:5"),0)),"$1","")&amp;":"&amp;SUBSTITUTE(ADDRESS(1,MATCH(AG$2,INDIRECT("'PSI WM REF'!"&amp;"5:5"),0)),"$1","")),INDIRECT("'PSI WM REF'!"&amp;"C:C"),$G451,INDIRECT("'PSI WM REF'!"&amp;"U:U"),"3.Balance stock (only SEHC)"))&gt;SUMIFS(INDIRECT("'PSI WM REF'!"&amp;SUBSTITUTE(ADDRESS(1,MATCH(AG$2,INDIRECT("'PSI WM REF'!"&amp;"5:5"),0)),"$1","")&amp;":"&amp;SUBSTITUTE(ADDRESS(1,MATCH(AG$2,INDIRECT("'PSI WM REF'!"&amp;"5:5"),0)),"$1","")),INDIRECT("'PSI WM REF'!"&amp;"C:C"),$G451,INDIRECT("'PSI WM REF'!"&amp;"U:U"),"1.Requirements (필요량)"),SUMIFS(INDIRECT("'PSI WM REF'!"&amp;SUBSTITUTE(ADDRESS(1,MATCH(AG$2,INDIRECT("'PSI WM REF'!"&amp;"5:5"),0)),"$1","")&amp;":"&amp;SUBSTITUTE(ADDRESS(1,MATCH(AG$2,INDIRECT("'PSI WM REF'!"&amp;"5:5"),0)),"$1","")),INDIRECT("'PSI WM REF'!"&amp;"C:C"),$G451,INDIRECT("'PSI WM REF'!"&amp;"U:U"),"1.Requirements (필요량)"),ABS(SUMIFS(INDIRECT("'PSI WM REF'!"&amp;SUBSTITUTE(ADDRESS(1,MATCH(AG$2,INDIRECT("'PSI WM REF'!"&amp;"5:5"),0)),"$1","")&amp;":"&amp;SUBSTITUTE(ADDRESS(1,MATCH(AG$2,INDIRECT("'PSI WM REF'!"&amp;"5:5"),0)),"$1","")),INDIRECT("'PSI WM REF'!"&amp;"C:C"),$G451,INDIRECT("'PSI WM REF'!"&amp;"U:U"),"3.Balance stock (only SEHC)"))))+N(" [[[[               Comment: WM REF PSI              ]]]")+IFERROR(SUMIFS(INDIRECT("'PSI VC'!"&amp;SUBSTITUTE(ADDRESS(1,MATCH(AG$2,INDIRECT("'PSI VC'!"&amp;"3:3"),0)),"$1","")&amp;":"&amp;SUBSTITUTE(ADDRESS(1,MATCH(AG$2,INDIRECT("'PSI VC'!"&amp;"3:3"),0)),"$1","")),INDIRECT("'PSI VC'!"&amp;"A:A"),$G451),0)+N("[[[                    Comment: VC PSI                    ]]]")+SUMIFS(INDIRECT("'Assy PSI Shortage'!"&amp;SUBSTITUTE(ADDRESS(1,42+MATCH(AG$2,INDIRECT("'Assy PSI Shortage'!"&amp;"AQ2:BA2"),0)),"$1","")&amp;":"&amp;SUBSTITUTE(ADDRESS(1,42+MATCH(AG$2,INDIRECT("'Assy PSI Shortage'!"&amp;"AQ2:BA2"),0)),"$1","")),'Assy PSI Shortage'!$AP:$AP,'DA Injection'!$G451)+N("[[[                    Comment: Assy PSI                    ]]]")</f>
        <v>0</v>
      </c>
      <c r="AH452" s="464"/>
      <c r="AI452" s="463">
        <f ca="1">IF(SUMIFS(INDIRECT("'PSI WM REF'!"&amp;SUBSTITUTE(ADDRESS(1,MATCH(AI$2,INDIRECT("'PSI WM REF'!"&amp;"5:5"),0)),"$1","")&amp;":"&amp;SUBSTITUTE(ADDRESS(1,MATCH(AI$2,INDIRECT("'PSI WM REF'!"&amp;"5:5"),0)),"$1","")),INDIRECT("'PSI WM REF'!"&amp;"C:C"),$G451,INDIRECT("'PSI WM REF'!"&amp;"U:U"),"3.Balance stock (only SEHC)")&gt;0,0,IF(ABS(SUMIFS(INDIRECT("'PSI WM REF'!"&amp;SUBSTITUTE(ADDRESS(1,MATCH(AI$2,INDIRECT("'PSI WM REF'!"&amp;"5:5"),0)),"$1","")&amp;":"&amp;SUBSTITUTE(ADDRESS(1,MATCH(AI$2,INDIRECT("'PSI WM REF'!"&amp;"5:5"),0)),"$1","")),INDIRECT("'PSI WM REF'!"&amp;"C:C"),$G451,INDIRECT("'PSI WM REF'!"&amp;"U:U"),"3.Balance stock (only SEHC)"))&gt;SUMIFS(INDIRECT("'PSI WM REF'!"&amp;SUBSTITUTE(ADDRESS(1,MATCH(AI$2,INDIRECT("'PSI WM REF'!"&amp;"5:5"),0)),"$1","")&amp;":"&amp;SUBSTITUTE(ADDRESS(1,MATCH(AI$2,INDIRECT("'PSI WM REF'!"&amp;"5:5"),0)),"$1","")),INDIRECT("'PSI WM REF'!"&amp;"C:C"),$G451,INDIRECT("'PSI WM REF'!"&amp;"U:U"),"1.Requirements (필요량)"),SUMIFS(INDIRECT("'PSI WM REF'!"&amp;SUBSTITUTE(ADDRESS(1,MATCH(AI$2,INDIRECT("'PSI WM REF'!"&amp;"5:5"),0)),"$1","")&amp;":"&amp;SUBSTITUTE(ADDRESS(1,MATCH(AI$2,INDIRECT("'PSI WM REF'!"&amp;"5:5"),0)),"$1","")),INDIRECT("'PSI WM REF'!"&amp;"C:C"),$G451,INDIRECT("'PSI WM REF'!"&amp;"U:U"),"1.Requirements (필요량)"),ABS(SUMIFS(INDIRECT("'PSI WM REF'!"&amp;SUBSTITUTE(ADDRESS(1,MATCH(AI$2,INDIRECT("'PSI WM REF'!"&amp;"5:5"),0)),"$1","")&amp;":"&amp;SUBSTITUTE(ADDRESS(1,MATCH(AI$2,INDIRECT("'PSI WM REF'!"&amp;"5:5"),0)),"$1","")),INDIRECT("'PSI WM REF'!"&amp;"C:C"),$G451,INDIRECT("'PSI WM REF'!"&amp;"U:U"),"3.Balance stock (only SEHC)"))))+N(" [[[[               Comment: WM REF PSI              ]]]")+IFERROR(SUMIFS(INDIRECT("'PSI VC'!"&amp;SUBSTITUTE(ADDRESS(1,MATCH(AI$2,INDIRECT("'PSI VC'!"&amp;"3:3"),0)),"$1","")&amp;":"&amp;SUBSTITUTE(ADDRESS(1,MATCH(AI$2,INDIRECT("'PSI VC'!"&amp;"3:3"),0)),"$1","")),INDIRECT("'PSI VC'!"&amp;"A:A"),$G451),0)+N("[[[                    Comment: VC PSI                    ]]]")+SUMIFS(INDIRECT("'Assy PSI Shortage'!"&amp;SUBSTITUTE(ADDRESS(1,42+MATCH(AI$2,INDIRECT("'Assy PSI Shortage'!"&amp;"AQ2:BA2"),0)),"$1","")&amp;":"&amp;SUBSTITUTE(ADDRESS(1,42+MATCH(AI$2,INDIRECT("'Assy PSI Shortage'!"&amp;"AQ2:BA2"),0)),"$1","")),'Assy PSI Shortage'!$AP:$AP,'DA Injection'!$G451)+N("[[[                    Comment: Assy PSI                    ]]]")</f>
        <v>0</v>
      </c>
      <c r="AJ452" s="464"/>
      <c r="AK452" s="150"/>
      <c r="AL452" s="150"/>
      <c r="AM452" s="150"/>
      <c r="AN452" s="150"/>
      <c r="AO452" s="150"/>
      <c r="AP452" s="150"/>
      <c r="AQ452" s="150"/>
      <c r="AR452" s="150"/>
      <c r="AS452" s="150"/>
      <c r="AT452" s="150"/>
      <c r="AU452" s="150"/>
      <c r="AV452" s="150"/>
      <c r="AW452" s="150"/>
      <c r="AX452" s="150"/>
      <c r="AY452" s="150"/>
      <c r="AZ452" s="150"/>
      <c r="BA452" s="150"/>
      <c r="BB452" s="150"/>
      <c r="BC452" s="150"/>
      <c r="BD452" s="150"/>
      <c r="BE452" s="150"/>
      <c r="BF452" s="150"/>
      <c r="BG452" s="150"/>
      <c r="BH452" s="150"/>
      <c r="BI452" s="150"/>
      <c r="BJ452" s="150"/>
      <c r="BK452" s="150"/>
      <c r="BL452" s="150"/>
      <c r="BM452" s="150"/>
      <c r="BN452" s="150"/>
      <c r="BO452" s="150"/>
      <c r="BP452" s="150"/>
      <c r="BQ452" s="150"/>
      <c r="BR452" s="150"/>
    </row>
    <row r="453" spans="1:70" s="115" customFormat="1" ht="33">
      <c r="A453" s="114"/>
      <c r="B453" s="121"/>
      <c r="C453" s="144">
        <f t="shared" ref="C453:D516" ca="1" si="538">C452</f>
        <v>65</v>
      </c>
      <c r="D453" s="264" t="str">
        <f t="shared" ca="1" si="538"/>
        <v>-</v>
      </c>
      <c r="E453" s="144">
        <f t="shared" ref="E453:M453" ca="1" si="539">E452</f>
        <v>26</v>
      </c>
      <c r="F453" s="144">
        <f t="shared" ca="1" si="539"/>
        <v>650</v>
      </c>
      <c r="G453" s="144" t="str">
        <f t="shared" ca="1" si="539"/>
        <v>DA63-08635A</v>
      </c>
      <c r="H453" s="196">
        <f t="shared" ca="1" si="539"/>
        <v>452</v>
      </c>
      <c r="I453" s="144">
        <f t="shared" si="539"/>
        <v>0</v>
      </c>
      <c r="J453" s="212">
        <f t="shared" ca="1" si="539"/>
        <v>1</v>
      </c>
      <c r="K453" s="146">
        <f t="shared" ca="1" si="539"/>
        <v>0</v>
      </c>
      <c r="L453" s="146">
        <f t="shared" ca="1" si="539"/>
        <v>65.5</v>
      </c>
      <c r="M453" s="146">
        <f t="shared" ca="1" si="539"/>
        <v>2</v>
      </c>
      <c r="N453" s="193">
        <f t="shared" ca="1" si="471"/>
        <v>109.92366412213741</v>
      </c>
      <c r="O453" s="134"/>
      <c r="P453" s="127" t="s">
        <v>240</v>
      </c>
      <c r="Q453" s="208"/>
      <c r="R453" s="208"/>
      <c r="S453" s="208"/>
      <c r="T453" s="208"/>
      <c r="U453" s="208"/>
      <c r="V453" s="208"/>
      <c r="W453" s="208"/>
      <c r="X453" s="208"/>
      <c r="Y453" s="208"/>
      <c r="Z453" s="208"/>
      <c r="AA453" s="208"/>
      <c r="AB453" s="208"/>
      <c r="AC453" s="208"/>
      <c r="AD453" s="208"/>
      <c r="AE453" s="208"/>
      <c r="AF453" s="208"/>
      <c r="AG453" s="208"/>
      <c r="AH453" s="208"/>
      <c r="AI453" s="208"/>
      <c r="AJ453" s="208"/>
      <c r="AK453" s="150"/>
      <c r="AL453" s="150"/>
      <c r="AM453" s="150"/>
      <c r="AN453" s="150"/>
      <c r="AO453" s="150"/>
      <c r="AP453" s="150"/>
      <c r="AQ453" s="150"/>
      <c r="AR453" s="150"/>
      <c r="AS453" s="150"/>
      <c r="AT453" s="150"/>
      <c r="AU453" s="150"/>
      <c r="AV453" s="150"/>
      <c r="AW453" s="150"/>
      <c r="AX453" s="150"/>
      <c r="AY453" s="150"/>
      <c r="AZ453" s="150"/>
      <c r="BA453" s="150"/>
      <c r="BB453" s="150"/>
      <c r="BC453" s="150"/>
      <c r="BD453" s="150"/>
      <c r="BE453" s="150"/>
      <c r="BF453" s="150"/>
      <c r="BG453" s="150"/>
      <c r="BH453" s="150"/>
      <c r="BI453" s="150"/>
      <c r="BJ453" s="150"/>
      <c r="BK453" s="150"/>
      <c r="BL453" s="150"/>
      <c r="BM453" s="150"/>
      <c r="BN453" s="150"/>
      <c r="BO453" s="150"/>
      <c r="BP453" s="150"/>
      <c r="BQ453" s="150"/>
      <c r="BR453" s="150"/>
    </row>
    <row r="454" spans="1:70" s="55" customFormat="1" ht="33">
      <c r="A454" s="54">
        <f ca="1">IF(ISTEXT($G454),COUNTIF($G$6:$G454,"*")," ")</f>
        <v>449</v>
      </c>
      <c r="B454" s="122">
        <v>43524</v>
      </c>
      <c r="C454" s="144">
        <f t="shared" ca="1" si="538"/>
        <v>65</v>
      </c>
      <c r="D454" s="264" t="str">
        <f t="shared" ca="1" si="538"/>
        <v>-</v>
      </c>
      <c r="E454" s="144">
        <f t="shared" ref="E454:M454" ca="1" si="540">E453</f>
        <v>26</v>
      </c>
      <c r="F454" s="144">
        <f t="shared" ca="1" si="540"/>
        <v>650</v>
      </c>
      <c r="G454" s="144" t="str">
        <f t="shared" ca="1" si="540"/>
        <v>DA63-08635A</v>
      </c>
      <c r="H454" s="196">
        <f t="shared" ca="1" si="540"/>
        <v>452</v>
      </c>
      <c r="I454" s="144">
        <f t="shared" si="540"/>
        <v>0</v>
      </c>
      <c r="J454" s="212">
        <f t="shared" ca="1" si="540"/>
        <v>1</v>
      </c>
      <c r="K454" s="146">
        <f t="shared" ca="1" si="540"/>
        <v>0</v>
      </c>
      <c r="L454" s="146">
        <f t="shared" ca="1" si="540"/>
        <v>65.5</v>
      </c>
      <c r="M454" s="146">
        <f t="shared" ca="1" si="540"/>
        <v>2</v>
      </c>
      <c r="N454" s="193">
        <f t="shared" ca="1" si="471"/>
        <v>109.92366412213741</v>
      </c>
      <c r="O454" s="198">
        <f ca="1">SUM(Q454:AJ454)-H451-I451</f>
        <v>-452</v>
      </c>
      <c r="P454" s="127" t="s">
        <v>232</v>
      </c>
      <c r="Q454" s="128">
        <f t="shared" ref="Q454:AJ454" ca="1" si="541">Q453*$N451</f>
        <v>0</v>
      </c>
      <c r="R454" s="128">
        <f t="shared" ca="1" si="541"/>
        <v>0</v>
      </c>
      <c r="S454" s="128">
        <f t="shared" ca="1" si="541"/>
        <v>0</v>
      </c>
      <c r="T454" s="128">
        <f t="shared" ca="1" si="541"/>
        <v>0</v>
      </c>
      <c r="U454" s="128">
        <f t="shared" ca="1" si="541"/>
        <v>0</v>
      </c>
      <c r="V454" s="128">
        <f t="shared" ca="1" si="541"/>
        <v>0</v>
      </c>
      <c r="W454" s="128">
        <f t="shared" ca="1" si="541"/>
        <v>0</v>
      </c>
      <c r="X454" s="128">
        <f t="shared" ca="1" si="541"/>
        <v>0</v>
      </c>
      <c r="Y454" s="128">
        <f t="shared" ca="1" si="541"/>
        <v>0</v>
      </c>
      <c r="Z454" s="128">
        <f t="shared" ca="1" si="541"/>
        <v>0</v>
      </c>
      <c r="AA454" s="128">
        <f t="shared" ca="1" si="541"/>
        <v>0</v>
      </c>
      <c r="AB454" s="128">
        <f t="shared" ca="1" si="541"/>
        <v>0</v>
      </c>
      <c r="AC454" s="128">
        <f t="shared" ca="1" si="541"/>
        <v>0</v>
      </c>
      <c r="AD454" s="128">
        <f t="shared" ca="1" si="541"/>
        <v>0</v>
      </c>
      <c r="AE454" s="128">
        <f t="shared" ca="1" si="541"/>
        <v>0</v>
      </c>
      <c r="AF454" s="128">
        <f t="shared" ca="1" si="541"/>
        <v>0</v>
      </c>
      <c r="AG454" s="128">
        <f t="shared" ca="1" si="541"/>
        <v>0</v>
      </c>
      <c r="AH454" s="128">
        <f t="shared" ca="1" si="541"/>
        <v>0</v>
      </c>
      <c r="AI454" s="128">
        <f t="shared" ca="1" si="541"/>
        <v>0</v>
      </c>
      <c r="AJ454" s="128">
        <f t="shared" ca="1" si="541"/>
        <v>0</v>
      </c>
      <c r="AK454" s="151"/>
      <c r="AL454" s="151"/>
      <c r="AM454" s="151"/>
      <c r="AN454" s="151"/>
      <c r="AO454" s="151"/>
      <c r="AP454" s="151"/>
      <c r="AQ454" s="151"/>
      <c r="AR454" s="151"/>
      <c r="AS454" s="151"/>
      <c r="AT454" s="151"/>
      <c r="AU454" s="151"/>
      <c r="AV454" s="151"/>
      <c r="AW454" s="151"/>
      <c r="AX454" s="151"/>
      <c r="AY454" s="151"/>
      <c r="AZ454" s="151"/>
      <c r="BA454" s="151"/>
      <c r="BB454" s="151"/>
      <c r="BC454" s="151"/>
      <c r="BD454" s="151"/>
      <c r="BE454" s="151"/>
      <c r="BF454" s="151"/>
      <c r="BG454" s="151"/>
      <c r="BH454" s="151"/>
      <c r="BI454" s="151"/>
      <c r="BJ454" s="151"/>
      <c r="BK454" s="151"/>
      <c r="BL454" s="151"/>
      <c r="BM454" s="151"/>
      <c r="BN454" s="151"/>
      <c r="BO454" s="151"/>
      <c r="BP454" s="151"/>
      <c r="BQ454" s="151"/>
      <c r="BR454" s="151"/>
    </row>
    <row r="455" spans="1:70" s="38" customFormat="1" ht="33">
      <c r="A455" s="35"/>
      <c r="B455" s="123"/>
      <c r="C455" s="144">
        <f t="shared" ca="1" si="538"/>
        <v>65</v>
      </c>
      <c r="D455" s="264" t="str">
        <f t="shared" ca="1" si="538"/>
        <v>-</v>
      </c>
      <c r="E455" s="144">
        <f t="shared" ref="E455:M455" ca="1" si="542">E454</f>
        <v>26</v>
      </c>
      <c r="F455" s="144">
        <f t="shared" ca="1" si="542"/>
        <v>650</v>
      </c>
      <c r="G455" s="144" t="str">
        <f t="shared" ca="1" si="542"/>
        <v>DA63-08635A</v>
      </c>
      <c r="H455" s="196">
        <f t="shared" ca="1" si="542"/>
        <v>452</v>
      </c>
      <c r="I455" s="144">
        <f t="shared" si="542"/>
        <v>0</v>
      </c>
      <c r="J455" s="212">
        <f t="shared" ca="1" si="542"/>
        <v>1</v>
      </c>
      <c r="K455" s="146">
        <f t="shared" ca="1" si="542"/>
        <v>0</v>
      </c>
      <c r="L455" s="146">
        <f t="shared" ca="1" si="542"/>
        <v>65.5</v>
      </c>
      <c r="M455" s="146">
        <f t="shared" ca="1" si="542"/>
        <v>2</v>
      </c>
      <c r="N455" s="193">
        <f t="shared" ca="1" si="471"/>
        <v>109.92366412213741</v>
      </c>
      <c r="O455" s="135">
        <f ca="1">SUM(Q455:AJ455)</f>
        <v>1368</v>
      </c>
      <c r="P455" s="131" t="s">
        <v>233</v>
      </c>
      <c r="Q455" s="129">
        <f ca="1">SUMIFS('Production Result'!$D:$D,'Production Result'!$C:$C,'DA Injection'!$G455,'Production Result'!$B:$B,'DA Injection'!Q$2)</f>
        <v>1172</v>
      </c>
      <c r="R455" s="129">
        <f ca="1">SUMIFS('Production Result'!$E:$E,'Production Result'!$C:$C,'DA Injection'!$G455,'Production Result'!$B:$B,'DA Injection'!Q$2)</f>
        <v>196</v>
      </c>
      <c r="S455" s="129">
        <f ca="1">SUMIFS('Production Result'!$D:$D,'Production Result'!$C:$C,'DA Injection'!$G455,'Production Result'!$B:$B,'DA Injection'!S$2)</f>
        <v>0</v>
      </c>
      <c r="T455" s="129">
        <f ca="1">SUMIFS('Production Result'!$E:$E,'Production Result'!$C:$C,'DA Injection'!$G455,'Production Result'!$B:$B,'DA Injection'!S$2)</f>
        <v>0</v>
      </c>
      <c r="U455" s="129">
        <f ca="1">SUMIFS('Production Result'!$D:$D,'Production Result'!$C:$C,'DA Injection'!$G455,'Production Result'!$B:$B,'DA Injection'!U$2)</f>
        <v>0</v>
      </c>
      <c r="V455" s="129">
        <f ca="1">SUMIFS('Production Result'!$E:$E,'Production Result'!$C:$C,'DA Injection'!$G455,'Production Result'!$B:$B,'DA Injection'!U$2)</f>
        <v>0</v>
      </c>
      <c r="W455" s="129">
        <f ca="1">SUMIFS('Production Result'!$D:$D,'Production Result'!$C:$C,'DA Injection'!$G455,'Production Result'!$B:$B,'DA Injection'!W$2)</f>
        <v>0</v>
      </c>
      <c r="X455" s="129">
        <f ca="1">SUMIFS('Production Result'!$E:$E,'Production Result'!$C:$C,'DA Injection'!$G455,'Production Result'!$B:$B,'DA Injection'!W$2)</f>
        <v>0</v>
      </c>
      <c r="Y455" s="129">
        <f ca="1">SUMIFS('Production Result'!$D:$D,'Production Result'!$C:$C,'DA Injection'!$G455,'Production Result'!$B:$B,'DA Injection'!Y$2)</f>
        <v>0</v>
      </c>
      <c r="Z455" s="129">
        <f ca="1">SUMIFS('Production Result'!$E:$E,'Production Result'!$C:$C,'DA Injection'!$G455,'Production Result'!$B:$B,'DA Injection'!Y$2)</f>
        <v>0</v>
      </c>
      <c r="AA455" s="129">
        <f ca="1">SUMIFS('Production Result'!$D:$D,'Production Result'!$C:$C,'DA Injection'!$G455,'Production Result'!$B:$B,'DA Injection'!AA$2)</f>
        <v>0</v>
      </c>
      <c r="AB455" s="129">
        <f ca="1">SUMIFS('Production Result'!$E:$E,'Production Result'!$C:$C,'DA Injection'!$G455,'Production Result'!$B:$B,'DA Injection'!AA$2)</f>
        <v>0</v>
      </c>
      <c r="AC455" s="129">
        <f ca="1">SUMIFS('Production Result'!$D:$D,'Production Result'!$C:$C,'DA Injection'!$G455,'Production Result'!$B:$B,'DA Injection'!AC$2)</f>
        <v>0</v>
      </c>
      <c r="AD455" s="129">
        <f ca="1">SUMIFS('Production Result'!$E:$E,'Production Result'!$C:$C,'DA Injection'!$G455,'Production Result'!$B:$B,'DA Injection'!AC$2)</f>
        <v>0</v>
      </c>
      <c r="AE455" s="129">
        <f ca="1">SUMIFS('Production Result'!$D:$D,'Production Result'!$C:$C,'DA Injection'!$G455,'Production Result'!$B:$B,'DA Injection'!AE$2)</f>
        <v>0</v>
      </c>
      <c r="AF455" s="129">
        <f ca="1">SUMIFS('Production Result'!$E:$E,'Production Result'!$C:$C,'DA Injection'!$G455,'Production Result'!$B:$B,'DA Injection'!AE$2)</f>
        <v>0</v>
      </c>
      <c r="AG455" s="129">
        <f ca="1">SUMIFS('Production Result'!$D:$D,'Production Result'!$C:$C,'DA Injection'!$G455,'Production Result'!$B:$B,'DA Injection'!AG$2)</f>
        <v>0</v>
      </c>
      <c r="AH455" s="129">
        <f ca="1">SUMIFS('Production Result'!$E:$E,'Production Result'!$C:$C,'DA Injection'!$G455,'Production Result'!$B:$B,'DA Injection'!AG$2)</f>
        <v>0</v>
      </c>
      <c r="AI455" s="129">
        <f ca="1">SUMIFS('Production Result'!$D:$D,'Production Result'!$C:$C,'DA Injection'!$G455,'Production Result'!$B:$B,'DA Injection'!AI$2)</f>
        <v>0</v>
      </c>
      <c r="AJ455" s="129">
        <f ca="1">SUMIFS('Production Result'!$E:$E,'Production Result'!$C:$C,'DA Injection'!$G455,'Production Result'!$B:$B,'DA Injection'!AI$2)</f>
        <v>0</v>
      </c>
      <c r="AK455" s="151"/>
      <c r="AL455" s="151"/>
      <c r="AM455" s="151"/>
      <c r="AN455" s="151"/>
      <c r="AO455" s="151"/>
      <c r="AP455" s="151"/>
      <c r="AQ455" s="151"/>
      <c r="AR455" s="151"/>
      <c r="AS455" s="151"/>
      <c r="AT455" s="151"/>
      <c r="AU455" s="151"/>
      <c r="AV455" s="151"/>
      <c r="AW455" s="151"/>
      <c r="AX455" s="151"/>
      <c r="AY455" s="151"/>
      <c r="AZ455" s="151"/>
      <c r="BA455" s="151"/>
      <c r="BB455" s="151"/>
      <c r="BC455" s="151"/>
      <c r="BD455" s="151"/>
      <c r="BE455" s="151"/>
      <c r="BF455" s="151"/>
      <c r="BG455" s="151"/>
      <c r="BH455" s="151"/>
      <c r="BI455" s="151"/>
      <c r="BJ455" s="151"/>
      <c r="BK455" s="151"/>
      <c r="BL455" s="151"/>
      <c r="BM455" s="151"/>
      <c r="BN455" s="151"/>
      <c r="BO455" s="151"/>
      <c r="BP455" s="151"/>
      <c r="BQ455" s="151"/>
      <c r="BR455" s="151"/>
    </row>
    <row r="456" spans="1:70" s="38" customFormat="1" ht="33">
      <c r="A456" s="35"/>
      <c r="B456" s="123"/>
      <c r="C456" s="144">
        <f t="shared" ca="1" si="538"/>
        <v>65</v>
      </c>
      <c r="D456" s="264" t="str">
        <f t="shared" ca="1" si="538"/>
        <v>-</v>
      </c>
      <c r="E456" s="144">
        <f t="shared" ref="E456:M456" ca="1" si="543">E455</f>
        <v>26</v>
      </c>
      <c r="F456" s="144">
        <f t="shared" ca="1" si="543"/>
        <v>650</v>
      </c>
      <c r="G456" s="144" t="str">
        <f t="shared" ca="1" si="543"/>
        <v>DA63-08635A</v>
      </c>
      <c r="H456" s="196">
        <f t="shared" ca="1" si="543"/>
        <v>452</v>
      </c>
      <c r="I456" s="144">
        <f t="shared" si="543"/>
        <v>0</v>
      </c>
      <c r="J456" s="212">
        <f t="shared" ca="1" si="543"/>
        <v>1</v>
      </c>
      <c r="K456" s="146">
        <f t="shared" ca="1" si="543"/>
        <v>0</v>
      </c>
      <c r="L456" s="146">
        <f t="shared" ca="1" si="543"/>
        <v>65.5</v>
      </c>
      <c r="M456" s="146">
        <f t="shared" ca="1" si="543"/>
        <v>2</v>
      </c>
      <c r="N456" s="193">
        <f t="shared" ca="1" si="471"/>
        <v>109.92366412213741</v>
      </c>
      <c r="O456" s="135">
        <f ca="1">SUM(Q456:AJ456)</f>
        <v>204</v>
      </c>
      <c r="P456" s="132" t="s">
        <v>234</v>
      </c>
      <c r="Q456" s="129">
        <f ca="1">SUMIFS('Production Result'!$F:$F,'Production Result'!$C:$C,'DA Injection'!$G456,'Production Result'!$B:$B,'DA Injection'!Q$2)</f>
        <v>165</v>
      </c>
      <c r="R456" s="129">
        <f ca="1">SUMIFS('Production Result'!$G:$G,'Production Result'!$C:$C,'DA Injection'!$G456,'Production Result'!$B:$B,'DA Injection'!Q$2)</f>
        <v>39</v>
      </c>
      <c r="S456" s="129">
        <f ca="1">SUMIFS('Production Result'!$F:$F,'Production Result'!$C:$C,'DA Injection'!$G456,'Production Result'!$B:$B,'DA Injection'!S$2)</f>
        <v>0</v>
      </c>
      <c r="T456" s="129">
        <f ca="1">SUMIFS('Production Result'!$G:$G,'Production Result'!$C:$C,'DA Injection'!$G456,'Production Result'!$B:$B,'DA Injection'!S$2)</f>
        <v>0</v>
      </c>
      <c r="U456" s="129">
        <f ca="1">SUMIFS('Production Result'!$F:$F,'Production Result'!$C:$C,'DA Injection'!$G456,'Production Result'!$B:$B,'DA Injection'!U$2)</f>
        <v>0</v>
      </c>
      <c r="V456" s="129">
        <f ca="1">SUMIFS('Production Result'!$G:$G,'Production Result'!$C:$C,'DA Injection'!$G456,'Production Result'!$B:$B,'DA Injection'!U$2)</f>
        <v>0</v>
      </c>
      <c r="W456" s="129">
        <f ca="1">SUMIFS('Production Result'!$F:$F,'Production Result'!$C:$C,'DA Injection'!$G456,'Production Result'!$B:$B,'DA Injection'!W$2)</f>
        <v>0</v>
      </c>
      <c r="X456" s="129">
        <f ca="1">SUMIFS('Production Result'!$G:$G,'Production Result'!$C:$C,'DA Injection'!$G456,'Production Result'!$B:$B,'DA Injection'!W$2)</f>
        <v>0</v>
      </c>
      <c r="Y456" s="129">
        <f ca="1">SUMIFS('Production Result'!$F:$F,'Production Result'!$C:$C,'DA Injection'!$G456,'Production Result'!$B:$B,'DA Injection'!Y$2)</f>
        <v>0</v>
      </c>
      <c r="Z456" s="129">
        <f ca="1">SUMIFS('Production Result'!$G:$G,'Production Result'!$C:$C,'DA Injection'!$G456,'Production Result'!$B:$B,'DA Injection'!Y$2)</f>
        <v>0</v>
      </c>
      <c r="AA456" s="129">
        <f ca="1">SUMIFS('Production Result'!$F:$F,'Production Result'!$C:$C,'DA Injection'!$G456,'Production Result'!$B:$B,'DA Injection'!AA$2)</f>
        <v>0</v>
      </c>
      <c r="AB456" s="129">
        <f ca="1">SUMIFS('Production Result'!$G:$G,'Production Result'!$C:$C,'DA Injection'!$G456,'Production Result'!$B:$B,'DA Injection'!AA$2)</f>
        <v>0</v>
      </c>
      <c r="AC456" s="129">
        <f ca="1">SUMIFS('Production Result'!$F:$F,'Production Result'!$C:$C,'DA Injection'!$G456,'Production Result'!$B:$B,'DA Injection'!AC$2)</f>
        <v>0</v>
      </c>
      <c r="AD456" s="129">
        <f ca="1">SUMIFS('Production Result'!$G:$G,'Production Result'!$C:$C,'DA Injection'!$G456,'Production Result'!$B:$B,'DA Injection'!AC$2)</f>
        <v>0</v>
      </c>
      <c r="AE456" s="129">
        <f ca="1">SUMIFS('Production Result'!$F:$F,'Production Result'!$C:$C,'DA Injection'!$G456,'Production Result'!$B:$B,'DA Injection'!AE$2)</f>
        <v>0</v>
      </c>
      <c r="AF456" s="129">
        <f ca="1">SUMIFS('Production Result'!$G:$G,'Production Result'!$C:$C,'DA Injection'!$G456,'Production Result'!$B:$B,'DA Injection'!AE$2)</f>
        <v>0</v>
      </c>
      <c r="AG456" s="129">
        <f ca="1">SUMIFS('Production Result'!$F:$F,'Production Result'!$C:$C,'DA Injection'!$G456,'Production Result'!$B:$B,'DA Injection'!AG$2)</f>
        <v>0</v>
      </c>
      <c r="AH456" s="129">
        <f ca="1">SUMIFS('Production Result'!$G:$G,'Production Result'!$C:$C,'DA Injection'!$G456,'Production Result'!$B:$B,'DA Injection'!AG$2)</f>
        <v>0</v>
      </c>
      <c r="AI456" s="129">
        <f ca="1">SUMIFS('Production Result'!$F:$F,'Production Result'!$C:$C,'DA Injection'!$G456,'Production Result'!$B:$B,'DA Injection'!AI$2)</f>
        <v>0</v>
      </c>
      <c r="AJ456" s="129">
        <f ca="1">SUMIFS('Production Result'!$G:$G,'Production Result'!$C:$C,'DA Injection'!$G456,'Production Result'!$B:$B,'DA Injection'!AI$2)</f>
        <v>0</v>
      </c>
      <c r="AK456" s="151"/>
      <c r="AL456" s="151"/>
      <c r="AM456" s="151"/>
      <c r="AN456" s="151"/>
      <c r="AO456" s="151"/>
      <c r="AP456" s="151"/>
      <c r="AQ456" s="151"/>
      <c r="AR456" s="151"/>
      <c r="AS456" s="151"/>
      <c r="AT456" s="151"/>
      <c r="AU456" s="151"/>
      <c r="AV456" s="151"/>
      <c r="AW456" s="151"/>
      <c r="AX456" s="151"/>
      <c r="AY456" s="151"/>
      <c r="AZ456" s="151"/>
      <c r="BA456" s="151"/>
      <c r="BB456" s="151"/>
      <c r="BC456" s="151"/>
      <c r="BD456" s="151"/>
      <c r="BE456" s="151"/>
      <c r="BF456" s="151"/>
      <c r="BG456" s="151"/>
      <c r="BH456" s="151"/>
      <c r="BI456" s="151"/>
      <c r="BJ456" s="151"/>
      <c r="BK456" s="151"/>
      <c r="BL456" s="151"/>
      <c r="BM456" s="151"/>
      <c r="BN456" s="151"/>
      <c r="BO456" s="151"/>
      <c r="BP456" s="151"/>
      <c r="BQ456" s="151"/>
      <c r="BR456" s="151"/>
    </row>
    <row r="457" spans="1:70" s="38" customFormat="1" ht="33">
      <c r="A457" s="35"/>
      <c r="B457" s="123"/>
      <c r="C457" s="145">
        <f t="shared" ca="1" si="538"/>
        <v>65</v>
      </c>
      <c r="D457" s="264" t="str">
        <f t="shared" ca="1" si="538"/>
        <v>-</v>
      </c>
      <c r="E457" s="145">
        <f t="shared" ref="E457:M457" ca="1" si="544">E456</f>
        <v>26</v>
      </c>
      <c r="F457" s="145">
        <f t="shared" ca="1" si="544"/>
        <v>650</v>
      </c>
      <c r="G457" s="145" t="str">
        <f t="shared" ca="1" si="544"/>
        <v>DA63-08635A</v>
      </c>
      <c r="H457" s="196">
        <f t="shared" ca="1" si="544"/>
        <v>452</v>
      </c>
      <c r="I457" s="145">
        <f t="shared" si="544"/>
        <v>0</v>
      </c>
      <c r="J457" s="213">
        <f t="shared" ca="1" si="544"/>
        <v>1</v>
      </c>
      <c r="K457" s="146">
        <f t="shared" ca="1" si="544"/>
        <v>0</v>
      </c>
      <c r="L457" s="146">
        <f t="shared" ca="1" si="544"/>
        <v>65.5</v>
      </c>
      <c r="M457" s="146">
        <f t="shared" ca="1" si="544"/>
        <v>2</v>
      </c>
      <c r="N457" s="194">
        <f t="shared" ca="1" si="471"/>
        <v>109.92366412213741</v>
      </c>
      <c r="O457" s="137">
        <f ca="1">O456/O455</f>
        <v>0.14912280701754385</v>
      </c>
      <c r="P457" s="136" t="s">
        <v>239</v>
      </c>
      <c r="Q457" s="138">
        <f t="shared" ref="Q457:AJ457" ca="1" si="545">IFERROR(Q456/Q455,"")</f>
        <v>0.1407849829351536</v>
      </c>
      <c r="R457" s="138">
        <f t="shared" ca="1" si="545"/>
        <v>0.19897959183673469</v>
      </c>
      <c r="S457" s="138" t="str">
        <f t="shared" ca="1" si="545"/>
        <v/>
      </c>
      <c r="T457" s="138" t="str">
        <f t="shared" ca="1" si="545"/>
        <v/>
      </c>
      <c r="U457" s="138" t="str">
        <f t="shared" ca="1" si="545"/>
        <v/>
      </c>
      <c r="V457" s="138" t="str">
        <f t="shared" ca="1" si="545"/>
        <v/>
      </c>
      <c r="W457" s="138" t="str">
        <f t="shared" ca="1" si="545"/>
        <v/>
      </c>
      <c r="X457" s="138" t="str">
        <f t="shared" ca="1" si="545"/>
        <v/>
      </c>
      <c r="Y457" s="138" t="str">
        <f t="shared" ca="1" si="545"/>
        <v/>
      </c>
      <c r="Z457" s="138" t="str">
        <f t="shared" ca="1" si="545"/>
        <v/>
      </c>
      <c r="AA457" s="138" t="str">
        <f t="shared" ca="1" si="545"/>
        <v/>
      </c>
      <c r="AB457" s="138" t="str">
        <f t="shared" ca="1" si="545"/>
        <v/>
      </c>
      <c r="AC457" s="138" t="str">
        <f t="shared" ca="1" si="545"/>
        <v/>
      </c>
      <c r="AD457" s="138" t="str">
        <f t="shared" ca="1" si="545"/>
        <v/>
      </c>
      <c r="AE457" s="138" t="str">
        <f t="shared" ca="1" si="545"/>
        <v/>
      </c>
      <c r="AF457" s="138" t="str">
        <f t="shared" ca="1" si="545"/>
        <v/>
      </c>
      <c r="AG457" s="138" t="str">
        <f t="shared" ca="1" si="545"/>
        <v/>
      </c>
      <c r="AH457" s="138" t="str">
        <f t="shared" ca="1" si="545"/>
        <v/>
      </c>
      <c r="AI457" s="138" t="str">
        <f t="shared" ca="1" si="545"/>
        <v/>
      </c>
      <c r="AJ457" s="138" t="str">
        <f t="shared" ca="1" si="545"/>
        <v/>
      </c>
      <c r="AK457" s="151"/>
      <c r="AL457" s="151"/>
      <c r="AM457" s="151"/>
      <c r="AN457" s="151"/>
      <c r="AO457" s="151"/>
      <c r="AP457" s="151"/>
      <c r="AQ457" s="151"/>
      <c r="AR457" s="151"/>
      <c r="AS457" s="151"/>
      <c r="AT457" s="151"/>
      <c r="AU457" s="151"/>
      <c r="AV457" s="151"/>
      <c r="AW457" s="151"/>
      <c r="AX457" s="151"/>
      <c r="AY457" s="151"/>
      <c r="AZ457" s="151"/>
      <c r="BA457" s="151"/>
      <c r="BB457" s="151"/>
      <c r="BC457" s="151"/>
      <c r="BD457" s="151"/>
      <c r="BE457" s="151"/>
      <c r="BF457" s="151"/>
      <c r="BG457" s="151"/>
      <c r="BH457" s="151"/>
      <c r="BI457" s="151"/>
      <c r="BJ457" s="151"/>
      <c r="BK457" s="151"/>
      <c r="BL457" s="151"/>
      <c r="BM457" s="151"/>
      <c r="BN457" s="151"/>
      <c r="BO457" s="151"/>
      <c r="BP457" s="151"/>
      <c r="BQ457" s="151"/>
      <c r="BR457" s="151"/>
    </row>
    <row r="458" spans="1:70" s="115" customFormat="1" ht="33">
      <c r="A458" s="114"/>
      <c r="B458" s="121"/>
      <c r="C458" s="141">
        <f ca="1">IF(P462="Good",COUNTIF(INDIRECT("P1:P"&amp;ROW(P462)),"Good"))</f>
        <v>66</v>
      </c>
      <c r="D458" s="285" t="str">
        <f ca="1">IFERROR(SUM(Q462:AJ462)/SUM(Q461:AJ461),"-")</f>
        <v>-</v>
      </c>
      <c r="E458" s="139">
        <f ca="1">VLOOKUP(G458,'Code List'!B:D,2,0)</f>
        <v>26</v>
      </c>
      <c r="F458" s="139">
        <f ca="1">VLOOKUP(G458,'Code List'!B:D,3,0)</f>
        <v>650</v>
      </c>
      <c r="G458" s="87" t="str">
        <f ca="1">VLOOKUP(C458,'Code List'!A:B,2,0)</f>
        <v>DA63-08634A</v>
      </c>
      <c r="H458" s="195">
        <f ca="1">SUM(Q459:AJ459)-K458</f>
        <v>137</v>
      </c>
      <c r="I458" s="133"/>
      <c r="J458" s="211">
        <f ca="1">VLOOKUP(G458,'Code List'!B:G,6,0)</f>
        <v>1</v>
      </c>
      <c r="K458" s="140">
        <f ca="1">SUMIFS(Stock!C:C,Stock!B:B,'DA Injection'!G458)+SUMIFS(Stock!C:C,Stock!B:B,VLOOKUP('DA Injection'!G458,'Code List'!$B:$K,10,0))</f>
        <v>315</v>
      </c>
      <c r="L458" s="140">
        <f ca="1">VLOOKUP(G458,'Code List'!B:F,4,0)</f>
        <v>65.5</v>
      </c>
      <c r="M458" s="140">
        <f ca="1">VLOOKUP(G458,'Code List'!B:F,5,0)</f>
        <v>2</v>
      </c>
      <c r="N458" s="197">
        <f t="shared" ref="N458:N521" ca="1" si="546">3600/L458*M458</f>
        <v>109.92366412213741</v>
      </c>
      <c r="O458" s="134"/>
      <c r="P458" s="124" t="s">
        <v>231</v>
      </c>
      <c r="Q458" s="125" t="s">
        <v>228</v>
      </c>
      <c r="R458" s="126" t="s">
        <v>229</v>
      </c>
      <c r="S458" s="125" t="s">
        <v>228</v>
      </c>
      <c r="T458" s="126" t="s">
        <v>229</v>
      </c>
      <c r="U458" s="125" t="s">
        <v>228</v>
      </c>
      <c r="V458" s="126" t="s">
        <v>229</v>
      </c>
      <c r="W458" s="125" t="s">
        <v>228</v>
      </c>
      <c r="X458" s="126" t="s">
        <v>229</v>
      </c>
      <c r="Y458" s="125" t="s">
        <v>228</v>
      </c>
      <c r="Z458" s="126" t="s">
        <v>229</v>
      </c>
      <c r="AA458" s="125" t="s">
        <v>228</v>
      </c>
      <c r="AB458" s="126" t="s">
        <v>229</v>
      </c>
      <c r="AC458" s="125" t="s">
        <v>228</v>
      </c>
      <c r="AD458" s="126" t="s">
        <v>229</v>
      </c>
      <c r="AE458" s="125" t="s">
        <v>228</v>
      </c>
      <c r="AF458" s="126" t="s">
        <v>229</v>
      </c>
      <c r="AG458" s="125" t="s">
        <v>228</v>
      </c>
      <c r="AH458" s="126" t="s">
        <v>229</v>
      </c>
      <c r="AI458" s="125" t="s">
        <v>228</v>
      </c>
      <c r="AJ458" s="126" t="s">
        <v>229</v>
      </c>
      <c r="AK458" s="150"/>
      <c r="AL458" s="150"/>
      <c r="AM458" s="150"/>
      <c r="AN458" s="150"/>
      <c r="AO458" s="150"/>
      <c r="AP458" s="150"/>
      <c r="AQ458" s="150"/>
      <c r="AR458" s="150"/>
      <c r="AS458" s="150"/>
      <c r="AT458" s="150"/>
      <c r="AU458" s="150"/>
      <c r="AV458" s="150"/>
      <c r="AW458" s="150"/>
      <c r="AX458" s="150"/>
      <c r="AY458" s="150"/>
      <c r="AZ458" s="150"/>
      <c r="BA458" s="150"/>
      <c r="BB458" s="150"/>
      <c r="BC458" s="150"/>
      <c r="BD458" s="150"/>
      <c r="BE458" s="150"/>
      <c r="BF458" s="150"/>
      <c r="BG458" s="150"/>
      <c r="BH458" s="150"/>
      <c r="BI458" s="150"/>
      <c r="BJ458" s="150"/>
      <c r="BK458" s="150"/>
      <c r="BL458" s="150"/>
      <c r="BM458" s="150"/>
      <c r="BN458" s="150"/>
      <c r="BO458" s="150"/>
      <c r="BP458" s="150"/>
      <c r="BQ458" s="150"/>
      <c r="BR458" s="150"/>
    </row>
    <row r="459" spans="1:70" s="115" customFormat="1" ht="66.95" customHeight="1">
      <c r="A459" s="114"/>
      <c r="B459" s="121"/>
      <c r="C459" s="144">
        <f t="shared" ref="C459:M459" ca="1" si="547">C458</f>
        <v>66</v>
      </c>
      <c r="D459" s="264" t="str">
        <f t="shared" ca="1" si="547"/>
        <v>-</v>
      </c>
      <c r="E459" s="144">
        <f t="shared" ca="1" si="547"/>
        <v>26</v>
      </c>
      <c r="F459" s="144">
        <f t="shared" ca="1" si="547"/>
        <v>650</v>
      </c>
      <c r="G459" s="144" t="str">
        <f t="shared" ca="1" si="547"/>
        <v>DA63-08634A</v>
      </c>
      <c r="H459" s="196">
        <f t="shared" ca="1" si="547"/>
        <v>137</v>
      </c>
      <c r="I459" s="144">
        <f t="shared" si="547"/>
        <v>0</v>
      </c>
      <c r="J459" s="212">
        <f t="shared" ca="1" si="547"/>
        <v>1</v>
      </c>
      <c r="K459" s="146">
        <f t="shared" ca="1" si="547"/>
        <v>315</v>
      </c>
      <c r="L459" s="146">
        <f t="shared" ca="1" si="547"/>
        <v>65.5</v>
      </c>
      <c r="M459" s="146">
        <f t="shared" ca="1" si="547"/>
        <v>2</v>
      </c>
      <c r="N459" s="193">
        <f t="shared" ca="1" si="546"/>
        <v>109.92366412213741</v>
      </c>
      <c r="O459" s="134" t="s">
        <v>238</v>
      </c>
      <c r="P459" s="124"/>
      <c r="Q459" s="463">
        <f ca="1">IF(SUMIFS(INDIRECT("'PSI WM REF'!"&amp;SUBSTITUTE(ADDRESS(1,MATCH(Q$2,INDIRECT("'PSI WM REF'!"&amp;"5:5"),0)),"$1","")&amp;":"&amp;SUBSTITUTE(ADDRESS(1,MATCH(Q$2,INDIRECT("'PSI WM REF'!"&amp;"5:5"),0)),"$1","")),INDIRECT("'PSI WM REF'!"&amp;"C:C"),$G458,INDIRECT("'PSI WM REF'!"&amp;"U:U"),"3.Balance stock (only SEHC)")&gt;0,0,IF(ABS(SUMIFS(INDIRECT("'PSI WM REF'!"&amp;SUBSTITUTE(ADDRESS(1,MATCH(Q$2,INDIRECT("'PSI WM REF'!"&amp;"5:5"),0)),"$1","")&amp;":"&amp;SUBSTITUTE(ADDRESS(1,MATCH(Q$2,INDIRECT("'PSI WM REF'!"&amp;"5:5"),0)),"$1","")),INDIRECT("'PSI WM REF'!"&amp;"C:C"),$G458,INDIRECT("'PSI WM REF'!"&amp;"U:U"),"3.Balance stock (only SEHC)"))&gt;SUMIFS(INDIRECT("'PSI WM REF'!"&amp;SUBSTITUTE(ADDRESS(1,MATCH(Q$2,INDIRECT("'PSI WM REF'!"&amp;"5:5"),0)),"$1","")&amp;":"&amp;SUBSTITUTE(ADDRESS(1,MATCH(Q$2,INDIRECT("'PSI WM REF'!"&amp;"5:5"),0)),"$1","")),INDIRECT("'PSI WM REF'!"&amp;"C:C"),$G458,INDIRECT("'PSI WM REF'!"&amp;"U:U"),"1.Requirements (필요량)"),SUMIFS(INDIRECT("'PSI WM REF'!"&amp;SUBSTITUTE(ADDRESS(1,MATCH(Q$2,INDIRECT("'PSI WM REF'!"&amp;"5:5"),0)),"$1","")&amp;":"&amp;SUBSTITUTE(ADDRESS(1,MATCH(Q$2,INDIRECT("'PSI WM REF'!"&amp;"5:5"),0)),"$1","")),INDIRECT("'PSI WM REF'!"&amp;"C:C"),$G458,INDIRECT("'PSI WM REF'!"&amp;"U:U"),"1.Requirements (필요량)"),ABS(SUMIFS(INDIRECT("'PSI WM REF'!"&amp;SUBSTITUTE(ADDRESS(1,MATCH(Q$2,INDIRECT("'PSI WM REF'!"&amp;"5:5"),0)),"$1","")&amp;":"&amp;SUBSTITUTE(ADDRESS(1,MATCH(Q$2,INDIRECT("'PSI WM REF'!"&amp;"5:5"),0)),"$1","")),INDIRECT("'PSI WM REF'!"&amp;"C:C"),$G458,INDIRECT("'PSI WM REF'!"&amp;"U:U"),"3.Balance stock (only SEHC)"))))+N(" [[[[               Comment: WM REF PSI              ]]]")+IFERROR(SUMIFS(INDIRECT("'PSI VC'!"&amp;SUBSTITUTE(ADDRESS(1,MATCH(Q$2,INDIRECT("'PSI VC'!"&amp;"3:3"),0)),"$1","")&amp;":"&amp;SUBSTITUTE(ADDRESS(1,MATCH(Q$2,INDIRECT("'PSI VC'!"&amp;"3:3"),0)),"$1","")),INDIRECT("'PSI VC'!"&amp;"A:A"),$G458),0)+N("[[[                    Comment: VC PSI                    ]]]")+SUMIFS(INDIRECT("'Assy PSI Shortage'!"&amp;SUBSTITUTE(ADDRESS(1,42+MATCH(Q$2,INDIRECT("'Assy PSI Shortage'!"&amp;"AQ2:BA2"),0)),"$1","")&amp;":"&amp;SUBSTITUTE(ADDRESS(1,42+MATCH(Q$2,INDIRECT("'Assy PSI Shortage'!"&amp;"AQ2:BA2"),0)),"$1","")),'Assy PSI Shortage'!$AP:$AP,'DA Injection'!$G458)+N("[[[                    Comment: Assy PSI                    ]]]")</f>
        <v>0</v>
      </c>
      <c r="R459" s="464"/>
      <c r="S459" s="463">
        <f ca="1">IF(SUMIFS(INDIRECT("'PSI WM REF'!"&amp;SUBSTITUTE(ADDRESS(1,MATCH(S$2,INDIRECT("'PSI WM REF'!"&amp;"5:5"),0)),"$1","")&amp;":"&amp;SUBSTITUTE(ADDRESS(1,MATCH(S$2,INDIRECT("'PSI WM REF'!"&amp;"5:5"),0)),"$1","")),INDIRECT("'PSI WM REF'!"&amp;"C:C"),$G458,INDIRECT("'PSI WM REF'!"&amp;"U:U"),"3.Balance stock (only SEHC)")&gt;0,0,IF(ABS(SUMIFS(INDIRECT("'PSI WM REF'!"&amp;SUBSTITUTE(ADDRESS(1,MATCH(S$2,INDIRECT("'PSI WM REF'!"&amp;"5:5"),0)),"$1","")&amp;":"&amp;SUBSTITUTE(ADDRESS(1,MATCH(S$2,INDIRECT("'PSI WM REF'!"&amp;"5:5"),0)),"$1","")),INDIRECT("'PSI WM REF'!"&amp;"C:C"),$G458,INDIRECT("'PSI WM REF'!"&amp;"U:U"),"3.Balance stock (only SEHC)"))&gt;SUMIFS(INDIRECT("'PSI WM REF'!"&amp;SUBSTITUTE(ADDRESS(1,MATCH(S$2,INDIRECT("'PSI WM REF'!"&amp;"5:5"),0)),"$1","")&amp;":"&amp;SUBSTITUTE(ADDRESS(1,MATCH(S$2,INDIRECT("'PSI WM REF'!"&amp;"5:5"),0)),"$1","")),INDIRECT("'PSI WM REF'!"&amp;"C:C"),$G458,INDIRECT("'PSI WM REF'!"&amp;"U:U"),"1.Requirements (필요량)"),SUMIFS(INDIRECT("'PSI WM REF'!"&amp;SUBSTITUTE(ADDRESS(1,MATCH(S$2,INDIRECT("'PSI WM REF'!"&amp;"5:5"),0)),"$1","")&amp;":"&amp;SUBSTITUTE(ADDRESS(1,MATCH(S$2,INDIRECT("'PSI WM REF'!"&amp;"5:5"),0)),"$1","")),INDIRECT("'PSI WM REF'!"&amp;"C:C"),$G458,INDIRECT("'PSI WM REF'!"&amp;"U:U"),"1.Requirements (필요량)"),ABS(SUMIFS(INDIRECT("'PSI WM REF'!"&amp;SUBSTITUTE(ADDRESS(1,MATCH(S$2,INDIRECT("'PSI WM REF'!"&amp;"5:5"),0)),"$1","")&amp;":"&amp;SUBSTITUTE(ADDRESS(1,MATCH(S$2,INDIRECT("'PSI WM REF'!"&amp;"5:5"),0)),"$1","")),INDIRECT("'PSI WM REF'!"&amp;"C:C"),$G458,INDIRECT("'PSI WM REF'!"&amp;"U:U"),"3.Balance stock (only SEHC)"))))+N(" [[[[               Comment: WM REF PSI              ]]]")+IFERROR(SUMIFS(INDIRECT("'PSI VC'!"&amp;SUBSTITUTE(ADDRESS(1,MATCH(S$2,INDIRECT("'PSI VC'!"&amp;"3:3"),0)),"$1","")&amp;":"&amp;SUBSTITUTE(ADDRESS(1,MATCH(S$2,INDIRECT("'PSI VC'!"&amp;"3:3"),0)),"$1","")),INDIRECT("'PSI VC'!"&amp;"A:A"),$G458),0)+N("[[[                    Comment: VC PSI                    ]]]")+SUMIFS(INDIRECT("'Assy PSI Shortage'!"&amp;SUBSTITUTE(ADDRESS(1,42+MATCH(S$2,INDIRECT("'Assy PSI Shortage'!"&amp;"AQ2:BA2"),0)),"$1","")&amp;":"&amp;SUBSTITUTE(ADDRESS(1,42+MATCH(S$2,INDIRECT("'Assy PSI Shortage'!"&amp;"AQ2:BA2"),0)),"$1","")),'Assy PSI Shortage'!$AP:$AP,'DA Injection'!$G458)+N("[[[                    Comment: Assy PSI                    ]]]")</f>
        <v>0</v>
      </c>
      <c r="T459" s="464"/>
      <c r="U459" s="463">
        <f ca="1">IF(SUMIFS(INDIRECT("'PSI WM REF'!"&amp;SUBSTITUTE(ADDRESS(1,MATCH(U$2,INDIRECT("'PSI WM REF'!"&amp;"5:5"),0)),"$1","")&amp;":"&amp;SUBSTITUTE(ADDRESS(1,MATCH(U$2,INDIRECT("'PSI WM REF'!"&amp;"5:5"),0)),"$1","")),INDIRECT("'PSI WM REF'!"&amp;"C:C"),$G458,INDIRECT("'PSI WM REF'!"&amp;"U:U"),"3.Balance stock (only SEHC)")&gt;0,0,IF(ABS(SUMIFS(INDIRECT("'PSI WM REF'!"&amp;SUBSTITUTE(ADDRESS(1,MATCH(U$2,INDIRECT("'PSI WM REF'!"&amp;"5:5"),0)),"$1","")&amp;":"&amp;SUBSTITUTE(ADDRESS(1,MATCH(U$2,INDIRECT("'PSI WM REF'!"&amp;"5:5"),0)),"$1","")),INDIRECT("'PSI WM REF'!"&amp;"C:C"),$G458,INDIRECT("'PSI WM REF'!"&amp;"U:U"),"3.Balance stock (only SEHC)"))&gt;SUMIFS(INDIRECT("'PSI WM REF'!"&amp;SUBSTITUTE(ADDRESS(1,MATCH(U$2,INDIRECT("'PSI WM REF'!"&amp;"5:5"),0)),"$1","")&amp;":"&amp;SUBSTITUTE(ADDRESS(1,MATCH(U$2,INDIRECT("'PSI WM REF'!"&amp;"5:5"),0)),"$1","")),INDIRECT("'PSI WM REF'!"&amp;"C:C"),$G458,INDIRECT("'PSI WM REF'!"&amp;"U:U"),"1.Requirements (필요량)"),SUMIFS(INDIRECT("'PSI WM REF'!"&amp;SUBSTITUTE(ADDRESS(1,MATCH(U$2,INDIRECT("'PSI WM REF'!"&amp;"5:5"),0)),"$1","")&amp;":"&amp;SUBSTITUTE(ADDRESS(1,MATCH(U$2,INDIRECT("'PSI WM REF'!"&amp;"5:5"),0)),"$1","")),INDIRECT("'PSI WM REF'!"&amp;"C:C"),$G458,INDIRECT("'PSI WM REF'!"&amp;"U:U"),"1.Requirements (필요량)"),ABS(SUMIFS(INDIRECT("'PSI WM REF'!"&amp;SUBSTITUTE(ADDRESS(1,MATCH(U$2,INDIRECT("'PSI WM REF'!"&amp;"5:5"),0)),"$1","")&amp;":"&amp;SUBSTITUTE(ADDRESS(1,MATCH(U$2,INDIRECT("'PSI WM REF'!"&amp;"5:5"),0)),"$1","")),INDIRECT("'PSI WM REF'!"&amp;"C:C"),$G458,INDIRECT("'PSI WM REF'!"&amp;"U:U"),"3.Balance stock (only SEHC)"))))+N(" [[[[               Comment: WM REF PSI              ]]]")+IFERROR(SUMIFS(INDIRECT("'PSI VC'!"&amp;SUBSTITUTE(ADDRESS(1,MATCH(U$2,INDIRECT("'PSI VC'!"&amp;"3:3"),0)),"$1","")&amp;":"&amp;SUBSTITUTE(ADDRESS(1,MATCH(U$2,INDIRECT("'PSI VC'!"&amp;"3:3"),0)),"$1","")),INDIRECT("'PSI VC'!"&amp;"A:A"),$G458),0)+N("[[[                    Comment: VC PSI                    ]]]")+SUMIFS(INDIRECT("'Assy PSI Shortage'!"&amp;SUBSTITUTE(ADDRESS(1,42+MATCH(U$2,INDIRECT("'Assy PSI Shortage'!"&amp;"AQ2:BA2"),0)),"$1","")&amp;":"&amp;SUBSTITUTE(ADDRESS(1,42+MATCH(U$2,INDIRECT("'Assy PSI Shortage'!"&amp;"AQ2:BA2"),0)),"$1","")),'Assy PSI Shortage'!$AP:$AP,'DA Injection'!$G458)+N("[[[                    Comment: Assy PSI                    ]]]")</f>
        <v>0</v>
      </c>
      <c r="V459" s="464"/>
      <c r="W459" s="463">
        <f ca="1">IF(SUMIFS(INDIRECT("'PSI WM REF'!"&amp;SUBSTITUTE(ADDRESS(1,MATCH(W$2,INDIRECT("'PSI WM REF'!"&amp;"5:5"),0)),"$1","")&amp;":"&amp;SUBSTITUTE(ADDRESS(1,MATCH(W$2,INDIRECT("'PSI WM REF'!"&amp;"5:5"),0)),"$1","")),INDIRECT("'PSI WM REF'!"&amp;"C:C"),$G458,INDIRECT("'PSI WM REF'!"&amp;"U:U"),"3.Balance stock (only SEHC)")&gt;0,0,IF(ABS(SUMIFS(INDIRECT("'PSI WM REF'!"&amp;SUBSTITUTE(ADDRESS(1,MATCH(W$2,INDIRECT("'PSI WM REF'!"&amp;"5:5"),0)),"$1","")&amp;":"&amp;SUBSTITUTE(ADDRESS(1,MATCH(W$2,INDIRECT("'PSI WM REF'!"&amp;"5:5"),0)),"$1","")),INDIRECT("'PSI WM REF'!"&amp;"C:C"),$G458,INDIRECT("'PSI WM REF'!"&amp;"U:U"),"3.Balance stock (only SEHC)"))&gt;SUMIFS(INDIRECT("'PSI WM REF'!"&amp;SUBSTITUTE(ADDRESS(1,MATCH(W$2,INDIRECT("'PSI WM REF'!"&amp;"5:5"),0)),"$1","")&amp;":"&amp;SUBSTITUTE(ADDRESS(1,MATCH(W$2,INDIRECT("'PSI WM REF'!"&amp;"5:5"),0)),"$1","")),INDIRECT("'PSI WM REF'!"&amp;"C:C"),$G458,INDIRECT("'PSI WM REF'!"&amp;"U:U"),"1.Requirements (필요량)"),SUMIFS(INDIRECT("'PSI WM REF'!"&amp;SUBSTITUTE(ADDRESS(1,MATCH(W$2,INDIRECT("'PSI WM REF'!"&amp;"5:5"),0)),"$1","")&amp;":"&amp;SUBSTITUTE(ADDRESS(1,MATCH(W$2,INDIRECT("'PSI WM REF'!"&amp;"5:5"),0)),"$1","")),INDIRECT("'PSI WM REF'!"&amp;"C:C"),$G458,INDIRECT("'PSI WM REF'!"&amp;"U:U"),"1.Requirements (필요량)"),ABS(SUMIFS(INDIRECT("'PSI WM REF'!"&amp;SUBSTITUTE(ADDRESS(1,MATCH(W$2,INDIRECT("'PSI WM REF'!"&amp;"5:5"),0)),"$1","")&amp;":"&amp;SUBSTITUTE(ADDRESS(1,MATCH(W$2,INDIRECT("'PSI WM REF'!"&amp;"5:5"),0)),"$1","")),INDIRECT("'PSI WM REF'!"&amp;"C:C"),$G458,INDIRECT("'PSI WM REF'!"&amp;"U:U"),"3.Balance stock (only SEHC)"))))+N(" [[[[               Comment: WM REF PSI              ]]]")+IFERROR(SUMIFS(INDIRECT("'PSI VC'!"&amp;SUBSTITUTE(ADDRESS(1,MATCH(W$2,INDIRECT("'PSI VC'!"&amp;"3:3"),0)),"$1","")&amp;":"&amp;SUBSTITUTE(ADDRESS(1,MATCH(W$2,INDIRECT("'PSI VC'!"&amp;"3:3"),0)),"$1","")),INDIRECT("'PSI VC'!"&amp;"A:A"),$G458),0)+N("[[[                    Comment: VC PSI                    ]]]")+SUMIFS(INDIRECT("'Assy PSI Shortage'!"&amp;SUBSTITUTE(ADDRESS(1,42+MATCH(W$2,INDIRECT("'Assy PSI Shortage'!"&amp;"AQ2:BA2"),0)),"$1","")&amp;":"&amp;SUBSTITUTE(ADDRESS(1,42+MATCH(W$2,INDIRECT("'Assy PSI Shortage'!"&amp;"AQ2:BA2"),0)),"$1","")),'Assy PSI Shortage'!$AP:$AP,'DA Injection'!$G458)+N("[[[                    Comment: Assy PSI                    ]]]")</f>
        <v>102</v>
      </c>
      <c r="X459" s="464"/>
      <c r="Y459" s="463">
        <f ca="1">IF(SUMIFS(INDIRECT("'PSI WM REF'!"&amp;SUBSTITUTE(ADDRESS(1,MATCH(Y$2,INDIRECT("'PSI WM REF'!"&amp;"5:5"),0)),"$1","")&amp;":"&amp;SUBSTITUTE(ADDRESS(1,MATCH(Y$2,INDIRECT("'PSI WM REF'!"&amp;"5:5"),0)),"$1","")),INDIRECT("'PSI WM REF'!"&amp;"C:C"),$G458,INDIRECT("'PSI WM REF'!"&amp;"U:U"),"3.Balance stock (only SEHC)")&gt;0,0,IF(ABS(SUMIFS(INDIRECT("'PSI WM REF'!"&amp;SUBSTITUTE(ADDRESS(1,MATCH(Y$2,INDIRECT("'PSI WM REF'!"&amp;"5:5"),0)),"$1","")&amp;":"&amp;SUBSTITUTE(ADDRESS(1,MATCH(Y$2,INDIRECT("'PSI WM REF'!"&amp;"5:5"),0)),"$1","")),INDIRECT("'PSI WM REF'!"&amp;"C:C"),$G458,INDIRECT("'PSI WM REF'!"&amp;"U:U"),"3.Balance stock (only SEHC)"))&gt;SUMIFS(INDIRECT("'PSI WM REF'!"&amp;SUBSTITUTE(ADDRESS(1,MATCH(Y$2,INDIRECT("'PSI WM REF'!"&amp;"5:5"),0)),"$1","")&amp;":"&amp;SUBSTITUTE(ADDRESS(1,MATCH(Y$2,INDIRECT("'PSI WM REF'!"&amp;"5:5"),0)),"$1","")),INDIRECT("'PSI WM REF'!"&amp;"C:C"),$G458,INDIRECT("'PSI WM REF'!"&amp;"U:U"),"1.Requirements (필요량)"),SUMIFS(INDIRECT("'PSI WM REF'!"&amp;SUBSTITUTE(ADDRESS(1,MATCH(Y$2,INDIRECT("'PSI WM REF'!"&amp;"5:5"),0)),"$1","")&amp;":"&amp;SUBSTITUTE(ADDRESS(1,MATCH(Y$2,INDIRECT("'PSI WM REF'!"&amp;"5:5"),0)),"$1","")),INDIRECT("'PSI WM REF'!"&amp;"C:C"),$G458,INDIRECT("'PSI WM REF'!"&amp;"U:U"),"1.Requirements (필요량)"),ABS(SUMIFS(INDIRECT("'PSI WM REF'!"&amp;SUBSTITUTE(ADDRESS(1,MATCH(Y$2,INDIRECT("'PSI WM REF'!"&amp;"5:5"),0)),"$1","")&amp;":"&amp;SUBSTITUTE(ADDRESS(1,MATCH(Y$2,INDIRECT("'PSI WM REF'!"&amp;"5:5"),0)),"$1","")),INDIRECT("'PSI WM REF'!"&amp;"C:C"),$G458,INDIRECT("'PSI WM REF'!"&amp;"U:U"),"3.Balance stock (only SEHC)"))))+N(" [[[[               Comment: WM REF PSI              ]]]")+IFERROR(SUMIFS(INDIRECT("'PSI VC'!"&amp;SUBSTITUTE(ADDRESS(1,MATCH(Y$2,INDIRECT("'PSI VC'!"&amp;"3:3"),0)),"$1","")&amp;":"&amp;SUBSTITUTE(ADDRESS(1,MATCH(Y$2,INDIRECT("'PSI VC'!"&amp;"3:3"),0)),"$1","")),INDIRECT("'PSI VC'!"&amp;"A:A"),$G458),0)+N("[[[                    Comment: VC PSI                    ]]]")+SUMIFS(INDIRECT("'Assy PSI Shortage'!"&amp;SUBSTITUTE(ADDRESS(1,42+MATCH(Y$2,INDIRECT("'Assy PSI Shortage'!"&amp;"AQ2:BA2"),0)),"$1","")&amp;":"&amp;SUBSTITUTE(ADDRESS(1,42+MATCH(Y$2,INDIRECT("'Assy PSI Shortage'!"&amp;"AQ2:BA2"),0)),"$1","")),'Assy PSI Shortage'!$AP:$AP,'DA Injection'!$G458)+N("[[[                    Comment: Assy PSI                    ]]]")</f>
        <v>350</v>
      </c>
      <c r="Z459" s="464"/>
      <c r="AA459" s="463">
        <f ca="1">IF(SUMIFS(INDIRECT("'PSI WM REF'!"&amp;SUBSTITUTE(ADDRESS(1,MATCH(AA$2,INDIRECT("'PSI WM REF'!"&amp;"5:5"),0)),"$1","")&amp;":"&amp;SUBSTITUTE(ADDRESS(1,MATCH(AA$2,INDIRECT("'PSI WM REF'!"&amp;"5:5"),0)),"$1","")),INDIRECT("'PSI WM REF'!"&amp;"C:C"),$G458,INDIRECT("'PSI WM REF'!"&amp;"U:U"),"3.Balance stock (only SEHC)")&gt;0,0,IF(ABS(SUMIFS(INDIRECT("'PSI WM REF'!"&amp;SUBSTITUTE(ADDRESS(1,MATCH(AA$2,INDIRECT("'PSI WM REF'!"&amp;"5:5"),0)),"$1","")&amp;":"&amp;SUBSTITUTE(ADDRESS(1,MATCH(AA$2,INDIRECT("'PSI WM REF'!"&amp;"5:5"),0)),"$1","")),INDIRECT("'PSI WM REF'!"&amp;"C:C"),$G458,INDIRECT("'PSI WM REF'!"&amp;"U:U"),"3.Balance stock (only SEHC)"))&gt;SUMIFS(INDIRECT("'PSI WM REF'!"&amp;SUBSTITUTE(ADDRESS(1,MATCH(AA$2,INDIRECT("'PSI WM REF'!"&amp;"5:5"),0)),"$1","")&amp;":"&amp;SUBSTITUTE(ADDRESS(1,MATCH(AA$2,INDIRECT("'PSI WM REF'!"&amp;"5:5"),0)),"$1","")),INDIRECT("'PSI WM REF'!"&amp;"C:C"),$G458,INDIRECT("'PSI WM REF'!"&amp;"U:U"),"1.Requirements (필요량)"),SUMIFS(INDIRECT("'PSI WM REF'!"&amp;SUBSTITUTE(ADDRESS(1,MATCH(AA$2,INDIRECT("'PSI WM REF'!"&amp;"5:5"),0)),"$1","")&amp;":"&amp;SUBSTITUTE(ADDRESS(1,MATCH(AA$2,INDIRECT("'PSI WM REF'!"&amp;"5:5"),0)),"$1","")),INDIRECT("'PSI WM REF'!"&amp;"C:C"),$G458,INDIRECT("'PSI WM REF'!"&amp;"U:U"),"1.Requirements (필요량)"),ABS(SUMIFS(INDIRECT("'PSI WM REF'!"&amp;SUBSTITUTE(ADDRESS(1,MATCH(AA$2,INDIRECT("'PSI WM REF'!"&amp;"5:5"),0)),"$1","")&amp;":"&amp;SUBSTITUTE(ADDRESS(1,MATCH(AA$2,INDIRECT("'PSI WM REF'!"&amp;"5:5"),0)),"$1","")),INDIRECT("'PSI WM REF'!"&amp;"C:C"),$G458,INDIRECT("'PSI WM REF'!"&amp;"U:U"),"3.Balance stock (only SEHC)"))))+N(" [[[[               Comment: WM REF PSI              ]]]")+IFERROR(SUMIFS(INDIRECT("'PSI VC'!"&amp;SUBSTITUTE(ADDRESS(1,MATCH(AA$2,INDIRECT("'PSI VC'!"&amp;"3:3"),0)),"$1","")&amp;":"&amp;SUBSTITUTE(ADDRESS(1,MATCH(AA$2,INDIRECT("'PSI VC'!"&amp;"3:3"),0)),"$1","")),INDIRECT("'PSI VC'!"&amp;"A:A"),$G458),0)+N("[[[                    Comment: VC PSI                    ]]]")+SUMIFS(INDIRECT("'Assy PSI Shortage'!"&amp;SUBSTITUTE(ADDRESS(1,42+MATCH(AA$2,INDIRECT("'Assy PSI Shortage'!"&amp;"AQ2:BA2"),0)),"$1","")&amp;":"&amp;SUBSTITUTE(ADDRESS(1,42+MATCH(AA$2,INDIRECT("'Assy PSI Shortage'!"&amp;"AQ2:BA2"),0)),"$1","")),'Assy PSI Shortage'!$AP:$AP,'DA Injection'!$G458)+N("[[[                    Comment: Assy PSI                    ]]]")</f>
        <v>0</v>
      </c>
      <c r="AB459" s="464"/>
      <c r="AC459" s="463">
        <f ca="1">IF(SUMIFS(INDIRECT("'PSI WM REF'!"&amp;SUBSTITUTE(ADDRESS(1,MATCH(AC$2,INDIRECT("'PSI WM REF'!"&amp;"5:5"),0)),"$1","")&amp;":"&amp;SUBSTITUTE(ADDRESS(1,MATCH(AC$2,INDIRECT("'PSI WM REF'!"&amp;"5:5"),0)),"$1","")),INDIRECT("'PSI WM REF'!"&amp;"C:C"),$G458,INDIRECT("'PSI WM REF'!"&amp;"U:U"),"3.Balance stock (only SEHC)")&gt;0,0,IF(ABS(SUMIFS(INDIRECT("'PSI WM REF'!"&amp;SUBSTITUTE(ADDRESS(1,MATCH(AC$2,INDIRECT("'PSI WM REF'!"&amp;"5:5"),0)),"$1","")&amp;":"&amp;SUBSTITUTE(ADDRESS(1,MATCH(AC$2,INDIRECT("'PSI WM REF'!"&amp;"5:5"),0)),"$1","")),INDIRECT("'PSI WM REF'!"&amp;"C:C"),$G458,INDIRECT("'PSI WM REF'!"&amp;"U:U"),"3.Balance stock (only SEHC)"))&gt;SUMIFS(INDIRECT("'PSI WM REF'!"&amp;SUBSTITUTE(ADDRESS(1,MATCH(AC$2,INDIRECT("'PSI WM REF'!"&amp;"5:5"),0)),"$1","")&amp;":"&amp;SUBSTITUTE(ADDRESS(1,MATCH(AC$2,INDIRECT("'PSI WM REF'!"&amp;"5:5"),0)),"$1","")),INDIRECT("'PSI WM REF'!"&amp;"C:C"),$G458,INDIRECT("'PSI WM REF'!"&amp;"U:U"),"1.Requirements (필요량)"),SUMIFS(INDIRECT("'PSI WM REF'!"&amp;SUBSTITUTE(ADDRESS(1,MATCH(AC$2,INDIRECT("'PSI WM REF'!"&amp;"5:5"),0)),"$1","")&amp;":"&amp;SUBSTITUTE(ADDRESS(1,MATCH(AC$2,INDIRECT("'PSI WM REF'!"&amp;"5:5"),0)),"$1","")),INDIRECT("'PSI WM REF'!"&amp;"C:C"),$G458,INDIRECT("'PSI WM REF'!"&amp;"U:U"),"1.Requirements (필요량)"),ABS(SUMIFS(INDIRECT("'PSI WM REF'!"&amp;SUBSTITUTE(ADDRESS(1,MATCH(AC$2,INDIRECT("'PSI WM REF'!"&amp;"5:5"),0)),"$1","")&amp;":"&amp;SUBSTITUTE(ADDRESS(1,MATCH(AC$2,INDIRECT("'PSI WM REF'!"&amp;"5:5"),0)),"$1","")),INDIRECT("'PSI WM REF'!"&amp;"C:C"),$G458,INDIRECT("'PSI WM REF'!"&amp;"U:U"),"3.Balance stock (only SEHC)"))))+N(" [[[[               Comment: WM REF PSI              ]]]")+IFERROR(SUMIFS(INDIRECT("'PSI VC'!"&amp;SUBSTITUTE(ADDRESS(1,MATCH(AC$2,INDIRECT("'PSI VC'!"&amp;"3:3"),0)),"$1","")&amp;":"&amp;SUBSTITUTE(ADDRESS(1,MATCH(AC$2,INDIRECT("'PSI VC'!"&amp;"3:3"),0)),"$1","")),INDIRECT("'PSI VC'!"&amp;"A:A"),$G458),0)+N("[[[                    Comment: VC PSI                    ]]]")+SUMIFS(INDIRECT("'Assy PSI Shortage'!"&amp;SUBSTITUTE(ADDRESS(1,42+MATCH(AC$2,INDIRECT("'Assy PSI Shortage'!"&amp;"AQ2:BA2"),0)),"$1","")&amp;":"&amp;SUBSTITUTE(ADDRESS(1,42+MATCH(AC$2,INDIRECT("'Assy PSI Shortage'!"&amp;"AQ2:BA2"),0)),"$1","")),'Assy PSI Shortage'!$AP:$AP,'DA Injection'!$G458)+N("[[[                    Comment: Assy PSI                    ]]]")</f>
        <v>0</v>
      </c>
      <c r="AD459" s="464"/>
      <c r="AE459" s="463">
        <f ca="1">IF(SUMIFS(INDIRECT("'PSI WM REF'!"&amp;SUBSTITUTE(ADDRESS(1,MATCH(AE$2,INDIRECT("'PSI WM REF'!"&amp;"5:5"),0)),"$1","")&amp;":"&amp;SUBSTITUTE(ADDRESS(1,MATCH(AE$2,INDIRECT("'PSI WM REF'!"&amp;"5:5"),0)),"$1","")),INDIRECT("'PSI WM REF'!"&amp;"C:C"),$G458,INDIRECT("'PSI WM REF'!"&amp;"U:U"),"3.Balance stock (only SEHC)")&gt;0,0,IF(ABS(SUMIFS(INDIRECT("'PSI WM REF'!"&amp;SUBSTITUTE(ADDRESS(1,MATCH(AE$2,INDIRECT("'PSI WM REF'!"&amp;"5:5"),0)),"$1","")&amp;":"&amp;SUBSTITUTE(ADDRESS(1,MATCH(AE$2,INDIRECT("'PSI WM REF'!"&amp;"5:5"),0)),"$1","")),INDIRECT("'PSI WM REF'!"&amp;"C:C"),$G458,INDIRECT("'PSI WM REF'!"&amp;"U:U"),"3.Balance stock (only SEHC)"))&gt;SUMIFS(INDIRECT("'PSI WM REF'!"&amp;SUBSTITUTE(ADDRESS(1,MATCH(AE$2,INDIRECT("'PSI WM REF'!"&amp;"5:5"),0)),"$1","")&amp;":"&amp;SUBSTITUTE(ADDRESS(1,MATCH(AE$2,INDIRECT("'PSI WM REF'!"&amp;"5:5"),0)),"$1","")),INDIRECT("'PSI WM REF'!"&amp;"C:C"),$G458,INDIRECT("'PSI WM REF'!"&amp;"U:U"),"1.Requirements (필요량)"),SUMIFS(INDIRECT("'PSI WM REF'!"&amp;SUBSTITUTE(ADDRESS(1,MATCH(AE$2,INDIRECT("'PSI WM REF'!"&amp;"5:5"),0)),"$1","")&amp;":"&amp;SUBSTITUTE(ADDRESS(1,MATCH(AE$2,INDIRECT("'PSI WM REF'!"&amp;"5:5"),0)),"$1","")),INDIRECT("'PSI WM REF'!"&amp;"C:C"),$G458,INDIRECT("'PSI WM REF'!"&amp;"U:U"),"1.Requirements (필요량)"),ABS(SUMIFS(INDIRECT("'PSI WM REF'!"&amp;SUBSTITUTE(ADDRESS(1,MATCH(AE$2,INDIRECT("'PSI WM REF'!"&amp;"5:5"),0)),"$1","")&amp;":"&amp;SUBSTITUTE(ADDRESS(1,MATCH(AE$2,INDIRECT("'PSI WM REF'!"&amp;"5:5"),0)),"$1","")),INDIRECT("'PSI WM REF'!"&amp;"C:C"),$G458,INDIRECT("'PSI WM REF'!"&amp;"U:U"),"3.Balance stock (only SEHC)"))))+N(" [[[[               Comment: WM REF PSI              ]]]")+IFERROR(SUMIFS(INDIRECT("'PSI VC'!"&amp;SUBSTITUTE(ADDRESS(1,MATCH(AE$2,INDIRECT("'PSI VC'!"&amp;"3:3"),0)),"$1","")&amp;":"&amp;SUBSTITUTE(ADDRESS(1,MATCH(AE$2,INDIRECT("'PSI VC'!"&amp;"3:3"),0)),"$1","")),INDIRECT("'PSI VC'!"&amp;"A:A"),$G458),0)+N("[[[                    Comment: VC PSI                    ]]]")+SUMIFS(INDIRECT("'Assy PSI Shortage'!"&amp;SUBSTITUTE(ADDRESS(1,42+MATCH(AE$2,INDIRECT("'Assy PSI Shortage'!"&amp;"AQ2:BA2"),0)),"$1","")&amp;":"&amp;SUBSTITUTE(ADDRESS(1,42+MATCH(AE$2,INDIRECT("'Assy PSI Shortage'!"&amp;"AQ2:BA2"),0)),"$1","")),'Assy PSI Shortage'!$AP:$AP,'DA Injection'!$G458)+N("[[[                    Comment: Assy PSI                    ]]]")</f>
        <v>0</v>
      </c>
      <c r="AF459" s="464"/>
      <c r="AG459" s="463">
        <f ca="1">IF(SUMIFS(INDIRECT("'PSI WM REF'!"&amp;SUBSTITUTE(ADDRESS(1,MATCH(AG$2,INDIRECT("'PSI WM REF'!"&amp;"5:5"),0)),"$1","")&amp;":"&amp;SUBSTITUTE(ADDRESS(1,MATCH(AG$2,INDIRECT("'PSI WM REF'!"&amp;"5:5"),0)),"$1","")),INDIRECT("'PSI WM REF'!"&amp;"C:C"),$G458,INDIRECT("'PSI WM REF'!"&amp;"U:U"),"3.Balance stock (only SEHC)")&gt;0,0,IF(ABS(SUMIFS(INDIRECT("'PSI WM REF'!"&amp;SUBSTITUTE(ADDRESS(1,MATCH(AG$2,INDIRECT("'PSI WM REF'!"&amp;"5:5"),0)),"$1","")&amp;":"&amp;SUBSTITUTE(ADDRESS(1,MATCH(AG$2,INDIRECT("'PSI WM REF'!"&amp;"5:5"),0)),"$1","")),INDIRECT("'PSI WM REF'!"&amp;"C:C"),$G458,INDIRECT("'PSI WM REF'!"&amp;"U:U"),"3.Balance stock (only SEHC)"))&gt;SUMIFS(INDIRECT("'PSI WM REF'!"&amp;SUBSTITUTE(ADDRESS(1,MATCH(AG$2,INDIRECT("'PSI WM REF'!"&amp;"5:5"),0)),"$1","")&amp;":"&amp;SUBSTITUTE(ADDRESS(1,MATCH(AG$2,INDIRECT("'PSI WM REF'!"&amp;"5:5"),0)),"$1","")),INDIRECT("'PSI WM REF'!"&amp;"C:C"),$G458,INDIRECT("'PSI WM REF'!"&amp;"U:U"),"1.Requirements (필요량)"),SUMIFS(INDIRECT("'PSI WM REF'!"&amp;SUBSTITUTE(ADDRESS(1,MATCH(AG$2,INDIRECT("'PSI WM REF'!"&amp;"5:5"),0)),"$1","")&amp;":"&amp;SUBSTITUTE(ADDRESS(1,MATCH(AG$2,INDIRECT("'PSI WM REF'!"&amp;"5:5"),0)),"$1","")),INDIRECT("'PSI WM REF'!"&amp;"C:C"),$G458,INDIRECT("'PSI WM REF'!"&amp;"U:U"),"1.Requirements (필요량)"),ABS(SUMIFS(INDIRECT("'PSI WM REF'!"&amp;SUBSTITUTE(ADDRESS(1,MATCH(AG$2,INDIRECT("'PSI WM REF'!"&amp;"5:5"),0)),"$1","")&amp;":"&amp;SUBSTITUTE(ADDRESS(1,MATCH(AG$2,INDIRECT("'PSI WM REF'!"&amp;"5:5"),0)),"$1","")),INDIRECT("'PSI WM REF'!"&amp;"C:C"),$G458,INDIRECT("'PSI WM REF'!"&amp;"U:U"),"3.Balance stock (only SEHC)"))))+N(" [[[[               Comment: WM REF PSI              ]]]")+IFERROR(SUMIFS(INDIRECT("'PSI VC'!"&amp;SUBSTITUTE(ADDRESS(1,MATCH(AG$2,INDIRECT("'PSI VC'!"&amp;"3:3"),0)),"$1","")&amp;":"&amp;SUBSTITUTE(ADDRESS(1,MATCH(AG$2,INDIRECT("'PSI VC'!"&amp;"3:3"),0)),"$1","")),INDIRECT("'PSI VC'!"&amp;"A:A"),$G458),0)+N("[[[                    Comment: VC PSI                    ]]]")+SUMIFS(INDIRECT("'Assy PSI Shortage'!"&amp;SUBSTITUTE(ADDRESS(1,42+MATCH(AG$2,INDIRECT("'Assy PSI Shortage'!"&amp;"AQ2:BA2"),0)),"$1","")&amp;":"&amp;SUBSTITUTE(ADDRESS(1,42+MATCH(AG$2,INDIRECT("'Assy PSI Shortage'!"&amp;"AQ2:BA2"),0)),"$1","")),'Assy PSI Shortage'!$AP:$AP,'DA Injection'!$G458)+N("[[[                    Comment: Assy PSI                    ]]]")</f>
        <v>0</v>
      </c>
      <c r="AH459" s="464"/>
      <c r="AI459" s="463">
        <f ca="1">IF(SUMIFS(INDIRECT("'PSI WM REF'!"&amp;SUBSTITUTE(ADDRESS(1,MATCH(AI$2,INDIRECT("'PSI WM REF'!"&amp;"5:5"),0)),"$1","")&amp;":"&amp;SUBSTITUTE(ADDRESS(1,MATCH(AI$2,INDIRECT("'PSI WM REF'!"&amp;"5:5"),0)),"$1","")),INDIRECT("'PSI WM REF'!"&amp;"C:C"),$G458,INDIRECT("'PSI WM REF'!"&amp;"U:U"),"3.Balance stock (only SEHC)")&gt;0,0,IF(ABS(SUMIFS(INDIRECT("'PSI WM REF'!"&amp;SUBSTITUTE(ADDRESS(1,MATCH(AI$2,INDIRECT("'PSI WM REF'!"&amp;"5:5"),0)),"$1","")&amp;":"&amp;SUBSTITUTE(ADDRESS(1,MATCH(AI$2,INDIRECT("'PSI WM REF'!"&amp;"5:5"),0)),"$1","")),INDIRECT("'PSI WM REF'!"&amp;"C:C"),$G458,INDIRECT("'PSI WM REF'!"&amp;"U:U"),"3.Balance stock (only SEHC)"))&gt;SUMIFS(INDIRECT("'PSI WM REF'!"&amp;SUBSTITUTE(ADDRESS(1,MATCH(AI$2,INDIRECT("'PSI WM REF'!"&amp;"5:5"),0)),"$1","")&amp;":"&amp;SUBSTITUTE(ADDRESS(1,MATCH(AI$2,INDIRECT("'PSI WM REF'!"&amp;"5:5"),0)),"$1","")),INDIRECT("'PSI WM REF'!"&amp;"C:C"),$G458,INDIRECT("'PSI WM REF'!"&amp;"U:U"),"1.Requirements (필요량)"),SUMIFS(INDIRECT("'PSI WM REF'!"&amp;SUBSTITUTE(ADDRESS(1,MATCH(AI$2,INDIRECT("'PSI WM REF'!"&amp;"5:5"),0)),"$1","")&amp;":"&amp;SUBSTITUTE(ADDRESS(1,MATCH(AI$2,INDIRECT("'PSI WM REF'!"&amp;"5:5"),0)),"$1","")),INDIRECT("'PSI WM REF'!"&amp;"C:C"),$G458,INDIRECT("'PSI WM REF'!"&amp;"U:U"),"1.Requirements (필요량)"),ABS(SUMIFS(INDIRECT("'PSI WM REF'!"&amp;SUBSTITUTE(ADDRESS(1,MATCH(AI$2,INDIRECT("'PSI WM REF'!"&amp;"5:5"),0)),"$1","")&amp;":"&amp;SUBSTITUTE(ADDRESS(1,MATCH(AI$2,INDIRECT("'PSI WM REF'!"&amp;"5:5"),0)),"$1","")),INDIRECT("'PSI WM REF'!"&amp;"C:C"),$G458,INDIRECT("'PSI WM REF'!"&amp;"U:U"),"3.Balance stock (only SEHC)"))))+N(" [[[[               Comment: WM REF PSI              ]]]")+IFERROR(SUMIFS(INDIRECT("'PSI VC'!"&amp;SUBSTITUTE(ADDRESS(1,MATCH(AI$2,INDIRECT("'PSI VC'!"&amp;"3:3"),0)),"$1","")&amp;":"&amp;SUBSTITUTE(ADDRESS(1,MATCH(AI$2,INDIRECT("'PSI VC'!"&amp;"3:3"),0)),"$1","")),INDIRECT("'PSI VC'!"&amp;"A:A"),$G458),0)+N("[[[                    Comment: VC PSI                    ]]]")+SUMIFS(INDIRECT("'Assy PSI Shortage'!"&amp;SUBSTITUTE(ADDRESS(1,42+MATCH(AI$2,INDIRECT("'Assy PSI Shortage'!"&amp;"AQ2:BA2"),0)),"$1","")&amp;":"&amp;SUBSTITUTE(ADDRESS(1,42+MATCH(AI$2,INDIRECT("'Assy PSI Shortage'!"&amp;"AQ2:BA2"),0)),"$1","")),'Assy PSI Shortage'!$AP:$AP,'DA Injection'!$G458)+N("[[[                    Comment: Assy PSI                    ]]]")</f>
        <v>0</v>
      </c>
      <c r="AJ459" s="464"/>
      <c r="AK459" s="150"/>
      <c r="AL459" s="150"/>
      <c r="AM459" s="150"/>
      <c r="AN459" s="150"/>
      <c r="AO459" s="150"/>
      <c r="AP459" s="150"/>
      <c r="AQ459" s="150"/>
      <c r="AR459" s="150"/>
      <c r="AS459" s="150"/>
      <c r="AT459" s="150"/>
      <c r="AU459" s="150"/>
      <c r="AV459" s="150"/>
      <c r="AW459" s="150"/>
      <c r="AX459" s="150"/>
      <c r="AY459" s="150"/>
      <c r="AZ459" s="150"/>
      <c r="BA459" s="150"/>
      <c r="BB459" s="150"/>
      <c r="BC459" s="150"/>
      <c r="BD459" s="150"/>
      <c r="BE459" s="150"/>
      <c r="BF459" s="150"/>
      <c r="BG459" s="150"/>
      <c r="BH459" s="150"/>
      <c r="BI459" s="150"/>
      <c r="BJ459" s="150"/>
      <c r="BK459" s="150"/>
      <c r="BL459" s="150"/>
      <c r="BM459" s="150"/>
      <c r="BN459" s="150"/>
      <c r="BO459" s="150"/>
      <c r="BP459" s="150"/>
      <c r="BQ459" s="150"/>
      <c r="BR459" s="150"/>
    </row>
    <row r="460" spans="1:70" s="115" customFormat="1" ht="33">
      <c r="A460" s="114"/>
      <c r="B460" s="121"/>
      <c r="C460" s="144">
        <f t="shared" ca="1" si="538"/>
        <v>66</v>
      </c>
      <c r="D460" s="264" t="str">
        <f t="shared" ca="1" si="538"/>
        <v>-</v>
      </c>
      <c r="E460" s="144">
        <f t="shared" ref="E460:M460" ca="1" si="548">E459</f>
        <v>26</v>
      </c>
      <c r="F460" s="144">
        <f t="shared" ca="1" si="548"/>
        <v>650</v>
      </c>
      <c r="G460" s="144" t="str">
        <f t="shared" ca="1" si="548"/>
        <v>DA63-08634A</v>
      </c>
      <c r="H460" s="196">
        <f t="shared" ca="1" si="548"/>
        <v>137</v>
      </c>
      <c r="I460" s="144">
        <f t="shared" si="548"/>
        <v>0</v>
      </c>
      <c r="J460" s="212">
        <f t="shared" ca="1" si="548"/>
        <v>1</v>
      </c>
      <c r="K460" s="146">
        <f t="shared" ca="1" si="548"/>
        <v>315</v>
      </c>
      <c r="L460" s="146">
        <f t="shared" ca="1" si="548"/>
        <v>65.5</v>
      </c>
      <c r="M460" s="146">
        <f t="shared" ca="1" si="548"/>
        <v>2</v>
      </c>
      <c r="N460" s="193">
        <f t="shared" ca="1" si="546"/>
        <v>109.92366412213741</v>
      </c>
      <c r="O460" s="134"/>
      <c r="P460" s="127" t="s">
        <v>240</v>
      </c>
      <c r="Q460" s="208"/>
      <c r="R460" s="208"/>
      <c r="S460" s="208"/>
      <c r="T460" s="208"/>
      <c r="U460" s="208"/>
      <c r="V460" s="208"/>
      <c r="W460" s="208"/>
      <c r="X460" s="208"/>
      <c r="Y460" s="208"/>
      <c r="Z460" s="208"/>
      <c r="AA460" s="208"/>
      <c r="AB460" s="208"/>
      <c r="AC460" s="208"/>
      <c r="AD460" s="208"/>
      <c r="AE460" s="208"/>
      <c r="AF460" s="208"/>
      <c r="AG460" s="208"/>
      <c r="AH460" s="208"/>
      <c r="AI460" s="208"/>
      <c r="AJ460" s="208"/>
      <c r="AK460" s="150"/>
      <c r="AL460" s="150"/>
      <c r="AM460" s="150"/>
      <c r="AN460" s="150"/>
      <c r="AO460" s="150"/>
      <c r="AP460" s="150"/>
      <c r="AQ460" s="150"/>
      <c r="AR460" s="150"/>
      <c r="AS460" s="150"/>
      <c r="AT460" s="150"/>
      <c r="AU460" s="150"/>
      <c r="AV460" s="150"/>
      <c r="AW460" s="150"/>
      <c r="AX460" s="150"/>
      <c r="AY460" s="150"/>
      <c r="AZ460" s="150"/>
      <c r="BA460" s="150"/>
      <c r="BB460" s="150"/>
      <c r="BC460" s="150"/>
      <c r="BD460" s="150"/>
      <c r="BE460" s="150"/>
      <c r="BF460" s="150"/>
      <c r="BG460" s="150"/>
      <c r="BH460" s="150"/>
      <c r="BI460" s="150"/>
      <c r="BJ460" s="150"/>
      <c r="BK460" s="150"/>
      <c r="BL460" s="150"/>
      <c r="BM460" s="150"/>
      <c r="BN460" s="150"/>
      <c r="BO460" s="150"/>
      <c r="BP460" s="150"/>
      <c r="BQ460" s="150"/>
      <c r="BR460" s="150"/>
    </row>
    <row r="461" spans="1:70" s="55" customFormat="1" ht="33">
      <c r="A461" s="54">
        <f ca="1">IF(ISTEXT($G461),COUNTIF($G$6:$G461,"*")," ")</f>
        <v>456</v>
      </c>
      <c r="B461" s="122">
        <v>43524</v>
      </c>
      <c r="C461" s="144">
        <f t="shared" ca="1" si="538"/>
        <v>66</v>
      </c>
      <c r="D461" s="264" t="str">
        <f t="shared" ca="1" si="538"/>
        <v>-</v>
      </c>
      <c r="E461" s="144">
        <f t="shared" ref="E461:M461" ca="1" si="549">E460</f>
        <v>26</v>
      </c>
      <c r="F461" s="144">
        <f t="shared" ca="1" si="549"/>
        <v>650</v>
      </c>
      <c r="G461" s="144" t="str">
        <f t="shared" ca="1" si="549"/>
        <v>DA63-08634A</v>
      </c>
      <c r="H461" s="196">
        <f t="shared" ca="1" si="549"/>
        <v>137</v>
      </c>
      <c r="I461" s="144">
        <f t="shared" si="549"/>
        <v>0</v>
      </c>
      <c r="J461" s="212">
        <f t="shared" ca="1" si="549"/>
        <v>1</v>
      </c>
      <c r="K461" s="146">
        <f t="shared" ca="1" si="549"/>
        <v>315</v>
      </c>
      <c r="L461" s="146">
        <f t="shared" ca="1" si="549"/>
        <v>65.5</v>
      </c>
      <c r="M461" s="146">
        <f t="shared" ca="1" si="549"/>
        <v>2</v>
      </c>
      <c r="N461" s="193">
        <f t="shared" ca="1" si="546"/>
        <v>109.92366412213741</v>
      </c>
      <c r="O461" s="198">
        <f ca="1">SUM(Q461:AJ461)-H458-I458</f>
        <v>-137</v>
      </c>
      <c r="P461" s="127" t="s">
        <v>232</v>
      </c>
      <c r="Q461" s="128">
        <f t="shared" ref="Q461:AJ461" ca="1" si="550">Q460*$N458</f>
        <v>0</v>
      </c>
      <c r="R461" s="128">
        <f t="shared" ca="1" si="550"/>
        <v>0</v>
      </c>
      <c r="S461" s="128">
        <f t="shared" ca="1" si="550"/>
        <v>0</v>
      </c>
      <c r="T461" s="128">
        <f t="shared" ca="1" si="550"/>
        <v>0</v>
      </c>
      <c r="U461" s="128">
        <f t="shared" ca="1" si="550"/>
        <v>0</v>
      </c>
      <c r="V461" s="128">
        <f t="shared" ca="1" si="550"/>
        <v>0</v>
      </c>
      <c r="W461" s="128">
        <f t="shared" ca="1" si="550"/>
        <v>0</v>
      </c>
      <c r="X461" s="128">
        <f t="shared" ca="1" si="550"/>
        <v>0</v>
      </c>
      <c r="Y461" s="128">
        <f t="shared" ca="1" si="550"/>
        <v>0</v>
      </c>
      <c r="Z461" s="128">
        <f t="shared" ca="1" si="550"/>
        <v>0</v>
      </c>
      <c r="AA461" s="128">
        <f t="shared" ca="1" si="550"/>
        <v>0</v>
      </c>
      <c r="AB461" s="128">
        <f t="shared" ca="1" si="550"/>
        <v>0</v>
      </c>
      <c r="AC461" s="128">
        <f t="shared" ca="1" si="550"/>
        <v>0</v>
      </c>
      <c r="AD461" s="128">
        <f t="shared" ca="1" si="550"/>
        <v>0</v>
      </c>
      <c r="AE461" s="128">
        <f t="shared" ca="1" si="550"/>
        <v>0</v>
      </c>
      <c r="AF461" s="128">
        <f t="shared" ca="1" si="550"/>
        <v>0</v>
      </c>
      <c r="AG461" s="128">
        <f t="shared" ca="1" si="550"/>
        <v>0</v>
      </c>
      <c r="AH461" s="128">
        <f t="shared" ca="1" si="550"/>
        <v>0</v>
      </c>
      <c r="AI461" s="128">
        <f t="shared" ca="1" si="550"/>
        <v>0</v>
      </c>
      <c r="AJ461" s="128">
        <f t="shared" ca="1" si="550"/>
        <v>0</v>
      </c>
      <c r="AK461" s="151"/>
      <c r="AL461" s="151"/>
      <c r="AM461" s="151"/>
      <c r="AN461" s="151"/>
      <c r="AO461" s="151"/>
      <c r="AP461" s="151"/>
      <c r="AQ461" s="151"/>
      <c r="AR461" s="151"/>
      <c r="AS461" s="151"/>
      <c r="AT461" s="151"/>
      <c r="AU461" s="151"/>
      <c r="AV461" s="151"/>
      <c r="AW461" s="151"/>
      <c r="AX461" s="151"/>
      <c r="AY461" s="151"/>
      <c r="AZ461" s="151"/>
      <c r="BA461" s="151"/>
      <c r="BB461" s="151"/>
      <c r="BC461" s="151"/>
      <c r="BD461" s="151"/>
      <c r="BE461" s="151"/>
      <c r="BF461" s="151"/>
      <c r="BG461" s="151"/>
      <c r="BH461" s="151"/>
      <c r="BI461" s="151"/>
      <c r="BJ461" s="151"/>
      <c r="BK461" s="151"/>
      <c r="BL461" s="151"/>
      <c r="BM461" s="151"/>
      <c r="BN461" s="151"/>
      <c r="BO461" s="151"/>
      <c r="BP461" s="151"/>
      <c r="BQ461" s="151"/>
      <c r="BR461" s="151"/>
    </row>
    <row r="462" spans="1:70" s="38" customFormat="1" ht="33">
      <c r="A462" s="35"/>
      <c r="B462" s="123"/>
      <c r="C462" s="144">
        <f t="shared" ca="1" si="538"/>
        <v>66</v>
      </c>
      <c r="D462" s="264" t="str">
        <f t="shared" ca="1" si="538"/>
        <v>-</v>
      </c>
      <c r="E462" s="144">
        <f t="shared" ref="E462:M462" ca="1" si="551">E461</f>
        <v>26</v>
      </c>
      <c r="F462" s="144">
        <f t="shared" ca="1" si="551"/>
        <v>650</v>
      </c>
      <c r="G462" s="144" t="str">
        <f t="shared" ca="1" si="551"/>
        <v>DA63-08634A</v>
      </c>
      <c r="H462" s="196">
        <f t="shared" ca="1" si="551"/>
        <v>137</v>
      </c>
      <c r="I462" s="144">
        <f t="shared" si="551"/>
        <v>0</v>
      </c>
      <c r="J462" s="212">
        <f t="shared" ca="1" si="551"/>
        <v>1</v>
      </c>
      <c r="K462" s="146">
        <f t="shared" ca="1" si="551"/>
        <v>315</v>
      </c>
      <c r="L462" s="146">
        <f t="shared" ca="1" si="551"/>
        <v>65.5</v>
      </c>
      <c r="M462" s="146">
        <f t="shared" ca="1" si="551"/>
        <v>2</v>
      </c>
      <c r="N462" s="193">
        <f t="shared" ca="1" si="546"/>
        <v>109.92366412213741</v>
      </c>
      <c r="O462" s="135">
        <f ca="1">SUM(Q462:AJ462)</f>
        <v>0</v>
      </c>
      <c r="P462" s="131" t="s">
        <v>233</v>
      </c>
      <c r="Q462" s="129">
        <f ca="1">SUMIFS('Production Result'!$D:$D,'Production Result'!$C:$C,'DA Injection'!$G462,'Production Result'!$B:$B,'DA Injection'!Q$2)</f>
        <v>0</v>
      </c>
      <c r="R462" s="129">
        <f ca="1">SUMIFS('Production Result'!$E:$E,'Production Result'!$C:$C,'DA Injection'!$G462,'Production Result'!$B:$B,'DA Injection'!Q$2)</f>
        <v>0</v>
      </c>
      <c r="S462" s="129">
        <f ca="1">SUMIFS('Production Result'!$D:$D,'Production Result'!$C:$C,'DA Injection'!$G462,'Production Result'!$B:$B,'DA Injection'!S$2)</f>
        <v>0</v>
      </c>
      <c r="T462" s="129">
        <f ca="1">SUMIFS('Production Result'!$E:$E,'Production Result'!$C:$C,'DA Injection'!$G462,'Production Result'!$B:$B,'DA Injection'!S$2)</f>
        <v>0</v>
      </c>
      <c r="U462" s="129">
        <f ca="1">SUMIFS('Production Result'!$D:$D,'Production Result'!$C:$C,'DA Injection'!$G462,'Production Result'!$B:$B,'DA Injection'!U$2)</f>
        <v>0</v>
      </c>
      <c r="V462" s="129">
        <f ca="1">SUMIFS('Production Result'!$E:$E,'Production Result'!$C:$C,'DA Injection'!$G462,'Production Result'!$B:$B,'DA Injection'!U$2)</f>
        <v>0</v>
      </c>
      <c r="W462" s="129">
        <f ca="1">SUMIFS('Production Result'!$D:$D,'Production Result'!$C:$C,'DA Injection'!$G462,'Production Result'!$B:$B,'DA Injection'!W$2)</f>
        <v>0</v>
      </c>
      <c r="X462" s="129">
        <f ca="1">SUMIFS('Production Result'!$E:$E,'Production Result'!$C:$C,'DA Injection'!$G462,'Production Result'!$B:$B,'DA Injection'!W$2)</f>
        <v>0</v>
      </c>
      <c r="Y462" s="129">
        <f ca="1">SUMIFS('Production Result'!$D:$D,'Production Result'!$C:$C,'DA Injection'!$G462,'Production Result'!$B:$B,'DA Injection'!Y$2)</f>
        <v>0</v>
      </c>
      <c r="Z462" s="129">
        <f ca="1">SUMIFS('Production Result'!$E:$E,'Production Result'!$C:$C,'DA Injection'!$G462,'Production Result'!$B:$B,'DA Injection'!Y$2)</f>
        <v>0</v>
      </c>
      <c r="AA462" s="129">
        <f ca="1">SUMIFS('Production Result'!$D:$D,'Production Result'!$C:$C,'DA Injection'!$G462,'Production Result'!$B:$B,'DA Injection'!AA$2)</f>
        <v>0</v>
      </c>
      <c r="AB462" s="129">
        <f ca="1">SUMIFS('Production Result'!$E:$E,'Production Result'!$C:$C,'DA Injection'!$G462,'Production Result'!$B:$B,'DA Injection'!AA$2)</f>
        <v>0</v>
      </c>
      <c r="AC462" s="129">
        <f ca="1">SUMIFS('Production Result'!$D:$D,'Production Result'!$C:$C,'DA Injection'!$G462,'Production Result'!$B:$B,'DA Injection'!AC$2)</f>
        <v>0</v>
      </c>
      <c r="AD462" s="129">
        <f ca="1">SUMIFS('Production Result'!$E:$E,'Production Result'!$C:$C,'DA Injection'!$G462,'Production Result'!$B:$B,'DA Injection'!AC$2)</f>
        <v>0</v>
      </c>
      <c r="AE462" s="129">
        <f ca="1">SUMIFS('Production Result'!$D:$D,'Production Result'!$C:$C,'DA Injection'!$G462,'Production Result'!$B:$B,'DA Injection'!AE$2)</f>
        <v>0</v>
      </c>
      <c r="AF462" s="129">
        <f ca="1">SUMIFS('Production Result'!$E:$E,'Production Result'!$C:$C,'DA Injection'!$G462,'Production Result'!$B:$B,'DA Injection'!AE$2)</f>
        <v>0</v>
      </c>
      <c r="AG462" s="129">
        <f ca="1">SUMIFS('Production Result'!$D:$D,'Production Result'!$C:$C,'DA Injection'!$G462,'Production Result'!$B:$B,'DA Injection'!AG$2)</f>
        <v>0</v>
      </c>
      <c r="AH462" s="129">
        <f ca="1">SUMIFS('Production Result'!$E:$E,'Production Result'!$C:$C,'DA Injection'!$G462,'Production Result'!$B:$B,'DA Injection'!AG$2)</f>
        <v>0</v>
      </c>
      <c r="AI462" s="129">
        <f ca="1">SUMIFS('Production Result'!$D:$D,'Production Result'!$C:$C,'DA Injection'!$G462,'Production Result'!$B:$B,'DA Injection'!AI$2)</f>
        <v>0</v>
      </c>
      <c r="AJ462" s="129">
        <f ca="1">SUMIFS('Production Result'!$E:$E,'Production Result'!$C:$C,'DA Injection'!$G462,'Production Result'!$B:$B,'DA Injection'!AI$2)</f>
        <v>0</v>
      </c>
      <c r="AK462" s="151"/>
      <c r="AL462" s="151"/>
      <c r="AM462" s="151"/>
      <c r="AN462" s="151"/>
      <c r="AO462" s="151"/>
      <c r="AP462" s="151"/>
      <c r="AQ462" s="151"/>
      <c r="AR462" s="151"/>
      <c r="AS462" s="151"/>
      <c r="AT462" s="151"/>
      <c r="AU462" s="151"/>
      <c r="AV462" s="151"/>
      <c r="AW462" s="151"/>
      <c r="AX462" s="151"/>
      <c r="AY462" s="151"/>
      <c r="AZ462" s="151"/>
      <c r="BA462" s="151"/>
      <c r="BB462" s="151"/>
      <c r="BC462" s="151"/>
      <c r="BD462" s="151"/>
      <c r="BE462" s="151"/>
      <c r="BF462" s="151"/>
      <c r="BG462" s="151"/>
      <c r="BH462" s="151"/>
      <c r="BI462" s="151"/>
      <c r="BJ462" s="151"/>
      <c r="BK462" s="151"/>
      <c r="BL462" s="151"/>
      <c r="BM462" s="151"/>
      <c r="BN462" s="151"/>
      <c r="BO462" s="151"/>
      <c r="BP462" s="151"/>
      <c r="BQ462" s="151"/>
      <c r="BR462" s="151"/>
    </row>
    <row r="463" spans="1:70" s="38" customFormat="1" ht="33">
      <c r="A463" s="35"/>
      <c r="B463" s="123"/>
      <c r="C463" s="144">
        <f t="shared" ca="1" si="538"/>
        <v>66</v>
      </c>
      <c r="D463" s="264" t="str">
        <f t="shared" ca="1" si="538"/>
        <v>-</v>
      </c>
      <c r="E463" s="144">
        <f t="shared" ref="E463:M463" ca="1" si="552">E462</f>
        <v>26</v>
      </c>
      <c r="F463" s="144">
        <f t="shared" ca="1" si="552"/>
        <v>650</v>
      </c>
      <c r="G463" s="144" t="str">
        <f t="shared" ca="1" si="552"/>
        <v>DA63-08634A</v>
      </c>
      <c r="H463" s="196">
        <f t="shared" ca="1" si="552"/>
        <v>137</v>
      </c>
      <c r="I463" s="144">
        <f t="shared" si="552"/>
        <v>0</v>
      </c>
      <c r="J463" s="212">
        <f t="shared" ca="1" si="552"/>
        <v>1</v>
      </c>
      <c r="K463" s="146">
        <f t="shared" ca="1" si="552"/>
        <v>315</v>
      </c>
      <c r="L463" s="146">
        <f t="shared" ca="1" si="552"/>
        <v>65.5</v>
      </c>
      <c r="M463" s="146">
        <f t="shared" ca="1" si="552"/>
        <v>2</v>
      </c>
      <c r="N463" s="193">
        <f t="shared" ca="1" si="546"/>
        <v>109.92366412213741</v>
      </c>
      <c r="O463" s="135">
        <f ca="1">SUM(Q463:AJ463)</f>
        <v>0</v>
      </c>
      <c r="P463" s="132" t="s">
        <v>234</v>
      </c>
      <c r="Q463" s="129">
        <f ca="1">SUMIFS('Production Result'!$F:$F,'Production Result'!$C:$C,'DA Injection'!$G463,'Production Result'!$B:$B,'DA Injection'!Q$2)</f>
        <v>0</v>
      </c>
      <c r="R463" s="129">
        <f ca="1">SUMIFS('Production Result'!$G:$G,'Production Result'!$C:$C,'DA Injection'!$G463,'Production Result'!$B:$B,'DA Injection'!Q$2)</f>
        <v>0</v>
      </c>
      <c r="S463" s="129">
        <f ca="1">SUMIFS('Production Result'!$F:$F,'Production Result'!$C:$C,'DA Injection'!$G463,'Production Result'!$B:$B,'DA Injection'!S$2)</f>
        <v>0</v>
      </c>
      <c r="T463" s="129">
        <f ca="1">SUMIFS('Production Result'!$G:$G,'Production Result'!$C:$C,'DA Injection'!$G463,'Production Result'!$B:$B,'DA Injection'!S$2)</f>
        <v>0</v>
      </c>
      <c r="U463" s="129">
        <f ca="1">SUMIFS('Production Result'!$F:$F,'Production Result'!$C:$C,'DA Injection'!$G463,'Production Result'!$B:$B,'DA Injection'!U$2)</f>
        <v>0</v>
      </c>
      <c r="V463" s="129">
        <f ca="1">SUMIFS('Production Result'!$G:$G,'Production Result'!$C:$C,'DA Injection'!$G463,'Production Result'!$B:$B,'DA Injection'!U$2)</f>
        <v>0</v>
      </c>
      <c r="W463" s="129">
        <f ca="1">SUMIFS('Production Result'!$F:$F,'Production Result'!$C:$C,'DA Injection'!$G463,'Production Result'!$B:$B,'DA Injection'!W$2)</f>
        <v>0</v>
      </c>
      <c r="X463" s="129">
        <f ca="1">SUMIFS('Production Result'!$G:$G,'Production Result'!$C:$C,'DA Injection'!$G463,'Production Result'!$B:$B,'DA Injection'!W$2)</f>
        <v>0</v>
      </c>
      <c r="Y463" s="129">
        <f ca="1">SUMIFS('Production Result'!$F:$F,'Production Result'!$C:$C,'DA Injection'!$G463,'Production Result'!$B:$B,'DA Injection'!Y$2)</f>
        <v>0</v>
      </c>
      <c r="Z463" s="129">
        <f ca="1">SUMIFS('Production Result'!$G:$G,'Production Result'!$C:$C,'DA Injection'!$G463,'Production Result'!$B:$B,'DA Injection'!Y$2)</f>
        <v>0</v>
      </c>
      <c r="AA463" s="129">
        <f ca="1">SUMIFS('Production Result'!$F:$F,'Production Result'!$C:$C,'DA Injection'!$G463,'Production Result'!$B:$B,'DA Injection'!AA$2)</f>
        <v>0</v>
      </c>
      <c r="AB463" s="129">
        <f ca="1">SUMIFS('Production Result'!$G:$G,'Production Result'!$C:$C,'DA Injection'!$G463,'Production Result'!$B:$B,'DA Injection'!AA$2)</f>
        <v>0</v>
      </c>
      <c r="AC463" s="129">
        <f ca="1">SUMIFS('Production Result'!$F:$F,'Production Result'!$C:$C,'DA Injection'!$G463,'Production Result'!$B:$B,'DA Injection'!AC$2)</f>
        <v>0</v>
      </c>
      <c r="AD463" s="129">
        <f ca="1">SUMIFS('Production Result'!$G:$G,'Production Result'!$C:$C,'DA Injection'!$G463,'Production Result'!$B:$B,'DA Injection'!AC$2)</f>
        <v>0</v>
      </c>
      <c r="AE463" s="129">
        <f ca="1">SUMIFS('Production Result'!$F:$F,'Production Result'!$C:$C,'DA Injection'!$G463,'Production Result'!$B:$B,'DA Injection'!AE$2)</f>
        <v>0</v>
      </c>
      <c r="AF463" s="129">
        <f ca="1">SUMIFS('Production Result'!$G:$G,'Production Result'!$C:$C,'DA Injection'!$G463,'Production Result'!$B:$B,'DA Injection'!AE$2)</f>
        <v>0</v>
      </c>
      <c r="AG463" s="129">
        <f ca="1">SUMIFS('Production Result'!$F:$F,'Production Result'!$C:$C,'DA Injection'!$G463,'Production Result'!$B:$B,'DA Injection'!AG$2)</f>
        <v>0</v>
      </c>
      <c r="AH463" s="129">
        <f ca="1">SUMIFS('Production Result'!$G:$G,'Production Result'!$C:$C,'DA Injection'!$G463,'Production Result'!$B:$B,'DA Injection'!AG$2)</f>
        <v>0</v>
      </c>
      <c r="AI463" s="129">
        <f ca="1">SUMIFS('Production Result'!$F:$F,'Production Result'!$C:$C,'DA Injection'!$G463,'Production Result'!$B:$B,'DA Injection'!AI$2)</f>
        <v>0</v>
      </c>
      <c r="AJ463" s="129">
        <f ca="1">SUMIFS('Production Result'!$G:$G,'Production Result'!$C:$C,'DA Injection'!$G463,'Production Result'!$B:$B,'DA Injection'!AI$2)</f>
        <v>0</v>
      </c>
      <c r="AK463" s="151"/>
      <c r="AL463" s="151"/>
      <c r="AM463" s="151"/>
      <c r="AN463" s="151"/>
      <c r="AO463" s="151"/>
      <c r="AP463" s="151"/>
      <c r="AQ463" s="151"/>
      <c r="AR463" s="151"/>
      <c r="AS463" s="151"/>
      <c r="AT463" s="151"/>
      <c r="AU463" s="151"/>
      <c r="AV463" s="151"/>
      <c r="AW463" s="151"/>
      <c r="AX463" s="151"/>
      <c r="AY463" s="151"/>
      <c r="AZ463" s="151"/>
      <c r="BA463" s="151"/>
      <c r="BB463" s="151"/>
      <c r="BC463" s="151"/>
      <c r="BD463" s="151"/>
      <c r="BE463" s="151"/>
      <c r="BF463" s="151"/>
      <c r="BG463" s="151"/>
      <c r="BH463" s="151"/>
      <c r="BI463" s="151"/>
      <c r="BJ463" s="151"/>
      <c r="BK463" s="151"/>
      <c r="BL463" s="151"/>
      <c r="BM463" s="151"/>
      <c r="BN463" s="151"/>
      <c r="BO463" s="151"/>
      <c r="BP463" s="151"/>
      <c r="BQ463" s="151"/>
      <c r="BR463" s="151"/>
    </row>
    <row r="464" spans="1:70" s="38" customFormat="1" ht="33">
      <c r="A464" s="35"/>
      <c r="B464" s="123"/>
      <c r="C464" s="145">
        <f t="shared" ca="1" si="538"/>
        <v>66</v>
      </c>
      <c r="D464" s="264" t="str">
        <f t="shared" ca="1" si="538"/>
        <v>-</v>
      </c>
      <c r="E464" s="145">
        <f t="shared" ref="E464:M464" ca="1" si="553">E463</f>
        <v>26</v>
      </c>
      <c r="F464" s="145">
        <f t="shared" ca="1" si="553"/>
        <v>650</v>
      </c>
      <c r="G464" s="145" t="str">
        <f t="shared" ca="1" si="553"/>
        <v>DA63-08634A</v>
      </c>
      <c r="H464" s="196">
        <f t="shared" ca="1" si="553"/>
        <v>137</v>
      </c>
      <c r="I464" s="145">
        <f t="shared" si="553"/>
        <v>0</v>
      </c>
      <c r="J464" s="213">
        <f t="shared" ca="1" si="553"/>
        <v>1</v>
      </c>
      <c r="K464" s="146">
        <f t="shared" ca="1" si="553"/>
        <v>315</v>
      </c>
      <c r="L464" s="146">
        <f t="shared" ca="1" si="553"/>
        <v>65.5</v>
      </c>
      <c r="M464" s="146">
        <f t="shared" ca="1" si="553"/>
        <v>2</v>
      </c>
      <c r="N464" s="194">
        <f t="shared" ca="1" si="546"/>
        <v>109.92366412213741</v>
      </c>
      <c r="O464" s="137" t="e">
        <f ca="1">O463/O462</f>
        <v>#DIV/0!</v>
      </c>
      <c r="P464" s="136" t="s">
        <v>239</v>
      </c>
      <c r="Q464" s="138" t="str">
        <f t="shared" ref="Q464:AJ464" ca="1" si="554">IFERROR(Q463/Q462,"")</f>
        <v/>
      </c>
      <c r="R464" s="138" t="str">
        <f t="shared" ca="1" si="554"/>
        <v/>
      </c>
      <c r="S464" s="138" t="str">
        <f t="shared" ca="1" si="554"/>
        <v/>
      </c>
      <c r="T464" s="138" t="str">
        <f t="shared" ca="1" si="554"/>
        <v/>
      </c>
      <c r="U464" s="138" t="str">
        <f t="shared" ca="1" si="554"/>
        <v/>
      </c>
      <c r="V464" s="138" t="str">
        <f t="shared" ca="1" si="554"/>
        <v/>
      </c>
      <c r="W464" s="138" t="str">
        <f t="shared" ca="1" si="554"/>
        <v/>
      </c>
      <c r="X464" s="138" t="str">
        <f t="shared" ca="1" si="554"/>
        <v/>
      </c>
      <c r="Y464" s="138" t="str">
        <f t="shared" ca="1" si="554"/>
        <v/>
      </c>
      <c r="Z464" s="138" t="str">
        <f t="shared" ca="1" si="554"/>
        <v/>
      </c>
      <c r="AA464" s="138" t="str">
        <f t="shared" ca="1" si="554"/>
        <v/>
      </c>
      <c r="AB464" s="138" t="str">
        <f t="shared" ca="1" si="554"/>
        <v/>
      </c>
      <c r="AC464" s="138" t="str">
        <f t="shared" ca="1" si="554"/>
        <v/>
      </c>
      <c r="AD464" s="138" t="str">
        <f t="shared" ca="1" si="554"/>
        <v/>
      </c>
      <c r="AE464" s="138" t="str">
        <f t="shared" ca="1" si="554"/>
        <v/>
      </c>
      <c r="AF464" s="138" t="str">
        <f t="shared" ca="1" si="554"/>
        <v/>
      </c>
      <c r="AG464" s="138" t="str">
        <f t="shared" ca="1" si="554"/>
        <v/>
      </c>
      <c r="AH464" s="138" t="str">
        <f t="shared" ca="1" si="554"/>
        <v/>
      </c>
      <c r="AI464" s="138" t="str">
        <f t="shared" ca="1" si="554"/>
        <v/>
      </c>
      <c r="AJ464" s="138" t="str">
        <f t="shared" ca="1" si="554"/>
        <v/>
      </c>
      <c r="AK464" s="151"/>
      <c r="AL464" s="151"/>
      <c r="AM464" s="151"/>
      <c r="AN464" s="151"/>
      <c r="AO464" s="151"/>
      <c r="AP464" s="151"/>
      <c r="AQ464" s="151"/>
      <c r="AR464" s="151"/>
      <c r="AS464" s="151"/>
      <c r="AT464" s="151"/>
      <c r="AU464" s="151"/>
      <c r="AV464" s="151"/>
      <c r="AW464" s="151"/>
      <c r="AX464" s="151"/>
      <c r="AY464" s="151"/>
      <c r="AZ464" s="151"/>
      <c r="BA464" s="151"/>
      <c r="BB464" s="151"/>
      <c r="BC464" s="151"/>
      <c r="BD464" s="151"/>
      <c r="BE464" s="151"/>
      <c r="BF464" s="151"/>
      <c r="BG464" s="151"/>
      <c r="BH464" s="151"/>
      <c r="BI464" s="151"/>
      <c r="BJ464" s="151"/>
      <c r="BK464" s="151"/>
      <c r="BL464" s="151"/>
      <c r="BM464" s="151"/>
      <c r="BN464" s="151"/>
      <c r="BO464" s="151"/>
      <c r="BP464" s="151"/>
      <c r="BQ464" s="151"/>
      <c r="BR464" s="151"/>
    </row>
    <row r="465" spans="1:70" s="115" customFormat="1" ht="33">
      <c r="A465" s="114"/>
      <c r="B465" s="121"/>
      <c r="C465" s="141">
        <f ca="1">IF(P469="Good",COUNTIF(INDIRECT("P1:P"&amp;ROW(P469)),"Good"))</f>
        <v>67</v>
      </c>
      <c r="D465" s="285">
        <f ca="1">IFERROR(SUM(Q469:AJ469)/SUM(Q468:AJ468),"-")</f>
        <v>7.1302308802308811E-2</v>
      </c>
      <c r="E465" s="139">
        <f ca="1">VLOOKUP(G465,'Code List'!B:D,2,0)</f>
        <v>26</v>
      </c>
      <c r="F465" s="139">
        <f ca="1">VLOOKUP(G465,'Code List'!B:D,3,0)</f>
        <v>650</v>
      </c>
      <c r="G465" s="427" t="str">
        <f ca="1">VLOOKUP(C465,'Code List'!A:B,2,0)</f>
        <v>DJ61-01850A</v>
      </c>
      <c r="H465" s="195">
        <f ca="1">SUM(Q466:AJ466)-K465</f>
        <v>7104</v>
      </c>
      <c r="I465" s="133"/>
      <c r="J465" s="211">
        <f ca="1">VLOOKUP(G465,'Code List'!B:G,6,0)</f>
        <v>1</v>
      </c>
      <c r="K465" s="140">
        <f ca="1">SUMIFS(Stock!C:C,Stock!B:B,'DA Injection'!G465)+SUMIFS(Stock!C:C,Stock!B:B,VLOOKUP('DA Injection'!G465,'Code List'!$B:$K,10,0))</f>
        <v>1210</v>
      </c>
      <c r="L465" s="140">
        <f ca="1">VLOOKUP(G465,'Code List'!B:F,4,0)</f>
        <v>67</v>
      </c>
      <c r="M465" s="140">
        <f ca="1">VLOOKUP(G465,'Code List'!B:F,5,0)</f>
        <v>2</v>
      </c>
      <c r="N465" s="197">
        <f t="shared" ca="1" si="546"/>
        <v>107.46268656716418</v>
      </c>
      <c r="O465" s="134"/>
      <c r="P465" s="124" t="s">
        <v>231</v>
      </c>
      <c r="Q465" s="125" t="s">
        <v>228</v>
      </c>
      <c r="R465" s="126" t="s">
        <v>229</v>
      </c>
      <c r="S465" s="125" t="s">
        <v>228</v>
      </c>
      <c r="T465" s="126" t="s">
        <v>229</v>
      </c>
      <c r="U465" s="125" t="s">
        <v>228</v>
      </c>
      <c r="V465" s="126" t="s">
        <v>229</v>
      </c>
      <c r="W465" s="125" t="s">
        <v>228</v>
      </c>
      <c r="X465" s="126" t="s">
        <v>229</v>
      </c>
      <c r="Y465" s="125" t="s">
        <v>228</v>
      </c>
      <c r="Z465" s="126" t="s">
        <v>229</v>
      </c>
      <c r="AA465" s="125" t="s">
        <v>228</v>
      </c>
      <c r="AB465" s="126" t="s">
        <v>229</v>
      </c>
      <c r="AC465" s="125" t="s">
        <v>228</v>
      </c>
      <c r="AD465" s="126" t="s">
        <v>229</v>
      </c>
      <c r="AE465" s="125" t="s">
        <v>228</v>
      </c>
      <c r="AF465" s="126" t="s">
        <v>229</v>
      </c>
      <c r="AG465" s="125" t="s">
        <v>228</v>
      </c>
      <c r="AH465" s="126" t="s">
        <v>229</v>
      </c>
      <c r="AI465" s="125" t="s">
        <v>228</v>
      </c>
      <c r="AJ465" s="126" t="s">
        <v>229</v>
      </c>
      <c r="AK465" s="150"/>
      <c r="AL465" s="150"/>
      <c r="AM465" s="150"/>
      <c r="AN465" s="150"/>
      <c r="AO465" s="150"/>
      <c r="AP465" s="150"/>
      <c r="AQ465" s="150"/>
      <c r="AR465" s="150"/>
      <c r="AS465" s="150"/>
      <c r="AT465" s="150"/>
      <c r="AU465" s="150"/>
      <c r="AV465" s="150"/>
      <c r="AW465" s="150"/>
      <c r="AX465" s="150"/>
      <c r="AY465" s="150"/>
      <c r="AZ465" s="150"/>
      <c r="BA465" s="150"/>
      <c r="BB465" s="150"/>
      <c r="BC465" s="150"/>
      <c r="BD465" s="150"/>
      <c r="BE465" s="150"/>
      <c r="BF465" s="150"/>
      <c r="BG465" s="150"/>
      <c r="BH465" s="150"/>
      <c r="BI465" s="150"/>
      <c r="BJ465" s="150"/>
      <c r="BK465" s="150"/>
      <c r="BL465" s="150"/>
      <c r="BM465" s="150"/>
      <c r="BN465" s="150"/>
      <c r="BO465" s="150"/>
      <c r="BP465" s="150"/>
      <c r="BQ465" s="150"/>
      <c r="BR465" s="150"/>
    </row>
    <row r="466" spans="1:70" s="115" customFormat="1" ht="66.95" customHeight="1">
      <c r="A466" s="114"/>
      <c r="B466" s="121"/>
      <c r="C466" s="144">
        <f t="shared" ref="C466:M466" ca="1" si="555">C465</f>
        <v>67</v>
      </c>
      <c r="D466" s="264">
        <f t="shared" ca="1" si="555"/>
        <v>7.1302308802308811E-2</v>
      </c>
      <c r="E466" s="144">
        <f t="shared" ca="1" si="555"/>
        <v>26</v>
      </c>
      <c r="F466" s="144">
        <f t="shared" ca="1" si="555"/>
        <v>650</v>
      </c>
      <c r="G466" s="429" t="str">
        <f t="shared" ca="1" si="555"/>
        <v>DJ61-01850A</v>
      </c>
      <c r="H466" s="196">
        <f t="shared" ca="1" si="555"/>
        <v>7104</v>
      </c>
      <c r="I466" s="144">
        <f t="shared" si="555"/>
        <v>0</v>
      </c>
      <c r="J466" s="212">
        <f t="shared" ca="1" si="555"/>
        <v>1</v>
      </c>
      <c r="K466" s="146">
        <f t="shared" ca="1" si="555"/>
        <v>1210</v>
      </c>
      <c r="L466" s="146">
        <f t="shared" ca="1" si="555"/>
        <v>67</v>
      </c>
      <c r="M466" s="146">
        <f t="shared" ca="1" si="555"/>
        <v>2</v>
      </c>
      <c r="N466" s="193">
        <f t="shared" ca="1" si="546"/>
        <v>107.46268656716418</v>
      </c>
      <c r="O466" s="134" t="s">
        <v>238</v>
      </c>
      <c r="P466" s="124"/>
      <c r="Q466" s="463">
        <f ca="1">IF(SUMIFS(INDIRECT("'PSI WM REF'!"&amp;SUBSTITUTE(ADDRESS(1,MATCH(Q$2,INDIRECT("'PSI WM REF'!"&amp;"5:5"),0)),"$1","")&amp;":"&amp;SUBSTITUTE(ADDRESS(1,MATCH(Q$2,INDIRECT("'PSI WM REF'!"&amp;"5:5"),0)),"$1","")),INDIRECT("'PSI WM REF'!"&amp;"C:C"),$G465,INDIRECT("'PSI WM REF'!"&amp;"U:U"),"3.Balance stock (only SEHC)")&gt;0,0,IF(ABS(SUMIFS(INDIRECT("'PSI WM REF'!"&amp;SUBSTITUTE(ADDRESS(1,MATCH(Q$2,INDIRECT("'PSI WM REF'!"&amp;"5:5"),0)),"$1","")&amp;":"&amp;SUBSTITUTE(ADDRESS(1,MATCH(Q$2,INDIRECT("'PSI WM REF'!"&amp;"5:5"),0)),"$1","")),INDIRECT("'PSI WM REF'!"&amp;"C:C"),$G465,INDIRECT("'PSI WM REF'!"&amp;"U:U"),"3.Balance stock (only SEHC)"))&gt;SUMIFS(INDIRECT("'PSI WM REF'!"&amp;SUBSTITUTE(ADDRESS(1,MATCH(Q$2,INDIRECT("'PSI WM REF'!"&amp;"5:5"),0)),"$1","")&amp;":"&amp;SUBSTITUTE(ADDRESS(1,MATCH(Q$2,INDIRECT("'PSI WM REF'!"&amp;"5:5"),0)),"$1","")),INDIRECT("'PSI WM REF'!"&amp;"C:C"),$G465,INDIRECT("'PSI WM REF'!"&amp;"U:U"),"1.Requirements (필요량)"),SUMIFS(INDIRECT("'PSI WM REF'!"&amp;SUBSTITUTE(ADDRESS(1,MATCH(Q$2,INDIRECT("'PSI WM REF'!"&amp;"5:5"),0)),"$1","")&amp;":"&amp;SUBSTITUTE(ADDRESS(1,MATCH(Q$2,INDIRECT("'PSI WM REF'!"&amp;"5:5"),0)),"$1","")),INDIRECT("'PSI WM REF'!"&amp;"C:C"),$G465,INDIRECT("'PSI WM REF'!"&amp;"U:U"),"1.Requirements (필요량)"),ABS(SUMIFS(INDIRECT("'PSI WM REF'!"&amp;SUBSTITUTE(ADDRESS(1,MATCH(Q$2,INDIRECT("'PSI WM REF'!"&amp;"5:5"),0)),"$1","")&amp;":"&amp;SUBSTITUTE(ADDRESS(1,MATCH(Q$2,INDIRECT("'PSI WM REF'!"&amp;"5:5"),0)),"$1","")),INDIRECT("'PSI WM REF'!"&amp;"C:C"),$G465,INDIRECT("'PSI WM REF'!"&amp;"U:U"),"3.Balance stock (only SEHC)"))))+N(" [[[[               Comment: WM REF PSI              ]]]")+IFERROR(SUMIFS(INDIRECT("'PSI VC'!"&amp;SUBSTITUTE(ADDRESS(1,MATCH(Q$2,INDIRECT("'PSI VC'!"&amp;"3:3"),0)),"$1","")&amp;":"&amp;SUBSTITUTE(ADDRESS(1,MATCH(Q$2,INDIRECT("'PSI VC'!"&amp;"3:3"),0)),"$1","")),INDIRECT("'PSI VC'!"&amp;"A:A"),$G465),0)+N("[[[                    Comment: VC PSI                    ]]]")+SUMIFS(INDIRECT("'Assy PSI Shortage'!"&amp;SUBSTITUTE(ADDRESS(1,42+MATCH(Q$2,INDIRECT("'Assy PSI Shortage'!"&amp;"AQ2:BA2"),0)),"$1","")&amp;":"&amp;SUBSTITUTE(ADDRESS(1,42+MATCH(Q$2,INDIRECT("'Assy PSI Shortage'!"&amp;"AQ2:BA2"),0)),"$1","")),'Assy PSI Shortage'!$AP:$AP,'DA Injection'!$G465)+N("[[[                    Comment: Assy PSI                    ]]]")</f>
        <v>3039</v>
      </c>
      <c r="R466" s="464"/>
      <c r="S466" s="463">
        <f ca="1">IF(SUMIFS(INDIRECT("'PSI WM REF'!"&amp;SUBSTITUTE(ADDRESS(1,MATCH(S$2,INDIRECT("'PSI WM REF'!"&amp;"5:5"),0)),"$1","")&amp;":"&amp;SUBSTITUTE(ADDRESS(1,MATCH(S$2,INDIRECT("'PSI WM REF'!"&amp;"5:5"),0)),"$1","")),INDIRECT("'PSI WM REF'!"&amp;"C:C"),$G465,INDIRECT("'PSI WM REF'!"&amp;"U:U"),"3.Balance stock (only SEHC)")&gt;0,0,IF(ABS(SUMIFS(INDIRECT("'PSI WM REF'!"&amp;SUBSTITUTE(ADDRESS(1,MATCH(S$2,INDIRECT("'PSI WM REF'!"&amp;"5:5"),0)),"$1","")&amp;":"&amp;SUBSTITUTE(ADDRESS(1,MATCH(S$2,INDIRECT("'PSI WM REF'!"&amp;"5:5"),0)),"$1","")),INDIRECT("'PSI WM REF'!"&amp;"C:C"),$G465,INDIRECT("'PSI WM REF'!"&amp;"U:U"),"3.Balance stock (only SEHC)"))&gt;SUMIFS(INDIRECT("'PSI WM REF'!"&amp;SUBSTITUTE(ADDRESS(1,MATCH(S$2,INDIRECT("'PSI WM REF'!"&amp;"5:5"),0)),"$1","")&amp;":"&amp;SUBSTITUTE(ADDRESS(1,MATCH(S$2,INDIRECT("'PSI WM REF'!"&amp;"5:5"),0)),"$1","")),INDIRECT("'PSI WM REF'!"&amp;"C:C"),$G465,INDIRECT("'PSI WM REF'!"&amp;"U:U"),"1.Requirements (필요량)"),SUMIFS(INDIRECT("'PSI WM REF'!"&amp;SUBSTITUTE(ADDRESS(1,MATCH(S$2,INDIRECT("'PSI WM REF'!"&amp;"5:5"),0)),"$1","")&amp;":"&amp;SUBSTITUTE(ADDRESS(1,MATCH(S$2,INDIRECT("'PSI WM REF'!"&amp;"5:5"),0)),"$1","")),INDIRECT("'PSI WM REF'!"&amp;"C:C"),$G465,INDIRECT("'PSI WM REF'!"&amp;"U:U"),"1.Requirements (필요량)"),ABS(SUMIFS(INDIRECT("'PSI WM REF'!"&amp;SUBSTITUTE(ADDRESS(1,MATCH(S$2,INDIRECT("'PSI WM REF'!"&amp;"5:5"),0)),"$1","")&amp;":"&amp;SUBSTITUTE(ADDRESS(1,MATCH(S$2,INDIRECT("'PSI WM REF'!"&amp;"5:5"),0)),"$1","")),INDIRECT("'PSI WM REF'!"&amp;"C:C"),$G465,INDIRECT("'PSI WM REF'!"&amp;"U:U"),"3.Balance stock (only SEHC)"))))+N(" [[[[               Comment: WM REF PSI              ]]]")+IFERROR(SUMIFS(INDIRECT("'PSI VC'!"&amp;SUBSTITUTE(ADDRESS(1,MATCH(S$2,INDIRECT("'PSI VC'!"&amp;"3:3"),0)),"$1","")&amp;":"&amp;SUBSTITUTE(ADDRESS(1,MATCH(S$2,INDIRECT("'PSI VC'!"&amp;"3:3"),0)),"$1","")),INDIRECT("'PSI VC'!"&amp;"A:A"),$G465),0)+N("[[[                    Comment: VC PSI                    ]]]")+SUMIFS(INDIRECT("'Assy PSI Shortage'!"&amp;SUBSTITUTE(ADDRESS(1,42+MATCH(S$2,INDIRECT("'Assy PSI Shortage'!"&amp;"AQ2:BA2"),0)),"$1","")&amp;":"&amp;SUBSTITUTE(ADDRESS(1,42+MATCH(S$2,INDIRECT("'Assy PSI Shortage'!"&amp;"AQ2:BA2"),0)),"$1","")),'Assy PSI Shortage'!$AP:$AP,'DA Injection'!$G465)+N("[[[                    Comment: Assy PSI                    ]]]")</f>
        <v>0</v>
      </c>
      <c r="T466" s="464"/>
      <c r="U466" s="463">
        <f ca="1">IF(SUMIFS(INDIRECT("'PSI WM REF'!"&amp;SUBSTITUTE(ADDRESS(1,MATCH(U$2,INDIRECT("'PSI WM REF'!"&amp;"5:5"),0)),"$1","")&amp;":"&amp;SUBSTITUTE(ADDRESS(1,MATCH(U$2,INDIRECT("'PSI WM REF'!"&amp;"5:5"),0)),"$1","")),INDIRECT("'PSI WM REF'!"&amp;"C:C"),$G465,INDIRECT("'PSI WM REF'!"&amp;"U:U"),"3.Balance stock (only SEHC)")&gt;0,0,IF(ABS(SUMIFS(INDIRECT("'PSI WM REF'!"&amp;SUBSTITUTE(ADDRESS(1,MATCH(U$2,INDIRECT("'PSI WM REF'!"&amp;"5:5"),0)),"$1","")&amp;":"&amp;SUBSTITUTE(ADDRESS(1,MATCH(U$2,INDIRECT("'PSI WM REF'!"&amp;"5:5"),0)),"$1","")),INDIRECT("'PSI WM REF'!"&amp;"C:C"),$G465,INDIRECT("'PSI WM REF'!"&amp;"U:U"),"3.Balance stock (only SEHC)"))&gt;SUMIFS(INDIRECT("'PSI WM REF'!"&amp;SUBSTITUTE(ADDRESS(1,MATCH(U$2,INDIRECT("'PSI WM REF'!"&amp;"5:5"),0)),"$1","")&amp;":"&amp;SUBSTITUTE(ADDRESS(1,MATCH(U$2,INDIRECT("'PSI WM REF'!"&amp;"5:5"),0)),"$1","")),INDIRECT("'PSI WM REF'!"&amp;"C:C"),$G465,INDIRECT("'PSI WM REF'!"&amp;"U:U"),"1.Requirements (필요량)"),SUMIFS(INDIRECT("'PSI WM REF'!"&amp;SUBSTITUTE(ADDRESS(1,MATCH(U$2,INDIRECT("'PSI WM REF'!"&amp;"5:5"),0)),"$1","")&amp;":"&amp;SUBSTITUTE(ADDRESS(1,MATCH(U$2,INDIRECT("'PSI WM REF'!"&amp;"5:5"),0)),"$1","")),INDIRECT("'PSI WM REF'!"&amp;"C:C"),$G465,INDIRECT("'PSI WM REF'!"&amp;"U:U"),"1.Requirements (필요량)"),ABS(SUMIFS(INDIRECT("'PSI WM REF'!"&amp;SUBSTITUTE(ADDRESS(1,MATCH(U$2,INDIRECT("'PSI WM REF'!"&amp;"5:5"),0)),"$1","")&amp;":"&amp;SUBSTITUTE(ADDRESS(1,MATCH(U$2,INDIRECT("'PSI WM REF'!"&amp;"5:5"),0)),"$1","")),INDIRECT("'PSI WM REF'!"&amp;"C:C"),$G465,INDIRECT("'PSI WM REF'!"&amp;"U:U"),"3.Balance stock (only SEHC)"))))+N(" [[[[               Comment: WM REF PSI              ]]]")+IFERROR(SUMIFS(INDIRECT("'PSI VC'!"&amp;SUBSTITUTE(ADDRESS(1,MATCH(U$2,INDIRECT("'PSI VC'!"&amp;"3:3"),0)),"$1","")&amp;":"&amp;SUBSTITUTE(ADDRESS(1,MATCH(U$2,INDIRECT("'PSI VC'!"&amp;"3:3"),0)),"$1","")),INDIRECT("'PSI VC'!"&amp;"A:A"),$G465),0)+N("[[[                    Comment: VC PSI                    ]]]")+SUMIFS(INDIRECT("'Assy PSI Shortage'!"&amp;SUBSTITUTE(ADDRESS(1,42+MATCH(U$2,INDIRECT("'Assy PSI Shortage'!"&amp;"AQ2:BA2"),0)),"$1","")&amp;":"&amp;SUBSTITUTE(ADDRESS(1,42+MATCH(U$2,INDIRECT("'Assy PSI Shortage'!"&amp;"AQ2:BA2"),0)),"$1","")),'Assy PSI Shortage'!$AP:$AP,'DA Injection'!$G465)+N("[[[                    Comment: Assy PSI                    ]]]")</f>
        <v>0</v>
      </c>
      <c r="V466" s="464"/>
      <c r="W466" s="463">
        <f ca="1">IF(SUMIFS(INDIRECT("'PSI WM REF'!"&amp;SUBSTITUTE(ADDRESS(1,MATCH(W$2,INDIRECT("'PSI WM REF'!"&amp;"5:5"),0)),"$1","")&amp;":"&amp;SUBSTITUTE(ADDRESS(1,MATCH(W$2,INDIRECT("'PSI WM REF'!"&amp;"5:5"),0)),"$1","")),INDIRECT("'PSI WM REF'!"&amp;"C:C"),$G465,INDIRECT("'PSI WM REF'!"&amp;"U:U"),"3.Balance stock (only SEHC)")&gt;0,0,IF(ABS(SUMIFS(INDIRECT("'PSI WM REF'!"&amp;SUBSTITUTE(ADDRESS(1,MATCH(W$2,INDIRECT("'PSI WM REF'!"&amp;"5:5"),0)),"$1","")&amp;":"&amp;SUBSTITUTE(ADDRESS(1,MATCH(W$2,INDIRECT("'PSI WM REF'!"&amp;"5:5"),0)),"$1","")),INDIRECT("'PSI WM REF'!"&amp;"C:C"),$G465,INDIRECT("'PSI WM REF'!"&amp;"U:U"),"3.Balance stock (only SEHC)"))&gt;SUMIFS(INDIRECT("'PSI WM REF'!"&amp;SUBSTITUTE(ADDRESS(1,MATCH(W$2,INDIRECT("'PSI WM REF'!"&amp;"5:5"),0)),"$1","")&amp;":"&amp;SUBSTITUTE(ADDRESS(1,MATCH(W$2,INDIRECT("'PSI WM REF'!"&amp;"5:5"),0)),"$1","")),INDIRECT("'PSI WM REF'!"&amp;"C:C"),$G465,INDIRECT("'PSI WM REF'!"&amp;"U:U"),"1.Requirements (필요량)"),SUMIFS(INDIRECT("'PSI WM REF'!"&amp;SUBSTITUTE(ADDRESS(1,MATCH(W$2,INDIRECT("'PSI WM REF'!"&amp;"5:5"),0)),"$1","")&amp;":"&amp;SUBSTITUTE(ADDRESS(1,MATCH(W$2,INDIRECT("'PSI WM REF'!"&amp;"5:5"),0)),"$1","")),INDIRECT("'PSI WM REF'!"&amp;"C:C"),$G465,INDIRECT("'PSI WM REF'!"&amp;"U:U"),"1.Requirements (필요량)"),ABS(SUMIFS(INDIRECT("'PSI WM REF'!"&amp;SUBSTITUTE(ADDRESS(1,MATCH(W$2,INDIRECT("'PSI WM REF'!"&amp;"5:5"),0)),"$1","")&amp;":"&amp;SUBSTITUTE(ADDRESS(1,MATCH(W$2,INDIRECT("'PSI WM REF'!"&amp;"5:5"),0)),"$1","")),INDIRECT("'PSI WM REF'!"&amp;"C:C"),$G465,INDIRECT("'PSI WM REF'!"&amp;"U:U"),"3.Balance stock (only SEHC)"))))+N(" [[[[               Comment: WM REF PSI              ]]]")+IFERROR(SUMIFS(INDIRECT("'PSI VC'!"&amp;SUBSTITUTE(ADDRESS(1,MATCH(W$2,INDIRECT("'PSI VC'!"&amp;"3:3"),0)),"$1","")&amp;":"&amp;SUBSTITUTE(ADDRESS(1,MATCH(W$2,INDIRECT("'PSI VC'!"&amp;"3:3"),0)),"$1","")),INDIRECT("'PSI VC'!"&amp;"A:A"),$G465),0)+N("[[[                    Comment: VC PSI                    ]]]")+SUMIFS(INDIRECT("'Assy PSI Shortage'!"&amp;SUBSTITUTE(ADDRESS(1,42+MATCH(W$2,INDIRECT("'Assy PSI Shortage'!"&amp;"AQ2:BA2"),0)),"$1","")&amp;":"&amp;SUBSTITUTE(ADDRESS(1,42+MATCH(W$2,INDIRECT("'Assy PSI Shortage'!"&amp;"AQ2:BA2"),0)),"$1","")),'Assy PSI Shortage'!$AP:$AP,'DA Injection'!$G465)+N("[[[                    Comment: Assy PSI                    ]]]")</f>
        <v>0</v>
      </c>
      <c r="X466" s="464"/>
      <c r="Y466" s="463">
        <f ca="1">IF(SUMIFS(INDIRECT("'PSI WM REF'!"&amp;SUBSTITUTE(ADDRESS(1,MATCH(Y$2,INDIRECT("'PSI WM REF'!"&amp;"5:5"),0)),"$1","")&amp;":"&amp;SUBSTITUTE(ADDRESS(1,MATCH(Y$2,INDIRECT("'PSI WM REF'!"&amp;"5:5"),0)),"$1","")),INDIRECT("'PSI WM REF'!"&amp;"C:C"),$G465,INDIRECT("'PSI WM REF'!"&amp;"U:U"),"3.Balance stock (only SEHC)")&gt;0,0,IF(ABS(SUMIFS(INDIRECT("'PSI WM REF'!"&amp;SUBSTITUTE(ADDRESS(1,MATCH(Y$2,INDIRECT("'PSI WM REF'!"&amp;"5:5"),0)),"$1","")&amp;":"&amp;SUBSTITUTE(ADDRESS(1,MATCH(Y$2,INDIRECT("'PSI WM REF'!"&amp;"5:5"),0)),"$1","")),INDIRECT("'PSI WM REF'!"&amp;"C:C"),$G465,INDIRECT("'PSI WM REF'!"&amp;"U:U"),"3.Balance stock (only SEHC)"))&gt;SUMIFS(INDIRECT("'PSI WM REF'!"&amp;SUBSTITUTE(ADDRESS(1,MATCH(Y$2,INDIRECT("'PSI WM REF'!"&amp;"5:5"),0)),"$1","")&amp;":"&amp;SUBSTITUTE(ADDRESS(1,MATCH(Y$2,INDIRECT("'PSI WM REF'!"&amp;"5:5"),0)),"$1","")),INDIRECT("'PSI WM REF'!"&amp;"C:C"),$G465,INDIRECT("'PSI WM REF'!"&amp;"U:U"),"1.Requirements (필요량)"),SUMIFS(INDIRECT("'PSI WM REF'!"&amp;SUBSTITUTE(ADDRESS(1,MATCH(Y$2,INDIRECT("'PSI WM REF'!"&amp;"5:5"),0)),"$1","")&amp;":"&amp;SUBSTITUTE(ADDRESS(1,MATCH(Y$2,INDIRECT("'PSI WM REF'!"&amp;"5:5"),0)),"$1","")),INDIRECT("'PSI WM REF'!"&amp;"C:C"),$G465,INDIRECT("'PSI WM REF'!"&amp;"U:U"),"1.Requirements (필요량)"),ABS(SUMIFS(INDIRECT("'PSI WM REF'!"&amp;SUBSTITUTE(ADDRESS(1,MATCH(Y$2,INDIRECT("'PSI WM REF'!"&amp;"5:5"),0)),"$1","")&amp;":"&amp;SUBSTITUTE(ADDRESS(1,MATCH(Y$2,INDIRECT("'PSI WM REF'!"&amp;"5:5"),0)),"$1","")),INDIRECT("'PSI WM REF'!"&amp;"C:C"),$G465,INDIRECT("'PSI WM REF'!"&amp;"U:U"),"3.Balance stock (only SEHC)"))))+N(" [[[[               Comment: WM REF PSI              ]]]")+IFERROR(SUMIFS(INDIRECT("'PSI VC'!"&amp;SUBSTITUTE(ADDRESS(1,MATCH(Y$2,INDIRECT("'PSI VC'!"&amp;"3:3"),0)),"$1","")&amp;":"&amp;SUBSTITUTE(ADDRESS(1,MATCH(Y$2,INDIRECT("'PSI VC'!"&amp;"3:3"),0)),"$1","")),INDIRECT("'PSI VC'!"&amp;"A:A"),$G465),0)+N("[[[                    Comment: VC PSI                    ]]]")+SUMIFS(INDIRECT("'Assy PSI Shortage'!"&amp;SUBSTITUTE(ADDRESS(1,42+MATCH(Y$2,INDIRECT("'Assy PSI Shortage'!"&amp;"AQ2:BA2"),0)),"$1","")&amp;":"&amp;SUBSTITUTE(ADDRESS(1,42+MATCH(Y$2,INDIRECT("'Assy PSI Shortage'!"&amp;"AQ2:BA2"),0)),"$1","")),'Assy PSI Shortage'!$AP:$AP,'DA Injection'!$G465)+N("[[[                    Comment: Assy PSI                    ]]]")</f>
        <v>0</v>
      </c>
      <c r="Z466" s="464"/>
      <c r="AA466" s="463">
        <f ca="1">IF(SUMIFS(INDIRECT("'PSI WM REF'!"&amp;SUBSTITUTE(ADDRESS(1,MATCH(AA$2,INDIRECT("'PSI WM REF'!"&amp;"5:5"),0)),"$1","")&amp;":"&amp;SUBSTITUTE(ADDRESS(1,MATCH(AA$2,INDIRECT("'PSI WM REF'!"&amp;"5:5"),0)),"$1","")),INDIRECT("'PSI WM REF'!"&amp;"C:C"),$G465,INDIRECT("'PSI WM REF'!"&amp;"U:U"),"3.Balance stock (only SEHC)")&gt;0,0,IF(ABS(SUMIFS(INDIRECT("'PSI WM REF'!"&amp;SUBSTITUTE(ADDRESS(1,MATCH(AA$2,INDIRECT("'PSI WM REF'!"&amp;"5:5"),0)),"$1","")&amp;":"&amp;SUBSTITUTE(ADDRESS(1,MATCH(AA$2,INDIRECT("'PSI WM REF'!"&amp;"5:5"),0)),"$1","")),INDIRECT("'PSI WM REF'!"&amp;"C:C"),$G465,INDIRECT("'PSI WM REF'!"&amp;"U:U"),"3.Balance stock (only SEHC)"))&gt;SUMIFS(INDIRECT("'PSI WM REF'!"&amp;SUBSTITUTE(ADDRESS(1,MATCH(AA$2,INDIRECT("'PSI WM REF'!"&amp;"5:5"),0)),"$1","")&amp;":"&amp;SUBSTITUTE(ADDRESS(1,MATCH(AA$2,INDIRECT("'PSI WM REF'!"&amp;"5:5"),0)),"$1","")),INDIRECT("'PSI WM REF'!"&amp;"C:C"),$G465,INDIRECT("'PSI WM REF'!"&amp;"U:U"),"1.Requirements (필요량)"),SUMIFS(INDIRECT("'PSI WM REF'!"&amp;SUBSTITUTE(ADDRESS(1,MATCH(AA$2,INDIRECT("'PSI WM REF'!"&amp;"5:5"),0)),"$1","")&amp;":"&amp;SUBSTITUTE(ADDRESS(1,MATCH(AA$2,INDIRECT("'PSI WM REF'!"&amp;"5:5"),0)),"$1","")),INDIRECT("'PSI WM REF'!"&amp;"C:C"),$G465,INDIRECT("'PSI WM REF'!"&amp;"U:U"),"1.Requirements (필요량)"),ABS(SUMIFS(INDIRECT("'PSI WM REF'!"&amp;SUBSTITUTE(ADDRESS(1,MATCH(AA$2,INDIRECT("'PSI WM REF'!"&amp;"5:5"),0)),"$1","")&amp;":"&amp;SUBSTITUTE(ADDRESS(1,MATCH(AA$2,INDIRECT("'PSI WM REF'!"&amp;"5:5"),0)),"$1","")),INDIRECT("'PSI WM REF'!"&amp;"C:C"),$G465,INDIRECT("'PSI WM REF'!"&amp;"U:U"),"3.Balance stock (only SEHC)"))))+N(" [[[[               Comment: WM REF PSI              ]]]")+IFERROR(SUMIFS(INDIRECT("'PSI VC'!"&amp;SUBSTITUTE(ADDRESS(1,MATCH(AA$2,INDIRECT("'PSI VC'!"&amp;"3:3"),0)),"$1","")&amp;":"&amp;SUBSTITUTE(ADDRESS(1,MATCH(AA$2,INDIRECT("'PSI VC'!"&amp;"3:3"),0)),"$1","")),INDIRECT("'PSI VC'!"&amp;"A:A"),$G465),0)+N("[[[                    Comment: VC PSI                    ]]]")+SUMIFS(INDIRECT("'Assy PSI Shortage'!"&amp;SUBSTITUTE(ADDRESS(1,42+MATCH(AA$2,INDIRECT("'Assy PSI Shortage'!"&amp;"AQ2:BA2"),0)),"$1","")&amp;":"&amp;SUBSTITUTE(ADDRESS(1,42+MATCH(AA$2,INDIRECT("'Assy PSI Shortage'!"&amp;"AQ2:BA2"),0)),"$1","")),'Assy PSI Shortage'!$AP:$AP,'DA Injection'!$G465)+N("[[[                    Comment: Assy PSI                    ]]]")</f>
        <v>695</v>
      </c>
      <c r="AB466" s="464"/>
      <c r="AC466" s="463">
        <f ca="1">IF(SUMIFS(INDIRECT("'PSI WM REF'!"&amp;SUBSTITUTE(ADDRESS(1,MATCH(AC$2,INDIRECT("'PSI WM REF'!"&amp;"5:5"),0)),"$1","")&amp;":"&amp;SUBSTITUTE(ADDRESS(1,MATCH(AC$2,INDIRECT("'PSI WM REF'!"&amp;"5:5"),0)),"$1","")),INDIRECT("'PSI WM REF'!"&amp;"C:C"),$G465,INDIRECT("'PSI WM REF'!"&amp;"U:U"),"3.Balance stock (only SEHC)")&gt;0,0,IF(ABS(SUMIFS(INDIRECT("'PSI WM REF'!"&amp;SUBSTITUTE(ADDRESS(1,MATCH(AC$2,INDIRECT("'PSI WM REF'!"&amp;"5:5"),0)),"$1","")&amp;":"&amp;SUBSTITUTE(ADDRESS(1,MATCH(AC$2,INDIRECT("'PSI WM REF'!"&amp;"5:5"),0)),"$1","")),INDIRECT("'PSI WM REF'!"&amp;"C:C"),$G465,INDIRECT("'PSI WM REF'!"&amp;"U:U"),"3.Balance stock (only SEHC)"))&gt;SUMIFS(INDIRECT("'PSI WM REF'!"&amp;SUBSTITUTE(ADDRESS(1,MATCH(AC$2,INDIRECT("'PSI WM REF'!"&amp;"5:5"),0)),"$1","")&amp;":"&amp;SUBSTITUTE(ADDRESS(1,MATCH(AC$2,INDIRECT("'PSI WM REF'!"&amp;"5:5"),0)),"$1","")),INDIRECT("'PSI WM REF'!"&amp;"C:C"),$G465,INDIRECT("'PSI WM REF'!"&amp;"U:U"),"1.Requirements (필요량)"),SUMIFS(INDIRECT("'PSI WM REF'!"&amp;SUBSTITUTE(ADDRESS(1,MATCH(AC$2,INDIRECT("'PSI WM REF'!"&amp;"5:5"),0)),"$1","")&amp;":"&amp;SUBSTITUTE(ADDRESS(1,MATCH(AC$2,INDIRECT("'PSI WM REF'!"&amp;"5:5"),0)),"$1","")),INDIRECT("'PSI WM REF'!"&amp;"C:C"),$G465,INDIRECT("'PSI WM REF'!"&amp;"U:U"),"1.Requirements (필요량)"),ABS(SUMIFS(INDIRECT("'PSI WM REF'!"&amp;SUBSTITUTE(ADDRESS(1,MATCH(AC$2,INDIRECT("'PSI WM REF'!"&amp;"5:5"),0)),"$1","")&amp;":"&amp;SUBSTITUTE(ADDRESS(1,MATCH(AC$2,INDIRECT("'PSI WM REF'!"&amp;"5:5"),0)),"$1","")),INDIRECT("'PSI WM REF'!"&amp;"C:C"),$G465,INDIRECT("'PSI WM REF'!"&amp;"U:U"),"3.Balance stock (only SEHC)"))))+N(" [[[[               Comment: WM REF PSI              ]]]")+IFERROR(SUMIFS(INDIRECT("'PSI VC'!"&amp;SUBSTITUTE(ADDRESS(1,MATCH(AC$2,INDIRECT("'PSI VC'!"&amp;"3:3"),0)),"$1","")&amp;":"&amp;SUBSTITUTE(ADDRESS(1,MATCH(AC$2,INDIRECT("'PSI VC'!"&amp;"3:3"),0)),"$1","")),INDIRECT("'PSI VC'!"&amp;"A:A"),$G465),0)+N("[[[                    Comment: VC PSI                    ]]]")+SUMIFS(INDIRECT("'Assy PSI Shortage'!"&amp;SUBSTITUTE(ADDRESS(1,42+MATCH(AC$2,INDIRECT("'Assy PSI Shortage'!"&amp;"AQ2:BA2"),0)),"$1","")&amp;":"&amp;SUBSTITUTE(ADDRESS(1,42+MATCH(AC$2,INDIRECT("'Assy PSI Shortage'!"&amp;"AQ2:BA2"),0)),"$1","")),'Assy PSI Shortage'!$AP:$AP,'DA Injection'!$G465)+N("[[[                    Comment: Assy PSI                    ]]]")</f>
        <v>2320</v>
      </c>
      <c r="AD466" s="464"/>
      <c r="AE466" s="463">
        <f ca="1">IF(SUMIFS(INDIRECT("'PSI WM REF'!"&amp;SUBSTITUTE(ADDRESS(1,MATCH(AE$2,INDIRECT("'PSI WM REF'!"&amp;"5:5"),0)),"$1","")&amp;":"&amp;SUBSTITUTE(ADDRESS(1,MATCH(AE$2,INDIRECT("'PSI WM REF'!"&amp;"5:5"),0)),"$1","")),INDIRECT("'PSI WM REF'!"&amp;"C:C"),$G465,INDIRECT("'PSI WM REF'!"&amp;"U:U"),"3.Balance stock (only SEHC)")&gt;0,0,IF(ABS(SUMIFS(INDIRECT("'PSI WM REF'!"&amp;SUBSTITUTE(ADDRESS(1,MATCH(AE$2,INDIRECT("'PSI WM REF'!"&amp;"5:5"),0)),"$1","")&amp;":"&amp;SUBSTITUTE(ADDRESS(1,MATCH(AE$2,INDIRECT("'PSI WM REF'!"&amp;"5:5"),0)),"$1","")),INDIRECT("'PSI WM REF'!"&amp;"C:C"),$G465,INDIRECT("'PSI WM REF'!"&amp;"U:U"),"3.Balance stock (only SEHC)"))&gt;SUMIFS(INDIRECT("'PSI WM REF'!"&amp;SUBSTITUTE(ADDRESS(1,MATCH(AE$2,INDIRECT("'PSI WM REF'!"&amp;"5:5"),0)),"$1","")&amp;":"&amp;SUBSTITUTE(ADDRESS(1,MATCH(AE$2,INDIRECT("'PSI WM REF'!"&amp;"5:5"),0)),"$1","")),INDIRECT("'PSI WM REF'!"&amp;"C:C"),$G465,INDIRECT("'PSI WM REF'!"&amp;"U:U"),"1.Requirements (필요량)"),SUMIFS(INDIRECT("'PSI WM REF'!"&amp;SUBSTITUTE(ADDRESS(1,MATCH(AE$2,INDIRECT("'PSI WM REF'!"&amp;"5:5"),0)),"$1","")&amp;":"&amp;SUBSTITUTE(ADDRESS(1,MATCH(AE$2,INDIRECT("'PSI WM REF'!"&amp;"5:5"),0)),"$1","")),INDIRECT("'PSI WM REF'!"&amp;"C:C"),$G465,INDIRECT("'PSI WM REF'!"&amp;"U:U"),"1.Requirements (필요량)"),ABS(SUMIFS(INDIRECT("'PSI WM REF'!"&amp;SUBSTITUTE(ADDRESS(1,MATCH(AE$2,INDIRECT("'PSI WM REF'!"&amp;"5:5"),0)),"$1","")&amp;":"&amp;SUBSTITUTE(ADDRESS(1,MATCH(AE$2,INDIRECT("'PSI WM REF'!"&amp;"5:5"),0)),"$1","")),INDIRECT("'PSI WM REF'!"&amp;"C:C"),$G465,INDIRECT("'PSI WM REF'!"&amp;"U:U"),"3.Balance stock (only SEHC)"))))+N(" [[[[               Comment: WM REF PSI              ]]]")+IFERROR(SUMIFS(INDIRECT("'PSI VC'!"&amp;SUBSTITUTE(ADDRESS(1,MATCH(AE$2,INDIRECT("'PSI VC'!"&amp;"3:3"),0)),"$1","")&amp;":"&amp;SUBSTITUTE(ADDRESS(1,MATCH(AE$2,INDIRECT("'PSI VC'!"&amp;"3:3"),0)),"$1","")),INDIRECT("'PSI VC'!"&amp;"A:A"),$G465),0)+N("[[[                    Comment: VC PSI                    ]]]")+SUMIFS(INDIRECT("'Assy PSI Shortage'!"&amp;SUBSTITUTE(ADDRESS(1,42+MATCH(AE$2,INDIRECT("'Assy PSI Shortage'!"&amp;"AQ2:BA2"),0)),"$1","")&amp;":"&amp;SUBSTITUTE(ADDRESS(1,42+MATCH(AE$2,INDIRECT("'Assy PSI Shortage'!"&amp;"AQ2:BA2"),0)),"$1","")),'Assy PSI Shortage'!$AP:$AP,'DA Injection'!$G465)+N("[[[                    Comment: Assy PSI                    ]]]")</f>
        <v>2260</v>
      </c>
      <c r="AF466" s="464"/>
      <c r="AG466" s="463">
        <f ca="1">IF(SUMIFS(INDIRECT("'PSI WM REF'!"&amp;SUBSTITUTE(ADDRESS(1,MATCH(AG$2,INDIRECT("'PSI WM REF'!"&amp;"5:5"),0)),"$1","")&amp;":"&amp;SUBSTITUTE(ADDRESS(1,MATCH(AG$2,INDIRECT("'PSI WM REF'!"&amp;"5:5"),0)),"$1","")),INDIRECT("'PSI WM REF'!"&amp;"C:C"),$G465,INDIRECT("'PSI WM REF'!"&amp;"U:U"),"3.Balance stock (only SEHC)")&gt;0,0,IF(ABS(SUMIFS(INDIRECT("'PSI WM REF'!"&amp;SUBSTITUTE(ADDRESS(1,MATCH(AG$2,INDIRECT("'PSI WM REF'!"&amp;"5:5"),0)),"$1","")&amp;":"&amp;SUBSTITUTE(ADDRESS(1,MATCH(AG$2,INDIRECT("'PSI WM REF'!"&amp;"5:5"),0)),"$1","")),INDIRECT("'PSI WM REF'!"&amp;"C:C"),$G465,INDIRECT("'PSI WM REF'!"&amp;"U:U"),"3.Balance stock (only SEHC)"))&gt;SUMIFS(INDIRECT("'PSI WM REF'!"&amp;SUBSTITUTE(ADDRESS(1,MATCH(AG$2,INDIRECT("'PSI WM REF'!"&amp;"5:5"),0)),"$1","")&amp;":"&amp;SUBSTITUTE(ADDRESS(1,MATCH(AG$2,INDIRECT("'PSI WM REF'!"&amp;"5:5"),0)),"$1","")),INDIRECT("'PSI WM REF'!"&amp;"C:C"),$G465,INDIRECT("'PSI WM REF'!"&amp;"U:U"),"1.Requirements (필요량)"),SUMIFS(INDIRECT("'PSI WM REF'!"&amp;SUBSTITUTE(ADDRESS(1,MATCH(AG$2,INDIRECT("'PSI WM REF'!"&amp;"5:5"),0)),"$1","")&amp;":"&amp;SUBSTITUTE(ADDRESS(1,MATCH(AG$2,INDIRECT("'PSI WM REF'!"&amp;"5:5"),0)),"$1","")),INDIRECT("'PSI WM REF'!"&amp;"C:C"),$G465,INDIRECT("'PSI WM REF'!"&amp;"U:U"),"1.Requirements (필요량)"),ABS(SUMIFS(INDIRECT("'PSI WM REF'!"&amp;SUBSTITUTE(ADDRESS(1,MATCH(AG$2,INDIRECT("'PSI WM REF'!"&amp;"5:5"),0)),"$1","")&amp;":"&amp;SUBSTITUTE(ADDRESS(1,MATCH(AG$2,INDIRECT("'PSI WM REF'!"&amp;"5:5"),0)),"$1","")),INDIRECT("'PSI WM REF'!"&amp;"C:C"),$G465,INDIRECT("'PSI WM REF'!"&amp;"U:U"),"3.Balance stock (only SEHC)"))))+N(" [[[[               Comment: WM REF PSI              ]]]")+IFERROR(SUMIFS(INDIRECT("'PSI VC'!"&amp;SUBSTITUTE(ADDRESS(1,MATCH(AG$2,INDIRECT("'PSI VC'!"&amp;"3:3"),0)),"$1","")&amp;":"&amp;SUBSTITUTE(ADDRESS(1,MATCH(AG$2,INDIRECT("'PSI VC'!"&amp;"3:3"),0)),"$1","")),INDIRECT("'PSI VC'!"&amp;"A:A"),$G465),0)+N("[[[                    Comment: VC PSI                    ]]]")+SUMIFS(INDIRECT("'Assy PSI Shortage'!"&amp;SUBSTITUTE(ADDRESS(1,42+MATCH(AG$2,INDIRECT("'Assy PSI Shortage'!"&amp;"AQ2:BA2"),0)),"$1","")&amp;":"&amp;SUBSTITUTE(ADDRESS(1,42+MATCH(AG$2,INDIRECT("'Assy PSI Shortage'!"&amp;"AQ2:BA2"),0)),"$1","")),'Assy PSI Shortage'!$AP:$AP,'DA Injection'!$G465)+N("[[[                    Comment: Assy PSI                    ]]]")</f>
        <v>0</v>
      </c>
      <c r="AH466" s="464"/>
      <c r="AI466" s="463">
        <f ca="1">IF(SUMIFS(INDIRECT("'PSI WM REF'!"&amp;SUBSTITUTE(ADDRESS(1,MATCH(AI$2,INDIRECT("'PSI WM REF'!"&amp;"5:5"),0)),"$1","")&amp;":"&amp;SUBSTITUTE(ADDRESS(1,MATCH(AI$2,INDIRECT("'PSI WM REF'!"&amp;"5:5"),0)),"$1","")),INDIRECT("'PSI WM REF'!"&amp;"C:C"),$G465,INDIRECT("'PSI WM REF'!"&amp;"U:U"),"3.Balance stock (only SEHC)")&gt;0,0,IF(ABS(SUMIFS(INDIRECT("'PSI WM REF'!"&amp;SUBSTITUTE(ADDRESS(1,MATCH(AI$2,INDIRECT("'PSI WM REF'!"&amp;"5:5"),0)),"$1","")&amp;":"&amp;SUBSTITUTE(ADDRESS(1,MATCH(AI$2,INDIRECT("'PSI WM REF'!"&amp;"5:5"),0)),"$1","")),INDIRECT("'PSI WM REF'!"&amp;"C:C"),$G465,INDIRECT("'PSI WM REF'!"&amp;"U:U"),"3.Balance stock (only SEHC)"))&gt;SUMIFS(INDIRECT("'PSI WM REF'!"&amp;SUBSTITUTE(ADDRESS(1,MATCH(AI$2,INDIRECT("'PSI WM REF'!"&amp;"5:5"),0)),"$1","")&amp;":"&amp;SUBSTITUTE(ADDRESS(1,MATCH(AI$2,INDIRECT("'PSI WM REF'!"&amp;"5:5"),0)),"$1","")),INDIRECT("'PSI WM REF'!"&amp;"C:C"),$G465,INDIRECT("'PSI WM REF'!"&amp;"U:U"),"1.Requirements (필요량)"),SUMIFS(INDIRECT("'PSI WM REF'!"&amp;SUBSTITUTE(ADDRESS(1,MATCH(AI$2,INDIRECT("'PSI WM REF'!"&amp;"5:5"),0)),"$1","")&amp;":"&amp;SUBSTITUTE(ADDRESS(1,MATCH(AI$2,INDIRECT("'PSI WM REF'!"&amp;"5:5"),0)),"$1","")),INDIRECT("'PSI WM REF'!"&amp;"C:C"),$G465,INDIRECT("'PSI WM REF'!"&amp;"U:U"),"1.Requirements (필요량)"),ABS(SUMIFS(INDIRECT("'PSI WM REF'!"&amp;SUBSTITUTE(ADDRESS(1,MATCH(AI$2,INDIRECT("'PSI WM REF'!"&amp;"5:5"),0)),"$1","")&amp;":"&amp;SUBSTITUTE(ADDRESS(1,MATCH(AI$2,INDIRECT("'PSI WM REF'!"&amp;"5:5"),0)),"$1","")),INDIRECT("'PSI WM REF'!"&amp;"C:C"),$G465,INDIRECT("'PSI WM REF'!"&amp;"U:U"),"3.Balance stock (only SEHC)"))))+N(" [[[[               Comment: WM REF PSI              ]]]")+IFERROR(SUMIFS(INDIRECT("'PSI VC'!"&amp;SUBSTITUTE(ADDRESS(1,MATCH(AI$2,INDIRECT("'PSI VC'!"&amp;"3:3"),0)),"$1","")&amp;":"&amp;SUBSTITUTE(ADDRESS(1,MATCH(AI$2,INDIRECT("'PSI VC'!"&amp;"3:3"),0)),"$1","")),INDIRECT("'PSI VC'!"&amp;"A:A"),$G465),0)+N("[[[                    Comment: VC PSI                    ]]]")+SUMIFS(INDIRECT("'Assy PSI Shortage'!"&amp;SUBSTITUTE(ADDRESS(1,42+MATCH(AI$2,INDIRECT("'Assy PSI Shortage'!"&amp;"AQ2:BA2"),0)),"$1","")&amp;":"&amp;SUBSTITUTE(ADDRESS(1,42+MATCH(AI$2,INDIRECT("'Assy PSI Shortage'!"&amp;"AQ2:BA2"),0)),"$1","")),'Assy PSI Shortage'!$AP:$AP,'DA Injection'!$G465)+N("[[[                    Comment: Assy PSI                    ]]]")</f>
        <v>0</v>
      </c>
      <c r="AJ466" s="464"/>
      <c r="AK466" s="150"/>
      <c r="AL466" s="150"/>
      <c r="AM466" s="150"/>
      <c r="AN466" s="150"/>
      <c r="AO466" s="150"/>
      <c r="AP466" s="150"/>
      <c r="AQ466" s="150"/>
      <c r="AR466" s="150"/>
      <c r="AS466" s="150"/>
      <c r="AT466" s="150"/>
      <c r="AU466" s="150"/>
      <c r="AV466" s="150"/>
      <c r="AW466" s="150"/>
      <c r="AX466" s="150"/>
      <c r="AY466" s="150"/>
      <c r="AZ466" s="150"/>
      <c r="BA466" s="150"/>
      <c r="BB466" s="150"/>
      <c r="BC466" s="150"/>
      <c r="BD466" s="150"/>
      <c r="BE466" s="150"/>
      <c r="BF466" s="150"/>
      <c r="BG466" s="150"/>
      <c r="BH466" s="150"/>
      <c r="BI466" s="150"/>
      <c r="BJ466" s="150"/>
      <c r="BK466" s="150"/>
      <c r="BL466" s="150"/>
      <c r="BM466" s="150"/>
      <c r="BN466" s="150"/>
      <c r="BO466" s="150"/>
      <c r="BP466" s="150"/>
      <c r="BQ466" s="150"/>
      <c r="BR466" s="150"/>
    </row>
    <row r="467" spans="1:70" s="115" customFormat="1" ht="33">
      <c r="A467" s="114"/>
      <c r="B467" s="121"/>
      <c r="C467" s="144">
        <f t="shared" ca="1" si="538"/>
        <v>67</v>
      </c>
      <c r="D467" s="264">
        <f t="shared" ca="1" si="538"/>
        <v>7.1302308802308811E-2</v>
      </c>
      <c r="E467" s="144">
        <f t="shared" ref="E467:M467" ca="1" si="556">E466</f>
        <v>26</v>
      </c>
      <c r="F467" s="144">
        <f t="shared" ca="1" si="556"/>
        <v>650</v>
      </c>
      <c r="G467" s="429" t="str">
        <f t="shared" ca="1" si="556"/>
        <v>DJ61-01850A</v>
      </c>
      <c r="H467" s="196">
        <f t="shared" ca="1" si="556"/>
        <v>7104</v>
      </c>
      <c r="I467" s="144">
        <f t="shared" si="556"/>
        <v>0</v>
      </c>
      <c r="J467" s="212">
        <f t="shared" ca="1" si="556"/>
        <v>1</v>
      </c>
      <c r="K467" s="146">
        <f t="shared" ca="1" si="556"/>
        <v>1210</v>
      </c>
      <c r="L467" s="146">
        <f t="shared" ca="1" si="556"/>
        <v>67</v>
      </c>
      <c r="M467" s="146">
        <f t="shared" ca="1" si="556"/>
        <v>2</v>
      </c>
      <c r="N467" s="193">
        <f t="shared" ca="1" si="546"/>
        <v>107.46268656716418</v>
      </c>
      <c r="O467" s="134"/>
      <c r="P467" s="127" t="s">
        <v>240</v>
      </c>
      <c r="Q467" s="208"/>
      <c r="R467" s="208"/>
      <c r="S467" s="208"/>
      <c r="T467" s="208"/>
      <c r="U467" s="208"/>
      <c r="V467" s="208"/>
      <c r="W467" s="208">
        <v>11</v>
      </c>
      <c r="X467" s="208">
        <v>11</v>
      </c>
      <c r="Y467" s="208">
        <v>11</v>
      </c>
      <c r="Z467" s="208">
        <v>11</v>
      </c>
      <c r="AA467" s="208">
        <v>11</v>
      </c>
      <c r="AB467" s="208">
        <v>11</v>
      </c>
      <c r="AC467" s="208">
        <v>11</v>
      </c>
      <c r="AD467" s="208"/>
      <c r="AE467" s="208"/>
      <c r="AF467" s="208"/>
      <c r="AG467" s="208"/>
      <c r="AH467" s="208"/>
      <c r="AI467" s="208"/>
      <c r="AJ467" s="208"/>
      <c r="AK467" s="150"/>
      <c r="AL467" s="150"/>
      <c r="AM467" s="150"/>
      <c r="AN467" s="150"/>
      <c r="AO467" s="150"/>
      <c r="AP467" s="150"/>
      <c r="AQ467" s="150"/>
      <c r="AR467" s="150"/>
      <c r="AS467" s="150"/>
      <c r="AT467" s="150"/>
      <c r="AU467" s="150"/>
      <c r="AV467" s="150"/>
      <c r="AW467" s="150"/>
      <c r="AX467" s="150"/>
      <c r="AY467" s="150"/>
      <c r="AZ467" s="150"/>
      <c r="BA467" s="150"/>
      <c r="BB467" s="150"/>
      <c r="BC467" s="150"/>
      <c r="BD467" s="150"/>
      <c r="BE467" s="150"/>
      <c r="BF467" s="150"/>
      <c r="BG467" s="150"/>
      <c r="BH467" s="150"/>
      <c r="BI467" s="150"/>
      <c r="BJ467" s="150"/>
      <c r="BK467" s="150"/>
      <c r="BL467" s="150"/>
      <c r="BM467" s="150"/>
      <c r="BN467" s="150"/>
      <c r="BO467" s="150"/>
      <c r="BP467" s="150"/>
      <c r="BQ467" s="150"/>
      <c r="BR467" s="150"/>
    </row>
    <row r="468" spans="1:70" s="55" customFormat="1" ht="33">
      <c r="A468" s="54">
        <f ca="1">IF(ISTEXT($G468),COUNTIF($G$6:$G468,"*")," ")</f>
        <v>463</v>
      </c>
      <c r="B468" s="122">
        <v>43524</v>
      </c>
      <c r="C468" s="144">
        <f t="shared" ca="1" si="538"/>
        <v>67</v>
      </c>
      <c r="D468" s="264">
        <f t="shared" ca="1" si="538"/>
        <v>7.1302308802308811E-2</v>
      </c>
      <c r="E468" s="144">
        <f t="shared" ref="E468:M468" ca="1" si="557">E467</f>
        <v>26</v>
      </c>
      <c r="F468" s="144">
        <f t="shared" ca="1" si="557"/>
        <v>650</v>
      </c>
      <c r="G468" s="429" t="str">
        <f t="shared" ca="1" si="557"/>
        <v>DJ61-01850A</v>
      </c>
      <c r="H468" s="196">
        <f t="shared" ca="1" si="557"/>
        <v>7104</v>
      </c>
      <c r="I468" s="144">
        <f t="shared" si="557"/>
        <v>0</v>
      </c>
      <c r="J468" s="212">
        <f t="shared" ca="1" si="557"/>
        <v>1</v>
      </c>
      <c r="K468" s="146">
        <f t="shared" ca="1" si="557"/>
        <v>1210</v>
      </c>
      <c r="L468" s="146">
        <f t="shared" ca="1" si="557"/>
        <v>67</v>
      </c>
      <c r="M468" s="146">
        <f t="shared" ca="1" si="557"/>
        <v>2</v>
      </c>
      <c r="N468" s="193">
        <f t="shared" ca="1" si="546"/>
        <v>107.46268656716418</v>
      </c>
      <c r="O468" s="198">
        <f ca="1">SUM(Q468:AJ468)-H465-I465</f>
        <v>1170.6268656716402</v>
      </c>
      <c r="P468" s="127" t="s">
        <v>232</v>
      </c>
      <c r="Q468" s="128">
        <f t="shared" ref="Q468:AJ468" ca="1" si="558">Q467*$N465</f>
        <v>0</v>
      </c>
      <c r="R468" s="128">
        <f t="shared" ca="1" si="558"/>
        <v>0</v>
      </c>
      <c r="S468" s="128">
        <f t="shared" ca="1" si="558"/>
        <v>0</v>
      </c>
      <c r="T468" s="128">
        <f t="shared" ca="1" si="558"/>
        <v>0</v>
      </c>
      <c r="U468" s="128">
        <f t="shared" ca="1" si="558"/>
        <v>0</v>
      </c>
      <c r="V468" s="128">
        <f t="shared" ca="1" si="558"/>
        <v>0</v>
      </c>
      <c r="W468" s="128">
        <f t="shared" ca="1" si="558"/>
        <v>1182.0895522388059</v>
      </c>
      <c r="X468" s="128">
        <f t="shared" ca="1" si="558"/>
        <v>1182.0895522388059</v>
      </c>
      <c r="Y468" s="128">
        <f t="shared" ca="1" si="558"/>
        <v>1182.0895522388059</v>
      </c>
      <c r="Z468" s="128">
        <f t="shared" ca="1" si="558"/>
        <v>1182.0895522388059</v>
      </c>
      <c r="AA468" s="128">
        <f t="shared" ca="1" si="558"/>
        <v>1182.0895522388059</v>
      </c>
      <c r="AB468" s="128">
        <f t="shared" ca="1" si="558"/>
        <v>1182.0895522388059</v>
      </c>
      <c r="AC468" s="128">
        <f t="shared" ca="1" si="558"/>
        <v>1182.0895522388059</v>
      </c>
      <c r="AD468" s="128">
        <f t="shared" ca="1" si="558"/>
        <v>0</v>
      </c>
      <c r="AE468" s="128">
        <f t="shared" ca="1" si="558"/>
        <v>0</v>
      </c>
      <c r="AF468" s="128">
        <f t="shared" ca="1" si="558"/>
        <v>0</v>
      </c>
      <c r="AG468" s="128">
        <f t="shared" ca="1" si="558"/>
        <v>0</v>
      </c>
      <c r="AH468" s="128">
        <f t="shared" ca="1" si="558"/>
        <v>0</v>
      </c>
      <c r="AI468" s="128">
        <f t="shared" ca="1" si="558"/>
        <v>0</v>
      </c>
      <c r="AJ468" s="128">
        <f t="shared" ca="1" si="558"/>
        <v>0</v>
      </c>
      <c r="AK468" s="151"/>
      <c r="AL468" s="151"/>
      <c r="AM468" s="151"/>
      <c r="AN468" s="151"/>
      <c r="AO468" s="151"/>
      <c r="AP468" s="151"/>
      <c r="AQ468" s="151"/>
      <c r="AR468" s="151"/>
      <c r="AS468" s="151"/>
      <c r="AT468" s="151"/>
      <c r="AU468" s="151"/>
      <c r="AV468" s="151"/>
      <c r="AW468" s="151"/>
      <c r="AX468" s="151"/>
      <c r="AY468" s="151"/>
      <c r="AZ468" s="151"/>
      <c r="BA468" s="151"/>
      <c r="BB468" s="151"/>
      <c r="BC468" s="151"/>
      <c r="BD468" s="151"/>
      <c r="BE468" s="151"/>
      <c r="BF468" s="151"/>
      <c r="BG468" s="151"/>
      <c r="BH468" s="151"/>
      <c r="BI468" s="151"/>
      <c r="BJ468" s="151"/>
      <c r="BK468" s="151"/>
      <c r="BL468" s="151"/>
      <c r="BM468" s="151"/>
      <c r="BN468" s="151"/>
      <c r="BO468" s="151"/>
      <c r="BP468" s="151"/>
      <c r="BQ468" s="151"/>
      <c r="BR468" s="151"/>
    </row>
    <row r="469" spans="1:70" s="38" customFormat="1" ht="33">
      <c r="A469" s="35"/>
      <c r="B469" s="123"/>
      <c r="C469" s="144">
        <f t="shared" ca="1" si="538"/>
        <v>67</v>
      </c>
      <c r="D469" s="264">
        <f t="shared" ca="1" si="538"/>
        <v>7.1302308802308811E-2</v>
      </c>
      <c r="E469" s="144">
        <f t="shared" ref="E469:M469" ca="1" si="559">E468</f>
        <v>26</v>
      </c>
      <c r="F469" s="144">
        <f t="shared" ca="1" si="559"/>
        <v>650</v>
      </c>
      <c r="G469" s="429" t="str">
        <f t="shared" ca="1" si="559"/>
        <v>DJ61-01850A</v>
      </c>
      <c r="H469" s="196">
        <f t="shared" ca="1" si="559"/>
        <v>7104</v>
      </c>
      <c r="I469" s="144">
        <f t="shared" si="559"/>
        <v>0</v>
      </c>
      <c r="J469" s="212">
        <f t="shared" ca="1" si="559"/>
        <v>1</v>
      </c>
      <c r="K469" s="146">
        <f t="shared" ca="1" si="559"/>
        <v>1210</v>
      </c>
      <c r="L469" s="146">
        <f t="shared" ca="1" si="559"/>
        <v>67</v>
      </c>
      <c r="M469" s="146">
        <f t="shared" ca="1" si="559"/>
        <v>2</v>
      </c>
      <c r="N469" s="193">
        <f t="shared" ca="1" si="546"/>
        <v>107.46268656716418</v>
      </c>
      <c r="O469" s="135">
        <f ca="1">SUM(Q469:AJ469)</f>
        <v>590</v>
      </c>
      <c r="P469" s="131" t="s">
        <v>233</v>
      </c>
      <c r="Q469" s="129">
        <f ca="1">SUMIFS('Production Result'!$D:$D,'Production Result'!$C:$C,'DA Injection'!$G469,'Production Result'!$B:$B,'DA Injection'!Q$2)</f>
        <v>0</v>
      </c>
      <c r="R469" s="129">
        <f ca="1">SUMIFS('Production Result'!$E:$E,'Production Result'!$C:$C,'DA Injection'!$G469,'Production Result'!$B:$B,'DA Injection'!Q$2)</f>
        <v>0</v>
      </c>
      <c r="S469" s="129">
        <f ca="1">SUMIFS('Production Result'!$D:$D,'Production Result'!$C:$C,'DA Injection'!$G469,'Production Result'!$B:$B,'DA Injection'!S$2)</f>
        <v>590</v>
      </c>
      <c r="T469" s="129">
        <f ca="1">SUMIFS('Production Result'!$E:$E,'Production Result'!$C:$C,'DA Injection'!$G469,'Production Result'!$B:$B,'DA Injection'!S$2)</f>
        <v>0</v>
      </c>
      <c r="U469" s="129">
        <f ca="1">SUMIFS('Production Result'!$D:$D,'Production Result'!$C:$C,'DA Injection'!$G469,'Production Result'!$B:$B,'DA Injection'!U$2)</f>
        <v>0</v>
      </c>
      <c r="V469" s="129">
        <f ca="1">SUMIFS('Production Result'!$E:$E,'Production Result'!$C:$C,'DA Injection'!$G469,'Production Result'!$B:$B,'DA Injection'!U$2)</f>
        <v>0</v>
      </c>
      <c r="W469" s="129">
        <f ca="1">SUMIFS('Production Result'!$D:$D,'Production Result'!$C:$C,'DA Injection'!$G469,'Production Result'!$B:$B,'DA Injection'!W$2)</f>
        <v>0</v>
      </c>
      <c r="X469" s="129">
        <f ca="1">SUMIFS('Production Result'!$E:$E,'Production Result'!$C:$C,'DA Injection'!$G469,'Production Result'!$B:$B,'DA Injection'!W$2)</f>
        <v>0</v>
      </c>
      <c r="Y469" s="129">
        <f ca="1">SUMIFS('Production Result'!$D:$D,'Production Result'!$C:$C,'DA Injection'!$G469,'Production Result'!$B:$B,'DA Injection'!Y$2)</f>
        <v>0</v>
      </c>
      <c r="Z469" s="129">
        <f ca="1">SUMIFS('Production Result'!$E:$E,'Production Result'!$C:$C,'DA Injection'!$G469,'Production Result'!$B:$B,'DA Injection'!Y$2)</f>
        <v>0</v>
      </c>
      <c r="AA469" s="129">
        <f ca="1">SUMIFS('Production Result'!$D:$D,'Production Result'!$C:$C,'DA Injection'!$G469,'Production Result'!$B:$B,'DA Injection'!AA$2)</f>
        <v>0</v>
      </c>
      <c r="AB469" s="129">
        <f ca="1">SUMIFS('Production Result'!$E:$E,'Production Result'!$C:$C,'DA Injection'!$G469,'Production Result'!$B:$B,'DA Injection'!AA$2)</f>
        <v>0</v>
      </c>
      <c r="AC469" s="129">
        <f ca="1">SUMIFS('Production Result'!$D:$D,'Production Result'!$C:$C,'DA Injection'!$G469,'Production Result'!$B:$B,'DA Injection'!AC$2)</f>
        <v>0</v>
      </c>
      <c r="AD469" s="129">
        <f ca="1">SUMIFS('Production Result'!$E:$E,'Production Result'!$C:$C,'DA Injection'!$G469,'Production Result'!$B:$B,'DA Injection'!AC$2)</f>
        <v>0</v>
      </c>
      <c r="AE469" s="129">
        <f ca="1">SUMIFS('Production Result'!$D:$D,'Production Result'!$C:$C,'DA Injection'!$G469,'Production Result'!$B:$B,'DA Injection'!AE$2)</f>
        <v>0</v>
      </c>
      <c r="AF469" s="129">
        <f ca="1">SUMIFS('Production Result'!$E:$E,'Production Result'!$C:$C,'DA Injection'!$G469,'Production Result'!$B:$B,'DA Injection'!AE$2)</f>
        <v>0</v>
      </c>
      <c r="AG469" s="129">
        <f ca="1">SUMIFS('Production Result'!$D:$D,'Production Result'!$C:$C,'DA Injection'!$G469,'Production Result'!$B:$B,'DA Injection'!AG$2)</f>
        <v>0</v>
      </c>
      <c r="AH469" s="129">
        <f ca="1">SUMIFS('Production Result'!$E:$E,'Production Result'!$C:$C,'DA Injection'!$G469,'Production Result'!$B:$B,'DA Injection'!AG$2)</f>
        <v>0</v>
      </c>
      <c r="AI469" s="129">
        <f ca="1">SUMIFS('Production Result'!$D:$D,'Production Result'!$C:$C,'DA Injection'!$G469,'Production Result'!$B:$B,'DA Injection'!AI$2)</f>
        <v>0</v>
      </c>
      <c r="AJ469" s="129">
        <f ca="1">SUMIFS('Production Result'!$E:$E,'Production Result'!$C:$C,'DA Injection'!$G469,'Production Result'!$B:$B,'DA Injection'!AI$2)</f>
        <v>0</v>
      </c>
      <c r="AK469" s="151"/>
      <c r="AL469" s="151"/>
      <c r="AM469" s="151"/>
      <c r="AN469" s="151"/>
      <c r="AO469" s="151"/>
      <c r="AP469" s="151"/>
      <c r="AQ469" s="151"/>
      <c r="AR469" s="151"/>
      <c r="AS469" s="151"/>
      <c r="AT469" s="151"/>
      <c r="AU469" s="151"/>
      <c r="AV469" s="151"/>
      <c r="AW469" s="151"/>
      <c r="AX469" s="151"/>
      <c r="AY469" s="151"/>
      <c r="AZ469" s="151"/>
      <c r="BA469" s="151"/>
      <c r="BB469" s="151"/>
      <c r="BC469" s="151"/>
      <c r="BD469" s="151"/>
      <c r="BE469" s="151"/>
      <c r="BF469" s="151"/>
      <c r="BG469" s="151"/>
      <c r="BH469" s="151"/>
      <c r="BI469" s="151"/>
      <c r="BJ469" s="151"/>
      <c r="BK469" s="151"/>
      <c r="BL469" s="151"/>
      <c r="BM469" s="151"/>
      <c r="BN469" s="151"/>
      <c r="BO469" s="151"/>
      <c r="BP469" s="151"/>
      <c r="BQ469" s="151"/>
      <c r="BR469" s="151"/>
    </row>
    <row r="470" spans="1:70" s="38" customFormat="1" ht="33">
      <c r="A470" s="35"/>
      <c r="B470" s="123"/>
      <c r="C470" s="144">
        <f t="shared" ca="1" si="538"/>
        <v>67</v>
      </c>
      <c r="D470" s="264">
        <f t="shared" ca="1" si="538"/>
        <v>7.1302308802308811E-2</v>
      </c>
      <c r="E470" s="144">
        <f t="shared" ref="E470:M470" ca="1" si="560">E469</f>
        <v>26</v>
      </c>
      <c r="F470" s="144">
        <f t="shared" ca="1" si="560"/>
        <v>650</v>
      </c>
      <c r="G470" s="429" t="str">
        <f t="shared" ca="1" si="560"/>
        <v>DJ61-01850A</v>
      </c>
      <c r="H470" s="196">
        <f t="shared" ca="1" si="560"/>
        <v>7104</v>
      </c>
      <c r="I470" s="144">
        <f t="shared" si="560"/>
        <v>0</v>
      </c>
      <c r="J470" s="212">
        <f t="shared" ca="1" si="560"/>
        <v>1</v>
      </c>
      <c r="K470" s="146">
        <f t="shared" ca="1" si="560"/>
        <v>1210</v>
      </c>
      <c r="L470" s="146">
        <f t="shared" ca="1" si="560"/>
        <v>67</v>
      </c>
      <c r="M470" s="146">
        <f t="shared" ca="1" si="560"/>
        <v>2</v>
      </c>
      <c r="N470" s="193">
        <f t="shared" ca="1" si="546"/>
        <v>107.46268656716418</v>
      </c>
      <c r="O470" s="135">
        <f ca="1">SUM(Q470:AJ470)</f>
        <v>292</v>
      </c>
      <c r="P470" s="132" t="s">
        <v>234</v>
      </c>
      <c r="Q470" s="129">
        <f ca="1">SUMIFS('Production Result'!$F:$F,'Production Result'!$C:$C,'DA Injection'!$G470,'Production Result'!$B:$B,'DA Injection'!Q$2)</f>
        <v>0</v>
      </c>
      <c r="R470" s="129">
        <f ca="1">SUMIFS('Production Result'!$G:$G,'Production Result'!$C:$C,'DA Injection'!$G470,'Production Result'!$B:$B,'DA Injection'!Q$2)</f>
        <v>0</v>
      </c>
      <c r="S470" s="129">
        <f ca="1">SUMIFS('Production Result'!$F:$F,'Production Result'!$C:$C,'DA Injection'!$G470,'Production Result'!$B:$B,'DA Injection'!S$2)</f>
        <v>152</v>
      </c>
      <c r="T470" s="129">
        <f ca="1">SUMIFS('Production Result'!$G:$G,'Production Result'!$C:$C,'DA Injection'!$G470,'Production Result'!$B:$B,'DA Injection'!S$2)</f>
        <v>140</v>
      </c>
      <c r="U470" s="129">
        <f ca="1">SUMIFS('Production Result'!$F:$F,'Production Result'!$C:$C,'DA Injection'!$G470,'Production Result'!$B:$B,'DA Injection'!U$2)</f>
        <v>0</v>
      </c>
      <c r="V470" s="129">
        <f ca="1">SUMIFS('Production Result'!$G:$G,'Production Result'!$C:$C,'DA Injection'!$G470,'Production Result'!$B:$B,'DA Injection'!U$2)</f>
        <v>0</v>
      </c>
      <c r="W470" s="129">
        <f ca="1">SUMIFS('Production Result'!$F:$F,'Production Result'!$C:$C,'DA Injection'!$G470,'Production Result'!$B:$B,'DA Injection'!W$2)</f>
        <v>0</v>
      </c>
      <c r="X470" s="129">
        <f ca="1">SUMIFS('Production Result'!$G:$G,'Production Result'!$C:$C,'DA Injection'!$G470,'Production Result'!$B:$B,'DA Injection'!W$2)</f>
        <v>0</v>
      </c>
      <c r="Y470" s="129">
        <f ca="1">SUMIFS('Production Result'!$F:$F,'Production Result'!$C:$C,'DA Injection'!$G470,'Production Result'!$B:$B,'DA Injection'!Y$2)</f>
        <v>0</v>
      </c>
      <c r="Z470" s="129">
        <f ca="1">SUMIFS('Production Result'!$G:$G,'Production Result'!$C:$C,'DA Injection'!$G470,'Production Result'!$B:$B,'DA Injection'!Y$2)</f>
        <v>0</v>
      </c>
      <c r="AA470" s="129">
        <f ca="1">SUMIFS('Production Result'!$F:$F,'Production Result'!$C:$C,'DA Injection'!$G470,'Production Result'!$B:$B,'DA Injection'!AA$2)</f>
        <v>0</v>
      </c>
      <c r="AB470" s="129">
        <f ca="1">SUMIFS('Production Result'!$G:$G,'Production Result'!$C:$C,'DA Injection'!$G470,'Production Result'!$B:$B,'DA Injection'!AA$2)</f>
        <v>0</v>
      </c>
      <c r="AC470" s="129">
        <f ca="1">SUMIFS('Production Result'!$F:$F,'Production Result'!$C:$C,'DA Injection'!$G470,'Production Result'!$B:$B,'DA Injection'!AC$2)</f>
        <v>0</v>
      </c>
      <c r="AD470" s="129">
        <f ca="1">SUMIFS('Production Result'!$G:$G,'Production Result'!$C:$C,'DA Injection'!$G470,'Production Result'!$B:$B,'DA Injection'!AC$2)</f>
        <v>0</v>
      </c>
      <c r="AE470" s="129">
        <f ca="1">SUMIFS('Production Result'!$F:$F,'Production Result'!$C:$C,'DA Injection'!$G470,'Production Result'!$B:$B,'DA Injection'!AE$2)</f>
        <v>0</v>
      </c>
      <c r="AF470" s="129">
        <f ca="1">SUMIFS('Production Result'!$G:$G,'Production Result'!$C:$C,'DA Injection'!$G470,'Production Result'!$B:$B,'DA Injection'!AE$2)</f>
        <v>0</v>
      </c>
      <c r="AG470" s="129">
        <f ca="1">SUMIFS('Production Result'!$F:$F,'Production Result'!$C:$C,'DA Injection'!$G470,'Production Result'!$B:$B,'DA Injection'!AG$2)</f>
        <v>0</v>
      </c>
      <c r="AH470" s="129">
        <f ca="1">SUMIFS('Production Result'!$G:$G,'Production Result'!$C:$C,'DA Injection'!$G470,'Production Result'!$B:$B,'DA Injection'!AG$2)</f>
        <v>0</v>
      </c>
      <c r="AI470" s="129">
        <f ca="1">SUMIFS('Production Result'!$F:$F,'Production Result'!$C:$C,'DA Injection'!$G470,'Production Result'!$B:$B,'DA Injection'!AI$2)</f>
        <v>0</v>
      </c>
      <c r="AJ470" s="129">
        <f ca="1">SUMIFS('Production Result'!$G:$G,'Production Result'!$C:$C,'DA Injection'!$G470,'Production Result'!$B:$B,'DA Injection'!AI$2)</f>
        <v>0</v>
      </c>
      <c r="AK470" s="151"/>
      <c r="AL470" s="151"/>
      <c r="AM470" s="151"/>
      <c r="AN470" s="151"/>
      <c r="AO470" s="151"/>
      <c r="AP470" s="151"/>
      <c r="AQ470" s="151"/>
      <c r="AR470" s="151"/>
      <c r="AS470" s="151"/>
      <c r="AT470" s="151"/>
      <c r="AU470" s="151"/>
      <c r="AV470" s="151"/>
      <c r="AW470" s="151"/>
      <c r="AX470" s="151"/>
      <c r="AY470" s="151"/>
      <c r="AZ470" s="151"/>
      <c r="BA470" s="151"/>
      <c r="BB470" s="151"/>
      <c r="BC470" s="151"/>
      <c r="BD470" s="151"/>
      <c r="BE470" s="151"/>
      <c r="BF470" s="151"/>
      <c r="BG470" s="151"/>
      <c r="BH470" s="151"/>
      <c r="BI470" s="151"/>
      <c r="BJ470" s="151"/>
      <c r="BK470" s="151"/>
      <c r="BL470" s="151"/>
      <c r="BM470" s="151"/>
      <c r="BN470" s="151"/>
      <c r="BO470" s="151"/>
      <c r="BP470" s="151"/>
      <c r="BQ470" s="151"/>
      <c r="BR470" s="151"/>
    </row>
    <row r="471" spans="1:70" s="38" customFormat="1" ht="33">
      <c r="A471" s="35"/>
      <c r="B471" s="123"/>
      <c r="C471" s="145">
        <f t="shared" ca="1" si="538"/>
        <v>67</v>
      </c>
      <c r="D471" s="264">
        <f t="shared" ca="1" si="538"/>
        <v>7.1302308802308811E-2</v>
      </c>
      <c r="E471" s="145">
        <f t="shared" ref="E471:M471" ca="1" si="561">E470</f>
        <v>26</v>
      </c>
      <c r="F471" s="145">
        <f t="shared" ca="1" si="561"/>
        <v>650</v>
      </c>
      <c r="G471" s="430" t="str">
        <f t="shared" ca="1" si="561"/>
        <v>DJ61-01850A</v>
      </c>
      <c r="H471" s="196">
        <f t="shared" ca="1" si="561"/>
        <v>7104</v>
      </c>
      <c r="I471" s="145">
        <f t="shared" si="561"/>
        <v>0</v>
      </c>
      <c r="J471" s="213">
        <f t="shared" ca="1" si="561"/>
        <v>1</v>
      </c>
      <c r="K471" s="146">
        <f t="shared" ca="1" si="561"/>
        <v>1210</v>
      </c>
      <c r="L471" s="146">
        <f t="shared" ca="1" si="561"/>
        <v>67</v>
      </c>
      <c r="M471" s="146">
        <f t="shared" ca="1" si="561"/>
        <v>2</v>
      </c>
      <c r="N471" s="194">
        <f t="shared" ca="1" si="546"/>
        <v>107.46268656716418</v>
      </c>
      <c r="O471" s="137">
        <f ca="1">O470/O469</f>
        <v>0.49491525423728816</v>
      </c>
      <c r="P471" s="136" t="s">
        <v>239</v>
      </c>
      <c r="Q471" s="138" t="str">
        <f t="shared" ref="Q471:AJ471" ca="1" si="562">IFERROR(Q470/Q469,"")</f>
        <v/>
      </c>
      <c r="R471" s="138" t="str">
        <f t="shared" ca="1" si="562"/>
        <v/>
      </c>
      <c r="S471" s="138">
        <f t="shared" ca="1" si="562"/>
        <v>0.25762711864406779</v>
      </c>
      <c r="T471" s="138" t="str">
        <f t="shared" ca="1" si="562"/>
        <v/>
      </c>
      <c r="U471" s="138" t="str">
        <f t="shared" ca="1" si="562"/>
        <v/>
      </c>
      <c r="V471" s="138" t="str">
        <f t="shared" ca="1" si="562"/>
        <v/>
      </c>
      <c r="W471" s="138" t="str">
        <f t="shared" ca="1" si="562"/>
        <v/>
      </c>
      <c r="X471" s="138" t="str">
        <f t="shared" ca="1" si="562"/>
        <v/>
      </c>
      <c r="Y471" s="138" t="str">
        <f t="shared" ca="1" si="562"/>
        <v/>
      </c>
      <c r="Z471" s="138" t="str">
        <f t="shared" ca="1" si="562"/>
        <v/>
      </c>
      <c r="AA471" s="138" t="str">
        <f t="shared" ca="1" si="562"/>
        <v/>
      </c>
      <c r="AB471" s="138" t="str">
        <f t="shared" ca="1" si="562"/>
        <v/>
      </c>
      <c r="AC471" s="138" t="str">
        <f t="shared" ca="1" si="562"/>
        <v/>
      </c>
      <c r="AD471" s="138" t="str">
        <f t="shared" ca="1" si="562"/>
        <v/>
      </c>
      <c r="AE471" s="138" t="str">
        <f t="shared" ca="1" si="562"/>
        <v/>
      </c>
      <c r="AF471" s="138" t="str">
        <f t="shared" ca="1" si="562"/>
        <v/>
      </c>
      <c r="AG471" s="138" t="str">
        <f t="shared" ca="1" si="562"/>
        <v/>
      </c>
      <c r="AH471" s="138" t="str">
        <f t="shared" ca="1" si="562"/>
        <v/>
      </c>
      <c r="AI471" s="138" t="str">
        <f t="shared" ca="1" si="562"/>
        <v/>
      </c>
      <c r="AJ471" s="138" t="str">
        <f t="shared" ca="1" si="562"/>
        <v/>
      </c>
      <c r="AK471" s="151"/>
      <c r="AL471" s="151"/>
      <c r="AM471" s="151"/>
      <c r="AN471" s="151"/>
      <c r="AO471" s="151"/>
      <c r="AP471" s="151"/>
      <c r="AQ471" s="151"/>
      <c r="AR471" s="151"/>
      <c r="AS471" s="151"/>
      <c r="AT471" s="151"/>
      <c r="AU471" s="151"/>
      <c r="AV471" s="151"/>
      <c r="AW471" s="151"/>
      <c r="AX471" s="151"/>
      <c r="AY471" s="151"/>
      <c r="AZ471" s="151"/>
      <c r="BA471" s="151"/>
      <c r="BB471" s="151"/>
      <c r="BC471" s="151"/>
      <c r="BD471" s="151"/>
      <c r="BE471" s="151"/>
      <c r="BF471" s="151"/>
      <c r="BG471" s="151"/>
      <c r="BH471" s="151"/>
      <c r="BI471" s="151"/>
      <c r="BJ471" s="151"/>
      <c r="BK471" s="151"/>
      <c r="BL471" s="151"/>
      <c r="BM471" s="151"/>
      <c r="BN471" s="151"/>
      <c r="BO471" s="151"/>
      <c r="BP471" s="151"/>
      <c r="BQ471" s="151"/>
      <c r="BR471" s="151"/>
    </row>
    <row r="472" spans="1:70" s="115" customFormat="1" ht="33">
      <c r="A472" s="114"/>
      <c r="B472" s="121"/>
      <c r="C472" s="141">
        <f ca="1">IF(P476="Good",COUNTIF(INDIRECT("P1:P"&amp;ROW(P476)),"Good"))</f>
        <v>68</v>
      </c>
      <c r="D472" s="285" t="str">
        <f ca="1">IFERROR(SUM(Q476:AJ476)/SUM(Q475:AJ475),"-")</f>
        <v>-</v>
      </c>
      <c r="E472" s="139">
        <f ca="1">VLOOKUP(G472,'Code List'!B:D,2,0)</f>
        <v>27</v>
      </c>
      <c r="F472" s="139">
        <f ca="1">VLOOKUP(G472,'Code List'!B:D,3,0)</f>
        <v>550</v>
      </c>
      <c r="G472" s="87" t="str">
        <f ca="1">VLOOKUP(C472,'Code List'!A:B,2,0)</f>
        <v>DA67-04350A</v>
      </c>
      <c r="H472" s="195">
        <f ca="1">SUM(Q473:AJ473)-K472</f>
        <v>0</v>
      </c>
      <c r="I472" s="133"/>
      <c r="J472" s="211">
        <f ca="1">VLOOKUP(G472,'Code List'!B:G,6,0)</f>
        <v>1</v>
      </c>
      <c r="K472" s="140">
        <f ca="1">SUMIFS(Stock!C:C,Stock!B:B,'DA Injection'!G472)+SUMIFS(Stock!C:C,Stock!B:B,VLOOKUP('DA Injection'!G472,'Code List'!$B:$K,10,0))</f>
        <v>0</v>
      </c>
      <c r="L472" s="140">
        <f ca="1">VLOOKUP(G472,'Code List'!B:F,4,0)</f>
        <v>58</v>
      </c>
      <c r="M472" s="140">
        <f ca="1">VLOOKUP(G472,'Code List'!B:F,5,0)</f>
        <v>1</v>
      </c>
      <c r="N472" s="197">
        <f t="shared" ca="1" si="546"/>
        <v>62.068965517241381</v>
      </c>
      <c r="O472" s="134"/>
      <c r="P472" s="124" t="s">
        <v>231</v>
      </c>
      <c r="Q472" s="125" t="s">
        <v>228</v>
      </c>
      <c r="R472" s="126" t="s">
        <v>229</v>
      </c>
      <c r="S472" s="125" t="s">
        <v>228</v>
      </c>
      <c r="T472" s="126" t="s">
        <v>229</v>
      </c>
      <c r="U472" s="125" t="s">
        <v>228</v>
      </c>
      <c r="V472" s="126" t="s">
        <v>229</v>
      </c>
      <c r="W472" s="125" t="s">
        <v>228</v>
      </c>
      <c r="X472" s="126" t="s">
        <v>229</v>
      </c>
      <c r="Y472" s="125" t="s">
        <v>228</v>
      </c>
      <c r="Z472" s="126" t="s">
        <v>229</v>
      </c>
      <c r="AA472" s="125" t="s">
        <v>228</v>
      </c>
      <c r="AB472" s="126" t="s">
        <v>229</v>
      </c>
      <c r="AC472" s="125" t="s">
        <v>228</v>
      </c>
      <c r="AD472" s="126" t="s">
        <v>229</v>
      </c>
      <c r="AE472" s="125" t="s">
        <v>228</v>
      </c>
      <c r="AF472" s="126" t="s">
        <v>229</v>
      </c>
      <c r="AG472" s="125" t="s">
        <v>228</v>
      </c>
      <c r="AH472" s="126" t="s">
        <v>229</v>
      </c>
      <c r="AI472" s="125" t="s">
        <v>228</v>
      </c>
      <c r="AJ472" s="126" t="s">
        <v>229</v>
      </c>
      <c r="AK472" s="150"/>
      <c r="AL472" s="150"/>
      <c r="AM472" s="150"/>
      <c r="AN472" s="150"/>
      <c r="AO472" s="150"/>
      <c r="AP472" s="150"/>
      <c r="AQ472" s="150"/>
      <c r="AR472" s="150"/>
      <c r="AS472" s="150"/>
      <c r="AT472" s="150"/>
      <c r="AU472" s="150"/>
      <c r="AV472" s="150"/>
      <c r="AW472" s="150"/>
      <c r="AX472" s="150"/>
      <c r="AY472" s="150"/>
      <c r="AZ472" s="150"/>
      <c r="BA472" s="150"/>
      <c r="BB472" s="150"/>
      <c r="BC472" s="150"/>
      <c r="BD472" s="150"/>
      <c r="BE472" s="150"/>
      <c r="BF472" s="150"/>
      <c r="BG472" s="150"/>
      <c r="BH472" s="150"/>
      <c r="BI472" s="150"/>
      <c r="BJ472" s="150"/>
      <c r="BK472" s="150"/>
      <c r="BL472" s="150"/>
      <c r="BM472" s="150"/>
      <c r="BN472" s="150"/>
      <c r="BO472" s="150"/>
      <c r="BP472" s="150"/>
      <c r="BQ472" s="150"/>
      <c r="BR472" s="150"/>
    </row>
    <row r="473" spans="1:70" s="115" customFormat="1" ht="66.95" customHeight="1">
      <c r="A473" s="114"/>
      <c r="B473" s="121"/>
      <c r="C473" s="144">
        <f t="shared" ref="C473:M473" ca="1" si="563">C472</f>
        <v>68</v>
      </c>
      <c r="D473" s="264" t="str">
        <f t="shared" ca="1" si="563"/>
        <v>-</v>
      </c>
      <c r="E473" s="144">
        <f t="shared" ca="1" si="563"/>
        <v>27</v>
      </c>
      <c r="F473" s="144">
        <f t="shared" ca="1" si="563"/>
        <v>550</v>
      </c>
      <c r="G473" s="144" t="str">
        <f t="shared" ca="1" si="563"/>
        <v>DA67-04350A</v>
      </c>
      <c r="H473" s="196">
        <f t="shared" ca="1" si="563"/>
        <v>0</v>
      </c>
      <c r="I473" s="144">
        <f t="shared" si="563"/>
        <v>0</v>
      </c>
      <c r="J473" s="212">
        <f t="shared" ca="1" si="563"/>
        <v>1</v>
      </c>
      <c r="K473" s="146">
        <f t="shared" ca="1" si="563"/>
        <v>0</v>
      </c>
      <c r="L473" s="146">
        <f t="shared" ca="1" si="563"/>
        <v>58</v>
      </c>
      <c r="M473" s="146">
        <f t="shared" ca="1" si="563"/>
        <v>1</v>
      </c>
      <c r="N473" s="193">
        <f t="shared" ca="1" si="546"/>
        <v>62.068965517241381</v>
      </c>
      <c r="O473" s="134" t="s">
        <v>238</v>
      </c>
      <c r="P473" s="124"/>
      <c r="Q473" s="463">
        <f ca="1">IF(SUMIFS(INDIRECT("'PSI WM REF'!"&amp;SUBSTITUTE(ADDRESS(1,MATCH(Q$2,INDIRECT("'PSI WM REF'!"&amp;"5:5"),0)),"$1","")&amp;":"&amp;SUBSTITUTE(ADDRESS(1,MATCH(Q$2,INDIRECT("'PSI WM REF'!"&amp;"5:5"),0)),"$1","")),INDIRECT("'PSI WM REF'!"&amp;"C:C"),$G472,INDIRECT("'PSI WM REF'!"&amp;"U:U"),"3.Balance stock (only SEHC)")&gt;0,0,IF(ABS(SUMIFS(INDIRECT("'PSI WM REF'!"&amp;SUBSTITUTE(ADDRESS(1,MATCH(Q$2,INDIRECT("'PSI WM REF'!"&amp;"5:5"),0)),"$1","")&amp;":"&amp;SUBSTITUTE(ADDRESS(1,MATCH(Q$2,INDIRECT("'PSI WM REF'!"&amp;"5:5"),0)),"$1","")),INDIRECT("'PSI WM REF'!"&amp;"C:C"),$G472,INDIRECT("'PSI WM REF'!"&amp;"U:U"),"3.Balance stock (only SEHC)"))&gt;SUMIFS(INDIRECT("'PSI WM REF'!"&amp;SUBSTITUTE(ADDRESS(1,MATCH(Q$2,INDIRECT("'PSI WM REF'!"&amp;"5:5"),0)),"$1","")&amp;":"&amp;SUBSTITUTE(ADDRESS(1,MATCH(Q$2,INDIRECT("'PSI WM REF'!"&amp;"5:5"),0)),"$1","")),INDIRECT("'PSI WM REF'!"&amp;"C:C"),$G472,INDIRECT("'PSI WM REF'!"&amp;"U:U"),"1.Requirements (필요량)"),SUMIFS(INDIRECT("'PSI WM REF'!"&amp;SUBSTITUTE(ADDRESS(1,MATCH(Q$2,INDIRECT("'PSI WM REF'!"&amp;"5:5"),0)),"$1","")&amp;":"&amp;SUBSTITUTE(ADDRESS(1,MATCH(Q$2,INDIRECT("'PSI WM REF'!"&amp;"5:5"),0)),"$1","")),INDIRECT("'PSI WM REF'!"&amp;"C:C"),$G472,INDIRECT("'PSI WM REF'!"&amp;"U:U"),"1.Requirements (필요량)"),ABS(SUMIFS(INDIRECT("'PSI WM REF'!"&amp;SUBSTITUTE(ADDRESS(1,MATCH(Q$2,INDIRECT("'PSI WM REF'!"&amp;"5:5"),0)),"$1","")&amp;":"&amp;SUBSTITUTE(ADDRESS(1,MATCH(Q$2,INDIRECT("'PSI WM REF'!"&amp;"5:5"),0)),"$1","")),INDIRECT("'PSI WM REF'!"&amp;"C:C"),$G472,INDIRECT("'PSI WM REF'!"&amp;"U:U"),"3.Balance stock (only SEHC)"))))+N(" [[[[               Comment: WM REF PSI              ]]]")+IFERROR(SUMIFS(INDIRECT("'PSI VC'!"&amp;SUBSTITUTE(ADDRESS(1,MATCH(Q$2,INDIRECT("'PSI VC'!"&amp;"3:3"),0)),"$1","")&amp;":"&amp;SUBSTITUTE(ADDRESS(1,MATCH(Q$2,INDIRECT("'PSI VC'!"&amp;"3:3"),0)),"$1","")),INDIRECT("'PSI VC'!"&amp;"A:A"),$G472),0)+N("[[[                    Comment: VC PSI                    ]]]")+SUMIFS(INDIRECT("'Assy PSI Shortage'!"&amp;SUBSTITUTE(ADDRESS(1,42+MATCH(Q$2,INDIRECT("'Assy PSI Shortage'!"&amp;"AQ2:BA2"),0)),"$1","")&amp;":"&amp;SUBSTITUTE(ADDRESS(1,42+MATCH(Q$2,INDIRECT("'Assy PSI Shortage'!"&amp;"AQ2:BA2"),0)),"$1","")),'Assy PSI Shortage'!$AP:$AP,'DA Injection'!$G472)+N("[[[                    Comment: Assy PSI                    ]]]")</f>
        <v>0</v>
      </c>
      <c r="R473" s="464"/>
      <c r="S473" s="463">
        <f ca="1">IF(SUMIFS(INDIRECT("'PSI WM REF'!"&amp;SUBSTITUTE(ADDRESS(1,MATCH(S$2,INDIRECT("'PSI WM REF'!"&amp;"5:5"),0)),"$1","")&amp;":"&amp;SUBSTITUTE(ADDRESS(1,MATCH(S$2,INDIRECT("'PSI WM REF'!"&amp;"5:5"),0)),"$1","")),INDIRECT("'PSI WM REF'!"&amp;"C:C"),$G472,INDIRECT("'PSI WM REF'!"&amp;"U:U"),"3.Balance stock (only SEHC)")&gt;0,0,IF(ABS(SUMIFS(INDIRECT("'PSI WM REF'!"&amp;SUBSTITUTE(ADDRESS(1,MATCH(S$2,INDIRECT("'PSI WM REF'!"&amp;"5:5"),0)),"$1","")&amp;":"&amp;SUBSTITUTE(ADDRESS(1,MATCH(S$2,INDIRECT("'PSI WM REF'!"&amp;"5:5"),0)),"$1","")),INDIRECT("'PSI WM REF'!"&amp;"C:C"),$G472,INDIRECT("'PSI WM REF'!"&amp;"U:U"),"3.Balance stock (only SEHC)"))&gt;SUMIFS(INDIRECT("'PSI WM REF'!"&amp;SUBSTITUTE(ADDRESS(1,MATCH(S$2,INDIRECT("'PSI WM REF'!"&amp;"5:5"),0)),"$1","")&amp;":"&amp;SUBSTITUTE(ADDRESS(1,MATCH(S$2,INDIRECT("'PSI WM REF'!"&amp;"5:5"),0)),"$1","")),INDIRECT("'PSI WM REF'!"&amp;"C:C"),$G472,INDIRECT("'PSI WM REF'!"&amp;"U:U"),"1.Requirements (필요량)"),SUMIFS(INDIRECT("'PSI WM REF'!"&amp;SUBSTITUTE(ADDRESS(1,MATCH(S$2,INDIRECT("'PSI WM REF'!"&amp;"5:5"),0)),"$1","")&amp;":"&amp;SUBSTITUTE(ADDRESS(1,MATCH(S$2,INDIRECT("'PSI WM REF'!"&amp;"5:5"),0)),"$1","")),INDIRECT("'PSI WM REF'!"&amp;"C:C"),$G472,INDIRECT("'PSI WM REF'!"&amp;"U:U"),"1.Requirements (필요량)"),ABS(SUMIFS(INDIRECT("'PSI WM REF'!"&amp;SUBSTITUTE(ADDRESS(1,MATCH(S$2,INDIRECT("'PSI WM REF'!"&amp;"5:5"),0)),"$1","")&amp;":"&amp;SUBSTITUTE(ADDRESS(1,MATCH(S$2,INDIRECT("'PSI WM REF'!"&amp;"5:5"),0)),"$1","")),INDIRECT("'PSI WM REF'!"&amp;"C:C"),$G472,INDIRECT("'PSI WM REF'!"&amp;"U:U"),"3.Balance stock (only SEHC)"))))+N(" [[[[               Comment: WM REF PSI              ]]]")+IFERROR(SUMIFS(INDIRECT("'PSI VC'!"&amp;SUBSTITUTE(ADDRESS(1,MATCH(S$2,INDIRECT("'PSI VC'!"&amp;"3:3"),0)),"$1","")&amp;":"&amp;SUBSTITUTE(ADDRESS(1,MATCH(S$2,INDIRECT("'PSI VC'!"&amp;"3:3"),0)),"$1","")),INDIRECT("'PSI VC'!"&amp;"A:A"),$G472),0)+N("[[[                    Comment: VC PSI                    ]]]")+SUMIFS(INDIRECT("'Assy PSI Shortage'!"&amp;SUBSTITUTE(ADDRESS(1,42+MATCH(S$2,INDIRECT("'Assy PSI Shortage'!"&amp;"AQ2:BA2"),0)),"$1","")&amp;":"&amp;SUBSTITUTE(ADDRESS(1,42+MATCH(S$2,INDIRECT("'Assy PSI Shortage'!"&amp;"AQ2:BA2"),0)),"$1","")),'Assy PSI Shortage'!$AP:$AP,'DA Injection'!$G472)+N("[[[                    Comment: Assy PSI                    ]]]")</f>
        <v>0</v>
      </c>
      <c r="T473" s="464"/>
      <c r="U473" s="463">
        <f ca="1">IF(SUMIFS(INDIRECT("'PSI WM REF'!"&amp;SUBSTITUTE(ADDRESS(1,MATCH(U$2,INDIRECT("'PSI WM REF'!"&amp;"5:5"),0)),"$1","")&amp;":"&amp;SUBSTITUTE(ADDRESS(1,MATCH(U$2,INDIRECT("'PSI WM REF'!"&amp;"5:5"),0)),"$1","")),INDIRECT("'PSI WM REF'!"&amp;"C:C"),$G472,INDIRECT("'PSI WM REF'!"&amp;"U:U"),"3.Balance stock (only SEHC)")&gt;0,0,IF(ABS(SUMIFS(INDIRECT("'PSI WM REF'!"&amp;SUBSTITUTE(ADDRESS(1,MATCH(U$2,INDIRECT("'PSI WM REF'!"&amp;"5:5"),0)),"$1","")&amp;":"&amp;SUBSTITUTE(ADDRESS(1,MATCH(U$2,INDIRECT("'PSI WM REF'!"&amp;"5:5"),0)),"$1","")),INDIRECT("'PSI WM REF'!"&amp;"C:C"),$G472,INDIRECT("'PSI WM REF'!"&amp;"U:U"),"3.Balance stock (only SEHC)"))&gt;SUMIFS(INDIRECT("'PSI WM REF'!"&amp;SUBSTITUTE(ADDRESS(1,MATCH(U$2,INDIRECT("'PSI WM REF'!"&amp;"5:5"),0)),"$1","")&amp;":"&amp;SUBSTITUTE(ADDRESS(1,MATCH(U$2,INDIRECT("'PSI WM REF'!"&amp;"5:5"),0)),"$1","")),INDIRECT("'PSI WM REF'!"&amp;"C:C"),$G472,INDIRECT("'PSI WM REF'!"&amp;"U:U"),"1.Requirements (필요량)"),SUMIFS(INDIRECT("'PSI WM REF'!"&amp;SUBSTITUTE(ADDRESS(1,MATCH(U$2,INDIRECT("'PSI WM REF'!"&amp;"5:5"),0)),"$1","")&amp;":"&amp;SUBSTITUTE(ADDRESS(1,MATCH(U$2,INDIRECT("'PSI WM REF'!"&amp;"5:5"),0)),"$1","")),INDIRECT("'PSI WM REF'!"&amp;"C:C"),$G472,INDIRECT("'PSI WM REF'!"&amp;"U:U"),"1.Requirements (필요량)"),ABS(SUMIFS(INDIRECT("'PSI WM REF'!"&amp;SUBSTITUTE(ADDRESS(1,MATCH(U$2,INDIRECT("'PSI WM REF'!"&amp;"5:5"),0)),"$1","")&amp;":"&amp;SUBSTITUTE(ADDRESS(1,MATCH(U$2,INDIRECT("'PSI WM REF'!"&amp;"5:5"),0)),"$1","")),INDIRECT("'PSI WM REF'!"&amp;"C:C"),$G472,INDIRECT("'PSI WM REF'!"&amp;"U:U"),"3.Balance stock (only SEHC)"))))+N(" [[[[               Comment: WM REF PSI              ]]]")+IFERROR(SUMIFS(INDIRECT("'PSI VC'!"&amp;SUBSTITUTE(ADDRESS(1,MATCH(U$2,INDIRECT("'PSI VC'!"&amp;"3:3"),0)),"$1","")&amp;":"&amp;SUBSTITUTE(ADDRESS(1,MATCH(U$2,INDIRECT("'PSI VC'!"&amp;"3:3"),0)),"$1","")),INDIRECT("'PSI VC'!"&amp;"A:A"),$G472),0)+N("[[[                    Comment: VC PSI                    ]]]")+SUMIFS(INDIRECT("'Assy PSI Shortage'!"&amp;SUBSTITUTE(ADDRESS(1,42+MATCH(U$2,INDIRECT("'Assy PSI Shortage'!"&amp;"AQ2:BA2"),0)),"$1","")&amp;":"&amp;SUBSTITUTE(ADDRESS(1,42+MATCH(U$2,INDIRECT("'Assy PSI Shortage'!"&amp;"AQ2:BA2"),0)),"$1","")),'Assy PSI Shortage'!$AP:$AP,'DA Injection'!$G472)+N("[[[                    Comment: Assy PSI                    ]]]")</f>
        <v>0</v>
      </c>
      <c r="V473" s="464"/>
      <c r="W473" s="463">
        <f ca="1">IF(SUMIFS(INDIRECT("'PSI WM REF'!"&amp;SUBSTITUTE(ADDRESS(1,MATCH(W$2,INDIRECT("'PSI WM REF'!"&amp;"5:5"),0)),"$1","")&amp;":"&amp;SUBSTITUTE(ADDRESS(1,MATCH(W$2,INDIRECT("'PSI WM REF'!"&amp;"5:5"),0)),"$1","")),INDIRECT("'PSI WM REF'!"&amp;"C:C"),$G472,INDIRECT("'PSI WM REF'!"&amp;"U:U"),"3.Balance stock (only SEHC)")&gt;0,0,IF(ABS(SUMIFS(INDIRECT("'PSI WM REF'!"&amp;SUBSTITUTE(ADDRESS(1,MATCH(W$2,INDIRECT("'PSI WM REF'!"&amp;"5:5"),0)),"$1","")&amp;":"&amp;SUBSTITUTE(ADDRESS(1,MATCH(W$2,INDIRECT("'PSI WM REF'!"&amp;"5:5"),0)),"$1","")),INDIRECT("'PSI WM REF'!"&amp;"C:C"),$G472,INDIRECT("'PSI WM REF'!"&amp;"U:U"),"3.Balance stock (only SEHC)"))&gt;SUMIFS(INDIRECT("'PSI WM REF'!"&amp;SUBSTITUTE(ADDRESS(1,MATCH(W$2,INDIRECT("'PSI WM REF'!"&amp;"5:5"),0)),"$1","")&amp;":"&amp;SUBSTITUTE(ADDRESS(1,MATCH(W$2,INDIRECT("'PSI WM REF'!"&amp;"5:5"),0)),"$1","")),INDIRECT("'PSI WM REF'!"&amp;"C:C"),$G472,INDIRECT("'PSI WM REF'!"&amp;"U:U"),"1.Requirements (필요량)"),SUMIFS(INDIRECT("'PSI WM REF'!"&amp;SUBSTITUTE(ADDRESS(1,MATCH(W$2,INDIRECT("'PSI WM REF'!"&amp;"5:5"),0)),"$1","")&amp;":"&amp;SUBSTITUTE(ADDRESS(1,MATCH(W$2,INDIRECT("'PSI WM REF'!"&amp;"5:5"),0)),"$1","")),INDIRECT("'PSI WM REF'!"&amp;"C:C"),$G472,INDIRECT("'PSI WM REF'!"&amp;"U:U"),"1.Requirements (필요량)"),ABS(SUMIFS(INDIRECT("'PSI WM REF'!"&amp;SUBSTITUTE(ADDRESS(1,MATCH(W$2,INDIRECT("'PSI WM REF'!"&amp;"5:5"),0)),"$1","")&amp;":"&amp;SUBSTITUTE(ADDRESS(1,MATCH(W$2,INDIRECT("'PSI WM REF'!"&amp;"5:5"),0)),"$1","")),INDIRECT("'PSI WM REF'!"&amp;"C:C"),$G472,INDIRECT("'PSI WM REF'!"&amp;"U:U"),"3.Balance stock (only SEHC)"))))+N(" [[[[               Comment: WM REF PSI              ]]]")+IFERROR(SUMIFS(INDIRECT("'PSI VC'!"&amp;SUBSTITUTE(ADDRESS(1,MATCH(W$2,INDIRECT("'PSI VC'!"&amp;"3:3"),0)),"$1","")&amp;":"&amp;SUBSTITUTE(ADDRESS(1,MATCH(W$2,INDIRECT("'PSI VC'!"&amp;"3:3"),0)),"$1","")),INDIRECT("'PSI VC'!"&amp;"A:A"),$G472),0)+N("[[[                    Comment: VC PSI                    ]]]")+SUMIFS(INDIRECT("'Assy PSI Shortage'!"&amp;SUBSTITUTE(ADDRESS(1,42+MATCH(W$2,INDIRECT("'Assy PSI Shortage'!"&amp;"AQ2:BA2"),0)),"$1","")&amp;":"&amp;SUBSTITUTE(ADDRESS(1,42+MATCH(W$2,INDIRECT("'Assy PSI Shortage'!"&amp;"AQ2:BA2"),0)),"$1","")),'Assy PSI Shortage'!$AP:$AP,'DA Injection'!$G472)+N("[[[                    Comment: Assy PSI                    ]]]")</f>
        <v>0</v>
      </c>
      <c r="X473" s="464"/>
      <c r="Y473" s="463">
        <f ca="1">IF(SUMIFS(INDIRECT("'PSI WM REF'!"&amp;SUBSTITUTE(ADDRESS(1,MATCH(Y$2,INDIRECT("'PSI WM REF'!"&amp;"5:5"),0)),"$1","")&amp;":"&amp;SUBSTITUTE(ADDRESS(1,MATCH(Y$2,INDIRECT("'PSI WM REF'!"&amp;"5:5"),0)),"$1","")),INDIRECT("'PSI WM REF'!"&amp;"C:C"),$G472,INDIRECT("'PSI WM REF'!"&amp;"U:U"),"3.Balance stock (only SEHC)")&gt;0,0,IF(ABS(SUMIFS(INDIRECT("'PSI WM REF'!"&amp;SUBSTITUTE(ADDRESS(1,MATCH(Y$2,INDIRECT("'PSI WM REF'!"&amp;"5:5"),0)),"$1","")&amp;":"&amp;SUBSTITUTE(ADDRESS(1,MATCH(Y$2,INDIRECT("'PSI WM REF'!"&amp;"5:5"),0)),"$1","")),INDIRECT("'PSI WM REF'!"&amp;"C:C"),$G472,INDIRECT("'PSI WM REF'!"&amp;"U:U"),"3.Balance stock (only SEHC)"))&gt;SUMIFS(INDIRECT("'PSI WM REF'!"&amp;SUBSTITUTE(ADDRESS(1,MATCH(Y$2,INDIRECT("'PSI WM REF'!"&amp;"5:5"),0)),"$1","")&amp;":"&amp;SUBSTITUTE(ADDRESS(1,MATCH(Y$2,INDIRECT("'PSI WM REF'!"&amp;"5:5"),0)),"$1","")),INDIRECT("'PSI WM REF'!"&amp;"C:C"),$G472,INDIRECT("'PSI WM REF'!"&amp;"U:U"),"1.Requirements (필요량)"),SUMIFS(INDIRECT("'PSI WM REF'!"&amp;SUBSTITUTE(ADDRESS(1,MATCH(Y$2,INDIRECT("'PSI WM REF'!"&amp;"5:5"),0)),"$1","")&amp;":"&amp;SUBSTITUTE(ADDRESS(1,MATCH(Y$2,INDIRECT("'PSI WM REF'!"&amp;"5:5"),0)),"$1","")),INDIRECT("'PSI WM REF'!"&amp;"C:C"),$G472,INDIRECT("'PSI WM REF'!"&amp;"U:U"),"1.Requirements (필요량)"),ABS(SUMIFS(INDIRECT("'PSI WM REF'!"&amp;SUBSTITUTE(ADDRESS(1,MATCH(Y$2,INDIRECT("'PSI WM REF'!"&amp;"5:5"),0)),"$1","")&amp;":"&amp;SUBSTITUTE(ADDRESS(1,MATCH(Y$2,INDIRECT("'PSI WM REF'!"&amp;"5:5"),0)),"$1","")),INDIRECT("'PSI WM REF'!"&amp;"C:C"),$G472,INDIRECT("'PSI WM REF'!"&amp;"U:U"),"3.Balance stock (only SEHC)"))))+N(" [[[[               Comment: WM REF PSI              ]]]")+IFERROR(SUMIFS(INDIRECT("'PSI VC'!"&amp;SUBSTITUTE(ADDRESS(1,MATCH(Y$2,INDIRECT("'PSI VC'!"&amp;"3:3"),0)),"$1","")&amp;":"&amp;SUBSTITUTE(ADDRESS(1,MATCH(Y$2,INDIRECT("'PSI VC'!"&amp;"3:3"),0)),"$1","")),INDIRECT("'PSI VC'!"&amp;"A:A"),$G472),0)+N("[[[                    Comment: VC PSI                    ]]]")+SUMIFS(INDIRECT("'Assy PSI Shortage'!"&amp;SUBSTITUTE(ADDRESS(1,42+MATCH(Y$2,INDIRECT("'Assy PSI Shortage'!"&amp;"AQ2:BA2"),0)),"$1","")&amp;":"&amp;SUBSTITUTE(ADDRESS(1,42+MATCH(Y$2,INDIRECT("'Assy PSI Shortage'!"&amp;"AQ2:BA2"),0)),"$1","")),'Assy PSI Shortage'!$AP:$AP,'DA Injection'!$G472)+N("[[[                    Comment: Assy PSI                    ]]]")</f>
        <v>0</v>
      </c>
      <c r="Z473" s="464"/>
      <c r="AA473" s="463">
        <f ca="1">IF(SUMIFS(INDIRECT("'PSI WM REF'!"&amp;SUBSTITUTE(ADDRESS(1,MATCH(AA$2,INDIRECT("'PSI WM REF'!"&amp;"5:5"),0)),"$1","")&amp;":"&amp;SUBSTITUTE(ADDRESS(1,MATCH(AA$2,INDIRECT("'PSI WM REF'!"&amp;"5:5"),0)),"$1","")),INDIRECT("'PSI WM REF'!"&amp;"C:C"),$G472,INDIRECT("'PSI WM REF'!"&amp;"U:U"),"3.Balance stock (only SEHC)")&gt;0,0,IF(ABS(SUMIFS(INDIRECT("'PSI WM REF'!"&amp;SUBSTITUTE(ADDRESS(1,MATCH(AA$2,INDIRECT("'PSI WM REF'!"&amp;"5:5"),0)),"$1","")&amp;":"&amp;SUBSTITUTE(ADDRESS(1,MATCH(AA$2,INDIRECT("'PSI WM REF'!"&amp;"5:5"),0)),"$1","")),INDIRECT("'PSI WM REF'!"&amp;"C:C"),$G472,INDIRECT("'PSI WM REF'!"&amp;"U:U"),"3.Balance stock (only SEHC)"))&gt;SUMIFS(INDIRECT("'PSI WM REF'!"&amp;SUBSTITUTE(ADDRESS(1,MATCH(AA$2,INDIRECT("'PSI WM REF'!"&amp;"5:5"),0)),"$1","")&amp;":"&amp;SUBSTITUTE(ADDRESS(1,MATCH(AA$2,INDIRECT("'PSI WM REF'!"&amp;"5:5"),0)),"$1","")),INDIRECT("'PSI WM REF'!"&amp;"C:C"),$G472,INDIRECT("'PSI WM REF'!"&amp;"U:U"),"1.Requirements (필요량)"),SUMIFS(INDIRECT("'PSI WM REF'!"&amp;SUBSTITUTE(ADDRESS(1,MATCH(AA$2,INDIRECT("'PSI WM REF'!"&amp;"5:5"),0)),"$1","")&amp;":"&amp;SUBSTITUTE(ADDRESS(1,MATCH(AA$2,INDIRECT("'PSI WM REF'!"&amp;"5:5"),0)),"$1","")),INDIRECT("'PSI WM REF'!"&amp;"C:C"),$G472,INDIRECT("'PSI WM REF'!"&amp;"U:U"),"1.Requirements (필요량)"),ABS(SUMIFS(INDIRECT("'PSI WM REF'!"&amp;SUBSTITUTE(ADDRESS(1,MATCH(AA$2,INDIRECT("'PSI WM REF'!"&amp;"5:5"),0)),"$1","")&amp;":"&amp;SUBSTITUTE(ADDRESS(1,MATCH(AA$2,INDIRECT("'PSI WM REF'!"&amp;"5:5"),0)),"$1","")),INDIRECT("'PSI WM REF'!"&amp;"C:C"),$G472,INDIRECT("'PSI WM REF'!"&amp;"U:U"),"3.Balance stock (only SEHC)"))))+N(" [[[[               Comment: WM REF PSI              ]]]")+IFERROR(SUMIFS(INDIRECT("'PSI VC'!"&amp;SUBSTITUTE(ADDRESS(1,MATCH(AA$2,INDIRECT("'PSI VC'!"&amp;"3:3"),0)),"$1","")&amp;":"&amp;SUBSTITUTE(ADDRESS(1,MATCH(AA$2,INDIRECT("'PSI VC'!"&amp;"3:3"),0)),"$1","")),INDIRECT("'PSI VC'!"&amp;"A:A"),$G472),0)+N("[[[                    Comment: VC PSI                    ]]]")+SUMIFS(INDIRECT("'Assy PSI Shortage'!"&amp;SUBSTITUTE(ADDRESS(1,42+MATCH(AA$2,INDIRECT("'Assy PSI Shortage'!"&amp;"AQ2:BA2"),0)),"$1","")&amp;":"&amp;SUBSTITUTE(ADDRESS(1,42+MATCH(AA$2,INDIRECT("'Assy PSI Shortage'!"&amp;"AQ2:BA2"),0)),"$1","")),'Assy PSI Shortage'!$AP:$AP,'DA Injection'!$G472)+N("[[[                    Comment: Assy PSI                    ]]]")</f>
        <v>0</v>
      </c>
      <c r="AB473" s="464"/>
      <c r="AC473" s="463">
        <f ca="1">IF(SUMIFS(INDIRECT("'PSI WM REF'!"&amp;SUBSTITUTE(ADDRESS(1,MATCH(AC$2,INDIRECT("'PSI WM REF'!"&amp;"5:5"),0)),"$1","")&amp;":"&amp;SUBSTITUTE(ADDRESS(1,MATCH(AC$2,INDIRECT("'PSI WM REF'!"&amp;"5:5"),0)),"$1","")),INDIRECT("'PSI WM REF'!"&amp;"C:C"),$G472,INDIRECT("'PSI WM REF'!"&amp;"U:U"),"3.Balance stock (only SEHC)")&gt;0,0,IF(ABS(SUMIFS(INDIRECT("'PSI WM REF'!"&amp;SUBSTITUTE(ADDRESS(1,MATCH(AC$2,INDIRECT("'PSI WM REF'!"&amp;"5:5"),0)),"$1","")&amp;":"&amp;SUBSTITUTE(ADDRESS(1,MATCH(AC$2,INDIRECT("'PSI WM REF'!"&amp;"5:5"),0)),"$1","")),INDIRECT("'PSI WM REF'!"&amp;"C:C"),$G472,INDIRECT("'PSI WM REF'!"&amp;"U:U"),"3.Balance stock (only SEHC)"))&gt;SUMIFS(INDIRECT("'PSI WM REF'!"&amp;SUBSTITUTE(ADDRESS(1,MATCH(AC$2,INDIRECT("'PSI WM REF'!"&amp;"5:5"),0)),"$1","")&amp;":"&amp;SUBSTITUTE(ADDRESS(1,MATCH(AC$2,INDIRECT("'PSI WM REF'!"&amp;"5:5"),0)),"$1","")),INDIRECT("'PSI WM REF'!"&amp;"C:C"),$G472,INDIRECT("'PSI WM REF'!"&amp;"U:U"),"1.Requirements (필요량)"),SUMIFS(INDIRECT("'PSI WM REF'!"&amp;SUBSTITUTE(ADDRESS(1,MATCH(AC$2,INDIRECT("'PSI WM REF'!"&amp;"5:5"),0)),"$1","")&amp;":"&amp;SUBSTITUTE(ADDRESS(1,MATCH(AC$2,INDIRECT("'PSI WM REF'!"&amp;"5:5"),0)),"$1","")),INDIRECT("'PSI WM REF'!"&amp;"C:C"),$G472,INDIRECT("'PSI WM REF'!"&amp;"U:U"),"1.Requirements (필요량)"),ABS(SUMIFS(INDIRECT("'PSI WM REF'!"&amp;SUBSTITUTE(ADDRESS(1,MATCH(AC$2,INDIRECT("'PSI WM REF'!"&amp;"5:5"),0)),"$1","")&amp;":"&amp;SUBSTITUTE(ADDRESS(1,MATCH(AC$2,INDIRECT("'PSI WM REF'!"&amp;"5:5"),0)),"$1","")),INDIRECT("'PSI WM REF'!"&amp;"C:C"),$G472,INDIRECT("'PSI WM REF'!"&amp;"U:U"),"3.Balance stock (only SEHC)"))))+N(" [[[[               Comment: WM REF PSI              ]]]")+IFERROR(SUMIFS(INDIRECT("'PSI VC'!"&amp;SUBSTITUTE(ADDRESS(1,MATCH(AC$2,INDIRECT("'PSI VC'!"&amp;"3:3"),0)),"$1","")&amp;":"&amp;SUBSTITUTE(ADDRESS(1,MATCH(AC$2,INDIRECT("'PSI VC'!"&amp;"3:3"),0)),"$1","")),INDIRECT("'PSI VC'!"&amp;"A:A"),$G472),0)+N("[[[                    Comment: VC PSI                    ]]]")+SUMIFS(INDIRECT("'Assy PSI Shortage'!"&amp;SUBSTITUTE(ADDRESS(1,42+MATCH(AC$2,INDIRECT("'Assy PSI Shortage'!"&amp;"AQ2:BA2"),0)),"$1","")&amp;":"&amp;SUBSTITUTE(ADDRESS(1,42+MATCH(AC$2,INDIRECT("'Assy PSI Shortage'!"&amp;"AQ2:BA2"),0)),"$1","")),'Assy PSI Shortage'!$AP:$AP,'DA Injection'!$G472)+N("[[[                    Comment: Assy PSI                    ]]]")</f>
        <v>0</v>
      </c>
      <c r="AD473" s="464"/>
      <c r="AE473" s="463">
        <f ca="1">IF(SUMIFS(INDIRECT("'PSI WM REF'!"&amp;SUBSTITUTE(ADDRESS(1,MATCH(AE$2,INDIRECT("'PSI WM REF'!"&amp;"5:5"),0)),"$1","")&amp;":"&amp;SUBSTITUTE(ADDRESS(1,MATCH(AE$2,INDIRECT("'PSI WM REF'!"&amp;"5:5"),0)),"$1","")),INDIRECT("'PSI WM REF'!"&amp;"C:C"),$G472,INDIRECT("'PSI WM REF'!"&amp;"U:U"),"3.Balance stock (only SEHC)")&gt;0,0,IF(ABS(SUMIFS(INDIRECT("'PSI WM REF'!"&amp;SUBSTITUTE(ADDRESS(1,MATCH(AE$2,INDIRECT("'PSI WM REF'!"&amp;"5:5"),0)),"$1","")&amp;":"&amp;SUBSTITUTE(ADDRESS(1,MATCH(AE$2,INDIRECT("'PSI WM REF'!"&amp;"5:5"),0)),"$1","")),INDIRECT("'PSI WM REF'!"&amp;"C:C"),$G472,INDIRECT("'PSI WM REF'!"&amp;"U:U"),"3.Balance stock (only SEHC)"))&gt;SUMIFS(INDIRECT("'PSI WM REF'!"&amp;SUBSTITUTE(ADDRESS(1,MATCH(AE$2,INDIRECT("'PSI WM REF'!"&amp;"5:5"),0)),"$1","")&amp;":"&amp;SUBSTITUTE(ADDRESS(1,MATCH(AE$2,INDIRECT("'PSI WM REF'!"&amp;"5:5"),0)),"$1","")),INDIRECT("'PSI WM REF'!"&amp;"C:C"),$G472,INDIRECT("'PSI WM REF'!"&amp;"U:U"),"1.Requirements (필요량)"),SUMIFS(INDIRECT("'PSI WM REF'!"&amp;SUBSTITUTE(ADDRESS(1,MATCH(AE$2,INDIRECT("'PSI WM REF'!"&amp;"5:5"),0)),"$1","")&amp;":"&amp;SUBSTITUTE(ADDRESS(1,MATCH(AE$2,INDIRECT("'PSI WM REF'!"&amp;"5:5"),0)),"$1","")),INDIRECT("'PSI WM REF'!"&amp;"C:C"),$G472,INDIRECT("'PSI WM REF'!"&amp;"U:U"),"1.Requirements (필요량)"),ABS(SUMIFS(INDIRECT("'PSI WM REF'!"&amp;SUBSTITUTE(ADDRESS(1,MATCH(AE$2,INDIRECT("'PSI WM REF'!"&amp;"5:5"),0)),"$1","")&amp;":"&amp;SUBSTITUTE(ADDRESS(1,MATCH(AE$2,INDIRECT("'PSI WM REF'!"&amp;"5:5"),0)),"$1","")),INDIRECT("'PSI WM REF'!"&amp;"C:C"),$G472,INDIRECT("'PSI WM REF'!"&amp;"U:U"),"3.Balance stock (only SEHC)"))))+N(" [[[[               Comment: WM REF PSI              ]]]")+IFERROR(SUMIFS(INDIRECT("'PSI VC'!"&amp;SUBSTITUTE(ADDRESS(1,MATCH(AE$2,INDIRECT("'PSI VC'!"&amp;"3:3"),0)),"$1","")&amp;":"&amp;SUBSTITUTE(ADDRESS(1,MATCH(AE$2,INDIRECT("'PSI VC'!"&amp;"3:3"),0)),"$1","")),INDIRECT("'PSI VC'!"&amp;"A:A"),$G472),0)+N("[[[                    Comment: VC PSI                    ]]]")+SUMIFS(INDIRECT("'Assy PSI Shortage'!"&amp;SUBSTITUTE(ADDRESS(1,42+MATCH(AE$2,INDIRECT("'Assy PSI Shortage'!"&amp;"AQ2:BA2"),0)),"$1","")&amp;":"&amp;SUBSTITUTE(ADDRESS(1,42+MATCH(AE$2,INDIRECT("'Assy PSI Shortage'!"&amp;"AQ2:BA2"),0)),"$1","")),'Assy PSI Shortage'!$AP:$AP,'DA Injection'!$G472)+N("[[[                    Comment: Assy PSI                    ]]]")</f>
        <v>0</v>
      </c>
      <c r="AF473" s="464"/>
      <c r="AG473" s="463">
        <f ca="1">IF(SUMIFS(INDIRECT("'PSI WM REF'!"&amp;SUBSTITUTE(ADDRESS(1,MATCH(AG$2,INDIRECT("'PSI WM REF'!"&amp;"5:5"),0)),"$1","")&amp;":"&amp;SUBSTITUTE(ADDRESS(1,MATCH(AG$2,INDIRECT("'PSI WM REF'!"&amp;"5:5"),0)),"$1","")),INDIRECT("'PSI WM REF'!"&amp;"C:C"),$G472,INDIRECT("'PSI WM REF'!"&amp;"U:U"),"3.Balance stock (only SEHC)")&gt;0,0,IF(ABS(SUMIFS(INDIRECT("'PSI WM REF'!"&amp;SUBSTITUTE(ADDRESS(1,MATCH(AG$2,INDIRECT("'PSI WM REF'!"&amp;"5:5"),0)),"$1","")&amp;":"&amp;SUBSTITUTE(ADDRESS(1,MATCH(AG$2,INDIRECT("'PSI WM REF'!"&amp;"5:5"),0)),"$1","")),INDIRECT("'PSI WM REF'!"&amp;"C:C"),$G472,INDIRECT("'PSI WM REF'!"&amp;"U:U"),"3.Balance stock (only SEHC)"))&gt;SUMIFS(INDIRECT("'PSI WM REF'!"&amp;SUBSTITUTE(ADDRESS(1,MATCH(AG$2,INDIRECT("'PSI WM REF'!"&amp;"5:5"),0)),"$1","")&amp;":"&amp;SUBSTITUTE(ADDRESS(1,MATCH(AG$2,INDIRECT("'PSI WM REF'!"&amp;"5:5"),0)),"$1","")),INDIRECT("'PSI WM REF'!"&amp;"C:C"),$G472,INDIRECT("'PSI WM REF'!"&amp;"U:U"),"1.Requirements (필요량)"),SUMIFS(INDIRECT("'PSI WM REF'!"&amp;SUBSTITUTE(ADDRESS(1,MATCH(AG$2,INDIRECT("'PSI WM REF'!"&amp;"5:5"),0)),"$1","")&amp;":"&amp;SUBSTITUTE(ADDRESS(1,MATCH(AG$2,INDIRECT("'PSI WM REF'!"&amp;"5:5"),0)),"$1","")),INDIRECT("'PSI WM REF'!"&amp;"C:C"),$G472,INDIRECT("'PSI WM REF'!"&amp;"U:U"),"1.Requirements (필요량)"),ABS(SUMIFS(INDIRECT("'PSI WM REF'!"&amp;SUBSTITUTE(ADDRESS(1,MATCH(AG$2,INDIRECT("'PSI WM REF'!"&amp;"5:5"),0)),"$1","")&amp;":"&amp;SUBSTITUTE(ADDRESS(1,MATCH(AG$2,INDIRECT("'PSI WM REF'!"&amp;"5:5"),0)),"$1","")),INDIRECT("'PSI WM REF'!"&amp;"C:C"),$G472,INDIRECT("'PSI WM REF'!"&amp;"U:U"),"3.Balance stock (only SEHC)"))))+N(" [[[[               Comment: WM REF PSI              ]]]")+IFERROR(SUMIFS(INDIRECT("'PSI VC'!"&amp;SUBSTITUTE(ADDRESS(1,MATCH(AG$2,INDIRECT("'PSI VC'!"&amp;"3:3"),0)),"$1","")&amp;":"&amp;SUBSTITUTE(ADDRESS(1,MATCH(AG$2,INDIRECT("'PSI VC'!"&amp;"3:3"),0)),"$1","")),INDIRECT("'PSI VC'!"&amp;"A:A"),$G472),0)+N("[[[                    Comment: VC PSI                    ]]]")+SUMIFS(INDIRECT("'Assy PSI Shortage'!"&amp;SUBSTITUTE(ADDRESS(1,42+MATCH(AG$2,INDIRECT("'Assy PSI Shortage'!"&amp;"AQ2:BA2"),0)),"$1","")&amp;":"&amp;SUBSTITUTE(ADDRESS(1,42+MATCH(AG$2,INDIRECT("'Assy PSI Shortage'!"&amp;"AQ2:BA2"),0)),"$1","")),'Assy PSI Shortage'!$AP:$AP,'DA Injection'!$G472)+N("[[[                    Comment: Assy PSI                    ]]]")</f>
        <v>0</v>
      </c>
      <c r="AH473" s="464"/>
      <c r="AI473" s="463">
        <f ca="1">IF(SUMIFS(INDIRECT("'PSI WM REF'!"&amp;SUBSTITUTE(ADDRESS(1,MATCH(AI$2,INDIRECT("'PSI WM REF'!"&amp;"5:5"),0)),"$1","")&amp;":"&amp;SUBSTITUTE(ADDRESS(1,MATCH(AI$2,INDIRECT("'PSI WM REF'!"&amp;"5:5"),0)),"$1","")),INDIRECT("'PSI WM REF'!"&amp;"C:C"),$G472,INDIRECT("'PSI WM REF'!"&amp;"U:U"),"3.Balance stock (only SEHC)")&gt;0,0,IF(ABS(SUMIFS(INDIRECT("'PSI WM REF'!"&amp;SUBSTITUTE(ADDRESS(1,MATCH(AI$2,INDIRECT("'PSI WM REF'!"&amp;"5:5"),0)),"$1","")&amp;":"&amp;SUBSTITUTE(ADDRESS(1,MATCH(AI$2,INDIRECT("'PSI WM REF'!"&amp;"5:5"),0)),"$1","")),INDIRECT("'PSI WM REF'!"&amp;"C:C"),$G472,INDIRECT("'PSI WM REF'!"&amp;"U:U"),"3.Balance stock (only SEHC)"))&gt;SUMIFS(INDIRECT("'PSI WM REF'!"&amp;SUBSTITUTE(ADDRESS(1,MATCH(AI$2,INDIRECT("'PSI WM REF'!"&amp;"5:5"),0)),"$1","")&amp;":"&amp;SUBSTITUTE(ADDRESS(1,MATCH(AI$2,INDIRECT("'PSI WM REF'!"&amp;"5:5"),0)),"$1","")),INDIRECT("'PSI WM REF'!"&amp;"C:C"),$G472,INDIRECT("'PSI WM REF'!"&amp;"U:U"),"1.Requirements (필요량)"),SUMIFS(INDIRECT("'PSI WM REF'!"&amp;SUBSTITUTE(ADDRESS(1,MATCH(AI$2,INDIRECT("'PSI WM REF'!"&amp;"5:5"),0)),"$1","")&amp;":"&amp;SUBSTITUTE(ADDRESS(1,MATCH(AI$2,INDIRECT("'PSI WM REF'!"&amp;"5:5"),0)),"$1","")),INDIRECT("'PSI WM REF'!"&amp;"C:C"),$G472,INDIRECT("'PSI WM REF'!"&amp;"U:U"),"1.Requirements (필요량)"),ABS(SUMIFS(INDIRECT("'PSI WM REF'!"&amp;SUBSTITUTE(ADDRESS(1,MATCH(AI$2,INDIRECT("'PSI WM REF'!"&amp;"5:5"),0)),"$1","")&amp;":"&amp;SUBSTITUTE(ADDRESS(1,MATCH(AI$2,INDIRECT("'PSI WM REF'!"&amp;"5:5"),0)),"$1","")),INDIRECT("'PSI WM REF'!"&amp;"C:C"),$G472,INDIRECT("'PSI WM REF'!"&amp;"U:U"),"3.Balance stock (only SEHC)"))))+N(" [[[[               Comment: WM REF PSI              ]]]")+IFERROR(SUMIFS(INDIRECT("'PSI VC'!"&amp;SUBSTITUTE(ADDRESS(1,MATCH(AI$2,INDIRECT("'PSI VC'!"&amp;"3:3"),0)),"$1","")&amp;":"&amp;SUBSTITUTE(ADDRESS(1,MATCH(AI$2,INDIRECT("'PSI VC'!"&amp;"3:3"),0)),"$1","")),INDIRECT("'PSI VC'!"&amp;"A:A"),$G472),0)+N("[[[                    Comment: VC PSI                    ]]]")+SUMIFS(INDIRECT("'Assy PSI Shortage'!"&amp;SUBSTITUTE(ADDRESS(1,42+MATCH(AI$2,INDIRECT("'Assy PSI Shortage'!"&amp;"AQ2:BA2"),0)),"$1","")&amp;":"&amp;SUBSTITUTE(ADDRESS(1,42+MATCH(AI$2,INDIRECT("'Assy PSI Shortage'!"&amp;"AQ2:BA2"),0)),"$1","")),'Assy PSI Shortage'!$AP:$AP,'DA Injection'!$G472)+N("[[[                    Comment: Assy PSI                    ]]]")</f>
        <v>0</v>
      </c>
      <c r="AJ473" s="464"/>
      <c r="AK473" s="150"/>
      <c r="AL473" s="150"/>
      <c r="AM473" s="150"/>
      <c r="AN473" s="150"/>
      <c r="AO473" s="150"/>
      <c r="AP473" s="150"/>
      <c r="AQ473" s="150"/>
      <c r="AR473" s="150"/>
      <c r="AS473" s="150"/>
      <c r="AT473" s="150"/>
      <c r="AU473" s="150"/>
      <c r="AV473" s="150"/>
      <c r="AW473" s="150"/>
      <c r="AX473" s="150"/>
      <c r="AY473" s="150"/>
      <c r="AZ473" s="150"/>
      <c r="BA473" s="150"/>
      <c r="BB473" s="150"/>
      <c r="BC473" s="150"/>
      <c r="BD473" s="150"/>
      <c r="BE473" s="150"/>
      <c r="BF473" s="150"/>
      <c r="BG473" s="150"/>
      <c r="BH473" s="150"/>
      <c r="BI473" s="150"/>
      <c r="BJ473" s="150"/>
      <c r="BK473" s="150"/>
      <c r="BL473" s="150"/>
      <c r="BM473" s="150"/>
      <c r="BN473" s="150"/>
      <c r="BO473" s="150"/>
      <c r="BP473" s="150"/>
      <c r="BQ473" s="150"/>
      <c r="BR473" s="150"/>
    </row>
    <row r="474" spans="1:70" s="115" customFormat="1" ht="33">
      <c r="A474" s="114"/>
      <c r="B474" s="121"/>
      <c r="C474" s="144">
        <f t="shared" ca="1" si="538"/>
        <v>68</v>
      </c>
      <c r="D474" s="264" t="str">
        <f t="shared" ca="1" si="538"/>
        <v>-</v>
      </c>
      <c r="E474" s="144">
        <f t="shared" ref="E474:M474" ca="1" si="564">E473</f>
        <v>27</v>
      </c>
      <c r="F474" s="144">
        <f t="shared" ca="1" si="564"/>
        <v>550</v>
      </c>
      <c r="G474" s="144" t="str">
        <f t="shared" ca="1" si="564"/>
        <v>DA67-04350A</v>
      </c>
      <c r="H474" s="196">
        <f t="shared" ca="1" si="564"/>
        <v>0</v>
      </c>
      <c r="I474" s="144">
        <f t="shared" si="564"/>
        <v>0</v>
      </c>
      <c r="J474" s="212">
        <f t="shared" ca="1" si="564"/>
        <v>1</v>
      </c>
      <c r="K474" s="146">
        <f t="shared" ca="1" si="564"/>
        <v>0</v>
      </c>
      <c r="L474" s="146">
        <f t="shared" ca="1" si="564"/>
        <v>58</v>
      </c>
      <c r="M474" s="146">
        <f t="shared" ca="1" si="564"/>
        <v>1</v>
      </c>
      <c r="N474" s="193">
        <f t="shared" ca="1" si="546"/>
        <v>62.068965517241381</v>
      </c>
      <c r="O474" s="134"/>
      <c r="P474" s="127" t="s">
        <v>240</v>
      </c>
      <c r="Q474" s="208"/>
      <c r="R474" s="208"/>
      <c r="S474" s="208"/>
      <c r="T474" s="208"/>
      <c r="U474" s="208"/>
      <c r="V474" s="208"/>
      <c r="W474" s="208"/>
      <c r="X474" s="208"/>
      <c r="Y474" s="208"/>
      <c r="Z474" s="208"/>
      <c r="AA474" s="208"/>
      <c r="AB474" s="208"/>
      <c r="AC474" s="208"/>
      <c r="AD474" s="208"/>
      <c r="AE474" s="208"/>
      <c r="AF474" s="208"/>
      <c r="AG474" s="208"/>
      <c r="AH474" s="208"/>
      <c r="AI474" s="208"/>
      <c r="AJ474" s="208"/>
      <c r="AK474" s="150"/>
      <c r="AL474" s="150"/>
      <c r="AM474" s="150"/>
      <c r="AN474" s="150"/>
      <c r="AO474" s="150"/>
      <c r="AP474" s="150"/>
      <c r="AQ474" s="150"/>
      <c r="AR474" s="150"/>
      <c r="AS474" s="150"/>
      <c r="AT474" s="150"/>
      <c r="AU474" s="150"/>
      <c r="AV474" s="150"/>
      <c r="AW474" s="150"/>
      <c r="AX474" s="150"/>
      <c r="AY474" s="150"/>
      <c r="AZ474" s="150"/>
      <c r="BA474" s="150"/>
      <c r="BB474" s="150"/>
      <c r="BC474" s="150"/>
      <c r="BD474" s="150"/>
      <c r="BE474" s="150"/>
      <c r="BF474" s="150"/>
      <c r="BG474" s="150"/>
      <c r="BH474" s="150"/>
      <c r="BI474" s="150"/>
      <c r="BJ474" s="150"/>
      <c r="BK474" s="150"/>
      <c r="BL474" s="150"/>
      <c r="BM474" s="150"/>
      <c r="BN474" s="150"/>
      <c r="BO474" s="150"/>
      <c r="BP474" s="150"/>
      <c r="BQ474" s="150"/>
      <c r="BR474" s="150"/>
    </row>
    <row r="475" spans="1:70" s="55" customFormat="1" ht="33">
      <c r="A475" s="54">
        <f ca="1">IF(ISTEXT($G475),COUNTIF($G$6:$G475,"*")," ")</f>
        <v>470</v>
      </c>
      <c r="B475" s="122">
        <v>43524</v>
      </c>
      <c r="C475" s="144">
        <f t="shared" ca="1" si="538"/>
        <v>68</v>
      </c>
      <c r="D475" s="264" t="str">
        <f t="shared" ca="1" si="538"/>
        <v>-</v>
      </c>
      <c r="E475" s="144">
        <f t="shared" ref="E475:M475" ca="1" si="565">E474</f>
        <v>27</v>
      </c>
      <c r="F475" s="144">
        <f t="shared" ca="1" si="565"/>
        <v>550</v>
      </c>
      <c r="G475" s="144" t="str">
        <f t="shared" ca="1" si="565"/>
        <v>DA67-04350A</v>
      </c>
      <c r="H475" s="196">
        <f t="shared" ca="1" si="565"/>
        <v>0</v>
      </c>
      <c r="I475" s="144">
        <f t="shared" si="565"/>
        <v>0</v>
      </c>
      <c r="J475" s="212">
        <f t="shared" ca="1" si="565"/>
        <v>1</v>
      </c>
      <c r="K475" s="146">
        <f t="shared" ca="1" si="565"/>
        <v>0</v>
      </c>
      <c r="L475" s="146">
        <f t="shared" ca="1" si="565"/>
        <v>58</v>
      </c>
      <c r="M475" s="146">
        <f t="shared" ca="1" si="565"/>
        <v>1</v>
      </c>
      <c r="N475" s="193">
        <f t="shared" ca="1" si="546"/>
        <v>62.068965517241381</v>
      </c>
      <c r="O475" s="198">
        <f ca="1">SUM(Q475:AJ475)-H472-I472</f>
        <v>0</v>
      </c>
      <c r="P475" s="127" t="s">
        <v>232</v>
      </c>
      <c r="Q475" s="128">
        <f t="shared" ref="Q475:AJ475" ca="1" si="566">Q474*$N472</f>
        <v>0</v>
      </c>
      <c r="R475" s="128">
        <f t="shared" ca="1" si="566"/>
        <v>0</v>
      </c>
      <c r="S475" s="128">
        <f t="shared" ca="1" si="566"/>
        <v>0</v>
      </c>
      <c r="T475" s="128">
        <f t="shared" ca="1" si="566"/>
        <v>0</v>
      </c>
      <c r="U475" s="128">
        <f t="shared" ca="1" si="566"/>
        <v>0</v>
      </c>
      <c r="V475" s="128">
        <f t="shared" ca="1" si="566"/>
        <v>0</v>
      </c>
      <c r="W475" s="128">
        <f t="shared" ca="1" si="566"/>
        <v>0</v>
      </c>
      <c r="X475" s="128">
        <f t="shared" ca="1" si="566"/>
        <v>0</v>
      </c>
      <c r="Y475" s="128">
        <f t="shared" ca="1" si="566"/>
        <v>0</v>
      </c>
      <c r="Z475" s="128">
        <f t="shared" ca="1" si="566"/>
        <v>0</v>
      </c>
      <c r="AA475" s="128">
        <f t="shared" ca="1" si="566"/>
        <v>0</v>
      </c>
      <c r="AB475" s="128">
        <f t="shared" ca="1" si="566"/>
        <v>0</v>
      </c>
      <c r="AC475" s="128">
        <f t="shared" ca="1" si="566"/>
        <v>0</v>
      </c>
      <c r="AD475" s="128">
        <f t="shared" ca="1" si="566"/>
        <v>0</v>
      </c>
      <c r="AE475" s="128">
        <f t="shared" ca="1" si="566"/>
        <v>0</v>
      </c>
      <c r="AF475" s="128">
        <f t="shared" ca="1" si="566"/>
        <v>0</v>
      </c>
      <c r="AG475" s="128">
        <f t="shared" ca="1" si="566"/>
        <v>0</v>
      </c>
      <c r="AH475" s="128">
        <f t="shared" ca="1" si="566"/>
        <v>0</v>
      </c>
      <c r="AI475" s="128">
        <f t="shared" ca="1" si="566"/>
        <v>0</v>
      </c>
      <c r="AJ475" s="128">
        <f t="shared" ca="1" si="566"/>
        <v>0</v>
      </c>
      <c r="AK475" s="151"/>
      <c r="AL475" s="151"/>
      <c r="AM475" s="151"/>
      <c r="AN475" s="151"/>
      <c r="AO475" s="151"/>
      <c r="AP475" s="151"/>
      <c r="AQ475" s="151"/>
      <c r="AR475" s="151"/>
      <c r="AS475" s="151"/>
      <c r="AT475" s="151"/>
      <c r="AU475" s="151"/>
      <c r="AV475" s="151"/>
      <c r="AW475" s="151"/>
      <c r="AX475" s="151"/>
      <c r="AY475" s="151"/>
      <c r="AZ475" s="151"/>
      <c r="BA475" s="151"/>
      <c r="BB475" s="151"/>
      <c r="BC475" s="151"/>
      <c r="BD475" s="151"/>
      <c r="BE475" s="151"/>
      <c r="BF475" s="151"/>
      <c r="BG475" s="151"/>
      <c r="BH475" s="151"/>
      <c r="BI475" s="151"/>
      <c r="BJ475" s="151"/>
      <c r="BK475" s="151"/>
      <c r="BL475" s="151"/>
      <c r="BM475" s="151"/>
      <c r="BN475" s="151"/>
      <c r="BO475" s="151"/>
      <c r="BP475" s="151"/>
      <c r="BQ475" s="151"/>
      <c r="BR475" s="151"/>
    </row>
    <row r="476" spans="1:70" s="38" customFormat="1" ht="33">
      <c r="A476" s="35"/>
      <c r="B476" s="123"/>
      <c r="C476" s="144">
        <f t="shared" ca="1" si="538"/>
        <v>68</v>
      </c>
      <c r="D476" s="264" t="str">
        <f t="shared" ca="1" si="538"/>
        <v>-</v>
      </c>
      <c r="E476" s="144">
        <f t="shared" ref="E476:M476" ca="1" si="567">E475</f>
        <v>27</v>
      </c>
      <c r="F476" s="144">
        <f t="shared" ca="1" si="567"/>
        <v>550</v>
      </c>
      <c r="G476" s="144" t="str">
        <f t="shared" ca="1" si="567"/>
        <v>DA67-04350A</v>
      </c>
      <c r="H476" s="196">
        <f t="shared" ca="1" si="567"/>
        <v>0</v>
      </c>
      <c r="I476" s="144">
        <f t="shared" si="567"/>
        <v>0</v>
      </c>
      <c r="J476" s="212">
        <f t="shared" ca="1" si="567"/>
        <v>1</v>
      </c>
      <c r="K476" s="146">
        <f t="shared" ca="1" si="567"/>
        <v>0</v>
      </c>
      <c r="L476" s="146">
        <f t="shared" ca="1" si="567"/>
        <v>58</v>
      </c>
      <c r="M476" s="146">
        <f t="shared" ca="1" si="567"/>
        <v>1</v>
      </c>
      <c r="N476" s="193">
        <f t="shared" ca="1" si="546"/>
        <v>62.068965517241381</v>
      </c>
      <c r="O476" s="135">
        <f ca="1">SUM(Q476:AJ476)</f>
        <v>0</v>
      </c>
      <c r="P476" s="131" t="s">
        <v>233</v>
      </c>
      <c r="Q476" s="129">
        <f ca="1">SUMIFS('Production Result'!$D:$D,'Production Result'!$C:$C,'DA Injection'!$G476,'Production Result'!$B:$B,'DA Injection'!Q$2)</f>
        <v>0</v>
      </c>
      <c r="R476" s="129">
        <f ca="1">SUMIFS('Production Result'!$E:$E,'Production Result'!$C:$C,'DA Injection'!$G476,'Production Result'!$B:$B,'DA Injection'!Q$2)</f>
        <v>0</v>
      </c>
      <c r="S476" s="129">
        <f ca="1">SUMIFS('Production Result'!$D:$D,'Production Result'!$C:$C,'DA Injection'!$G476,'Production Result'!$B:$B,'DA Injection'!S$2)</f>
        <v>0</v>
      </c>
      <c r="T476" s="129">
        <f ca="1">SUMIFS('Production Result'!$E:$E,'Production Result'!$C:$C,'DA Injection'!$G476,'Production Result'!$B:$B,'DA Injection'!S$2)</f>
        <v>0</v>
      </c>
      <c r="U476" s="129">
        <f ca="1">SUMIFS('Production Result'!$D:$D,'Production Result'!$C:$C,'DA Injection'!$G476,'Production Result'!$B:$B,'DA Injection'!U$2)</f>
        <v>0</v>
      </c>
      <c r="V476" s="129">
        <f ca="1">SUMIFS('Production Result'!$E:$E,'Production Result'!$C:$C,'DA Injection'!$G476,'Production Result'!$B:$B,'DA Injection'!U$2)</f>
        <v>0</v>
      </c>
      <c r="W476" s="129">
        <f ca="1">SUMIFS('Production Result'!$D:$D,'Production Result'!$C:$C,'DA Injection'!$G476,'Production Result'!$B:$B,'DA Injection'!W$2)</f>
        <v>0</v>
      </c>
      <c r="X476" s="129">
        <f ca="1">SUMIFS('Production Result'!$E:$E,'Production Result'!$C:$C,'DA Injection'!$G476,'Production Result'!$B:$B,'DA Injection'!W$2)</f>
        <v>0</v>
      </c>
      <c r="Y476" s="129">
        <f ca="1">SUMIFS('Production Result'!$D:$D,'Production Result'!$C:$C,'DA Injection'!$G476,'Production Result'!$B:$B,'DA Injection'!Y$2)</f>
        <v>0</v>
      </c>
      <c r="Z476" s="129">
        <f ca="1">SUMIFS('Production Result'!$E:$E,'Production Result'!$C:$C,'DA Injection'!$G476,'Production Result'!$B:$B,'DA Injection'!Y$2)</f>
        <v>0</v>
      </c>
      <c r="AA476" s="129">
        <f ca="1">SUMIFS('Production Result'!$D:$D,'Production Result'!$C:$C,'DA Injection'!$G476,'Production Result'!$B:$B,'DA Injection'!AA$2)</f>
        <v>0</v>
      </c>
      <c r="AB476" s="129">
        <f ca="1">SUMIFS('Production Result'!$E:$E,'Production Result'!$C:$C,'DA Injection'!$G476,'Production Result'!$B:$B,'DA Injection'!AA$2)</f>
        <v>0</v>
      </c>
      <c r="AC476" s="129">
        <f ca="1">SUMIFS('Production Result'!$D:$D,'Production Result'!$C:$C,'DA Injection'!$G476,'Production Result'!$B:$B,'DA Injection'!AC$2)</f>
        <v>0</v>
      </c>
      <c r="AD476" s="129">
        <f ca="1">SUMIFS('Production Result'!$E:$E,'Production Result'!$C:$C,'DA Injection'!$G476,'Production Result'!$B:$B,'DA Injection'!AC$2)</f>
        <v>0</v>
      </c>
      <c r="AE476" s="129">
        <f ca="1">SUMIFS('Production Result'!$D:$D,'Production Result'!$C:$C,'DA Injection'!$G476,'Production Result'!$B:$B,'DA Injection'!AE$2)</f>
        <v>0</v>
      </c>
      <c r="AF476" s="129">
        <f ca="1">SUMIFS('Production Result'!$E:$E,'Production Result'!$C:$C,'DA Injection'!$G476,'Production Result'!$B:$B,'DA Injection'!AE$2)</f>
        <v>0</v>
      </c>
      <c r="AG476" s="129">
        <f ca="1">SUMIFS('Production Result'!$D:$D,'Production Result'!$C:$C,'DA Injection'!$G476,'Production Result'!$B:$B,'DA Injection'!AG$2)</f>
        <v>0</v>
      </c>
      <c r="AH476" s="129">
        <f ca="1">SUMIFS('Production Result'!$E:$E,'Production Result'!$C:$C,'DA Injection'!$G476,'Production Result'!$B:$B,'DA Injection'!AG$2)</f>
        <v>0</v>
      </c>
      <c r="AI476" s="129">
        <f ca="1">SUMIFS('Production Result'!$D:$D,'Production Result'!$C:$C,'DA Injection'!$G476,'Production Result'!$B:$B,'DA Injection'!AI$2)</f>
        <v>0</v>
      </c>
      <c r="AJ476" s="129">
        <f ca="1">SUMIFS('Production Result'!$E:$E,'Production Result'!$C:$C,'DA Injection'!$G476,'Production Result'!$B:$B,'DA Injection'!AI$2)</f>
        <v>0</v>
      </c>
      <c r="AK476" s="151"/>
      <c r="AL476" s="151"/>
      <c r="AM476" s="151"/>
      <c r="AN476" s="151"/>
      <c r="AO476" s="151"/>
      <c r="AP476" s="151"/>
      <c r="AQ476" s="151"/>
      <c r="AR476" s="151"/>
      <c r="AS476" s="151"/>
      <c r="AT476" s="151"/>
      <c r="AU476" s="151"/>
      <c r="AV476" s="151"/>
      <c r="AW476" s="151"/>
      <c r="AX476" s="151"/>
      <c r="AY476" s="151"/>
      <c r="AZ476" s="151"/>
      <c r="BA476" s="151"/>
      <c r="BB476" s="151"/>
      <c r="BC476" s="151"/>
      <c r="BD476" s="151"/>
      <c r="BE476" s="151"/>
      <c r="BF476" s="151"/>
      <c r="BG476" s="151"/>
      <c r="BH476" s="151"/>
      <c r="BI476" s="151"/>
      <c r="BJ476" s="151"/>
      <c r="BK476" s="151"/>
      <c r="BL476" s="151"/>
      <c r="BM476" s="151"/>
      <c r="BN476" s="151"/>
      <c r="BO476" s="151"/>
      <c r="BP476" s="151"/>
      <c r="BQ476" s="151"/>
      <c r="BR476" s="151"/>
    </row>
    <row r="477" spans="1:70" s="38" customFormat="1" ht="33">
      <c r="A477" s="35"/>
      <c r="B477" s="123"/>
      <c r="C477" s="144">
        <f t="shared" ca="1" si="538"/>
        <v>68</v>
      </c>
      <c r="D477" s="264" t="str">
        <f t="shared" ca="1" si="538"/>
        <v>-</v>
      </c>
      <c r="E477" s="144">
        <f t="shared" ref="E477:M477" ca="1" si="568">E476</f>
        <v>27</v>
      </c>
      <c r="F477" s="144">
        <f t="shared" ca="1" si="568"/>
        <v>550</v>
      </c>
      <c r="G477" s="144" t="str">
        <f t="shared" ca="1" si="568"/>
        <v>DA67-04350A</v>
      </c>
      <c r="H477" s="196">
        <f t="shared" ca="1" si="568"/>
        <v>0</v>
      </c>
      <c r="I477" s="144">
        <f t="shared" si="568"/>
        <v>0</v>
      </c>
      <c r="J477" s="212">
        <f t="shared" ca="1" si="568"/>
        <v>1</v>
      </c>
      <c r="K477" s="146">
        <f t="shared" ca="1" si="568"/>
        <v>0</v>
      </c>
      <c r="L477" s="146">
        <f t="shared" ca="1" si="568"/>
        <v>58</v>
      </c>
      <c r="M477" s="146">
        <f t="shared" ca="1" si="568"/>
        <v>1</v>
      </c>
      <c r="N477" s="193">
        <f t="shared" ca="1" si="546"/>
        <v>62.068965517241381</v>
      </c>
      <c r="O477" s="135">
        <f ca="1">SUM(Q477:AJ477)</f>
        <v>0</v>
      </c>
      <c r="P477" s="132" t="s">
        <v>234</v>
      </c>
      <c r="Q477" s="129">
        <f ca="1">SUMIFS('Production Result'!$F:$F,'Production Result'!$C:$C,'DA Injection'!$G477,'Production Result'!$B:$B,'DA Injection'!Q$2)</f>
        <v>0</v>
      </c>
      <c r="R477" s="129">
        <f ca="1">SUMIFS('Production Result'!$G:$G,'Production Result'!$C:$C,'DA Injection'!$G477,'Production Result'!$B:$B,'DA Injection'!Q$2)</f>
        <v>0</v>
      </c>
      <c r="S477" s="129">
        <f ca="1">SUMIFS('Production Result'!$F:$F,'Production Result'!$C:$C,'DA Injection'!$G477,'Production Result'!$B:$B,'DA Injection'!S$2)</f>
        <v>0</v>
      </c>
      <c r="T477" s="129">
        <f ca="1">SUMIFS('Production Result'!$G:$G,'Production Result'!$C:$C,'DA Injection'!$G477,'Production Result'!$B:$B,'DA Injection'!S$2)</f>
        <v>0</v>
      </c>
      <c r="U477" s="129">
        <f ca="1">SUMIFS('Production Result'!$F:$F,'Production Result'!$C:$C,'DA Injection'!$G477,'Production Result'!$B:$B,'DA Injection'!U$2)</f>
        <v>0</v>
      </c>
      <c r="V477" s="129">
        <f ca="1">SUMIFS('Production Result'!$G:$G,'Production Result'!$C:$C,'DA Injection'!$G477,'Production Result'!$B:$B,'DA Injection'!U$2)</f>
        <v>0</v>
      </c>
      <c r="W477" s="129">
        <f ca="1">SUMIFS('Production Result'!$F:$F,'Production Result'!$C:$C,'DA Injection'!$G477,'Production Result'!$B:$B,'DA Injection'!W$2)</f>
        <v>0</v>
      </c>
      <c r="X477" s="129">
        <f ca="1">SUMIFS('Production Result'!$G:$G,'Production Result'!$C:$C,'DA Injection'!$G477,'Production Result'!$B:$B,'DA Injection'!W$2)</f>
        <v>0</v>
      </c>
      <c r="Y477" s="129">
        <f ca="1">SUMIFS('Production Result'!$F:$F,'Production Result'!$C:$C,'DA Injection'!$G477,'Production Result'!$B:$B,'DA Injection'!Y$2)</f>
        <v>0</v>
      </c>
      <c r="Z477" s="129">
        <f ca="1">SUMIFS('Production Result'!$G:$G,'Production Result'!$C:$C,'DA Injection'!$G477,'Production Result'!$B:$B,'DA Injection'!Y$2)</f>
        <v>0</v>
      </c>
      <c r="AA477" s="129">
        <f ca="1">SUMIFS('Production Result'!$F:$F,'Production Result'!$C:$C,'DA Injection'!$G477,'Production Result'!$B:$B,'DA Injection'!AA$2)</f>
        <v>0</v>
      </c>
      <c r="AB477" s="129">
        <f ca="1">SUMIFS('Production Result'!$G:$G,'Production Result'!$C:$C,'DA Injection'!$G477,'Production Result'!$B:$B,'DA Injection'!AA$2)</f>
        <v>0</v>
      </c>
      <c r="AC477" s="129">
        <f ca="1">SUMIFS('Production Result'!$F:$F,'Production Result'!$C:$C,'DA Injection'!$G477,'Production Result'!$B:$B,'DA Injection'!AC$2)</f>
        <v>0</v>
      </c>
      <c r="AD477" s="129">
        <f ca="1">SUMIFS('Production Result'!$G:$G,'Production Result'!$C:$C,'DA Injection'!$G477,'Production Result'!$B:$B,'DA Injection'!AC$2)</f>
        <v>0</v>
      </c>
      <c r="AE477" s="129">
        <f ca="1">SUMIFS('Production Result'!$F:$F,'Production Result'!$C:$C,'DA Injection'!$G477,'Production Result'!$B:$B,'DA Injection'!AE$2)</f>
        <v>0</v>
      </c>
      <c r="AF477" s="129">
        <f ca="1">SUMIFS('Production Result'!$G:$G,'Production Result'!$C:$C,'DA Injection'!$G477,'Production Result'!$B:$B,'DA Injection'!AE$2)</f>
        <v>0</v>
      </c>
      <c r="AG477" s="129">
        <f ca="1">SUMIFS('Production Result'!$F:$F,'Production Result'!$C:$C,'DA Injection'!$G477,'Production Result'!$B:$B,'DA Injection'!AG$2)</f>
        <v>0</v>
      </c>
      <c r="AH477" s="129">
        <f ca="1">SUMIFS('Production Result'!$G:$G,'Production Result'!$C:$C,'DA Injection'!$G477,'Production Result'!$B:$B,'DA Injection'!AG$2)</f>
        <v>0</v>
      </c>
      <c r="AI477" s="129">
        <f ca="1">SUMIFS('Production Result'!$F:$F,'Production Result'!$C:$C,'DA Injection'!$G477,'Production Result'!$B:$B,'DA Injection'!AI$2)</f>
        <v>0</v>
      </c>
      <c r="AJ477" s="129">
        <f ca="1">SUMIFS('Production Result'!$G:$G,'Production Result'!$C:$C,'DA Injection'!$G477,'Production Result'!$B:$B,'DA Injection'!AI$2)</f>
        <v>0</v>
      </c>
      <c r="AK477" s="151"/>
      <c r="AL477" s="151"/>
      <c r="AM477" s="151"/>
      <c r="AN477" s="151"/>
      <c r="AO477" s="151"/>
      <c r="AP477" s="151"/>
      <c r="AQ477" s="151"/>
      <c r="AR477" s="151"/>
      <c r="AS477" s="151"/>
      <c r="AT477" s="151"/>
      <c r="AU477" s="151"/>
      <c r="AV477" s="151"/>
      <c r="AW477" s="151"/>
      <c r="AX477" s="151"/>
      <c r="AY477" s="151"/>
      <c r="AZ477" s="151"/>
      <c r="BA477" s="151"/>
      <c r="BB477" s="151"/>
      <c r="BC477" s="151"/>
      <c r="BD477" s="151"/>
      <c r="BE477" s="151"/>
      <c r="BF477" s="151"/>
      <c r="BG477" s="151"/>
      <c r="BH477" s="151"/>
      <c r="BI477" s="151"/>
      <c r="BJ477" s="151"/>
      <c r="BK477" s="151"/>
      <c r="BL477" s="151"/>
      <c r="BM477" s="151"/>
      <c r="BN477" s="151"/>
      <c r="BO477" s="151"/>
      <c r="BP477" s="151"/>
      <c r="BQ477" s="151"/>
      <c r="BR477" s="151"/>
    </row>
    <row r="478" spans="1:70" s="38" customFormat="1" ht="33">
      <c r="A478" s="35"/>
      <c r="B478" s="123"/>
      <c r="C478" s="145">
        <f t="shared" ca="1" si="538"/>
        <v>68</v>
      </c>
      <c r="D478" s="264" t="str">
        <f t="shared" ca="1" si="538"/>
        <v>-</v>
      </c>
      <c r="E478" s="145">
        <f t="shared" ref="E478:M478" ca="1" si="569">E477</f>
        <v>27</v>
      </c>
      <c r="F478" s="145">
        <f t="shared" ca="1" si="569"/>
        <v>550</v>
      </c>
      <c r="G478" s="145" t="str">
        <f t="shared" ca="1" si="569"/>
        <v>DA67-04350A</v>
      </c>
      <c r="H478" s="196">
        <f t="shared" ca="1" si="569"/>
        <v>0</v>
      </c>
      <c r="I478" s="145">
        <f t="shared" si="569"/>
        <v>0</v>
      </c>
      <c r="J478" s="213">
        <f t="shared" ca="1" si="569"/>
        <v>1</v>
      </c>
      <c r="K478" s="146">
        <f t="shared" ca="1" si="569"/>
        <v>0</v>
      </c>
      <c r="L478" s="146">
        <f t="shared" ca="1" si="569"/>
        <v>58</v>
      </c>
      <c r="M478" s="146">
        <f t="shared" ca="1" si="569"/>
        <v>1</v>
      </c>
      <c r="N478" s="194">
        <f t="shared" ca="1" si="546"/>
        <v>62.068965517241381</v>
      </c>
      <c r="O478" s="137" t="e">
        <f ca="1">O477/O476</f>
        <v>#DIV/0!</v>
      </c>
      <c r="P478" s="136" t="s">
        <v>239</v>
      </c>
      <c r="Q478" s="138" t="str">
        <f t="shared" ref="Q478:AJ478" ca="1" si="570">IFERROR(Q477/Q476,"")</f>
        <v/>
      </c>
      <c r="R478" s="138" t="str">
        <f t="shared" ca="1" si="570"/>
        <v/>
      </c>
      <c r="S478" s="138" t="str">
        <f t="shared" ca="1" si="570"/>
        <v/>
      </c>
      <c r="T478" s="138" t="str">
        <f t="shared" ca="1" si="570"/>
        <v/>
      </c>
      <c r="U478" s="138" t="str">
        <f t="shared" ca="1" si="570"/>
        <v/>
      </c>
      <c r="V478" s="138" t="str">
        <f t="shared" ca="1" si="570"/>
        <v/>
      </c>
      <c r="W478" s="138" t="str">
        <f t="shared" ca="1" si="570"/>
        <v/>
      </c>
      <c r="X478" s="138" t="str">
        <f t="shared" ca="1" si="570"/>
        <v/>
      </c>
      <c r="Y478" s="138" t="str">
        <f t="shared" ca="1" si="570"/>
        <v/>
      </c>
      <c r="Z478" s="138" t="str">
        <f t="shared" ca="1" si="570"/>
        <v/>
      </c>
      <c r="AA478" s="138" t="str">
        <f t="shared" ca="1" si="570"/>
        <v/>
      </c>
      <c r="AB478" s="138" t="str">
        <f t="shared" ca="1" si="570"/>
        <v/>
      </c>
      <c r="AC478" s="138" t="str">
        <f t="shared" ca="1" si="570"/>
        <v/>
      </c>
      <c r="AD478" s="138" t="str">
        <f t="shared" ca="1" si="570"/>
        <v/>
      </c>
      <c r="AE478" s="138" t="str">
        <f t="shared" ca="1" si="570"/>
        <v/>
      </c>
      <c r="AF478" s="138" t="str">
        <f t="shared" ca="1" si="570"/>
        <v/>
      </c>
      <c r="AG478" s="138" t="str">
        <f t="shared" ca="1" si="570"/>
        <v/>
      </c>
      <c r="AH478" s="138" t="str">
        <f t="shared" ca="1" si="570"/>
        <v/>
      </c>
      <c r="AI478" s="138" t="str">
        <f t="shared" ca="1" si="570"/>
        <v/>
      </c>
      <c r="AJ478" s="138" t="str">
        <f t="shared" ca="1" si="570"/>
        <v/>
      </c>
      <c r="AK478" s="151"/>
      <c r="AL478" s="151"/>
      <c r="AM478" s="151"/>
      <c r="AN478" s="151"/>
      <c r="AO478" s="151"/>
      <c r="AP478" s="151"/>
      <c r="AQ478" s="151"/>
      <c r="AR478" s="151"/>
      <c r="AS478" s="151"/>
      <c r="AT478" s="151"/>
      <c r="AU478" s="151"/>
      <c r="AV478" s="151"/>
      <c r="AW478" s="151"/>
      <c r="AX478" s="151"/>
      <c r="AY478" s="151"/>
      <c r="AZ478" s="151"/>
      <c r="BA478" s="151"/>
      <c r="BB478" s="151"/>
      <c r="BC478" s="151"/>
      <c r="BD478" s="151"/>
      <c r="BE478" s="151"/>
      <c r="BF478" s="151"/>
      <c r="BG478" s="151"/>
      <c r="BH478" s="151"/>
      <c r="BI478" s="151"/>
      <c r="BJ478" s="151"/>
      <c r="BK478" s="151"/>
      <c r="BL478" s="151"/>
      <c r="BM478" s="151"/>
      <c r="BN478" s="151"/>
      <c r="BO478" s="151"/>
      <c r="BP478" s="151"/>
      <c r="BQ478" s="151"/>
      <c r="BR478" s="151"/>
    </row>
    <row r="479" spans="1:70" s="115" customFormat="1" ht="33">
      <c r="A479" s="114"/>
      <c r="B479" s="121"/>
      <c r="C479" s="141">
        <f ca="1">IF(P483="Good",COUNTIF(INDIRECT("P1:P"&amp;ROW(P483)),"Good"))</f>
        <v>69</v>
      </c>
      <c r="D479" s="285" t="str">
        <f ca="1">IFERROR(SUM(Q483:AJ483)/SUM(Q482:AJ482),"-")</f>
        <v>-</v>
      </c>
      <c r="E479" s="139">
        <f ca="1">VLOOKUP(G479,'Code List'!B:D,2,0)</f>
        <v>49</v>
      </c>
      <c r="F479" s="139">
        <f ca="1">VLOOKUP(G479,'Code List'!B:D,3,0)</f>
        <v>550</v>
      </c>
      <c r="G479" s="87" t="str">
        <f ca="1">VLOOKUP(C479,'Code List'!A:B,2,0)</f>
        <v>DA67-04511B</v>
      </c>
      <c r="H479" s="195">
        <f ca="1">SUM(Q480:AJ480)-K479</f>
        <v>1797</v>
      </c>
      <c r="I479" s="133"/>
      <c r="J479" s="211">
        <f ca="1">VLOOKUP(G479,'Code List'!B:G,6,0)</f>
        <v>1</v>
      </c>
      <c r="K479" s="140">
        <f ca="1">SUMIFS(Stock!C:C,Stock!B:B,'DA Injection'!G479)+SUMIFS(Stock!C:C,Stock!B:B,VLOOKUP('DA Injection'!G479,'Code List'!$B:$K,10,0))</f>
        <v>110</v>
      </c>
      <c r="L479" s="140">
        <f ca="1">VLOOKUP(G479,'Code List'!B:F,4,0)</f>
        <v>65</v>
      </c>
      <c r="M479" s="140">
        <f ca="1">VLOOKUP(G479,'Code List'!B:F,5,0)</f>
        <v>1</v>
      </c>
      <c r="N479" s="197">
        <f t="shared" ca="1" si="546"/>
        <v>55.384615384615387</v>
      </c>
      <c r="O479" s="134"/>
      <c r="P479" s="124" t="s">
        <v>231</v>
      </c>
      <c r="Q479" s="125" t="s">
        <v>228</v>
      </c>
      <c r="R479" s="126" t="s">
        <v>229</v>
      </c>
      <c r="S479" s="125" t="s">
        <v>228</v>
      </c>
      <c r="T479" s="126" t="s">
        <v>229</v>
      </c>
      <c r="U479" s="125" t="s">
        <v>228</v>
      </c>
      <c r="V479" s="126" t="s">
        <v>229</v>
      </c>
      <c r="W479" s="125" t="s">
        <v>228</v>
      </c>
      <c r="X479" s="126" t="s">
        <v>229</v>
      </c>
      <c r="Y479" s="125" t="s">
        <v>228</v>
      </c>
      <c r="Z479" s="126" t="s">
        <v>229</v>
      </c>
      <c r="AA479" s="125" t="s">
        <v>228</v>
      </c>
      <c r="AB479" s="126" t="s">
        <v>229</v>
      </c>
      <c r="AC479" s="125" t="s">
        <v>228</v>
      </c>
      <c r="AD479" s="126" t="s">
        <v>229</v>
      </c>
      <c r="AE479" s="125" t="s">
        <v>228</v>
      </c>
      <c r="AF479" s="126" t="s">
        <v>229</v>
      </c>
      <c r="AG479" s="125" t="s">
        <v>228</v>
      </c>
      <c r="AH479" s="126" t="s">
        <v>229</v>
      </c>
      <c r="AI479" s="125" t="s">
        <v>228</v>
      </c>
      <c r="AJ479" s="126" t="s">
        <v>229</v>
      </c>
      <c r="AK479" s="150"/>
      <c r="AL479" s="150"/>
      <c r="AM479" s="150"/>
      <c r="AN479" s="150"/>
      <c r="AO479" s="150"/>
      <c r="AP479" s="150"/>
      <c r="AQ479" s="150"/>
      <c r="AR479" s="150"/>
      <c r="AS479" s="150"/>
      <c r="AT479" s="150"/>
      <c r="AU479" s="150"/>
      <c r="AV479" s="150"/>
      <c r="AW479" s="150"/>
      <c r="AX479" s="150"/>
      <c r="AY479" s="150"/>
      <c r="AZ479" s="150"/>
      <c r="BA479" s="150"/>
      <c r="BB479" s="150"/>
      <c r="BC479" s="150"/>
      <c r="BD479" s="150"/>
      <c r="BE479" s="150"/>
      <c r="BF479" s="150"/>
      <c r="BG479" s="150"/>
      <c r="BH479" s="150"/>
      <c r="BI479" s="150"/>
      <c r="BJ479" s="150"/>
      <c r="BK479" s="150"/>
      <c r="BL479" s="150"/>
      <c r="BM479" s="150"/>
      <c r="BN479" s="150"/>
      <c r="BO479" s="150"/>
      <c r="BP479" s="150"/>
      <c r="BQ479" s="150"/>
      <c r="BR479" s="150"/>
    </row>
    <row r="480" spans="1:70" s="115" customFormat="1" ht="66.95" customHeight="1">
      <c r="A480" s="114"/>
      <c r="B480" s="121"/>
      <c r="C480" s="144">
        <f t="shared" ref="C480:M480" ca="1" si="571">C479</f>
        <v>69</v>
      </c>
      <c r="D480" s="264" t="str">
        <f t="shared" ca="1" si="571"/>
        <v>-</v>
      </c>
      <c r="E480" s="144">
        <f t="shared" ca="1" si="571"/>
        <v>49</v>
      </c>
      <c r="F480" s="144">
        <f t="shared" ca="1" si="571"/>
        <v>550</v>
      </c>
      <c r="G480" s="144" t="str">
        <f t="shared" ca="1" si="571"/>
        <v>DA67-04511B</v>
      </c>
      <c r="H480" s="196">
        <f t="shared" ca="1" si="571"/>
        <v>1797</v>
      </c>
      <c r="I480" s="144">
        <f t="shared" si="571"/>
        <v>0</v>
      </c>
      <c r="J480" s="212">
        <f t="shared" ca="1" si="571"/>
        <v>1</v>
      </c>
      <c r="K480" s="146">
        <f t="shared" ca="1" si="571"/>
        <v>110</v>
      </c>
      <c r="L480" s="146">
        <f t="shared" ca="1" si="571"/>
        <v>65</v>
      </c>
      <c r="M480" s="146">
        <f t="shared" ca="1" si="571"/>
        <v>1</v>
      </c>
      <c r="N480" s="193">
        <f t="shared" ca="1" si="546"/>
        <v>55.384615384615387</v>
      </c>
      <c r="O480" s="134" t="s">
        <v>238</v>
      </c>
      <c r="P480" s="124"/>
      <c r="Q480" s="463">
        <f ca="1">IF(SUMIFS(INDIRECT("'PSI WM REF'!"&amp;SUBSTITUTE(ADDRESS(1,MATCH(Q$2,INDIRECT("'PSI WM REF'!"&amp;"5:5"),0)),"$1","")&amp;":"&amp;SUBSTITUTE(ADDRESS(1,MATCH(Q$2,INDIRECT("'PSI WM REF'!"&amp;"5:5"),0)),"$1","")),INDIRECT("'PSI WM REF'!"&amp;"C:C"),$G479,INDIRECT("'PSI WM REF'!"&amp;"U:U"),"3.Balance stock (only SEHC)")&gt;0,0,IF(ABS(SUMIFS(INDIRECT("'PSI WM REF'!"&amp;SUBSTITUTE(ADDRESS(1,MATCH(Q$2,INDIRECT("'PSI WM REF'!"&amp;"5:5"),0)),"$1","")&amp;":"&amp;SUBSTITUTE(ADDRESS(1,MATCH(Q$2,INDIRECT("'PSI WM REF'!"&amp;"5:5"),0)),"$1","")),INDIRECT("'PSI WM REF'!"&amp;"C:C"),$G479,INDIRECT("'PSI WM REF'!"&amp;"U:U"),"3.Balance stock (only SEHC)"))&gt;SUMIFS(INDIRECT("'PSI WM REF'!"&amp;SUBSTITUTE(ADDRESS(1,MATCH(Q$2,INDIRECT("'PSI WM REF'!"&amp;"5:5"),0)),"$1","")&amp;":"&amp;SUBSTITUTE(ADDRESS(1,MATCH(Q$2,INDIRECT("'PSI WM REF'!"&amp;"5:5"),0)),"$1","")),INDIRECT("'PSI WM REF'!"&amp;"C:C"),$G479,INDIRECT("'PSI WM REF'!"&amp;"U:U"),"1.Requirements (필요량)"),SUMIFS(INDIRECT("'PSI WM REF'!"&amp;SUBSTITUTE(ADDRESS(1,MATCH(Q$2,INDIRECT("'PSI WM REF'!"&amp;"5:5"),0)),"$1","")&amp;":"&amp;SUBSTITUTE(ADDRESS(1,MATCH(Q$2,INDIRECT("'PSI WM REF'!"&amp;"5:5"),0)),"$1","")),INDIRECT("'PSI WM REF'!"&amp;"C:C"),$G479,INDIRECT("'PSI WM REF'!"&amp;"U:U"),"1.Requirements (필요량)"),ABS(SUMIFS(INDIRECT("'PSI WM REF'!"&amp;SUBSTITUTE(ADDRESS(1,MATCH(Q$2,INDIRECT("'PSI WM REF'!"&amp;"5:5"),0)),"$1","")&amp;":"&amp;SUBSTITUTE(ADDRESS(1,MATCH(Q$2,INDIRECT("'PSI WM REF'!"&amp;"5:5"),0)),"$1","")),INDIRECT("'PSI WM REF'!"&amp;"C:C"),$G479,INDIRECT("'PSI WM REF'!"&amp;"U:U"),"3.Balance stock (only SEHC)"))))+N(" [[[[               Comment: WM REF PSI              ]]]")+IFERROR(SUMIFS(INDIRECT("'PSI VC'!"&amp;SUBSTITUTE(ADDRESS(1,MATCH(Q$2,INDIRECT("'PSI VC'!"&amp;"3:3"),0)),"$1","")&amp;":"&amp;SUBSTITUTE(ADDRESS(1,MATCH(Q$2,INDIRECT("'PSI VC'!"&amp;"3:3"),0)),"$1","")),INDIRECT("'PSI VC'!"&amp;"A:A"),$G479),0)+N("[[[                    Comment: VC PSI                    ]]]")+SUMIFS(INDIRECT("'Assy PSI Shortage'!"&amp;SUBSTITUTE(ADDRESS(1,42+MATCH(Q$2,INDIRECT("'Assy PSI Shortage'!"&amp;"AQ2:BA2"),0)),"$1","")&amp;":"&amp;SUBSTITUTE(ADDRESS(1,42+MATCH(Q$2,INDIRECT("'Assy PSI Shortage'!"&amp;"AQ2:BA2"),0)),"$1","")),'Assy PSI Shortage'!$AP:$AP,'DA Injection'!$G479)+N("[[[                    Comment: Assy PSI                    ]]]")</f>
        <v>0</v>
      </c>
      <c r="R480" s="464"/>
      <c r="S480" s="463">
        <f ca="1">IF(SUMIFS(INDIRECT("'PSI WM REF'!"&amp;SUBSTITUTE(ADDRESS(1,MATCH(S$2,INDIRECT("'PSI WM REF'!"&amp;"5:5"),0)),"$1","")&amp;":"&amp;SUBSTITUTE(ADDRESS(1,MATCH(S$2,INDIRECT("'PSI WM REF'!"&amp;"5:5"),0)),"$1","")),INDIRECT("'PSI WM REF'!"&amp;"C:C"),$G479,INDIRECT("'PSI WM REF'!"&amp;"U:U"),"3.Balance stock (only SEHC)")&gt;0,0,IF(ABS(SUMIFS(INDIRECT("'PSI WM REF'!"&amp;SUBSTITUTE(ADDRESS(1,MATCH(S$2,INDIRECT("'PSI WM REF'!"&amp;"5:5"),0)),"$1","")&amp;":"&amp;SUBSTITUTE(ADDRESS(1,MATCH(S$2,INDIRECT("'PSI WM REF'!"&amp;"5:5"),0)),"$1","")),INDIRECT("'PSI WM REF'!"&amp;"C:C"),$G479,INDIRECT("'PSI WM REF'!"&amp;"U:U"),"3.Balance stock (only SEHC)"))&gt;SUMIFS(INDIRECT("'PSI WM REF'!"&amp;SUBSTITUTE(ADDRESS(1,MATCH(S$2,INDIRECT("'PSI WM REF'!"&amp;"5:5"),0)),"$1","")&amp;":"&amp;SUBSTITUTE(ADDRESS(1,MATCH(S$2,INDIRECT("'PSI WM REF'!"&amp;"5:5"),0)),"$1","")),INDIRECT("'PSI WM REF'!"&amp;"C:C"),$G479,INDIRECT("'PSI WM REF'!"&amp;"U:U"),"1.Requirements (필요량)"),SUMIFS(INDIRECT("'PSI WM REF'!"&amp;SUBSTITUTE(ADDRESS(1,MATCH(S$2,INDIRECT("'PSI WM REF'!"&amp;"5:5"),0)),"$1","")&amp;":"&amp;SUBSTITUTE(ADDRESS(1,MATCH(S$2,INDIRECT("'PSI WM REF'!"&amp;"5:5"),0)),"$1","")),INDIRECT("'PSI WM REF'!"&amp;"C:C"),$G479,INDIRECT("'PSI WM REF'!"&amp;"U:U"),"1.Requirements (필요량)"),ABS(SUMIFS(INDIRECT("'PSI WM REF'!"&amp;SUBSTITUTE(ADDRESS(1,MATCH(S$2,INDIRECT("'PSI WM REF'!"&amp;"5:5"),0)),"$1","")&amp;":"&amp;SUBSTITUTE(ADDRESS(1,MATCH(S$2,INDIRECT("'PSI WM REF'!"&amp;"5:5"),0)),"$1","")),INDIRECT("'PSI WM REF'!"&amp;"C:C"),$G479,INDIRECT("'PSI WM REF'!"&amp;"U:U"),"3.Balance stock (only SEHC)"))))+N(" [[[[               Comment: WM REF PSI              ]]]")+IFERROR(SUMIFS(INDIRECT("'PSI VC'!"&amp;SUBSTITUTE(ADDRESS(1,MATCH(S$2,INDIRECT("'PSI VC'!"&amp;"3:3"),0)),"$1","")&amp;":"&amp;SUBSTITUTE(ADDRESS(1,MATCH(S$2,INDIRECT("'PSI VC'!"&amp;"3:3"),0)),"$1","")),INDIRECT("'PSI VC'!"&amp;"A:A"),$G479),0)+N("[[[                    Comment: VC PSI                    ]]]")+SUMIFS(INDIRECT("'Assy PSI Shortage'!"&amp;SUBSTITUTE(ADDRESS(1,42+MATCH(S$2,INDIRECT("'Assy PSI Shortage'!"&amp;"AQ2:BA2"),0)),"$1","")&amp;":"&amp;SUBSTITUTE(ADDRESS(1,42+MATCH(S$2,INDIRECT("'Assy PSI Shortage'!"&amp;"AQ2:BA2"),0)),"$1","")),'Assy PSI Shortage'!$AP:$AP,'DA Injection'!$G479)+N("[[[                    Comment: Assy PSI                    ]]]")</f>
        <v>0</v>
      </c>
      <c r="T480" s="464"/>
      <c r="U480" s="463">
        <f ca="1">IF(SUMIFS(INDIRECT("'PSI WM REF'!"&amp;SUBSTITUTE(ADDRESS(1,MATCH(U$2,INDIRECT("'PSI WM REF'!"&amp;"5:5"),0)),"$1","")&amp;":"&amp;SUBSTITUTE(ADDRESS(1,MATCH(U$2,INDIRECT("'PSI WM REF'!"&amp;"5:5"),0)),"$1","")),INDIRECT("'PSI WM REF'!"&amp;"C:C"),$G479,INDIRECT("'PSI WM REF'!"&amp;"U:U"),"3.Balance stock (only SEHC)")&gt;0,0,IF(ABS(SUMIFS(INDIRECT("'PSI WM REF'!"&amp;SUBSTITUTE(ADDRESS(1,MATCH(U$2,INDIRECT("'PSI WM REF'!"&amp;"5:5"),0)),"$1","")&amp;":"&amp;SUBSTITUTE(ADDRESS(1,MATCH(U$2,INDIRECT("'PSI WM REF'!"&amp;"5:5"),0)),"$1","")),INDIRECT("'PSI WM REF'!"&amp;"C:C"),$G479,INDIRECT("'PSI WM REF'!"&amp;"U:U"),"3.Balance stock (only SEHC)"))&gt;SUMIFS(INDIRECT("'PSI WM REF'!"&amp;SUBSTITUTE(ADDRESS(1,MATCH(U$2,INDIRECT("'PSI WM REF'!"&amp;"5:5"),0)),"$1","")&amp;":"&amp;SUBSTITUTE(ADDRESS(1,MATCH(U$2,INDIRECT("'PSI WM REF'!"&amp;"5:5"),0)),"$1","")),INDIRECT("'PSI WM REF'!"&amp;"C:C"),$G479,INDIRECT("'PSI WM REF'!"&amp;"U:U"),"1.Requirements (필요량)"),SUMIFS(INDIRECT("'PSI WM REF'!"&amp;SUBSTITUTE(ADDRESS(1,MATCH(U$2,INDIRECT("'PSI WM REF'!"&amp;"5:5"),0)),"$1","")&amp;":"&amp;SUBSTITUTE(ADDRESS(1,MATCH(U$2,INDIRECT("'PSI WM REF'!"&amp;"5:5"),0)),"$1","")),INDIRECT("'PSI WM REF'!"&amp;"C:C"),$G479,INDIRECT("'PSI WM REF'!"&amp;"U:U"),"1.Requirements (필요량)"),ABS(SUMIFS(INDIRECT("'PSI WM REF'!"&amp;SUBSTITUTE(ADDRESS(1,MATCH(U$2,INDIRECT("'PSI WM REF'!"&amp;"5:5"),0)),"$1","")&amp;":"&amp;SUBSTITUTE(ADDRESS(1,MATCH(U$2,INDIRECT("'PSI WM REF'!"&amp;"5:5"),0)),"$1","")),INDIRECT("'PSI WM REF'!"&amp;"C:C"),$G479,INDIRECT("'PSI WM REF'!"&amp;"U:U"),"3.Balance stock (only SEHC)"))))+N(" [[[[               Comment: WM REF PSI              ]]]")+IFERROR(SUMIFS(INDIRECT("'PSI VC'!"&amp;SUBSTITUTE(ADDRESS(1,MATCH(U$2,INDIRECT("'PSI VC'!"&amp;"3:3"),0)),"$1","")&amp;":"&amp;SUBSTITUTE(ADDRESS(1,MATCH(U$2,INDIRECT("'PSI VC'!"&amp;"3:3"),0)),"$1","")),INDIRECT("'PSI VC'!"&amp;"A:A"),$G479),0)+N("[[[                    Comment: VC PSI                    ]]]")+SUMIFS(INDIRECT("'Assy PSI Shortage'!"&amp;SUBSTITUTE(ADDRESS(1,42+MATCH(U$2,INDIRECT("'Assy PSI Shortage'!"&amp;"AQ2:BA2"),0)),"$1","")&amp;":"&amp;SUBSTITUTE(ADDRESS(1,42+MATCH(U$2,INDIRECT("'Assy PSI Shortage'!"&amp;"AQ2:BA2"),0)),"$1","")),'Assy PSI Shortage'!$AP:$AP,'DA Injection'!$G479)+N("[[[                    Comment: Assy PSI                    ]]]")</f>
        <v>0</v>
      </c>
      <c r="V480" s="464"/>
      <c r="W480" s="463">
        <f ca="1">IF(SUMIFS(INDIRECT("'PSI WM REF'!"&amp;SUBSTITUTE(ADDRESS(1,MATCH(W$2,INDIRECT("'PSI WM REF'!"&amp;"5:5"),0)),"$1","")&amp;":"&amp;SUBSTITUTE(ADDRESS(1,MATCH(W$2,INDIRECT("'PSI WM REF'!"&amp;"5:5"),0)),"$1","")),INDIRECT("'PSI WM REF'!"&amp;"C:C"),$G479,INDIRECT("'PSI WM REF'!"&amp;"U:U"),"3.Balance stock (only SEHC)")&gt;0,0,IF(ABS(SUMIFS(INDIRECT("'PSI WM REF'!"&amp;SUBSTITUTE(ADDRESS(1,MATCH(W$2,INDIRECT("'PSI WM REF'!"&amp;"5:5"),0)),"$1","")&amp;":"&amp;SUBSTITUTE(ADDRESS(1,MATCH(W$2,INDIRECT("'PSI WM REF'!"&amp;"5:5"),0)),"$1","")),INDIRECT("'PSI WM REF'!"&amp;"C:C"),$G479,INDIRECT("'PSI WM REF'!"&amp;"U:U"),"3.Balance stock (only SEHC)"))&gt;SUMIFS(INDIRECT("'PSI WM REF'!"&amp;SUBSTITUTE(ADDRESS(1,MATCH(W$2,INDIRECT("'PSI WM REF'!"&amp;"5:5"),0)),"$1","")&amp;":"&amp;SUBSTITUTE(ADDRESS(1,MATCH(W$2,INDIRECT("'PSI WM REF'!"&amp;"5:5"),0)),"$1","")),INDIRECT("'PSI WM REF'!"&amp;"C:C"),$G479,INDIRECT("'PSI WM REF'!"&amp;"U:U"),"1.Requirements (필요량)"),SUMIFS(INDIRECT("'PSI WM REF'!"&amp;SUBSTITUTE(ADDRESS(1,MATCH(W$2,INDIRECT("'PSI WM REF'!"&amp;"5:5"),0)),"$1","")&amp;":"&amp;SUBSTITUTE(ADDRESS(1,MATCH(W$2,INDIRECT("'PSI WM REF'!"&amp;"5:5"),0)),"$1","")),INDIRECT("'PSI WM REF'!"&amp;"C:C"),$G479,INDIRECT("'PSI WM REF'!"&amp;"U:U"),"1.Requirements (필요량)"),ABS(SUMIFS(INDIRECT("'PSI WM REF'!"&amp;SUBSTITUTE(ADDRESS(1,MATCH(W$2,INDIRECT("'PSI WM REF'!"&amp;"5:5"),0)),"$1","")&amp;":"&amp;SUBSTITUTE(ADDRESS(1,MATCH(W$2,INDIRECT("'PSI WM REF'!"&amp;"5:5"),0)),"$1","")),INDIRECT("'PSI WM REF'!"&amp;"C:C"),$G479,INDIRECT("'PSI WM REF'!"&amp;"U:U"),"3.Balance stock (only SEHC)"))))+N(" [[[[               Comment: WM REF PSI              ]]]")+IFERROR(SUMIFS(INDIRECT("'PSI VC'!"&amp;SUBSTITUTE(ADDRESS(1,MATCH(W$2,INDIRECT("'PSI VC'!"&amp;"3:3"),0)),"$1","")&amp;":"&amp;SUBSTITUTE(ADDRESS(1,MATCH(W$2,INDIRECT("'PSI VC'!"&amp;"3:3"),0)),"$1","")),INDIRECT("'PSI VC'!"&amp;"A:A"),$G479),0)+N("[[[                    Comment: VC PSI                    ]]]")+SUMIFS(INDIRECT("'Assy PSI Shortage'!"&amp;SUBSTITUTE(ADDRESS(1,42+MATCH(W$2,INDIRECT("'Assy PSI Shortage'!"&amp;"AQ2:BA2"),0)),"$1","")&amp;":"&amp;SUBSTITUTE(ADDRESS(1,42+MATCH(W$2,INDIRECT("'Assy PSI Shortage'!"&amp;"AQ2:BA2"),0)),"$1","")),'Assy PSI Shortage'!$AP:$AP,'DA Injection'!$G479)+N("[[[                    Comment: Assy PSI                    ]]]")</f>
        <v>1113</v>
      </c>
      <c r="X480" s="464"/>
      <c r="Y480" s="463">
        <f ca="1">IF(SUMIFS(INDIRECT("'PSI WM REF'!"&amp;SUBSTITUTE(ADDRESS(1,MATCH(Y$2,INDIRECT("'PSI WM REF'!"&amp;"5:5"),0)),"$1","")&amp;":"&amp;SUBSTITUTE(ADDRESS(1,MATCH(Y$2,INDIRECT("'PSI WM REF'!"&amp;"5:5"),0)),"$1","")),INDIRECT("'PSI WM REF'!"&amp;"C:C"),$G479,INDIRECT("'PSI WM REF'!"&amp;"U:U"),"3.Balance stock (only SEHC)")&gt;0,0,IF(ABS(SUMIFS(INDIRECT("'PSI WM REF'!"&amp;SUBSTITUTE(ADDRESS(1,MATCH(Y$2,INDIRECT("'PSI WM REF'!"&amp;"5:5"),0)),"$1","")&amp;":"&amp;SUBSTITUTE(ADDRESS(1,MATCH(Y$2,INDIRECT("'PSI WM REF'!"&amp;"5:5"),0)),"$1","")),INDIRECT("'PSI WM REF'!"&amp;"C:C"),$G479,INDIRECT("'PSI WM REF'!"&amp;"U:U"),"3.Balance stock (only SEHC)"))&gt;SUMIFS(INDIRECT("'PSI WM REF'!"&amp;SUBSTITUTE(ADDRESS(1,MATCH(Y$2,INDIRECT("'PSI WM REF'!"&amp;"5:5"),0)),"$1","")&amp;":"&amp;SUBSTITUTE(ADDRESS(1,MATCH(Y$2,INDIRECT("'PSI WM REF'!"&amp;"5:5"),0)),"$1","")),INDIRECT("'PSI WM REF'!"&amp;"C:C"),$G479,INDIRECT("'PSI WM REF'!"&amp;"U:U"),"1.Requirements (필요량)"),SUMIFS(INDIRECT("'PSI WM REF'!"&amp;SUBSTITUTE(ADDRESS(1,MATCH(Y$2,INDIRECT("'PSI WM REF'!"&amp;"5:5"),0)),"$1","")&amp;":"&amp;SUBSTITUTE(ADDRESS(1,MATCH(Y$2,INDIRECT("'PSI WM REF'!"&amp;"5:5"),0)),"$1","")),INDIRECT("'PSI WM REF'!"&amp;"C:C"),$G479,INDIRECT("'PSI WM REF'!"&amp;"U:U"),"1.Requirements (필요량)"),ABS(SUMIFS(INDIRECT("'PSI WM REF'!"&amp;SUBSTITUTE(ADDRESS(1,MATCH(Y$2,INDIRECT("'PSI WM REF'!"&amp;"5:5"),0)),"$1","")&amp;":"&amp;SUBSTITUTE(ADDRESS(1,MATCH(Y$2,INDIRECT("'PSI WM REF'!"&amp;"5:5"),0)),"$1","")),INDIRECT("'PSI WM REF'!"&amp;"C:C"),$G479,INDIRECT("'PSI WM REF'!"&amp;"U:U"),"3.Balance stock (only SEHC)"))))+N(" [[[[               Comment: WM REF PSI              ]]]")+IFERROR(SUMIFS(INDIRECT("'PSI VC'!"&amp;SUBSTITUTE(ADDRESS(1,MATCH(Y$2,INDIRECT("'PSI VC'!"&amp;"3:3"),0)),"$1","")&amp;":"&amp;SUBSTITUTE(ADDRESS(1,MATCH(Y$2,INDIRECT("'PSI VC'!"&amp;"3:3"),0)),"$1","")),INDIRECT("'PSI VC'!"&amp;"A:A"),$G479),0)+N("[[[                    Comment: VC PSI                    ]]]")+SUMIFS(INDIRECT("'Assy PSI Shortage'!"&amp;SUBSTITUTE(ADDRESS(1,42+MATCH(Y$2,INDIRECT("'Assy PSI Shortage'!"&amp;"AQ2:BA2"),0)),"$1","")&amp;":"&amp;SUBSTITUTE(ADDRESS(1,42+MATCH(Y$2,INDIRECT("'Assy PSI Shortage'!"&amp;"AQ2:BA2"),0)),"$1","")),'Assy PSI Shortage'!$AP:$AP,'DA Injection'!$G479)+N("[[[                    Comment: Assy PSI                    ]]]")</f>
        <v>794</v>
      </c>
      <c r="Z480" s="464"/>
      <c r="AA480" s="463">
        <f ca="1">IF(SUMIFS(INDIRECT("'PSI WM REF'!"&amp;SUBSTITUTE(ADDRESS(1,MATCH(AA$2,INDIRECT("'PSI WM REF'!"&amp;"5:5"),0)),"$1","")&amp;":"&amp;SUBSTITUTE(ADDRESS(1,MATCH(AA$2,INDIRECT("'PSI WM REF'!"&amp;"5:5"),0)),"$1","")),INDIRECT("'PSI WM REF'!"&amp;"C:C"),$G479,INDIRECT("'PSI WM REF'!"&amp;"U:U"),"3.Balance stock (only SEHC)")&gt;0,0,IF(ABS(SUMIFS(INDIRECT("'PSI WM REF'!"&amp;SUBSTITUTE(ADDRESS(1,MATCH(AA$2,INDIRECT("'PSI WM REF'!"&amp;"5:5"),0)),"$1","")&amp;":"&amp;SUBSTITUTE(ADDRESS(1,MATCH(AA$2,INDIRECT("'PSI WM REF'!"&amp;"5:5"),0)),"$1","")),INDIRECT("'PSI WM REF'!"&amp;"C:C"),$G479,INDIRECT("'PSI WM REF'!"&amp;"U:U"),"3.Balance stock (only SEHC)"))&gt;SUMIFS(INDIRECT("'PSI WM REF'!"&amp;SUBSTITUTE(ADDRESS(1,MATCH(AA$2,INDIRECT("'PSI WM REF'!"&amp;"5:5"),0)),"$1","")&amp;":"&amp;SUBSTITUTE(ADDRESS(1,MATCH(AA$2,INDIRECT("'PSI WM REF'!"&amp;"5:5"),0)),"$1","")),INDIRECT("'PSI WM REF'!"&amp;"C:C"),$G479,INDIRECT("'PSI WM REF'!"&amp;"U:U"),"1.Requirements (필요량)"),SUMIFS(INDIRECT("'PSI WM REF'!"&amp;SUBSTITUTE(ADDRESS(1,MATCH(AA$2,INDIRECT("'PSI WM REF'!"&amp;"5:5"),0)),"$1","")&amp;":"&amp;SUBSTITUTE(ADDRESS(1,MATCH(AA$2,INDIRECT("'PSI WM REF'!"&amp;"5:5"),0)),"$1","")),INDIRECT("'PSI WM REF'!"&amp;"C:C"),$G479,INDIRECT("'PSI WM REF'!"&amp;"U:U"),"1.Requirements (필요량)"),ABS(SUMIFS(INDIRECT("'PSI WM REF'!"&amp;SUBSTITUTE(ADDRESS(1,MATCH(AA$2,INDIRECT("'PSI WM REF'!"&amp;"5:5"),0)),"$1","")&amp;":"&amp;SUBSTITUTE(ADDRESS(1,MATCH(AA$2,INDIRECT("'PSI WM REF'!"&amp;"5:5"),0)),"$1","")),INDIRECT("'PSI WM REF'!"&amp;"C:C"),$G479,INDIRECT("'PSI WM REF'!"&amp;"U:U"),"3.Balance stock (only SEHC)"))))+N(" [[[[               Comment: WM REF PSI              ]]]")+IFERROR(SUMIFS(INDIRECT("'PSI VC'!"&amp;SUBSTITUTE(ADDRESS(1,MATCH(AA$2,INDIRECT("'PSI VC'!"&amp;"3:3"),0)),"$1","")&amp;":"&amp;SUBSTITUTE(ADDRESS(1,MATCH(AA$2,INDIRECT("'PSI VC'!"&amp;"3:3"),0)),"$1","")),INDIRECT("'PSI VC'!"&amp;"A:A"),$G479),0)+N("[[[                    Comment: VC PSI                    ]]]")+SUMIFS(INDIRECT("'Assy PSI Shortage'!"&amp;SUBSTITUTE(ADDRESS(1,42+MATCH(AA$2,INDIRECT("'Assy PSI Shortage'!"&amp;"AQ2:BA2"),0)),"$1","")&amp;":"&amp;SUBSTITUTE(ADDRESS(1,42+MATCH(AA$2,INDIRECT("'Assy PSI Shortage'!"&amp;"AQ2:BA2"),0)),"$1","")),'Assy PSI Shortage'!$AP:$AP,'DA Injection'!$G479)+N("[[[                    Comment: Assy PSI                    ]]]")</f>
        <v>0</v>
      </c>
      <c r="AB480" s="464"/>
      <c r="AC480" s="463">
        <f ca="1">IF(SUMIFS(INDIRECT("'PSI WM REF'!"&amp;SUBSTITUTE(ADDRESS(1,MATCH(AC$2,INDIRECT("'PSI WM REF'!"&amp;"5:5"),0)),"$1","")&amp;":"&amp;SUBSTITUTE(ADDRESS(1,MATCH(AC$2,INDIRECT("'PSI WM REF'!"&amp;"5:5"),0)),"$1","")),INDIRECT("'PSI WM REF'!"&amp;"C:C"),$G479,INDIRECT("'PSI WM REF'!"&amp;"U:U"),"3.Balance stock (only SEHC)")&gt;0,0,IF(ABS(SUMIFS(INDIRECT("'PSI WM REF'!"&amp;SUBSTITUTE(ADDRESS(1,MATCH(AC$2,INDIRECT("'PSI WM REF'!"&amp;"5:5"),0)),"$1","")&amp;":"&amp;SUBSTITUTE(ADDRESS(1,MATCH(AC$2,INDIRECT("'PSI WM REF'!"&amp;"5:5"),0)),"$1","")),INDIRECT("'PSI WM REF'!"&amp;"C:C"),$G479,INDIRECT("'PSI WM REF'!"&amp;"U:U"),"3.Balance stock (only SEHC)"))&gt;SUMIFS(INDIRECT("'PSI WM REF'!"&amp;SUBSTITUTE(ADDRESS(1,MATCH(AC$2,INDIRECT("'PSI WM REF'!"&amp;"5:5"),0)),"$1","")&amp;":"&amp;SUBSTITUTE(ADDRESS(1,MATCH(AC$2,INDIRECT("'PSI WM REF'!"&amp;"5:5"),0)),"$1","")),INDIRECT("'PSI WM REF'!"&amp;"C:C"),$G479,INDIRECT("'PSI WM REF'!"&amp;"U:U"),"1.Requirements (필요량)"),SUMIFS(INDIRECT("'PSI WM REF'!"&amp;SUBSTITUTE(ADDRESS(1,MATCH(AC$2,INDIRECT("'PSI WM REF'!"&amp;"5:5"),0)),"$1","")&amp;":"&amp;SUBSTITUTE(ADDRESS(1,MATCH(AC$2,INDIRECT("'PSI WM REF'!"&amp;"5:5"),0)),"$1","")),INDIRECT("'PSI WM REF'!"&amp;"C:C"),$G479,INDIRECT("'PSI WM REF'!"&amp;"U:U"),"1.Requirements (필요량)"),ABS(SUMIFS(INDIRECT("'PSI WM REF'!"&amp;SUBSTITUTE(ADDRESS(1,MATCH(AC$2,INDIRECT("'PSI WM REF'!"&amp;"5:5"),0)),"$1","")&amp;":"&amp;SUBSTITUTE(ADDRESS(1,MATCH(AC$2,INDIRECT("'PSI WM REF'!"&amp;"5:5"),0)),"$1","")),INDIRECT("'PSI WM REF'!"&amp;"C:C"),$G479,INDIRECT("'PSI WM REF'!"&amp;"U:U"),"3.Balance stock (only SEHC)"))))+N(" [[[[               Comment: WM REF PSI              ]]]")+IFERROR(SUMIFS(INDIRECT("'PSI VC'!"&amp;SUBSTITUTE(ADDRESS(1,MATCH(AC$2,INDIRECT("'PSI VC'!"&amp;"3:3"),0)),"$1","")&amp;":"&amp;SUBSTITUTE(ADDRESS(1,MATCH(AC$2,INDIRECT("'PSI VC'!"&amp;"3:3"),0)),"$1","")),INDIRECT("'PSI VC'!"&amp;"A:A"),$G479),0)+N("[[[                    Comment: VC PSI                    ]]]")+SUMIFS(INDIRECT("'Assy PSI Shortage'!"&amp;SUBSTITUTE(ADDRESS(1,42+MATCH(AC$2,INDIRECT("'Assy PSI Shortage'!"&amp;"AQ2:BA2"),0)),"$1","")&amp;":"&amp;SUBSTITUTE(ADDRESS(1,42+MATCH(AC$2,INDIRECT("'Assy PSI Shortage'!"&amp;"AQ2:BA2"),0)),"$1","")),'Assy PSI Shortage'!$AP:$AP,'DA Injection'!$G479)+N("[[[                    Comment: Assy PSI                    ]]]")</f>
        <v>0</v>
      </c>
      <c r="AD480" s="464"/>
      <c r="AE480" s="463">
        <f ca="1">IF(SUMIFS(INDIRECT("'PSI WM REF'!"&amp;SUBSTITUTE(ADDRESS(1,MATCH(AE$2,INDIRECT("'PSI WM REF'!"&amp;"5:5"),0)),"$1","")&amp;":"&amp;SUBSTITUTE(ADDRESS(1,MATCH(AE$2,INDIRECT("'PSI WM REF'!"&amp;"5:5"),0)),"$1","")),INDIRECT("'PSI WM REF'!"&amp;"C:C"),$G479,INDIRECT("'PSI WM REF'!"&amp;"U:U"),"3.Balance stock (only SEHC)")&gt;0,0,IF(ABS(SUMIFS(INDIRECT("'PSI WM REF'!"&amp;SUBSTITUTE(ADDRESS(1,MATCH(AE$2,INDIRECT("'PSI WM REF'!"&amp;"5:5"),0)),"$1","")&amp;":"&amp;SUBSTITUTE(ADDRESS(1,MATCH(AE$2,INDIRECT("'PSI WM REF'!"&amp;"5:5"),0)),"$1","")),INDIRECT("'PSI WM REF'!"&amp;"C:C"),$G479,INDIRECT("'PSI WM REF'!"&amp;"U:U"),"3.Balance stock (only SEHC)"))&gt;SUMIFS(INDIRECT("'PSI WM REF'!"&amp;SUBSTITUTE(ADDRESS(1,MATCH(AE$2,INDIRECT("'PSI WM REF'!"&amp;"5:5"),0)),"$1","")&amp;":"&amp;SUBSTITUTE(ADDRESS(1,MATCH(AE$2,INDIRECT("'PSI WM REF'!"&amp;"5:5"),0)),"$1","")),INDIRECT("'PSI WM REF'!"&amp;"C:C"),$G479,INDIRECT("'PSI WM REF'!"&amp;"U:U"),"1.Requirements (필요량)"),SUMIFS(INDIRECT("'PSI WM REF'!"&amp;SUBSTITUTE(ADDRESS(1,MATCH(AE$2,INDIRECT("'PSI WM REF'!"&amp;"5:5"),0)),"$1","")&amp;":"&amp;SUBSTITUTE(ADDRESS(1,MATCH(AE$2,INDIRECT("'PSI WM REF'!"&amp;"5:5"),0)),"$1","")),INDIRECT("'PSI WM REF'!"&amp;"C:C"),$G479,INDIRECT("'PSI WM REF'!"&amp;"U:U"),"1.Requirements (필요량)"),ABS(SUMIFS(INDIRECT("'PSI WM REF'!"&amp;SUBSTITUTE(ADDRESS(1,MATCH(AE$2,INDIRECT("'PSI WM REF'!"&amp;"5:5"),0)),"$1","")&amp;":"&amp;SUBSTITUTE(ADDRESS(1,MATCH(AE$2,INDIRECT("'PSI WM REF'!"&amp;"5:5"),0)),"$1","")),INDIRECT("'PSI WM REF'!"&amp;"C:C"),$G479,INDIRECT("'PSI WM REF'!"&amp;"U:U"),"3.Balance stock (only SEHC)"))))+N(" [[[[               Comment: WM REF PSI              ]]]")+IFERROR(SUMIFS(INDIRECT("'PSI VC'!"&amp;SUBSTITUTE(ADDRESS(1,MATCH(AE$2,INDIRECT("'PSI VC'!"&amp;"3:3"),0)),"$1","")&amp;":"&amp;SUBSTITUTE(ADDRESS(1,MATCH(AE$2,INDIRECT("'PSI VC'!"&amp;"3:3"),0)),"$1","")),INDIRECT("'PSI VC'!"&amp;"A:A"),$G479),0)+N("[[[                    Comment: VC PSI                    ]]]")+SUMIFS(INDIRECT("'Assy PSI Shortage'!"&amp;SUBSTITUTE(ADDRESS(1,42+MATCH(AE$2,INDIRECT("'Assy PSI Shortage'!"&amp;"AQ2:BA2"),0)),"$1","")&amp;":"&amp;SUBSTITUTE(ADDRESS(1,42+MATCH(AE$2,INDIRECT("'Assy PSI Shortage'!"&amp;"AQ2:BA2"),0)),"$1","")),'Assy PSI Shortage'!$AP:$AP,'DA Injection'!$G479)+N("[[[                    Comment: Assy PSI                    ]]]")</f>
        <v>0</v>
      </c>
      <c r="AF480" s="464"/>
      <c r="AG480" s="463">
        <f ca="1">IF(SUMIFS(INDIRECT("'PSI WM REF'!"&amp;SUBSTITUTE(ADDRESS(1,MATCH(AG$2,INDIRECT("'PSI WM REF'!"&amp;"5:5"),0)),"$1","")&amp;":"&amp;SUBSTITUTE(ADDRESS(1,MATCH(AG$2,INDIRECT("'PSI WM REF'!"&amp;"5:5"),0)),"$1","")),INDIRECT("'PSI WM REF'!"&amp;"C:C"),$G479,INDIRECT("'PSI WM REF'!"&amp;"U:U"),"3.Balance stock (only SEHC)")&gt;0,0,IF(ABS(SUMIFS(INDIRECT("'PSI WM REF'!"&amp;SUBSTITUTE(ADDRESS(1,MATCH(AG$2,INDIRECT("'PSI WM REF'!"&amp;"5:5"),0)),"$1","")&amp;":"&amp;SUBSTITUTE(ADDRESS(1,MATCH(AG$2,INDIRECT("'PSI WM REF'!"&amp;"5:5"),0)),"$1","")),INDIRECT("'PSI WM REF'!"&amp;"C:C"),$G479,INDIRECT("'PSI WM REF'!"&amp;"U:U"),"3.Balance stock (only SEHC)"))&gt;SUMIFS(INDIRECT("'PSI WM REF'!"&amp;SUBSTITUTE(ADDRESS(1,MATCH(AG$2,INDIRECT("'PSI WM REF'!"&amp;"5:5"),0)),"$1","")&amp;":"&amp;SUBSTITUTE(ADDRESS(1,MATCH(AG$2,INDIRECT("'PSI WM REF'!"&amp;"5:5"),0)),"$1","")),INDIRECT("'PSI WM REF'!"&amp;"C:C"),$G479,INDIRECT("'PSI WM REF'!"&amp;"U:U"),"1.Requirements (필요량)"),SUMIFS(INDIRECT("'PSI WM REF'!"&amp;SUBSTITUTE(ADDRESS(1,MATCH(AG$2,INDIRECT("'PSI WM REF'!"&amp;"5:5"),0)),"$1","")&amp;":"&amp;SUBSTITUTE(ADDRESS(1,MATCH(AG$2,INDIRECT("'PSI WM REF'!"&amp;"5:5"),0)),"$1","")),INDIRECT("'PSI WM REF'!"&amp;"C:C"),$G479,INDIRECT("'PSI WM REF'!"&amp;"U:U"),"1.Requirements (필요량)"),ABS(SUMIFS(INDIRECT("'PSI WM REF'!"&amp;SUBSTITUTE(ADDRESS(1,MATCH(AG$2,INDIRECT("'PSI WM REF'!"&amp;"5:5"),0)),"$1","")&amp;":"&amp;SUBSTITUTE(ADDRESS(1,MATCH(AG$2,INDIRECT("'PSI WM REF'!"&amp;"5:5"),0)),"$1","")),INDIRECT("'PSI WM REF'!"&amp;"C:C"),$G479,INDIRECT("'PSI WM REF'!"&amp;"U:U"),"3.Balance stock (only SEHC)"))))+N(" [[[[               Comment: WM REF PSI              ]]]")+IFERROR(SUMIFS(INDIRECT("'PSI VC'!"&amp;SUBSTITUTE(ADDRESS(1,MATCH(AG$2,INDIRECT("'PSI VC'!"&amp;"3:3"),0)),"$1","")&amp;":"&amp;SUBSTITUTE(ADDRESS(1,MATCH(AG$2,INDIRECT("'PSI VC'!"&amp;"3:3"),0)),"$1","")),INDIRECT("'PSI VC'!"&amp;"A:A"),$G479),0)+N("[[[                    Comment: VC PSI                    ]]]")+SUMIFS(INDIRECT("'Assy PSI Shortage'!"&amp;SUBSTITUTE(ADDRESS(1,42+MATCH(AG$2,INDIRECT("'Assy PSI Shortage'!"&amp;"AQ2:BA2"),0)),"$1","")&amp;":"&amp;SUBSTITUTE(ADDRESS(1,42+MATCH(AG$2,INDIRECT("'Assy PSI Shortage'!"&amp;"AQ2:BA2"),0)),"$1","")),'Assy PSI Shortage'!$AP:$AP,'DA Injection'!$G479)+N("[[[                    Comment: Assy PSI                    ]]]")</f>
        <v>0</v>
      </c>
      <c r="AH480" s="464"/>
      <c r="AI480" s="463">
        <f ca="1">IF(SUMIFS(INDIRECT("'PSI WM REF'!"&amp;SUBSTITUTE(ADDRESS(1,MATCH(AI$2,INDIRECT("'PSI WM REF'!"&amp;"5:5"),0)),"$1","")&amp;":"&amp;SUBSTITUTE(ADDRESS(1,MATCH(AI$2,INDIRECT("'PSI WM REF'!"&amp;"5:5"),0)),"$1","")),INDIRECT("'PSI WM REF'!"&amp;"C:C"),$G479,INDIRECT("'PSI WM REF'!"&amp;"U:U"),"3.Balance stock (only SEHC)")&gt;0,0,IF(ABS(SUMIFS(INDIRECT("'PSI WM REF'!"&amp;SUBSTITUTE(ADDRESS(1,MATCH(AI$2,INDIRECT("'PSI WM REF'!"&amp;"5:5"),0)),"$1","")&amp;":"&amp;SUBSTITUTE(ADDRESS(1,MATCH(AI$2,INDIRECT("'PSI WM REF'!"&amp;"5:5"),0)),"$1","")),INDIRECT("'PSI WM REF'!"&amp;"C:C"),$G479,INDIRECT("'PSI WM REF'!"&amp;"U:U"),"3.Balance stock (only SEHC)"))&gt;SUMIFS(INDIRECT("'PSI WM REF'!"&amp;SUBSTITUTE(ADDRESS(1,MATCH(AI$2,INDIRECT("'PSI WM REF'!"&amp;"5:5"),0)),"$1","")&amp;":"&amp;SUBSTITUTE(ADDRESS(1,MATCH(AI$2,INDIRECT("'PSI WM REF'!"&amp;"5:5"),0)),"$1","")),INDIRECT("'PSI WM REF'!"&amp;"C:C"),$G479,INDIRECT("'PSI WM REF'!"&amp;"U:U"),"1.Requirements (필요량)"),SUMIFS(INDIRECT("'PSI WM REF'!"&amp;SUBSTITUTE(ADDRESS(1,MATCH(AI$2,INDIRECT("'PSI WM REF'!"&amp;"5:5"),0)),"$1","")&amp;":"&amp;SUBSTITUTE(ADDRESS(1,MATCH(AI$2,INDIRECT("'PSI WM REF'!"&amp;"5:5"),0)),"$1","")),INDIRECT("'PSI WM REF'!"&amp;"C:C"),$G479,INDIRECT("'PSI WM REF'!"&amp;"U:U"),"1.Requirements (필요량)"),ABS(SUMIFS(INDIRECT("'PSI WM REF'!"&amp;SUBSTITUTE(ADDRESS(1,MATCH(AI$2,INDIRECT("'PSI WM REF'!"&amp;"5:5"),0)),"$1","")&amp;":"&amp;SUBSTITUTE(ADDRESS(1,MATCH(AI$2,INDIRECT("'PSI WM REF'!"&amp;"5:5"),0)),"$1","")),INDIRECT("'PSI WM REF'!"&amp;"C:C"),$G479,INDIRECT("'PSI WM REF'!"&amp;"U:U"),"3.Balance stock (only SEHC)"))))+N(" [[[[               Comment: WM REF PSI              ]]]")+IFERROR(SUMIFS(INDIRECT("'PSI VC'!"&amp;SUBSTITUTE(ADDRESS(1,MATCH(AI$2,INDIRECT("'PSI VC'!"&amp;"3:3"),0)),"$1","")&amp;":"&amp;SUBSTITUTE(ADDRESS(1,MATCH(AI$2,INDIRECT("'PSI VC'!"&amp;"3:3"),0)),"$1","")),INDIRECT("'PSI VC'!"&amp;"A:A"),$G479),0)+N("[[[                    Comment: VC PSI                    ]]]")+SUMIFS(INDIRECT("'Assy PSI Shortage'!"&amp;SUBSTITUTE(ADDRESS(1,42+MATCH(AI$2,INDIRECT("'Assy PSI Shortage'!"&amp;"AQ2:BA2"),0)),"$1","")&amp;":"&amp;SUBSTITUTE(ADDRESS(1,42+MATCH(AI$2,INDIRECT("'Assy PSI Shortage'!"&amp;"AQ2:BA2"),0)),"$1","")),'Assy PSI Shortage'!$AP:$AP,'DA Injection'!$G479)+N("[[[                    Comment: Assy PSI                    ]]]")</f>
        <v>0</v>
      </c>
      <c r="AJ480" s="464"/>
      <c r="AK480" s="150"/>
      <c r="AL480" s="150"/>
      <c r="AM480" s="150"/>
      <c r="AN480" s="150"/>
      <c r="AO480" s="150"/>
      <c r="AP480" s="150"/>
      <c r="AQ480" s="150"/>
      <c r="AR480" s="150"/>
      <c r="AS480" s="150"/>
      <c r="AT480" s="150"/>
      <c r="AU480" s="150"/>
      <c r="AV480" s="150"/>
      <c r="AW480" s="150"/>
      <c r="AX480" s="150"/>
      <c r="AY480" s="150"/>
      <c r="AZ480" s="150"/>
      <c r="BA480" s="150"/>
      <c r="BB480" s="150"/>
      <c r="BC480" s="150"/>
      <c r="BD480" s="150"/>
      <c r="BE480" s="150"/>
      <c r="BF480" s="150"/>
      <c r="BG480" s="150"/>
      <c r="BH480" s="150"/>
      <c r="BI480" s="150"/>
      <c r="BJ480" s="150"/>
      <c r="BK480" s="150"/>
      <c r="BL480" s="150"/>
      <c r="BM480" s="150"/>
      <c r="BN480" s="150"/>
      <c r="BO480" s="150"/>
      <c r="BP480" s="150"/>
      <c r="BQ480" s="150"/>
      <c r="BR480" s="150"/>
    </row>
    <row r="481" spans="1:70" s="115" customFormat="1" ht="33">
      <c r="A481" s="114"/>
      <c r="B481" s="121"/>
      <c r="C481" s="144">
        <f t="shared" ca="1" si="538"/>
        <v>69</v>
      </c>
      <c r="D481" s="264" t="str">
        <f t="shared" ca="1" si="538"/>
        <v>-</v>
      </c>
      <c r="E481" s="144">
        <f t="shared" ref="E481:M481" ca="1" si="572">E480</f>
        <v>49</v>
      </c>
      <c r="F481" s="144">
        <f t="shared" ca="1" si="572"/>
        <v>550</v>
      </c>
      <c r="G481" s="144" t="str">
        <f t="shared" ca="1" si="572"/>
        <v>DA67-04511B</v>
      </c>
      <c r="H481" s="196">
        <f t="shared" ca="1" si="572"/>
        <v>1797</v>
      </c>
      <c r="I481" s="144">
        <f t="shared" si="572"/>
        <v>0</v>
      </c>
      <c r="J481" s="212">
        <f t="shared" ca="1" si="572"/>
        <v>1</v>
      </c>
      <c r="K481" s="146">
        <f t="shared" ca="1" si="572"/>
        <v>110</v>
      </c>
      <c r="L481" s="146">
        <f t="shared" ca="1" si="572"/>
        <v>65</v>
      </c>
      <c r="M481" s="146">
        <f t="shared" ca="1" si="572"/>
        <v>1</v>
      </c>
      <c r="N481" s="193">
        <f t="shared" ca="1" si="546"/>
        <v>55.384615384615387</v>
      </c>
      <c r="O481" s="134"/>
      <c r="P481" s="127" t="s">
        <v>240</v>
      </c>
      <c r="Q481" s="208"/>
      <c r="R481" s="208"/>
      <c r="S481" s="208"/>
      <c r="T481" s="208"/>
      <c r="U481" s="208"/>
      <c r="V481" s="208"/>
      <c r="W481" s="208"/>
      <c r="X481" s="208"/>
      <c r="Y481" s="208"/>
      <c r="Z481" s="208"/>
      <c r="AA481" s="208"/>
      <c r="AB481" s="208"/>
      <c r="AC481" s="208"/>
      <c r="AD481" s="208"/>
      <c r="AE481" s="208"/>
      <c r="AF481" s="208"/>
      <c r="AG481" s="208"/>
      <c r="AH481" s="208"/>
      <c r="AI481" s="208"/>
      <c r="AJ481" s="208"/>
      <c r="AK481" s="150"/>
      <c r="AL481" s="150"/>
      <c r="AM481" s="150"/>
      <c r="AN481" s="150"/>
      <c r="AO481" s="150"/>
      <c r="AP481" s="150"/>
      <c r="AQ481" s="150"/>
      <c r="AR481" s="150"/>
      <c r="AS481" s="150"/>
      <c r="AT481" s="150"/>
      <c r="AU481" s="150"/>
      <c r="AV481" s="150"/>
      <c r="AW481" s="150"/>
      <c r="AX481" s="150"/>
      <c r="AY481" s="150"/>
      <c r="AZ481" s="150"/>
      <c r="BA481" s="150"/>
      <c r="BB481" s="150"/>
      <c r="BC481" s="150"/>
      <c r="BD481" s="150"/>
      <c r="BE481" s="150"/>
      <c r="BF481" s="150"/>
      <c r="BG481" s="150"/>
      <c r="BH481" s="150"/>
      <c r="BI481" s="150"/>
      <c r="BJ481" s="150"/>
      <c r="BK481" s="150"/>
      <c r="BL481" s="150"/>
      <c r="BM481" s="150"/>
      <c r="BN481" s="150"/>
      <c r="BO481" s="150"/>
      <c r="BP481" s="150"/>
      <c r="BQ481" s="150"/>
      <c r="BR481" s="150"/>
    </row>
    <row r="482" spans="1:70" s="55" customFormat="1" ht="33">
      <c r="A482" s="54">
        <f ca="1">IF(ISTEXT($G482),COUNTIF($G$6:$G482,"*")," ")</f>
        <v>477</v>
      </c>
      <c r="B482" s="122">
        <v>43524</v>
      </c>
      <c r="C482" s="144">
        <f t="shared" ca="1" si="538"/>
        <v>69</v>
      </c>
      <c r="D482" s="264" t="str">
        <f t="shared" ca="1" si="538"/>
        <v>-</v>
      </c>
      <c r="E482" s="144">
        <f t="shared" ref="E482:M482" ca="1" si="573">E481</f>
        <v>49</v>
      </c>
      <c r="F482" s="144">
        <f t="shared" ca="1" si="573"/>
        <v>550</v>
      </c>
      <c r="G482" s="144" t="str">
        <f t="shared" ca="1" si="573"/>
        <v>DA67-04511B</v>
      </c>
      <c r="H482" s="196">
        <f t="shared" ca="1" si="573"/>
        <v>1797</v>
      </c>
      <c r="I482" s="144">
        <f t="shared" si="573"/>
        <v>0</v>
      </c>
      <c r="J482" s="212">
        <f t="shared" ca="1" si="573"/>
        <v>1</v>
      </c>
      <c r="K482" s="146">
        <f t="shared" ca="1" si="573"/>
        <v>110</v>
      </c>
      <c r="L482" s="146">
        <f t="shared" ca="1" si="573"/>
        <v>65</v>
      </c>
      <c r="M482" s="146">
        <f t="shared" ca="1" si="573"/>
        <v>1</v>
      </c>
      <c r="N482" s="193">
        <f t="shared" ca="1" si="546"/>
        <v>55.384615384615387</v>
      </c>
      <c r="O482" s="198">
        <f ca="1">SUM(Q482:AJ482)-H479-I479</f>
        <v>-1797</v>
      </c>
      <c r="P482" s="127" t="s">
        <v>232</v>
      </c>
      <c r="Q482" s="128">
        <f t="shared" ref="Q482:AJ482" ca="1" si="574">Q481*$N479</f>
        <v>0</v>
      </c>
      <c r="R482" s="128">
        <f t="shared" ca="1" si="574"/>
        <v>0</v>
      </c>
      <c r="S482" s="128">
        <f t="shared" ca="1" si="574"/>
        <v>0</v>
      </c>
      <c r="T482" s="128">
        <f t="shared" ca="1" si="574"/>
        <v>0</v>
      </c>
      <c r="U482" s="128">
        <f t="shared" ca="1" si="574"/>
        <v>0</v>
      </c>
      <c r="V482" s="128">
        <f t="shared" ca="1" si="574"/>
        <v>0</v>
      </c>
      <c r="W482" s="128">
        <f t="shared" ca="1" si="574"/>
        <v>0</v>
      </c>
      <c r="X482" s="128">
        <f t="shared" ca="1" si="574"/>
        <v>0</v>
      </c>
      <c r="Y482" s="128">
        <f t="shared" ca="1" si="574"/>
        <v>0</v>
      </c>
      <c r="Z482" s="128">
        <f t="shared" ca="1" si="574"/>
        <v>0</v>
      </c>
      <c r="AA482" s="128">
        <f t="shared" ca="1" si="574"/>
        <v>0</v>
      </c>
      <c r="AB482" s="128">
        <f t="shared" ca="1" si="574"/>
        <v>0</v>
      </c>
      <c r="AC482" s="128">
        <f t="shared" ca="1" si="574"/>
        <v>0</v>
      </c>
      <c r="AD482" s="128">
        <f t="shared" ca="1" si="574"/>
        <v>0</v>
      </c>
      <c r="AE482" s="128">
        <f t="shared" ca="1" si="574"/>
        <v>0</v>
      </c>
      <c r="AF482" s="128">
        <f t="shared" ca="1" si="574"/>
        <v>0</v>
      </c>
      <c r="AG482" s="128">
        <f t="shared" ca="1" si="574"/>
        <v>0</v>
      </c>
      <c r="AH482" s="128">
        <f t="shared" ca="1" si="574"/>
        <v>0</v>
      </c>
      <c r="AI482" s="128">
        <f t="shared" ca="1" si="574"/>
        <v>0</v>
      </c>
      <c r="AJ482" s="128">
        <f t="shared" ca="1" si="574"/>
        <v>0</v>
      </c>
      <c r="AK482" s="151"/>
      <c r="AL482" s="151"/>
      <c r="AM482" s="151"/>
      <c r="AN482" s="151"/>
      <c r="AO482" s="151"/>
      <c r="AP482" s="151"/>
      <c r="AQ482" s="151"/>
      <c r="AR482" s="151"/>
      <c r="AS482" s="151"/>
      <c r="AT482" s="151"/>
      <c r="AU482" s="151"/>
      <c r="AV482" s="151"/>
      <c r="AW482" s="151"/>
      <c r="AX482" s="151"/>
      <c r="AY482" s="151"/>
      <c r="AZ482" s="151"/>
      <c r="BA482" s="151"/>
      <c r="BB482" s="151"/>
      <c r="BC482" s="151"/>
      <c r="BD482" s="151"/>
      <c r="BE482" s="151"/>
      <c r="BF482" s="151"/>
      <c r="BG482" s="151"/>
      <c r="BH482" s="151"/>
      <c r="BI482" s="151"/>
      <c r="BJ482" s="151"/>
      <c r="BK482" s="151"/>
      <c r="BL482" s="151"/>
      <c r="BM482" s="151"/>
      <c r="BN482" s="151"/>
      <c r="BO482" s="151"/>
      <c r="BP482" s="151"/>
      <c r="BQ482" s="151"/>
      <c r="BR482" s="151"/>
    </row>
    <row r="483" spans="1:70" s="38" customFormat="1" ht="33">
      <c r="A483" s="35"/>
      <c r="B483" s="123"/>
      <c r="C483" s="144">
        <f t="shared" ca="1" si="538"/>
        <v>69</v>
      </c>
      <c r="D483" s="264" t="str">
        <f t="shared" ca="1" si="538"/>
        <v>-</v>
      </c>
      <c r="E483" s="144">
        <f t="shared" ref="E483:M483" ca="1" si="575">E482</f>
        <v>49</v>
      </c>
      <c r="F483" s="144">
        <f t="shared" ca="1" si="575"/>
        <v>550</v>
      </c>
      <c r="G483" s="144" t="str">
        <f t="shared" ca="1" si="575"/>
        <v>DA67-04511B</v>
      </c>
      <c r="H483" s="196">
        <f t="shared" ca="1" si="575"/>
        <v>1797</v>
      </c>
      <c r="I483" s="144">
        <f t="shared" si="575"/>
        <v>0</v>
      </c>
      <c r="J483" s="212">
        <f t="shared" ca="1" si="575"/>
        <v>1</v>
      </c>
      <c r="K483" s="146">
        <f t="shared" ca="1" si="575"/>
        <v>110</v>
      </c>
      <c r="L483" s="146">
        <f t="shared" ca="1" si="575"/>
        <v>65</v>
      </c>
      <c r="M483" s="146">
        <f t="shared" ca="1" si="575"/>
        <v>1</v>
      </c>
      <c r="N483" s="193">
        <f t="shared" ca="1" si="546"/>
        <v>55.384615384615387</v>
      </c>
      <c r="O483" s="135">
        <f ca="1">SUM(Q483:AJ483)</f>
        <v>2140</v>
      </c>
      <c r="P483" s="131" t="s">
        <v>233</v>
      </c>
      <c r="Q483" s="129">
        <f ca="1">SUMIFS('Production Result'!$D:$D,'Production Result'!$C:$C,'DA Injection'!$G483,'Production Result'!$B:$B,'DA Injection'!Q$2)</f>
        <v>310</v>
      </c>
      <c r="R483" s="129">
        <f ca="1">SUMIFS('Production Result'!$E:$E,'Production Result'!$C:$C,'DA Injection'!$G483,'Production Result'!$B:$B,'DA Injection'!Q$2)</f>
        <v>630</v>
      </c>
      <c r="S483" s="129">
        <f ca="1">SUMIFS('Production Result'!$D:$D,'Production Result'!$C:$C,'DA Injection'!$G483,'Production Result'!$B:$B,'DA Injection'!S$2)</f>
        <v>700</v>
      </c>
      <c r="T483" s="129">
        <f ca="1">SUMIFS('Production Result'!$E:$E,'Production Result'!$C:$C,'DA Injection'!$G483,'Production Result'!$B:$B,'DA Injection'!S$2)</f>
        <v>500</v>
      </c>
      <c r="U483" s="129">
        <f ca="1">SUMIFS('Production Result'!$D:$D,'Production Result'!$C:$C,'DA Injection'!$G483,'Production Result'!$B:$B,'DA Injection'!U$2)</f>
        <v>0</v>
      </c>
      <c r="V483" s="129">
        <f ca="1">SUMIFS('Production Result'!$E:$E,'Production Result'!$C:$C,'DA Injection'!$G483,'Production Result'!$B:$B,'DA Injection'!U$2)</f>
        <v>0</v>
      </c>
      <c r="W483" s="129">
        <f ca="1">SUMIFS('Production Result'!$D:$D,'Production Result'!$C:$C,'DA Injection'!$G483,'Production Result'!$B:$B,'DA Injection'!W$2)</f>
        <v>0</v>
      </c>
      <c r="X483" s="129">
        <f ca="1">SUMIFS('Production Result'!$E:$E,'Production Result'!$C:$C,'DA Injection'!$G483,'Production Result'!$B:$B,'DA Injection'!W$2)</f>
        <v>0</v>
      </c>
      <c r="Y483" s="129">
        <f ca="1">SUMIFS('Production Result'!$D:$D,'Production Result'!$C:$C,'DA Injection'!$G483,'Production Result'!$B:$B,'DA Injection'!Y$2)</f>
        <v>0</v>
      </c>
      <c r="Z483" s="129">
        <f ca="1">SUMIFS('Production Result'!$E:$E,'Production Result'!$C:$C,'DA Injection'!$G483,'Production Result'!$B:$B,'DA Injection'!Y$2)</f>
        <v>0</v>
      </c>
      <c r="AA483" s="129">
        <f ca="1">SUMIFS('Production Result'!$D:$D,'Production Result'!$C:$C,'DA Injection'!$G483,'Production Result'!$B:$B,'DA Injection'!AA$2)</f>
        <v>0</v>
      </c>
      <c r="AB483" s="129">
        <f ca="1">SUMIFS('Production Result'!$E:$E,'Production Result'!$C:$C,'DA Injection'!$G483,'Production Result'!$B:$B,'DA Injection'!AA$2)</f>
        <v>0</v>
      </c>
      <c r="AC483" s="129">
        <f ca="1">SUMIFS('Production Result'!$D:$D,'Production Result'!$C:$C,'DA Injection'!$G483,'Production Result'!$B:$B,'DA Injection'!AC$2)</f>
        <v>0</v>
      </c>
      <c r="AD483" s="129">
        <f ca="1">SUMIFS('Production Result'!$E:$E,'Production Result'!$C:$C,'DA Injection'!$G483,'Production Result'!$B:$B,'DA Injection'!AC$2)</f>
        <v>0</v>
      </c>
      <c r="AE483" s="129">
        <f ca="1">SUMIFS('Production Result'!$D:$D,'Production Result'!$C:$C,'DA Injection'!$G483,'Production Result'!$B:$B,'DA Injection'!AE$2)</f>
        <v>0</v>
      </c>
      <c r="AF483" s="129">
        <f ca="1">SUMIFS('Production Result'!$E:$E,'Production Result'!$C:$C,'DA Injection'!$G483,'Production Result'!$B:$B,'DA Injection'!AE$2)</f>
        <v>0</v>
      </c>
      <c r="AG483" s="129">
        <f ca="1">SUMIFS('Production Result'!$D:$D,'Production Result'!$C:$C,'DA Injection'!$G483,'Production Result'!$B:$B,'DA Injection'!AG$2)</f>
        <v>0</v>
      </c>
      <c r="AH483" s="129">
        <f ca="1">SUMIFS('Production Result'!$E:$E,'Production Result'!$C:$C,'DA Injection'!$G483,'Production Result'!$B:$B,'DA Injection'!AG$2)</f>
        <v>0</v>
      </c>
      <c r="AI483" s="129">
        <f ca="1">SUMIFS('Production Result'!$D:$D,'Production Result'!$C:$C,'DA Injection'!$G483,'Production Result'!$B:$B,'DA Injection'!AI$2)</f>
        <v>0</v>
      </c>
      <c r="AJ483" s="129">
        <f ca="1">SUMIFS('Production Result'!$E:$E,'Production Result'!$C:$C,'DA Injection'!$G483,'Production Result'!$B:$B,'DA Injection'!AI$2)</f>
        <v>0</v>
      </c>
      <c r="AK483" s="151"/>
      <c r="AL483" s="151"/>
      <c r="AM483" s="151"/>
      <c r="AN483" s="151"/>
      <c r="AO483" s="151"/>
      <c r="AP483" s="151"/>
      <c r="AQ483" s="151"/>
      <c r="AR483" s="151"/>
      <c r="AS483" s="151"/>
      <c r="AT483" s="151"/>
      <c r="AU483" s="151"/>
      <c r="AV483" s="151"/>
      <c r="AW483" s="151"/>
      <c r="AX483" s="151"/>
      <c r="AY483" s="151"/>
      <c r="AZ483" s="151"/>
      <c r="BA483" s="151"/>
      <c r="BB483" s="151"/>
      <c r="BC483" s="151"/>
      <c r="BD483" s="151"/>
      <c r="BE483" s="151"/>
      <c r="BF483" s="151"/>
      <c r="BG483" s="151"/>
      <c r="BH483" s="151"/>
      <c r="BI483" s="151"/>
      <c r="BJ483" s="151"/>
      <c r="BK483" s="151"/>
      <c r="BL483" s="151"/>
      <c r="BM483" s="151"/>
      <c r="BN483" s="151"/>
      <c r="BO483" s="151"/>
      <c r="BP483" s="151"/>
      <c r="BQ483" s="151"/>
      <c r="BR483" s="151"/>
    </row>
    <row r="484" spans="1:70" s="38" customFormat="1" ht="33">
      <c r="A484" s="35"/>
      <c r="B484" s="123"/>
      <c r="C484" s="144">
        <f t="shared" ca="1" si="538"/>
        <v>69</v>
      </c>
      <c r="D484" s="264" t="str">
        <f t="shared" ca="1" si="538"/>
        <v>-</v>
      </c>
      <c r="E484" s="144">
        <f t="shared" ref="E484:M484" ca="1" si="576">E483</f>
        <v>49</v>
      </c>
      <c r="F484" s="144">
        <f t="shared" ca="1" si="576"/>
        <v>550</v>
      </c>
      <c r="G484" s="144" t="str">
        <f t="shared" ca="1" si="576"/>
        <v>DA67-04511B</v>
      </c>
      <c r="H484" s="196">
        <f t="shared" ca="1" si="576"/>
        <v>1797</v>
      </c>
      <c r="I484" s="144">
        <f t="shared" si="576"/>
        <v>0</v>
      </c>
      <c r="J484" s="212">
        <f t="shared" ca="1" si="576"/>
        <v>1</v>
      </c>
      <c r="K484" s="146">
        <f t="shared" ca="1" si="576"/>
        <v>110</v>
      </c>
      <c r="L484" s="146">
        <f t="shared" ca="1" si="576"/>
        <v>65</v>
      </c>
      <c r="M484" s="146">
        <f t="shared" ca="1" si="576"/>
        <v>1</v>
      </c>
      <c r="N484" s="193">
        <f t="shared" ca="1" si="546"/>
        <v>55.384615384615387</v>
      </c>
      <c r="O484" s="135">
        <f ca="1">SUM(Q484:AJ484)</f>
        <v>95</v>
      </c>
      <c r="P484" s="132" t="s">
        <v>234</v>
      </c>
      <c r="Q484" s="129">
        <f ca="1">SUMIFS('Production Result'!$F:$F,'Production Result'!$C:$C,'DA Injection'!$G484,'Production Result'!$B:$B,'DA Injection'!Q$2)</f>
        <v>15</v>
      </c>
      <c r="R484" s="129">
        <f ca="1">SUMIFS('Production Result'!$G:$G,'Production Result'!$C:$C,'DA Injection'!$G484,'Production Result'!$B:$B,'DA Injection'!Q$2)</f>
        <v>15</v>
      </c>
      <c r="S484" s="129">
        <f ca="1">SUMIFS('Production Result'!$F:$F,'Production Result'!$C:$C,'DA Injection'!$G484,'Production Result'!$B:$B,'DA Injection'!S$2)</f>
        <v>17</v>
      </c>
      <c r="T484" s="129">
        <f ca="1">SUMIFS('Production Result'!$G:$G,'Production Result'!$C:$C,'DA Injection'!$G484,'Production Result'!$B:$B,'DA Injection'!S$2)</f>
        <v>48</v>
      </c>
      <c r="U484" s="129">
        <f ca="1">SUMIFS('Production Result'!$F:$F,'Production Result'!$C:$C,'DA Injection'!$G484,'Production Result'!$B:$B,'DA Injection'!U$2)</f>
        <v>0</v>
      </c>
      <c r="V484" s="129">
        <f ca="1">SUMIFS('Production Result'!$G:$G,'Production Result'!$C:$C,'DA Injection'!$G484,'Production Result'!$B:$B,'DA Injection'!U$2)</f>
        <v>0</v>
      </c>
      <c r="W484" s="129">
        <f ca="1">SUMIFS('Production Result'!$F:$F,'Production Result'!$C:$C,'DA Injection'!$G484,'Production Result'!$B:$B,'DA Injection'!W$2)</f>
        <v>0</v>
      </c>
      <c r="X484" s="129">
        <f ca="1">SUMIFS('Production Result'!$G:$G,'Production Result'!$C:$C,'DA Injection'!$G484,'Production Result'!$B:$B,'DA Injection'!W$2)</f>
        <v>0</v>
      </c>
      <c r="Y484" s="129">
        <f ca="1">SUMIFS('Production Result'!$F:$F,'Production Result'!$C:$C,'DA Injection'!$G484,'Production Result'!$B:$B,'DA Injection'!Y$2)</f>
        <v>0</v>
      </c>
      <c r="Z484" s="129">
        <f ca="1">SUMIFS('Production Result'!$G:$G,'Production Result'!$C:$C,'DA Injection'!$G484,'Production Result'!$B:$B,'DA Injection'!Y$2)</f>
        <v>0</v>
      </c>
      <c r="AA484" s="129">
        <f ca="1">SUMIFS('Production Result'!$F:$F,'Production Result'!$C:$C,'DA Injection'!$G484,'Production Result'!$B:$B,'DA Injection'!AA$2)</f>
        <v>0</v>
      </c>
      <c r="AB484" s="129">
        <f ca="1">SUMIFS('Production Result'!$G:$G,'Production Result'!$C:$C,'DA Injection'!$G484,'Production Result'!$B:$B,'DA Injection'!AA$2)</f>
        <v>0</v>
      </c>
      <c r="AC484" s="129">
        <f ca="1">SUMIFS('Production Result'!$F:$F,'Production Result'!$C:$C,'DA Injection'!$G484,'Production Result'!$B:$B,'DA Injection'!AC$2)</f>
        <v>0</v>
      </c>
      <c r="AD484" s="129">
        <f ca="1">SUMIFS('Production Result'!$G:$G,'Production Result'!$C:$C,'DA Injection'!$G484,'Production Result'!$B:$B,'DA Injection'!AC$2)</f>
        <v>0</v>
      </c>
      <c r="AE484" s="129">
        <f ca="1">SUMIFS('Production Result'!$F:$F,'Production Result'!$C:$C,'DA Injection'!$G484,'Production Result'!$B:$B,'DA Injection'!AE$2)</f>
        <v>0</v>
      </c>
      <c r="AF484" s="129">
        <f ca="1">SUMIFS('Production Result'!$G:$G,'Production Result'!$C:$C,'DA Injection'!$G484,'Production Result'!$B:$B,'DA Injection'!AE$2)</f>
        <v>0</v>
      </c>
      <c r="AG484" s="129">
        <f ca="1">SUMIFS('Production Result'!$F:$F,'Production Result'!$C:$C,'DA Injection'!$G484,'Production Result'!$B:$B,'DA Injection'!AG$2)</f>
        <v>0</v>
      </c>
      <c r="AH484" s="129">
        <f ca="1">SUMIFS('Production Result'!$G:$G,'Production Result'!$C:$C,'DA Injection'!$G484,'Production Result'!$B:$B,'DA Injection'!AG$2)</f>
        <v>0</v>
      </c>
      <c r="AI484" s="129">
        <f ca="1">SUMIFS('Production Result'!$F:$F,'Production Result'!$C:$C,'DA Injection'!$G484,'Production Result'!$B:$B,'DA Injection'!AI$2)</f>
        <v>0</v>
      </c>
      <c r="AJ484" s="129">
        <f ca="1">SUMIFS('Production Result'!$G:$G,'Production Result'!$C:$C,'DA Injection'!$G484,'Production Result'!$B:$B,'DA Injection'!AI$2)</f>
        <v>0</v>
      </c>
      <c r="AK484" s="151"/>
      <c r="AL484" s="151"/>
      <c r="AM484" s="151"/>
      <c r="AN484" s="151"/>
      <c r="AO484" s="151"/>
      <c r="AP484" s="151"/>
      <c r="AQ484" s="151"/>
      <c r="AR484" s="151"/>
      <c r="AS484" s="151"/>
      <c r="AT484" s="151"/>
      <c r="AU484" s="151"/>
      <c r="AV484" s="151"/>
      <c r="AW484" s="151"/>
      <c r="AX484" s="151"/>
      <c r="AY484" s="151"/>
      <c r="AZ484" s="151"/>
      <c r="BA484" s="151"/>
      <c r="BB484" s="151"/>
      <c r="BC484" s="151"/>
      <c r="BD484" s="151"/>
      <c r="BE484" s="151"/>
      <c r="BF484" s="151"/>
      <c r="BG484" s="151"/>
      <c r="BH484" s="151"/>
      <c r="BI484" s="151"/>
      <c r="BJ484" s="151"/>
      <c r="BK484" s="151"/>
      <c r="BL484" s="151"/>
      <c r="BM484" s="151"/>
      <c r="BN484" s="151"/>
      <c r="BO484" s="151"/>
      <c r="BP484" s="151"/>
      <c r="BQ484" s="151"/>
      <c r="BR484" s="151"/>
    </row>
    <row r="485" spans="1:70" s="38" customFormat="1" ht="33">
      <c r="A485" s="35"/>
      <c r="B485" s="123"/>
      <c r="C485" s="145">
        <f t="shared" ca="1" si="538"/>
        <v>69</v>
      </c>
      <c r="D485" s="264" t="str">
        <f t="shared" ca="1" si="538"/>
        <v>-</v>
      </c>
      <c r="E485" s="145">
        <f t="shared" ref="E485:M485" ca="1" si="577">E484</f>
        <v>49</v>
      </c>
      <c r="F485" s="145">
        <f t="shared" ca="1" si="577"/>
        <v>550</v>
      </c>
      <c r="G485" s="145" t="str">
        <f t="shared" ca="1" si="577"/>
        <v>DA67-04511B</v>
      </c>
      <c r="H485" s="196">
        <f t="shared" ca="1" si="577"/>
        <v>1797</v>
      </c>
      <c r="I485" s="145">
        <f t="shared" si="577"/>
        <v>0</v>
      </c>
      <c r="J485" s="213">
        <f t="shared" ca="1" si="577"/>
        <v>1</v>
      </c>
      <c r="K485" s="146">
        <f t="shared" ca="1" si="577"/>
        <v>110</v>
      </c>
      <c r="L485" s="146">
        <f t="shared" ca="1" si="577"/>
        <v>65</v>
      </c>
      <c r="M485" s="146">
        <f t="shared" ca="1" si="577"/>
        <v>1</v>
      </c>
      <c r="N485" s="194">
        <f t="shared" ca="1" si="546"/>
        <v>55.384615384615387</v>
      </c>
      <c r="O485" s="137">
        <f ca="1">O484/O483</f>
        <v>4.4392523364485979E-2</v>
      </c>
      <c r="P485" s="136" t="s">
        <v>239</v>
      </c>
      <c r="Q485" s="138">
        <f t="shared" ref="Q485:AJ485" ca="1" si="578">IFERROR(Q484/Q483,"")</f>
        <v>4.8387096774193547E-2</v>
      </c>
      <c r="R485" s="138">
        <f t="shared" ca="1" si="578"/>
        <v>2.3809523809523808E-2</v>
      </c>
      <c r="S485" s="138">
        <f t="shared" ca="1" si="578"/>
        <v>2.4285714285714285E-2</v>
      </c>
      <c r="T485" s="138">
        <f t="shared" ca="1" si="578"/>
        <v>9.6000000000000002E-2</v>
      </c>
      <c r="U485" s="138" t="str">
        <f t="shared" ca="1" si="578"/>
        <v/>
      </c>
      <c r="V485" s="138" t="str">
        <f t="shared" ca="1" si="578"/>
        <v/>
      </c>
      <c r="W485" s="138" t="str">
        <f t="shared" ca="1" si="578"/>
        <v/>
      </c>
      <c r="X485" s="138" t="str">
        <f t="shared" ca="1" si="578"/>
        <v/>
      </c>
      <c r="Y485" s="138" t="str">
        <f t="shared" ca="1" si="578"/>
        <v/>
      </c>
      <c r="Z485" s="138" t="str">
        <f t="shared" ca="1" si="578"/>
        <v/>
      </c>
      <c r="AA485" s="138" t="str">
        <f t="shared" ca="1" si="578"/>
        <v/>
      </c>
      <c r="AB485" s="138" t="str">
        <f t="shared" ca="1" si="578"/>
        <v/>
      </c>
      <c r="AC485" s="138" t="str">
        <f t="shared" ca="1" si="578"/>
        <v/>
      </c>
      <c r="AD485" s="138" t="str">
        <f t="shared" ca="1" si="578"/>
        <v/>
      </c>
      <c r="AE485" s="138" t="str">
        <f t="shared" ca="1" si="578"/>
        <v/>
      </c>
      <c r="AF485" s="138" t="str">
        <f t="shared" ca="1" si="578"/>
        <v/>
      </c>
      <c r="AG485" s="138" t="str">
        <f t="shared" ca="1" si="578"/>
        <v/>
      </c>
      <c r="AH485" s="138" t="str">
        <f t="shared" ca="1" si="578"/>
        <v/>
      </c>
      <c r="AI485" s="138" t="str">
        <f t="shared" ca="1" si="578"/>
        <v/>
      </c>
      <c r="AJ485" s="138" t="str">
        <f t="shared" ca="1" si="578"/>
        <v/>
      </c>
      <c r="AK485" s="151"/>
      <c r="AL485" s="151"/>
      <c r="AM485" s="151"/>
      <c r="AN485" s="151"/>
      <c r="AO485" s="151"/>
      <c r="AP485" s="151"/>
      <c r="AQ485" s="151"/>
      <c r="AR485" s="151"/>
      <c r="AS485" s="151"/>
      <c r="AT485" s="151"/>
      <c r="AU485" s="151"/>
      <c r="AV485" s="151"/>
      <c r="AW485" s="151"/>
      <c r="AX485" s="151"/>
      <c r="AY485" s="151"/>
      <c r="AZ485" s="151"/>
      <c r="BA485" s="151"/>
      <c r="BB485" s="151"/>
      <c r="BC485" s="151"/>
      <c r="BD485" s="151"/>
      <c r="BE485" s="151"/>
      <c r="BF485" s="151"/>
      <c r="BG485" s="151"/>
      <c r="BH485" s="151"/>
      <c r="BI485" s="151"/>
      <c r="BJ485" s="151"/>
      <c r="BK485" s="151"/>
      <c r="BL485" s="151"/>
      <c r="BM485" s="151"/>
      <c r="BN485" s="151"/>
      <c r="BO485" s="151"/>
      <c r="BP485" s="151"/>
      <c r="BQ485" s="151"/>
      <c r="BR485" s="151"/>
    </row>
    <row r="486" spans="1:70" s="115" customFormat="1" ht="33">
      <c r="A486" s="114"/>
      <c r="B486" s="121"/>
      <c r="C486" s="141">
        <f ca="1">IF(P490="Good",COUNTIF(INDIRECT("P1:P"&amp;ROW(P490)),"Good"))</f>
        <v>70</v>
      </c>
      <c r="D486" s="285">
        <f ca="1">IFERROR(SUM(Q490:AJ490)/SUM(Q489:AJ489),"-")</f>
        <v>0</v>
      </c>
      <c r="E486" s="139">
        <f ca="1">VLOOKUP(G486,'Code List'!B:D,2,0)</f>
        <v>31</v>
      </c>
      <c r="F486" s="139">
        <f ca="1">VLOOKUP(G486,'Code List'!B:D,3,0)</f>
        <v>850</v>
      </c>
      <c r="G486" s="433" t="str">
        <f ca="1">VLOOKUP(C486,'Code List'!A:B,2,0)</f>
        <v>DJ64-01005Q</v>
      </c>
      <c r="H486" s="195">
        <f ca="1">SUM(Q487:AJ487)-K486</f>
        <v>2588</v>
      </c>
      <c r="I486" s="133"/>
      <c r="J486" s="211">
        <f ca="1">VLOOKUP(G486,'Code List'!B:G,6,0)</f>
        <v>1</v>
      </c>
      <c r="K486" s="140">
        <f ca="1">SUMIFS(Stock!C:C,Stock!B:B,'DA Injection'!G486)+SUMIFS(Stock!C:C,Stock!B:B,VLOOKUP('DA Injection'!G486,'Code List'!$B:$K,10,0))</f>
        <v>1624</v>
      </c>
      <c r="L486" s="140">
        <f ca="1">VLOOKUP(G486,'Code List'!B:F,4,0)</f>
        <v>57</v>
      </c>
      <c r="M486" s="140">
        <f ca="1">VLOOKUP(G486,'Code List'!B:F,5,0)</f>
        <v>2</v>
      </c>
      <c r="N486" s="197">
        <f t="shared" ca="1" si="546"/>
        <v>126.31578947368421</v>
      </c>
      <c r="O486" s="134"/>
      <c r="P486" s="124" t="s">
        <v>231</v>
      </c>
      <c r="Q486" s="125" t="s">
        <v>228</v>
      </c>
      <c r="R486" s="126" t="s">
        <v>229</v>
      </c>
      <c r="S486" s="125" t="s">
        <v>228</v>
      </c>
      <c r="T486" s="126" t="s">
        <v>229</v>
      </c>
      <c r="U486" s="125" t="s">
        <v>228</v>
      </c>
      <c r="V486" s="126" t="s">
        <v>229</v>
      </c>
      <c r="W486" s="125" t="s">
        <v>228</v>
      </c>
      <c r="X486" s="126" t="s">
        <v>229</v>
      </c>
      <c r="Y486" s="125" t="s">
        <v>228</v>
      </c>
      <c r="Z486" s="126" t="s">
        <v>229</v>
      </c>
      <c r="AA486" s="125" t="s">
        <v>228</v>
      </c>
      <c r="AB486" s="126" t="s">
        <v>229</v>
      </c>
      <c r="AC486" s="125" t="s">
        <v>228</v>
      </c>
      <c r="AD486" s="126" t="s">
        <v>229</v>
      </c>
      <c r="AE486" s="125" t="s">
        <v>228</v>
      </c>
      <c r="AF486" s="126" t="s">
        <v>229</v>
      </c>
      <c r="AG486" s="125" t="s">
        <v>228</v>
      </c>
      <c r="AH486" s="126" t="s">
        <v>229</v>
      </c>
      <c r="AI486" s="125" t="s">
        <v>228</v>
      </c>
      <c r="AJ486" s="126" t="s">
        <v>229</v>
      </c>
      <c r="AK486" s="150"/>
      <c r="AL486" s="150"/>
      <c r="AM486" s="150"/>
      <c r="AN486" s="150"/>
      <c r="AO486" s="150"/>
      <c r="AP486" s="150"/>
      <c r="AQ486" s="150"/>
      <c r="AR486" s="150"/>
      <c r="AS486" s="150"/>
      <c r="AT486" s="150"/>
      <c r="AU486" s="150"/>
      <c r="AV486" s="150"/>
      <c r="AW486" s="150"/>
      <c r="AX486" s="150"/>
      <c r="AY486" s="150"/>
      <c r="AZ486" s="150"/>
      <c r="BA486" s="150"/>
      <c r="BB486" s="150"/>
      <c r="BC486" s="150"/>
      <c r="BD486" s="150"/>
      <c r="BE486" s="150"/>
      <c r="BF486" s="150"/>
      <c r="BG486" s="150"/>
      <c r="BH486" s="150"/>
      <c r="BI486" s="150"/>
      <c r="BJ486" s="150"/>
      <c r="BK486" s="150"/>
      <c r="BL486" s="150"/>
      <c r="BM486" s="150"/>
      <c r="BN486" s="150"/>
      <c r="BO486" s="150"/>
      <c r="BP486" s="150"/>
      <c r="BQ486" s="150"/>
      <c r="BR486" s="150"/>
    </row>
    <row r="487" spans="1:70" s="115" customFormat="1" ht="66.95" customHeight="1">
      <c r="A487" s="114"/>
      <c r="B487" s="121"/>
      <c r="C487" s="144">
        <f t="shared" ref="C487:M487" ca="1" si="579">C486</f>
        <v>70</v>
      </c>
      <c r="D487" s="264">
        <f t="shared" ca="1" si="579"/>
        <v>0</v>
      </c>
      <c r="E487" s="144">
        <f t="shared" ca="1" si="579"/>
        <v>31</v>
      </c>
      <c r="F487" s="144">
        <f t="shared" ca="1" si="579"/>
        <v>850</v>
      </c>
      <c r="G487" s="434" t="str">
        <f t="shared" ca="1" si="579"/>
        <v>DJ64-01005Q</v>
      </c>
      <c r="H487" s="196">
        <f t="shared" ca="1" si="579"/>
        <v>2588</v>
      </c>
      <c r="I487" s="144">
        <f t="shared" si="579"/>
        <v>0</v>
      </c>
      <c r="J487" s="212">
        <f t="shared" ca="1" si="579"/>
        <v>1</v>
      </c>
      <c r="K487" s="146">
        <f t="shared" ca="1" si="579"/>
        <v>1624</v>
      </c>
      <c r="L487" s="146">
        <f t="shared" ca="1" si="579"/>
        <v>57</v>
      </c>
      <c r="M487" s="146">
        <f t="shared" ca="1" si="579"/>
        <v>2</v>
      </c>
      <c r="N487" s="193">
        <f t="shared" ca="1" si="546"/>
        <v>126.31578947368421</v>
      </c>
      <c r="O487" s="134" t="s">
        <v>238</v>
      </c>
      <c r="P487" s="124"/>
      <c r="Q487" s="463">
        <f ca="1">IF(SUMIFS(INDIRECT("'PSI WM REF'!"&amp;SUBSTITUTE(ADDRESS(1,MATCH(Q$2,INDIRECT("'PSI WM REF'!"&amp;"5:5"),0)),"$1","")&amp;":"&amp;SUBSTITUTE(ADDRESS(1,MATCH(Q$2,INDIRECT("'PSI WM REF'!"&amp;"5:5"),0)),"$1","")),INDIRECT("'PSI WM REF'!"&amp;"C:C"),$G486,INDIRECT("'PSI WM REF'!"&amp;"U:U"),"3.Balance stock (only SEHC)")&gt;0,0,IF(ABS(SUMIFS(INDIRECT("'PSI WM REF'!"&amp;SUBSTITUTE(ADDRESS(1,MATCH(Q$2,INDIRECT("'PSI WM REF'!"&amp;"5:5"),0)),"$1","")&amp;":"&amp;SUBSTITUTE(ADDRESS(1,MATCH(Q$2,INDIRECT("'PSI WM REF'!"&amp;"5:5"),0)),"$1","")),INDIRECT("'PSI WM REF'!"&amp;"C:C"),$G486,INDIRECT("'PSI WM REF'!"&amp;"U:U"),"3.Balance stock (only SEHC)"))&gt;SUMIFS(INDIRECT("'PSI WM REF'!"&amp;SUBSTITUTE(ADDRESS(1,MATCH(Q$2,INDIRECT("'PSI WM REF'!"&amp;"5:5"),0)),"$1","")&amp;":"&amp;SUBSTITUTE(ADDRESS(1,MATCH(Q$2,INDIRECT("'PSI WM REF'!"&amp;"5:5"),0)),"$1","")),INDIRECT("'PSI WM REF'!"&amp;"C:C"),$G486,INDIRECT("'PSI WM REF'!"&amp;"U:U"),"1.Requirements (필요량)"),SUMIFS(INDIRECT("'PSI WM REF'!"&amp;SUBSTITUTE(ADDRESS(1,MATCH(Q$2,INDIRECT("'PSI WM REF'!"&amp;"5:5"),0)),"$1","")&amp;":"&amp;SUBSTITUTE(ADDRESS(1,MATCH(Q$2,INDIRECT("'PSI WM REF'!"&amp;"5:5"),0)),"$1","")),INDIRECT("'PSI WM REF'!"&amp;"C:C"),$G486,INDIRECT("'PSI WM REF'!"&amp;"U:U"),"1.Requirements (필요량)"),ABS(SUMIFS(INDIRECT("'PSI WM REF'!"&amp;SUBSTITUTE(ADDRESS(1,MATCH(Q$2,INDIRECT("'PSI WM REF'!"&amp;"5:5"),0)),"$1","")&amp;":"&amp;SUBSTITUTE(ADDRESS(1,MATCH(Q$2,INDIRECT("'PSI WM REF'!"&amp;"5:5"),0)),"$1","")),INDIRECT("'PSI WM REF'!"&amp;"C:C"),$G486,INDIRECT("'PSI WM REF'!"&amp;"U:U"),"3.Balance stock (only SEHC)"))))+N(" [[[[               Comment: WM REF PSI              ]]]")+IFERROR(SUMIFS(INDIRECT("'PSI VC'!"&amp;SUBSTITUTE(ADDRESS(1,MATCH(Q$2,INDIRECT("'PSI VC'!"&amp;"3:3"),0)),"$1","")&amp;":"&amp;SUBSTITUTE(ADDRESS(1,MATCH(Q$2,INDIRECT("'PSI VC'!"&amp;"3:3"),0)),"$1","")),INDIRECT("'PSI VC'!"&amp;"A:A"),$G486),0)+N("[[[                    Comment: VC PSI                    ]]]")+SUMIFS(INDIRECT("'Assy PSI Shortage'!"&amp;SUBSTITUTE(ADDRESS(1,42+MATCH(Q$2,INDIRECT("'Assy PSI Shortage'!"&amp;"AQ2:BA2"),0)),"$1","")&amp;":"&amp;SUBSTITUTE(ADDRESS(1,42+MATCH(Q$2,INDIRECT("'Assy PSI Shortage'!"&amp;"AQ2:BA2"),0)),"$1","")),'Assy PSI Shortage'!$AP:$AP,'DA Injection'!$G486)+N("[[[                    Comment: Assy PSI                    ]]]")</f>
        <v>1612</v>
      </c>
      <c r="R487" s="464"/>
      <c r="S487" s="463">
        <f ca="1">IF(SUMIFS(INDIRECT("'PSI WM REF'!"&amp;SUBSTITUTE(ADDRESS(1,MATCH(S$2,INDIRECT("'PSI WM REF'!"&amp;"5:5"),0)),"$1","")&amp;":"&amp;SUBSTITUTE(ADDRESS(1,MATCH(S$2,INDIRECT("'PSI WM REF'!"&amp;"5:5"),0)),"$1","")),INDIRECT("'PSI WM REF'!"&amp;"C:C"),$G486,INDIRECT("'PSI WM REF'!"&amp;"U:U"),"3.Balance stock (only SEHC)")&gt;0,0,IF(ABS(SUMIFS(INDIRECT("'PSI WM REF'!"&amp;SUBSTITUTE(ADDRESS(1,MATCH(S$2,INDIRECT("'PSI WM REF'!"&amp;"5:5"),0)),"$1","")&amp;":"&amp;SUBSTITUTE(ADDRESS(1,MATCH(S$2,INDIRECT("'PSI WM REF'!"&amp;"5:5"),0)),"$1","")),INDIRECT("'PSI WM REF'!"&amp;"C:C"),$G486,INDIRECT("'PSI WM REF'!"&amp;"U:U"),"3.Balance stock (only SEHC)"))&gt;SUMIFS(INDIRECT("'PSI WM REF'!"&amp;SUBSTITUTE(ADDRESS(1,MATCH(S$2,INDIRECT("'PSI WM REF'!"&amp;"5:5"),0)),"$1","")&amp;":"&amp;SUBSTITUTE(ADDRESS(1,MATCH(S$2,INDIRECT("'PSI WM REF'!"&amp;"5:5"),0)),"$1","")),INDIRECT("'PSI WM REF'!"&amp;"C:C"),$G486,INDIRECT("'PSI WM REF'!"&amp;"U:U"),"1.Requirements (필요량)"),SUMIFS(INDIRECT("'PSI WM REF'!"&amp;SUBSTITUTE(ADDRESS(1,MATCH(S$2,INDIRECT("'PSI WM REF'!"&amp;"5:5"),0)),"$1","")&amp;":"&amp;SUBSTITUTE(ADDRESS(1,MATCH(S$2,INDIRECT("'PSI WM REF'!"&amp;"5:5"),0)),"$1","")),INDIRECT("'PSI WM REF'!"&amp;"C:C"),$G486,INDIRECT("'PSI WM REF'!"&amp;"U:U"),"1.Requirements (필요량)"),ABS(SUMIFS(INDIRECT("'PSI WM REF'!"&amp;SUBSTITUTE(ADDRESS(1,MATCH(S$2,INDIRECT("'PSI WM REF'!"&amp;"5:5"),0)),"$1","")&amp;":"&amp;SUBSTITUTE(ADDRESS(1,MATCH(S$2,INDIRECT("'PSI WM REF'!"&amp;"5:5"),0)),"$1","")),INDIRECT("'PSI WM REF'!"&amp;"C:C"),$G486,INDIRECT("'PSI WM REF'!"&amp;"U:U"),"3.Balance stock (only SEHC)"))))+N(" [[[[               Comment: WM REF PSI              ]]]")+IFERROR(SUMIFS(INDIRECT("'PSI VC'!"&amp;SUBSTITUTE(ADDRESS(1,MATCH(S$2,INDIRECT("'PSI VC'!"&amp;"3:3"),0)),"$1","")&amp;":"&amp;SUBSTITUTE(ADDRESS(1,MATCH(S$2,INDIRECT("'PSI VC'!"&amp;"3:3"),0)),"$1","")),INDIRECT("'PSI VC'!"&amp;"A:A"),$G486),0)+N("[[[                    Comment: VC PSI                    ]]]")+SUMIFS(INDIRECT("'Assy PSI Shortage'!"&amp;SUBSTITUTE(ADDRESS(1,42+MATCH(S$2,INDIRECT("'Assy PSI Shortage'!"&amp;"AQ2:BA2"),0)),"$1","")&amp;":"&amp;SUBSTITUTE(ADDRESS(1,42+MATCH(S$2,INDIRECT("'Assy PSI Shortage'!"&amp;"AQ2:BA2"),0)),"$1","")),'Assy PSI Shortage'!$AP:$AP,'DA Injection'!$G486)+N("[[[                    Comment: Assy PSI                    ]]]")</f>
        <v>0</v>
      </c>
      <c r="T487" s="464"/>
      <c r="U487" s="463">
        <f ca="1">IF(SUMIFS(INDIRECT("'PSI WM REF'!"&amp;SUBSTITUTE(ADDRESS(1,MATCH(U$2,INDIRECT("'PSI WM REF'!"&amp;"5:5"),0)),"$1","")&amp;":"&amp;SUBSTITUTE(ADDRESS(1,MATCH(U$2,INDIRECT("'PSI WM REF'!"&amp;"5:5"),0)),"$1","")),INDIRECT("'PSI WM REF'!"&amp;"C:C"),$G486,INDIRECT("'PSI WM REF'!"&amp;"U:U"),"3.Balance stock (only SEHC)")&gt;0,0,IF(ABS(SUMIFS(INDIRECT("'PSI WM REF'!"&amp;SUBSTITUTE(ADDRESS(1,MATCH(U$2,INDIRECT("'PSI WM REF'!"&amp;"5:5"),0)),"$1","")&amp;":"&amp;SUBSTITUTE(ADDRESS(1,MATCH(U$2,INDIRECT("'PSI WM REF'!"&amp;"5:5"),0)),"$1","")),INDIRECT("'PSI WM REF'!"&amp;"C:C"),$G486,INDIRECT("'PSI WM REF'!"&amp;"U:U"),"3.Balance stock (only SEHC)"))&gt;SUMIFS(INDIRECT("'PSI WM REF'!"&amp;SUBSTITUTE(ADDRESS(1,MATCH(U$2,INDIRECT("'PSI WM REF'!"&amp;"5:5"),0)),"$1","")&amp;":"&amp;SUBSTITUTE(ADDRESS(1,MATCH(U$2,INDIRECT("'PSI WM REF'!"&amp;"5:5"),0)),"$1","")),INDIRECT("'PSI WM REF'!"&amp;"C:C"),$G486,INDIRECT("'PSI WM REF'!"&amp;"U:U"),"1.Requirements (필요량)"),SUMIFS(INDIRECT("'PSI WM REF'!"&amp;SUBSTITUTE(ADDRESS(1,MATCH(U$2,INDIRECT("'PSI WM REF'!"&amp;"5:5"),0)),"$1","")&amp;":"&amp;SUBSTITUTE(ADDRESS(1,MATCH(U$2,INDIRECT("'PSI WM REF'!"&amp;"5:5"),0)),"$1","")),INDIRECT("'PSI WM REF'!"&amp;"C:C"),$G486,INDIRECT("'PSI WM REF'!"&amp;"U:U"),"1.Requirements (필요량)"),ABS(SUMIFS(INDIRECT("'PSI WM REF'!"&amp;SUBSTITUTE(ADDRESS(1,MATCH(U$2,INDIRECT("'PSI WM REF'!"&amp;"5:5"),0)),"$1","")&amp;":"&amp;SUBSTITUTE(ADDRESS(1,MATCH(U$2,INDIRECT("'PSI WM REF'!"&amp;"5:5"),0)),"$1","")),INDIRECT("'PSI WM REF'!"&amp;"C:C"),$G486,INDIRECT("'PSI WM REF'!"&amp;"U:U"),"3.Balance stock (only SEHC)"))))+N(" [[[[               Comment: WM REF PSI              ]]]")+IFERROR(SUMIFS(INDIRECT("'PSI VC'!"&amp;SUBSTITUTE(ADDRESS(1,MATCH(U$2,INDIRECT("'PSI VC'!"&amp;"3:3"),0)),"$1","")&amp;":"&amp;SUBSTITUTE(ADDRESS(1,MATCH(U$2,INDIRECT("'PSI VC'!"&amp;"3:3"),0)),"$1","")),INDIRECT("'PSI VC'!"&amp;"A:A"),$G486),0)+N("[[[                    Comment: VC PSI                    ]]]")+SUMIFS(INDIRECT("'Assy PSI Shortage'!"&amp;SUBSTITUTE(ADDRESS(1,42+MATCH(U$2,INDIRECT("'Assy PSI Shortage'!"&amp;"AQ2:BA2"),0)),"$1","")&amp;":"&amp;SUBSTITUTE(ADDRESS(1,42+MATCH(U$2,INDIRECT("'Assy PSI Shortage'!"&amp;"AQ2:BA2"),0)),"$1","")),'Assy PSI Shortage'!$AP:$AP,'DA Injection'!$G486)+N("[[[                    Comment: Assy PSI                    ]]]")</f>
        <v>0</v>
      </c>
      <c r="V487" s="464"/>
      <c r="W487" s="463">
        <f ca="1">IF(SUMIFS(INDIRECT("'PSI WM REF'!"&amp;SUBSTITUTE(ADDRESS(1,MATCH(W$2,INDIRECT("'PSI WM REF'!"&amp;"5:5"),0)),"$1","")&amp;":"&amp;SUBSTITUTE(ADDRESS(1,MATCH(W$2,INDIRECT("'PSI WM REF'!"&amp;"5:5"),0)),"$1","")),INDIRECT("'PSI WM REF'!"&amp;"C:C"),$G486,INDIRECT("'PSI WM REF'!"&amp;"U:U"),"3.Balance stock (only SEHC)")&gt;0,0,IF(ABS(SUMIFS(INDIRECT("'PSI WM REF'!"&amp;SUBSTITUTE(ADDRESS(1,MATCH(W$2,INDIRECT("'PSI WM REF'!"&amp;"5:5"),0)),"$1","")&amp;":"&amp;SUBSTITUTE(ADDRESS(1,MATCH(W$2,INDIRECT("'PSI WM REF'!"&amp;"5:5"),0)),"$1","")),INDIRECT("'PSI WM REF'!"&amp;"C:C"),$G486,INDIRECT("'PSI WM REF'!"&amp;"U:U"),"3.Balance stock (only SEHC)"))&gt;SUMIFS(INDIRECT("'PSI WM REF'!"&amp;SUBSTITUTE(ADDRESS(1,MATCH(W$2,INDIRECT("'PSI WM REF'!"&amp;"5:5"),0)),"$1","")&amp;":"&amp;SUBSTITUTE(ADDRESS(1,MATCH(W$2,INDIRECT("'PSI WM REF'!"&amp;"5:5"),0)),"$1","")),INDIRECT("'PSI WM REF'!"&amp;"C:C"),$G486,INDIRECT("'PSI WM REF'!"&amp;"U:U"),"1.Requirements (필요량)"),SUMIFS(INDIRECT("'PSI WM REF'!"&amp;SUBSTITUTE(ADDRESS(1,MATCH(W$2,INDIRECT("'PSI WM REF'!"&amp;"5:5"),0)),"$1","")&amp;":"&amp;SUBSTITUTE(ADDRESS(1,MATCH(W$2,INDIRECT("'PSI WM REF'!"&amp;"5:5"),0)),"$1","")),INDIRECT("'PSI WM REF'!"&amp;"C:C"),$G486,INDIRECT("'PSI WM REF'!"&amp;"U:U"),"1.Requirements (필요량)"),ABS(SUMIFS(INDIRECT("'PSI WM REF'!"&amp;SUBSTITUTE(ADDRESS(1,MATCH(W$2,INDIRECT("'PSI WM REF'!"&amp;"5:5"),0)),"$1","")&amp;":"&amp;SUBSTITUTE(ADDRESS(1,MATCH(W$2,INDIRECT("'PSI WM REF'!"&amp;"5:5"),0)),"$1","")),INDIRECT("'PSI WM REF'!"&amp;"C:C"),$G486,INDIRECT("'PSI WM REF'!"&amp;"U:U"),"3.Balance stock (only SEHC)"))))+N(" [[[[               Comment: WM REF PSI              ]]]")+IFERROR(SUMIFS(INDIRECT("'PSI VC'!"&amp;SUBSTITUTE(ADDRESS(1,MATCH(W$2,INDIRECT("'PSI VC'!"&amp;"3:3"),0)),"$1","")&amp;":"&amp;SUBSTITUTE(ADDRESS(1,MATCH(W$2,INDIRECT("'PSI VC'!"&amp;"3:3"),0)),"$1","")),INDIRECT("'PSI VC'!"&amp;"A:A"),$G486),0)+N("[[[                    Comment: VC PSI                    ]]]")+SUMIFS(INDIRECT("'Assy PSI Shortage'!"&amp;SUBSTITUTE(ADDRESS(1,42+MATCH(W$2,INDIRECT("'Assy PSI Shortage'!"&amp;"AQ2:BA2"),0)),"$1","")&amp;":"&amp;SUBSTITUTE(ADDRESS(1,42+MATCH(W$2,INDIRECT("'Assy PSI Shortage'!"&amp;"AQ2:BA2"),0)),"$1","")),'Assy PSI Shortage'!$AP:$AP,'DA Injection'!$G486)+N("[[[                    Comment: Assy PSI                    ]]]")</f>
        <v>0</v>
      </c>
      <c r="X487" s="464"/>
      <c r="Y487" s="463">
        <f ca="1">IF(SUMIFS(INDIRECT("'PSI WM REF'!"&amp;SUBSTITUTE(ADDRESS(1,MATCH(Y$2,INDIRECT("'PSI WM REF'!"&amp;"5:5"),0)),"$1","")&amp;":"&amp;SUBSTITUTE(ADDRESS(1,MATCH(Y$2,INDIRECT("'PSI WM REF'!"&amp;"5:5"),0)),"$1","")),INDIRECT("'PSI WM REF'!"&amp;"C:C"),$G486,INDIRECT("'PSI WM REF'!"&amp;"U:U"),"3.Balance stock (only SEHC)")&gt;0,0,IF(ABS(SUMIFS(INDIRECT("'PSI WM REF'!"&amp;SUBSTITUTE(ADDRESS(1,MATCH(Y$2,INDIRECT("'PSI WM REF'!"&amp;"5:5"),0)),"$1","")&amp;":"&amp;SUBSTITUTE(ADDRESS(1,MATCH(Y$2,INDIRECT("'PSI WM REF'!"&amp;"5:5"),0)),"$1","")),INDIRECT("'PSI WM REF'!"&amp;"C:C"),$G486,INDIRECT("'PSI WM REF'!"&amp;"U:U"),"3.Balance stock (only SEHC)"))&gt;SUMIFS(INDIRECT("'PSI WM REF'!"&amp;SUBSTITUTE(ADDRESS(1,MATCH(Y$2,INDIRECT("'PSI WM REF'!"&amp;"5:5"),0)),"$1","")&amp;":"&amp;SUBSTITUTE(ADDRESS(1,MATCH(Y$2,INDIRECT("'PSI WM REF'!"&amp;"5:5"),0)),"$1","")),INDIRECT("'PSI WM REF'!"&amp;"C:C"),$G486,INDIRECT("'PSI WM REF'!"&amp;"U:U"),"1.Requirements (필요량)"),SUMIFS(INDIRECT("'PSI WM REF'!"&amp;SUBSTITUTE(ADDRESS(1,MATCH(Y$2,INDIRECT("'PSI WM REF'!"&amp;"5:5"),0)),"$1","")&amp;":"&amp;SUBSTITUTE(ADDRESS(1,MATCH(Y$2,INDIRECT("'PSI WM REF'!"&amp;"5:5"),0)),"$1","")),INDIRECT("'PSI WM REF'!"&amp;"C:C"),$G486,INDIRECT("'PSI WM REF'!"&amp;"U:U"),"1.Requirements (필요량)"),ABS(SUMIFS(INDIRECT("'PSI WM REF'!"&amp;SUBSTITUTE(ADDRESS(1,MATCH(Y$2,INDIRECT("'PSI WM REF'!"&amp;"5:5"),0)),"$1","")&amp;":"&amp;SUBSTITUTE(ADDRESS(1,MATCH(Y$2,INDIRECT("'PSI WM REF'!"&amp;"5:5"),0)),"$1","")),INDIRECT("'PSI WM REF'!"&amp;"C:C"),$G486,INDIRECT("'PSI WM REF'!"&amp;"U:U"),"3.Balance stock (only SEHC)"))))+N(" [[[[               Comment: WM REF PSI              ]]]")+IFERROR(SUMIFS(INDIRECT("'PSI VC'!"&amp;SUBSTITUTE(ADDRESS(1,MATCH(Y$2,INDIRECT("'PSI VC'!"&amp;"3:3"),0)),"$1","")&amp;":"&amp;SUBSTITUTE(ADDRESS(1,MATCH(Y$2,INDIRECT("'PSI VC'!"&amp;"3:3"),0)),"$1","")),INDIRECT("'PSI VC'!"&amp;"A:A"),$G486),0)+N("[[[                    Comment: VC PSI                    ]]]")+SUMIFS(INDIRECT("'Assy PSI Shortage'!"&amp;SUBSTITUTE(ADDRESS(1,42+MATCH(Y$2,INDIRECT("'Assy PSI Shortage'!"&amp;"AQ2:BA2"),0)),"$1","")&amp;":"&amp;SUBSTITUTE(ADDRESS(1,42+MATCH(Y$2,INDIRECT("'Assy PSI Shortage'!"&amp;"AQ2:BA2"),0)),"$1","")),'Assy PSI Shortage'!$AP:$AP,'DA Injection'!$G486)+N("[[[                    Comment: Assy PSI                    ]]]")</f>
        <v>0</v>
      </c>
      <c r="Z487" s="464"/>
      <c r="AA487" s="463">
        <f ca="1">IF(SUMIFS(INDIRECT("'PSI WM REF'!"&amp;SUBSTITUTE(ADDRESS(1,MATCH(AA$2,INDIRECT("'PSI WM REF'!"&amp;"5:5"),0)),"$1","")&amp;":"&amp;SUBSTITUTE(ADDRESS(1,MATCH(AA$2,INDIRECT("'PSI WM REF'!"&amp;"5:5"),0)),"$1","")),INDIRECT("'PSI WM REF'!"&amp;"C:C"),$G486,INDIRECT("'PSI WM REF'!"&amp;"U:U"),"3.Balance stock (only SEHC)")&gt;0,0,IF(ABS(SUMIFS(INDIRECT("'PSI WM REF'!"&amp;SUBSTITUTE(ADDRESS(1,MATCH(AA$2,INDIRECT("'PSI WM REF'!"&amp;"5:5"),0)),"$1","")&amp;":"&amp;SUBSTITUTE(ADDRESS(1,MATCH(AA$2,INDIRECT("'PSI WM REF'!"&amp;"5:5"),0)),"$1","")),INDIRECT("'PSI WM REF'!"&amp;"C:C"),$G486,INDIRECT("'PSI WM REF'!"&amp;"U:U"),"3.Balance stock (only SEHC)"))&gt;SUMIFS(INDIRECT("'PSI WM REF'!"&amp;SUBSTITUTE(ADDRESS(1,MATCH(AA$2,INDIRECT("'PSI WM REF'!"&amp;"5:5"),0)),"$1","")&amp;":"&amp;SUBSTITUTE(ADDRESS(1,MATCH(AA$2,INDIRECT("'PSI WM REF'!"&amp;"5:5"),0)),"$1","")),INDIRECT("'PSI WM REF'!"&amp;"C:C"),$G486,INDIRECT("'PSI WM REF'!"&amp;"U:U"),"1.Requirements (필요량)"),SUMIFS(INDIRECT("'PSI WM REF'!"&amp;SUBSTITUTE(ADDRESS(1,MATCH(AA$2,INDIRECT("'PSI WM REF'!"&amp;"5:5"),0)),"$1","")&amp;":"&amp;SUBSTITUTE(ADDRESS(1,MATCH(AA$2,INDIRECT("'PSI WM REF'!"&amp;"5:5"),0)),"$1","")),INDIRECT("'PSI WM REF'!"&amp;"C:C"),$G486,INDIRECT("'PSI WM REF'!"&amp;"U:U"),"1.Requirements (필요량)"),ABS(SUMIFS(INDIRECT("'PSI WM REF'!"&amp;SUBSTITUTE(ADDRESS(1,MATCH(AA$2,INDIRECT("'PSI WM REF'!"&amp;"5:5"),0)),"$1","")&amp;":"&amp;SUBSTITUTE(ADDRESS(1,MATCH(AA$2,INDIRECT("'PSI WM REF'!"&amp;"5:5"),0)),"$1","")),INDIRECT("'PSI WM REF'!"&amp;"C:C"),$G486,INDIRECT("'PSI WM REF'!"&amp;"U:U"),"3.Balance stock (only SEHC)"))))+N(" [[[[               Comment: WM REF PSI              ]]]")+IFERROR(SUMIFS(INDIRECT("'PSI VC'!"&amp;SUBSTITUTE(ADDRESS(1,MATCH(AA$2,INDIRECT("'PSI VC'!"&amp;"3:3"),0)),"$1","")&amp;":"&amp;SUBSTITUTE(ADDRESS(1,MATCH(AA$2,INDIRECT("'PSI VC'!"&amp;"3:3"),0)),"$1","")),INDIRECT("'PSI VC'!"&amp;"A:A"),$G486),0)+N("[[[                    Comment: VC PSI                    ]]]")+SUMIFS(INDIRECT("'Assy PSI Shortage'!"&amp;SUBSTITUTE(ADDRESS(1,42+MATCH(AA$2,INDIRECT("'Assy PSI Shortage'!"&amp;"AQ2:BA2"),0)),"$1","")&amp;":"&amp;SUBSTITUTE(ADDRESS(1,42+MATCH(AA$2,INDIRECT("'Assy PSI Shortage'!"&amp;"AQ2:BA2"),0)),"$1","")),'Assy PSI Shortage'!$AP:$AP,'DA Injection'!$G486)+N("[[[                    Comment: Assy PSI                    ]]]")</f>
        <v>0</v>
      </c>
      <c r="AB487" s="464"/>
      <c r="AC487" s="463">
        <f ca="1">IF(SUMIFS(INDIRECT("'PSI WM REF'!"&amp;SUBSTITUTE(ADDRESS(1,MATCH(AC$2,INDIRECT("'PSI WM REF'!"&amp;"5:5"),0)),"$1","")&amp;":"&amp;SUBSTITUTE(ADDRESS(1,MATCH(AC$2,INDIRECT("'PSI WM REF'!"&amp;"5:5"),0)),"$1","")),INDIRECT("'PSI WM REF'!"&amp;"C:C"),$G486,INDIRECT("'PSI WM REF'!"&amp;"U:U"),"3.Balance stock (only SEHC)")&gt;0,0,IF(ABS(SUMIFS(INDIRECT("'PSI WM REF'!"&amp;SUBSTITUTE(ADDRESS(1,MATCH(AC$2,INDIRECT("'PSI WM REF'!"&amp;"5:5"),0)),"$1","")&amp;":"&amp;SUBSTITUTE(ADDRESS(1,MATCH(AC$2,INDIRECT("'PSI WM REF'!"&amp;"5:5"),0)),"$1","")),INDIRECT("'PSI WM REF'!"&amp;"C:C"),$G486,INDIRECT("'PSI WM REF'!"&amp;"U:U"),"3.Balance stock (only SEHC)"))&gt;SUMIFS(INDIRECT("'PSI WM REF'!"&amp;SUBSTITUTE(ADDRESS(1,MATCH(AC$2,INDIRECT("'PSI WM REF'!"&amp;"5:5"),0)),"$1","")&amp;":"&amp;SUBSTITUTE(ADDRESS(1,MATCH(AC$2,INDIRECT("'PSI WM REF'!"&amp;"5:5"),0)),"$1","")),INDIRECT("'PSI WM REF'!"&amp;"C:C"),$G486,INDIRECT("'PSI WM REF'!"&amp;"U:U"),"1.Requirements (필요량)"),SUMIFS(INDIRECT("'PSI WM REF'!"&amp;SUBSTITUTE(ADDRESS(1,MATCH(AC$2,INDIRECT("'PSI WM REF'!"&amp;"5:5"),0)),"$1","")&amp;":"&amp;SUBSTITUTE(ADDRESS(1,MATCH(AC$2,INDIRECT("'PSI WM REF'!"&amp;"5:5"),0)),"$1","")),INDIRECT("'PSI WM REF'!"&amp;"C:C"),$G486,INDIRECT("'PSI WM REF'!"&amp;"U:U"),"1.Requirements (필요량)"),ABS(SUMIFS(INDIRECT("'PSI WM REF'!"&amp;SUBSTITUTE(ADDRESS(1,MATCH(AC$2,INDIRECT("'PSI WM REF'!"&amp;"5:5"),0)),"$1","")&amp;":"&amp;SUBSTITUTE(ADDRESS(1,MATCH(AC$2,INDIRECT("'PSI WM REF'!"&amp;"5:5"),0)),"$1","")),INDIRECT("'PSI WM REF'!"&amp;"C:C"),$G486,INDIRECT("'PSI WM REF'!"&amp;"U:U"),"3.Balance stock (only SEHC)"))))+N(" [[[[               Comment: WM REF PSI              ]]]")+IFERROR(SUMIFS(INDIRECT("'PSI VC'!"&amp;SUBSTITUTE(ADDRESS(1,MATCH(AC$2,INDIRECT("'PSI VC'!"&amp;"3:3"),0)),"$1","")&amp;":"&amp;SUBSTITUTE(ADDRESS(1,MATCH(AC$2,INDIRECT("'PSI VC'!"&amp;"3:3"),0)),"$1","")),INDIRECT("'PSI VC'!"&amp;"A:A"),$G486),0)+N("[[[                    Comment: VC PSI                    ]]]")+SUMIFS(INDIRECT("'Assy PSI Shortage'!"&amp;SUBSTITUTE(ADDRESS(1,42+MATCH(AC$2,INDIRECT("'Assy PSI Shortage'!"&amp;"AQ2:BA2"),0)),"$1","")&amp;":"&amp;SUBSTITUTE(ADDRESS(1,42+MATCH(AC$2,INDIRECT("'Assy PSI Shortage'!"&amp;"AQ2:BA2"),0)),"$1","")),'Assy PSI Shortage'!$AP:$AP,'DA Injection'!$G486)+N("[[[                    Comment: Assy PSI                    ]]]")</f>
        <v>340</v>
      </c>
      <c r="AD487" s="464"/>
      <c r="AE487" s="463">
        <f ca="1">IF(SUMIFS(INDIRECT("'PSI WM REF'!"&amp;SUBSTITUTE(ADDRESS(1,MATCH(AE$2,INDIRECT("'PSI WM REF'!"&amp;"5:5"),0)),"$1","")&amp;":"&amp;SUBSTITUTE(ADDRESS(1,MATCH(AE$2,INDIRECT("'PSI WM REF'!"&amp;"5:5"),0)),"$1","")),INDIRECT("'PSI WM REF'!"&amp;"C:C"),$G486,INDIRECT("'PSI WM REF'!"&amp;"U:U"),"3.Balance stock (only SEHC)")&gt;0,0,IF(ABS(SUMIFS(INDIRECT("'PSI WM REF'!"&amp;SUBSTITUTE(ADDRESS(1,MATCH(AE$2,INDIRECT("'PSI WM REF'!"&amp;"5:5"),0)),"$1","")&amp;":"&amp;SUBSTITUTE(ADDRESS(1,MATCH(AE$2,INDIRECT("'PSI WM REF'!"&amp;"5:5"),0)),"$1","")),INDIRECT("'PSI WM REF'!"&amp;"C:C"),$G486,INDIRECT("'PSI WM REF'!"&amp;"U:U"),"3.Balance stock (only SEHC)"))&gt;SUMIFS(INDIRECT("'PSI WM REF'!"&amp;SUBSTITUTE(ADDRESS(1,MATCH(AE$2,INDIRECT("'PSI WM REF'!"&amp;"5:5"),0)),"$1","")&amp;":"&amp;SUBSTITUTE(ADDRESS(1,MATCH(AE$2,INDIRECT("'PSI WM REF'!"&amp;"5:5"),0)),"$1","")),INDIRECT("'PSI WM REF'!"&amp;"C:C"),$G486,INDIRECT("'PSI WM REF'!"&amp;"U:U"),"1.Requirements (필요량)"),SUMIFS(INDIRECT("'PSI WM REF'!"&amp;SUBSTITUTE(ADDRESS(1,MATCH(AE$2,INDIRECT("'PSI WM REF'!"&amp;"5:5"),0)),"$1","")&amp;":"&amp;SUBSTITUTE(ADDRESS(1,MATCH(AE$2,INDIRECT("'PSI WM REF'!"&amp;"5:5"),0)),"$1","")),INDIRECT("'PSI WM REF'!"&amp;"C:C"),$G486,INDIRECT("'PSI WM REF'!"&amp;"U:U"),"1.Requirements (필요량)"),ABS(SUMIFS(INDIRECT("'PSI WM REF'!"&amp;SUBSTITUTE(ADDRESS(1,MATCH(AE$2,INDIRECT("'PSI WM REF'!"&amp;"5:5"),0)),"$1","")&amp;":"&amp;SUBSTITUTE(ADDRESS(1,MATCH(AE$2,INDIRECT("'PSI WM REF'!"&amp;"5:5"),0)),"$1","")),INDIRECT("'PSI WM REF'!"&amp;"C:C"),$G486,INDIRECT("'PSI WM REF'!"&amp;"U:U"),"3.Balance stock (only SEHC)"))))+N(" [[[[               Comment: WM REF PSI              ]]]")+IFERROR(SUMIFS(INDIRECT("'PSI VC'!"&amp;SUBSTITUTE(ADDRESS(1,MATCH(AE$2,INDIRECT("'PSI VC'!"&amp;"3:3"),0)),"$1","")&amp;":"&amp;SUBSTITUTE(ADDRESS(1,MATCH(AE$2,INDIRECT("'PSI VC'!"&amp;"3:3"),0)),"$1","")),INDIRECT("'PSI VC'!"&amp;"A:A"),$G486),0)+N("[[[                    Comment: VC PSI                    ]]]")+SUMIFS(INDIRECT("'Assy PSI Shortage'!"&amp;SUBSTITUTE(ADDRESS(1,42+MATCH(AE$2,INDIRECT("'Assy PSI Shortage'!"&amp;"AQ2:BA2"),0)),"$1","")&amp;":"&amp;SUBSTITUTE(ADDRESS(1,42+MATCH(AE$2,INDIRECT("'Assy PSI Shortage'!"&amp;"AQ2:BA2"),0)),"$1","")),'Assy PSI Shortage'!$AP:$AP,'DA Injection'!$G486)+N("[[[                    Comment: Assy PSI                    ]]]")</f>
        <v>2260</v>
      </c>
      <c r="AF487" s="464"/>
      <c r="AG487" s="463">
        <f ca="1">IF(SUMIFS(INDIRECT("'PSI WM REF'!"&amp;SUBSTITUTE(ADDRESS(1,MATCH(AG$2,INDIRECT("'PSI WM REF'!"&amp;"5:5"),0)),"$1","")&amp;":"&amp;SUBSTITUTE(ADDRESS(1,MATCH(AG$2,INDIRECT("'PSI WM REF'!"&amp;"5:5"),0)),"$1","")),INDIRECT("'PSI WM REF'!"&amp;"C:C"),$G486,INDIRECT("'PSI WM REF'!"&amp;"U:U"),"3.Balance stock (only SEHC)")&gt;0,0,IF(ABS(SUMIFS(INDIRECT("'PSI WM REF'!"&amp;SUBSTITUTE(ADDRESS(1,MATCH(AG$2,INDIRECT("'PSI WM REF'!"&amp;"5:5"),0)),"$1","")&amp;":"&amp;SUBSTITUTE(ADDRESS(1,MATCH(AG$2,INDIRECT("'PSI WM REF'!"&amp;"5:5"),0)),"$1","")),INDIRECT("'PSI WM REF'!"&amp;"C:C"),$G486,INDIRECT("'PSI WM REF'!"&amp;"U:U"),"3.Balance stock (only SEHC)"))&gt;SUMIFS(INDIRECT("'PSI WM REF'!"&amp;SUBSTITUTE(ADDRESS(1,MATCH(AG$2,INDIRECT("'PSI WM REF'!"&amp;"5:5"),0)),"$1","")&amp;":"&amp;SUBSTITUTE(ADDRESS(1,MATCH(AG$2,INDIRECT("'PSI WM REF'!"&amp;"5:5"),0)),"$1","")),INDIRECT("'PSI WM REF'!"&amp;"C:C"),$G486,INDIRECT("'PSI WM REF'!"&amp;"U:U"),"1.Requirements (필요량)"),SUMIFS(INDIRECT("'PSI WM REF'!"&amp;SUBSTITUTE(ADDRESS(1,MATCH(AG$2,INDIRECT("'PSI WM REF'!"&amp;"5:5"),0)),"$1","")&amp;":"&amp;SUBSTITUTE(ADDRESS(1,MATCH(AG$2,INDIRECT("'PSI WM REF'!"&amp;"5:5"),0)),"$1","")),INDIRECT("'PSI WM REF'!"&amp;"C:C"),$G486,INDIRECT("'PSI WM REF'!"&amp;"U:U"),"1.Requirements (필요량)"),ABS(SUMIFS(INDIRECT("'PSI WM REF'!"&amp;SUBSTITUTE(ADDRESS(1,MATCH(AG$2,INDIRECT("'PSI WM REF'!"&amp;"5:5"),0)),"$1","")&amp;":"&amp;SUBSTITUTE(ADDRESS(1,MATCH(AG$2,INDIRECT("'PSI WM REF'!"&amp;"5:5"),0)),"$1","")),INDIRECT("'PSI WM REF'!"&amp;"C:C"),$G486,INDIRECT("'PSI WM REF'!"&amp;"U:U"),"3.Balance stock (only SEHC)"))))+N(" [[[[               Comment: WM REF PSI              ]]]")+IFERROR(SUMIFS(INDIRECT("'PSI VC'!"&amp;SUBSTITUTE(ADDRESS(1,MATCH(AG$2,INDIRECT("'PSI VC'!"&amp;"3:3"),0)),"$1","")&amp;":"&amp;SUBSTITUTE(ADDRESS(1,MATCH(AG$2,INDIRECT("'PSI VC'!"&amp;"3:3"),0)),"$1","")),INDIRECT("'PSI VC'!"&amp;"A:A"),$G486),0)+N("[[[                    Comment: VC PSI                    ]]]")+SUMIFS(INDIRECT("'Assy PSI Shortage'!"&amp;SUBSTITUTE(ADDRESS(1,42+MATCH(AG$2,INDIRECT("'Assy PSI Shortage'!"&amp;"AQ2:BA2"),0)),"$1","")&amp;":"&amp;SUBSTITUTE(ADDRESS(1,42+MATCH(AG$2,INDIRECT("'Assy PSI Shortage'!"&amp;"AQ2:BA2"),0)),"$1","")),'Assy PSI Shortage'!$AP:$AP,'DA Injection'!$G486)+N("[[[                    Comment: Assy PSI                    ]]]")</f>
        <v>0</v>
      </c>
      <c r="AH487" s="464"/>
      <c r="AI487" s="463">
        <f ca="1">IF(SUMIFS(INDIRECT("'PSI WM REF'!"&amp;SUBSTITUTE(ADDRESS(1,MATCH(AI$2,INDIRECT("'PSI WM REF'!"&amp;"5:5"),0)),"$1","")&amp;":"&amp;SUBSTITUTE(ADDRESS(1,MATCH(AI$2,INDIRECT("'PSI WM REF'!"&amp;"5:5"),0)),"$1","")),INDIRECT("'PSI WM REF'!"&amp;"C:C"),$G486,INDIRECT("'PSI WM REF'!"&amp;"U:U"),"3.Balance stock (only SEHC)")&gt;0,0,IF(ABS(SUMIFS(INDIRECT("'PSI WM REF'!"&amp;SUBSTITUTE(ADDRESS(1,MATCH(AI$2,INDIRECT("'PSI WM REF'!"&amp;"5:5"),0)),"$1","")&amp;":"&amp;SUBSTITUTE(ADDRESS(1,MATCH(AI$2,INDIRECT("'PSI WM REF'!"&amp;"5:5"),0)),"$1","")),INDIRECT("'PSI WM REF'!"&amp;"C:C"),$G486,INDIRECT("'PSI WM REF'!"&amp;"U:U"),"3.Balance stock (only SEHC)"))&gt;SUMIFS(INDIRECT("'PSI WM REF'!"&amp;SUBSTITUTE(ADDRESS(1,MATCH(AI$2,INDIRECT("'PSI WM REF'!"&amp;"5:5"),0)),"$1","")&amp;":"&amp;SUBSTITUTE(ADDRESS(1,MATCH(AI$2,INDIRECT("'PSI WM REF'!"&amp;"5:5"),0)),"$1","")),INDIRECT("'PSI WM REF'!"&amp;"C:C"),$G486,INDIRECT("'PSI WM REF'!"&amp;"U:U"),"1.Requirements (필요량)"),SUMIFS(INDIRECT("'PSI WM REF'!"&amp;SUBSTITUTE(ADDRESS(1,MATCH(AI$2,INDIRECT("'PSI WM REF'!"&amp;"5:5"),0)),"$1","")&amp;":"&amp;SUBSTITUTE(ADDRESS(1,MATCH(AI$2,INDIRECT("'PSI WM REF'!"&amp;"5:5"),0)),"$1","")),INDIRECT("'PSI WM REF'!"&amp;"C:C"),$G486,INDIRECT("'PSI WM REF'!"&amp;"U:U"),"1.Requirements (필요량)"),ABS(SUMIFS(INDIRECT("'PSI WM REF'!"&amp;SUBSTITUTE(ADDRESS(1,MATCH(AI$2,INDIRECT("'PSI WM REF'!"&amp;"5:5"),0)),"$1","")&amp;":"&amp;SUBSTITUTE(ADDRESS(1,MATCH(AI$2,INDIRECT("'PSI WM REF'!"&amp;"5:5"),0)),"$1","")),INDIRECT("'PSI WM REF'!"&amp;"C:C"),$G486,INDIRECT("'PSI WM REF'!"&amp;"U:U"),"3.Balance stock (only SEHC)"))))+N(" [[[[               Comment: WM REF PSI              ]]]")+IFERROR(SUMIFS(INDIRECT("'PSI VC'!"&amp;SUBSTITUTE(ADDRESS(1,MATCH(AI$2,INDIRECT("'PSI VC'!"&amp;"3:3"),0)),"$1","")&amp;":"&amp;SUBSTITUTE(ADDRESS(1,MATCH(AI$2,INDIRECT("'PSI VC'!"&amp;"3:3"),0)),"$1","")),INDIRECT("'PSI VC'!"&amp;"A:A"),$G486),0)+N("[[[                    Comment: VC PSI                    ]]]")+SUMIFS(INDIRECT("'Assy PSI Shortage'!"&amp;SUBSTITUTE(ADDRESS(1,42+MATCH(AI$2,INDIRECT("'Assy PSI Shortage'!"&amp;"AQ2:BA2"),0)),"$1","")&amp;":"&amp;SUBSTITUTE(ADDRESS(1,42+MATCH(AI$2,INDIRECT("'Assy PSI Shortage'!"&amp;"AQ2:BA2"),0)),"$1","")),'Assy PSI Shortage'!$AP:$AP,'DA Injection'!$G486)+N("[[[                    Comment: Assy PSI                    ]]]")</f>
        <v>0</v>
      </c>
      <c r="AJ487" s="464"/>
      <c r="AK487" s="150"/>
      <c r="AL487" s="150"/>
      <c r="AM487" s="150"/>
      <c r="AN487" s="150"/>
      <c r="AO487" s="150"/>
      <c r="AP487" s="150"/>
      <c r="AQ487" s="150"/>
      <c r="AR487" s="150"/>
      <c r="AS487" s="150"/>
      <c r="AT487" s="150"/>
      <c r="AU487" s="150"/>
      <c r="AV487" s="150"/>
      <c r="AW487" s="150"/>
      <c r="AX487" s="150"/>
      <c r="AY487" s="150"/>
      <c r="AZ487" s="150"/>
      <c r="BA487" s="150"/>
      <c r="BB487" s="150"/>
      <c r="BC487" s="150"/>
      <c r="BD487" s="150"/>
      <c r="BE487" s="150"/>
      <c r="BF487" s="150"/>
      <c r="BG487" s="150"/>
      <c r="BH487" s="150"/>
      <c r="BI487" s="150"/>
      <c r="BJ487" s="150"/>
      <c r="BK487" s="150"/>
      <c r="BL487" s="150"/>
      <c r="BM487" s="150"/>
      <c r="BN487" s="150"/>
      <c r="BO487" s="150"/>
      <c r="BP487" s="150"/>
      <c r="BQ487" s="150"/>
      <c r="BR487" s="150"/>
    </row>
    <row r="488" spans="1:70" s="115" customFormat="1" ht="33">
      <c r="A488" s="114"/>
      <c r="B488" s="121"/>
      <c r="C488" s="144">
        <f t="shared" ca="1" si="538"/>
        <v>70</v>
      </c>
      <c r="D488" s="264">
        <f t="shared" ca="1" si="538"/>
        <v>0</v>
      </c>
      <c r="E488" s="144">
        <f t="shared" ref="E488:M488" ca="1" si="580">E487</f>
        <v>31</v>
      </c>
      <c r="F488" s="144">
        <f t="shared" ca="1" si="580"/>
        <v>850</v>
      </c>
      <c r="G488" s="434" t="str">
        <f t="shared" ca="1" si="580"/>
        <v>DJ64-01005Q</v>
      </c>
      <c r="H488" s="196">
        <f t="shared" ca="1" si="580"/>
        <v>2588</v>
      </c>
      <c r="I488" s="144">
        <f t="shared" si="580"/>
        <v>0</v>
      </c>
      <c r="J488" s="212">
        <f t="shared" ca="1" si="580"/>
        <v>1</v>
      </c>
      <c r="K488" s="146">
        <f t="shared" ca="1" si="580"/>
        <v>1624</v>
      </c>
      <c r="L488" s="146">
        <f t="shared" ca="1" si="580"/>
        <v>57</v>
      </c>
      <c r="M488" s="146">
        <f t="shared" ca="1" si="580"/>
        <v>2</v>
      </c>
      <c r="N488" s="193">
        <f t="shared" ca="1" si="546"/>
        <v>126.31578947368421</v>
      </c>
      <c r="O488" s="134"/>
      <c r="P488" s="127" t="s">
        <v>240</v>
      </c>
      <c r="Q488" s="208">
        <v>11</v>
      </c>
      <c r="R488" s="208">
        <v>11</v>
      </c>
      <c r="S488" s="208"/>
      <c r="T488" s="208"/>
      <c r="U488" s="208"/>
      <c r="V488" s="208"/>
      <c r="W488" s="208"/>
      <c r="X488" s="208"/>
      <c r="Y488" s="208"/>
      <c r="Z488" s="208"/>
      <c r="AA488" s="208"/>
      <c r="AB488" s="208"/>
      <c r="AC488" s="208"/>
      <c r="AD488" s="208"/>
      <c r="AE488" s="208"/>
      <c r="AF488" s="208"/>
      <c r="AG488" s="208"/>
      <c r="AH488" s="208"/>
      <c r="AI488" s="208"/>
      <c r="AJ488" s="208"/>
      <c r="AK488" s="150"/>
      <c r="AL488" s="150"/>
      <c r="AM488" s="150"/>
      <c r="AN488" s="150"/>
      <c r="AO488" s="150"/>
      <c r="AP488" s="150"/>
      <c r="AQ488" s="150"/>
      <c r="AR488" s="150"/>
      <c r="AS488" s="150"/>
      <c r="AT488" s="150"/>
      <c r="AU488" s="150"/>
      <c r="AV488" s="150"/>
      <c r="AW488" s="150"/>
      <c r="AX488" s="150"/>
      <c r="AY488" s="150"/>
      <c r="AZ488" s="150"/>
      <c r="BA488" s="150"/>
      <c r="BB488" s="150"/>
      <c r="BC488" s="150"/>
      <c r="BD488" s="150"/>
      <c r="BE488" s="150"/>
      <c r="BF488" s="150"/>
      <c r="BG488" s="150"/>
      <c r="BH488" s="150"/>
      <c r="BI488" s="150"/>
      <c r="BJ488" s="150"/>
      <c r="BK488" s="150"/>
      <c r="BL488" s="150"/>
      <c r="BM488" s="150"/>
      <c r="BN488" s="150"/>
      <c r="BO488" s="150"/>
      <c r="BP488" s="150"/>
      <c r="BQ488" s="150"/>
      <c r="BR488" s="150"/>
    </row>
    <row r="489" spans="1:70" s="55" customFormat="1" ht="33">
      <c r="A489" s="54">
        <f ca="1">IF(ISTEXT($G489),COUNTIF($G$6:$G489,"*")," ")</f>
        <v>484</v>
      </c>
      <c r="B489" s="122">
        <v>43524</v>
      </c>
      <c r="C489" s="144">
        <f t="shared" ca="1" si="538"/>
        <v>70</v>
      </c>
      <c r="D489" s="264">
        <f t="shared" ca="1" si="538"/>
        <v>0</v>
      </c>
      <c r="E489" s="144">
        <f t="shared" ref="E489:M489" ca="1" si="581">E488</f>
        <v>31</v>
      </c>
      <c r="F489" s="144">
        <f t="shared" ca="1" si="581"/>
        <v>850</v>
      </c>
      <c r="G489" s="434" t="str">
        <f t="shared" ca="1" si="581"/>
        <v>DJ64-01005Q</v>
      </c>
      <c r="H489" s="196">
        <f t="shared" ca="1" si="581"/>
        <v>2588</v>
      </c>
      <c r="I489" s="144">
        <f t="shared" si="581"/>
        <v>0</v>
      </c>
      <c r="J489" s="212">
        <f t="shared" ca="1" si="581"/>
        <v>1</v>
      </c>
      <c r="K489" s="146">
        <f t="shared" ca="1" si="581"/>
        <v>1624</v>
      </c>
      <c r="L489" s="146">
        <f t="shared" ca="1" si="581"/>
        <v>57</v>
      </c>
      <c r="M489" s="146">
        <f t="shared" ca="1" si="581"/>
        <v>2</v>
      </c>
      <c r="N489" s="193">
        <f t="shared" ca="1" si="546"/>
        <v>126.31578947368421</v>
      </c>
      <c r="O489" s="198">
        <f ca="1">SUM(Q489:AJ489)-H486-I486</f>
        <v>190.94736842105249</v>
      </c>
      <c r="P489" s="127" t="s">
        <v>232</v>
      </c>
      <c r="Q489" s="128">
        <f t="shared" ref="Q489:AJ489" ca="1" si="582">Q488*$N486</f>
        <v>1389.4736842105262</v>
      </c>
      <c r="R489" s="128">
        <f t="shared" ca="1" si="582"/>
        <v>1389.4736842105262</v>
      </c>
      <c r="S489" s="128">
        <f t="shared" ca="1" si="582"/>
        <v>0</v>
      </c>
      <c r="T489" s="128">
        <f t="shared" ca="1" si="582"/>
        <v>0</v>
      </c>
      <c r="U489" s="128">
        <f t="shared" ca="1" si="582"/>
        <v>0</v>
      </c>
      <c r="V489" s="128">
        <f t="shared" ca="1" si="582"/>
        <v>0</v>
      </c>
      <c r="W489" s="128">
        <f t="shared" ca="1" si="582"/>
        <v>0</v>
      </c>
      <c r="X489" s="128">
        <f t="shared" ca="1" si="582"/>
        <v>0</v>
      </c>
      <c r="Y489" s="128">
        <f t="shared" ca="1" si="582"/>
        <v>0</v>
      </c>
      <c r="Z489" s="128">
        <f t="shared" ca="1" si="582"/>
        <v>0</v>
      </c>
      <c r="AA489" s="128">
        <f t="shared" ca="1" si="582"/>
        <v>0</v>
      </c>
      <c r="AB489" s="128">
        <f t="shared" ca="1" si="582"/>
        <v>0</v>
      </c>
      <c r="AC489" s="128">
        <f t="shared" ca="1" si="582"/>
        <v>0</v>
      </c>
      <c r="AD489" s="128">
        <f t="shared" ca="1" si="582"/>
        <v>0</v>
      </c>
      <c r="AE489" s="128">
        <f t="shared" ca="1" si="582"/>
        <v>0</v>
      </c>
      <c r="AF489" s="128">
        <f t="shared" ca="1" si="582"/>
        <v>0</v>
      </c>
      <c r="AG489" s="128">
        <f t="shared" ca="1" si="582"/>
        <v>0</v>
      </c>
      <c r="AH489" s="128">
        <f t="shared" ca="1" si="582"/>
        <v>0</v>
      </c>
      <c r="AI489" s="128">
        <f t="shared" ca="1" si="582"/>
        <v>0</v>
      </c>
      <c r="AJ489" s="128">
        <f t="shared" ca="1" si="582"/>
        <v>0</v>
      </c>
      <c r="AK489" s="151"/>
      <c r="AL489" s="151"/>
      <c r="AM489" s="151"/>
      <c r="AN489" s="151"/>
      <c r="AO489" s="151"/>
      <c r="AP489" s="151"/>
      <c r="AQ489" s="151"/>
      <c r="AR489" s="151"/>
      <c r="AS489" s="151"/>
      <c r="AT489" s="151"/>
      <c r="AU489" s="151"/>
      <c r="AV489" s="151"/>
      <c r="AW489" s="151"/>
      <c r="AX489" s="151"/>
      <c r="AY489" s="151"/>
      <c r="AZ489" s="151"/>
      <c r="BA489" s="151"/>
      <c r="BB489" s="151"/>
      <c r="BC489" s="151"/>
      <c r="BD489" s="151"/>
      <c r="BE489" s="151"/>
      <c r="BF489" s="151"/>
      <c r="BG489" s="151"/>
      <c r="BH489" s="151"/>
      <c r="BI489" s="151"/>
      <c r="BJ489" s="151"/>
      <c r="BK489" s="151"/>
      <c r="BL489" s="151"/>
      <c r="BM489" s="151"/>
      <c r="BN489" s="151"/>
      <c r="BO489" s="151"/>
      <c r="BP489" s="151"/>
      <c r="BQ489" s="151"/>
      <c r="BR489" s="151"/>
    </row>
    <row r="490" spans="1:70" s="38" customFormat="1" ht="33">
      <c r="A490" s="35"/>
      <c r="B490" s="123"/>
      <c r="C490" s="144">
        <f t="shared" ca="1" si="538"/>
        <v>70</v>
      </c>
      <c r="D490" s="264">
        <f t="shared" ca="1" si="538"/>
        <v>0</v>
      </c>
      <c r="E490" s="144">
        <f t="shared" ref="E490:M490" ca="1" si="583">E489</f>
        <v>31</v>
      </c>
      <c r="F490" s="144">
        <f t="shared" ca="1" si="583"/>
        <v>850</v>
      </c>
      <c r="G490" s="434" t="str">
        <f t="shared" ca="1" si="583"/>
        <v>DJ64-01005Q</v>
      </c>
      <c r="H490" s="196">
        <f t="shared" ca="1" si="583"/>
        <v>2588</v>
      </c>
      <c r="I490" s="144">
        <f t="shared" si="583"/>
        <v>0</v>
      </c>
      <c r="J490" s="212">
        <f t="shared" ca="1" si="583"/>
        <v>1</v>
      </c>
      <c r="K490" s="146">
        <f t="shared" ca="1" si="583"/>
        <v>1624</v>
      </c>
      <c r="L490" s="146">
        <f t="shared" ca="1" si="583"/>
        <v>57</v>
      </c>
      <c r="M490" s="146">
        <f t="shared" ca="1" si="583"/>
        <v>2</v>
      </c>
      <c r="N490" s="193">
        <f t="shared" ca="1" si="546"/>
        <v>126.31578947368421</v>
      </c>
      <c r="O490" s="135">
        <f ca="1">SUM(Q490:AJ490)</f>
        <v>0</v>
      </c>
      <c r="P490" s="131" t="s">
        <v>233</v>
      </c>
      <c r="Q490" s="129">
        <f ca="1">SUMIFS('Production Result'!$D:$D,'Production Result'!$C:$C,'DA Injection'!$G490,'Production Result'!$B:$B,'DA Injection'!Q$2)</f>
        <v>0</v>
      </c>
      <c r="R490" s="129">
        <f ca="1">SUMIFS('Production Result'!$E:$E,'Production Result'!$C:$C,'DA Injection'!$G490,'Production Result'!$B:$B,'DA Injection'!Q$2)</f>
        <v>0</v>
      </c>
      <c r="S490" s="129">
        <f ca="1">SUMIFS('Production Result'!$D:$D,'Production Result'!$C:$C,'DA Injection'!$G490,'Production Result'!$B:$B,'DA Injection'!S$2)</f>
        <v>0</v>
      </c>
      <c r="T490" s="129">
        <f ca="1">SUMIFS('Production Result'!$E:$E,'Production Result'!$C:$C,'DA Injection'!$G490,'Production Result'!$B:$B,'DA Injection'!S$2)</f>
        <v>0</v>
      </c>
      <c r="U490" s="129">
        <f ca="1">SUMIFS('Production Result'!$D:$D,'Production Result'!$C:$C,'DA Injection'!$G490,'Production Result'!$B:$B,'DA Injection'!U$2)</f>
        <v>0</v>
      </c>
      <c r="V490" s="129">
        <f ca="1">SUMIFS('Production Result'!$E:$E,'Production Result'!$C:$C,'DA Injection'!$G490,'Production Result'!$B:$B,'DA Injection'!U$2)</f>
        <v>0</v>
      </c>
      <c r="W490" s="129">
        <f ca="1">SUMIFS('Production Result'!$D:$D,'Production Result'!$C:$C,'DA Injection'!$G490,'Production Result'!$B:$B,'DA Injection'!W$2)</f>
        <v>0</v>
      </c>
      <c r="X490" s="129">
        <f ca="1">SUMIFS('Production Result'!$E:$E,'Production Result'!$C:$C,'DA Injection'!$G490,'Production Result'!$B:$B,'DA Injection'!W$2)</f>
        <v>0</v>
      </c>
      <c r="Y490" s="129">
        <f ca="1">SUMIFS('Production Result'!$D:$D,'Production Result'!$C:$C,'DA Injection'!$G490,'Production Result'!$B:$B,'DA Injection'!Y$2)</f>
        <v>0</v>
      </c>
      <c r="Z490" s="129">
        <f ca="1">SUMIFS('Production Result'!$E:$E,'Production Result'!$C:$C,'DA Injection'!$G490,'Production Result'!$B:$B,'DA Injection'!Y$2)</f>
        <v>0</v>
      </c>
      <c r="AA490" s="129">
        <f ca="1">SUMIFS('Production Result'!$D:$D,'Production Result'!$C:$C,'DA Injection'!$G490,'Production Result'!$B:$B,'DA Injection'!AA$2)</f>
        <v>0</v>
      </c>
      <c r="AB490" s="129">
        <f ca="1">SUMIFS('Production Result'!$E:$E,'Production Result'!$C:$C,'DA Injection'!$G490,'Production Result'!$B:$B,'DA Injection'!AA$2)</f>
        <v>0</v>
      </c>
      <c r="AC490" s="129">
        <f ca="1">SUMIFS('Production Result'!$D:$D,'Production Result'!$C:$C,'DA Injection'!$G490,'Production Result'!$B:$B,'DA Injection'!AC$2)</f>
        <v>0</v>
      </c>
      <c r="AD490" s="129">
        <f ca="1">SUMIFS('Production Result'!$E:$E,'Production Result'!$C:$C,'DA Injection'!$G490,'Production Result'!$B:$B,'DA Injection'!AC$2)</f>
        <v>0</v>
      </c>
      <c r="AE490" s="129">
        <f ca="1">SUMIFS('Production Result'!$D:$D,'Production Result'!$C:$C,'DA Injection'!$G490,'Production Result'!$B:$B,'DA Injection'!AE$2)</f>
        <v>0</v>
      </c>
      <c r="AF490" s="129">
        <f ca="1">SUMIFS('Production Result'!$E:$E,'Production Result'!$C:$C,'DA Injection'!$G490,'Production Result'!$B:$B,'DA Injection'!AE$2)</f>
        <v>0</v>
      </c>
      <c r="AG490" s="129">
        <f ca="1">SUMIFS('Production Result'!$D:$D,'Production Result'!$C:$C,'DA Injection'!$G490,'Production Result'!$B:$B,'DA Injection'!AG$2)</f>
        <v>0</v>
      </c>
      <c r="AH490" s="129">
        <f ca="1">SUMIFS('Production Result'!$E:$E,'Production Result'!$C:$C,'DA Injection'!$G490,'Production Result'!$B:$B,'DA Injection'!AG$2)</f>
        <v>0</v>
      </c>
      <c r="AI490" s="129">
        <f ca="1">SUMIFS('Production Result'!$D:$D,'Production Result'!$C:$C,'DA Injection'!$G490,'Production Result'!$B:$B,'DA Injection'!AI$2)</f>
        <v>0</v>
      </c>
      <c r="AJ490" s="129">
        <f ca="1">SUMIFS('Production Result'!$E:$E,'Production Result'!$C:$C,'DA Injection'!$G490,'Production Result'!$B:$B,'DA Injection'!AI$2)</f>
        <v>0</v>
      </c>
      <c r="AK490" s="151"/>
      <c r="AL490" s="151"/>
      <c r="AM490" s="151"/>
      <c r="AN490" s="151"/>
      <c r="AO490" s="151"/>
      <c r="AP490" s="151"/>
      <c r="AQ490" s="151"/>
      <c r="AR490" s="151"/>
      <c r="AS490" s="151"/>
      <c r="AT490" s="151"/>
      <c r="AU490" s="151"/>
      <c r="AV490" s="151"/>
      <c r="AW490" s="151"/>
      <c r="AX490" s="151"/>
      <c r="AY490" s="151"/>
      <c r="AZ490" s="151"/>
      <c r="BA490" s="151"/>
      <c r="BB490" s="151"/>
      <c r="BC490" s="151"/>
      <c r="BD490" s="151"/>
      <c r="BE490" s="151"/>
      <c r="BF490" s="151"/>
      <c r="BG490" s="151"/>
      <c r="BH490" s="151"/>
      <c r="BI490" s="151"/>
      <c r="BJ490" s="151"/>
      <c r="BK490" s="151"/>
      <c r="BL490" s="151"/>
      <c r="BM490" s="151"/>
      <c r="BN490" s="151"/>
      <c r="BO490" s="151"/>
      <c r="BP490" s="151"/>
      <c r="BQ490" s="151"/>
      <c r="BR490" s="151"/>
    </row>
    <row r="491" spans="1:70" s="38" customFormat="1" ht="33">
      <c r="A491" s="35"/>
      <c r="B491" s="123"/>
      <c r="C491" s="144">
        <f t="shared" ca="1" si="538"/>
        <v>70</v>
      </c>
      <c r="D491" s="264">
        <f t="shared" ca="1" si="538"/>
        <v>0</v>
      </c>
      <c r="E491" s="144">
        <f t="shared" ref="E491:M491" ca="1" si="584">E490</f>
        <v>31</v>
      </c>
      <c r="F491" s="144">
        <f t="shared" ca="1" si="584"/>
        <v>850</v>
      </c>
      <c r="G491" s="434" t="str">
        <f t="shared" ca="1" si="584"/>
        <v>DJ64-01005Q</v>
      </c>
      <c r="H491" s="196">
        <f t="shared" ca="1" si="584"/>
        <v>2588</v>
      </c>
      <c r="I491" s="144">
        <f t="shared" si="584"/>
        <v>0</v>
      </c>
      <c r="J491" s="212">
        <f t="shared" ca="1" si="584"/>
        <v>1</v>
      </c>
      <c r="K491" s="146">
        <f t="shared" ca="1" si="584"/>
        <v>1624</v>
      </c>
      <c r="L491" s="146">
        <f t="shared" ca="1" si="584"/>
        <v>57</v>
      </c>
      <c r="M491" s="146">
        <f t="shared" ca="1" si="584"/>
        <v>2</v>
      </c>
      <c r="N491" s="193">
        <f t="shared" ca="1" si="546"/>
        <v>126.31578947368421</v>
      </c>
      <c r="O491" s="135">
        <f ca="1">SUM(Q491:AJ491)</f>
        <v>0</v>
      </c>
      <c r="P491" s="132" t="s">
        <v>234</v>
      </c>
      <c r="Q491" s="129">
        <f ca="1">SUMIFS('Production Result'!$F:$F,'Production Result'!$C:$C,'DA Injection'!$G491,'Production Result'!$B:$B,'DA Injection'!Q$2)</f>
        <v>0</v>
      </c>
      <c r="R491" s="129">
        <f ca="1">SUMIFS('Production Result'!$G:$G,'Production Result'!$C:$C,'DA Injection'!$G491,'Production Result'!$B:$B,'DA Injection'!Q$2)</f>
        <v>0</v>
      </c>
      <c r="S491" s="129">
        <f ca="1">SUMIFS('Production Result'!$F:$F,'Production Result'!$C:$C,'DA Injection'!$G491,'Production Result'!$B:$B,'DA Injection'!S$2)</f>
        <v>0</v>
      </c>
      <c r="T491" s="129">
        <f ca="1">SUMIFS('Production Result'!$G:$G,'Production Result'!$C:$C,'DA Injection'!$G491,'Production Result'!$B:$B,'DA Injection'!S$2)</f>
        <v>0</v>
      </c>
      <c r="U491" s="129">
        <f ca="1">SUMIFS('Production Result'!$F:$F,'Production Result'!$C:$C,'DA Injection'!$G491,'Production Result'!$B:$B,'DA Injection'!U$2)</f>
        <v>0</v>
      </c>
      <c r="V491" s="129">
        <f ca="1">SUMIFS('Production Result'!$G:$G,'Production Result'!$C:$C,'DA Injection'!$G491,'Production Result'!$B:$B,'DA Injection'!U$2)</f>
        <v>0</v>
      </c>
      <c r="W491" s="129">
        <f ca="1">SUMIFS('Production Result'!$F:$F,'Production Result'!$C:$C,'DA Injection'!$G491,'Production Result'!$B:$B,'DA Injection'!W$2)</f>
        <v>0</v>
      </c>
      <c r="X491" s="129">
        <f ca="1">SUMIFS('Production Result'!$G:$G,'Production Result'!$C:$C,'DA Injection'!$G491,'Production Result'!$B:$B,'DA Injection'!W$2)</f>
        <v>0</v>
      </c>
      <c r="Y491" s="129">
        <f ca="1">SUMIFS('Production Result'!$F:$F,'Production Result'!$C:$C,'DA Injection'!$G491,'Production Result'!$B:$B,'DA Injection'!Y$2)</f>
        <v>0</v>
      </c>
      <c r="Z491" s="129">
        <f ca="1">SUMIFS('Production Result'!$G:$G,'Production Result'!$C:$C,'DA Injection'!$G491,'Production Result'!$B:$B,'DA Injection'!Y$2)</f>
        <v>0</v>
      </c>
      <c r="AA491" s="129">
        <f ca="1">SUMIFS('Production Result'!$F:$F,'Production Result'!$C:$C,'DA Injection'!$G491,'Production Result'!$B:$B,'DA Injection'!AA$2)</f>
        <v>0</v>
      </c>
      <c r="AB491" s="129">
        <f ca="1">SUMIFS('Production Result'!$G:$G,'Production Result'!$C:$C,'DA Injection'!$G491,'Production Result'!$B:$B,'DA Injection'!AA$2)</f>
        <v>0</v>
      </c>
      <c r="AC491" s="129">
        <f ca="1">SUMIFS('Production Result'!$F:$F,'Production Result'!$C:$C,'DA Injection'!$G491,'Production Result'!$B:$B,'DA Injection'!AC$2)</f>
        <v>0</v>
      </c>
      <c r="AD491" s="129">
        <f ca="1">SUMIFS('Production Result'!$G:$G,'Production Result'!$C:$C,'DA Injection'!$G491,'Production Result'!$B:$B,'DA Injection'!AC$2)</f>
        <v>0</v>
      </c>
      <c r="AE491" s="129">
        <f ca="1">SUMIFS('Production Result'!$F:$F,'Production Result'!$C:$C,'DA Injection'!$G491,'Production Result'!$B:$B,'DA Injection'!AE$2)</f>
        <v>0</v>
      </c>
      <c r="AF491" s="129">
        <f ca="1">SUMIFS('Production Result'!$G:$G,'Production Result'!$C:$C,'DA Injection'!$G491,'Production Result'!$B:$B,'DA Injection'!AE$2)</f>
        <v>0</v>
      </c>
      <c r="AG491" s="129">
        <f ca="1">SUMIFS('Production Result'!$F:$F,'Production Result'!$C:$C,'DA Injection'!$G491,'Production Result'!$B:$B,'DA Injection'!AG$2)</f>
        <v>0</v>
      </c>
      <c r="AH491" s="129">
        <f ca="1">SUMIFS('Production Result'!$G:$G,'Production Result'!$C:$C,'DA Injection'!$G491,'Production Result'!$B:$B,'DA Injection'!AG$2)</f>
        <v>0</v>
      </c>
      <c r="AI491" s="129">
        <f ca="1">SUMIFS('Production Result'!$F:$F,'Production Result'!$C:$C,'DA Injection'!$G491,'Production Result'!$B:$B,'DA Injection'!AI$2)</f>
        <v>0</v>
      </c>
      <c r="AJ491" s="129">
        <f ca="1">SUMIFS('Production Result'!$G:$G,'Production Result'!$C:$C,'DA Injection'!$G491,'Production Result'!$B:$B,'DA Injection'!AI$2)</f>
        <v>0</v>
      </c>
      <c r="AK491" s="151"/>
      <c r="AL491" s="151"/>
      <c r="AM491" s="151"/>
      <c r="AN491" s="151"/>
      <c r="AO491" s="151"/>
      <c r="AP491" s="151"/>
      <c r="AQ491" s="151"/>
      <c r="AR491" s="151"/>
      <c r="AS491" s="151"/>
      <c r="AT491" s="151"/>
      <c r="AU491" s="151"/>
      <c r="AV491" s="151"/>
      <c r="AW491" s="151"/>
      <c r="AX491" s="151"/>
      <c r="AY491" s="151"/>
      <c r="AZ491" s="151"/>
      <c r="BA491" s="151"/>
      <c r="BB491" s="151"/>
      <c r="BC491" s="151"/>
      <c r="BD491" s="151"/>
      <c r="BE491" s="151"/>
      <c r="BF491" s="151"/>
      <c r="BG491" s="151"/>
      <c r="BH491" s="151"/>
      <c r="BI491" s="151"/>
      <c r="BJ491" s="151"/>
      <c r="BK491" s="151"/>
      <c r="BL491" s="151"/>
      <c r="BM491" s="151"/>
      <c r="BN491" s="151"/>
      <c r="BO491" s="151"/>
      <c r="BP491" s="151"/>
      <c r="BQ491" s="151"/>
      <c r="BR491" s="151"/>
    </row>
    <row r="492" spans="1:70" s="38" customFormat="1" ht="33">
      <c r="A492" s="35"/>
      <c r="B492" s="123"/>
      <c r="C492" s="145">
        <f t="shared" ca="1" si="538"/>
        <v>70</v>
      </c>
      <c r="D492" s="264">
        <f t="shared" ca="1" si="538"/>
        <v>0</v>
      </c>
      <c r="E492" s="145">
        <f t="shared" ref="E492:M492" ca="1" si="585">E491</f>
        <v>31</v>
      </c>
      <c r="F492" s="145">
        <f t="shared" ca="1" si="585"/>
        <v>850</v>
      </c>
      <c r="G492" s="435" t="str">
        <f t="shared" ca="1" si="585"/>
        <v>DJ64-01005Q</v>
      </c>
      <c r="H492" s="196">
        <f t="shared" ca="1" si="585"/>
        <v>2588</v>
      </c>
      <c r="I492" s="145">
        <f t="shared" si="585"/>
        <v>0</v>
      </c>
      <c r="J492" s="213">
        <f t="shared" ca="1" si="585"/>
        <v>1</v>
      </c>
      <c r="K492" s="146">
        <f t="shared" ca="1" si="585"/>
        <v>1624</v>
      </c>
      <c r="L492" s="146">
        <f t="shared" ca="1" si="585"/>
        <v>57</v>
      </c>
      <c r="M492" s="146">
        <f t="shared" ca="1" si="585"/>
        <v>2</v>
      </c>
      <c r="N492" s="194">
        <f t="shared" ca="1" si="546"/>
        <v>126.31578947368421</v>
      </c>
      <c r="O492" s="137" t="e">
        <f ca="1">O491/O490</f>
        <v>#DIV/0!</v>
      </c>
      <c r="P492" s="136" t="s">
        <v>239</v>
      </c>
      <c r="Q492" s="138" t="str">
        <f t="shared" ref="Q492:AJ492" ca="1" si="586">IFERROR(Q491/Q490,"")</f>
        <v/>
      </c>
      <c r="R492" s="138" t="str">
        <f t="shared" ca="1" si="586"/>
        <v/>
      </c>
      <c r="S492" s="138" t="str">
        <f t="shared" ca="1" si="586"/>
        <v/>
      </c>
      <c r="T492" s="138" t="str">
        <f t="shared" ca="1" si="586"/>
        <v/>
      </c>
      <c r="U492" s="138" t="str">
        <f t="shared" ca="1" si="586"/>
        <v/>
      </c>
      <c r="V492" s="138" t="str">
        <f t="shared" ca="1" si="586"/>
        <v/>
      </c>
      <c r="W492" s="138" t="str">
        <f t="shared" ca="1" si="586"/>
        <v/>
      </c>
      <c r="X492" s="138" t="str">
        <f t="shared" ca="1" si="586"/>
        <v/>
      </c>
      <c r="Y492" s="138" t="str">
        <f t="shared" ca="1" si="586"/>
        <v/>
      </c>
      <c r="Z492" s="138" t="str">
        <f t="shared" ca="1" si="586"/>
        <v/>
      </c>
      <c r="AA492" s="138" t="str">
        <f t="shared" ca="1" si="586"/>
        <v/>
      </c>
      <c r="AB492" s="138" t="str">
        <f t="shared" ca="1" si="586"/>
        <v/>
      </c>
      <c r="AC492" s="138" t="str">
        <f t="shared" ca="1" si="586"/>
        <v/>
      </c>
      <c r="AD492" s="138" t="str">
        <f t="shared" ca="1" si="586"/>
        <v/>
      </c>
      <c r="AE492" s="138" t="str">
        <f t="shared" ca="1" si="586"/>
        <v/>
      </c>
      <c r="AF492" s="138" t="str">
        <f t="shared" ca="1" si="586"/>
        <v/>
      </c>
      <c r="AG492" s="138" t="str">
        <f t="shared" ca="1" si="586"/>
        <v/>
      </c>
      <c r="AH492" s="138" t="str">
        <f t="shared" ca="1" si="586"/>
        <v/>
      </c>
      <c r="AI492" s="138" t="str">
        <f t="shared" ca="1" si="586"/>
        <v/>
      </c>
      <c r="AJ492" s="138" t="str">
        <f t="shared" ca="1" si="586"/>
        <v/>
      </c>
      <c r="AK492" s="151"/>
      <c r="AL492" s="151"/>
      <c r="AM492" s="151"/>
      <c r="AN492" s="151"/>
      <c r="AO492" s="151"/>
      <c r="AP492" s="151"/>
      <c r="AQ492" s="151"/>
      <c r="AR492" s="151"/>
      <c r="AS492" s="151"/>
      <c r="AT492" s="151"/>
      <c r="AU492" s="151"/>
      <c r="AV492" s="151"/>
      <c r="AW492" s="151"/>
      <c r="AX492" s="151"/>
      <c r="AY492" s="151"/>
      <c r="AZ492" s="151"/>
      <c r="BA492" s="151"/>
      <c r="BB492" s="151"/>
      <c r="BC492" s="151"/>
      <c r="BD492" s="151"/>
      <c r="BE492" s="151"/>
      <c r="BF492" s="151"/>
      <c r="BG492" s="151"/>
      <c r="BH492" s="151"/>
      <c r="BI492" s="151"/>
      <c r="BJ492" s="151"/>
      <c r="BK492" s="151"/>
      <c r="BL492" s="151"/>
      <c r="BM492" s="151"/>
      <c r="BN492" s="151"/>
      <c r="BO492" s="151"/>
      <c r="BP492" s="151"/>
      <c r="BQ492" s="151"/>
      <c r="BR492" s="151"/>
    </row>
    <row r="493" spans="1:70" s="115" customFormat="1" ht="33">
      <c r="A493" s="114"/>
      <c r="B493" s="121"/>
      <c r="C493" s="141">
        <f ca="1">IF(P497="Good",COUNTIF(INDIRECT("P1:P"&amp;ROW(P497)),"Good"))</f>
        <v>71</v>
      </c>
      <c r="D493" s="285" t="str">
        <f ca="1">IFERROR(SUM(Q497:AJ497)/SUM(Q496:AJ496),"-")</f>
        <v>-</v>
      </c>
      <c r="E493" s="139">
        <f ca="1">VLOOKUP(G493,'Code List'!B:D,2,0)</f>
        <v>31</v>
      </c>
      <c r="F493" s="139">
        <f ca="1">VLOOKUP(G493,'Code List'!B:D,3,0)</f>
        <v>850</v>
      </c>
      <c r="G493" s="433" t="str">
        <f ca="1">VLOOKUP(C493,'Code List'!A:B,2,0)</f>
        <v>DJ64-01005S</v>
      </c>
      <c r="H493" s="195">
        <f ca="1">SUM(Q494:AJ494)-K493</f>
        <v>-728</v>
      </c>
      <c r="I493" s="133"/>
      <c r="J493" s="211">
        <f ca="1">VLOOKUP(G493,'Code List'!B:G,6,0)</f>
        <v>1</v>
      </c>
      <c r="K493" s="140">
        <f ca="1">SUMIFS(Stock!C:C,Stock!B:B,'DA Injection'!G493)+SUMIFS(Stock!C:C,Stock!B:B,VLOOKUP('DA Injection'!G493,'Code List'!$B:$K,10,0))</f>
        <v>728</v>
      </c>
      <c r="L493" s="140">
        <f ca="1">VLOOKUP(G493,'Code List'!B:F,4,0)</f>
        <v>57</v>
      </c>
      <c r="M493" s="140">
        <f ca="1">VLOOKUP(G493,'Code List'!B:F,5,0)</f>
        <v>2</v>
      </c>
      <c r="N493" s="197">
        <f t="shared" ca="1" si="546"/>
        <v>126.31578947368421</v>
      </c>
      <c r="O493" s="134"/>
      <c r="P493" s="124" t="s">
        <v>231</v>
      </c>
      <c r="Q493" s="125" t="s">
        <v>228</v>
      </c>
      <c r="R493" s="126" t="s">
        <v>229</v>
      </c>
      <c r="S493" s="125" t="s">
        <v>228</v>
      </c>
      <c r="T493" s="126" t="s">
        <v>229</v>
      </c>
      <c r="U493" s="125" t="s">
        <v>228</v>
      </c>
      <c r="V493" s="126" t="s">
        <v>229</v>
      </c>
      <c r="W493" s="125" t="s">
        <v>228</v>
      </c>
      <c r="X493" s="126" t="s">
        <v>229</v>
      </c>
      <c r="Y493" s="125" t="s">
        <v>228</v>
      </c>
      <c r="Z493" s="126" t="s">
        <v>229</v>
      </c>
      <c r="AA493" s="125" t="s">
        <v>228</v>
      </c>
      <c r="AB493" s="126" t="s">
        <v>229</v>
      </c>
      <c r="AC493" s="125" t="s">
        <v>228</v>
      </c>
      <c r="AD493" s="126" t="s">
        <v>229</v>
      </c>
      <c r="AE493" s="125" t="s">
        <v>228</v>
      </c>
      <c r="AF493" s="126" t="s">
        <v>229</v>
      </c>
      <c r="AG493" s="125" t="s">
        <v>228</v>
      </c>
      <c r="AH493" s="126" t="s">
        <v>229</v>
      </c>
      <c r="AI493" s="125" t="s">
        <v>228</v>
      </c>
      <c r="AJ493" s="126" t="s">
        <v>229</v>
      </c>
      <c r="AK493" s="150"/>
      <c r="AL493" s="150"/>
      <c r="AM493" s="150"/>
      <c r="AN493" s="150"/>
      <c r="AO493" s="150"/>
      <c r="AP493" s="150"/>
      <c r="AQ493" s="150"/>
      <c r="AR493" s="150"/>
      <c r="AS493" s="150"/>
      <c r="AT493" s="150"/>
      <c r="AU493" s="150"/>
      <c r="AV493" s="150"/>
      <c r="AW493" s="150"/>
      <c r="AX493" s="150"/>
      <c r="AY493" s="150"/>
      <c r="AZ493" s="150"/>
      <c r="BA493" s="150"/>
      <c r="BB493" s="150"/>
      <c r="BC493" s="150"/>
      <c r="BD493" s="150"/>
      <c r="BE493" s="150"/>
      <c r="BF493" s="150"/>
      <c r="BG493" s="150"/>
      <c r="BH493" s="150"/>
      <c r="BI493" s="150"/>
      <c r="BJ493" s="150"/>
      <c r="BK493" s="150"/>
      <c r="BL493" s="150"/>
      <c r="BM493" s="150"/>
      <c r="BN493" s="150"/>
      <c r="BO493" s="150"/>
      <c r="BP493" s="150"/>
      <c r="BQ493" s="150"/>
      <c r="BR493" s="150"/>
    </row>
    <row r="494" spans="1:70" s="115" customFormat="1" ht="66.95" customHeight="1">
      <c r="A494" s="114"/>
      <c r="B494" s="121"/>
      <c r="C494" s="144">
        <f t="shared" ref="C494:M494" ca="1" si="587">C493</f>
        <v>71</v>
      </c>
      <c r="D494" s="264" t="str">
        <f t="shared" ca="1" si="587"/>
        <v>-</v>
      </c>
      <c r="E494" s="144">
        <f t="shared" ca="1" si="587"/>
        <v>31</v>
      </c>
      <c r="F494" s="144">
        <f t="shared" ca="1" si="587"/>
        <v>850</v>
      </c>
      <c r="G494" s="434" t="str">
        <f t="shared" ca="1" si="587"/>
        <v>DJ64-01005S</v>
      </c>
      <c r="H494" s="196">
        <f t="shared" ca="1" si="587"/>
        <v>-728</v>
      </c>
      <c r="I494" s="144">
        <f t="shared" si="587"/>
        <v>0</v>
      </c>
      <c r="J494" s="212">
        <f t="shared" ca="1" si="587"/>
        <v>1</v>
      </c>
      <c r="K494" s="146">
        <f t="shared" ca="1" si="587"/>
        <v>728</v>
      </c>
      <c r="L494" s="146">
        <f t="shared" ca="1" si="587"/>
        <v>57</v>
      </c>
      <c r="M494" s="146">
        <f t="shared" ca="1" si="587"/>
        <v>2</v>
      </c>
      <c r="N494" s="193">
        <f t="shared" ca="1" si="546"/>
        <v>126.31578947368421</v>
      </c>
      <c r="O494" s="134" t="s">
        <v>238</v>
      </c>
      <c r="P494" s="124"/>
      <c r="Q494" s="463">
        <f ca="1">IF(SUMIFS(INDIRECT("'PSI WM REF'!"&amp;SUBSTITUTE(ADDRESS(1,MATCH(Q$2,INDIRECT("'PSI WM REF'!"&amp;"5:5"),0)),"$1","")&amp;":"&amp;SUBSTITUTE(ADDRESS(1,MATCH(Q$2,INDIRECT("'PSI WM REF'!"&amp;"5:5"),0)),"$1","")),INDIRECT("'PSI WM REF'!"&amp;"C:C"),$G493,INDIRECT("'PSI WM REF'!"&amp;"U:U"),"3.Balance stock (only SEHC)")&gt;0,0,IF(ABS(SUMIFS(INDIRECT("'PSI WM REF'!"&amp;SUBSTITUTE(ADDRESS(1,MATCH(Q$2,INDIRECT("'PSI WM REF'!"&amp;"5:5"),0)),"$1","")&amp;":"&amp;SUBSTITUTE(ADDRESS(1,MATCH(Q$2,INDIRECT("'PSI WM REF'!"&amp;"5:5"),0)),"$1","")),INDIRECT("'PSI WM REF'!"&amp;"C:C"),$G493,INDIRECT("'PSI WM REF'!"&amp;"U:U"),"3.Balance stock (only SEHC)"))&gt;SUMIFS(INDIRECT("'PSI WM REF'!"&amp;SUBSTITUTE(ADDRESS(1,MATCH(Q$2,INDIRECT("'PSI WM REF'!"&amp;"5:5"),0)),"$1","")&amp;":"&amp;SUBSTITUTE(ADDRESS(1,MATCH(Q$2,INDIRECT("'PSI WM REF'!"&amp;"5:5"),0)),"$1","")),INDIRECT("'PSI WM REF'!"&amp;"C:C"),$G493,INDIRECT("'PSI WM REF'!"&amp;"U:U"),"1.Requirements (필요량)"),SUMIFS(INDIRECT("'PSI WM REF'!"&amp;SUBSTITUTE(ADDRESS(1,MATCH(Q$2,INDIRECT("'PSI WM REF'!"&amp;"5:5"),0)),"$1","")&amp;":"&amp;SUBSTITUTE(ADDRESS(1,MATCH(Q$2,INDIRECT("'PSI WM REF'!"&amp;"5:5"),0)),"$1","")),INDIRECT("'PSI WM REF'!"&amp;"C:C"),$G493,INDIRECT("'PSI WM REF'!"&amp;"U:U"),"1.Requirements (필요량)"),ABS(SUMIFS(INDIRECT("'PSI WM REF'!"&amp;SUBSTITUTE(ADDRESS(1,MATCH(Q$2,INDIRECT("'PSI WM REF'!"&amp;"5:5"),0)),"$1","")&amp;":"&amp;SUBSTITUTE(ADDRESS(1,MATCH(Q$2,INDIRECT("'PSI WM REF'!"&amp;"5:5"),0)),"$1","")),INDIRECT("'PSI WM REF'!"&amp;"C:C"),$G493,INDIRECT("'PSI WM REF'!"&amp;"U:U"),"3.Balance stock (only SEHC)"))))+N(" [[[[               Comment: WM REF PSI              ]]]")+IFERROR(SUMIFS(INDIRECT("'PSI VC'!"&amp;SUBSTITUTE(ADDRESS(1,MATCH(Q$2,INDIRECT("'PSI VC'!"&amp;"3:3"),0)),"$1","")&amp;":"&amp;SUBSTITUTE(ADDRESS(1,MATCH(Q$2,INDIRECT("'PSI VC'!"&amp;"3:3"),0)),"$1","")),INDIRECT("'PSI VC'!"&amp;"A:A"),$G493),0)+N("[[[                    Comment: VC PSI                    ]]]")+SUMIFS(INDIRECT("'Assy PSI Shortage'!"&amp;SUBSTITUTE(ADDRESS(1,42+MATCH(Q$2,INDIRECT("'Assy PSI Shortage'!"&amp;"AQ2:BA2"),0)),"$1","")&amp;":"&amp;SUBSTITUTE(ADDRESS(1,42+MATCH(Q$2,INDIRECT("'Assy PSI Shortage'!"&amp;"AQ2:BA2"),0)),"$1","")),'Assy PSI Shortage'!$AP:$AP,'DA Injection'!$G493)+N("[[[                    Comment: Assy PSI                    ]]]")</f>
        <v>0</v>
      </c>
      <c r="R494" s="464"/>
      <c r="S494" s="463">
        <f ca="1">IF(SUMIFS(INDIRECT("'PSI WM REF'!"&amp;SUBSTITUTE(ADDRESS(1,MATCH(S$2,INDIRECT("'PSI WM REF'!"&amp;"5:5"),0)),"$1","")&amp;":"&amp;SUBSTITUTE(ADDRESS(1,MATCH(S$2,INDIRECT("'PSI WM REF'!"&amp;"5:5"),0)),"$1","")),INDIRECT("'PSI WM REF'!"&amp;"C:C"),$G493,INDIRECT("'PSI WM REF'!"&amp;"U:U"),"3.Balance stock (only SEHC)")&gt;0,0,IF(ABS(SUMIFS(INDIRECT("'PSI WM REF'!"&amp;SUBSTITUTE(ADDRESS(1,MATCH(S$2,INDIRECT("'PSI WM REF'!"&amp;"5:5"),0)),"$1","")&amp;":"&amp;SUBSTITUTE(ADDRESS(1,MATCH(S$2,INDIRECT("'PSI WM REF'!"&amp;"5:5"),0)),"$1","")),INDIRECT("'PSI WM REF'!"&amp;"C:C"),$G493,INDIRECT("'PSI WM REF'!"&amp;"U:U"),"3.Balance stock (only SEHC)"))&gt;SUMIFS(INDIRECT("'PSI WM REF'!"&amp;SUBSTITUTE(ADDRESS(1,MATCH(S$2,INDIRECT("'PSI WM REF'!"&amp;"5:5"),0)),"$1","")&amp;":"&amp;SUBSTITUTE(ADDRESS(1,MATCH(S$2,INDIRECT("'PSI WM REF'!"&amp;"5:5"),0)),"$1","")),INDIRECT("'PSI WM REF'!"&amp;"C:C"),$G493,INDIRECT("'PSI WM REF'!"&amp;"U:U"),"1.Requirements (필요량)"),SUMIFS(INDIRECT("'PSI WM REF'!"&amp;SUBSTITUTE(ADDRESS(1,MATCH(S$2,INDIRECT("'PSI WM REF'!"&amp;"5:5"),0)),"$1","")&amp;":"&amp;SUBSTITUTE(ADDRESS(1,MATCH(S$2,INDIRECT("'PSI WM REF'!"&amp;"5:5"),0)),"$1","")),INDIRECT("'PSI WM REF'!"&amp;"C:C"),$G493,INDIRECT("'PSI WM REF'!"&amp;"U:U"),"1.Requirements (필요량)"),ABS(SUMIFS(INDIRECT("'PSI WM REF'!"&amp;SUBSTITUTE(ADDRESS(1,MATCH(S$2,INDIRECT("'PSI WM REF'!"&amp;"5:5"),0)),"$1","")&amp;":"&amp;SUBSTITUTE(ADDRESS(1,MATCH(S$2,INDIRECT("'PSI WM REF'!"&amp;"5:5"),0)),"$1","")),INDIRECT("'PSI WM REF'!"&amp;"C:C"),$G493,INDIRECT("'PSI WM REF'!"&amp;"U:U"),"3.Balance stock (only SEHC)"))))+N(" [[[[               Comment: WM REF PSI              ]]]")+IFERROR(SUMIFS(INDIRECT("'PSI VC'!"&amp;SUBSTITUTE(ADDRESS(1,MATCH(S$2,INDIRECT("'PSI VC'!"&amp;"3:3"),0)),"$1","")&amp;":"&amp;SUBSTITUTE(ADDRESS(1,MATCH(S$2,INDIRECT("'PSI VC'!"&amp;"3:3"),0)),"$1","")),INDIRECT("'PSI VC'!"&amp;"A:A"),$G493),0)+N("[[[                    Comment: VC PSI                    ]]]")+SUMIFS(INDIRECT("'Assy PSI Shortage'!"&amp;SUBSTITUTE(ADDRESS(1,42+MATCH(S$2,INDIRECT("'Assy PSI Shortage'!"&amp;"AQ2:BA2"),0)),"$1","")&amp;":"&amp;SUBSTITUTE(ADDRESS(1,42+MATCH(S$2,INDIRECT("'Assy PSI Shortage'!"&amp;"AQ2:BA2"),0)),"$1","")),'Assy PSI Shortage'!$AP:$AP,'DA Injection'!$G493)+N("[[[                    Comment: Assy PSI                    ]]]")</f>
        <v>0</v>
      </c>
      <c r="T494" s="464"/>
      <c r="U494" s="463">
        <f ca="1">IF(SUMIFS(INDIRECT("'PSI WM REF'!"&amp;SUBSTITUTE(ADDRESS(1,MATCH(U$2,INDIRECT("'PSI WM REF'!"&amp;"5:5"),0)),"$1","")&amp;":"&amp;SUBSTITUTE(ADDRESS(1,MATCH(U$2,INDIRECT("'PSI WM REF'!"&amp;"5:5"),0)),"$1","")),INDIRECT("'PSI WM REF'!"&amp;"C:C"),$G493,INDIRECT("'PSI WM REF'!"&amp;"U:U"),"3.Balance stock (only SEHC)")&gt;0,0,IF(ABS(SUMIFS(INDIRECT("'PSI WM REF'!"&amp;SUBSTITUTE(ADDRESS(1,MATCH(U$2,INDIRECT("'PSI WM REF'!"&amp;"5:5"),0)),"$1","")&amp;":"&amp;SUBSTITUTE(ADDRESS(1,MATCH(U$2,INDIRECT("'PSI WM REF'!"&amp;"5:5"),0)),"$1","")),INDIRECT("'PSI WM REF'!"&amp;"C:C"),$G493,INDIRECT("'PSI WM REF'!"&amp;"U:U"),"3.Balance stock (only SEHC)"))&gt;SUMIFS(INDIRECT("'PSI WM REF'!"&amp;SUBSTITUTE(ADDRESS(1,MATCH(U$2,INDIRECT("'PSI WM REF'!"&amp;"5:5"),0)),"$1","")&amp;":"&amp;SUBSTITUTE(ADDRESS(1,MATCH(U$2,INDIRECT("'PSI WM REF'!"&amp;"5:5"),0)),"$1","")),INDIRECT("'PSI WM REF'!"&amp;"C:C"),$G493,INDIRECT("'PSI WM REF'!"&amp;"U:U"),"1.Requirements (필요량)"),SUMIFS(INDIRECT("'PSI WM REF'!"&amp;SUBSTITUTE(ADDRESS(1,MATCH(U$2,INDIRECT("'PSI WM REF'!"&amp;"5:5"),0)),"$1","")&amp;":"&amp;SUBSTITUTE(ADDRESS(1,MATCH(U$2,INDIRECT("'PSI WM REF'!"&amp;"5:5"),0)),"$1","")),INDIRECT("'PSI WM REF'!"&amp;"C:C"),$G493,INDIRECT("'PSI WM REF'!"&amp;"U:U"),"1.Requirements (필요량)"),ABS(SUMIFS(INDIRECT("'PSI WM REF'!"&amp;SUBSTITUTE(ADDRESS(1,MATCH(U$2,INDIRECT("'PSI WM REF'!"&amp;"5:5"),0)),"$1","")&amp;":"&amp;SUBSTITUTE(ADDRESS(1,MATCH(U$2,INDIRECT("'PSI WM REF'!"&amp;"5:5"),0)),"$1","")),INDIRECT("'PSI WM REF'!"&amp;"C:C"),$G493,INDIRECT("'PSI WM REF'!"&amp;"U:U"),"3.Balance stock (only SEHC)"))))+N(" [[[[               Comment: WM REF PSI              ]]]")+IFERROR(SUMIFS(INDIRECT("'PSI VC'!"&amp;SUBSTITUTE(ADDRESS(1,MATCH(U$2,INDIRECT("'PSI VC'!"&amp;"3:3"),0)),"$1","")&amp;":"&amp;SUBSTITUTE(ADDRESS(1,MATCH(U$2,INDIRECT("'PSI VC'!"&amp;"3:3"),0)),"$1","")),INDIRECT("'PSI VC'!"&amp;"A:A"),$G493),0)+N("[[[                    Comment: VC PSI                    ]]]")+SUMIFS(INDIRECT("'Assy PSI Shortage'!"&amp;SUBSTITUTE(ADDRESS(1,42+MATCH(U$2,INDIRECT("'Assy PSI Shortage'!"&amp;"AQ2:BA2"),0)),"$1","")&amp;":"&amp;SUBSTITUTE(ADDRESS(1,42+MATCH(U$2,INDIRECT("'Assy PSI Shortage'!"&amp;"AQ2:BA2"),0)),"$1","")),'Assy PSI Shortage'!$AP:$AP,'DA Injection'!$G493)+N("[[[                    Comment: Assy PSI                    ]]]")</f>
        <v>0</v>
      </c>
      <c r="V494" s="464"/>
      <c r="W494" s="463">
        <f ca="1">IF(SUMIFS(INDIRECT("'PSI WM REF'!"&amp;SUBSTITUTE(ADDRESS(1,MATCH(W$2,INDIRECT("'PSI WM REF'!"&amp;"5:5"),0)),"$1","")&amp;":"&amp;SUBSTITUTE(ADDRESS(1,MATCH(W$2,INDIRECT("'PSI WM REF'!"&amp;"5:5"),0)),"$1","")),INDIRECT("'PSI WM REF'!"&amp;"C:C"),$G493,INDIRECT("'PSI WM REF'!"&amp;"U:U"),"3.Balance stock (only SEHC)")&gt;0,0,IF(ABS(SUMIFS(INDIRECT("'PSI WM REF'!"&amp;SUBSTITUTE(ADDRESS(1,MATCH(W$2,INDIRECT("'PSI WM REF'!"&amp;"5:5"),0)),"$1","")&amp;":"&amp;SUBSTITUTE(ADDRESS(1,MATCH(W$2,INDIRECT("'PSI WM REF'!"&amp;"5:5"),0)),"$1","")),INDIRECT("'PSI WM REF'!"&amp;"C:C"),$G493,INDIRECT("'PSI WM REF'!"&amp;"U:U"),"3.Balance stock (only SEHC)"))&gt;SUMIFS(INDIRECT("'PSI WM REF'!"&amp;SUBSTITUTE(ADDRESS(1,MATCH(W$2,INDIRECT("'PSI WM REF'!"&amp;"5:5"),0)),"$1","")&amp;":"&amp;SUBSTITUTE(ADDRESS(1,MATCH(W$2,INDIRECT("'PSI WM REF'!"&amp;"5:5"),0)),"$1","")),INDIRECT("'PSI WM REF'!"&amp;"C:C"),$G493,INDIRECT("'PSI WM REF'!"&amp;"U:U"),"1.Requirements (필요량)"),SUMIFS(INDIRECT("'PSI WM REF'!"&amp;SUBSTITUTE(ADDRESS(1,MATCH(W$2,INDIRECT("'PSI WM REF'!"&amp;"5:5"),0)),"$1","")&amp;":"&amp;SUBSTITUTE(ADDRESS(1,MATCH(W$2,INDIRECT("'PSI WM REF'!"&amp;"5:5"),0)),"$1","")),INDIRECT("'PSI WM REF'!"&amp;"C:C"),$G493,INDIRECT("'PSI WM REF'!"&amp;"U:U"),"1.Requirements (필요량)"),ABS(SUMIFS(INDIRECT("'PSI WM REF'!"&amp;SUBSTITUTE(ADDRESS(1,MATCH(W$2,INDIRECT("'PSI WM REF'!"&amp;"5:5"),0)),"$1","")&amp;":"&amp;SUBSTITUTE(ADDRESS(1,MATCH(W$2,INDIRECT("'PSI WM REF'!"&amp;"5:5"),0)),"$1","")),INDIRECT("'PSI WM REF'!"&amp;"C:C"),$G493,INDIRECT("'PSI WM REF'!"&amp;"U:U"),"3.Balance stock (only SEHC)"))))+N(" [[[[               Comment: WM REF PSI              ]]]")+IFERROR(SUMIFS(INDIRECT("'PSI VC'!"&amp;SUBSTITUTE(ADDRESS(1,MATCH(W$2,INDIRECT("'PSI VC'!"&amp;"3:3"),0)),"$1","")&amp;":"&amp;SUBSTITUTE(ADDRESS(1,MATCH(W$2,INDIRECT("'PSI VC'!"&amp;"3:3"),0)),"$1","")),INDIRECT("'PSI VC'!"&amp;"A:A"),$G493),0)+N("[[[                    Comment: VC PSI                    ]]]")+SUMIFS(INDIRECT("'Assy PSI Shortage'!"&amp;SUBSTITUTE(ADDRESS(1,42+MATCH(W$2,INDIRECT("'Assy PSI Shortage'!"&amp;"AQ2:BA2"),0)),"$1","")&amp;":"&amp;SUBSTITUTE(ADDRESS(1,42+MATCH(W$2,INDIRECT("'Assy PSI Shortage'!"&amp;"AQ2:BA2"),0)),"$1","")),'Assy PSI Shortage'!$AP:$AP,'DA Injection'!$G493)+N("[[[                    Comment: Assy PSI                    ]]]")</f>
        <v>0</v>
      </c>
      <c r="X494" s="464"/>
      <c r="Y494" s="463">
        <f ca="1">IF(SUMIFS(INDIRECT("'PSI WM REF'!"&amp;SUBSTITUTE(ADDRESS(1,MATCH(Y$2,INDIRECT("'PSI WM REF'!"&amp;"5:5"),0)),"$1","")&amp;":"&amp;SUBSTITUTE(ADDRESS(1,MATCH(Y$2,INDIRECT("'PSI WM REF'!"&amp;"5:5"),0)),"$1","")),INDIRECT("'PSI WM REF'!"&amp;"C:C"),$G493,INDIRECT("'PSI WM REF'!"&amp;"U:U"),"3.Balance stock (only SEHC)")&gt;0,0,IF(ABS(SUMIFS(INDIRECT("'PSI WM REF'!"&amp;SUBSTITUTE(ADDRESS(1,MATCH(Y$2,INDIRECT("'PSI WM REF'!"&amp;"5:5"),0)),"$1","")&amp;":"&amp;SUBSTITUTE(ADDRESS(1,MATCH(Y$2,INDIRECT("'PSI WM REF'!"&amp;"5:5"),0)),"$1","")),INDIRECT("'PSI WM REF'!"&amp;"C:C"),$G493,INDIRECT("'PSI WM REF'!"&amp;"U:U"),"3.Balance stock (only SEHC)"))&gt;SUMIFS(INDIRECT("'PSI WM REF'!"&amp;SUBSTITUTE(ADDRESS(1,MATCH(Y$2,INDIRECT("'PSI WM REF'!"&amp;"5:5"),0)),"$1","")&amp;":"&amp;SUBSTITUTE(ADDRESS(1,MATCH(Y$2,INDIRECT("'PSI WM REF'!"&amp;"5:5"),0)),"$1","")),INDIRECT("'PSI WM REF'!"&amp;"C:C"),$G493,INDIRECT("'PSI WM REF'!"&amp;"U:U"),"1.Requirements (필요량)"),SUMIFS(INDIRECT("'PSI WM REF'!"&amp;SUBSTITUTE(ADDRESS(1,MATCH(Y$2,INDIRECT("'PSI WM REF'!"&amp;"5:5"),0)),"$1","")&amp;":"&amp;SUBSTITUTE(ADDRESS(1,MATCH(Y$2,INDIRECT("'PSI WM REF'!"&amp;"5:5"),0)),"$1","")),INDIRECT("'PSI WM REF'!"&amp;"C:C"),$G493,INDIRECT("'PSI WM REF'!"&amp;"U:U"),"1.Requirements (필요량)"),ABS(SUMIFS(INDIRECT("'PSI WM REF'!"&amp;SUBSTITUTE(ADDRESS(1,MATCH(Y$2,INDIRECT("'PSI WM REF'!"&amp;"5:5"),0)),"$1","")&amp;":"&amp;SUBSTITUTE(ADDRESS(1,MATCH(Y$2,INDIRECT("'PSI WM REF'!"&amp;"5:5"),0)),"$1","")),INDIRECT("'PSI WM REF'!"&amp;"C:C"),$G493,INDIRECT("'PSI WM REF'!"&amp;"U:U"),"3.Balance stock (only SEHC)"))))+N(" [[[[               Comment: WM REF PSI              ]]]")+IFERROR(SUMIFS(INDIRECT("'PSI VC'!"&amp;SUBSTITUTE(ADDRESS(1,MATCH(Y$2,INDIRECT("'PSI VC'!"&amp;"3:3"),0)),"$1","")&amp;":"&amp;SUBSTITUTE(ADDRESS(1,MATCH(Y$2,INDIRECT("'PSI VC'!"&amp;"3:3"),0)),"$1","")),INDIRECT("'PSI VC'!"&amp;"A:A"),$G493),0)+N("[[[                    Comment: VC PSI                    ]]]")+SUMIFS(INDIRECT("'Assy PSI Shortage'!"&amp;SUBSTITUTE(ADDRESS(1,42+MATCH(Y$2,INDIRECT("'Assy PSI Shortage'!"&amp;"AQ2:BA2"),0)),"$1","")&amp;":"&amp;SUBSTITUTE(ADDRESS(1,42+MATCH(Y$2,INDIRECT("'Assy PSI Shortage'!"&amp;"AQ2:BA2"),0)),"$1","")),'Assy PSI Shortage'!$AP:$AP,'DA Injection'!$G493)+N("[[[                    Comment: Assy PSI                    ]]]")</f>
        <v>0</v>
      </c>
      <c r="Z494" s="464"/>
      <c r="AA494" s="463">
        <f ca="1">IF(SUMIFS(INDIRECT("'PSI WM REF'!"&amp;SUBSTITUTE(ADDRESS(1,MATCH(AA$2,INDIRECT("'PSI WM REF'!"&amp;"5:5"),0)),"$1","")&amp;":"&amp;SUBSTITUTE(ADDRESS(1,MATCH(AA$2,INDIRECT("'PSI WM REF'!"&amp;"5:5"),0)),"$1","")),INDIRECT("'PSI WM REF'!"&amp;"C:C"),$G493,INDIRECT("'PSI WM REF'!"&amp;"U:U"),"3.Balance stock (only SEHC)")&gt;0,0,IF(ABS(SUMIFS(INDIRECT("'PSI WM REF'!"&amp;SUBSTITUTE(ADDRESS(1,MATCH(AA$2,INDIRECT("'PSI WM REF'!"&amp;"5:5"),0)),"$1","")&amp;":"&amp;SUBSTITUTE(ADDRESS(1,MATCH(AA$2,INDIRECT("'PSI WM REF'!"&amp;"5:5"),0)),"$1","")),INDIRECT("'PSI WM REF'!"&amp;"C:C"),$G493,INDIRECT("'PSI WM REF'!"&amp;"U:U"),"3.Balance stock (only SEHC)"))&gt;SUMIFS(INDIRECT("'PSI WM REF'!"&amp;SUBSTITUTE(ADDRESS(1,MATCH(AA$2,INDIRECT("'PSI WM REF'!"&amp;"5:5"),0)),"$1","")&amp;":"&amp;SUBSTITUTE(ADDRESS(1,MATCH(AA$2,INDIRECT("'PSI WM REF'!"&amp;"5:5"),0)),"$1","")),INDIRECT("'PSI WM REF'!"&amp;"C:C"),$G493,INDIRECT("'PSI WM REF'!"&amp;"U:U"),"1.Requirements (필요량)"),SUMIFS(INDIRECT("'PSI WM REF'!"&amp;SUBSTITUTE(ADDRESS(1,MATCH(AA$2,INDIRECT("'PSI WM REF'!"&amp;"5:5"),0)),"$1","")&amp;":"&amp;SUBSTITUTE(ADDRESS(1,MATCH(AA$2,INDIRECT("'PSI WM REF'!"&amp;"5:5"),0)),"$1","")),INDIRECT("'PSI WM REF'!"&amp;"C:C"),$G493,INDIRECT("'PSI WM REF'!"&amp;"U:U"),"1.Requirements (필요량)"),ABS(SUMIFS(INDIRECT("'PSI WM REF'!"&amp;SUBSTITUTE(ADDRESS(1,MATCH(AA$2,INDIRECT("'PSI WM REF'!"&amp;"5:5"),0)),"$1","")&amp;":"&amp;SUBSTITUTE(ADDRESS(1,MATCH(AA$2,INDIRECT("'PSI WM REF'!"&amp;"5:5"),0)),"$1","")),INDIRECT("'PSI WM REF'!"&amp;"C:C"),$G493,INDIRECT("'PSI WM REF'!"&amp;"U:U"),"3.Balance stock (only SEHC)"))))+N(" [[[[               Comment: WM REF PSI              ]]]")+IFERROR(SUMIFS(INDIRECT("'PSI VC'!"&amp;SUBSTITUTE(ADDRESS(1,MATCH(AA$2,INDIRECT("'PSI VC'!"&amp;"3:3"),0)),"$1","")&amp;":"&amp;SUBSTITUTE(ADDRESS(1,MATCH(AA$2,INDIRECT("'PSI VC'!"&amp;"3:3"),0)),"$1","")),INDIRECT("'PSI VC'!"&amp;"A:A"),$G493),0)+N("[[[                    Comment: VC PSI                    ]]]")+SUMIFS(INDIRECT("'Assy PSI Shortage'!"&amp;SUBSTITUTE(ADDRESS(1,42+MATCH(AA$2,INDIRECT("'Assy PSI Shortage'!"&amp;"AQ2:BA2"),0)),"$1","")&amp;":"&amp;SUBSTITUTE(ADDRESS(1,42+MATCH(AA$2,INDIRECT("'Assy PSI Shortage'!"&amp;"AQ2:BA2"),0)),"$1","")),'Assy PSI Shortage'!$AP:$AP,'DA Injection'!$G493)+N("[[[                    Comment: Assy PSI                    ]]]")</f>
        <v>0</v>
      </c>
      <c r="AB494" s="464"/>
      <c r="AC494" s="463">
        <f ca="1">IF(SUMIFS(INDIRECT("'PSI WM REF'!"&amp;SUBSTITUTE(ADDRESS(1,MATCH(AC$2,INDIRECT("'PSI WM REF'!"&amp;"5:5"),0)),"$1","")&amp;":"&amp;SUBSTITUTE(ADDRESS(1,MATCH(AC$2,INDIRECT("'PSI WM REF'!"&amp;"5:5"),0)),"$1","")),INDIRECT("'PSI WM REF'!"&amp;"C:C"),$G493,INDIRECT("'PSI WM REF'!"&amp;"U:U"),"3.Balance stock (only SEHC)")&gt;0,0,IF(ABS(SUMIFS(INDIRECT("'PSI WM REF'!"&amp;SUBSTITUTE(ADDRESS(1,MATCH(AC$2,INDIRECT("'PSI WM REF'!"&amp;"5:5"),0)),"$1","")&amp;":"&amp;SUBSTITUTE(ADDRESS(1,MATCH(AC$2,INDIRECT("'PSI WM REF'!"&amp;"5:5"),0)),"$1","")),INDIRECT("'PSI WM REF'!"&amp;"C:C"),$G493,INDIRECT("'PSI WM REF'!"&amp;"U:U"),"3.Balance stock (only SEHC)"))&gt;SUMIFS(INDIRECT("'PSI WM REF'!"&amp;SUBSTITUTE(ADDRESS(1,MATCH(AC$2,INDIRECT("'PSI WM REF'!"&amp;"5:5"),0)),"$1","")&amp;":"&amp;SUBSTITUTE(ADDRESS(1,MATCH(AC$2,INDIRECT("'PSI WM REF'!"&amp;"5:5"),0)),"$1","")),INDIRECT("'PSI WM REF'!"&amp;"C:C"),$G493,INDIRECT("'PSI WM REF'!"&amp;"U:U"),"1.Requirements (필요량)"),SUMIFS(INDIRECT("'PSI WM REF'!"&amp;SUBSTITUTE(ADDRESS(1,MATCH(AC$2,INDIRECT("'PSI WM REF'!"&amp;"5:5"),0)),"$1","")&amp;":"&amp;SUBSTITUTE(ADDRESS(1,MATCH(AC$2,INDIRECT("'PSI WM REF'!"&amp;"5:5"),0)),"$1","")),INDIRECT("'PSI WM REF'!"&amp;"C:C"),$G493,INDIRECT("'PSI WM REF'!"&amp;"U:U"),"1.Requirements (필요량)"),ABS(SUMIFS(INDIRECT("'PSI WM REF'!"&amp;SUBSTITUTE(ADDRESS(1,MATCH(AC$2,INDIRECT("'PSI WM REF'!"&amp;"5:5"),0)),"$1","")&amp;":"&amp;SUBSTITUTE(ADDRESS(1,MATCH(AC$2,INDIRECT("'PSI WM REF'!"&amp;"5:5"),0)),"$1","")),INDIRECT("'PSI WM REF'!"&amp;"C:C"),$G493,INDIRECT("'PSI WM REF'!"&amp;"U:U"),"3.Balance stock (only SEHC)"))))+N(" [[[[               Comment: WM REF PSI              ]]]")+IFERROR(SUMIFS(INDIRECT("'PSI VC'!"&amp;SUBSTITUTE(ADDRESS(1,MATCH(AC$2,INDIRECT("'PSI VC'!"&amp;"3:3"),0)),"$1","")&amp;":"&amp;SUBSTITUTE(ADDRESS(1,MATCH(AC$2,INDIRECT("'PSI VC'!"&amp;"3:3"),0)),"$1","")),INDIRECT("'PSI VC'!"&amp;"A:A"),$G493),0)+N("[[[                    Comment: VC PSI                    ]]]")+SUMIFS(INDIRECT("'Assy PSI Shortage'!"&amp;SUBSTITUTE(ADDRESS(1,42+MATCH(AC$2,INDIRECT("'Assy PSI Shortage'!"&amp;"AQ2:BA2"),0)),"$1","")&amp;":"&amp;SUBSTITUTE(ADDRESS(1,42+MATCH(AC$2,INDIRECT("'Assy PSI Shortage'!"&amp;"AQ2:BA2"),0)),"$1","")),'Assy PSI Shortage'!$AP:$AP,'DA Injection'!$G493)+N("[[[                    Comment: Assy PSI                    ]]]")</f>
        <v>0</v>
      </c>
      <c r="AD494" s="464"/>
      <c r="AE494" s="463">
        <f ca="1">IF(SUMIFS(INDIRECT("'PSI WM REF'!"&amp;SUBSTITUTE(ADDRESS(1,MATCH(AE$2,INDIRECT("'PSI WM REF'!"&amp;"5:5"),0)),"$1","")&amp;":"&amp;SUBSTITUTE(ADDRESS(1,MATCH(AE$2,INDIRECT("'PSI WM REF'!"&amp;"5:5"),0)),"$1","")),INDIRECT("'PSI WM REF'!"&amp;"C:C"),$G493,INDIRECT("'PSI WM REF'!"&amp;"U:U"),"3.Balance stock (only SEHC)")&gt;0,0,IF(ABS(SUMIFS(INDIRECT("'PSI WM REF'!"&amp;SUBSTITUTE(ADDRESS(1,MATCH(AE$2,INDIRECT("'PSI WM REF'!"&amp;"5:5"),0)),"$1","")&amp;":"&amp;SUBSTITUTE(ADDRESS(1,MATCH(AE$2,INDIRECT("'PSI WM REF'!"&amp;"5:5"),0)),"$1","")),INDIRECT("'PSI WM REF'!"&amp;"C:C"),$G493,INDIRECT("'PSI WM REF'!"&amp;"U:U"),"3.Balance stock (only SEHC)"))&gt;SUMIFS(INDIRECT("'PSI WM REF'!"&amp;SUBSTITUTE(ADDRESS(1,MATCH(AE$2,INDIRECT("'PSI WM REF'!"&amp;"5:5"),0)),"$1","")&amp;":"&amp;SUBSTITUTE(ADDRESS(1,MATCH(AE$2,INDIRECT("'PSI WM REF'!"&amp;"5:5"),0)),"$1","")),INDIRECT("'PSI WM REF'!"&amp;"C:C"),$G493,INDIRECT("'PSI WM REF'!"&amp;"U:U"),"1.Requirements (필요량)"),SUMIFS(INDIRECT("'PSI WM REF'!"&amp;SUBSTITUTE(ADDRESS(1,MATCH(AE$2,INDIRECT("'PSI WM REF'!"&amp;"5:5"),0)),"$1","")&amp;":"&amp;SUBSTITUTE(ADDRESS(1,MATCH(AE$2,INDIRECT("'PSI WM REF'!"&amp;"5:5"),0)),"$1","")),INDIRECT("'PSI WM REF'!"&amp;"C:C"),$G493,INDIRECT("'PSI WM REF'!"&amp;"U:U"),"1.Requirements (필요량)"),ABS(SUMIFS(INDIRECT("'PSI WM REF'!"&amp;SUBSTITUTE(ADDRESS(1,MATCH(AE$2,INDIRECT("'PSI WM REF'!"&amp;"5:5"),0)),"$1","")&amp;":"&amp;SUBSTITUTE(ADDRESS(1,MATCH(AE$2,INDIRECT("'PSI WM REF'!"&amp;"5:5"),0)),"$1","")),INDIRECT("'PSI WM REF'!"&amp;"C:C"),$G493,INDIRECT("'PSI WM REF'!"&amp;"U:U"),"3.Balance stock (only SEHC)"))))+N(" [[[[               Comment: WM REF PSI              ]]]")+IFERROR(SUMIFS(INDIRECT("'PSI VC'!"&amp;SUBSTITUTE(ADDRESS(1,MATCH(AE$2,INDIRECT("'PSI VC'!"&amp;"3:3"),0)),"$1","")&amp;":"&amp;SUBSTITUTE(ADDRESS(1,MATCH(AE$2,INDIRECT("'PSI VC'!"&amp;"3:3"),0)),"$1","")),INDIRECT("'PSI VC'!"&amp;"A:A"),$G493),0)+N("[[[                    Comment: VC PSI                    ]]]")+SUMIFS(INDIRECT("'Assy PSI Shortage'!"&amp;SUBSTITUTE(ADDRESS(1,42+MATCH(AE$2,INDIRECT("'Assy PSI Shortage'!"&amp;"AQ2:BA2"),0)),"$1","")&amp;":"&amp;SUBSTITUTE(ADDRESS(1,42+MATCH(AE$2,INDIRECT("'Assy PSI Shortage'!"&amp;"AQ2:BA2"),0)),"$1","")),'Assy PSI Shortage'!$AP:$AP,'DA Injection'!$G493)+N("[[[                    Comment: Assy PSI                    ]]]")</f>
        <v>0</v>
      </c>
      <c r="AF494" s="464"/>
      <c r="AG494" s="463">
        <f ca="1">IF(SUMIFS(INDIRECT("'PSI WM REF'!"&amp;SUBSTITUTE(ADDRESS(1,MATCH(AG$2,INDIRECT("'PSI WM REF'!"&amp;"5:5"),0)),"$1","")&amp;":"&amp;SUBSTITUTE(ADDRESS(1,MATCH(AG$2,INDIRECT("'PSI WM REF'!"&amp;"5:5"),0)),"$1","")),INDIRECT("'PSI WM REF'!"&amp;"C:C"),$G493,INDIRECT("'PSI WM REF'!"&amp;"U:U"),"3.Balance stock (only SEHC)")&gt;0,0,IF(ABS(SUMIFS(INDIRECT("'PSI WM REF'!"&amp;SUBSTITUTE(ADDRESS(1,MATCH(AG$2,INDIRECT("'PSI WM REF'!"&amp;"5:5"),0)),"$1","")&amp;":"&amp;SUBSTITUTE(ADDRESS(1,MATCH(AG$2,INDIRECT("'PSI WM REF'!"&amp;"5:5"),0)),"$1","")),INDIRECT("'PSI WM REF'!"&amp;"C:C"),$G493,INDIRECT("'PSI WM REF'!"&amp;"U:U"),"3.Balance stock (only SEHC)"))&gt;SUMIFS(INDIRECT("'PSI WM REF'!"&amp;SUBSTITUTE(ADDRESS(1,MATCH(AG$2,INDIRECT("'PSI WM REF'!"&amp;"5:5"),0)),"$1","")&amp;":"&amp;SUBSTITUTE(ADDRESS(1,MATCH(AG$2,INDIRECT("'PSI WM REF'!"&amp;"5:5"),0)),"$1","")),INDIRECT("'PSI WM REF'!"&amp;"C:C"),$G493,INDIRECT("'PSI WM REF'!"&amp;"U:U"),"1.Requirements (필요량)"),SUMIFS(INDIRECT("'PSI WM REF'!"&amp;SUBSTITUTE(ADDRESS(1,MATCH(AG$2,INDIRECT("'PSI WM REF'!"&amp;"5:5"),0)),"$1","")&amp;":"&amp;SUBSTITUTE(ADDRESS(1,MATCH(AG$2,INDIRECT("'PSI WM REF'!"&amp;"5:5"),0)),"$1","")),INDIRECT("'PSI WM REF'!"&amp;"C:C"),$G493,INDIRECT("'PSI WM REF'!"&amp;"U:U"),"1.Requirements (필요량)"),ABS(SUMIFS(INDIRECT("'PSI WM REF'!"&amp;SUBSTITUTE(ADDRESS(1,MATCH(AG$2,INDIRECT("'PSI WM REF'!"&amp;"5:5"),0)),"$1","")&amp;":"&amp;SUBSTITUTE(ADDRESS(1,MATCH(AG$2,INDIRECT("'PSI WM REF'!"&amp;"5:5"),0)),"$1","")),INDIRECT("'PSI WM REF'!"&amp;"C:C"),$G493,INDIRECT("'PSI WM REF'!"&amp;"U:U"),"3.Balance stock (only SEHC)"))))+N(" [[[[               Comment: WM REF PSI              ]]]")+IFERROR(SUMIFS(INDIRECT("'PSI VC'!"&amp;SUBSTITUTE(ADDRESS(1,MATCH(AG$2,INDIRECT("'PSI VC'!"&amp;"3:3"),0)),"$1","")&amp;":"&amp;SUBSTITUTE(ADDRESS(1,MATCH(AG$2,INDIRECT("'PSI VC'!"&amp;"3:3"),0)),"$1","")),INDIRECT("'PSI VC'!"&amp;"A:A"),$G493),0)+N("[[[                    Comment: VC PSI                    ]]]")+SUMIFS(INDIRECT("'Assy PSI Shortage'!"&amp;SUBSTITUTE(ADDRESS(1,42+MATCH(AG$2,INDIRECT("'Assy PSI Shortage'!"&amp;"AQ2:BA2"),0)),"$1","")&amp;":"&amp;SUBSTITUTE(ADDRESS(1,42+MATCH(AG$2,INDIRECT("'Assy PSI Shortage'!"&amp;"AQ2:BA2"),0)),"$1","")),'Assy PSI Shortage'!$AP:$AP,'DA Injection'!$G493)+N("[[[                    Comment: Assy PSI                    ]]]")</f>
        <v>0</v>
      </c>
      <c r="AH494" s="464"/>
      <c r="AI494" s="463">
        <f ca="1">IF(SUMIFS(INDIRECT("'PSI WM REF'!"&amp;SUBSTITUTE(ADDRESS(1,MATCH(AI$2,INDIRECT("'PSI WM REF'!"&amp;"5:5"),0)),"$1","")&amp;":"&amp;SUBSTITUTE(ADDRESS(1,MATCH(AI$2,INDIRECT("'PSI WM REF'!"&amp;"5:5"),0)),"$1","")),INDIRECT("'PSI WM REF'!"&amp;"C:C"),$G493,INDIRECT("'PSI WM REF'!"&amp;"U:U"),"3.Balance stock (only SEHC)")&gt;0,0,IF(ABS(SUMIFS(INDIRECT("'PSI WM REF'!"&amp;SUBSTITUTE(ADDRESS(1,MATCH(AI$2,INDIRECT("'PSI WM REF'!"&amp;"5:5"),0)),"$1","")&amp;":"&amp;SUBSTITUTE(ADDRESS(1,MATCH(AI$2,INDIRECT("'PSI WM REF'!"&amp;"5:5"),0)),"$1","")),INDIRECT("'PSI WM REF'!"&amp;"C:C"),$G493,INDIRECT("'PSI WM REF'!"&amp;"U:U"),"3.Balance stock (only SEHC)"))&gt;SUMIFS(INDIRECT("'PSI WM REF'!"&amp;SUBSTITUTE(ADDRESS(1,MATCH(AI$2,INDIRECT("'PSI WM REF'!"&amp;"5:5"),0)),"$1","")&amp;":"&amp;SUBSTITUTE(ADDRESS(1,MATCH(AI$2,INDIRECT("'PSI WM REF'!"&amp;"5:5"),0)),"$1","")),INDIRECT("'PSI WM REF'!"&amp;"C:C"),$G493,INDIRECT("'PSI WM REF'!"&amp;"U:U"),"1.Requirements (필요량)"),SUMIFS(INDIRECT("'PSI WM REF'!"&amp;SUBSTITUTE(ADDRESS(1,MATCH(AI$2,INDIRECT("'PSI WM REF'!"&amp;"5:5"),0)),"$1","")&amp;":"&amp;SUBSTITUTE(ADDRESS(1,MATCH(AI$2,INDIRECT("'PSI WM REF'!"&amp;"5:5"),0)),"$1","")),INDIRECT("'PSI WM REF'!"&amp;"C:C"),$G493,INDIRECT("'PSI WM REF'!"&amp;"U:U"),"1.Requirements (필요량)"),ABS(SUMIFS(INDIRECT("'PSI WM REF'!"&amp;SUBSTITUTE(ADDRESS(1,MATCH(AI$2,INDIRECT("'PSI WM REF'!"&amp;"5:5"),0)),"$1","")&amp;":"&amp;SUBSTITUTE(ADDRESS(1,MATCH(AI$2,INDIRECT("'PSI WM REF'!"&amp;"5:5"),0)),"$1","")),INDIRECT("'PSI WM REF'!"&amp;"C:C"),$G493,INDIRECT("'PSI WM REF'!"&amp;"U:U"),"3.Balance stock (only SEHC)"))))+N(" [[[[               Comment: WM REF PSI              ]]]")+IFERROR(SUMIFS(INDIRECT("'PSI VC'!"&amp;SUBSTITUTE(ADDRESS(1,MATCH(AI$2,INDIRECT("'PSI VC'!"&amp;"3:3"),0)),"$1","")&amp;":"&amp;SUBSTITUTE(ADDRESS(1,MATCH(AI$2,INDIRECT("'PSI VC'!"&amp;"3:3"),0)),"$1","")),INDIRECT("'PSI VC'!"&amp;"A:A"),$G493),0)+N("[[[                    Comment: VC PSI                    ]]]")+SUMIFS(INDIRECT("'Assy PSI Shortage'!"&amp;SUBSTITUTE(ADDRESS(1,42+MATCH(AI$2,INDIRECT("'Assy PSI Shortage'!"&amp;"AQ2:BA2"),0)),"$1","")&amp;":"&amp;SUBSTITUTE(ADDRESS(1,42+MATCH(AI$2,INDIRECT("'Assy PSI Shortage'!"&amp;"AQ2:BA2"),0)),"$1","")),'Assy PSI Shortage'!$AP:$AP,'DA Injection'!$G493)+N("[[[                    Comment: Assy PSI                    ]]]")</f>
        <v>0</v>
      </c>
      <c r="AJ494" s="464"/>
      <c r="AK494" s="150"/>
      <c r="AL494" s="150"/>
      <c r="AM494" s="150"/>
      <c r="AN494" s="150"/>
      <c r="AO494" s="150"/>
      <c r="AP494" s="150"/>
      <c r="AQ494" s="150"/>
      <c r="AR494" s="150"/>
      <c r="AS494" s="150"/>
      <c r="AT494" s="150"/>
      <c r="AU494" s="150"/>
      <c r="AV494" s="150"/>
      <c r="AW494" s="150"/>
      <c r="AX494" s="150"/>
      <c r="AY494" s="150"/>
      <c r="AZ494" s="150"/>
      <c r="BA494" s="150"/>
      <c r="BB494" s="150"/>
      <c r="BC494" s="150"/>
      <c r="BD494" s="150"/>
      <c r="BE494" s="150"/>
      <c r="BF494" s="150"/>
      <c r="BG494" s="150"/>
      <c r="BH494" s="150"/>
      <c r="BI494" s="150"/>
      <c r="BJ494" s="150"/>
      <c r="BK494" s="150"/>
      <c r="BL494" s="150"/>
      <c r="BM494" s="150"/>
      <c r="BN494" s="150"/>
      <c r="BO494" s="150"/>
      <c r="BP494" s="150"/>
      <c r="BQ494" s="150"/>
      <c r="BR494" s="150"/>
    </row>
    <row r="495" spans="1:70" s="115" customFormat="1" ht="33">
      <c r="A495" s="114"/>
      <c r="B495" s="121"/>
      <c r="C495" s="144">
        <f t="shared" ca="1" si="538"/>
        <v>71</v>
      </c>
      <c r="D495" s="264" t="str">
        <f t="shared" ca="1" si="538"/>
        <v>-</v>
      </c>
      <c r="E495" s="144">
        <f t="shared" ref="E495:M495" ca="1" si="588">E494</f>
        <v>31</v>
      </c>
      <c r="F495" s="144">
        <f t="shared" ca="1" si="588"/>
        <v>850</v>
      </c>
      <c r="G495" s="434" t="str">
        <f t="shared" ca="1" si="588"/>
        <v>DJ64-01005S</v>
      </c>
      <c r="H495" s="196">
        <f t="shared" ca="1" si="588"/>
        <v>-728</v>
      </c>
      <c r="I495" s="144">
        <f t="shared" si="588"/>
        <v>0</v>
      </c>
      <c r="J495" s="212">
        <f t="shared" ca="1" si="588"/>
        <v>1</v>
      </c>
      <c r="K495" s="146">
        <f t="shared" ca="1" si="588"/>
        <v>728</v>
      </c>
      <c r="L495" s="146">
        <f t="shared" ca="1" si="588"/>
        <v>57</v>
      </c>
      <c r="M495" s="146">
        <f t="shared" ca="1" si="588"/>
        <v>2</v>
      </c>
      <c r="N495" s="193">
        <f t="shared" ca="1" si="546"/>
        <v>126.31578947368421</v>
      </c>
      <c r="O495" s="134"/>
      <c r="P495" s="127" t="s">
        <v>240</v>
      </c>
      <c r="Q495" s="208"/>
      <c r="R495" s="208"/>
      <c r="S495" s="208"/>
      <c r="T495" s="208"/>
      <c r="U495" s="208"/>
      <c r="V495" s="208"/>
      <c r="W495" s="208"/>
      <c r="X495" s="208"/>
      <c r="Y495" s="208"/>
      <c r="Z495" s="208"/>
      <c r="AA495" s="208"/>
      <c r="AB495" s="208"/>
      <c r="AC495" s="208"/>
      <c r="AD495" s="208"/>
      <c r="AE495" s="208"/>
      <c r="AF495" s="208"/>
      <c r="AG495" s="208"/>
      <c r="AH495" s="208"/>
      <c r="AI495" s="208"/>
      <c r="AJ495" s="208"/>
      <c r="AK495" s="150"/>
      <c r="AL495" s="150"/>
      <c r="AM495" s="150"/>
      <c r="AN495" s="150"/>
      <c r="AO495" s="150"/>
      <c r="AP495" s="150"/>
      <c r="AQ495" s="150"/>
      <c r="AR495" s="150"/>
      <c r="AS495" s="150"/>
      <c r="AT495" s="150"/>
      <c r="AU495" s="150"/>
      <c r="AV495" s="150"/>
      <c r="AW495" s="150"/>
      <c r="AX495" s="150"/>
      <c r="AY495" s="150"/>
      <c r="AZ495" s="150"/>
      <c r="BA495" s="150"/>
      <c r="BB495" s="150"/>
      <c r="BC495" s="150"/>
      <c r="BD495" s="150"/>
      <c r="BE495" s="150"/>
      <c r="BF495" s="150"/>
      <c r="BG495" s="150"/>
      <c r="BH495" s="150"/>
      <c r="BI495" s="150"/>
      <c r="BJ495" s="150"/>
      <c r="BK495" s="150"/>
      <c r="BL495" s="150"/>
      <c r="BM495" s="150"/>
      <c r="BN495" s="150"/>
      <c r="BO495" s="150"/>
      <c r="BP495" s="150"/>
      <c r="BQ495" s="150"/>
      <c r="BR495" s="150"/>
    </row>
    <row r="496" spans="1:70" s="55" customFormat="1" ht="33">
      <c r="A496" s="54">
        <f ca="1">IF(ISTEXT($G496),COUNTIF($G$6:$G496,"*")," ")</f>
        <v>491</v>
      </c>
      <c r="B496" s="122">
        <v>43524</v>
      </c>
      <c r="C496" s="144">
        <f t="shared" ca="1" si="538"/>
        <v>71</v>
      </c>
      <c r="D496" s="264" t="str">
        <f t="shared" ca="1" si="538"/>
        <v>-</v>
      </c>
      <c r="E496" s="144">
        <f t="shared" ref="E496:M496" ca="1" si="589">E495</f>
        <v>31</v>
      </c>
      <c r="F496" s="144">
        <f t="shared" ca="1" si="589"/>
        <v>850</v>
      </c>
      <c r="G496" s="434" t="str">
        <f t="shared" ca="1" si="589"/>
        <v>DJ64-01005S</v>
      </c>
      <c r="H496" s="196">
        <f t="shared" ca="1" si="589"/>
        <v>-728</v>
      </c>
      <c r="I496" s="144">
        <f t="shared" si="589"/>
        <v>0</v>
      </c>
      <c r="J496" s="212">
        <f t="shared" ca="1" si="589"/>
        <v>1</v>
      </c>
      <c r="K496" s="146">
        <f t="shared" ca="1" si="589"/>
        <v>728</v>
      </c>
      <c r="L496" s="146">
        <f t="shared" ca="1" si="589"/>
        <v>57</v>
      </c>
      <c r="M496" s="146">
        <f t="shared" ca="1" si="589"/>
        <v>2</v>
      </c>
      <c r="N496" s="193">
        <f t="shared" ca="1" si="546"/>
        <v>126.31578947368421</v>
      </c>
      <c r="O496" s="198">
        <f ca="1">SUM(Q496:AJ496)-H493-I493</f>
        <v>728</v>
      </c>
      <c r="P496" s="127" t="s">
        <v>232</v>
      </c>
      <c r="Q496" s="128">
        <f t="shared" ref="Q496:AJ496" ca="1" si="590">Q495*$N493</f>
        <v>0</v>
      </c>
      <c r="R496" s="128">
        <f t="shared" ca="1" si="590"/>
        <v>0</v>
      </c>
      <c r="S496" s="128">
        <f t="shared" ca="1" si="590"/>
        <v>0</v>
      </c>
      <c r="T496" s="128">
        <f t="shared" ca="1" si="590"/>
        <v>0</v>
      </c>
      <c r="U496" s="128">
        <f t="shared" ca="1" si="590"/>
        <v>0</v>
      </c>
      <c r="V496" s="128">
        <f t="shared" ca="1" si="590"/>
        <v>0</v>
      </c>
      <c r="W496" s="128">
        <f t="shared" ca="1" si="590"/>
        <v>0</v>
      </c>
      <c r="X496" s="128">
        <f t="shared" ca="1" si="590"/>
        <v>0</v>
      </c>
      <c r="Y496" s="128">
        <f t="shared" ca="1" si="590"/>
        <v>0</v>
      </c>
      <c r="Z496" s="128">
        <f t="shared" ca="1" si="590"/>
        <v>0</v>
      </c>
      <c r="AA496" s="128">
        <f t="shared" ca="1" si="590"/>
        <v>0</v>
      </c>
      <c r="AB496" s="128">
        <f t="shared" ca="1" si="590"/>
        <v>0</v>
      </c>
      <c r="AC496" s="128">
        <f t="shared" ca="1" si="590"/>
        <v>0</v>
      </c>
      <c r="AD496" s="128">
        <f t="shared" ca="1" si="590"/>
        <v>0</v>
      </c>
      <c r="AE496" s="128">
        <f t="shared" ca="1" si="590"/>
        <v>0</v>
      </c>
      <c r="AF496" s="128">
        <f t="shared" ca="1" si="590"/>
        <v>0</v>
      </c>
      <c r="AG496" s="128">
        <f t="shared" ca="1" si="590"/>
        <v>0</v>
      </c>
      <c r="AH496" s="128">
        <f t="shared" ca="1" si="590"/>
        <v>0</v>
      </c>
      <c r="AI496" s="128">
        <f t="shared" ca="1" si="590"/>
        <v>0</v>
      </c>
      <c r="AJ496" s="128">
        <f t="shared" ca="1" si="590"/>
        <v>0</v>
      </c>
      <c r="AK496" s="151"/>
      <c r="AL496" s="151"/>
      <c r="AM496" s="151"/>
      <c r="AN496" s="151"/>
      <c r="AO496" s="151"/>
      <c r="AP496" s="151"/>
      <c r="AQ496" s="151"/>
      <c r="AR496" s="151"/>
      <c r="AS496" s="151"/>
      <c r="AT496" s="151"/>
      <c r="AU496" s="151"/>
      <c r="AV496" s="151"/>
      <c r="AW496" s="151"/>
      <c r="AX496" s="151"/>
      <c r="AY496" s="151"/>
      <c r="AZ496" s="151"/>
      <c r="BA496" s="151"/>
      <c r="BB496" s="151"/>
      <c r="BC496" s="151"/>
      <c r="BD496" s="151"/>
      <c r="BE496" s="151"/>
      <c r="BF496" s="151"/>
      <c r="BG496" s="151"/>
      <c r="BH496" s="151"/>
      <c r="BI496" s="151"/>
      <c r="BJ496" s="151"/>
      <c r="BK496" s="151"/>
      <c r="BL496" s="151"/>
      <c r="BM496" s="151"/>
      <c r="BN496" s="151"/>
      <c r="BO496" s="151"/>
      <c r="BP496" s="151"/>
      <c r="BQ496" s="151"/>
      <c r="BR496" s="151"/>
    </row>
    <row r="497" spans="1:70" s="38" customFormat="1" ht="33">
      <c r="A497" s="35"/>
      <c r="B497" s="123"/>
      <c r="C497" s="144">
        <f t="shared" ca="1" si="538"/>
        <v>71</v>
      </c>
      <c r="D497" s="264" t="str">
        <f t="shared" ca="1" si="538"/>
        <v>-</v>
      </c>
      <c r="E497" s="144">
        <f t="shared" ref="E497:M497" ca="1" si="591">E496</f>
        <v>31</v>
      </c>
      <c r="F497" s="144">
        <f t="shared" ca="1" si="591"/>
        <v>850</v>
      </c>
      <c r="G497" s="434" t="str">
        <f t="shared" ca="1" si="591"/>
        <v>DJ64-01005S</v>
      </c>
      <c r="H497" s="196">
        <f t="shared" ca="1" si="591"/>
        <v>-728</v>
      </c>
      <c r="I497" s="144">
        <f t="shared" si="591"/>
        <v>0</v>
      </c>
      <c r="J497" s="212">
        <f t="shared" ca="1" si="591"/>
        <v>1</v>
      </c>
      <c r="K497" s="146">
        <f t="shared" ca="1" si="591"/>
        <v>728</v>
      </c>
      <c r="L497" s="146">
        <f t="shared" ca="1" si="591"/>
        <v>57</v>
      </c>
      <c r="M497" s="146">
        <f t="shared" ca="1" si="591"/>
        <v>2</v>
      </c>
      <c r="N497" s="193">
        <f t="shared" ca="1" si="546"/>
        <v>126.31578947368421</v>
      </c>
      <c r="O497" s="135">
        <f ca="1">SUM(Q497:AJ497)</f>
        <v>0</v>
      </c>
      <c r="P497" s="131" t="s">
        <v>233</v>
      </c>
      <c r="Q497" s="129">
        <f ca="1">SUMIFS('Production Result'!$D:$D,'Production Result'!$C:$C,'DA Injection'!$G497,'Production Result'!$B:$B,'DA Injection'!Q$2)</f>
        <v>0</v>
      </c>
      <c r="R497" s="129">
        <f ca="1">SUMIFS('Production Result'!$E:$E,'Production Result'!$C:$C,'DA Injection'!$G497,'Production Result'!$B:$B,'DA Injection'!Q$2)</f>
        <v>0</v>
      </c>
      <c r="S497" s="129">
        <f ca="1">SUMIFS('Production Result'!$D:$D,'Production Result'!$C:$C,'DA Injection'!$G497,'Production Result'!$B:$B,'DA Injection'!S$2)</f>
        <v>0</v>
      </c>
      <c r="T497" s="129">
        <f ca="1">SUMIFS('Production Result'!$E:$E,'Production Result'!$C:$C,'DA Injection'!$G497,'Production Result'!$B:$B,'DA Injection'!S$2)</f>
        <v>0</v>
      </c>
      <c r="U497" s="129">
        <f ca="1">SUMIFS('Production Result'!$D:$D,'Production Result'!$C:$C,'DA Injection'!$G497,'Production Result'!$B:$B,'DA Injection'!U$2)</f>
        <v>0</v>
      </c>
      <c r="V497" s="129">
        <f ca="1">SUMIFS('Production Result'!$E:$E,'Production Result'!$C:$C,'DA Injection'!$G497,'Production Result'!$B:$B,'DA Injection'!U$2)</f>
        <v>0</v>
      </c>
      <c r="W497" s="129">
        <f ca="1">SUMIFS('Production Result'!$D:$D,'Production Result'!$C:$C,'DA Injection'!$G497,'Production Result'!$B:$B,'DA Injection'!W$2)</f>
        <v>0</v>
      </c>
      <c r="X497" s="129">
        <f ca="1">SUMIFS('Production Result'!$E:$E,'Production Result'!$C:$C,'DA Injection'!$G497,'Production Result'!$B:$B,'DA Injection'!W$2)</f>
        <v>0</v>
      </c>
      <c r="Y497" s="129">
        <f ca="1">SUMIFS('Production Result'!$D:$D,'Production Result'!$C:$C,'DA Injection'!$G497,'Production Result'!$B:$B,'DA Injection'!Y$2)</f>
        <v>0</v>
      </c>
      <c r="Z497" s="129">
        <f ca="1">SUMIFS('Production Result'!$E:$E,'Production Result'!$C:$C,'DA Injection'!$G497,'Production Result'!$B:$B,'DA Injection'!Y$2)</f>
        <v>0</v>
      </c>
      <c r="AA497" s="129">
        <f ca="1">SUMIFS('Production Result'!$D:$D,'Production Result'!$C:$C,'DA Injection'!$G497,'Production Result'!$B:$B,'DA Injection'!AA$2)</f>
        <v>0</v>
      </c>
      <c r="AB497" s="129">
        <f ca="1">SUMIFS('Production Result'!$E:$E,'Production Result'!$C:$C,'DA Injection'!$G497,'Production Result'!$B:$B,'DA Injection'!AA$2)</f>
        <v>0</v>
      </c>
      <c r="AC497" s="129">
        <f ca="1">SUMIFS('Production Result'!$D:$D,'Production Result'!$C:$C,'DA Injection'!$G497,'Production Result'!$B:$B,'DA Injection'!AC$2)</f>
        <v>0</v>
      </c>
      <c r="AD497" s="129">
        <f ca="1">SUMIFS('Production Result'!$E:$E,'Production Result'!$C:$C,'DA Injection'!$G497,'Production Result'!$B:$B,'DA Injection'!AC$2)</f>
        <v>0</v>
      </c>
      <c r="AE497" s="129">
        <f ca="1">SUMIFS('Production Result'!$D:$D,'Production Result'!$C:$C,'DA Injection'!$G497,'Production Result'!$B:$B,'DA Injection'!AE$2)</f>
        <v>0</v>
      </c>
      <c r="AF497" s="129">
        <f ca="1">SUMIFS('Production Result'!$E:$E,'Production Result'!$C:$C,'DA Injection'!$G497,'Production Result'!$B:$B,'DA Injection'!AE$2)</f>
        <v>0</v>
      </c>
      <c r="AG497" s="129">
        <f ca="1">SUMIFS('Production Result'!$D:$D,'Production Result'!$C:$C,'DA Injection'!$G497,'Production Result'!$B:$B,'DA Injection'!AG$2)</f>
        <v>0</v>
      </c>
      <c r="AH497" s="129">
        <f ca="1">SUMIFS('Production Result'!$E:$E,'Production Result'!$C:$C,'DA Injection'!$G497,'Production Result'!$B:$B,'DA Injection'!AG$2)</f>
        <v>0</v>
      </c>
      <c r="AI497" s="129">
        <f ca="1">SUMIFS('Production Result'!$D:$D,'Production Result'!$C:$C,'DA Injection'!$G497,'Production Result'!$B:$B,'DA Injection'!AI$2)</f>
        <v>0</v>
      </c>
      <c r="AJ497" s="129">
        <f ca="1">SUMIFS('Production Result'!$E:$E,'Production Result'!$C:$C,'DA Injection'!$G497,'Production Result'!$B:$B,'DA Injection'!AI$2)</f>
        <v>0</v>
      </c>
      <c r="AK497" s="151"/>
      <c r="AL497" s="151"/>
      <c r="AM497" s="151"/>
      <c r="AN497" s="151"/>
      <c r="AO497" s="151"/>
      <c r="AP497" s="151"/>
      <c r="AQ497" s="151"/>
      <c r="AR497" s="151"/>
      <c r="AS497" s="151"/>
      <c r="AT497" s="151"/>
      <c r="AU497" s="151"/>
      <c r="AV497" s="151"/>
      <c r="AW497" s="151"/>
      <c r="AX497" s="151"/>
      <c r="AY497" s="151"/>
      <c r="AZ497" s="151"/>
      <c r="BA497" s="151"/>
      <c r="BB497" s="151"/>
      <c r="BC497" s="151"/>
      <c r="BD497" s="151"/>
      <c r="BE497" s="151"/>
      <c r="BF497" s="151"/>
      <c r="BG497" s="151"/>
      <c r="BH497" s="151"/>
      <c r="BI497" s="151"/>
      <c r="BJ497" s="151"/>
      <c r="BK497" s="151"/>
      <c r="BL497" s="151"/>
      <c r="BM497" s="151"/>
      <c r="BN497" s="151"/>
      <c r="BO497" s="151"/>
      <c r="BP497" s="151"/>
      <c r="BQ497" s="151"/>
      <c r="BR497" s="151"/>
    </row>
    <row r="498" spans="1:70" s="38" customFormat="1" ht="33">
      <c r="A498" s="35"/>
      <c r="B498" s="123"/>
      <c r="C498" s="144">
        <f t="shared" ca="1" si="538"/>
        <v>71</v>
      </c>
      <c r="D498" s="264" t="str">
        <f t="shared" ca="1" si="538"/>
        <v>-</v>
      </c>
      <c r="E498" s="144">
        <f t="shared" ref="E498:M498" ca="1" si="592">E497</f>
        <v>31</v>
      </c>
      <c r="F498" s="144">
        <f t="shared" ca="1" si="592"/>
        <v>850</v>
      </c>
      <c r="G498" s="434" t="str">
        <f t="shared" ca="1" si="592"/>
        <v>DJ64-01005S</v>
      </c>
      <c r="H498" s="196">
        <f t="shared" ca="1" si="592"/>
        <v>-728</v>
      </c>
      <c r="I498" s="144">
        <f t="shared" si="592"/>
        <v>0</v>
      </c>
      <c r="J498" s="212">
        <f t="shared" ca="1" si="592"/>
        <v>1</v>
      </c>
      <c r="K498" s="146">
        <f t="shared" ca="1" si="592"/>
        <v>728</v>
      </c>
      <c r="L498" s="146">
        <f t="shared" ca="1" si="592"/>
        <v>57</v>
      </c>
      <c r="M498" s="146">
        <f t="shared" ca="1" si="592"/>
        <v>2</v>
      </c>
      <c r="N498" s="193">
        <f t="shared" ca="1" si="546"/>
        <v>126.31578947368421</v>
      </c>
      <c r="O498" s="135">
        <f ca="1">SUM(Q498:AJ498)</f>
        <v>0</v>
      </c>
      <c r="P498" s="132" t="s">
        <v>234</v>
      </c>
      <c r="Q498" s="129">
        <f ca="1">SUMIFS('Production Result'!$F:$F,'Production Result'!$C:$C,'DA Injection'!$G498,'Production Result'!$B:$B,'DA Injection'!Q$2)</f>
        <v>0</v>
      </c>
      <c r="R498" s="129">
        <f ca="1">SUMIFS('Production Result'!$G:$G,'Production Result'!$C:$C,'DA Injection'!$G498,'Production Result'!$B:$B,'DA Injection'!Q$2)</f>
        <v>0</v>
      </c>
      <c r="S498" s="129">
        <f ca="1">SUMIFS('Production Result'!$F:$F,'Production Result'!$C:$C,'DA Injection'!$G498,'Production Result'!$B:$B,'DA Injection'!S$2)</f>
        <v>0</v>
      </c>
      <c r="T498" s="129">
        <f ca="1">SUMIFS('Production Result'!$G:$G,'Production Result'!$C:$C,'DA Injection'!$G498,'Production Result'!$B:$B,'DA Injection'!S$2)</f>
        <v>0</v>
      </c>
      <c r="U498" s="129">
        <f ca="1">SUMIFS('Production Result'!$F:$F,'Production Result'!$C:$C,'DA Injection'!$G498,'Production Result'!$B:$B,'DA Injection'!U$2)</f>
        <v>0</v>
      </c>
      <c r="V498" s="129">
        <f ca="1">SUMIFS('Production Result'!$G:$G,'Production Result'!$C:$C,'DA Injection'!$G498,'Production Result'!$B:$B,'DA Injection'!U$2)</f>
        <v>0</v>
      </c>
      <c r="W498" s="129">
        <f ca="1">SUMIFS('Production Result'!$F:$F,'Production Result'!$C:$C,'DA Injection'!$G498,'Production Result'!$B:$B,'DA Injection'!W$2)</f>
        <v>0</v>
      </c>
      <c r="X498" s="129">
        <f ca="1">SUMIFS('Production Result'!$G:$G,'Production Result'!$C:$C,'DA Injection'!$G498,'Production Result'!$B:$B,'DA Injection'!W$2)</f>
        <v>0</v>
      </c>
      <c r="Y498" s="129">
        <f ca="1">SUMIFS('Production Result'!$F:$F,'Production Result'!$C:$C,'DA Injection'!$G498,'Production Result'!$B:$B,'DA Injection'!Y$2)</f>
        <v>0</v>
      </c>
      <c r="Z498" s="129">
        <f ca="1">SUMIFS('Production Result'!$G:$G,'Production Result'!$C:$C,'DA Injection'!$G498,'Production Result'!$B:$B,'DA Injection'!Y$2)</f>
        <v>0</v>
      </c>
      <c r="AA498" s="129">
        <f ca="1">SUMIFS('Production Result'!$F:$F,'Production Result'!$C:$C,'DA Injection'!$G498,'Production Result'!$B:$B,'DA Injection'!AA$2)</f>
        <v>0</v>
      </c>
      <c r="AB498" s="129">
        <f ca="1">SUMIFS('Production Result'!$G:$G,'Production Result'!$C:$C,'DA Injection'!$G498,'Production Result'!$B:$B,'DA Injection'!AA$2)</f>
        <v>0</v>
      </c>
      <c r="AC498" s="129">
        <f ca="1">SUMIFS('Production Result'!$F:$F,'Production Result'!$C:$C,'DA Injection'!$G498,'Production Result'!$B:$B,'DA Injection'!AC$2)</f>
        <v>0</v>
      </c>
      <c r="AD498" s="129">
        <f ca="1">SUMIFS('Production Result'!$G:$G,'Production Result'!$C:$C,'DA Injection'!$G498,'Production Result'!$B:$B,'DA Injection'!AC$2)</f>
        <v>0</v>
      </c>
      <c r="AE498" s="129">
        <f ca="1">SUMIFS('Production Result'!$F:$F,'Production Result'!$C:$C,'DA Injection'!$G498,'Production Result'!$B:$B,'DA Injection'!AE$2)</f>
        <v>0</v>
      </c>
      <c r="AF498" s="129">
        <f ca="1">SUMIFS('Production Result'!$G:$G,'Production Result'!$C:$C,'DA Injection'!$G498,'Production Result'!$B:$B,'DA Injection'!AE$2)</f>
        <v>0</v>
      </c>
      <c r="AG498" s="129">
        <f ca="1">SUMIFS('Production Result'!$F:$F,'Production Result'!$C:$C,'DA Injection'!$G498,'Production Result'!$B:$B,'DA Injection'!AG$2)</f>
        <v>0</v>
      </c>
      <c r="AH498" s="129">
        <f ca="1">SUMIFS('Production Result'!$G:$G,'Production Result'!$C:$C,'DA Injection'!$G498,'Production Result'!$B:$B,'DA Injection'!AG$2)</f>
        <v>0</v>
      </c>
      <c r="AI498" s="129">
        <f ca="1">SUMIFS('Production Result'!$F:$F,'Production Result'!$C:$C,'DA Injection'!$G498,'Production Result'!$B:$B,'DA Injection'!AI$2)</f>
        <v>0</v>
      </c>
      <c r="AJ498" s="129">
        <f ca="1">SUMIFS('Production Result'!$G:$G,'Production Result'!$C:$C,'DA Injection'!$G498,'Production Result'!$B:$B,'DA Injection'!AI$2)</f>
        <v>0</v>
      </c>
      <c r="AK498" s="151"/>
      <c r="AL498" s="151"/>
      <c r="AM498" s="151"/>
      <c r="AN498" s="151"/>
      <c r="AO498" s="151"/>
      <c r="AP498" s="151"/>
      <c r="AQ498" s="151"/>
      <c r="AR498" s="151"/>
      <c r="AS498" s="151"/>
      <c r="AT498" s="151"/>
      <c r="AU498" s="151"/>
      <c r="AV498" s="151"/>
      <c r="AW498" s="151"/>
      <c r="AX498" s="151"/>
      <c r="AY498" s="151"/>
      <c r="AZ498" s="151"/>
      <c r="BA498" s="151"/>
      <c r="BB498" s="151"/>
      <c r="BC498" s="151"/>
      <c r="BD498" s="151"/>
      <c r="BE498" s="151"/>
      <c r="BF498" s="151"/>
      <c r="BG498" s="151"/>
      <c r="BH498" s="151"/>
      <c r="BI498" s="151"/>
      <c r="BJ498" s="151"/>
      <c r="BK498" s="151"/>
      <c r="BL498" s="151"/>
      <c r="BM498" s="151"/>
      <c r="BN498" s="151"/>
      <c r="BO498" s="151"/>
      <c r="BP498" s="151"/>
      <c r="BQ498" s="151"/>
      <c r="BR498" s="151"/>
    </row>
    <row r="499" spans="1:70" s="38" customFormat="1" ht="33">
      <c r="A499" s="35"/>
      <c r="B499" s="123"/>
      <c r="C499" s="145">
        <f t="shared" ca="1" si="538"/>
        <v>71</v>
      </c>
      <c r="D499" s="264" t="str">
        <f t="shared" ca="1" si="538"/>
        <v>-</v>
      </c>
      <c r="E499" s="145">
        <f t="shared" ref="E499:M499" ca="1" si="593">E498</f>
        <v>31</v>
      </c>
      <c r="F499" s="145">
        <f t="shared" ca="1" si="593"/>
        <v>850</v>
      </c>
      <c r="G499" s="435" t="str">
        <f t="shared" ca="1" si="593"/>
        <v>DJ64-01005S</v>
      </c>
      <c r="H499" s="196">
        <f t="shared" ca="1" si="593"/>
        <v>-728</v>
      </c>
      <c r="I499" s="145">
        <f t="shared" si="593"/>
        <v>0</v>
      </c>
      <c r="J499" s="213">
        <f t="shared" ca="1" si="593"/>
        <v>1</v>
      </c>
      <c r="K499" s="146">
        <f t="shared" ca="1" si="593"/>
        <v>728</v>
      </c>
      <c r="L499" s="146">
        <f t="shared" ca="1" si="593"/>
        <v>57</v>
      </c>
      <c r="M499" s="146">
        <f t="shared" ca="1" si="593"/>
        <v>2</v>
      </c>
      <c r="N499" s="194">
        <f t="shared" ca="1" si="546"/>
        <v>126.31578947368421</v>
      </c>
      <c r="O499" s="137" t="e">
        <f ca="1">O498/O497</f>
        <v>#DIV/0!</v>
      </c>
      <c r="P499" s="136" t="s">
        <v>239</v>
      </c>
      <c r="Q499" s="138" t="str">
        <f t="shared" ref="Q499:AJ499" ca="1" si="594">IFERROR(Q498/Q497,"")</f>
        <v/>
      </c>
      <c r="R499" s="138" t="str">
        <f t="shared" ca="1" si="594"/>
        <v/>
      </c>
      <c r="S499" s="138" t="str">
        <f t="shared" ca="1" si="594"/>
        <v/>
      </c>
      <c r="T499" s="138" t="str">
        <f t="shared" ca="1" si="594"/>
        <v/>
      </c>
      <c r="U499" s="138" t="str">
        <f t="shared" ca="1" si="594"/>
        <v/>
      </c>
      <c r="V499" s="138" t="str">
        <f t="shared" ca="1" si="594"/>
        <v/>
      </c>
      <c r="W499" s="138" t="str">
        <f t="shared" ca="1" si="594"/>
        <v/>
      </c>
      <c r="X499" s="138" t="str">
        <f t="shared" ca="1" si="594"/>
        <v/>
      </c>
      <c r="Y499" s="138" t="str">
        <f t="shared" ca="1" si="594"/>
        <v/>
      </c>
      <c r="Z499" s="138" t="str">
        <f t="shared" ca="1" si="594"/>
        <v/>
      </c>
      <c r="AA499" s="138" t="str">
        <f t="shared" ca="1" si="594"/>
        <v/>
      </c>
      <c r="AB499" s="138" t="str">
        <f t="shared" ca="1" si="594"/>
        <v/>
      </c>
      <c r="AC499" s="138" t="str">
        <f t="shared" ca="1" si="594"/>
        <v/>
      </c>
      <c r="AD499" s="138" t="str">
        <f t="shared" ca="1" si="594"/>
        <v/>
      </c>
      <c r="AE499" s="138" t="str">
        <f t="shared" ca="1" si="594"/>
        <v/>
      </c>
      <c r="AF499" s="138" t="str">
        <f t="shared" ca="1" si="594"/>
        <v/>
      </c>
      <c r="AG499" s="138" t="str">
        <f t="shared" ca="1" si="594"/>
        <v/>
      </c>
      <c r="AH499" s="138" t="str">
        <f t="shared" ca="1" si="594"/>
        <v/>
      </c>
      <c r="AI499" s="138" t="str">
        <f t="shared" ca="1" si="594"/>
        <v/>
      </c>
      <c r="AJ499" s="138" t="str">
        <f t="shared" ca="1" si="594"/>
        <v/>
      </c>
      <c r="AK499" s="151"/>
      <c r="AL499" s="151"/>
      <c r="AM499" s="151"/>
      <c r="AN499" s="151"/>
      <c r="AO499" s="151"/>
      <c r="AP499" s="151"/>
      <c r="AQ499" s="151"/>
      <c r="AR499" s="151"/>
      <c r="AS499" s="151"/>
      <c r="AT499" s="151"/>
      <c r="AU499" s="151"/>
      <c r="AV499" s="151"/>
      <c r="AW499" s="151"/>
      <c r="AX499" s="151"/>
      <c r="AY499" s="151"/>
      <c r="AZ499" s="151"/>
      <c r="BA499" s="151"/>
      <c r="BB499" s="151"/>
      <c r="BC499" s="151"/>
      <c r="BD499" s="151"/>
      <c r="BE499" s="151"/>
      <c r="BF499" s="151"/>
      <c r="BG499" s="151"/>
      <c r="BH499" s="151"/>
      <c r="BI499" s="151"/>
      <c r="BJ499" s="151"/>
      <c r="BK499" s="151"/>
      <c r="BL499" s="151"/>
      <c r="BM499" s="151"/>
      <c r="BN499" s="151"/>
      <c r="BO499" s="151"/>
      <c r="BP499" s="151"/>
      <c r="BQ499" s="151"/>
      <c r="BR499" s="151"/>
    </row>
    <row r="500" spans="1:70" s="115" customFormat="1" ht="33">
      <c r="A500" s="114"/>
      <c r="B500" s="121"/>
      <c r="C500" s="141">
        <f ca="1">IF(P504="Good",COUNTIF(INDIRECT("P1:P"&amp;ROW(P504)),"Good"))</f>
        <v>72</v>
      </c>
      <c r="D500" s="285">
        <f ca="1">IFERROR(SUM(Q504:AJ504)/SUM(Q503:AJ503),"-")</f>
        <v>0.68515151515151518</v>
      </c>
      <c r="E500" s="139">
        <f ca="1">VLOOKUP(G500,'Code List'!B:D,2,0)</f>
        <v>31</v>
      </c>
      <c r="F500" s="139">
        <f ca="1">VLOOKUP(G500,'Code List'!B:D,3,0)</f>
        <v>850</v>
      </c>
      <c r="G500" s="433" t="str">
        <f ca="1">VLOOKUP(C500,'Code List'!A:B,2,0)</f>
        <v>DJ64-01005R</v>
      </c>
      <c r="H500" s="195">
        <f ca="1">SUM(Q501:AJ501)-K500</f>
        <v>1019</v>
      </c>
      <c r="I500" s="133"/>
      <c r="J500" s="211">
        <f ca="1">VLOOKUP(G500,'Code List'!B:G,6,0)</f>
        <v>1</v>
      </c>
      <c r="K500" s="140">
        <f ca="1">SUMIFS(Stock!C:C,Stock!B:B,'DA Injection'!G500)+SUMIFS(Stock!C:C,Stock!B:B,VLOOKUP('DA Injection'!G500,'Code List'!$B:$K,10,0))</f>
        <v>0</v>
      </c>
      <c r="L500" s="140">
        <f ca="1">VLOOKUP(G500,'Code List'!B:F,4,0)</f>
        <v>57</v>
      </c>
      <c r="M500" s="140">
        <f ca="1">VLOOKUP(G500,'Code List'!B:F,5,0)</f>
        <v>2</v>
      </c>
      <c r="N500" s="197">
        <f t="shared" ca="1" si="546"/>
        <v>126.31578947368421</v>
      </c>
      <c r="O500" s="134"/>
      <c r="P500" s="124" t="s">
        <v>231</v>
      </c>
      <c r="Q500" s="125" t="s">
        <v>228</v>
      </c>
      <c r="R500" s="126" t="s">
        <v>229</v>
      </c>
      <c r="S500" s="125" t="s">
        <v>228</v>
      </c>
      <c r="T500" s="126" t="s">
        <v>229</v>
      </c>
      <c r="U500" s="125" t="s">
        <v>228</v>
      </c>
      <c r="V500" s="126" t="s">
        <v>229</v>
      </c>
      <c r="W500" s="125" t="s">
        <v>228</v>
      </c>
      <c r="X500" s="126" t="s">
        <v>229</v>
      </c>
      <c r="Y500" s="125" t="s">
        <v>228</v>
      </c>
      <c r="Z500" s="126" t="s">
        <v>229</v>
      </c>
      <c r="AA500" s="125" t="s">
        <v>228</v>
      </c>
      <c r="AB500" s="126" t="s">
        <v>229</v>
      </c>
      <c r="AC500" s="125" t="s">
        <v>228</v>
      </c>
      <c r="AD500" s="126" t="s">
        <v>229</v>
      </c>
      <c r="AE500" s="125" t="s">
        <v>228</v>
      </c>
      <c r="AF500" s="126" t="s">
        <v>229</v>
      </c>
      <c r="AG500" s="125" t="s">
        <v>228</v>
      </c>
      <c r="AH500" s="126" t="s">
        <v>229</v>
      </c>
      <c r="AI500" s="125" t="s">
        <v>228</v>
      </c>
      <c r="AJ500" s="126" t="s">
        <v>229</v>
      </c>
      <c r="AK500" s="150"/>
      <c r="AL500" s="150"/>
      <c r="AM500" s="150"/>
      <c r="AN500" s="150"/>
      <c r="AO500" s="150"/>
      <c r="AP500" s="150"/>
      <c r="AQ500" s="150"/>
      <c r="AR500" s="150"/>
      <c r="AS500" s="150"/>
      <c r="AT500" s="150"/>
      <c r="AU500" s="150"/>
      <c r="AV500" s="150"/>
      <c r="AW500" s="150"/>
      <c r="AX500" s="150"/>
      <c r="AY500" s="150"/>
      <c r="AZ500" s="150"/>
      <c r="BA500" s="150"/>
      <c r="BB500" s="150"/>
      <c r="BC500" s="150"/>
      <c r="BD500" s="150"/>
      <c r="BE500" s="150"/>
      <c r="BF500" s="150"/>
      <c r="BG500" s="150"/>
      <c r="BH500" s="150"/>
      <c r="BI500" s="150"/>
      <c r="BJ500" s="150"/>
      <c r="BK500" s="150"/>
      <c r="BL500" s="150"/>
      <c r="BM500" s="150"/>
      <c r="BN500" s="150"/>
      <c r="BO500" s="150"/>
      <c r="BP500" s="150"/>
      <c r="BQ500" s="150"/>
      <c r="BR500" s="150"/>
    </row>
    <row r="501" spans="1:70" s="115" customFormat="1" ht="66.95" customHeight="1">
      <c r="A501" s="114"/>
      <c r="B501" s="121"/>
      <c r="C501" s="144">
        <f t="shared" ref="C501:M501" ca="1" si="595">C500</f>
        <v>72</v>
      </c>
      <c r="D501" s="264">
        <f t="shared" ca="1" si="595"/>
        <v>0.68515151515151518</v>
      </c>
      <c r="E501" s="144">
        <f t="shared" ca="1" si="595"/>
        <v>31</v>
      </c>
      <c r="F501" s="144">
        <f t="shared" ca="1" si="595"/>
        <v>850</v>
      </c>
      <c r="G501" s="434" t="str">
        <f t="shared" ca="1" si="595"/>
        <v>DJ64-01005R</v>
      </c>
      <c r="H501" s="196">
        <f t="shared" ca="1" si="595"/>
        <v>1019</v>
      </c>
      <c r="I501" s="144">
        <f t="shared" si="595"/>
        <v>0</v>
      </c>
      <c r="J501" s="212">
        <f t="shared" ca="1" si="595"/>
        <v>1</v>
      </c>
      <c r="K501" s="146">
        <f t="shared" ca="1" si="595"/>
        <v>0</v>
      </c>
      <c r="L501" s="146">
        <f t="shared" ca="1" si="595"/>
        <v>57</v>
      </c>
      <c r="M501" s="146">
        <f t="shared" ca="1" si="595"/>
        <v>2</v>
      </c>
      <c r="N501" s="193">
        <f t="shared" ca="1" si="546"/>
        <v>126.31578947368421</v>
      </c>
      <c r="O501" s="134" t="s">
        <v>238</v>
      </c>
      <c r="P501" s="124"/>
      <c r="Q501" s="463">
        <f ca="1">IF(SUMIFS(INDIRECT("'PSI WM REF'!"&amp;SUBSTITUTE(ADDRESS(1,MATCH(Q$2,INDIRECT("'PSI WM REF'!"&amp;"5:5"),0)),"$1","")&amp;":"&amp;SUBSTITUTE(ADDRESS(1,MATCH(Q$2,INDIRECT("'PSI WM REF'!"&amp;"5:5"),0)),"$1","")),INDIRECT("'PSI WM REF'!"&amp;"C:C"),$G500,INDIRECT("'PSI WM REF'!"&amp;"U:U"),"3.Balance stock (only SEHC)")&gt;0,0,IF(ABS(SUMIFS(INDIRECT("'PSI WM REF'!"&amp;SUBSTITUTE(ADDRESS(1,MATCH(Q$2,INDIRECT("'PSI WM REF'!"&amp;"5:5"),0)),"$1","")&amp;":"&amp;SUBSTITUTE(ADDRESS(1,MATCH(Q$2,INDIRECT("'PSI WM REF'!"&amp;"5:5"),0)),"$1","")),INDIRECT("'PSI WM REF'!"&amp;"C:C"),$G500,INDIRECT("'PSI WM REF'!"&amp;"U:U"),"3.Balance stock (only SEHC)"))&gt;SUMIFS(INDIRECT("'PSI WM REF'!"&amp;SUBSTITUTE(ADDRESS(1,MATCH(Q$2,INDIRECT("'PSI WM REF'!"&amp;"5:5"),0)),"$1","")&amp;":"&amp;SUBSTITUTE(ADDRESS(1,MATCH(Q$2,INDIRECT("'PSI WM REF'!"&amp;"5:5"),0)),"$1","")),INDIRECT("'PSI WM REF'!"&amp;"C:C"),$G500,INDIRECT("'PSI WM REF'!"&amp;"U:U"),"1.Requirements (필요량)"),SUMIFS(INDIRECT("'PSI WM REF'!"&amp;SUBSTITUTE(ADDRESS(1,MATCH(Q$2,INDIRECT("'PSI WM REF'!"&amp;"5:5"),0)),"$1","")&amp;":"&amp;SUBSTITUTE(ADDRESS(1,MATCH(Q$2,INDIRECT("'PSI WM REF'!"&amp;"5:5"),0)),"$1","")),INDIRECT("'PSI WM REF'!"&amp;"C:C"),$G500,INDIRECT("'PSI WM REF'!"&amp;"U:U"),"1.Requirements (필요량)"),ABS(SUMIFS(INDIRECT("'PSI WM REF'!"&amp;SUBSTITUTE(ADDRESS(1,MATCH(Q$2,INDIRECT("'PSI WM REF'!"&amp;"5:5"),0)),"$1","")&amp;":"&amp;SUBSTITUTE(ADDRESS(1,MATCH(Q$2,INDIRECT("'PSI WM REF'!"&amp;"5:5"),0)),"$1","")),INDIRECT("'PSI WM REF'!"&amp;"C:C"),$G500,INDIRECT("'PSI WM REF'!"&amp;"U:U"),"3.Balance stock (only SEHC)"))))+N(" [[[[               Comment: WM REF PSI              ]]]")+IFERROR(SUMIFS(INDIRECT("'PSI VC'!"&amp;SUBSTITUTE(ADDRESS(1,MATCH(Q$2,INDIRECT("'PSI VC'!"&amp;"3:3"),0)),"$1","")&amp;":"&amp;SUBSTITUTE(ADDRESS(1,MATCH(Q$2,INDIRECT("'PSI VC'!"&amp;"3:3"),0)),"$1","")),INDIRECT("'PSI VC'!"&amp;"A:A"),$G500),0)+N("[[[                    Comment: VC PSI                    ]]]")+SUMIFS(INDIRECT("'Assy PSI Shortage'!"&amp;SUBSTITUTE(ADDRESS(1,42+MATCH(Q$2,INDIRECT("'Assy PSI Shortage'!"&amp;"AQ2:BA2"),0)),"$1","")&amp;":"&amp;SUBSTITUTE(ADDRESS(1,42+MATCH(Q$2,INDIRECT("'Assy PSI Shortage'!"&amp;"AQ2:BA2"),0)),"$1","")),'Assy PSI Shortage'!$AP:$AP,'DA Injection'!$G500)+N("[[[                    Comment: Assy PSI                    ]]]")</f>
        <v>0</v>
      </c>
      <c r="R501" s="464"/>
      <c r="S501" s="463">
        <f ca="1">IF(SUMIFS(INDIRECT("'PSI WM REF'!"&amp;SUBSTITUTE(ADDRESS(1,MATCH(S$2,INDIRECT("'PSI WM REF'!"&amp;"5:5"),0)),"$1","")&amp;":"&amp;SUBSTITUTE(ADDRESS(1,MATCH(S$2,INDIRECT("'PSI WM REF'!"&amp;"5:5"),0)),"$1","")),INDIRECT("'PSI WM REF'!"&amp;"C:C"),$G500,INDIRECT("'PSI WM REF'!"&amp;"U:U"),"3.Balance stock (only SEHC)")&gt;0,0,IF(ABS(SUMIFS(INDIRECT("'PSI WM REF'!"&amp;SUBSTITUTE(ADDRESS(1,MATCH(S$2,INDIRECT("'PSI WM REF'!"&amp;"5:5"),0)),"$1","")&amp;":"&amp;SUBSTITUTE(ADDRESS(1,MATCH(S$2,INDIRECT("'PSI WM REF'!"&amp;"5:5"),0)),"$1","")),INDIRECT("'PSI WM REF'!"&amp;"C:C"),$G500,INDIRECT("'PSI WM REF'!"&amp;"U:U"),"3.Balance stock (only SEHC)"))&gt;SUMIFS(INDIRECT("'PSI WM REF'!"&amp;SUBSTITUTE(ADDRESS(1,MATCH(S$2,INDIRECT("'PSI WM REF'!"&amp;"5:5"),0)),"$1","")&amp;":"&amp;SUBSTITUTE(ADDRESS(1,MATCH(S$2,INDIRECT("'PSI WM REF'!"&amp;"5:5"),0)),"$1","")),INDIRECT("'PSI WM REF'!"&amp;"C:C"),$G500,INDIRECT("'PSI WM REF'!"&amp;"U:U"),"1.Requirements (필요량)"),SUMIFS(INDIRECT("'PSI WM REF'!"&amp;SUBSTITUTE(ADDRESS(1,MATCH(S$2,INDIRECT("'PSI WM REF'!"&amp;"5:5"),0)),"$1","")&amp;":"&amp;SUBSTITUTE(ADDRESS(1,MATCH(S$2,INDIRECT("'PSI WM REF'!"&amp;"5:5"),0)),"$1","")),INDIRECT("'PSI WM REF'!"&amp;"C:C"),$G500,INDIRECT("'PSI WM REF'!"&amp;"U:U"),"1.Requirements (필요량)"),ABS(SUMIFS(INDIRECT("'PSI WM REF'!"&amp;SUBSTITUTE(ADDRESS(1,MATCH(S$2,INDIRECT("'PSI WM REF'!"&amp;"5:5"),0)),"$1","")&amp;":"&amp;SUBSTITUTE(ADDRESS(1,MATCH(S$2,INDIRECT("'PSI WM REF'!"&amp;"5:5"),0)),"$1","")),INDIRECT("'PSI WM REF'!"&amp;"C:C"),$G500,INDIRECT("'PSI WM REF'!"&amp;"U:U"),"3.Balance stock (only SEHC)"))))+N(" [[[[               Comment: WM REF PSI              ]]]")+IFERROR(SUMIFS(INDIRECT("'PSI VC'!"&amp;SUBSTITUTE(ADDRESS(1,MATCH(S$2,INDIRECT("'PSI VC'!"&amp;"3:3"),0)),"$1","")&amp;":"&amp;SUBSTITUTE(ADDRESS(1,MATCH(S$2,INDIRECT("'PSI VC'!"&amp;"3:3"),0)),"$1","")),INDIRECT("'PSI VC'!"&amp;"A:A"),$G500),0)+N("[[[                    Comment: VC PSI                    ]]]")+SUMIFS(INDIRECT("'Assy PSI Shortage'!"&amp;SUBSTITUTE(ADDRESS(1,42+MATCH(S$2,INDIRECT("'Assy PSI Shortage'!"&amp;"AQ2:BA2"),0)),"$1","")&amp;":"&amp;SUBSTITUTE(ADDRESS(1,42+MATCH(S$2,INDIRECT("'Assy PSI Shortage'!"&amp;"AQ2:BA2"),0)),"$1","")),'Assy PSI Shortage'!$AP:$AP,'DA Injection'!$G500)+N("[[[                    Comment: Assy PSI                    ]]]")</f>
        <v>0</v>
      </c>
      <c r="T501" s="464"/>
      <c r="U501" s="463">
        <f ca="1">IF(SUMIFS(INDIRECT("'PSI WM REF'!"&amp;SUBSTITUTE(ADDRESS(1,MATCH(U$2,INDIRECT("'PSI WM REF'!"&amp;"5:5"),0)),"$1","")&amp;":"&amp;SUBSTITUTE(ADDRESS(1,MATCH(U$2,INDIRECT("'PSI WM REF'!"&amp;"5:5"),0)),"$1","")),INDIRECT("'PSI WM REF'!"&amp;"C:C"),$G500,INDIRECT("'PSI WM REF'!"&amp;"U:U"),"3.Balance stock (only SEHC)")&gt;0,0,IF(ABS(SUMIFS(INDIRECT("'PSI WM REF'!"&amp;SUBSTITUTE(ADDRESS(1,MATCH(U$2,INDIRECT("'PSI WM REF'!"&amp;"5:5"),0)),"$1","")&amp;":"&amp;SUBSTITUTE(ADDRESS(1,MATCH(U$2,INDIRECT("'PSI WM REF'!"&amp;"5:5"),0)),"$1","")),INDIRECT("'PSI WM REF'!"&amp;"C:C"),$G500,INDIRECT("'PSI WM REF'!"&amp;"U:U"),"3.Balance stock (only SEHC)"))&gt;SUMIFS(INDIRECT("'PSI WM REF'!"&amp;SUBSTITUTE(ADDRESS(1,MATCH(U$2,INDIRECT("'PSI WM REF'!"&amp;"5:5"),0)),"$1","")&amp;":"&amp;SUBSTITUTE(ADDRESS(1,MATCH(U$2,INDIRECT("'PSI WM REF'!"&amp;"5:5"),0)),"$1","")),INDIRECT("'PSI WM REF'!"&amp;"C:C"),$G500,INDIRECT("'PSI WM REF'!"&amp;"U:U"),"1.Requirements (필요량)"),SUMIFS(INDIRECT("'PSI WM REF'!"&amp;SUBSTITUTE(ADDRESS(1,MATCH(U$2,INDIRECT("'PSI WM REF'!"&amp;"5:5"),0)),"$1","")&amp;":"&amp;SUBSTITUTE(ADDRESS(1,MATCH(U$2,INDIRECT("'PSI WM REF'!"&amp;"5:5"),0)),"$1","")),INDIRECT("'PSI WM REF'!"&amp;"C:C"),$G500,INDIRECT("'PSI WM REF'!"&amp;"U:U"),"1.Requirements (필요량)"),ABS(SUMIFS(INDIRECT("'PSI WM REF'!"&amp;SUBSTITUTE(ADDRESS(1,MATCH(U$2,INDIRECT("'PSI WM REF'!"&amp;"5:5"),0)),"$1","")&amp;":"&amp;SUBSTITUTE(ADDRESS(1,MATCH(U$2,INDIRECT("'PSI WM REF'!"&amp;"5:5"),0)),"$1","")),INDIRECT("'PSI WM REF'!"&amp;"C:C"),$G500,INDIRECT("'PSI WM REF'!"&amp;"U:U"),"3.Balance stock (only SEHC)"))))+N(" [[[[               Comment: WM REF PSI              ]]]")+IFERROR(SUMIFS(INDIRECT("'PSI VC'!"&amp;SUBSTITUTE(ADDRESS(1,MATCH(U$2,INDIRECT("'PSI VC'!"&amp;"3:3"),0)),"$1","")&amp;":"&amp;SUBSTITUTE(ADDRESS(1,MATCH(U$2,INDIRECT("'PSI VC'!"&amp;"3:3"),0)),"$1","")),INDIRECT("'PSI VC'!"&amp;"A:A"),$G500),0)+N("[[[                    Comment: VC PSI                    ]]]")+SUMIFS(INDIRECT("'Assy PSI Shortage'!"&amp;SUBSTITUTE(ADDRESS(1,42+MATCH(U$2,INDIRECT("'Assy PSI Shortage'!"&amp;"AQ2:BA2"),0)),"$1","")&amp;":"&amp;SUBSTITUTE(ADDRESS(1,42+MATCH(U$2,INDIRECT("'Assy PSI Shortage'!"&amp;"AQ2:BA2"),0)),"$1","")),'Assy PSI Shortage'!$AP:$AP,'DA Injection'!$G500)+N("[[[                    Comment: Assy PSI                    ]]]")</f>
        <v>0</v>
      </c>
      <c r="V501" s="464"/>
      <c r="W501" s="463">
        <f ca="1">IF(SUMIFS(INDIRECT("'PSI WM REF'!"&amp;SUBSTITUTE(ADDRESS(1,MATCH(W$2,INDIRECT("'PSI WM REF'!"&amp;"5:5"),0)),"$1","")&amp;":"&amp;SUBSTITUTE(ADDRESS(1,MATCH(W$2,INDIRECT("'PSI WM REF'!"&amp;"5:5"),0)),"$1","")),INDIRECT("'PSI WM REF'!"&amp;"C:C"),$G500,INDIRECT("'PSI WM REF'!"&amp;"U:U"),"3.Balance stock (only SEHC)")&gt;0,0,IF(ABS(SUMIFS(INDIRECT("'PSI WM REF'!"&amp;SUBSTITUTE(ADDRESS(1,MATCH(W$2,INDIRECT("'PSI WM REF'!"&amp;"5:5"),0)),"$1","")&amp;":"&amp;SUBSTITUTE(ADDRESS(1,MATCH(W$2,INDIRECT("'PSI WM REF'!"&amp;"5:5"),0)),"$1","")),INDIRECT("'PSI WM REF'!"&amp;"C:C"),$G500,INDIRECT("'PSI WM REF'!"&amp;"U:U"),"3.Balance stock (only SEHC)"))&gt;SUMIFS(INDIRECT("'PSI WM REF'!"&amp;SUBSTITUTE(ADDRESS(1,MATCH(W$2,INDIRECT("'PSI WM REF'!"&amp;"5:5"),0)),"$1","")&amp;":"&amp;SUBSTITUTE(ADDRESS(1,MATCH(W$2,INDIRECT("'PSI WM REF'!"&amp;"5:5"),0)),"$1","")),INDIRECT("'PSI WM REF'!"&amp;"C:C"),$G500,INDIRECT("'PSI WM REF'!"&amp;"U:U"),"1.Requirements (필요량)"),SUMIFS(INDIRECT("'PSI WM REF'!"&amp;SUBSTITUTE(ADDRESS(1,MATCH(W$2,INDIRECT("'PSI WM REF'!"&amp;"5:5"),0)),"$1","")&amp;":"&amp;SUBSTITUTE(ADDRESS(1,MATCH(W$2,INDIRECT("'PSI WM REF'!"&amp;"5:5"),0)),"$1","")),INDIRECT("'PSI WM REF'!"&amp;"C:C"),$G500,INDIRECT("'PSI WM REF'!"&amp;"U:U"),"1.Requirements (필요량)"),ABS(SUMIFS(INDIRECT("'PSI WM REF'!"&amp;SUBSTITUTE(ADDRESS(1,MATCH(W$2,INDIRECT("'PSI WM REF'!"&amp;"5:5"),0)),"$1","")&amp;":"&amp;SUBSTITUTE(ADDRESS(1,MATCH(W$2,INDIRECT("'PSI WM REF'!"&amp;"5:5"),0)),"$1","")),INDIRECT("'PSI WM REF'!"&amp;"C:C"),$G500,INDIRECT("'PSI WM REF'!"&amp;"U:U"),"3.Balance stock (only SEHC)"))))+N(" [[[[               Comment: WM REF PSI              ]]]")+IFERROR(SUMIFS(INDIRECT("'PSI VC'!"&amp;SUBSTITUTE(ADDRESS(1,MATCH(W$2,INDIRECT("'PSI VC'!"&amp;"3:3"),0)),"$1","")&amp;":"&amp;SUBSTITUTE(ADDRESS(1,MATCH(W$2,INDIRECT("'PSI VC'!"&amp;"3:3"),0)),"$1","")),INDIRECT("'PSI VC'!"&amp;"A:A"),$G500),0)+N("[[[                    Comment: VC PSI                    ]]]")+SUMIFS(INDIRECT("'Assy PSI Shortage'!"&amp;SUBSTITUTE(ADDRESS(1,42+MATCH(W$2,INDIRECT("'Assy PSI Shortage'!"&amp;"AQ2:BA2"),0)),"$1","")&amp;":"&amp;SUBSTITUTE(ADDRESS(1,42+MATCH(W$2,INDIRECT("'Assy PSI Shortage'!"&amp;"AQ2:BA2"),0)),"$1","")),'Assy PSI Shortage'!$AP:$AP,'DA Injection'!$G500)+N("[[[                    Comment: Assy PSI                    ]]]")</f>
        <v>0</v>
      </c>
      <c r="X501" s="464"/>
      <c r="Y501" s="463">
        <f ca="1">IF(SUMIFS(INDIRECT("'PSI WM REF'!"&amp;SUBSTITUTE(ADDRESS(1,MATCH(Y$2,INDIRECT("'PSI WM REF'!"&amp;"5:5"),0)),"$1","")&amp;":"&amp;SUBSTITUTE(ADDRESS(1,MATCH(Y$2,INDIRECT("'PSI WM REF'!"&amp;"5:5"),0)),"$1","")),INDIRECT("'PSI WM REF'!"&amp;"C:C"),$G500,INDIRECT("'PSI WM REF'!"&amp;"U:U"),"3.Balance stock (only SEHC)")&gt;0,0,IF(ABS(SUMIFS(INDIRECT("'PSI WM REF'!"&amp;SUBSTITUTE(ADDRESS(1,MATCH(Y$2,INDIRECT("'PSI WM REF'!"&amp;"5:5"),0)),"$1","")&amp;":"&amp;SUBSTITUTE(ADDRESS(1,MATCH(Y$2,INDIRECT("'PSI WM REF'!"&amp;"5:5"),0)),"$1","")),INDIRECT("'PSI WM REF'!"&amp;"C:C"),$G500,INDIRECT("'PSI WM REF'!"&amp;"U:U"),"3.Balance stock (only SEHC)"))&gt;SUMIFS(INDIRECT("'PSI WM REF'!"&amp;SUBSTITUTE(ADDRESS(1,MATCH(Y$2,INDIRECT("'PSI WM REF'!"&amp;"5:5"),0)),"$1","")&amp;":"&amp;SUBSTITUTE(ADDRESS(1,MATCH(Y$2,INDIRECT("'PSI WM REF'!"&amp;"5:5"),0)),"$1","")),INDIRECT("'PSI WM REF'!"&amp;"C:C"),$G500,INDIRECT("'PSI WM REF'!"&amp;"U:U"),"1.Requirements (필요량)"),SUMIFS(INDIRECT("'PSI WM REF'!"&amp;SUBSTITUTE(ADDRESS(1,MATCH(Y$2,INDIRECT("'PSI WM REF'!"&amp;"5:5"),0)),"$1","")&amp;":"&amp;SUBSTITUTE(ADDRESS(1,MATCH(Y$2,INDIRECT("'PSI WM REF'!"&amp;"5:5"),0)),"$1","")),INDIRECT("'PSI WM REF'!"&amp;"C:C"),$G500,INDIRECT("'PSI WM REF'!"&amp;"U:U"),"1.Requirements (필요량)"),ABS(SUMIFS(INDIRECT("'PSI WM REF'!"&amp;SUBSTITUTE(ADDRESS(1,MATCH(Y$2,INDIRECT("'PSI WM REF'!"&amp;"5:5"),0)),"$1","")&amp;":"&amp;SUBSTITUTE(ADDRESS(1,MATCH(Y$2,INDIRECT("'PSI WM REF'!"&amp;"5:5"),0)),"$1","")),INDIRECT("'PSI WM REF'!"&amp;"C:C"),$G500,INDIRECT("'PSI WM REF'!"&amp;"U:U"),"3.Balance stock (only SEHC)"))))+N(" [[[[               Comment: WM REF PSI              ]]]")+IFERROR(SUMIFS(INDIRECT("'PSI VC'!"&amp;SUBSTITUTE(ADDRESS(1,MATCH(Y$2,INDIRECT("'PSI VC'!"&amp;"3:3"),0)),"$1","")&amp;":"&amp;SUBSTITUTE(ADDRESS(1,MATCH(Y$2,INDIRECT("'PSI VC'!"&amp;"3:3"),0)),"$1","")),INDIRECT("'PSI VC'!"&amp;"A:A"),$G500),0)+N("[[[                    Comment: VC PSI                    ]]]")+SUMIFS(INDIRECT("'Assy PSI Shortage'!"&amp;SUBSTITUTE(ADDRESS(1,42+MATCH(Y$2,INDIRECT("'Assy PSI Shortage'!"&amp;"AQ2:BA2"),0)),"$1","")&amp;":"&amp;SUBSTITUTE(ADDRESS(1,42+MATCH(Y$2,INDIRECT("'Assy PSI Shortage'!"&amp;"AQ2:BA2"),0)),"$1","")),'Assy PSI Shortage'!$AP:$AP,'DA Injection'!$G500)+N("[[[                    Comment: Assy PSI                    ]]]")</f>
        <v>0</v>
      </c>
      <c r="Z501" s="464"/>
      <c r="AA501" s="463">
        <f ca="1">IF(SUMIFS(INDIRECT("'PSI WM REF'!"&amp;SUBSTITUTE(ADDRESS(1,MATCH(AA$2,INDIRECT("'PSI WM REF'!"&amp;"5:5"),0)),"$1","")&amp;":"&amp;SUBSTITUTE(ADDRESS(1,MATCH(AA$2,INDIRECT("'PSI WM REF'!"&amp;"5:5"),0)),"$1","")),INDIRECT("'PSI WM REF'!"&amp;"C:C"),$G500,INDIRECT("'PSI WM REF'!"&amp;"U:U"),"3.Balance stock (only SEHC)")&gt;0,0,IF(ABS(SUMIFS(INDIRECT("'PSI WM REF'!"&amp;SUBSTITUTE(ADDRESS(1,MATCH(AA$2,INDIRECT("'PSI WM REF'!"&amp;"5:5"),0)),"$1","")&amp;":"&amp;SUBSTITUTE(ADDRESS(1,MATCH(AA$2,INDIRECT("'PSI WM REF'!"&amp;"5:5"),0)),"$1","")),INDIRECT("'PSI WM REF'!"&amp;"C:C"),$G500,INDIRECT("'PSI WM REF'!"&amp;"U:U"),"3.Balance stock (only SEHC)"))&gt;SUMIFS(INDIRECT("'PSI WM REF'!"&amp;SUBSTITUTE(ADDRESS(1,MATCH(AA$2,INDIRECT("'PSI WM REF'!"&amp;"5:5"),0)),"$1","")&amp;":"&amp;SUBSTITUTE(ADDRESS(1,MATCH(AA$2,INDIRECT("'PSI WM REF'!"&amp;"5:5"),0)),"$1","")),INDIRECT("'PSI WM REF'!"&amp;"C:C"),$G500,INDIRECT("'PSI WM REF'!"&amp;"U:U"),"1.Requirements (필요량)"),SUMIFS(INDIRECT("'PSI WM REF'!"&amp;SUBSTITUTE(ADDRESS(1,MATCH(AA$2,INDIRECT("'PSI WM REF'!"&amp;"5:5"),0)),"$1","")&amp;":"&amp;SUBSTITUTE(ADDRESS(1,MATCH(AA$2,INDIRECT("'PSI WM REF'!"&amp;"5:5"),0)),"$1","")),INDIRECT("'PSI WM REF'!"&amp;"C:C"),$G500,INDIRECT("'PSI WM REF'!"&amp;"U:U"),"1.Requirements (필요량)"),ABS(SUMIFS(INDIRECT("'PSI WM REF'!"&amp;SUBSTITUTE(ADDRESS(1,MATCH(AA$2,INDIRECT("'PSI WM REF'!"&amp;"5:5"),0)),"$1","")&amp;":"&amp;SUBSTITUTE(ADDRESS(1,MATCH(AA$2,INDIRECT("'PSI WM REF'!"&amp;"5:5"),0)),"$1","")),INDIRECT("'PSI WM REF'!"&amp;"C:C"),$G500,INDIRECT("'PSI WM REF'!"&amp;"U:U"),"3.Balance stock (only SEHC)"))))+N(" [[[[               Comment: WM REF PSI              ]]]")+IFERROR(SUMIFS(INDIRECT("'PSI VC'!"&amp;SUBSTITUTE(ADDRESS(1,MATCH(AA$2,INDIRECT("'PSI VC'!"&amp;"3:3"),0)),"$1","")&amp;":"&amp;SUBSTITUTE(ADDRESS(1,MATCH(AA$2,INDIRECT("'PSI VC'!"&amp;"3:3"),0)),"$1","")),INDIRECT("'PSI VC'!"&amp;"A:A"),$G500),0)+N("[[[                    Comment: VC PSI                    ]]]")+SUMIFS(INDIRECT("'Assy PSI Shortage'!"&amp;SUBSTITUTE(ADDRESS(1,42+MATCH(AA$2,INDIRECT("'Assy PSI Shortage'!"&amp;"AQ2:BA2"),0)),"$1","")&amp;":"&amp;SUBSTITUTE(ADDRESS(1,42+MATCH(AA$2,INDIRECT("'Assy PSI Shortage'!"&amp;"AQ2:BA2"),0)),"$1","")),'Assy PSI Shortage'!$AP:$AP,'DA Injection'!$G500)+N("[[[                    Comment: Assy PSI                    ]]]")</f>
        <v>0</v>
      </c>
      <c r="AB501" s="464"/>
      <c r="AC501" s="463">
        <f ca="1">IF(SUMIFS(INDIRECT("'PSI WM REF'!"&amp;SUBSTITUTE(ADDRESS(1,MATCH(AC$2,INDIRECT("'PSI WM REF'!"&amp;"5:5"),0)),"$1","")&amp;":"&amp;SUBSTITUTE(ADDRESS(1,MATCH(AC$2,INDIRECT("'PSI WM REF'!"&amp;"5:5"),0)),"$1","")),INDIRECT("'PSI WM REF'!"&amp;"C:C"),$G500,INDIRECT("'PSI WM REF'!"&amp;"U:U"),"3.Balance stock (only SEHC)")&gt;0,0,IF(ABS(SUMIFS(INDIRECT("'PSI WM REF'!"&amp;SUBSTITUTE(ADDRESS(1,MATCH(AC$2,INDIRECT("'PSI WM REF'!"&amp;"5:5"),0)),"$1","")&amp;":"&amp;SUBSTITUTE(ADDRESS(1,MATCH(AC$2,INDIRECT("'PSI WM REF'!"&amp;"5:5"),0)),"$1","")),INDIRECT("'PSI WM REF'!"&amp;"C:C"),$G500,INDIRECT("'PSI WM REF'!"&amp;"U:U"),"3.Balance stock (only SEHC)"))&gt;SUMIFS(INDIRECT("'PSI WM REF'!"&amp;SUBSTITUTE(ADDRESS(1,MATCH(AC$2,INDIRECT("'PSI WM REF'!"&amp;"5:5"),0)),"$1","")&amp;":"&amp;SUBSTITUTE(ADDRESS(1,MATCH(AC$2,INDIRECT("'PSI WM REF'!"&amp;"5:5"),0)),"$1","")),INDIRECT("'PSI WM REF'!"&amp;"C:C"),$G500,INDIRECT("'PSI WM REF'!"&amp;"U:U"),"1.Requirements (필요량)"),SUMIFS(INDIRECT("'PSI WM REF'!"&amp;SUBSTITUTE(ADDRESS(1,MATCH(AC$2,INDIRECT("'PSI WM REF'!"&amp;"5:5"),0)),"$1","")&amp;":"&amp;SUBSTITUTE(ADDRESS(1,MATCH(AC$2,INDIRECT("'PSI WM REF'!"&amp;"5:5"),0)),"$1","")),INDIRECT("'PSI WM REF'!"&amp;"C:C"),$G500,INDIRECT("'PSI WM REF'!"&amp;"U:U"),"1.Requirements (필요량)"),ABS(SUMIFS(INDIRECT("'PSI WM REF'!"&amp;SUBSTITUTE(ADDRESS(1,MATCH(AC$2,INDIRECT("'PSI WM REF'!"&amp;"5:5"),0)),"$1","")&amp;":"&amp;SUBSTITUTE(ADDRESS(1,MATCH(AC$2,INDIRECT("'PSI WM REF'!"&amp;"5:5"),0)),"$1","")),INDIRECT("'PSI WM REF'!"&amp;"C:C"),$G500,INDIRECT("'PSI WM REF'!"&amp;"U:U"),"3.Balance stock (only SEHC)"))))+N(" [[[[               Comment: WM REF PSI              ]]]")+IFERROR(SUMIFS(INDIRECT("'PSI VC'!"&amp;SUBSTITUTE(ADDRESS(1,MATCH(AC$2,INDIRECT("'PSI VC'!"&amp;"3:3"),0)),"$1","")&amp;":"&amp;SUBSTITUTE(ADDRESS(1,MATCH(AC$2,INDIRECT("'PSI VC'!"&amp;"3:3"),0)),"$1","")),INDIRECT("'PSI VC'!"&amp;"A:A"),$G500),0)+N("[[[                    Comment: VC PSI                    ]]]")+SUMIFS(INDIRECT("'Assy PSI Shortage'!"&amp;SUBSTITUTE(ADDRESS(1,42+MATCH(AC$2,INDIRECT("'Assy PSI Shortage'!"&amp;"AQ2:BA2"),0)),"$1","")&amp;":"&amp;SUBSTITUTE(ADDRESS(1,42+MATCH(AC$2,INDIRECT("'Assy PSI Shortage'!"&amp;"AQ2:BA2"),0)),"$1","")),'Assy PSI Shortage'!$AP:$AP,'DA Injection'!$G500)+N("[[[                    Comment: Assy PSI                    ]]]")</f>
        <v>1019</v>
      </c>
      <c r="AD501" s="464"/>
      <c r="AE501" s="463">
        <f ca="1">IF(SUMIFS(INDIRECT("'PSI WM REF'!"&amp;SUBSTITUTE(ADDRESS(1,MATCH(AE$2,INDIRECT("'PSI WM REF'!"&amp;"5:5"),0)),"$1","")&amp;":"&amp;SUBSTITUTE(ADDRESS(1,MATCH(AE$2,INDIRECT("'PSI WM REF'!"&amp;"5:5"),0)),"$1","")),INDIRECT("'PSI WM REF'!"&amp;"C:C"),$G500,INDIRECT("'PSI WM REF'!"&amp;"U:U"),"3.Balance stock (only SEHC)")&gt;0,0,IF(ABS(SUMIFS(INDIRECT("'PSI WM REF'!"&amp;SUBSTITUTE(ADDRESS(1,MATCH(AE$2,INDIRECT("'PSI WM REF'!"&amp;"5:5"),0)),"$1","")&amp;":"&amp;SUBSTITUTE(ADDRESS(1,MATCH(AE$2,INDIRECT("'PSI WM REF'!"&amp;"5:5"),0)),"$1","")),INDIRECT("'PSI WM REF'!"&amp;"C:C"),$G500,INDIRECT("'PSI WM REF'!"&amp;"U:U"),"3.Balance stock (only SEHC)"))&gt;SUMIFS(INDIRECT("'PSI WM REF'!"&amp;SUBSTITUTE(ADDRESS(1,MATCH(AE$2,INDIRECT("'PSI WM REF'!"&amp;"5:5"),0)),"$1","")&amp;":"&amp;SUBSTITUTE(ADDRESS(1,MATCH(AE$2,INDIRECT("'PSI WM REF'!"&amp;"5:5"),0)),"$1","")),INDIRECT("'PSI WM REF'!"&amp;"C:C"),$G500,INDIRECT("'PSI WM REF'!"&amp;"U:U"),"1.Requirements (필요량)"),SUMIFS(INDIRECT("'PSI WM REF'!"&amp;SUBSTITUTE(ADDRESS(1,MATCH(AE$2,INDIRECT("'PSI WM REF'!"&amp;"5:5"),0)),"$1","")&amp;":"&amp;SUBSTITUTE(ADDRESS(1,MATCH(AE$2,INDIRECT("'PSI WM REF'!"&amp;"5:5"),0)),"$1","")),INDIRECT("'PSI WM REF'!"&amp;"C:C"),$G500,INDIRECT("'PSI WM REF'!"&amp;"U:U"),"1.Requirements (필요량)"),ABS(SUMIFS(INDIRECT("'PSI WM REF'!"&amp;SUBSTITUTE(ADDRESS(1,MATCH(AE$2,INDIRECT("'PSI WM REF'!"&amp;"5:5"),0)),"$1","")&amp;":"&amp;SUBSTITUTE(ADDRESS(1,MATCH(AE$2,INDIRECT("'PSI WM REF'!"&amp;"5:5"),0)),"$1","")),INDIRECT("'PSI WM REF'!"&amp;"C:C"),$G500,INDIRECT("'PSI WM REF'!"&amp;"U:U"),"3.Balance stock (only SEHC)"))))+N(" [[[[               Comment: WM REF PSI              ]]]")+IFERROR(SUMIFS(INDIRECT("'PSI VC'!"&amp;SUBSTITUTE(ADDRESS(1,MATCH(AE$2,INDIRECT("'PSI VC'!"&amp;"3:3"),0)),"$1","")&amp;":"&amp;SUBSTITUTE(ADDRESS(1,MATCH(AE$2,INDIRECT("'PSI VC'!"&amp;"3:3"),0)),"$1","")),INDIRECT("'PSI VC'!"&amp;"A:A"),$G500),0)+N("[[[                    Comment: VC PSI                    ]]]")+SUMIFS(INDIRECT("'Assy PSI Shortage'!"&amp;SUBSTITUTE(ADDRESS(1,42+MATCH(AE$2,INDIRECT("'Assy PSI Shortage'!"&amp;"AQ2:BA2"),0)),"$1","")&amp;":"&amp;SUBSTITUTE(ADDRESS(1,42+MATCH(AE$2,INDIRECT("'Assy PSI Shortage'!"&amp;"AQ2:BA2"),0)),"$1","")),'Assy PSI Shortage'!$AP:$AP,'DA Injection'!$G500)+N("[[[                    Comment: Assy PSI                    ]]]")</f>
        <v>0</v>
      </c>
      <c r="AF501" s="464"/>
      <c r="AG501" s="463">
        <f ca="1">IF(SUMIFS(INDIRECT("'PSI WM REF'!"&amp;SUBSTITUTE(ADDRESS(1,MATCH(AG$2,INDIRECT("'PSI WM REF'!"&amp;"5:5"),0)),"$1","")&amp;":"&amp;SUBSTITUTE(ADDRESS(1,MATCH(AG$2,INDIRECT("'PSI WM REF'!"&amp;"5:5"),0)),"$1","")),INDIRECT("'PSI WM REF'!"&amp;"C:C"),$G500,INDIRECT("'PSI WM REF'!"&amp;"U:U"),"3.Balance stock (only SEHC)")&gt;0,0,IF(ABS(SUMIFS(INDIRECT("'PSI WM REF'!"&amp;SUBSTITUTE(ADDRESS(1,MATCH(AG$2,INDIRECT("'PSI WM REF'!"&amp;"5:5"),0)),"$1","")&amp;":"&amp;SUBSTITUTE(ADDRESS(1,MATCH(AG$2,INDIRECT("'PSI WM REF'!"&amp;"5:5"),0)),"$1","")),INDIRECT("'PSI WM REF'!"&amp;"C:C"),$G500,INDIRECT("'PSI WM REF'!"&amp;"U:U"),"3.Balance stock (only SEHC)"))&gt;SUMIFS(INDIRECT("'PSI WM REF'!"&amp;SUBSTITUTE(ADDRESS(1,MATCH(AG$2,INDIRECT("'PSI WM REF'!"&amp;"5:5"),0)),"$1","")&amp;":"&amp;SUBSTITUTE(ADDRESS(1,MATCH(AG$2,INDIRECT("'PSI WM REF'!"&amp;"5:5"),0)),"$1","")),INDIRECT("'PSI WM REF'!"&amp;"C:C"),$G500,INDIRECT("'PSI WM REF'!"&amp;"U:U"),"1.Requirements (필요량)"),SUMIFS(INDIRECT("'PSI WM REF'!"&amp;SUBSTITUTE(ADDRESS(1,MATCH(AG$2,INDIRECT("'PSI WM REF'!"&amp;"5:5"),0)),"$1","")&amp;":"&amp;SUBSTITUTE(ADDRESS(1,MATCH(AG$2,INDIRECT("'PSI WM REF'!"&amp;"5:5"),0)),"$1","")),INDIRECT("'PSI WM REF'!"&amp;"C:C"),$G500,INDIRECT("'PSI WM REF'!"&amp;"U:U"),"1.Requirements (필요량)"),ABS(SUMIFS(INDIRECT("'PSI WM REF'!"&amp;SUBSTITUTE(ADDRESS(1,MATCH(AG$2,INDIRECT("'PSI WM REF'!"&amp;"5:5"),0)),"$1","")&amp;":"&amp;SUBSTITUTE(ADDRESS(1,MATCH(AG$2,INDIRECT("'PSI WM REF'!"&amp;"5:5"),0)),"$1","")),INDIRECT("'PSI WM REF'!"&amp;"C:C"),$G500,INDIRECT("'PSI WM REF'!"&amp;"U:U"),"3.Balance stock (only SEHC)"))))+N(" [[[[               Comment: WM REF PSI              ]]]")+IFERROR(SUMIFS(INDIRECT("'PSI VC'!"&amp;SUBSTITUTE(ADDRESS(1,MATCH(AG$2,INDIRECT("'PSI VC'!"&amp;"3:3"),0)),"$1","")&amp;":"&amp;SUBSTITUTE(ADDRESS(1,MATCH(AG$2,INDIRECT("'PSI VC'!"&amp;"3:3"),0)),"$1","")),INDIRECT("'PSI VC'!"&amp;"A:A"),$G500),0)+N("[[[                    Comment: VC PSI                    ]]]")+SUMIFS(INDIRECT("'Assy PSI Shortage'!"&amp;SUBSTITUTE(ADDRESS(1,42+MATCH(AG$2,INDIRECT("'Assy PSI Shortage'!"&amp;"AQ2:BA2"),0)),"$1","")&amp;":"&amp;SUBSTITUTE(ADDRESS(1,42+MATCH(AG$2,INDIRECT("'Assy PSI Shortage'!"&amp;"AQ2:BA2"),0)),"$1","")),'Assy PSI Shortage'!$AP:$AP,'DA Injection'!$G500)+N("[[[                    Comment: Assy PSI                    ]]]")</f>
        <v>0</v>
      </c>
      <c r="AH501" s="464"/>
      <c r="AI501" s="463">
        <f ca="1">IF(SUMIFS(INDIRECT("'PSI WM REF'!"&amp;SUBSTITUTE(ADDRESS(1,MATCH(AI$2,INDIRECT("'PSI WM REF'!"&amp;"5:5"),0)),"$1","")&amp;":"&amp;SUBSTITUTE(ADDRESS(1,MATCH(AI$2,INDIRECT("'PSI WM REF'!"&amp;"5:5"),0)),"$1","")),INDIRECT("'PSI WM REF'!"&amp;"C:C"),$G500,INDIRECT("'PSI WM REF'!"&amp;"U:U"),"3.Balance stock (only SEHC)")&gt;0,0,IF(ABS(SUMIFS(INDIRECT("'PSI WM REF'!"&amp;SUBSTITUTE(ADDRESS(1,MATCH(AI$2,INDIRECT("'PSI WM REF'!"&amp;"5:5"),0)),"$1","")&amp;":"&amp;SUBSTITUTE(ADDRESS(1,MATCH(AI$2,INDIRECT("'PSI WM REF'!"&amp;"5:5"),0)),"$1","")),INDIRECT("'PSI WM REF'!"&amp;"C:C"),$G500,INDIRECT("'PSI WM REF'!"&amp;"U:U"),"3.Balance stock (only SEHC)"))&gt;SUMIFS(INDIRECT("'PSI WM REF'!"&amp;SUBSTITUTE(ADDRESS(1,MATCH(AI$2,INDIRECT("'PSI WM REF'!"&amp;"5:5"),0)),"$1","")&amp;":"&amp;SUBSTITUTE(ADDRESS(1,MATCH(AI$2,INDIRECT("'PSI WM REF'!"&amp;"5:5"),0)),"$1","")),INDIRECT("'PSI WM REF'!"&amp;"C:C"),$G500,INDIRECT("'PSI WM REF'!"&amp;"U:U"),"1.Requirements (필요량)"),SUMIFS(INDIRECT("'PSI WM REF'!"&amp;SUBSTITUTE(ADDRESS(1,MATCH(AI$2,INDIRECT("'PSI WM REF'!"&amp;"5:5"),0)),"$1","")&amp;":"&amp;SUBSTITUTE(ADDRESS(1,MATCH(AI$2,INDIRECT("'PSI WM REF'!"&amp;"5:5"),0)),"$1","")),INDIRECT("'PSI WM REF'!"&amp;"C:C"),$G500,INDIRECT("'PSI WM REF'!"&amp;"U:U"),"1.Requirements (필요량)"),ABS(SUMIFS(INDIRECT("'PSI WM REF'!"&amp;SUBSTITUTE(ADDRESS(1,MATCH(AI$2,INDIRECT("'PSI WM REF'!"&amp;"5:5"),0)),"$1","")&amp;":"&amp;SUBSTITUTE(ADDRESS(1,MATCH(AI$2,INDIRECT("'PSI WM REF'!"&amp;"5:5"),0)),"$1","")),INDIRECT("'PSI WM REF'!"&amp;"C:C"),$G500,INDIRECT("'PSI WM REF'!"&amp;"U:U"),"3.Balance stock (only SEHC)"))))+N(" [[[[               Comment: WM REF PSI              ]]]")+IFERROR(SUMIFS(INDIRECT("'PSI VC'!"&amp;SUBSTITUTE(ADDRESS(1,MATCH(AI$2,INDIRECT("'PSI VC'!"&amp;"3:3"),0)),"$1","")&amp;":"&amp;SUBSTITUTE(ADDRESS(1,MATCH(AI$2,INDIRECT("'PSI VC'!"&amp;"3:3"),0)),"$1","")),INDIRECT("'PSI VC'!"&amp;"A:A"),$G500),0)+N("[[[                    Comment: VC PSI                    ]]]")+SUMIFS(INDIRECT("'Assy PSI Shortage'!"&amp;SUBSTITUTE(ADDRESS(1,42+MATCH(AI$2,INDIRECT("'Assy PSI Shortage'!"&amp;"AQ2:BA2"),0)),"$1","")&amp;":"&amp;SUBSTITUTE(ADDRESS(1,42+MATCH(AI$2,INDIRECT("'Assy PSI Shortage'!"&amp;"AQ2:BA2"),0)),"$1","")),'Assy PSI Shortage'!$AP:$AP,'DA Injection'!$G500)+N("[[[                    Comment: Assy PSI                    ]]]")</f>
        <v>0</v>
      </c>
      <c r="AJ501" s="464"/>
      <c r="AK501" s="150"/>
      <c r="AL501" s="150"/>
      <c r="AM501" s="150"/>
      <c r="AN501" s="150"/>
      <c r="AO501" s="150"/>
      <c r="AP501" s="150"/>
      <c r="AQ501" s="150"/>
      <c r="AR501" s="150"/>
      <c r="AS501" s="150"/>
      <c r="AT501" s="150"/>
      <c r="AU501" s="150"/>
      <c r="AV501" s="150"/>
      <c r="AW501" s="150"/>
      <c r="AX501" s="150"/>
      <c r="AY501" s="150"/>
      <c r="AZ501" s="150"/>
      <c r="BA501" s="150"/>
      <c r="BB501" s="150"/>
      <c r="BC501" s="150"/>
      <c r="BD501" s="150"/>
      <c r="BE501" s="150"/>
      <c r="BF501" s="150"/>
      <c r="BG501" s="150"/>
      <c r="BH501" s="150"/>
      <c r="BI501" s="150"/>
      <c r="BJ501" s="150"/>
      <c r="BK501" s="150"/>
      <c r="BL501" s="150"/>
      <c r="BM501" s="150"/>
      <c r="BN501" s="150"/>
      <c r="BO501" s="150"/>
      <c r="BP501" s="150"/>
      <c r="BQ501" s="150"/>
      <c r="BR501" s="150"/>
    </row>
    <row r="502" spans="1:70" s="115" customFormat="1" ht="33">
      <c r="A502" s="114"/>
      <c r="B502" s="121"/>
      <c r="C502" s="144">
        <f t="shared" ca="1" si="538"/>
        <v>72</v>
      </c>
      <c r="D502" s="264">
        <f t="shared" ca="1" si="538"/>
        <v>0.68515151515151518</v>
      </c>
      <c r="E502" s="144">
        <f t="shared" ref="E502:M502" ca="1" si="596">E501</f>
        <v>31</v>
      </c>
      <c r="F502" s="144">
        <f t="shared" ca="1" si="596"/>
        <v>850</v>
      </c>
      <c r="G502" s="434" t="str">
        <f t="shared" ca="1" si="596"/>
        <v>DJ64-01005R</v>
      </c>
      <c r="H502" s="196">
        <f t="shared" ca="1" si="596"/>
        <v>1019</v>
      </c>
      <c r="I502" s="144">
        <f t="shared" si="596"/>
        <v>0</v>
      </c>
      <c r="J502" s="212">
        <f t="shared" ca="1" si="596"/>
        <v>1</v>
      </c>
      <c r="K502" s="146">
        <f t="shared" ca="1" si="596"/>
        <v>0</v>
      </c>
      <c r="L502" s="146">
        <f t="shared" ca="1" si="596"/>
        <v>57</v>
      </c>
      <c r="M502" s="146">
        <f t="shared" ca="1" si="596"/>
        <v>2</v>
      </c>
      <c r="N502" s="193">
        <f t="shared" ca="1" si="546"/>
        <v>126.31578947368421</v>
      </c>
      <c r="O502" s="134"/>
      <c r="P502" s="127" t="s">
        <v>240</v>
      </c>
      <c r="Q502" s="208">
        <v>11</v>
      </c>
      <c r="R502" s="208">
        <v>11</v>
      </c>
      <c r="S502" s="208"/>
      <c r="T502" s="208"/>
      <c r="U502" s="208"/>
      <c r="V502" s="208"/>
      <c r="W502" s="208"/>
      <c r="X502" s="208"/>
      <c r="Y502" s="208"/>
      <c r="Z502" s="208"/>
      <c r="AA502" s="208"/>
      <c r="AB502" s="208"/>
      <c r="AC502" s="208"/>
      <c r="AD502" s="208"/>
      <c r="AE502" s="208"/>
      <c r="AF502" s="208"/>
      <c r="AG502" s="208"/>
      <c r="AH502" s="208"/>
      <c r="AI502" s="208"/>
      <c r="AJ502" s="208"/>
      <c r="AK502" s="150"/>
      <c r="AL502" s="150"/>
      <c r="AM502" s="150"/>
      <c r="AN502" s="150"/>
      <c r="AO502" s="150"/>
      <c r="AP502" s="150"/>
      <c r="AQ502" s="150"/>
      <c r="AR502" s="150"/>
      <c r="AS502" s="150"/>
      <c r="AT502" s="150"/>
      <c r="AU502" s="150"/>
      <c r="AV502" s="150"/>
      <c r="AW502" s="150"/>
      <c r="AX502" s="150"/>
      <c r="AY502" s="150"/>
      <c r="AZ502" s="150"/>
      <c r="BA502" s="150"/>
      <c r="BB502" s="150"/>
      <c r="BC502" s="150"/>
      <c r="BD502" s="150"/>
      <c r="BE502" s="150"/>
      <c r="BF502" s="150"/>
      <c r="BG502" s="150"/>
      <c r="BH502" s="150"/>
      <c r="BI502" s="150"/>
      <c r="BJ502" s="150"/>
      <c r="BK502" s="150"/>
      <c r="BL502" s="150"/>
      <c r="BM502" s="150"/>
      <c r="BN502" s="150"/>
      <c r="BO502" s="150"/>
      <c r="BP502" s="150"/>
      <c r="BQ502" s="150"/>
      <c r="BR502" s="150"/>
    </row>
    <row r="503" spans="1:70" s="55" customFormat="1" ht="33">
      <c r="A503" s="54">
        <f ca="1">IF(ISTEXT($G503),COUNTIF($G$6:$G503,"*")," ")</f>
        <v>498</v>
      </c>
      <c r="B503" s="122">
        <v>43524</v>
      </c>
      <c r="C503" s="144">
        <f t="shared" ca="1" si="538"/>
        <v>72</v>
      </c>
      <c r="D503" s="264">
        <f t="shared" ca="1" si="538"/>
        <v>0.68515151515151518</v>
      </c>
      <c r="E503" s="144">
        <f t="shared" ref="E503:M503" ca="1" si="597">E502</f>
        <v>31</v>
      </c>
      <c r="F503" s="144">
        <f t="shared" ca="1" si="597"/>
        <v>850</v>
      </c>
      <c r="G503" s="434" t="str">
        <f t="shared" ca="1" si="597"/>
        <v>DJ64-01005R</v>
      </c>
      <c r="H503" s="196">
        <f t="shared" ca="1" si="597"/>
        <v>1019</v>
      </c>
      <c r="I503" s="144">
        <f t="shared" si="597"/>
        <v>0</v>
      </c>
      <c r="J503" s="212">
        <f t="shared" ca="1" si="597"/>
        <v>1</v>
      </c>
      <c r="K503" s="146">
        <f t="shared" ca="1" si="597"/>
        <v>0</v>
      </c>
      <c r="L503" s="146">
        <f t="shared" ca="1" si="597"/>
        <v>57</v>
      </c>
      <c r="M503" s="146">
        <f t="shared" ca="1" si="597"/>
        <v>2</v>
      </c>
      <c r="N503" s="193">
        <f t="shared" ca="1" si="546"/>
        <v>126.31578947368421</v>
      </c>
      <c r="O503" s="198">
        <f ca="1">SUM(Q503:AJ503)-H500-I500</f>
        <v>1759.9473684210525</v>
      </c>
      <c r="P503" s="127" t="s">
        <v>232</v>
      </c>
      <c r="Q503" s="128">
        <f t="shared" ref="Q503:AJ503" ca="1" si="598">Q502*$N500</f>
        <v>1389.4736842105262</v>
      </c>
      <c r="R503" s="128">
        <f t="shared" ca="1" si="598"/>
        <v>1389.4736842105262</v>
      </c>
      <c r="S503" s="128">
        <f t="shared" ca="1" si="598"/>
        <v>0</v>
      </c>
      <c r="T503" s="128">
        <f t="shared" ca="1" si="598"/>
        <v>0</v>
      </c>
      <c r="U503" s="128">
        <f t="shared" ca="1" si="598"/>
        <v>0</v>
      </c>
      <c r="V503" s="128">
        <f t="shared" ca="1" si="598"/>
        <v>0</v>
      </c>
      <c r="W503" s="128">
        <f t="shared" ca="1" si="598"/>
        <v>0</v>
      </c>
      <c r="X503" s="128">
        <f t="shared" ca="1" si="598"/>
        <v>0</v>
      </c>
      <c r="Y503" s="128">
        <f t="shared" ca="1" si="598"/>
        <v>0</v>
      </c>
      <c r="Z503" s="128">
        <f t="shared" ca="1" si="598"/>
        <v>0</v>
      </c>
      <c r="AA503" s="128">
        <f t="shared" ca="1" si="598"/>
        <v>0</v>
      </c>
      <c r="AB503" s="128">
        <f t="shared" ca="1" si="598"/>
        <v>0</v>
      </c>
      <c r="AC503" s="128">
        <f t="shared" ca="1" si="598"/>
        <v>0</v>
      </c>
      <c r="AD503" s="128">
        <f t="shared" ca="1" si="598"/>
        <v>0</v>
      </c>
      <c r="AE503" s="128">
        <f t="shared" ca="1" si="598"/>
        <v>0</v>
      </c>
      <c r="AF503" s="128">
        <f t="shared" ca="1" si="598"/>
        <v>0</v>
      </c>
      <c r="AG503" s="128">
        <f t="shared" ca="1" si="598"/>
        <v>0</v>
      </c>
      <c r="AH503" s="128">
        <f t="shared" ca="1" si="598"/>
        <v>0</v>
      </c>
      <c r="AI503" s="128">
        <f t="shared" ca="1" si="598"/>
        <v>0</v>
      </c>
      <c r="AJ503" s="128">
        <f t="shared" ca="1" si="598"/>
        <v>0</v>
      </c>
      <c r="AK503" s="151"/>
      <c r="AL503" s="151"/>
      <c r="AM503" s="151"/>
      <c r="AN503" s="151"/>
      <c r="AO503" s="151"/>
      <c r="AP503" s="151"/>
      <c r="AQ503" s="151"/>
      <c r="AR503" s="151"/>
      <c r="AS503" s="151"/>
      <c r="AT503" s="151"/>
      <c r="AU503" s="151"/>
      <c r="AV503" s="151"/>
      <c r="AW503" s="151"/>
      <c r="AX503" s="151"/>
      <c r="AY503" s="151"/>
      <c r="AZ503" s="151"/>
      <c r="BA503" s="151"/>
      <c r="BB503" s="151"/>
      <c r="BC503" s="151"/>
      <c r="BD503" s="151"/>
      <c r="BE503" s="151"/>
      <c r="BF503" s="151"/>
      <c r="BG503" s="151"/>
      <c r="BH503" s="151"/>
      <c r="BI503" s="151"/>
      <c r="BJ503" s="151"/>
      <c r="BK503" s="151"/>
      <c r="BL503" s="151"/>
      <c r="BM503" s="151"/>
      <c r="BN503" s="151"/>
      <c r="BO503" s="151"/>
      <c r="BP503" s="151"/>
      <c r="BQ503" s="151"/>
      <c r="BR503" s="151"/>
    </row>
    <row r="504" spans="1:70" s="38" customFormat="1" ht="33">
      <c r="A504" s="35"/>
      <c r="B504" s="123"/>
      <c r="C504" s="144">
        <f t="shared" ca="1" si="538"/>
        <v>72</v>
      </c>
      <c r="D504" s="264">
        <f t="shared" ca="1" si="538"/>
        <v>0.68515151515151518</v>
      </c>
      <c r="E504" s="144">
        <f t="shared" ref="E504:M504" ca="1" si="599">E503</f>
        <v>31</v>
      </c>
      <c r="F504" s="144">
        <f t="shared" ca="1" si="599"/>
        <v>850</v>
      </c>
      <c r="G504" s="434" t="str">
        <f t="shared" ca="1" si="599"/>
        <v>DJ64-01005R</v>
      </c>
      <c r="H504" s="196">
        <f t="shared" ca="1" si="599"/>
        <v>1019</v>
      </c>
      <c r="I504" s="144">
        <f t="shared" si="599"/>
        <v>0</v>
      </c>
      <c r="J504" s="212">
        <f t="shared" ca="1" si="599"/>
        <v>1</v>
      </c>
      <c r="K504" s="146">
        <f t="shared" ca="1" si="599"/>
        <v>0</v>
      </c>
      <c r="L504" s="146">
        <f t="shared" ca="1" si="599"/>
        <v>57</v>
      </c>
      <c r="M504" s="146">
        <f t="shared" ca="1" si="599"/>
        <v>2</v>
      </c>
      <c r="N504" s="193">
        <f t="shared" ca="1" si="546"/>
        <v>126.31578947368421</v>
      </c>
      <c r="O504" s="135">
        <f ca="1">SUM(Q504:AJ504)</f>
        <v>1904</v>
      </c>
      <c r="P504" s="131" t="s">
        <v>233</v>
      </c>
      <c r="Q504" s="129">
        <f ca="1">SUMIFS('Production Result'!$D:$D,'Production Result'!$C:$C,'DA Injection'!$G504,'Production Result'!$B:$B,'DA Injection'!Q$2)</f>
        <v>0</v>
      </c>
      <c r="R504" s="129">
        <f ca="1">SUMIFS('Production Result'!$E:$E,'Production Result'!$C:$C,'DA Injection'!$G504,'Production Result'!$B:$B,'DA Injection'!Q$2)</f>
        <v>350</v>
      </c>
      <c r="S504" s="129">
        <f ca="1">SUMIFS('Production Result'!$D:$D,'Production Result'!$C:$C,'DA Injection'!$G504,'Production Result'!$B:$B,'DA Injection'!S$2)</f>
        <v>1134</v>
      </c>
      <c r="T504" s="129">
        <f ca="1">SUMIFS('Production Result'!$E:$E,'Production Result'!$C:$C,'DA Injection'!$G504,'Production Result'!$B:$B,'DA Injection'!S$2)</f>
        <v>420</v>
      </c>
      <c r="U504" s="129">
        <f ca="1">SUMIFS('Production Result'!$D:$D,'Production Result'!$C:$C,'DA Injection'!$G504,'Production Result'!$B:$B,'DA Injection'!U$2)</f>
        <v>0</v>
      </c>
      <c r="V504" s="129">
        <f ca="1">SUMIFS('Production Result'!$E:$E,'Production Result'!$C:$C,'DA Injection'!$G504,'Production Result'!$B:$B,'DA Injection'!U$2)</f>
        <v>0</v>
      </c>
      <c r="W504" s="129">
        <f ca="1">SUMIFS('Production Result'!$D:$D,'Production Result'!$C:$C,'DA Injection'!$G504,'Production Result'!$B:$B,'DA Injection'!W$2)</f>
        <v>0</v>
      </c>
      <c r="X504" s="129">
        <f ca="1">SUMIFS('Production Result'!$E:$E,'Production Result'!$C:$C,'DA Injection'!$G504,'Production Result'!$B:$B,'DA Injection'!W$2)</f>
        <v>0</v>
      </c>
      <c r="Y504" s="129">
        <f ca="1">SUMIFS('Production Result'!$D:$D,'Production Result'!$C:$C,'DA Injection'!$G504,'Production Result'!$B:$B,'DA Injection'!Y$2)</f>
        <v>0</v>
      </c>
      <c r="Z504" s="129">
        <f ca="1">SUMIFS('Production Result'!$E:$E,'Production Result'!$C:$C,'DA Injection'!$G504,'Production Result'!$B:$B,'DA Injection'!Y$2)</f>
        <v>0</v>
      </c>
      <c r="AA504" s="129">
        <f ca="1">SUMIFS('Production Result'!$D:$D,'Production Result'!$C:$C,'DA Injection'!$G504,'Production Result'!$B:$B,'DA Injection'!AA$2)</f>
        <v>0</v>
      </c>
      <c r="AB504" s="129">
        <f ca="1">SUMIFS('Production Result'!$E:$E,'Production Result'!$C:$C,'DA Injection'!$G504,'Production Result'!$B:$B,'DA Injection'!AA$2)</f>
        <v>0</v>
      </c>
      <c r="AC504" s="129">
        <f ca="1">SUMIFS('Production Result'!$D:$D,'Production Result'!$C:$C,'DA Injection'!$G504,'Production Result'!$B:$B,'DA Injection'!AC$2)</f>
        <v>0</v>
      </c>
      <c r="AD504" s="129">
        <f ca="1">SUMIFS('Production Result'!$E:$E,'Production Result'!$C:$C,'DA Injection'!$G504,'Production Result'!$B:$B,'DA Injection'!AC$2)</f>
        <v>0</v>
      </c>
      <c r="AE504" s="129">
        <f ca="1">SUMIFS('Production Result'!$D:$D,'Production Result'!$C:$C,'DA Injection'!$G504,'Production Result'!$B:$B,'DA Injection'!AE$2)</f>
        <v>0</v>
      </c>
      <c r="AF504" s="129">
        <f ca="1">SUMIFS('Production Result'!$E:$E,'Production Result'!$C:$C,'DA Injection'!$G504,'Production Result'!$B:$B,'DA Injection'!AE$2)</f>
        <v>0</v>
      </c>
      <c r="AG504" s="129">
        <f ca="1">SUMIFS('Production Result'!$D:$D,'Production Result'!$C:$C,'DA Injection'!$G504,'Production Result'!$B:$B,'DA Injection'!AG$2)</f>
        <v>0</v>
      </c>
      <c r="AH504" s="129">
        <f ca="1">SUMIFS('Production Result'!$E:$E,'Production Result'!$C:$C,'DA Injection'!$G504,'Production Result'!$B:$B,'DA Injection'!AG$2)</f>
        <v>0</v>
      </c>
      <c r="AI504" s="129">
        <f ca="1">SUMIFS('Production Result'!$D:$D,'Production Result'!$C:$C,'DA Injection'!$G504,'Production Result'!$B:$B,'DA Injection'!AI$2)</f>
        <v>0</v>
      </c>
      <c r="AJ504" s="129">
        <f ca="1">SUMIFS('Production Result'!$E:$E,'Production Result'!$C:$C,'DA Injection'!$G504,'Production Result'!$B:$B,'DA Injection'!AI$2)</f>
        <v>0</v>
      </c>
      <c r="AK504" s="151"/>
      <c r="AL504" s="151"/>
      <c r="AM504" s="151"/>
      <c r="AN504" s="151"/>
      <c r="AO504" s="151"/>
      <c r="AP504" s="151"/>
      <c r="AQ504" s="151"/>
      <c r="AR504" s="151"/>
      <c r="AS504" s="151"/>
      <c r="AT504" s="151"/>
      <c r="AU504" s="151"/>
      <c r="AV504" s="151"/>
      <c r="AW504" s="151"/>
      <c r="AX504" s="151"/>
      <c r="AY504" s="151"/>
      <c r="AZ504" s="151"/>
      <c r="BA504" s="151"/>
      <c r="BB504" s="151"/>
      <c r="BC504" s="151"/>
      <c r="BD504" s="151"/>
      <c r="BE504" s="151"/>
      <c r="BF504" s="151"/>
      <c r="BG504" s="151"/>
      <c r="BH504" s="151"/>
      <c r="BI504" s="151"/>
      <c r="BJ504" s="151"/>
      <c r="BK504" s="151"/>
      <c r="BL504" s="151"/>
      <c r="BM504" s="151"/>
      <c r="BN504" s="151"/>
      <c r="BO504" s="151"/>
      <c r="BP504" s="151"/>
      <c r="BQ504" s="151"/>
      <c r="BR504" s="151"/>
    </row>
    <row r="505" spans="1:70" s="38" customFormat="1" ht="33">
      <c r="A505" s="35"/>
      <c r="B505" s="123"/>
      <c r="C505" s="144">
        <f t="shared" ca="1" si="538"/>
        <v>72</v>
      </c>
      <c r="D505" s="264">
        <f t="shared" ca="1" si="538"/>
        <v>0.68515151515151518</v>
      </c>
      <c r="E505" s="144">
        <f t="shared" ref="E505:M505" ca="1" si="600">E504</f>
        <v>31</v>
      </c>
      <c r="F505" s="144">
        <f t="shared" ca="1" si="600"/>
        <v>850</v>
      </c>
      <c r="G505" s="434" t="str">
        <f t="shared" ca="1" si="600"/>
        <v>DJ64-01005R</v>
      </c>
      <c r="H505" s="196">
        <f t="shared" ca="1" si="600"/>
        <v>1019</v>
      </c>
      <c r="I505" s="144">
        <f t="shared" si="600"/>
        <v>0</v>
      </c>
      <c r="J505" s="212">
        <f t="shared" ca="1" si="600"/>
        <v>1</v>
      </c>
      <c r="K505" s="146">
        <f t="shared" ca="1" si="600"/>
        <v>0</v>
      </c>
      <c r="L505" s="146">
        <f t="shared" ca="1" si="600"/>
        <v>57</v>
      </c>
      <c r="M505" s="146">
        <f t="shared" ca="1" si="600"/>
        <v>2</v>
      </c>
      <c r="N505" s="193">
        <f t="shared" ca="1" si="546"/>
        <v>126.31578947368421</v>
      </c>
      <c r="O505" s="135">
        <f ca="1">SUM(Q505:AJ505)</f>
        <v>604</v>
      </c>
      <c r="P505" s="132" t="s">
        <v>234</v>
      </c>
      <c r="Q505" s="129">
        <f ca="1">SUMIFS('Production Result'!$F:$F,'Production Result'!$C:$C,'DA Injection'!$G505,'Production Result'!$B:$B,'DA Injection'!Q$2)</f>
        <v>0</v>
      </c>
      <c r="R505" s="129">
        <f ca="1">SUMIFS('Production Result'!$G:$G,'Production Result'!$C:$C,'DA Injection'!$G505,'Production Result'!$B:$B,'DA Injection'!Q$2)</f>
        <v>247</v>
      </c>
      <c r="S505" s="129">
        <f ca="1">SUMIFS('Production Result'!$F:$F,'Production Result'!$C:$C,'DA Injection'!$G505,'Production Result'!$B:$B,'DA Injection'!S$2)</f>
        <v>113</v>
      </c>
      <c r="T505" s="129">
        <f ca="1">SUMIFS('Production Result'!$G:$G,'Production Result'!$C:$C,'DA Injection'!$G505,'Production Result'!$B:$B,'DA Injection'!S$2)</f>
        <v>244</v>
      </c>
      <c r="U505" s="129">
        <f ca="1">SUMIFS('Production Result'!$F:$F,'Production Result'!$C:$C,'DA Injection'!$G505,'Production Result'!$B:$B,'DA Injection'!U$2)</f>
        <v>0</v>
      </c>
      <c r="V505" s="129">
        <f ca="1">SUMIFS('Production Result'!$G:$G,'Production Result'!$C:$C,'DA Injection'!$G505,'Production Result'!$B:$B,'DA Injection'!U$2)</f>
        <v>0</v>
      </c>
      <c r="W505" s="129">
        <f ca="1">SUMIFS('Production Result'!$F:$F,'Production Result'!$C:$C,'DA Injection'!$G505,'Production Result'!$B:$B,'DA Injection'!W$2)</f>
        <v>0</v>
      </c>
      <c r="X505" s="129">
        <f ca="1">SUMIFS('Production Result'!$G:$G,'Production Result'!$C:$C,'DA Injection'!$G505,'Production Result'!$B:$B,'DA Injection'!W$2)</f>
        <v>0</v>
      </c>
      <c r="Y505" s="129">
        <f ca="1">SUMIFS('Production Result'!$F:$F,'Production Result'!$C:$C,'DA Injection'!$G505,'Production Result'!$B:$B,'DA Injection'!Y$2)</f>
        <v>0</v>
      </c>
      <c r="Z505" s="129">
        <f ca="1">SUMIFS('Production Result'!$G:$G,'Production Result'!$C:$C,'DA Injection'!$G505,'Production Result'!$B:$B,'DA Injection'!Y$2)</f>
        <v>0</v>
      </c>
      <c r="AA505" s="129">
        <f ca="1">SUMIFS('Production Result'!$F:$F,'Production Result'!$C:$C,'DA Injection'!$G505,'Production Result'!$B:$B,'DA Injection'!AA$2)</f>
        <v>0</v>
      </c>
      <c r="AB505" s="129">
        <f ca="1">SUMIFS('Production Result'!$G:$G,'Production Result'!$C:$C,'DA Injection'!$G505,'Production Result'!$B:$B,'DA Injection'!AA$2)</f>
        <v>0</v>
      </c>
      <c r="AC505" s="129">
        <f ca="1">SUMIFS('Production Result'!$F:$F,'Production Result'!$C:$C,'DA Injection'!$G505,'Production Result'!$B:$B,'DA Injection'!AC$2)</f>
        <v>0</v>
      </c>
      <c r="AD505" s="129">
        <f ca="1">SUMIFS('Production Result'!$G:$G,'Production Result'!$C:$C,'DA Injection'!$G505,'Production Result'!$B:$B,'DA Injection'!AC$2)</f>
        <v>0</v>
      </c>
      <c r="AE505" s="129">
        <f ca="1">SUMIFS('Production Result'!$F:$F,'Production Result'!$C:$C,'DA Injection'!$G505,'Production Result'!$B:$B,'DA Injection'!AE$2)</f>
        <v>0</v>
      </c>
      <c r="AF505" s="129">
        <f ca="1">SUMIFS('Production Result'!$G:$G,'Production Result'!$C:$C,'DA Injection'!$G505,'Production Result'!$B:$B,'DA Injection'!AE$2)</f>
        <v>0</v>
      </c>
      <c r="AG505" s="129">
        <f ca="1">SUMIFS('Production Result'!$F:$F,'Production Result'!$C:$C,'DA Injection'!$G505,'Production Result'!$B:$B,'DA Injection'!AG$2)</f>
        <v>0</v>
      </c>
      <c r="AH505" s="129">
        <f ca="1">SUMIFS('Production Result'!$G:$G,'Production Result'!$C:$C,'DA Injection'!$G505,'Production Result'!$B:$B,'DA Injection'!AG$2)</f>
        <v>0</v>
      </c>
      <c r="AI505" s="129">
        <f ca="1">SUMIFS('Production Result'!$F:$F,'Production Result'!$C:$C,'DA Injection'!$G505,'Production Result'!$B:$B,'DA Injection'!AI$2)</f>
        <v>0</v>
      </c>
      <c r="AJ505" s="129">
        <f ca="1">SUMIFS('Production Result'!$G:$G,'Production Result'!$C:$C,'DA Injection'!$G505,'Production Result'!$B:$B,'DA Injection'!AI$2)</f>
        <v>0</v>
      </c>
      <c r="AK505" s="151"/>
      <c r="AL505" s="151"/>
      <c r="AM505" s="151"/>
      <c r="AN505" s="151"/>
      <c r="AO505" s="151"/>
      <c r="AP505" s="151"/>
      <c r="AQ505" s="151"/>
      <c r="AR505" s="151"/>
      <c r="AS505" s="151"/>
      <c r="AT505" s="151"/>
      <c r="AU505" s="151"/>
      <c r="AV505" s="151"/>
      <c r="AW505" s="151"/>
      <c r="AX505" s="151"/>
      <c r="AY505" s="151"/>
      <c r="AZ505" s="151"/>
      <c r="BA505" s="151"/>
      <c r="BB505" s="151"/>
      <c r="BC505" s="151"/>
      <c r="BD505" s="151"/>
      <c r="BE505" s="151"/>
      <c r="BF505" s="151"/>
      <c r="BG505" s="151"/>
      <c r="BH505" s="151"/>
      <c r="BI505" s="151"/>
      <c r="BJ505" s="151"/>
      <c r="BK505" s="151"/>
      <c r="BL505" s="151"/>
      <c r="BM505" s="151"/>
      <c r="BN505" s="151"/>
      <c r="BO505" s="151"/>
      <c r="BP505" s="151"/>
      <c r="BQ505" s="151"/>
      <c r="BR505" s="151"/>
    </row>
    <row r="506" spans="1:70" s="38" customFormat="1" ht="33">
      <c r="A506" s="35"/>
      <c r="B506" s="123"/>
      <c r="C506" s="145">
        <f t="shared" ca="1" si="538"/>
        <v>72</v>
      </c>
      <c r="D506" s="264">
        <f t="shared" ca="1" si="538"/>
        <v>0.68515151515151518</v>
      </c>
      <c r="E506" s="145">
        <f t="shared" ref="E506:M506" ca="1" si="601">E505</f>
        <v>31</v>
      </c>
      <c r="F506" s="145">
        <f t="shared" ca="1" si="601"/>
        <v>850</v>
      </c>
      <c r="G506" s="435" t="str">
        <f t="shared" ca="1" si="601"/>
        <v>DJ64-01005R</v>
      </c>
      <c r="H506" s="196">
        <f t="shared" ca="1" si="601"/>
        <v>1019</v>
      </c>
      <c r="I506" s="145">
        <f t="shared" si="601"/>
        <v>0</v>
      </c>
      <c r="J506" s="213">
        <f t="shared" ca="1" si="601"/>
        <v>1</v>
      </c>
      <c r="K506" s="146">
        <f t="shared" ca="1" si="601"/>
        <v>0</v>
      </c>
      <c r="L506" s="146">
        <f t="shared" ca="1" si="601"/>
        <v>57</v>
      </c>
      <c r="M506" s="146">
        <f t="shared" ca="1" si="601"/>
        <v>2</v>
      </c>
      <c r="N506" s="194">
        <f t="shared" ca="1" si="546"/>
        <v>126.31578947368421</v>
      </c>
      <c r="O506" s="137">
        <f ca="1">O505/O504</f>
        <v>0.3172268907563025</v>
      </c>
      <c r="P506" s="136" t="s">
        <v>239</v>
      </c>
      <c r="Q506" s="138" t="str">
        <f t="shared" ref="Q506:AJ506" ca="1" si="602">IFERROR(Q505/Q504,"")</f>
        <v/>
      </c>
      <c r="R506" s="138">
        <f t="shared" ca="1" si="602"/>
        <v>0.70571428571428574</v>
      </c>
      <c r="S506" s="138">
        <f t="shared" ca="1" si="602"/>
        <v>9.9647266313932975E-2</v>
      </c>
      <c r="T506" s="138">
        <f t="shared" ca="1" si="602"/>
        <v>0.580952380952381</v>
      </c>
      <c r="U506" s="138" t="str">
        <f t="shared" ca="1" si="602"/>
        <v/>
      </c>
      <c r="V506" s="138" t="str">
        <f t="shared" ca="1" si="602"/>
        <v/>
      </c>
      <c r="W506" s="138" t="str">
        <f t="shared" ca="1" si="602"/>
        <v/>
      </c>
      <c r="X506" s="138" t="str">
        <f t="shared" ca="1" si="602"/>
        <v/>
      </c>
      <c r="Y506" s="138" t="str">
        <f t="shared" ca="1" si="602"/>
        <v/>
      </c>
      <c r="Z506" s="138" t="str">
        <f t="shared" ca="1" si="602"/>
        <v/>
      </c>
      <c r="AA506" s="138" t="str">
        <f t="shared" ca="1" si="602"/>
        <v/>
      </c>
      <c r="AB506" s="138" t="str">
        <f t="shared" ca="1" si="602"/>
        <v/>
      </c>
      <c r="AC506" s="138" t="str">
        <f t="shared" ca="1" si="602"/>
        <v/>
      </c>
      <c r="AD506" s="138" t="str">
        <f t="shared" ca="1" si="602"/>
        <v/>
      </c>
      <c r="AE506" s="138" t="str">
        <f t="shared" ca="1" si="602"/>
        <v/>
      </c>
      <c r="AF506" s="138" t="str">
        <f t="shared" ca="1" si="602"/>
        <v/>
      </c>
      <c r="AG506" s="138" t="str">
        <f t="shared" ca="1" si="602"/>
        <v/>
      </c>
      <c r="AH506" s="138" t="str">
        <f t="shared" ca="1" si="602"/>
        <v/>
      </c>
      <c r="AI506" s="138" t="str">
        <f t="shared" ca="1" si="602"/>
        <v/>
      </c>
      <c r="AJ506" s="138" t="str">
        <f t="shared" ca="1" si="602"/>
        <v/>
      </c>
      <c r="AK506" s="151"/>
      <c r="AL506" s="151"/>
      <c r="AM506" s="151"/>
      <c r="AN506" s="151"/>
      <c r="AO506" s="151"/>
      <c r="AP506" s="151"/>
      <c r="AQ506" s="151"/>
      <c r="AR506" s="151"/>
      <c r="AS506" s="151"/>
      <c r="AT506" s="151"/>
      <c r="AU506" s="151"/>
      <c r="AV506" s="151"/>
      <c r="AW506" s="151"/>
      <c r="AX506" s="151"/>
      <c r="AY506" s="151"/>
      <c r="AZ506" s="151"/>
      <c r="BA506" s="151"/>
      <c r="BB506" s="151"/>
      <c r="BC506" s="151"/>
      <c r="BD506" s="151"/>
      <c r="BE506" s="151"/>
      <c r="BF506" s="151"/>
      <c r="BG506" s="151"/>
      <c r="BH506" s="151"/>
      <c r="BI506" s="151"/>
      <c r="BJ506" s="151"/>
      <c r="BK506" s="151"/>
      <c r="BL506" s="151"/>
      <c r="BM506" s="151"/>
      <c r="BN506" s="151"/>
      <c r="BO506" s="151"/>
      <c r="BP506" s="151"/>
      <c r="BQ506" s="151"/>
      <c r="BR506" s="151"/>
    </row>
    <row r="507" spans="1:70" s="115" customFormat="1" ht="33">
      <c r="A507" s="114"/>
      <c r="B507" s="121"/>
      <c r="C507" s="141">
        <f ca="1">IF(P511="Good",COUNTIF(INDIRECT("P1:P"&amp;ROW(P511)),"Good"))</f>
        <v>73</v>
      </c>
      <c r="D507" s="285" t="str">
        <f ca="1">IFERROR(SUM(Q511:AJ511)/SUM(Q510:AJ510),"-")</f>
        <v>-</v>
      </c>
      <c r="E507" s="139">
        <f ca="1">VLOOKUP(G507,'Code List'!B:D,2,0)</f>
        <v>31</v>
      </c>
      <c r="F507" s="139">
        <f ca="1">VLOOKUP(G507,'Code List'!B:D,3,0)</f>
        <v>850</v>
      </c>
      <c r="G507" s="433" t="str">
        <f ca="1">VLOOKUP(C507,'Code List'!A:B,2,0)</f>
        <v>DJ64-01005N</v>
      </c>
      <c r="H507" s="195">
        <f ca="1">SUM(Q508:AJ508)-K507</f>
        <v>-1427</v>
      </c>
      <c r="I507" s="133"/>
      <c r="J507" s="211">
        <f ca="1">VLOOKUP(G507,'Code List'!B:G,6,0)</f>
        <v>1</v>
      </c>
      <c r="K507" s="140">
        <f ca="1">SUMIFS(Stock!C:C,Stock!B:B,'DA Injection'!G507)+SUMIFS(Stock!C:C,Stock!B:B,VLOOKUP('DA Injection'!G507,'Code List'!$B:$K,10,0))</f>
        <v>1427</v>
      </c>
      <c r="L507" s="140">
        <f ca="1">VLOOKUP(G507,'Code List'!B:F,4,0)</f>
        <v>57</v>
      </c>
      <c r="M507" s="140">
        <f ca="1">VLOOKUP(G507,'Code List'!B:F,5,0)</f>
        <v>2</v>
      </c>
      <c r="N507" s="197">
        <f t="shared" ca="1" si="546"/>
        <v>126.31578947368421</v>
      </c>
      <c r="O507" s="134"/>
      <c r="P507" s="124" t="s">
        <v>231</v>
      </c>
      <c r="Q507" s="125" t="s">
        <v>228</v>
      </c>
      <c r="R507" s="126" t="s">
        <v>229</v>
      </c>
      <c r="S507" s="125" t="s">
        <v>228</v>
      </c>
      <c r="T507" s="126" t="s">
        <v>229</v>
      </c>
      <c r="U507" s="125" t="s">
        <v>228</v>
      </c>
      <c r="V507" s="126" t="s">
        <v>229</v>
      </c>
      <c r="W507" s="125" t="s">
        <v>228</v>
      </c>
      <c r="X507" s="126" t="s">
        <v>229</v>
      </c>
      <c r="Y507" s="125" t="s">
        <v>228</v>
      </c>
      <c r="Z507" s="126" t="s">
        <v>229</v>
      </c>
      <c r="AA507" s="125" t="s">
        <v>228</v>
      </c>
      <c r="AB507" s="126" t="s">
        <v>229</v>
      </c>
      <c r="AC507" s="125" t="s">
        <v>228</v>
      </c>
      <c r="AD507" s="126" t="s">
        <v>229</v>
      </c>
      <c r="AE507" s="125" t="s">
        <v>228</v>
      </c>
      <c r="AF507" s="126" t="s">
        <v>229</v>
      </c>
      <c r="AG507" s="125" t="s">
        <v>228</v>
      </c>
      <c r="AH507" s="126" t="s">
        <v>229</v>
      </c>
      <c r="AI507" s="125" t="s">
        <v>228</v>
      </c>
      <c r="AJ507" s="126" t="s">
        <v>229</v>
      </c>
      <c r="AK507" s="150"/>
      <c r="AL507" s="150"/>
      <c r="AM507" s="150"/>
      <c r="AN507" s="150"/>
      <c r="AO507" s="150"/>
      <c r="AP507" s="150"/>
      <c r="AQ507" s="150"/>
      <c r="AR507" s="150"/>
      <c r="AS507" s="150"/>
      <c r="AT507" s="150"/>
      <c r="AU507" s="150"/>
      <c r="AV507" s="150"/>
      <c r="AW507" s="150"/>
      <c r="AX507" s="150"/>
      <c r="AY507" s="150"/>
      <c r="AZ507" s="150"/>
      <c r="BA507" s="150"/>
      <c r="BB507" s="150"/>
      <c r="BC507" s="150"/>
      <c r="BD507" s="150"/>
      <c r="BE507" s="150"/>
      <c r="BF507" s="150"/>
      <c r="BG507" s="150"/>
      <c r="BH507" s="150"/>
      <c r="BI507" s="150"/>
      <c r="BJ507" s="150"/>
      <c r="BK507" s="150"/>
      <c r="BL507" s="150"/>
      <c r="BM507" s="150"/>
      <c r="BN507" s="150"/>
      <c r="BO507" s="150"/>
      <c r="BP507" s="150"/>
      <c r="BQ507" s="150"/>
      <c r="BR507" s="150"/>
    </row>
    <row r="508" spans="1:70" s="115" customFormat="1" ht="66.95" customHeight="1">
      <c r="A508" s="114"/>
      <c r="B508" s="121"/>
      <c r="C508" s="144">
        <f t="shared" ref="C508:M508" ca="1" si="603">C507</f>
        <v>73</v>
      </c>
      <c r="D508" s="264" t="str">
        <f t="shared" ca="1" si="603"/>
        <v>-</v>
      </c>
      <c r="E508" s="144">
        <f t="shared" ca="1" si="603"/>
        <v>31</v>
      </c>
      <c r="F508" s="144">
        <f t="shared" ca="1" si="603"/>
        <v>850</v>
      </c>
      <c r="G508" s="434" t="str">
        <f t="shared" ca="1" si="603"/>
        <v>DJ64-01005N</v>
      </c>
      <c r="H508" s="196">
        <f t="shared" ca="1" si="603"/>
        <v>-1427</v>
      </c>
      <c r="I508" s="144">
        <f t="shared" si="603"/>
        <v>0</v>
      </c>
      <c r="J508" s="212">
        <f t="shared" ca="1" si="603"/>
        <v>1</v>
      </c>
      <c r="K508" s="146">
        <f t="shared" ca="1" si="603"/>
        <v>1427</v>
      </c>
      <c r="L508" s="146">
        <f t="shared" ca="1" si="603"/>
        <v>57</v>
      </c>
      <c r="M508" s="146">
        <f t="shared" ca="1" si="603"/>
        <v>2</v>
      </c>
      <c r="N508" s="193">
        <f t="shared" ca="1" si="546"/>
        <v>126.31578947368421</v>
      </c>
      <c r="O508" s="134" t="s">
        <v>238</v>
      </c>
      <c r="P508" s="124"/>
      <c r="Q508" s="463">
        <f ca="1">IF(SUMIFS(INDIRECT("'PSI WM REF'!"&amp;SUBSTITUTE(ADDRESS(1,MATCH(Q$2,INDIRECT("'PSI WM REF'!"&amp;"5:5"),0)),"$1","")&amp;":"&amp;SUBSTITUTE(ADDRESS(1,MATCH(Q$2,INDIRECT("'PSI WM REF'!"&amp;"5:5"),0)),"$1","")),INDIRECT("'PSI WM REF'!"&amp;"C:C"),$G507,INDIRECT("'PSI WM REF'!"&amp;"U:U"),"3.Balance stock (only SEHC)")&gt;0,0,IF(ABS(SUMIFS(INDIRECT("'PSI WM REF'!"&amp;SUBSTITUTE(ADDRESS(1,MATCH(Q$2,INDIRECT("'PSI WM REF'!"&amp;"5:5"),0)),"$1","")&amp;":"&amp;SUBSTITUTE(ADDRESS(1,MATCH(Q$2,INDIRECT("'PSI WM REF'!"&amp;"5:5"),0)),"$1","")),INDIRECT("'PSI WM REF'!"&amp;"C:C"),$G507,INDIRECT("'PSI WM REF'!"&amp;"U:U"),"3.Balance stock (only SEHC)"))&gt;SUMIFS(INDIRECT("'PSI WM REF'!"&amp;SUBSTITUTE(ADDRESS(1,MATCH(Q$2,INDIRECT("'PSI WM REF'!"&amp;"5:5"),0)),"$1","")&amp;":"&amp;SUBSTITUTE(ADDRESS(1,MATCH(Q$2,INDIRECT("'PSI WM REF'!"&amp;"5:5"),0)),"$1","")),INDIRECT("'PSI WM REF'!"&amp;"C:C"),$G507,INDIRECT("'PSI WM REF'!"&amp;"U:U"),"1.Requirements (필요량)"),SUMIFS(INDIRECT("'PSI WM REF'!"&amp;SUBSTITUTE(ADDRESS(1,MATCH(Q$2,INDIRECT("'PSI WM REF'!"&amp;"5:5"),0)),"$1","")&amp;":"&amp;SUBSTITUTE(ADDRESS(1,MATCH(Q$2,INDIRECT("'PSI WM REF'!"&amp;"5:5"),0)),"$1","")),INDIRECT("'PSI WM REF'!"&amp;"C:C"),$G507,INDIRECT("'PSI WM REF'!"&amp;"U:U"),"1.Requirements (필요량)"),ABS(SUMIFS(INDIRECT("'PSI WM REF'!"&amp;SUBSTITUTE(ADDRESS(1,MATCH(Q$2,INDIRECT("'PSI WM REF'!"&amp;"5:5"),0)),"$1","")&amp;":"&amp;SUBSTITUTE(ADDRESS(1,MATCH(Q$2,INDIRECT("'PSI WM REF'!"&amp;"5:5"),0)),"$1","")),INDIRECT("'PSI WM REF'!"&amp;"C:C"),$G507,INDIRECT("'PSI WM REF'!"&amp;"U:U"),"3.Balance stock (only SEHC)"))))+N(" [[[[               Comment: WM REF PSI              ]]]")+IFERROR(SUMIFS(INDIRECT("'PSI VC'!"&amp;SUBSTITUTE(ADDRESS(1,MATCH(Q$2,INDIRECT("'PSI VC'!"&amp;"3:3"),0)),"$1","")&amp;":"&amp;SUBSTITUTE(ADDRESS(1,MATCH(Q$2,INDIRECT("'PSI VC'!"&amp;"3:3"),0)),"$1","")),INDIRECT("'PSI VC'!"&amp;"A:A"),$G507),0)+N("[[[                    Comment: VC PSI                    ]]]")+SUMIFS(INDIRECT("'Assy PSI Shortage'!"&amp;SUBSTITUTE(ADDRESS(1,42+MATCH(Q$2,INDIRECT("'Assy PSI Shortage'!"&amp;"AQ2:BA2"),0)),"$1","")&amp;":"&amp;SUBSTITUTE(ADDRESS(1,42+MATCH(Q$2,INDIRECT("'Assy PSI Shortage'!"&amp;"AQ2:BA2"),0)),"$1","")),'Assy PSI Shortage'!$AP:$AP,'DA Injection'!$G507)+N("[[[                    Comment: Assy PSI                    ]]]")</f>
        <v>0</v>
      </c>
      <c r="R508" s="464"/>
      <c r="S508" s="463">
        <f ca="1">IF(SUMIFS(INDIRECT("'PSI WM REF'!"&amp;SUBSTITUTE(ADDRESS(1,MATCH(S$2,INDIRECT("'PSI WM REF'!"&amp;"5:5"),0)),"$1","")&amp;":"&amp;SUBSTITUTE(ADDRESS(1,MATCH(S$2,INDIRECT("'PSI WM REF'!"&amp;"5:5"),0)),"$1","")),INDIRECT("'PSI WM REF'!"&amp;"C:C"),$G507,INDIRECT("'PSI WM REF'!"&amp;"U:U"),"3.Balance stock (only SEHC)")&gt;0,0,IF(ABS(SUMIFS(INDIRECT("'PSI WM REF'!"&amp;SUBSTITUTE(ADDRESS(1,MATCH(S$2,INDIRECT("'PSI WM REF'!"&amp;"5:5"),0)),"$1","")&amp;":"&amp;SUBSTITUTE(ADDRESS(1,MATCH(S$2,INDIRECT("'PSI WM REF'!"&amp;"5:5"),0)),"$1","")),INDIRECT("'PSI WM REF'!"&amp;"C:C"),$G507,INDIRECT("'PSI WM REF'!"&amp;"U:U"),"3.Balance stock (only SEHC)"))&gt;SUMIFS(INDIRECT("'PSI WM REF'!"&amp;SUBSTITUTE(ADDRESS(1,MATCH(S$2,INDIRECT("'PSI WM REF'!"&amp;"5:5"),0)),"$1","")&amp;":"&amp;SUBSTITUTE(ADDRESS(1,MATCH(S$2,INDIRECT("'PSI WM REF'!"&amp;"5:5"),0)),"$1","")),INDIRECT("'PSI WM REF'!"&amp;"C:C"),$G507,INDIRECT("'PSI WM REF'!"&amp;"U:U"),"1.Requirements (필요량)"),SUMIFS(INDIRECT("'PSI WM REF'!"&amp;SUBSTITUTE(ADDRESS(1,MATCH(S$2,INDIRECT("'PSI WM REF'!"&amp;"5:5"),0)),"$1","")&amp;":"&amp;SUBSTITUTE(ADDRESS(1,MATCH(S$2,INDIRECT("'PSI WM REF'!"&amp;"5:5"),0)),"$1","")),INDIRECT("'PSI WM REF'!"&amp;"C:C"),$G507,INDIRECT("'PSI WM REF'!"&amp;"U:U"),"1.Requirements (필요량)"),ABS(SUMIFS(INDIRECT("'PSI WM REF'!"&amp;SUBSTITUTE(ADDRESS(1,MATCH(S$2,INDIRECT("'PSI WM REF'!"&amp;"5:5"),0)),"$1","")&amp;":"&amp;SUBSTITUTE(ADDRESS(1,MATCH(S$2,INDIRECT("'PSI WM REF'!"&amp;"5:5"),0)),"$1","")),INDIRECT("'PSI WM REF'!"&amp;"C:C"),$G507,INDIRECT("'PSI WM REF'!"&amp;"U:U"),"3.Balance stock (only SEHC)"))))+N(" [[[[               Comment: WM REF PSI              ]]]")+IFERROR(SUMIFS(INDIRECT("'PSI VC'!"&amp;SUBSTITUTE(ADDRESS(1,MATCH(S$2,INDIRECT("'PSI VC'!"&amp;"3:3"),0)),"$1","")&amp;":"&amp;SUBSTITUTE(ADDRESS(1,MATCH(S$2,INDIRECT("'PSI VC'!"&amp;"3:3"),0)),"$1","")),INDIRECT("'PSI VC'!"&amp;"A:A"),$G507),0)+N("[[[                    Comment: VC PSI                    ]]]")+SUMIFS(INDIRECT("'Assy PSI Shortage'!"&amp;SUBSTITUTE(ADDRESS(1,42+MATCH(S$2,INDIRECT("'Assy PSI Shortage'!"&amp;"AQ2:BA2"),0)),"$1","")&amp;":"&amp;SUBSTITUTE(ADDRESS(1,42+MATCH(S$2,INDIRECT("'Assy PSI Shortage'!"&amp;"AQ2:BA2"),0)),"$1","")),'Assy PSI Shortage'!$AP:$AP,'DA Injection'!$G507)+N("[[[                    Comment: Assy PSI                    ]]]")</f>
        <v>0</v>
      </c>
      <c r="T508" s="464"/>
      <c r="U508" s="463">
        <f ca="1">IF(SUMIFS(INDIRECT("'PSI WM REF'!"&amp;SUBSTITUTE(ADDRESS(1,MATCH(U$2,INDIRECT("'PSI WM REF'!"&amp;"5:5"),0)),"$1","")&amp;":"&amp;SUBSTITUTE(ADDRESS(1,MATCH(U$2,INDIRECT("'PSI WM REF'!"&amp;"5:5"),0)),"$1","")),INDIRECT("'PSI WM REF'!"&amp;"C:C"),$G507,INDIRECT("'PSI WM REF'!"&amp;"U:U"),"3.Balance stock (only SEHC)")&gt;0,0,IF(ABS(SUMIFS(INDIRECT("'PSI WM REF'!"&amp;SUBSTITUTE(ADDRESS(1,MATCH(U$2,INDIRECT("'PSI WM REF'!"&amp;"5:5"),0)),"$1","")&amp;":"&amp;SUBSTITUTE(ADDRESS(1,MATCH(U$2,INDIRECT("'PSI WM REF'!"&amp;"5:5"),0)),"$1","")),INDIRECT("'PSI WM REF'!"&amp;"C:C"),$G507,INDIRECT("'PSI WM REF'!"&amp;"U:U"),"3.Balance stock (only SEHC)"))&gt;SUMIFS(INDIRECT("'PSI WM REF'!"&amp;SUBSTITUTE(ADDRESS(1,MATCH(U$2,INDIRECT("'PSI WM REF'!"&amp;"5:5"),0)),"$1","")&amp;":"&amp;SUBSTITUTE(ADDRESS(1,MATCH(U$2,INDIRECT("'PSI WM REF'!"&amp;"5:5"),0)),"$1","")),INDIRECT("'PSI WM REF'!"&amp;"C:C"),$G507,INDIRECT("'PSI WM REF'!"&amp;"U:U"),"1.Requirements (필요량)"),SUMIFS(INDIRECT("'PSI WM REF'!"&amp;SUBSTITUTE(ADDRESS(1,MATCH(U$2,INDIRECT("'PSI WM REF'!"&amp;"5:5"),0)),"$1","")&amp;":"&amp;SUBSTITUTE(ADDRESS(1,MATCH(U$2,INDIRECT("'PSI WM REF'!"&amp;"5:5"),0)),"$1","")),INDIRECT("'PSI WM REF'!"&amp;"C:C"),$G507,INDIRECT("'PSI WM REF'!"&amp;"U:U"),"1.Requirements (필요량)"),ABS(SUMIFS(INDIRECT("'PSI WM REF'!"&amp;SUBSTITUTE(ADDRESS(1,MATCH(U$2,INDIRECT("'PSI WM REF'!"&amp;"5:5"),0)),"$1","")&amp;":"&amp;SUBSTITUTE(ADDRESS(1,MATCH(U$2,INDIRECT("'PSI WM REF'!"&amp;"5:5"),0)),"$1","")),INDIRECT("'PSI WM REF'!"&amp;"C:C"),$G507,INDIRECT("'PSI WM REF'!"&amp;"U:U"),"3.Balance stock (only SEHC)"))))+N(" [[[[               Comment: WM REF PSI              ]]]")+IFERROR(SUMIFS(INDIRECT("'PSI VC'!"&amp;SUBSTITUTE(ADDRESS(1,MATCH(U$2,INDIRECT("'PSI VC'!"&amp;"3:3"),0)),"$1","")&amp;":"&amp;SUBSTITUTE(ADDRESS(1,MATCH(U$2,INDIRECT("'PSI VC'!"&amp;"3:3"),0)),"$1","")),INDIRECT("'PSI VC'!"&amp;"A:A"),$G507),0)+N("[[[                    Comment: VC PSI                    ]]]")+SUMIFS(INDIRECT("'Assy PSI Shortage'!"&amp;SUBSTITUTE(ADDRESS(1,42+MATCH(U$2,INDIRECT("'Assy PSI Shortage'!"&amp;"AQ2:BA2"),0)),"$1","")&amp;":"&amp;SUBSTITUTE(ADDRESS(1,42+MATCH(U$2,INDIRECT("'Assy PSI Shortage'!"&amp;"AQ2:BA2"),0)),"$1","")),'Assy PSI Shortage'!$AP:$AP,'DA Injection'!$G507)+N("[[[                    Comment: Assy PSI                    ]]]")</f>
        <v>0</v>
      </c>
      <c r="V508" s="464"/>
      <c r="W508" s="463">
        <f ca="1">IF(SUMIFS(INDIRECT("'PSI WM REF'!"&amp;SUBSTITUTE(ADDRESS(1,MATCH(W$2,INDIRECT("'PSI WM REF'!"&amp;"5:5"),0)),"$1","")&amp;":"&amp;SUBSTITUTE(ADDRESS(1,MATCH(W$2,INDIRECT("'PSI WM REF'!"&amp;"5:5"),0)),"$1","")),INDIRECT("'PSI WM REF'!"&amp;"C:C"),$G507,INDIRECT("'PSI WM REF'!"&amp;"U:U"),"3.Balance stock (only SEHC)")&gt;0,0,IF(ABS(SUMIFS(INDIRECT("'PSI WM REF'!"&amp;SUBSTITUTE(ADDRESS(1,MATCH(W$2,INDIRECT("'PSI WM REF'!"&amp;"5:5"),0)),"$1","")&amp;":"&amp;SUBSTITUTE(ADDRESS(1,MATCH(W$2,INDIRECT("'PSI WM REF'!"&amp;"5:5"),0)),"$1","")),INDIRECT("'PSI WM REF'!"&amp;"C:C"),$G507,INDIRECT("'PSI WM REF'!"&amp;"U:U"),"3.Balance stock (only SEHC)"))&gt;SUMIFS(INDIRECT("'PSI WM REF'!"&amp;SUBSTITUTE(ADDRESS(1,MATCH(W$2,INDIRECT("'PSI WM REF'!"&amp;"5:5"),0)),"$1","")&amp;":"&amp;SUBSTITUTE(ADDRESS(1,MATCH(W$2,INDIRECT("'PSI WM REF'!"&amp;"5:5"),0)),"$1","")),INDIRECT("'PSI WM REF'!"&amp;"C:C"),$G507,INDIRECT("'PSI WM REF'!"&amp;"U:U"),"1.Requirements (필요량)"),SUMIFS(INDIRECT("'PSI WM REF'!"&amp;SUBSTITUTE(ADDRESS(1,MATCH(W$2,INDIRECT("'PSI WM REF'!"&amp;"5:5"),0)),"$1","")&amp;":"&amp;SUBSTITUTE(ADDRESS(1,MATCH(W$2,INDIRECT("'PSI WM REF'!"&amp;"5:5"),0)),"$1","")),INDIRECT("'PSI WM REF'!"&amp;"C:C"),$G507,INDIRECT("'PSI WM REF'!"&amp;"U:U"),"1.Requirements (필요량)"),ABS(SUMIFS(INDIRECT("'PSI WM REF'!"&amp;SUBSTITUTE(ADDRESS(1,MATCH(W$2,INDIRECT("'PSI WM REF'!"&amp;"5:5"),0)),"$1","")&amp;":"&amp;SUBSTITUTE(ADDRESS(1,MATCH(W$2,INDIRECT("'PSI WM REF'!"&amp;"5:5"),0)),"$1","")),INDIRECT("'PSI WM REF'!"&amp;"C:C"),$G507,INDIRECT("'PSI WM REF'!"&amp;"U:U"),"3.Balance stock (only SEHC)"))))+N(" [[[[               Comment: WM REF PSI              ]]]")+IFERROR(SUMIFS(INDIRECT("'PSI VC'!"&amp;SUBSTITUTE(ADDRESS(1,MATCH(W$2,INDIRECT("'PSI VC'!"&amp;"3:3"),0)),"$1","")&amp;":"&amp;SUBSTITUTE(ADDRESS(1,MATCH(W$2,INDIRECT("'PSI VC'!"&amp;"3:3"),0)),"$1","")),INDIRECT("'PSI VC'!"&amp;"A:A"),$G507),0)+N("[[[                    Comment: VC PSI                    ]]]")+SUMIFS(INDIRECT("'Assy PSI Shortage'!"&amp;SUBSTITUTE(ADDRESS(1,42+MATCH(W$2,INDIRECT("'Assy PSI Shortage'!"&amp;"AQ2:BA2"),0)),"$1","")&amp;":"&amp;SUBSTITUTE(ADDRESS(1,42+MATCH(W$2,INDIRECT("'Assy PSI Shortage'!"&amp;"AQ2:BA2"),0)),"$1","")),'Assy PSI Shortage'!$AP:$AP,'DA Injection'!$G507)+N("[[[                    Comment: Assy PSI                    ]]]")</f>
        <v>0</v>
      </c>
      <c r="X508" s="464"/>
      <c r="Y508" s="463">
        <f ca="1">IF(SUMIFS(INDIRECT("'PSI WM REF'!"&amp;SUBSTITUTE(ADDRESS(1,MATCH(Y$2,INDIRECT("'PSI WM REF'!"&amp;"5:5"),0)),"$1","")&amp;":"&amp;SUBSTITUTE(ADDRESS(1,MATCH(Y$2,INDIRECT("'PSI WM REF'!"&amp;"5:5"),0)),"$1","")),INDIRECT("'PSI WM REF'!"&amp;"C:C"),$G507,INDIRECT("'PSI WM REF'!"&amp;"U:U"),"3.Balance stock (only SEHC)")&gt;0,0,IF(ABS(SUMIFS(INDIRECT("'PSI WM REF'!"&amp;SUBSTITUTE(ADDRESS(1,MATCH(Y$2,INDIRECT("'PSI WM REF'!"&amp;"5:5"),0)),"$1","")&amp;":"&amp;SUBSTITUTE(ADDRESS(1,MATCH(Y$2,INDIRECT("'PSI WM REF'!"&amp;"5:5"),0)),"$1","")),INDIRECT("'PSI WM REF'!"&amp;"C:C"),$G507,INDIRECT("'PSI WM REF'!"&amp;"U:U"),"3.Balance stock (only SEHC)"))&gt;SUMIFS(INDIRECT("'PSI WM REF'!"&amp;SUBSTITUTE(ADDRESS(1,MATCH(Y$2,INDIRECT("'PSI WM REF'!"&amp;"5:5"),0)),"$1","")&amp;":"&amp;SUBSTITUTE(ADDRESS(1,MATCH(Y$2,INDIRECT("'PSI WM REF'!"&amp;"5:5"),0)),"$1","")),INDIRECT("'PSI WM REF'!"&amp;"C:C"),$G507,INDIRECT("'PSI WM REF'!"&amp;"U:U"),"1.Requirements (필요량)"),SUMIFS(INDIRECT("'PSI WM REF'!"&amp;SUBSTITUTE(ADDRESS(1,MATCH(Y$2,INDIRECT("'PSI WM REF'!"&amp;"5:5"),0)),"$1","")&amp;":"&amp;SUBSTITUTE(ADDRESS(1,MATCH(Y$2,INDIRECT("'PSI WM REF'!"&amp;"5:5"),0)),"$1","")),INDIRECT("'PSI WM REF'!"&amp;"C:C"),$G507,INDIRECT("'PSI WM REF'!"&amp;"U:U"),"1.Requirements (필요량)"),ABS(SUMIFS(INDIRECT("'PSI WM REF'!"&amp;SUBSTITUTE(ADDRESS(1,MATCH(Y$2,INDIRECT("'PSI WM REF'!"&amp;"5:5"),0)),"$1","")&amp;":"&amp;SUBSTITUTE(ADDRESS(1,MATCH(Y$2,INDIRECT("'PSI WM REF'!"&amp;"5:5"),0)),"$1","")),INDIRECT("'PSI WM REF'!"&amp;"C:C"),$G507,INDIRECT("'PSI WM REF'!"&amp;"U:U"),"3.Balance stock (only SEHC)"))))+N(" [[[[               Comment: WM REF PSI              ]]]")+IFERROR(SUMIFS(INDIRECT("'PSI VC'!"&amp;SUBSTITUTE(ADDRESS(1,MATCH(Y$2,INDIRECT("'PSI VC'!"&amp;"3:3"),0)),"$1","")&amp;":"&amp;SUBSTITUTE(ADDRESS(1,MATCH(Y$2,INDIRECT("'PSI VC'!"&amp;"3:3"),0)),"$1","")),INDIRECT("'PSI VC'!"&amp;"A:A"),$G507),0)+N("[[[                    Comment: VC PSI                    ]]]")+SUMIFS(INDIRECT("'Assy PSI Shortage'!"&amp;SUBSTITUTE(ADDRESS(1,42+MATCH(Y$2,INDIRECT("'Assy PSI Shortage'!"&amp;"AQ2:BA2"),0)),"$1","")&amp;":"&amp;SUBSTITUTE(ADDRESS(1,42+MATCH(Y$2,INDIRECT("'Assy PSI Shortage'!"&amp;"AQ2:BA2"),0)),"$1","")),'Assy PSI Shortage'!$AP:$AP,'DA Injection'!$G507)+N("[[[                    Comment: Assy PSI                    ]]]")</f>
        <v>0</v>
      </c>
      <c r="Z508" s="464"/>
      <c r="AA508" s="463">
        <f ca="1">IF(SUMIFS(INDIRECT("'PSI WM REF'!"&amp;SUBSTITUTE(ADDRESS(1,MATCH(AA$2,INDIRECT("'PSI WM REF'!"&amp;"5:5"),0)),"$1","")&amp;":"&amp;SUBSTITUTE(ADDRESS(1,MATCH(AA$2,INDIRECT("'PSI WM REF'!"&amp;"5:5"),0)),"$1","")),INDIRECT("'PSI WM REF'!"&amp;"C:C"),$G507,INDIRECT("'PSI WM REF'!"&amp;"U:U"),"3.Balance stock (only SEHC)")&gt;0,0,IF(ABS(SUMIFS(INDIRECT("'PSI WM REF'!"&amp;SUBSTITUTE(ADDRESS(1,MATCH(AA$2,INDIRECT("'PSI WM REF'!"&amp;"5:5"),0)),"$1","")&amp;":"&amp;SUBSTITUTE(ADDRESS(1,MATCH(AA$2,INDIRECT("'PSI WM REF'!"&amp;"5:5"),0)),"$1","")),INDIRECT("'PSI WM REF'!"&amp;"C:C"),$G507,INDIRECT("'PSI WM REF'!"&amp;"U:U"),"3.Balance stock (only SEHC)"))&gt;SUMIFS(INDIRECT("'PSI WM REF'!"&amp;SUBSTITUTE(ADDRESS(1,MATCH(AA$2,INDIRECT("'PSI WM REF'!"&amp;"5:5"),0)),"$1","")&amp;":"&amp;SUBSTITUTE(ADDRESS(1,MATCH(AA$2,INDIRECT("'PSI WM REF'!"&amp;"5:5"),0)),"$1","")),INDIRECT("'PSI WM REF'!"&amp;"C:C"),$G507,INDIRECT("'PSI WM REF'!"&amp;"U:U"),"1.Requirements (필요량)"),SUMIFS(INDIRECT("'PSI WM REF'!"&amp;SUBSTITUTE(ADDRESS(1,MATCH(AA$2,INDIRECT("'PSI WM REF'!"&amp;"5:5"),0)),"$1","")&amp;":"&amp;SUBSTITUTE(ADDRESS(1,MATCH(AA$2,INDIRECT("'PSI WM REF'!"&amp;"5:5"),0)),"$1","")),INDIRECT("'PSI WM REF'!"&amp;"C:C"),$G507,INDIRECT("'PSI WM REF'!"&amp;"U:U"),"1.Requirements (필요량)"),ABS(SUMIFS(INDIRECT("'PSI WM REF'!"&amp;SUBSTITUTE(ADDRESS(1,MATCH(AA$2,INDIRECT("'PSI WM REF'!"&amp;"5:5"),0)),"$1","")&amp;":"&amp;SUBSTITUTE(ADDRESS(1,MATCH(AA$2,INDIRECT("'PSI WM REF'!"&amp;"5:5"),0)),"$1","")),INDIRECT("'PSI WM REF'!"&amp;"C:C"),$G507,INDIRECT("'PSI WM REF'!"&amp;"U:U"),"3.Balance stock (only SEHC)"))))+N(" [[[[               Comment: WM REF PSI              ]]]")+IFERROR(SUMIFS(INDIRECT("'PSI VC'!"&amp;SUBSTITUTE(ADDRESS(1,MATCH(AA$2,INDIRECT("'PSI VC'!"&amp;"3:3"),0)),"$1","")&amp;":"&amp;SUBSTITUTE(ADDRESS(1,MATCH(AA$2,INDIRECT("'PSI VC'!"&amp;"3:3"),0)),"$1","")),INDIRECT("'PSI VC'!"&amp;"A:A"),$G507),0)+N("[[[                    Comment: VC PSI                    ]]]")+SUMIFS(INDIRECT("'Assy PSI Shortage'!"&amp;SUBSTITUTE(ADDRESS(1,42+MATCH(AA$2,INDIRECT("'Assy PSI Shortage'!"&amp;"AQ2:BA2"),0)),"$1","")&amp;":"&amp;SUBSTITUTE(ADDRESS(1,42+MATCH(AA$2,INDIRECT("'Assy PSI Shortage'!"&amp;"AQ2:BA2"),0)),"$1","")),'Assy PSI Shortage'!$AP:$AP,'DA Injection'!$G507)+N("[[[                    Comment: Assy PSI                    ]]]")</f>
        <v>0</v>
      </c>
      <c r="AB508" s="464"/>
      <c r="AC508" s="463">
        <f ca="1">IF(SUMIFS(INDIRECT("'PSI WM REF'!"&amp;SUBSTITUTE(ADDRESS(1,MATCH(AC$2,INDIRECT("'PSI WM REF'!"&amp;"5:5"),0)),"$1","")&amp;":"&amp;SUBSTITUTE(ADDRESS(1,MATCH(AC$2,INDIRECT("'PSI WM REF'!"&amp;"5:5"),0)),"$1","")),INDIRECT("'PSI WM REF'!"&amp;"C:C"),$G507,INDIRECT("'PSI WM REF'!"&amp;"U:U"),"3.Balance stock (only SEHC)")&gt;0,0,IF(ABS(SUMIFS(INDIRECT("'PSI WM REF'!"&amp;SUBSTITUTE(ADDRESS(1,MATCH(AC$2,INDIRECT("'PSI WM REF'!"&amp;"5:5"),0)),"$1","")&amp;":"&amp;SUBSTITUTE(ADDRESS(1,MATCH(AC$2,INDIRECT("'PSI WM REF'!"&amp;"5:5"),0)),"$1","")),INDIRECT("'PSI WM REF'!"&amp;"C:C"),$G507,INDIRECT("'PSI WM REF'!"&amp;"U:U"),"3.Balance stock (only SEHC)"))&gt;SUMIFS(INDIRECT("'PSI WM REF'!"&amp;SUBSTITUTE(ADDRESS(1,MATCH(AC$2,INDIRECT("'PSI WM REF'!"&amp;"5:5"),0)),"$1","")&amp;":"&amp;SUBSTITUTE(ADDRESS(1,MATCH(AC$2,INDIRECT("'PSI WM REF'!"&amp;"5:5"),0)),"$1","")),INDIRECT("'PSI WM REF'!"&amp;"C:C"),$G507,INDIRECT("'PSI WM REF'!"&amp;"U:U"),"1.Requirements (필요량)"),SUMIFS(INDIRECT("'PSI WM REF'!"&amp;SUBSTITUTE(ADDRESS(1,MATCH(AC$2,INDIRECT("'PSI WM REF'!"&amp;"5:5"),0)),"$1","")&amp;":"&amp;SUBSTITUTE(ADDRESS(1,MATCH(AC$2,INDIRECT("'PSI WM REF'!"&amp;"5:5"),0)),"$1","")),INDIRECT("'PSI WM REF'!"&amp;"C:C"),$G507,INDIRECT("'PSI WM REF'!"&amp;"U:U"),"1.Requirements (필요량)"),ABS(SUMIFS(INDIRECT("'PSI WM REF'!"&amp;SUBSTITUTE(ADDRESS(1,MATCH(AC$2,INDIRECT("'PSI WM REF'!"&amp;"5:5"),0)),"$1","")&amp;":"&amp;SUBSTITUTE(ADDRESS(1,MATCH(AC$2,INDIRECT("'PSI WM REF'!"&amp;"5:5"),0)),"$1","")),INDIRECT("'PSI WM REF'!"&amp;"C:C"),$G507,INDIRECT("'PSI WM REF'!"&amp;"U:U"),"3.Balance stock (only SEHC)"))))+N(" [[[[               Comment: WM REF PSI              ]]]")+IFERROR(SUMIFS(INDIRECT("'PSI VC'!"&amp;SUBSTITUTE(ADDRESS(1,MATCH(AC$2,INDIRECT("'PSI VC'!"&amp;"3:3"),0)),"$1","")&amp;":"&amp;SUBSTITUTE(ADDRESS(1,MATCH(AC$2,INDIRECT("'PSI VC'!"&amp;"3:3"),0)),"$1","")),INDIRECT("'PSI VC'!"&amp;"A:A"),$G507),0)+N("[[[                    Comment: VC PSI                    ]]]")+SUMIFS(INDIRECT("'Assy PSI Shortage'!"&amp;SUBSTITUTE(ADDRESS(1,42+MATCH(AC$2,INDIRECT("'Assy PSI Shortage'!"&amp;"AQ2:BA2"),0)),"$1","")&amp;":"&amp;SUBSTITUTE(ADDRESS(1,42+MATCH(AC$2,INDIRECT("'Assy PSI Shortage'!"&amp;"AQ2:BA2"),0)),"$1","")),'Assy PSI Shortage'!$AP:$AP,'DA Injection'!$G507)+N("[[[                    Comment: Assy PSI                    ]]]")</f>
        <v>0</v>
      </c>
      <c r="AD508" s="464"/>
      <c r="AE508" s="463">
        <f ca="1">IF(SUMIFS(INDIRECT("'PSI WM REF'!"&amp;SUBSTITUTE(ADDRESS(1,MATCH(AE$2,INDIRECT("'PSI WM REF'!"&amp;"5:5"),0)),"$1","")&amp;":"&amp;SUBSTITUTE(ADDRESS(1,MATCH(AE$2,INDIRECT("'PSI WM REF'!"&amp;"5:5"),0)),"$1","")),INDIRECT("'PSI WM REF'!"&amp;"C:C"),$G507,INDIRECT("'PSI WM REF'!"&amp;"U:U"),"3.Balance stock (only SEHC)")&gt;0,0,IF(ABS(SUMIFS(INDIRECT("'PSI WM REF'!"&amp;SUBSTITUTE(ADDRESS(1,MATCH(AE$2,INDIRECT("'PSI WM REF'!"&amp;"5:5"),0)),"$1","")&amp;":"&amp;SUBSTITUTE(ADDRESS(1,MATCH(AE$2,INDIRECT("'PSI WM REF'!"&amp;"5:5"),0)),"$1","")),INDIRECT("'PSI WM REF'!"&amp;"C:C"),$G507,INDIRECT("'PSI WM REF'!"&amp;"U:U"),"3.Balance stock (only SEHC)"))&gt;SUMIFS(INDIRECT("'PSI WM REF'!"&amp;SUBSTITUTE(ADDRESS(1,MATCH(AE$2,INDIRECT("'PSI WM REF'!"&amp;"5:5"),0)),"$1","")&amp;":"&amp;SUBSTITUTE(ADDRESS(1,MATCH(AE$2,INDIRECT("'PSI WM REF'!"&amp;"5:5"),0)),"$1","")),INDIRECT("'PSI WM REF'!"&amp;"C:C"),$G507,INDIRECT("'PSI WM REF'!"&amp;"U:U"),"1.Requirements (필요량)"),SUMIFS(INDIRECT("'PSI WM REF'!"&amp;SUBSTITUTE(ADDRESS(1,MATCH(AE$2,INDIRECT("'PSI WM REF'!"&amp;"5:5"),0)),"$1","")&amp;":"&amp;SUBSTITUTE(ADDRESS(1,MATCH(AE$2,INDIRECT("'PSI WM REF'!"&amp;"5:5"),0)),"$1","")),INDIRECT("'PSI WM REF'!"&amp;"C:C"),$G507,INDIRECT("'PSI WM REF'!"&amp;"U:U"),"1.Requirements (필요량)"),ABS(SUMIFS(INDIRECT("'PSI WM REF'!"&amp;SUBSTITUTE(ADDRESS(1,MATCH(AE$2,INDIRECT("'PSI WM REF'!"&amp;"5:5"),0)),"$1","")&amp;":"&amp;SUBSTITUTE(ADDRESS(1,MATCH(AE$2,INDIRECT("'PSI WM REF'!"&amp;"5:5"),0)),"$1","")),INDIRECT("'PSI WM REF'!"&amp;"C:C"),$G507,INDIRECT("'PSI WM REF'!"&amp;"U:U"),"3.Balance stock (only SEHC)"))))+N(" [[[[               Comment: WM REF PSI              ]]]")+IFERROR(SUMIFS(INDIRECT("'PSI VC'!"&amp;SUBSTITUTE(ADDRESS(1,MATCH(AE$2,INDIRECT("'PSI VC'!"&amp;"3:3"),0)),"$1","")&amp;":"&amp;SUBSTITUTE(ADDRESS(1,MATCH(AE$2,INDIRECT("'PSI VC'!"&amp;"3:3"),0)),"$1","")),INDIRECT("'PSI VC'!"&amp;"A:A"),$G507),0)+N("[[[                    Comment: VC PSI                    ]]]")+SUMIFS(INDIRECT("'Assy PSI Shortage'!"&amp;SUBSTITUTE(ADDRESS(1,42+MATCH(AE$2,INDIRECT("'Assy PSI Shortage'!"&amp;"AQ2:BA2"),0)),"$1","")&amp;":"&amp;SUBSTITUTE(ADDRESS(1,42+MATCH(AE$2,INDIRECT("'Assy PSI Shortage'!"&amp;"AQ2:BA2"),0)),"$1","")),'Assy PSI Shortage'!$AP:$AP,'DA Injection'!$G507)+N("[[[                    Comment: Assy PSI                    ]]]")</f>
        <v>0</v>
      </c>
      <c r="AF508" s="464"/>
      <c r="AG508" s="463">
        <f ca="1">IF(SUMIFS(INDIRECT("'PSI WM REF'!"&amp;SUBSTITUTE(ADDRESS(1,MATCH(AG$2,INDIRECT("'PSI WM REF'!"&amp;"5:5"),0)),"$1","")&amp;":"&amp;SUBSTITUTE(ADDRESS(1,MATCH(AG$2,INDIRECT("'PSI WM REF'!"&amp;"5:5"),0)),"$1","")),INDIRECT("'PSI WM REF'!"&amp;"C:C"),$G507,INDIRECT("'PSI WM REF'!"&amp;"U:U"),"3.Balance stock (only SEHC)")&gt;0,0,IF(ABS(SUMIFS(INDIRECT("'PSI WM REF'!"&amp;SUBSTITUTE(ADDRESS(1,MATCH(AG$2,INDIRECT("'PSI WM REF'!"&amp;"5:5"),0)),"$1","")&amp;":"&amp;SUBSTITUTE(ADDRESS(1,MATCH(AG$2,INDIRECT("'PSI WM REF'!"&amp;"5:5"),0)),"$1","")),INDIRECT("'PSI WM REF'!"&amp;"C:C"),$G507,INDIRECT("'PSI WM REF'!"&amp;"U:U"),"3.Balance stock (only SEHC)"))&gt;SUMIFS(INDIRECT("'PSI WM REF'!"&amp;SUBSTITUTE(ADDRESS(1,MATCH(AG$2,INDIRECT("'PSI WM REF'!"&amp;"5:5"),0)),"$1","")&amp;":"&amp;SUBSTITUTE(ADDRESS(1,MATCH(AG$2,INDIRECT("'PSI WM REF'!"&amp;"5:5"),0)),"$1","")),INDIRECT("'PSI WM REF'!"&amp;"C:C"),$G507,INDIRECT("'PSI WM REF'!"&amp;"U:U"),"1.Requirements (필요량)"),SUMIFS(INDIRECT("'PSI WM REF'!"&amp;SUBSTITUTE(ADDRESS(1,MATCH(AG$2,INDIRECT("'PSI WM REF'!"&amp;"5:5"),0)),"$1","")&amp;":"&amp;SUBSTITUTE(ADDRESS(1,MATCH(AG$2,INDIRECT("'PSI WM REF'!"&amp;"5:5"),0)),"$1","")),INDIRECT("'PSI WM REF'!"&amp;"C:C"),$G507,INDIRECT("'PSI WM REF'!"&amp;"U:U"),"1.Requirements (필요량)"),ABS(SUMIFS(INDIRECT("'PSI WM REF'!"&amp;SUBSTITUTE(ADDRESS(1,MATCH(AG$2,INDIRECT("'PSI WM REF'!"&amp;"5:5"),0)),"$1","")&amp;":"&amp;SUBSTITUTE(ADDRESS(1,MATCH(AG$2,INDIRECT("'PSI WM REF'!"&amp;"5:5"),0)),"$1","")),INDIRECT("'PSI WM REF'!"&amp;"C:C"),$G507,INDIRECT("'PSI WM REF'!"&amp;"U:U"),"3.Balance stock (only SEHC)"))))+N(" [[[[               Comment: WM REF PSI              ]]]")+IFERROR(SUMIFS(INDIRECT("'PSI VC'!"&amp;SUBSTITUTE(ADDRESS(1,MATCH(AG$2,INDIRECT("'PSI VC'!"&amp;"3:3"),0)),"$1","")&amp;":"&amp;SUBSTITUTE(ADDRESS(1,MATCH(AG$2,INDIRECT("'PSI VC'!"&amp;"3:3"),0)),"$1","")),INDIRECT("'PSI VC'!"&amp;"A:A"),$G507),0)+N("[[[                    Comment: VC PSI                    ]]]")+SUMIFS(INDIRECT("'Assy PSI Shortage'!"&amp;SUBSTITUTE(ADDRESS(1,42+MATCH(AG$2,INDIRECT("'Assy PSI Shortage'!"&amp;"AQ2:BA2"),0)),"$1","")&amp;":"&amp;SUBSTITUTE(ADDRESS(1,42+MATCH(AG$2,INDIRECT("'Assy PSI Shortage'!"&amp;"AQ2:BA2"),0)),"$1","")),'Assy PSI Shortage'!$AP:$AP,'DA Injection'!$G507)+N("[[[                    Comment: Assy PSI                    ]]]")</f>
        <v>0</v>
      </c>
      <c r="AH508" s="464"/>
      <c r="AI508" s="463">
        <f ca="1">IF(SUMIFS(INDIRECT("'PSI WM REF'!"&amp;SUBSTITUTE(ADDRESS(1,MATCH(AI$2,INDIRECT("'PSI WM REF'!"&amp;"5:5"),0)),"$1","")&amp;":"&amp;SUBSTITUTE(ADDRESS(1,MATCH(AI$2,INDIRECT("'PSI WM REF'!"&amp;"5:5"),0)),"$1","")),INDIRECT("'PSI WM REF'!"&amp;"C:C"),$G507,INDIRECT("'PSI WM REF'!"&amp;"U:U"),"3.Balance stock (only SEHC)")&gt;0,0,IF(ABS(SUMIFS(INDIRECT("'PSI WM REF'!"&amp;SUBSTITUTE(ADDRESS(1,MATCH(AI$2,INDIRECT("'PSI WM REF'!"&amp;"5:5"),0)),"$1","")&amp;":"&amp;SUBSTITUTE(ADDRESS(1,MATCH(AI$2,INDIRECT("'PSI WM REF'!"&amp;"5:5"),0)),"$1","")),INDIRECT("'PSI WM REF'!"&amp;"C:C"),$G507,INDIRECT("'PSI WM REF'!"&amp;"U:U"),"3.Balance stock (only SEHC)"))&gt;SUMIFS(INDIRECT("'PSI WM REF'!"&amp;SUBSTITUTE(ADDRESS(1,MATCH(AI$2,INDIRECT("'PSI WM REF'!"&amp;"5:5"),0)),"$1","")&amp;":"&amp;SUBSTITUTE(ADDRESS(1,MATCH(AI$2,INDIRECT("'PSI WM REF'!"&amp;"5:5"),0)),"$1","")),INDIRECT("'PSI WM REF'!"&amp;"C:C"),$G507,INDIRECT("'PSI WM REF'!"&amp;"U:U"),"1.Requirements (필요량)"),SUMIFS(INDIRECT("'PSI WM REF'!"&amp;SUBSTITUTE(ADDRESS(1,MATCH(AI$2,INDIRECT("'PSI WM REF'!"&amp;"5:5"),0)),"$1","")&amp;":"&amp;SUBSTITUTE(ADDRESS(1,MATCH(AI$2,INDIRECT("'PSI WM REF'!"&amp;"5:5"),0)),"$1","")),INDIRECT("'PSI WM REF'!"&amp;"C:C"),$G507,INDIRECT("'PSI WM REF'!"&amp;"U:U"),"1.Requirements (필요량)"),ABS(SUMIFS(INDIRECT("'PSI WM REF'!"&amp;SUBSTITUTE(ADDRESS(1,MATCH(AI$2,INDIRECT("'PSI WM REF'!"&amp;"5:5"),0)),"$1","")&amp;":"&amp;SUBSTITUTE(ADDRESS(1,MATCH(AI$2,INDIRECT("'PSI WM REF'!"&amp;"5:5"),0)),"$1","")),INDIRECT("'PSI WM REF'!"&amp;"C:C"),$G507,INDIRECT("'PSI WM REF'!"&amp;"U:U"),"3.Balance stock (only SEHC)"))))+N(" [[[[               Comment: WM REF PSI              ]]]")+IFERROR(SUMIFS(INDIRECT("'PSI VC'!"&amp;SUBSTITUTE(ADDRESS(1,MATCH(AI$2,INDIRECT("'PSI VC'!"&amp;"3:3"),0)),"$1","")&amp;":"&amp;SUBSTITUTE(ADDRESS(1,MATCH(AI$2,INDIRECT("'PSI VC'!"&amp;"3:3"),0)),"$1","")),INDIRECT("'PSI VC'!"&amp;"A:A"),$G507),0)+N("[[[                    Comment: VC PSI                    ]]]")+SUMIFS(INDIRECT("'Assy PSI Shortage'!"&amp;SUBSTITUTE(ADDRESS(1,42+MATCH(AI$2,INDIRECT("'Assy PSI Shortage'!"&amp;"AQ2:BA2"),0)),"$1","")&amp;":"&amp;SUBSTITUTE(ADDRESS(1,42+MATCH(AI$2,INDIRECT("'Assy PSI Shortage'!"&amp;"AQ2:BA2"),0)),"$1","")),'Assy PSI Shortage'!$AP:$AP,'DA Injection'!$G507)+N("[[[                    Comment: Assy PSI                    ]]]")</f>
        <v>0</v>
      </c>
      <c r="AJ508" s="464"/>
      <c r="AK508" s="150"/>
      <c r="AL508" s="150"/>
      <c r="AM508" s="150"/>
      <c r="AN508" s="150"/>
      <c r="AO508" s="150"/>
      <c r="AP508" s="150"/>
      <c r="AQ508" s="150"/>
      <c r="AR508" s="150"/>
      <c r="AS508" s="150"/>
      <c r="AT508" s="150"/>
      <c r="AU508" s="150"/>
      <c r="AV508" s="150"/>
      <c r="AW508" s="150"/>
      <c r="AX508" s="150"/>
      <c r="AY508" s="150"/>
      <c r="AZ508" s="150"/>
      <c r="BA508" s="150"/>
      <c r="BB508" s="150"/>
      <c r="BC508" s="150"/>
      <c r="BD508" s="150"/>
      <c r="BE508" s="150"/>
      <c r="BF508" s="150"/>
      <c r="BG508" s="150"/>
      <c r="BH508" s="150"/>
      <c r="BI508" s="150"/>
      <c r="BJ508" s="150"/>
      <c r="BK508" s="150"/>
      <c r="BL508" s="150"/>
      <c r="BM508" s="150"/>
      <c r="BN508" s="150"/>
      <c r="BO508" s="150"/>
      <c r="BP508" s="150"/>
      <c r="BQ508" s="150"/>
      <c r="BR508" s="150"/>
    </row>
    <row r="509" spans="1:70" s="115" customFormat="1" ht="33">
      <c r="A509" s="114"/>
      <c r="B509" s="121"/>
      <c r="C509" s="144">
        <f t="shared" ca="1" si="538"/>
        <v>73</v>
      </c>
      <c r="D509" s="264" t="str">
        <f t="shared" ca="1" si="538"/>
        <v>-</v>
      </c>
      <c r="E509" s="144">
        <f t="shared" ref="E509:M509" ca="1" si="604">E508</f>
        <v>31</v>
      </c>
      <c r="F509" s="144">
        <f t="shared" ca="1" si="604"/>
        <v>850</v>
      </c>
      <c r="G509" s="434" t="str">
        <f t="shared" ca="1" si="604"/>
        <v>DJ64-01005N</v>
      </c>
      <c r="H509" s="196">
        <f t="shared" ca="1" si="604"/>
        <v>-1427</v>
      </c>
      <c r="I509" s="144">
        <f t="shared" si="604"/>
        <v>0</v>
      </c>
      <c r="J509" s="212">
        <f t="shared" ca="1" si="604"/>
        <v>1</v>
      </c>
      <c r="K509" s="146">
        <f t="shared" ca="1" si="604"/>
        <v>1427</v>
      </c>
      <c r="L509" s="146">
        <f t="shared" ca="1" si="604"/>
        <v>57</v>
      </c>
      <c r="M509" s="146">
        <f t="shared" ca="1" si="604"/>
        <v>2</v>
      </c>
      <c r="N509" s="193">
        <f t="shared" ca="1" si="546"/>
        <v>126.31578947368421</v>
      </c>
      <c r="O509" s="134"/>
      <c r="P509" s="127" t="s">
        <v>240</v>
      </c>
      <c r="Q509" s="208"/>
      <c r="R509" s="208"/>
      <c r="S509" s="208"/>
      <c r="T509" s="208"/>
      <c r="U509" s="208"/>
      <c r="V509" s="208"/>
      <c r="W509" s="208"/>
      <c r="X509" s="208"/>
      <c r="Y509" s="208"/>
      <c r="Z509" s="208"/>
      <c r="AA509" s="208"/>
      <c r="AB509" s="208"/>
      <c r="AC509" s="208"/>
      <c r="AD509" s="208"/>
      <c r="AE509" s="208"/>
      <c r="AF509" s="208"/>
      <c r="AG509" s="208"/>
      <c r="AH509" s="208"/>
      <c r="AI509" s="208"/>
      <c r="AJ509" s="208"/>
      <c r="AK509" s="150"/>
      <c r="AL509" s="150"/>
      <c r="AM509" s="150"/>
      <c r="AN509" s="150"/>
      <c r="AO509" s="150"/>
      <c r="AP509" s="150"/>
      <c r="AQ509" s="150"/>
      <c r="AR509" s="150"/>
      <c r="AS509" s="150"/>
      <c r="AT509" s="150"/>
      <c r="AU509" s="150"/>
      <c r="AV509" s="150"/>
      <c r="AW509" s="150"/>
      <c r="AX509" s="150"/>
      <c r="AY509" s="150"/>
      <c r="AZ509" s="150"/>
      <c r="BA509" s="150"/>
      <c r="BB509" s="150"/>
      <c r="BC509" s="150"/>
      <c r="BD509" s="150"/>
      <c r="BE509" s="150"/>
      <c r="BF509" s="150"/>
      <c r="BG509" s="150"/>
      <c r="BH509" s="150"/>
      <c r="BI509" s="150"/>
      <c r="BJ509" s="150"/>
      <c r="BK509" s="150"/>
      <c r="BL509" s="150"/>
      <c r="BM509" s="150"/>
      <c r="BN509" s="150"/>
      <c r="BO509" s="150"/>
      <c r="BP509" s="150"/>
      <c r="BQ509" s="150"/>
      <c r="BR509" s="150"/>
    </row>
    <row r="510" spans="1:70" s="55" customFormat="1" ht="33">
      <c r="A510" s="54">
        <f ca="1">IF(ISTEXT($G510),COUNTIF($G$6:$G510,"*")," ")</f>
        <v>505</v>
      </c>
      <c r="B510" s="122">
        <v>43524</v>
      </c>
      <c r="C510" s="144">
        <f t="shared" ca="1" si="538"/>
        <v>73</v>
      </c>
      <c r="D510" s="264" t="str">
        <f t="shared" ca="1" si="538"/>
        <v>-</v>
      </c>
      <c r="E510" s="144">
        <f t="shared" ref="E510:M510" ca="1" si="605">E509</f>
        <v>31</v>
      </c>
      <c r="F510" s="144">
        <f t="shared" ca="1" si="605"/>
        <v>850</v>
      </c>
      <c r="G510" s="434" t="str">
        <f t="shared" ca="1" si="605"/>
        <v>DJ64-01005N</v>
      </c>
      <c r="H510" s="196">
        <f t="shared" ca="1" si="605"/>
        <v>-1427</v>
      </c>
      <c r="I510" s="144">
        <f t="shared" si="605"/>
        <v>0</v>
      </c>
      <c r="J510" s="212">
        <f t="shared" ca="1" si="605"/>
        <v>1</v>
      </c>
      <c r="K510" s="146">
        <f t="shared" ca="1" si="605"/>
        <v>1427</v>
      </c>
      <c r="L510" s="146">
        <f t="shared" ca="1" si="605"/>
        <v>57</v>
      </c>
      <c r="M510" s="146">
        <f t="shared" ca="1" si="605"/>
        <v>2</v>
      </c>
      <c r="N510" s="193">
        <f t="shared" ca="1" si="546"/>
        <v>126.31578947368421</v>
      </c>
      <c r="O510" s="198">
        <f ca="1">SUM(Q510:AJ510)-H507-I507</f>
        <v>1427</v>
      </c>
      <c r="P510" s="127" t="s">
        <v>232</v>
      </c>
      <c r="Q510" s="128">
        <f t="shared" ref="Q510:AJ510" ca="1" si="606">Q509*$N507</f>
        <v>0</v>
      </c>
      <c r="R510" s="128">
        <f t="shared" ca="1" si="606"/>
        <v>0</v>
      </c>
      <c r="S510" s="128">
        <f t="shared" ca="1" si="606"/>
        <v>0</v>
      </c>
      <c r="T510" s="128">
        <f t="shared" ca="1" si="606"/>
        <v>0</v>
      </c>
      <c r="U510" s="128">
        <f t="shared" ca="1" si="606"/>
        <v>0</v>
      </c>
      <c r="V510" s="128">
        <f t="shared" ca="1" si="606"/>
        <v>0</v>
      </c>
      <c r="W510" s="128">
        <f t="shared" ca="1" si="606"/>
        <v>0</v>
      </c>
      <c r="X510" s="128">
        <f t="shared" ca="1" si="606"/>
        <v>0</v>
      </c>
      <c r="Y510" s="128">
        <f t="shared" ca="1" si="606"/>
        <v>0</v>
      </c>
      <c r="Z510" s="128">
        <f t="shared" ca="1" si="606"/>
        <v>0</v>
      </c>
      <c r="AA510" s="128">
        <f t="shared" ca="1" si="606"/>
        <v>0</v>
      </c>
      <c r="AB510" s="128">
        <f t="shared" ca="1" si="606"/>
        <v>0</v>
      </c>
      <c r="AC510" s="128">
        <f t="shared" ca="1" si="606"/>
        <v>0</v>
      </c>
      <c r="AD510" s="128">
        <f t="shared" ca="1" si="606"/>
        <v>0</v>
      </c>
      <c r="AE510" s="128">
        <f t="shared" ca="1" si="606"/>
        <v>0</v>
      </c>
      <c r="AF510" s="128">
        <f t="shared" ca="1" si="606"/>
        <v>0</v>
      </c>
      <c r="AG510" s="128">
        <f t="shared" ca="1" si="606"/>
        <v>0</v>
      </c>
      <c r="AH510" s="128">
        <f t="shared" ca="1" si="606"/>
        <v>0</v>
      </c>
      <c r="AI510" s="128">
        <f t="shared" ca="1" si="606"/>
        <v>0</v>
      </c>
      <c r="AJ510" s="128">
        <f t="shared" ca="1" si="606"/>
        <v>0</v>
      </c>
      <c r="AK510" s="151"/>
      <c r="AL510" s="151"/>
      <c r="AM510" s="151"/>
      <c r="AN510" s="151"/>
      <c r="AO510" s="151"/>
      <c r="AP510" s="151"/>
      <c r="AQ510" s="151"/>
      <c r="AR510" s="151"/>
      <c r="AS510" s="151"/>
      <c r="AT510" s="151"/>
      <c r="AU510" s="151"/>
      <c r="AV510" s="151"/>
      <c r="AW510" s="151"/>
      <c r="AX510" s="151"/>
      <c r="AY510" s="151"/>
      <c r="AZ510" s="151"/>
      <c r="BA510" s="151"/>
      <c r="BB510" s="151"/>
      <c r="BC510" s="151"/>
      <c r="BD510" s="151"/>
      <c r="BE510" s="151"/>
      <c r="BF510" s="151"/>
      <c r="BG510" s="151"/>
      <c r="BH510" s="151"/>
      <c r="BI510" s="151"/>
      <c r="BJ510" s="151"/>
      <c r="BK510" s="151"/>
      <c r="BL510" s="151"/>
      <c r="BM510" s="151"/>
      <c r="BN510" s="151"/>
      <c r="BO510" s="151"/>
      <c r="BP510" s="151"/>
      <c r="BQ510" s="151"/>
      <c r="BR510" s="151"/>
    </row>
    <row r="511" spans="1:70" s="38" customFormat="1" ht="33">
      <c r="A511" s="35"/>
      <c r="B511" s="123"/>
      <c r="C511" s="144">
        <f t="shared" ca="1" si="538"/>
        <v>73</v>
      </c>
      <c r="D511" s="264" t="str">
        <f t="shared" ca="1" si="538"/>
        <v>-</v>
      </c>
      <c r="E511" s="144">
        <f t="shared" ref="E511:M511" ca="1" si="607">E510</f>
        <v>31</v>
      </c>
      <c r="F511" s="144">
        <f t="shared" ca="1" si="607"/>
        <v>850</v>
      </c>
      <c r="G511" s="434" t="str">
        <f t="shared" ca="1" si="607"/>
        <v>DJ64-01005N</v>
      </c>
      <c r="H511" s="196">
        <f t="shared" ca="1" si="607"/>
        <v>-1427</v>
      </c>
      <c r="I511" s="144">
        <f t="shared" si="607"/>
        <v>0</v>
      </c>
      <c r="J511" s="212">
        <f t="shared" ca="1" si="607"/>
        <v>1</v>
      </c>
      <c r="K511" s="146">
        <f t="shared" ca="1" si="607"/>
        <v>1427</v>
      </c>
      <c r="L511" s="146">
        <f t="shared" ca="1" si="607"/>
        <v>57</v>
      </c>
      <c r="M511" s="146">
        <f t="shared" ca="1" si="607"/>
        <v>2</v>
      </c>
      <c r="N511" s="193">
        <f t="shared" ca="1" si="546"/>
        <v>126.31578947368421</v>
      </c>
      <c r="O511" s="135">
        <f ca="1">SUM(Q511:AJ511)</f>
        <v>0</v>
      </c>
      <c r="P511" s="131" t="s">
        <v>233</v>
      </c>
      <c r="Q511" s="129">
        <f ca="1">SUMIFS('Production Result'!$D:$D,'Production Result'!$C:$C,'DA Injection'!$G511,'Production Result'!$B:$B,'DA Injection'!Q$2)</f>
        <v>0</v>
      </c>
      <c r="R511" s="129">
        <f ca="1">SUMIFS('Production Result'!$E:$E,'Production Result'!$C:$C,'DA Injection'!$G511,'Production Result'!$B:$B,'DA Injection'!Q$2)</f>
        <v>0</v>
      </c>
      <c r="S511" s="129">
        <f ca="1">SUMIFS('Production Result'!$D:$D,'Production Result'!$C:$C,'DA Injection'!$G511,'Production Result'!$B:$B,'DA Injection'!S$2)</f>
        <v>0</v>
      </c>
      <c r="T511" s="129">
        <f ca="1">SUMIFS('Production Result'!$E:$E,'Production Result'!$C:$C,'DA Injection'!$G511,'Production Result'!$B:$B,'DA Injection'!S$2)</f>
        <v>0</v>
      </c>
      <c r="U511" s="129">
        <f ca="1">SUMIFS('Production Result'!$D:$D,'Production Result'!$C:$C,'DA Injection'!$G511,'Production Result'!$B:$B,'DA Injection'!U$2)</f>
        <v>0</v>
      </c>
      <c r="V511" s="129">
        <f ca="1">SUMIFS('Production Result'!$E:$E,'Production Result'!$C:$C,'DA Injection'!$G511,'Production Result'!$B:$B,'DA Injection'!U$2)</f>
        <v>0</v>
      </c>
      <c r="W511" s="129">
        <f ca="1">SUMIFS('Production Result'!$D:$D,'Production Result'!$C:$C,'DA Injection'!$G511,'Production Result'!$B:$B,'DA Injection'!W$2)</f>
        <v>0</v>
      </c>
      <c r="X511" s="129">
        <f ca="1">SUMIFS('Production Result'!$E:$E,'Production Result'!$C:$C,'DA Injection'!$G511,'Production Result'!$B:$B,'DA Injection'!W$2)</f>
        <v>0</v>
      </c>
      <c r="Y511" s="129">
        <f ca="1">SUMIFS('Production Result'!$D:$D,'Production Result'!$C:$C,'DA Injection'!$G511,'Production Result'!$B:$B,'DA Injection'!Y$2)</f>
        <v>0</v>
      </c>
      <c r="Z511" s="129">
        <f ca="1">SUMIFS('Production Result'!$E:$E,'Production Result'!$C:$C,'DA Injection'!$G511,'Production Result'!$B:$B,'DA Injection'!Y$2)</f>
        <v>0</v>
      </c>
      <c r="AA511" s="129">
        <f ca="1">SUMIFS('Production Result'!$D:$D,'Production Result'!$C:$C,'DA Injection'!$G511,'Production Result'!$B:$B,'DA Injection'!AA$2)</f>
        <v>0</v>
      </c>
      <c r="AB511" s="129">
        <f ca="1">SUMIFS('Production Result'!$E:$E,'Production Result'!$C:$C,'DA Injection'!$G511,'Production Result'!$B:$B,'DA Injection'!AA$2)</f>
        <v>0</v>
      </c>
      <c r="AC511" s="129">
        <f ca="1">SUMIFS('Production Result'!$D:$D,'Production Result'!$C:$C,'DA Injection'!$G511,'Production Result'!$B:$B,'DA Injection'!AC$2)</f>
        <v>0</v>
      </c>
      <c r="AD511" s="129">
        <f ca="1">SUMIFS('Production Result'!$E:$E,'Production Result'!$C:$C,'DA Injection'!$G511,'Production Result'!$B:$B,'DA Injection'!AC$2)</f>
        <v>0</v>
      </c>
      <c r="AE511" s="129">
        <f ca="1">SUMIFS('Production Result'!$D:$D,'Production Result'!$C:$C,'DA Injection'!$G511,'Production Result'!$B:$B,'DA Injection'!AE$2)</f>
        <v>0</v>
      </c>
      <c r="AF511" s="129">
        <f ca="1">SUMIFS('Production Result'!$E:$E,'Production Result'!$C:$C,'DA Injection'!$G511,'Production Result'!$B:$B,'DA Injection'!AE$2)</f>
        <v>0</v>
      </c>
      <c r="AG511" s="129">
        <f ca="1">SUMIFS('Production Result'!$D:$D,'Production Result'!$C:$C,'DA Injection'!$G511,'Production Result'!$B:$B,'DA Injection'!AG$2)</f>
        <v>0</v>
      </c>
      <c r="AH511" s="129">
        <f ca="1">SUMIFS('Production Result'!$E:$E,'Production Result'!$C:$C,'DA Injection'!$G511,'Production Result'!$B:$B,'DA Injection'!AG$2)</f>
        <v>0</v>
      </c>
      <c r="AI511" s="129">
        <f ca="1">SUMIFS('Production Result'!$D:$D,'Production Result'!$C:$C,'DA Injection'!$G511,'Production Result'!$B:$B,'DA Injection'!AI$2)</f>
        <v>0</v>
      </c>
      <c r="AJ511" s="129">
        <f ca="1">SUMIFS('Production Result'!$E:$E,'Production Result'!$C:$C,'DA Injection'!$G511,'Production Result'!$B:$B,'DA Injection'!AI$2)</f>
        <v>0</v>
      </c>
      <c r="AK511" s="151"/>
      <c r="AL511" s="151"/>
      <c r="AM511" s="151"/>
      <c r="AN511" s="151"/>
      <c r="AO511" s="151"/>
      <c r="AP511" s="151"/>
      <c r="AQ511" s="151"/>
      <c r="AR511" s="151"/>
      <c r="AS511" s="151"/>
      <c r="AT511" s="151"/>
      <c r="AU511" s="151"/>
      <c r="AV511" s="151"/>
      <c r="AW511" s="151"/>
      <c r="AX511" s="151"/>
      <c r="AY511" s="151"/>
      <c r="AZ511" s="151"/>
      <c r="BA511" s="151"/>
      <c r="BB511" s="151"/>
      <c r="BC511" s="151"/>
      <c r="BD511" s="151"/>
      <c r="BE511" s="151"/>
      <c r="BF511" s="151"/>
      <c r="BG511" s="151"/>
      <c r="BH511" s="151"/>
      <c r="BI511" s="151"/>
      <c r="BJ511" s="151"/>
      <c r="BK511" s="151"/>
      <c r="BL511" s="151"/>
      <c r="BM511" s="151"/>
      <c r="BN511" s="151"/>
      <c r="BO511" s="151"/>
      <c r="BP511" s="151"/>
      <c r="BQ511" s="151"/>
      <c r="BR511" s="151"/>
    </row>
    <row r="512" spans="1:70" s="38" customFormat="1" ht="33">
      <c r="A512" s="35"/>
      <c r="B512" s="123"/>
      <c r="C512" s="144">
        <f t="shared" ca="1" si="538"/>
        <v>73</v>
      </c>
      <c r="D512" s="264" t="str">
        <f t="shared" ca="1" si="538"/>
        <v>-</v>
      </c>
      <c r="E512" s="144">
        <f t="shared" ref="E512:M512" ca="1" si="608">E511</f>
        <v>31</v>
      </c>
      <c r="F512" s="144">
        <f t="shared" ca="1" si="608"/>
        <v>850</v>
      </c>
      <c r="G512" s="434" t="str">
        <f t="shared" ca="1" si="608"/>
        <v>DJ64-01005N</v>
      </c>
      <c r="H512" s="196">
        <f t="shared" ca="1" si="608"/>
        <v>-1427</v>
      </c>
      <c r="I512" s="144">
        <f t="shared" si="608"/>
        <v>0</v>
      </c>
      <c r="J512" s="212">
        <f t="shared" ca="1" si="608"/>
        <v>1</v>
      </c>
      <c r="K512" s="146">
        <f t="shared" ca="1" si="608"/>
        <v>1427</v>
      </c>
      <c r="L512" s="146">
        <f t="shared" ca="1" si="608"/>
        <v>57</v>
      </c>
      <c r="M512" s="146">
        <f t="shared" ca="1" si="608"/>
        <v>2</v>
      </c>
      <c r="N512" s="193">
        <f t="shared" ca="1" si="546"/>
        <v>126.31578947368421</v>
      </c>
      <c r="O512" s="135">
        <f ca="1">SUM(Q512:AJ512)</f>
        <v>0</v>
      </c>
      <c r="P512" s="132" t="s">
        <v>234</v>
      </c>
      <c r="Q512" s="129">
        <f ca="1">SUMIFS('Production Result'!$F:$F,'Production Result'!$C:$C,'DA Injection'!$G512,'Production Result'!$B:$B,'DA Injection'!Q$2)</f>
        <v>0</v>
      </c>
      <c r="R512" s="129">
        <f ca="1">SUMIFS('Production Result'!$G:$G,'Production Result'!$C:$C,'DA Injection'!$G512,'Production Result'!$B:$B,'DA Injection'!Q$2)</f>
        <v>0</v>
      </c>
      <c r="S512" s="129">
        <f ca="1">SUMIFS('Production Result'!$F:$F,'Production Result'!$C:$C,'DA Injection'!$G512,'Production Result'!$B:$B,'DA Injection'!S$2)</f>
        <v>0</v>
      </c>
      <c r="T512" s="129">
        <f ca="1">SUMIFS('Production Result'!$G:$G,'Production Result'!$C:$C,'DA Injection'!$G512,'Production Result'!$B:$B,'DA Injection'!S$2)</f>
        <v>0</v>
      </c>
      <c r="U512" s="129">
        <f ca="1">SUMIFS('Production Result'!$F:$F,'Production Result'!$C:$C,'DA Injection'!$G512,'Production Result'!$B:$B,'DA Injection'!U$2)</f>
        <v>0</v>
      </c>
      <c r="V512" s="129">
        <f ca="1">SUMIFS('Production Result'!$G:$G,'Production Result'!$C:$C,'DA Injection'!$G512,'Production Result'!$B:$B,'DA Injection'!U$2)</f>
        <v>0</v>
      </c>
      <c r="W512" s="129">
        <f ca="1">SUMIFS('Production Result'!$F:$F,'Production Result'!$C:$C,'DA Injection'!$G512,'Production Result'!$B:$B,'DA Injection'!W$2)</f>
        <v>0</v>
      </c>
      <c r="X512" s="129">
        <f ca="1">SUMIFS('Production Result'!$G:$G,'Production Result'!$C:$C,'DA Injection'!$G512,'Production Result'!$B:$B,'DA Injection'!W$2)</f>
        <v>0</v>
      </c>
      <c r="Y512" s="129">
        <f ca="1">SUMIFS('Production Result'!$F:$F,'Production Result'!$C:$C,'DA Injection'!$G512,'Production Result'!$B:$B,'DA Injection'!Y$2)</f>
        <v>0</v>
      </c>
      <c r="Z512" s="129">
        <f ca="1">SUMIFS('Production Result'!$G:$G,'Production Result'!$C:$C,'DA Injection'!$G512,'Production Result'!$B:$B,'DA Injection'!Y$2)</f>
        <v>0</v>
      </c>
      <c r="AA512" s="129">
        <f ca="1">SUMIFS('Production Result'!$F:$F,'Production Result'!$C:$C,'DA Injection'!$G512,'Production Result'!$B:$B,'DA Injection'!AA$2)</f>
        <v>0</v>
      </c>
      <c r="AB512" s="129">
        <f ca="1">SUMIFS('Production Result'!$G:$G,'Production Result'!$C:$C,'DA Injection'!$G512,'Production Result'!$B:$B,'DA Injection'!AA$2)</f>
        <v>0</v>
      </c>
      <c r="AC512" s="129">
        <f ca="1">SUMIFS('Production Result'!$F:$F,'Production Result'!$C:$C,'DA Injection'!$G512,'Production Result'!$B:$B,'DA Injection'!AC$2)</f>
        <v>0</v>
      </c>
      <c r="AD512" s="129">
        <f ca="1">SUMIFS('Production Result'!$G:$G,'Production Result'!$C:$C,'DA Injection'!$G512,'Production Result'!$B:$B,'DA Injection'!AC$2)</f>
        <v>0</v>
      </c>
      <c r="AE512" s="129">
        <f ca="1">SUMIFS('Production Result'!$F:$F,'Production Result'!$C:$C,'DA Injection'!$G512,'Production Result'!$B:$B,'DA Injection'!AE$2)</f>
        <v>0</v>
      </c>
      <c r="AF512" s="129">
        <f ca="1">SUMIFS('Production Result'!$G:$G,'Production Result'!$C:$C,'DA Injection'!$G512,'Production Result'!$B:$B,'DA Injection'!AE$2)</f>
        <v>0</v>
      </c>
      <c r="AG512" s="129">
        <f ca="1">SUMIFS('Production Result'!$F:$F,'Production Result'!$C:$C,'DA Injection'!$G512,'Production Result'!$B:$B,'DA Injection'!AG$2)</f>
        <v>0</v>
      </c>
      <c r="AH512" s="129">
        <f ca="1">SUMIFS('Production Result'!$G:$G,'Production Result'!$C:$C,'DA Injection'!$G512,'Production Result'!$B:$B,'DA Injection'!AG$2)</f>
        <v>0</v>
      </c>
      <c r="AI512" s="129">
        <f ca="1">SUMIFS('Production Result'!$F:$F,'Production Result'!$C:$C,'DA Injection'!$G512,'Production Result'!$B:$B,'DA Injection'!AI$2)</f>
        <v>0</v>
      </c>
      <c r="AJ512" s="129">
        <f ca="1">SUMIFS('Production Result'!$G:$G,'Production Result'!$C:$C,'DA Injection'!$G512,'Production Result'!$B:$B,'DA Injection'!AI$2)</f>
        <v>0</v>
      </c>
      <c r="AK512" s="151"/>
      <c r="AL512" s="151"/>
      <c r="AM512" s="151"/>
      <c r="AN512" s="151"/>
      <c r="AO512" s="151"/>
      <c r="AP512" s="151"/>
      <c r="AQ512" s="151"/>
      <c r="AR512" s="151"/>
      <c r="AS512" s="151"/>
      <c r="AT512" s="151"/>
      <c r="AU512" s="151"/>
      <c r="AV512" s="151"/>
      <c r="AW512" s="151"/>
      <c r="AX512" s="151"/>
      <c r="AY512" s="151"/>
      <c r="AZ512" s="151"/>
      <c r="BA512" s="151"/>
      <c r="BB512" s="151"/>
      <c r="BC512" s="151"/>
      <c r="BD512" s="151"/>
      <c r="BE512" s="151"/>
      <c r="BF512" s="151"/>
      <c r="BG512" s="151"/>
      <c r="BH512" s="151"/>
      <c r="BI512" s="151"/>
      <c r="BJ512" s="151"/>
      <c r="BK512" s="151"/>
      <c r="BL512" s="151"/>
      <c r="BM512" s="151"/>
      <c r="BN512" s="151"/>
      <c r="BO512" s="151"/>
      <c r="BP512" s="151"/>
      <c r="BQ512" s="151"/>
      <c r="BR512" s="151"/>
    </row>
    <row r="513" spans="1:70" s="38" customFormat="1" ht="33">
      <c r="A513" s="35"/>
      <c r="B513" s="123"/>
      <c r="C513" s="145">
        <f t="shared" ca="1" si="538"/>
        <v>73</v>
      </c>
      <c r="D513" s="264" t="str">
        <f t="shared" ca="1" si="538"/>
        <v>-</v>
      </c>
      <c r="E513" s="145">
        <f t="shared" ref="E513:M513" ca="1" si="609">E512</f>
        <v>31</v>
      </c>
      <c r="F513" s="145">
        <f t="shared" ca="1" si="609"/>
        <v>850</v>
      </c>
      <c r="G513" s="435" t="str">
        <f t="shared" ca="1" si="609"/>
        <v>DJ64-01005N</v>
      </c>
      <c r="H513" s="196">
        <f t="shared" ca="1" si="609"/>
        <v>-1427</v>
      </c>
      <c r="I513" s="145">
        <f t="shared" si="609"/>
        <v>0</v>
      </c>
      <c r="J513" s="213">
        <f t="shared" ca="1" si="609"/>
        <v>1</v>
      </c>
      <c r="K513" s="146">
        <f t="shared" ca="1" si="609"/>
        <v>1427</v>
      </c>
      <c r="L513" s="146">
        <f t="shared" ca="1" si="609"/>
        <v>57</v>
      </c>
      <c r="M513" s="146">
        <f t="shared" ca="1" si="609"/>
        <v>2</v>
      </c>
      <c r="N513" s="194">
        <f t="shared" ca="1" si="546"/>
        <v>126.31578947368421</v>
      </c>
      <c r="O513" s="137" t="e">
        <f ca="1">O512/O511</f>
        <v>#DIV/0!</v>
      </c>
      <c r="P513" s="136" t="s">
        <v>239</v>
      </c>
      <c r="Q513" s="138" t="str">
        <f t="shared" ref="Q513:AJ513" ca="1" si="610">IFERROR(Q512/Q511,"")</f>
        <v/>
      </c>
      <c r="R513" s="138" t="str">
        <f t="shared" ca="1" si="610"/>
        <v/>
      </c>
      <c r="S513" s="138" t="str">
        <f t="shared" ca="1" si="610"/>
        <v/>
      </c>
      <c r="T513" s="138" t="str">
        <f t="shared" ca="1" si="610"/>
        <v/>
      </c>
      <c r="U513" s="138" t="str">
        <f t="shared" ca="1" si="610"/>
        <v/>
      </c>
      <c r="V513" s="138" t="str">
        <f t="shared" ca="1" si="610"/>
        <v/>
      </c>
      <c r="W513" s="138" t="str">
        <f t="shared" ca="1" si="610"/>
        <v/>
      </c>
      <c r="X513" s="138" t="str">
        <f t="shared" ca="1" si="610"/>
        <v/>
      </c>
      <c r="Y513" s="138" t="str">
        <f t="shared" ca="1" si="610"/>
        <v/>
      </c>
      <c r="Z513" s="138" t="str">
        <f t="shared" ca="1" si="610"/>
        <v/>
      </c>
      <c r="AA513" s="138" t="str">
        <f t="shared" ca="1" si="610"/>
        <v/>
      </c>
      <c r="AB513" s="138" t="str">
        <f t="shared" ca="1" si="610"/>
        <v/>
      </c>
      <c r="AC513" s="138" t="str">
        <f t="shared" ca="1" si="610"/>
        <v/>
      </c>
      <c r="AD513" s="138" t="str">
        <f t="shared" ca="1" si="610"/>
        <v/>
      </c>
      <c r="AE513" s="138" t="str">
        <f t="shared" ca="1" si="610"/>
        <v/>
      </c>
      <c r="AF513" s="138" t="str">
        <f t="shared" ca="1" si="610"/>
        <v/>
      </c>
      <c r="AG513" s="138" t="str">
        <f t="shared" ca="1" si="610"/>
        <v/>
      </c>
      <c r="AH513" s="138" t="str">
        <f t="shared" ca="1" si="610"/>
        <v/>
      </c>
      <c r="AI513" s="138" t="str">
        <f t="shared" ca="1" si="610"/>
        <v/>
      </c>
      <c r="AJ513" s="138" t="str">
        <f t="shared" ca="1" si="610"/>
        <v/>
      </c>
      <c r="AK513" s="151"/>
      <c r="AL513" s="151"/>
      <c r="AM513" s="151"/>
      <c r="AN513" s="151"/>
      <c r="AO513" s="151"/>
      <c r="AP513" s="151"/>
      <c r="AQ513" s="151"/>
      <c r="AR513" s="151"/>
      <c r="AS513" s="151"/>
      <c r="AT513" s="151"/>
      <c r="AU513" s="151"/>
      <c r="AV513" s="151"/>
      <c r="AW513" s="151"/>
      <c r="AX513" s="151"/>
      <c r="AY513" s="151"/>
      <c r="AZ513" s="151"/>
      <c r="BA513" s="151"/>
      <c r="BB513" s="151"/>
      <c r="BC513" s="151"/>
      <c r="BD513" s="151"/>
      <c r="BE513" s="151"/>
      <c r="BF513" s="151"/>
      <c r="BG513" s="151"/>
      <c r="BH513" s="151"/>
      <c r="BI513" s="151"/>
      <c r="BJ513" s="151"/>
      <c r="BK513" s="151"/>
      <c r="BL513" s="151"/>
      <c r="BM513" s="151"/>
      <c r="BN513" s="151"/>
      <c r="BO513" s="151"/>
      <c r="BP513" s="151"/>
      <c r="BQ513" s="151"/>
      <c r="BR513" s="151"/>
    </row>
    <row r="514" spans="1:70" s="115" customFormat="1" ht="33">
      <c r="A514" s="114"/>
      <c r="B514" s="121"/>
      <c r="C514" s="141">
        <f ca="1">IF(P518="Good",COUNTIF(INDIRECT("P1:P"&amp;ROW(P518)),"Good"))</f>
        <v>74</v>
      </c>
      <c r="D514" s="285">
        <f ca="1">IFERROR(SUM(Q518:AJ518)/SUM(Q517:AJ517),"-")</f>
        <v>0.21336363636363637</v>
      </c>
      <c r="E514" s="139">
        <f ca="1">VLOOKUP(G514,'Code List'!B:D,2,0)</f>
        <v>33</v>
      </c>
      <c r="F514" s="139">
        <f ca="1">VLOOKUP(G514,'Code List'!B:D,3,0)</f>
        <v>150</v>
      </c>
      <c r="G514" s="87" t="str">
        <f ca="1">VLOOKUP(C514,'Code List'!A:B,2,0)</f>
        <v>DJ66-00638D</v>
      </c>
      <c r="H514" s="195">
        <f ca="1">SUM(Q515:AJ515)-K514</f>
        <v>11004</v>
      </c>
      <c r="I514" s="133">
        <v>35000</v>
      </c>
      <c r="J514" s="211">
        <f ca="1">VLOOKUP(G514,'Code List'!B:G,6,0)</f>
        <v>0.5</v>
      </c>
      <c r="K514" s="140">
        <f ca="1">SUMIFS(Stock!C:C,Stock!B:B,'DA Injection'!G514)+SUMIFS(Stock!C:C,Stock!B:B,VLOOKUP('DA Injection'!G514,'Code List'!$B:$K,10,0))</f>
        <v>0</v>
      </c>
      <c r="L514" s="140">
        <f ca="1">VLOOKUP(G514,'Code List'!B:F,4,0)</f>
        <v>48</v>
      </c>
      <c r="M514" s="140">
        <f ca="1">VLOOKUP(G514,'Code List'!B:F,5,0)</f>
        <v>2</v>
      </c>
      <c r="N514" s="197">
        <f t="shared" ca="1" si="546"/>
        <v>150</v>
      </c>
      <c r="O514" s="134"/>
      <c r="P514" s="124" t="s">
        <v>231</v>
      </c>
      <c r="Q514" s="125" t="s">
        <v>228</v>
      </c>
      <c r="R514" s="126" t="s">
        <v>229</v>
      </c>
      <c r="S514" s="125" t="s">
        <v>228</v>
      </c>
      <c r="T514" s="126" t="s">
        <v>229</v>
      </c>
      <c r="U514" s="125" t="s">
        <v>228</v>
      </c>
      <c r="V514" s="126" t="s">
        <v>229</v>
      </c>
      <c r="W514" s="125" t="s">
        <v>228</v>
      </c>
      <c r="X514" s="126" t="s">
        <v>229</v>
      </c>
      <c r="Y514" s="125" t="s">
        <v>228</v>
      </c>
      <c r="Z514" s="126" t="s">
        <v>229</v>
      </c>
      <c r="AA514" s="125" t="s">
        <v>228</v>
      </c>
      <c r="AB514" s="126" t="s">
        <v>229</v>
      </c>
      <c r="AC514" s="125" t="s">
        <v>228</v>
      </c>
      <c r="AD514" s="126" t="s">
        <v>229</v>
      </c>
      <c r="AE514" s="125" t="s">
        <v>228</v>
      </c>
      <c r="AF514" s="126" t="s">
        <v>229</v>
      </c>
      <c r="AG514" s="125" t="s">
        <v>228</v>
      </c>
      <c r="AH514" s="126" t="s">
        <v>229</v>
      </c>
      <c r="AI514" s="125" t="s">
        <v>228</v>
      </c>
      <c r="AJ514" s="126" t="s">
        <v>229</v>
      </c>
      <c r="AK514" s="150"/>
      <c r="AL514" s="150"/>
      <c r="AM514" s="150"/>
      <c r="AN514" s="150"/>
      <c r="AO514" s="150"/>
      <c r="AP514" s="150"/>
      <c r="AQ514" s="150"/>
      <c r="AR514" s="150"/>
      <c r="AS514" s="150"/>
      <c r="AT514" s="150"/>
      <c r="AU514" s="150"/>
      <c r="AV514" s="150"/>
      <c r="AW514" s="150"/>
      <c r="AX514" s="150"/>
      <c r="AY514" s="150"/>
      <c r="AZ514" s="150"/>
      <c r="BA514" s="150"/>
      <c r="BB514" s="150"/>
      <c r="BC514" s="150"/>
      <c r="BD514" s="150"/>
      <c r="BE514" s="150"/>
      <c r="BF514" s="150"/>
      <c r="BG514" s="150"/>
      <c r="BH514" s="150"/>
      <c r="BI514" s="150"/>
      <c r="BJ514" s="150"/>
      <c r="BK514" s="150"/>
      <c r="BL514" s="150"/>
      <c r="BM514" s="150"/>
      <c r="BN514" s="150"/>
      <c r="BO514" s="150"/>
      <c r="BP514" s="150"/>
      <c r="BQ514" s="150"/>
      <c r="BR514" s="150"/>
    </row>
    <row r="515" spans="1:70" s="115" customFormat="1" ht="66.95" customHeight="1">
      <c r="A515" s="114"/>
      <c r="B515" s="121"/>
      <c r="C515" s="144">
        <f t="shared" ref="C515:M515" ca="1" si="611">C514</f>
        <v>74</v>
      </c>
      <c r="D515" s="264">
        <f t="shared" ca="1" si="611"/>
        <v>0.21336363636363637</v>
      </c>
      <c r="E515" s="144">
        <f t="shared" ca="1" si="611"/>
        <v>33</v>
      </c>
      <c r="F515" s="144">
        <f t="shared" ca="1" si="611"/>
        <v>150</v>
      </c>
      <c r="G515" s="144" t="str">
        <f t="shared" ca="1" si="611"/>
        <v>DJ66-00638D</v>
      </c>
      <c r="H515" s="196">
        <f t="shared" ca="1" si="611"/>
        <v>11004</v>
      </c>
      <c r="I515" s="144">
        <f t="shared" si="611"/>
        <v>35000</v>
      </c>
      <c r="J515" s="212">
        <f t="shared" ca="1" si="611"/>
        <v>0.5</v>
      </c>
      <c r="K515" s="146">
        <f t="shared" ca="1" si="611"/>
        <v>0</v>
      </c>
      <c r="L515" s="146">
        <f t="shared" ca="1" si="611"/>
        <v>48</v>
      </c>
      <c r="M515" s="146">
        <f t="shared" ca="1" si="611"/>
        <v>2</v>
      </c>
      <c r="N515" s="193">
        <f t="shared" ca="1" si="546"/>
        <v>150</v>
      </c>
      <c r="O515" s="134" t="s">
        <v>238</v>
      </c>
      <c r="P515" s="124"/>
      <c r="Q515" s="463">
        <f ca="1">IF(SUMIFS(INDIRECT("'PSI WM REF'!"&amp;SUBSTITUTE(ADDRESS(1,MATCH(Q$2,INDIRECT("'PSI WM REF'!"&amp;"5:5"),0)),"$1","")&amp;":"&amp;SUBSTITUTE(ADDRESS(1,MATCH(Q$2,INDIRECT("'PSI WM REF'!"&amp;"5:5"),0)),"$1","")),INDIRECT("'PSI WM REF'!"&amp;"C:C"),$G514,INDIRECT("'PSI WM REF'!"&amp;"U:U"),"3.Balance stock (only SEHC)")&gt;0,0,IF(ABS(SUMIFS(INDIRECT("'PSI WM REF'!"&amp;SUBSTITUTE(ADDRESS(1,MATCH(Q$2,INDIRECT("'PSI WM REF'!"&amp;"5:5"),0)),"$1","")&amp;":"&amp;SUBSTITUTE(ADDRESS(1,MATCH(Q$2,INDIRECT("'PSI WM REF'!"&amp;"5:5"),0)),"$1","")),INDIRECT("'PSI WM REF'!"&amp;"C:C"),$G514,INDIRECT("'PSI WM REF'!"&amp;"U:U"),"3.Balance stock (only SEHC)"))&gt;SUMIFS(INDIRECT("'PSI WM REF'!"&amp;SUBSTITUTE(ADDRESS(1,MATCH(Q$2,INDIRECT("'PSI WM REF'!"&amp;"5:5"),0)),"$1","")&amp;":"&amp;SUBSTITUTE(ADDRESS(1,MATCH(Q$2,INDIRECT("'PSI WM REF'!"&amp;"5:5"),0)),"$1","")),INDIRECT("'PSI WM REF'!"&amp;"C:C"),$G514,INDIRECT("'PSI WM REF'!"&amp;"U:U"),"1.Requirements (필요량)"),SUMIFS(INDIRECT("'PSI WM REF'!"&amp;SUBSTITUTE(ADDRESS(1,MATCH(Q$2,INDIRECT("'PSI WM REF'!"&amp;"5:5"),0)),"$1","")&amp;":"&amp;SUBSTITUTE(ADDRESS(1,MATCH(Q$2,INDIRECT("'PSI WM REF'!"&amp;"5:5"),0)),"$1","")),INDIRECT("'PSI WM REF'!"&amp;"C:C"),$G514,INDIRECT("'PSI WM REF'!"&amp;"U:U"),"1.Requirements (필요량)"),ABS(SUMIFS(INDIRECT("'PSI WM REF'!"&amp;SUBSTITUTE(ADDRESS(1,MATCH(Q$2,INDIRECT("'PSI WM REF'!"&amp;"5:5"),0)),"$1","")&amp;":"&amp;SUBSTITUTE(ADDRESS(1,MATCH(Q$2,INDIRECT("'PSI WM REF'!"&amp;"5:5"),0)),"$1","")),INDIRECT("'PSI WM REF'!"&amp;"C:C"),$G514,INDIRECT("'PSI WM REF'!"&amp;"U:U"),"3.Balance stock (only SEHC)"))))+N(" [[[[               Comment: WM REF PSI              ]]]")+IFERROR(SUMIFS(INDIRECT("'PSI VC'!"&amp;SUBSTITUTE(ADDRESS(1,MATCH(Q$2,INDIRECT("'PSI VC'!"&amp;"3:3"),0)),"$1","")&amp;":"&amp;SUBSTITUTE(ADDRESS(1,MATCH(Q$2,INDIRECT("'PSI VC'!"&amp;"3:3"),0)),"$1","")),INDIRECT("'PSI VC'!"&amp;"A:A"),$G514),0)+N("[[[                    Comment: VC PSI                    ]]]")+SUMIFS(INDIRECT("'Assy PSI Shortage'!"&amp;SUBSTITUTE(ADDRESS(1,42+MATCH(Q$2,INDIRECT("'Assy PSI Shortage'!"&amp;"AQ2:BA2"),0)),"$1","")&amp;":"&amp;SUBSTITUTE(ADDRESS(1,42+MATCH(Q$2,INDIRECT("'Assy PSI Shortage'!"&amp;"AQ2:BA2"),0)),"$1","")),'Assy PSI Shortage'!$AP:$AP,'DA Injection'!$G514)+N("[[[                    Comment: Assy PSI                    ]]]")</f>
        <v>5500</v>
      </c>
      <c r="R515" s="464"/>
      <c r="S515" s="463">
        <f ca="1">IF(SUMIFS(INDIRECT("'PSI WM REF'!"&amp;SUBSTITUTE(ADDRESS(1,MATCH(S$2,INDIRECT("'PSI WM REF'!"&amp;"5:5"),0)),"$1","")&amp;":"&amp;SUBSTITUTE(ADDRESS(1,MATCH(S$2,INDIRECT("'PSI WM REF'!"&amp;"5:5"),0)),"$1","")),INDIRECT("'PSI WM REF'!"&amp;"C:C"),$G514,INDIRECT("'PSI WM REF'!"&amp;"U:U"),"3.Balance stock (only SEHC)")&gt;0,0,IF(ABS(SUMIFS(INDIRECT("'PSI WM REF'!"&amp;SUBSTITUTE(ADDRESS(1,MATCH(S$2,INDIRECT("'PSI WM REF'!"&amp;"5:5"),0)),"$1","")&amp;":"&amp;SUBSTITUTE(ADDRESS(1,MATCH(S$2,INDIRECT("'PSI WM REF'!"&amp;"5:5"),0)),"$1","")),INDIRECT("'PSI WM REF'!"&amp;"C:C"),$G514,INDIRECT("'PSI WM REF'!"&amp;"U:U"),"3.Balance stock (only SEHC)"))&gt;SUMIFS(INDIRECT("'PSI WM REF'!"&amp;SUBSTITUTE(ADDRESS(1,MATCH(S$2,INDIRECT("'PSI WM REF'!"&amp;"5:5"),0)),"$1","")&amp;":"&amp;SUBSTITUTE(ADDRESS(1,MATCH(S$2,INDIRECT("'PSI WM REF'!"&amp;"5:5"),0)),"$1","")),INDIRECT("'PSI WM REF'!"&amp;"C:C"),$G514,INDIRECT("'PSI WM REF'!"&amp;"U:U"),"1.Requirements (필요량)"),SUMIFS(INDIRECT("'PSI WM REF'!"&amp;SUBSTITUTE(ADDRESS(1,MATCH(S$2,INDIRECT("'PSI WM REF'!"&amp;"5:5"),0)),"$1","")&amp;":"&amp;SUBSTITUTE(ADDRESS(1,MATCH(S$2,INDIRECT("'PSI WM REF'!"&amp;"5:5"),0)),"$1","")),INDIRECT("'PSI WM REF'!"&amp;"C:C"),$G514,INDIRECT("'PSI WM REF'!"&amp;"U:U"),"1.Requirements (필요량)"),ABS(SUMIFS(INDIRECT("'PSI WM REF'!"&amp;SUBSTITUTE(ADDRESS(1,MATCH(S$2,INDIRECT("'PSI WM REF'!"&amp;"5:5"),0)),"$1","")&amp;":"&amp;SUBSTITUTE(ADDRESS(1,MATCH(S$2,INDIRECT("'PSI WM REF'!"&amp;"5:5"),0)),"$1","")),INDIRECT("'PSI WM REF'!"&amp;"C:C"),$G514,INDIRECT("'PSI WM REF'!"&amp;"U:U"),"3.Balance stock (only SEHC)"))))+N(" [[[[               Comment: WM REF PSI              ]]]")+IFERROR(SUMIFS(INDIRECT("'PSI VC'!"&amp;SUBSTITUTE(ADDRESS(1,MATCH(S$2,INDIRECT("'PSI VC'!"&amp;"3:3"),0)),"$1","")&amp;":"&amp;SUBSTITUTE(ADDRESS(1,MATCH(S$2,INDIRECT("'PSI VC'!"&amp;"3:3"),0)),"$1","")),INDIRECT("'PSI VC'!"&amp;"A:A"),$G514),0)+N("[[[                    Comment: VC PSI                    ]]]")+SUMIFS(INDIRECT("'Assy PSI Shortage'!"&amp;SUBSTITUTE(ADDRESS(1,42+MATCH(S$2,INDIRECT("'Assy PSI Shortage'!"&amp;"AQ2:BA2"),0)),"$1","")&amp;":"&amp;SUBSTITUTE(ADDRESS(1,42+MATCH(S$2,INDIRECT("'Assy PSI Shortage'!"&amp;"AQ2:BA2"),0)),"$1","")),'Assy PSI Shortage'!$AP:$AP,'DA Injection'!$G514)+N("[[[                    Comment: Assy PSI                    ]]]")</f>
        <v>0</v>
      </c>
      <c r="T515" s="464"/>
      <c r="U515" s="463">
        <f ca="1">IF(SUMIFS(INDIRECT("'PSI WM REF'!"&amp;SUBSTITUTE(ADDRESS(1,MATCH(U$2,INDIRECT("'PSI WM REF'!"&amp;"5:5"),0)),"$1","")&amp;":"&amp;SUBSTITUTE(ADDRESS(1,MATCH(U$2,INDIRECT("'PSI WM REF'!"&amp;"5:5"),0)),"$1","")),INDIRECT("'PSI WM REF'!"&amp;"C:C"),$G514,INDIRECT("'PSI WM REF'!"&amp;"U:U"),"3.Balance stock (only SEHC)")&gt;0,0,IF(ABS(SUMIFS(INDIRECT("'PSI WM REF'!"&amp;SUBSTITUTE(ADDRESS(1,MATCH(U$2,INDIRECT("'PSI WM REF'!"&amp;"5:5"),0)),"$1","")&amp;":"&amp;SUBSTITUTE(ADDRESS(1,MATCH(U$2,INDIRECT("'PSI WM REF'!"&amp;"5:5"),0)),"$1","")),INDIRECT("'PSI WM REF'!"&amp;"C:C"),$G514,INDIRECT("'PSI WM REF'!"&amp;"U:U"),"3.Balance stock (only SEHC)"))&gt;SUMIFS(INDIRECT("'PSI WM REF'!"&amp;SUBSTITUTE(ADDRESS(1,MATCH(U$2,INDIRECT("'PSI WM REF'!"&amp;"5:5"),0)),"$1","")&amp;":"&amp;SUBSTITUTE(ADDRESS(1,MATCH(U$2,INDIRECT("'PSI WM REF'!"&amp;"5:5"),0)),"$1","")),INDIRECT("'PSI WM REF'!"&amp;"C:C"),$G514,INDIRECT("'PSI WM REF'!"&amp;"U:U"),"1.Requirements (필요량)"),SUMIFS(INDIRECT("'PSI WM REF'!"&amp;SUBSTITUTE(ADDRESS(1,MATCH(U$2,INDIRECT("'PSI WM REF'!"&amp;"5:5"),0)),"$1","")&amp;":"&amp;SUBSTITUTE(ADDRESS(1,MATCH(U$2,INDIRECT("'PSI WM REF'!"&amp;"5:5"),0)),"$1","")),INDIRECT("'PSI WM REF'!"&amp;"C:C"),$G514,INDIRECT("'PSI WM REF'!"&amp;"U:U"),"1.Requirements (필요량)"),ABS(SUMIFS(INDIRECT("'PSI WM REF'!"&amp;SUBSTITUTE(ADDRESS(1,MATCH(U$2,INDIRECT("'PSI WM REF'!"&amp;"5:5"),0)),"$1","")&amp;":"&amp;SUBSTITUTE(ADDRESS(1,MATCH(U$2,INDIRECT("'PSI WM REF'!"&amp;"5:5"),0)),"$1","")),INDIRECT("'PSI WM REF'!"&amp;"C:C"),$G514,INDIRECT("'PSI WM REF'!"&amp;"U:U"),"3.Balance stock (only SEHC)"))))+N(" [[[[               Comment: WM REF PSI              ]]]")+IFERROR(SUMIFS(INDIRECT("'PSI VC'!"&amp;SUBSTITUTE(ADDRESS(1,MATCH(U$2,INDIRECT("'PSI VC'!"&amp;"3:3"),0)),"$1","")&amp;":"&amp;SUBSTITUTE(ADDRESS(1,MATCH(U$2,INDIRECT("'PSI VC'!"&amp;"3:3"),0)),"$1","")),INDIRECT("'PSI VC'!"&amp;"A:A"),$G514),0)+N("[[[                    Comment: VC PSI                    ]]]")+SUMIFS(INDIRECT("'Assy PSI Shortage'!"&amp;SUBSTITUTE(ADDRESS(1,42+MATCH(U$2,INDIRECT("'Assy PSI Shortage'!"&amp;"AQ2:BA2"),0)),"$1","")&amp;":"&amp;SUBSTITUTE(ADDRESS(1,42+MATCH(U$2,INDIRECT("'Assy PSI Shortage'!"&amp;"AQ2:BA2"),0)),"$1","")),'Assy PSI Shortage'!$AP:$AP,'DA Injection'!$G514)+N("[[[                    Comment: Assy PSI                    ]]]")</f>
        <v>0</v>
      </c>
      <c r="V515" s="464"/>
      <c r="W515" s="463">
        <f ca="1">IF(SUMIFS(INDIRECT("'PSI WM REF'!"&amp;SUBSTITUTE(ADDRESS(1,MATCH(W$2,INDIRECT("'PSI WM REF'!"&amp;"5:5"),0)),"$1","")&amp;":"&amp;SUBSTITUTE(ADDRESS(1,MATCH(W$2,INDIRECT("'PSI WM REF'!"&amp;"5:5"),0)),"$1","")),INDIRECT("'PSI WM REF'!"&amp;"C:C"),$G514,INDIRECT("'PSI WM REF'!"&amp;"U:U"),"3.Balance stock (only SEHC)")&gt;0,0,IF(ABS(SUMIFS(INDIRECT("'PSI WM REF'!"&amp;SUBSTITUTE(ADDRESS(1,MATCH(W$2,INDIRECT("'PSI WM REF'!"&amp;"5:5"),0)),"$1","")&amp;":"&amp;SUBSTITUTE(ADDRESS(1,MATCH(W$2,INDIRECT("'PSI WM REF'!"&amp;"5:5"),0)),"$1","")),INDIRECT("'PSI WM REF'!"&amp;"C:C"),$G514,INDIRECT("'PSI WM REF'!"&amp;"U:U"),"3.Balance stock (only SEHC)"))&gt;SUMIFS(INDIRECT("'PSI WM REF'!"&amp;SUBSTITUTE(ADDRESS(1,MATCH(W$2,INDIRECT("'PSI WM REF'!"&amp;"5:5"),0)),"$1","")&amp;":"&amp;SUBSTITUTE(ADDRESS(1,MATCH(W$2,INDIRECT("'PSI WM REF'!"&amp;"5:5"),0)),"$1","")),INDIRECT("'PSI WM REF'!"&amp;"C:C"),$G514,INDIRECT("'PSI WM REF'!"&amp;"U:U"),"1.Requirements (필요량)"),SUMIFS(INDIRECT("'PSI WM REF'!"&amp;SUBSTITUTE(ADDRESS(1,MATCH(W$2,INDIRECT("'PSI WM REF'!"&amp;"5:5"),0)),"$1","")&amp;":"&amp;SUBSTITUTE(ADDRESS(1,MATCH(W$2,INDIRECT("'PSI WM REF'!"&amp;"5:5"),0)),"$1","")),INDIRECT("'PSI WM REF'!"&amp;"C:C"),$G514,INDIRECT("'PSI WM REF'!"&amp;"U:U"),"1.Requirements (필요량)"),ABS(SUMIFS(INDIRECT("'PSI WM REF'!"&amp;SUBSTITUTE(ADDRESS(1,MATCH(W$2,INDIRECT("'PSI WM REF'!"&amp;"5:5"),0)),"$1","")&amp;":"&amp;SUBSTITUTE(ADDRESS(1,MATCH(W$2,INDIRECT("'PSI WM REF'!"&amp;"5:5"),0)),"$1","")),INDIRECT("'PSI WM REF'!"&amp;"C:C"),$G514,INDIRECT("'PSI WM REF'!"&amp;"U:U"),"3.Balance stock (only SEHC)"))))+N(" [[[[               Comment: WM REF PSI              ]]]")+IFERROR(SUMIFS(INDIRECT("'PSI VC'!"&amp;SUBSTITUTE(ADDRESS(1,MATCH(W$2,INDIRECT("'PSI VC'!"&amp;"3:3"),0)),"$1","")&amp;":"&amp;SUBSTITUTE(ADDRESS(1,MATCH(W$2,INDIRECT("'PSI VC'!"&amp;"3:3"),0)),"$1","")),INDIRECT("'PSI VC'!"&amp;"A:A"),$G514),0)+N("[[[                    Comment: VC PSI                    ]]]")+SUMIFS(INDIRECT("'Assy PSI Shortage'!"&amp;SUBSTITUTE(ADDRESS(1,42+MATCH(W$2,INDIRECT("'Assy PSI Shortage'!"&amp;"AQ2:BA2"),0)),"$1","")&amp;":"&amp;SUBSTITUTE(ADDRESS(1,42+MATCH(W$2,INDIRECT("'Assy PSI Shortage'!"&amp;"AQ2:BA2"),0)),"$1","")),'Assy PSI Shortage'!$AP:$AP,'DA Injection'!$G514)+N("[[[                    Comment: Assy PSI                    ]]]")</f>
        <v>5504</v>
      </c>
      <c r="X515" s="464"/>
      <c r="Y515" s="463">
        <f ca="1">IF(SUMIFS(INDIRECT("'PSI WM REF'!"&amp;SUBSTITUTE(ADDRESS(1,MATCH(Y$2,INDIRECT("'PSI WM REF'!"&amp;"5:5"),0)),"$1","")&amp;":"&amp;SUBSTITUTE(ADDRESS(1,MATCH(Y$2,INDIRECT("'PSI WM REF'!"&amp;"5:5"),0)),"$1","")),INDIRECT("'PSI WM REF'!"&amp;"C:C"),$G514,INDIRECT("'PSI WM REF'!"&amp;"U:U"),"3.Balance stock (only SEHC)")&gt;0,0,IF(ABS(SUMIFS(INDIRECT("'PSI WM REF'!"&amp;SUBSTITUTE(ADDRESS(1,MATCH(Y$2,INDIRECT("'PSI WM REF'!"&amp;"5:5"),0)),"$1","")&amp;":"&amp;SUBSTITUTE(ADDRESS(1,MATCH(Y$2,INDIRECT("'PSI WM REF'!"&amp;"5:5"),0)),"$1","")),INDIRECT("'PSI WM REF'!"&amp;"C:C"),$G514,INDIRECT("'PSI WM REF'!"&amp;"U:U"),"3.Balance stock (only SEHC)"))&gt;SUMIFS(INDIRECT("'PSI WM REF'!"&amp;SUBSTITUTE(ADDRESS(1,MATCH(Y$2,INDIRECT("'PSI WM REF'!"&amp;"5:5"),0)),"$1","")&amp;":"&amp;SUBSTITUTE(ADDRESS(1,MATCH(Y$2,INDIRECT("'PSI WM REF'!"&amp;"5:5"),0)),"$1","")),INDIRECT("'PSI WM REF'!"&amp;"C:C"),$G514,INDIRECT("'PSI WM REF'!"&amp;"U:U"),"1.Requirements (필요량)"),SUMIFS(INDIRECT("'PSI WM REF'!"&amp;SUBSTITUTE(ADDRESS(1,MATCH(Y$2,INDIRECT("'PSI WM REF'!"&amp;"5:5"),0)),"$1","")&amp;":"&amp;SUBSTITUTE(ADDRESS(1,MATCH(Y$2,INDIRECT("'PSI WM REF'!"&amp;"5:5"),0)),"$1","")),INDIRECT("'PSI WM REF'!"&amp;"C:C"),$G514,INDIRECT("'PSI WM REF'!"&amp;"U:U"),"1.Requirements (필요량)"),ABS(SUMIFS(INDIRECT("'PSI WM REF'!"&amp;SUBSTITUTE(ADDRESS(1,MATCH(Y$2,INDIRECT("'PSI WM REF'!"&amp;"5:5"),0)),"$1","")&amp;":"&amp;SUBSTITUTE(ADDRESS(1,MATCH(Y$2,INDIRECT("'PSI WM REF'!"&amp;"5:5"),0)),"$1","")),INDIRECT("'PSI WM REF'!"&amp;"C:C"),$G514,INDIRECT("'PSI WM REF'!"&amp;"U:U"),"3.Balance stock (only SEHC)"))))+N(" [[[[               Comment: WM REF PSI              ]]]")+IFERROR(SUMIFS(INDIRECT("'PSI VC'!"&amp;SUBSTITUTE(ADDRESS(1,MATCH(Y$2,INDIRECT("'PSI VC'!"&amp;"3:3"),0)),"$1","")&amp;":"&amp;SUBSTITUTE(ADDRESS(1,MATCH(Y$2,INDIRECT("'PSI VC'!"&amp;"3:3"),0)),"$1","")),INDIRECT("'PSI VC'!"&amp;"A:A"),$G514),0)+N("[[[                    Comment: VC PSI                    ]]]")+SUMIFS(INDIRECT("'Assy PSI Shortage'!"&amp;SUBSTITUTE(ADDRESS(1,42+MATCH(Y$2,INDIRECT("'Assy PSI Shortage'!"&amp;"AQ2:BA2"),0)),"$1","")&amp;":"&amp;SUBSTITUTE(ADDRESS(1,42+MATCH(Y$2,INDIRECT("'Assy PSI Shortage'!"&amp;"AQ2:BA2"),0)),"$1","")),'Assy PSI Shortage'!$AP:$AP,'DA Injection'!$G514)+N("[[[                    Comment: Assy PSI                    ]]]")</f>
        <v>0</v>
      </c>
      <c r="Z515" s="464"/>
      <c r="AA515" s="463">
        <f ca="1">IF(SUMIFS(INDIRECT("'PSI WM REF'!"&amp;SUBSTITUTE(ADDRESS(1,MATCH(AA$2,INDIRECT("'PSI WM REF'!"&amp;"5:5"),0)),"$1","")&amp;":"&amp;SUBSTITUTE(ADDRESS(1,MATCH(AA$2,INDIRECT("'PSI WM REF'!"&amp;"5:5"),0)),"$1","")),INDIRECT("'PSI WM REF'!"&amp;"C:C"),$G514,INDIRECT("'PSI WM REF'!"&amp;"U:U"),"3.Balance stock (only SEHC)")&gt;0,0,IF(ABS(SUMIFS(INDIRECT("'PSI WM REF'!"&amp;SUBSTITUTE(ADDRESS(1,MATCH(AA$2,INDIRECT("'PSI WM REF'!"&amp;"5:5"),0)),"$1","")&amp;":"&amp;SUBSTITUTE(ADDRESS(1,MATCH(AA$2,INDIRECT("'PSI WM REF'!"&amp;"5:5"),0)),"$1","")),INDIRECT("'PSI WM REF'!"&amp;"C:C"),$G514,INDIRECT("'PSI WM REF'!"&amp;"U:U"),"3.Balance stock (only SEHC)"))&gt;SUMIFS(INDIRECT("'PSI WM REF'!"&amp;SUBSTITUTE(ADDRESS(1,MATCH(AA$2,INDIRECT("'PSI WM REF'!"&amp;"5:5"),0)),"$1","")&amp;":"&amp;SUBSTITUTE(ADDRESS(1,MATCH(AA$2,INDIRECT("'PSI WM REF'!"&amp;"5:5"),0)),"$1","")),INDIRECT("'PSI WM REF'!"&amp;"C:C"),$G514,INDIRECT("'PSI WM REF'!"&amp;"U:U"),"1.Requirements (필요량)"),SUMIFS(INDIRECT("'PSI WM REF'!"&amp;SUBSTITUTE(ADDRESS(1,MATCH(AA$2,INDIRECT("'PSI WM REF'!"&amp;"5:5"),0)),"$1","")&amp;":"&amp;SUBSTITUTE(ADDRESS(1,MATCH(AA$2,INDIRECT("'PSI WM REF'!"&amp;"5:5"),0)),"$1","")),INDIRECT("'PSI WM REF'!"&amp;"C:C"),$G514,INDIRECT("'PSI WM REF'!"&amp;"U:U"),"1.Requirements (필요량)"),ABS(SUMIFS(INDIRECT("'PSI WM REF'!"&amp;SUBSTITUTE(ADDRESS(1,MATCH(AA$2,INDIRECT("'PSI WM REF'!"&amp;"5:5"),0)),"$1","")&amp;":"&amp;SUBSTITUTE(ADDRESS(1,MATCH(AA$2,INDIRECT("'PSI WM REF'!"&amp;"5:5"),0)),"$1","")),INDIRECT("'PSI WM REF'!"&amp;"C:C"),$G514,INDIRECT("'PSI WM REF'!"&amp;"U:U"),"3.Balance stock (only SEHC)"))))+N(" [[[[               Comment: WM REF PSI              ]]]")+IFERROR(SUMIFS(INDIRECT("'PSI VC'!"&amp;SUBSTITUTE(ADDRESS(1,MATCH(AA$2,INDIRECT("'PSI VC'!"&amp;"3:3"),0)),"$1","")&amp;":"&amp;SUBSTITUTE(ADDRESS(1,MATCH(AA$2,INDIRECT("'PSI VC'!"&amp;"3:3"),0)),"$1","")),INDIRECT("'PSI VC'!"&amp;"A:A"),$G514),0)+N("[[[                    Comment: VC PSI                    ]]]")+SUMIFS(INDIRECT("'Assy PSI Shortage'!"&amp;SUBSTITUTE(ADDRESS(1,42+MATCH(AA$2,INDIRECT("'Assy PSI Shortage'!"&amp;"AQ2:BA2"),0)),"$1","")&amp;":"&amp;SUBSTITUTE(ADDRESS(1,42+MATCH(AA$2,INDIRECT("'Assy PSI Shortage'!"&amp;"AQ2:BA2"),0)),"$1","")),'Assy PSI Shortage'!$AP:$AP,'DA Injection'!$G514)+N("[[[                    Comment: Assy PSI                    ]]]")</f>
        <v>0</v>
      </c>
      <c r="AB515" s="464"/>
      <c r="AC515" s="463">
        <f ca="1">IF(SUMIFS(INDIRECT("'PSI WM REF'!"&amp;SUBSTITUTE(ADDRESS(1,MATCH(AC$2,INDIRECT("'PSI WM REF'!"&amp;"5:5"),0)),"$1","")&amp;":"&amp;SUBSTITUTE(ADDRESS(1,MATCH(AC$2,INDIRECT("'PSI WM REF'!"&amp;"5:5"),0)),"$1","")),INDIRECT("'PSI WM REF'!"&amp;"C:C"),$G514,INDIRECT("'PSI WM REF'!"&amp;"U:U"),"3.Balance stock (only SEHC)")&gt;0,0,IF(ABS(SUMIFS(INDIRECT("'PSI WM REF'!"&amp;SUBSTITUTE(ADDRESS(1,MATCH(AC$2,INDIRECT("'PSI WM REF'!"&amp;"5:5"),0)),"$1","")&amp;":"&amp;SUBSTITUTE(ADDRESS(1,MATCH(AC$2,INDIRECT("'PSI WM REF'!"&amp;"5:5"),0)),"$1","")),INDIRECT("'PSI WM REF'!"&amp;"C:C"),$G514,INDIRECT("'PSI WM REF'!"&amp;"U:U"),"3.Balance stock (only SEHC)"))&gt;SUMIFS(INDIRECT("'PSI WM REF'!"&amp;SUBSTITUTE(ADDRESS(1,MATCH(AC$2,INDIRECT("'PSI WM REF'!"&amp;"5:5"),0)),"$1","")&amp;":"&amp;SUBSTITUTE(ADDRESS(1,MATCH(AC$2,INDIRECT("'PSI WM REF'!"&amp;"5:5"),0)),"$1","")),INDIRECT("'PSI WM REF'!"&amp;"C:C"),$G514,INDIRECT("'PSI WM REF'!"&amp;"U:U"),"1.Requirements (필요량)"),SUMIFS(INDIRECT("'PSI WM REF'!"&amp;SUBSTITUTE(ADDRESS(1,MATCH(AC$2,INDIRECT("'PSI WM REF'!"&amp;"5:5"),0)),"$1","")&amp;":"&amp;SUBSTITUTE(ADDRESS(1,MATCH(AC$2,INDIRECT("'PSI WM REF'!"&amp;"5:5"),0)),"$1","")),INDIRECT("'PSI WM REF'!"&amp;"C:C"),$G514,INDIRECT("'PSI WM REF'!"&amp;"U:U"),"1.Requirements (필요량)"),ABS(SUMIFS(INDIRECT("'PSI WM REF'!"&amp;SUBSTITUTE(ADDRESS(1,MATCH(AC$2,INDIRECT("'PSI WM REF'!"&amp;"5:5"),0)),"$1","")&amp;":"&amp;SUBSTITUTE(ADDRESS(1,MATCH(AC$2,INDIRECT("'PSI WM REF'!"&amp;"5:5"),0)),"$1","")),INDIRECT("'PSI WM REF'!"&amp;"C:C"),$G514,INDIRECT("'PSI WM REF'!"&amp;"U:U"),"3.Balance stock (only SEHC)"))))+N(" [[[[               Comment: WM REF PSI              ]]]")+IFERROR(SUMIFS(INDIRECT("'PSI VC'!"&amp;SUBSTITUTE(ADDRESS(1,MATCH(AC$2,INDIRECT("'PSI VC'!"&amp;"3:3"),0)),"$1","")&amp;":"&amp;SUBSTITUTE(ADDRESS(1,MATCH(AC$2,INDIRECT("'PSI VC'!"&amp;"3:3"),0)),"$1","")),INDIRECT("'PSI VC'!"&amp;"A:A"),$G514),0)+N("[[[                    Comment: VC PSI                    ]]]")+SUMIFS(INDIRECT("'Assy PSI Shortage'!"&amp;SUBSTITUTE(ADDRESS(1,42+MATCH(AC$2,INDIRECT("'Assy PSI Shortage'!"&amp;"AQ2:BA2"),0)),"$1","")&amp;":"&amp;SUBSTITUTE(ADDRESS(1,42+MATCH(AC$2,INDIRECT("'Assy PSI Shortage'!"&amp;"AQ2:BA2"),0)),"$1","")),'Assy PSI Shortage'!$AP:$AP,'DA Injection'!$G514)+N("[[[                    Comment: Assy PSI                    ]]]")</f>
        <v>0</v>
      </c>
      <c r="AD515" s="464"/>
      <c r="AE515" s="463">
        <f ca="1">IF(SUMIFS(INDIRECT("'PSI WM REF'!"&amp;SUBSTITUTE(ADDRESS(1,MATCH(AE$2,INDIRECT("'PSI WM REF'!"&amp;"5:5"),0)),"$1","")&amp;":"&amp;SUBSTITUTE(ADDRESS(1,MATCH(AE$2,INDIRECT("'PSI WM REF'!"&amp;"5:5"),0)),"$1","")),INDIRECT("'PSI WM REF'!"&amp;"C:C"),$G514,INDIRECT("'PSI WM REF'!"&amp;"U:U"),"3.Balance stock (only SEHC)")&gt;0,0,IF(ABS(SUMIFS(INDIRECT("'PSI WM REF'!"&amp;SUBSTITUTE(ADDRESS(1,MATCH(AE$2,INDIRECT("'PSI WM REF'!"&amp;"5:5"),0)),"$1","")&amp;":"&amp;SUBSTITUTE(ADDRESS(1,MATCH(AE$2,INDIRECT("'PSI WM REF'!"&amp;"5:5"),0)),"$1","")),INDIRECT("'PSI WM REF'!"&amp;"C:C"),$G514,INDIRECT("'PSI WM REF'!"&amp;"U:U"),"3.Balance stock (only SEHC)"))&gt;SUMIFS(INDIRECT("'PSI WM REF'!"&amp;SUBSTITUTE(ADDRESS(1,MATCH(AE$2,INDIRECT("'PSI WM REF'!"&amp;"5:5"),0)),"$1","")&amp;":"&amp;SUBSTITUTE(ADDRESS(1,MATCH(AE$2,INDIRECT("'PSI WM REF'!"&amp;"5:5"),0)),"$1","")),INDIRECT("'PSI WM REF'!"&amp;"C:C"),$G514,INDIRECT("'PSI WM REF'!"&amp;"U:U"),"1.Requirements (필요량)"),SUMIFS(INDIRECT("'PSI WM REF'!"&amp;SUBSTITUTE(ADDRESS(1,MATCH(AE$2,INDIRECT("'PSI WM REF'!"&amp;"5:5"),0)),"$1","")&amp;":"&amp;SUBSTITUTE(ADDRESS(1,MATCH(AE$2,INDIRECT("'PSI WM REF'!"&amp;"5:5"),0)),"$1","")),INDIRECT("'PSI WM REF'!"&amp;"C:C"),$G514,INDIRECT("'PSI WM REF'!"&amp;"U:U"),"1.Requirements (필요량)"),ABS(SUMIFS(INDIRECT("'PSI WM REF'!"&amp;SUBSTITUTE(ADDRESS(1,MATCH(AE$2,INDIRECT("'PSI WM REF'!"&amp;"5:5"),0)),"$1","")&amp;":"&amp;SUBSTITUTE(ADDRESS(1,MATCH(AE$2,INDIRECT("'PSI WM REF'!"&amp;"5:5"),0)),"$1","")),INDIRECT("'PSI WM REF'!"&amp;"C:C"),$G514,INDIRECT("'PSI WM REF'!"&amp;"U:U"),"3.Balance stock (only SEHC)"))))+N(" [[[[               Comment: WM REF PSI              ]]]")+IFERROR(SUMIFS(INDIRECT("'PSI VC'!"&amp;SUBSTITUTE(ADDRESS(1,MATCH(AE$2,INDIRECT("'PSI VC'!"&amp;"3:3"),0)),"$1","")&amp;":"&amp;SUBSTITUTE(ADDRESS(1,MATCH(AE$2,INDIRECT("'PSI VC'!"&amp;"3:3"),0)),"$1","")),INDIRECT("'PSI VC'!"&amp;"A:A"),$G514),0)+N("[[[                    Comment: VC PSI                    ]]]")+SUMIFS(INDIRECT("'Assy PSI Shortage'!"&amp;SUBSTITUTE(ADDRESS(1,42+MATCH(AE$2,INDIRECT("'Assy PSI Shortage'!"&amp;"AQ2:BA2"),0)),"$1","")&amp;":"&amp;SUBSTITUTE(ADDRESS(1,42+MATCH(AE$2,INDIRECT("'Assy PSI Shortage'!"&amp;"AQ2:BA2"),0)),"$1","")),'Assy PSI Shortage'!$AP:$AP,'DA Injection'!$G514)+N("[[[                    Comment: Assy PSI                    ]]]")</f>
        <v>0</v>
      </c>
      <c r="AF515" s="464"/>
      <c r="AG515" s="463">
        <f ca="1">IF(SUMIFS(INDIRECT("'PSI WM REF'!"&amp;SUBSTITUTE(ADDRESS(1,MATCH(AG$2,INDIRECT("'PSI WM REF'!"&amp;"5:5"),0)),"$1","")&amp;":"&amp;SUBSTITUTE(ADDRESS(1,MATCH(AG$2,INDIRECT("'PSI WM REF'!"&amp;"5:5"),0)),"$1","")),INDIRECT("'PSI WM REF'!"&amp;"C:C"),$G514,INDIRECT("'PSI WM REF'!"&amp;"U:U"),"3.Balance stock (only SEHC)")&gt;0,0,IF(ABS(SUMIFS(INDIRECT("'PSI WM REF'!"&amp;SUBSTITUTE(ADDRESS(1,MATCH(AG$2,INDIRECT("'PSI WM REF'!"&amp;"5:5"),0)),"$1","")&amp;":"&amp;SUBSTITUTE(ADDRESS(1,MATCH(AG$2,INDIRECT("'PSI WM REF'!"&amp;"5:5"),0)),"$1","")),INDIRECT("'PSI WM REF'!"&amp;"C:C"),$G514,INDIRECT("'PSI WM REF'!"&amp;"U:U"),"3.Balance stock (only SEHC)"))&gt;SUMIFS(INDIRECT("'PSI WM REF'!"&amp;SUBSTITUTE(ADDRESS(1,MATCH(AG$2,INDIRECT("'PSI WM REF'!"&amp;"5:5"),0)),"$1","")&amp;":"&amp;SUBSTITUTE(ADDRESS(1,MATCH(AG$2,INDIRECT("'PSI WM REF'!"&amp;"5:5"),0)),"$1","")),INDIRECT("'PSI WM REF'!"&amp;"C:C"),$G514,INDIRECT("'PSI WM REF'!"&amp;"U:U"),"1.Requirements (필요량)"),SUMIFS(INDIRECT("'PSI WM REF'!"&amp;SUBSTITUTE(ADDRESS(1,MATCH(AG$2,INDIRECT("'PSI WM REF'!"&amp;"5:5"),0)),"$1","")&amp;":"&amp;SUBSTITUTE(ADDRESS(1,MATCH(AG$2,INDIRECT("'PSI WM REF'!"&amp;"5:5"),0)),"$1","")),INDIRECT("'PSI WM REF'!"&amp;"C:C"),$G514,INDIRECT("'PSI WM REF'!"&amp;"U:U"),"1.Requirements (필요량)"),ABS(SUMIFS(INDIRECT("'PSI WM REF'!"&amp;SUBSTITUTE(ADDRESS(1,MATCH(AG$2,INDIRECT("'PSI WM REF'!"&amp;"5:5"),0)),"$1","")&amp;":"&amp;SUBSTITUTE(ADDRESS(1,MATCH(AG$2,INDIRECT("'PSI WM REF'!"&amp;"5:5"),0)),"$1","")),INDIRECT("'PSI WM REF'!"&amp;"C:C"),$G514,INDIRECT("'PSI WM REF'!"&amp;"U:U"),"3.Balance stock (only SEHC)"))))+N(" [[[[               Comment: WM REF PSI              ]]]")+IFERROR(SUMIFS(INDIRECT("'PSI VC'!"&amp;SUBSTITUTE(ADDRESS(1,MATCH(AG$2,INDIRECT("'PSI VC'!"&amp;"3:3"),0)),"$1","")&amp;":"&amp;SUBSTITUTE(ADDRESS(1,MATCH(AG$2,INDIRECT("'PSI VC'!"&amp;"3:3"),0)),"$1","")),INDIRECT("'PSI VC'!"&amp;"A:A"),$G514),0)+N("[[[                    Comment: VC PSI                    ]]]")+SUMIFS(INDIRECT("'Assy PSI Shortage'!"&amp;SUBSTITUTE(ADDRESS(1,42+MATCH(AG$2,INDIRECT("'Assy PSI Shortage'!"&amp;"AQ2:BA2"),0)),"$1","")&amp;":"&amp;SUBSTITUTE(ADDRESS(1,42+MATCH(AG$2,INDIRECT("'Assy PSI Shortage'!"&amp;"AQ2:BA2"),0)),"$1","")),'Assy PSI Shortage'!$AP:$AP,'DA Injection'!$G514)+N("[[[                    Comment: Assy PSI                    ]]]")</f>
        <v>0</v>
      </c>
      <c r="AH515" s="464"/>
      <c r="AI515" s="463">
        <f ca="1">IF(SUMIFS(INDIRECT("'PSI WM REF'!"&amp;SUBSTITUTE(ADDRESS(1,MATCH(AI$2,INDIRECT("'PSI WM REF'!"&amp;"5:5"),0)),"$1","")&amp;":"&amp;SUBSTITUTE(ADDRESS(1,MATCH(AI$2,INDIRECT("'PSI WM REF'!"&amp;"5:5"),0)),"$1","")),INDIRECT("'PSI WM REF'!"&amp;"C:C"),$G514,INDIRECT("'PSI WM REF'!"&amp;"U:U"),"3.Balance stock (only SEHC)")&gt;0,0,IF(ABS(SUMIFS(INDIRECT("'PSI WM REF'!"&amp;SUBSTITUTE(ADDRESS(1,MATCH(AI$2,INDIRECT("'PSI WM REF'!"&amp;"5:5"),0)),"$1","")&amp;":"&amp;SUBSTITUTE(ADDRESS(1,MATCH(AI$2,INDIRECT("'PSI WM REF'!"&amp;"5:5"),0)),"$1","")),INDIRECT("'PSI WM REF'!"&amp;"C:C"),$G514,INDIRECT("'PSI WM REF'!"&amp;"U:U"),"3.Balance stock (only SEHC)"))&gt;SUMIFS(INDIRECT("'PSI WM REF'!"&amp;SUBSTITUTE(ADDRESS(1,MATCH(AI$2,INDIRECT("'PSI WM REF'!"&amp;"5:5"),0)),"$1","")&amp;":"&amp;SUBSTITUTE(ADDRESS(1,MATCH(AI$2,INDIRECT("'PSI WM REF'!"&amp;"5:5"),0)),"$1","")),INDIRECT("'PSI WM REF'!"&amp;"C:C"),$G514,INDIRECT("'PSI WM REF'!"&amp;"U:U"),"1.Requirements (필요량)"),SUMIFS(INDIRECT("'PSI WM REF'!"&amp;SUBSTITUTE(ADDRESS(1,MATCH(AI$2,INDIRECT("'PSI WM REF'!"&amp;"5:5"),0)),"$1","")&amp;":"&amp;SUBSTITUTE(ADDRESS(1,MATCH(AI$2,INDIRECT("'PSI WM REF'!"&amp;"5:5"),0)),"$1","")),INDIRECT("'PSI WM REF'!"&amp;"C:C"),$G514,INDIRECT("'PSI WM REF'!"&amp;"U:U"),"1.Requirements (필요량)"),ABS(SUMIFS(INDIRECT("'PSI WM REF'!"&amp;SUBSTITUTE(ADDRESS(1,MATCH(AI$2,INDIRECT("'PSI WM REF'!"&amp;"5:5"),0)),"$1","")&amp;":"&amp;SUBSTITUTE(ADDRESS(1,MATCH(AI$2,INDIRECT("'PSI WM REF'!"&amp;"5:5"),0)),"$1","")),INDIRECT("'PSI WM REF'!"&amp;"C:C"),$G514,INDIRECT("'PSI WM REF'!"&amp;"U:U"),"3.Balance stock (only SEHC)"))))+N(" [[[[               Comment: WM REF PSI              ]]]")+IFERROR(SUMIFS(INDIRECT("'PSI VC'!"&amp;SUBSTITUTE(ADDRESS(1,MATCH(AI$2,INDIRECT("'PSI VC'!"&amp;"3:3"),0)),"$1","")&amp;":"&amp;SUBSTITUTE(ADDRESS(1,MATCH(AI$2,INDIRECT("'PSI VC'!"&amp;"3:3"),0)),"$1","")),INDIRECT("'PSI VC'!"&amp;"A:A"),$G514),0)+N("[[[                    Comment: VC PSI                    ]]]")+SUMIFS(INDIRECT("'Assy PSI Shortage'!"&amp;SUBSTITUTE(ADDRESS(1,42+MATCH(AI$2,INDIRECT("'Assy PSI Shortage'!"&amp;"AQ2:BA2"),0)),"$1","")&amp;":"&amp;SUBSTITUTE(ADDRESS(1,42+MATCH(AI$2,INDIRECT("'Assy PSI Shortage'!"&amp;"AQ2:BA2"),0)),"$1","")),'Assy PSI Shortage'!$AP:$AP,'DA Injection'!$G514)+N("[[[                    Comment: Assy PSI                    ]]]")</f>
        <v>0</v>
      </c>
      <c r="AJ515" s="464"/>
      <c r="AK515" s="150"/>
      <c r="AL515" s="150"/>
      <c r="AM515" s="150"/>
      <c r="AN515" s="150"/>
      <c r="AO515" s="150"/>
      <c r="AP515" s="150"/>
      <c r="AQ515" s="150"/>
      <c r="AR515" s="150"/>
      <c r="AS515" s="150"/>
      <c r="AT515" s="150"/>
      <c r="AU515" s="150"/>
      <c r="AV515" s="150"/>
      <c r="AW515" s="150"/>
      <c r="AX515" s="150"/>
      <c r="AY515" s="150"/>
      <c r="AZ515" s="150"/>
      <c r="BA515" s="150"/>
      <c r="BB515" s="150"/>
      <c r="BC515" s="150"/>
      <c r="BD515" s="150"/>
      <c r="BE515" s="150"/>
      <c r="BF515" s="150"/>
      <c r="BG515" s="150"/>
      <c r="BH515" s="150"/>
      <c r="BI515" s="150"/>
      <c r="BJ515" s="150"/>
      <c r="BK515" s="150"/>
      <c r="BL515" s="150"/>
      <c r="BM515" s="150"/>
      <c r="BN515" s="150"/>
      <c r="BO515" s="150"/>
      <c r="BP515" s="150"/>
      <c r="BQ515" s="150"/>
      <c r="BR515" s="150"/>
    </row>
    <row r="516" spans="1:70" s="115" customFormat="1" ht="33">
      <c r="A516" s="114"/>
      <c r="B516" s="121"/>
      <c r="C516" s="144">
        <f t="shared" ca="1" si="538"/>
        <v>74</v>
      </c>
      <c r="D516" s="264">
        <f t="shared" ca="1" si="538"/>
        <v>0.21336363636363637</v>
      </c>
      <c r="E516" s="144">
        <f t="shared" ref="E516:M516" ca="1" si="612">E515</f>
        <v>33</v>
      </c>
      <c r="F516" s="144">
        <f t="shared" ca="1" si="612"/>
        <v>150</v>
      </c>
      <c r="G516" s="144" t="str">
        <f t="shared" ca="1" si="612"/>
        <v>DJ66-00638D</v>
      </c>
      <c r="H516" s="196">
        <f t="shared" ca="1" si="612"/>
        <v>11004</v>
      </c>
      <c r="I516" s="144">
        <f t="shared" si="612"/>
        <v>35000</v>
      </c>
      <c r="J516" s="212">
        <f t="shared" ca="1" si="612"/>
        <v>0.5</v>
      </c>
      <c r="K516" s="146">
        <f t="shared" ca="1" si="612"/>
        <v>0</v>
      </c>
      <c r="L516" s="146">
        <f t="shared" ca="1" si="612"/>
        <v>48</v>
      </c>
      <c r="M516" s="146">
        <f t="shared" ca="1" si="612"/>
        <v>2</v>
      </c>
      <c r="N516" s="193">
        <f t="shared" ca="1" si="546"/>
        <v>150</v>
      </c>
      <c r="O516" s="134"/>
      <c r="P516" s="127" t="s">
        <v>240</v>
      </c>
      <c r="Q516" s="208">
        <v>11</v>
      </c>
      <c r="R516" s="208">
        <v>11</v>
      </c>
      <c r="S516" s="208">
        <v>11</v>
      </c>
      <c r="T516" s="208">
        <v>11</v>
      </c>
      <c r="U516" s="208">
        <v>11</v>
      </c>
      <c r="V516" s="208">
        <v>11</v>
      </c>
      <c r="W516" s="208">
        <v>11</v>
      </c>
      <c r="X516" s="208">
        <v>11</v>
      </c>
      <c r="Y516" s="208">
        <v>11</v>
      </c>
      <c r="Z516" s="208">
        <v>11</v>
      </c>
      <c r="AA516" s="208">
        <v>11</v>
      </c>
      <c r="AB516" s="208">
        <v>11</v>
      </c>
      <c r="AC516" s="208">
        <v>11</v>
      </c>
      <c r="AD516" s="208">
        <v>11</v>
      </c>
      <c r="AE516" s="208">
        <v>11</v>
      </c>
      <c r="AF516" s="208">
        <v>11</v>
      </c>
      <c r="AG516" s="208">
        <v>11</v>
      </c>
      <c r="AH516" s="208">
        <v>11</v>
      </c>
      <c r="AI516" s="208">
        <v>11</v>
      </c>
      <c r="AJ516" s="208">
        <v>11</v>
      </c>
      <c r="AK516" s="150"/>
      <c r="AL516" s="150"/>
      <c r="AM516" s="150"/>
      <c r="AN516" s="150"/>
      <c r="AO516" s="150"/>
      <c r="AP516" s="150"/>
      <c r="AQ516" s="150"/>
      <c r="AR516" s="150"/>
      <c r="AS516" s="150"/>
      <c r="AT516" s="150"/>
      <c r="AU516" s="150"/>
      <c r="AV516" s="150"/>
      <c r="AW516" s="150"/>
      <c r="AX516" s="150"/>
      <c r="AY516" s="150"/>
      <c r="AZ516" s="150"/>
      <c r="BA516" s="150"/>
      <c r="BB516" s="150"/>
      <c r="BC516" s="150"/>
      <c r="BD516" s="150"/>
      <c r="BE516" s="150"/>
      <c r="BF516" s="150"/>
      <c r="BG516" s="150"/>
      <c r="BH516" s="150"/>
      <c r="BI516" s="150"/>
      <c r="BJ516" s="150"/>
      <c r="BK516" s="150"/>
      <c r="BL516" s="150"/>
      <c r="BM516" s="150"/>
      <c r="BN516" s="150"/>
      <c r="BO516" s="150"/>
      <c r="BP516" s="150"/>
      <c r="BQ516" s="150"/>
      <c r="BR516" s="150"/>
    </row>
    <row r="517" spans="1:70" s="55" customFormat="1" ht="33">
      <c r="A517" s="54">
        <f ca="1">IF(ISTEXT($G517),COUNTIF($G$6:$G517,"*")," ")</f>
        <v>512</v>
      </c>
      <c r="B517" s="122">
        <v>43524</v>
      </c>
      <c r="C517" s="144">
        <f t="shared" ref="C517:D580" ca="1" si="613">C516</f>
        <v>74</v>
      </c>
      <c r="D517" s="264">
        <f t="shared" ca="1" si="613"/>
        <v>0.21336363636363637</v>
      </c>
      <c r="E517" s="144">
        <f t="shared" ref="E517:M517" ca="1" si="614">E516</f>
        <v>33</v>
      </c>
      <c r="F517" s="144">
        <f t="shared" ca="1" si="614"/>
        <v>150</v>
      </c>
      <c r="G517" s="144" t="str">
        <f t="shared" ca="1" si="614"/>
        <v>DJ66-00638D</v>
      </c>
      <c r="H517" s="196">
        <f t="shared" ca="1" si="614"/>
        <v>11004</v>
      </c>
      <c r="I517" s="144">
        <f t="shared" si="614"/>
        <v>35000</v>
      </c>
      <c r="J517" s="212">
        <f t="shared" ca="1" si="614"/>
        <v>0.5</v>
      </c>
      <c r="K517" s="146">
        <f t="shared" ca="1" si="614"/>
        <v>0</v>
      </c>
      <c r="L517" s="146">
        <f t="shared" ca="1" si="614"/>
        <v>48</v>
      </c>
      <c r="M517" s="146">
        <f t="shared" ca="1" si="614"/>
        <v>2</v>
      </c>
      <c r="N517" s="193">
        <f t="shared" ca="1" si="546"/>
        <v>150</v>
      </c>
      <c r="O517" s="198">
        <f ca="1">SUM(Q517:AJ517)-H514-I514</f>
        <v>-13004</v>
      </c>
      <c r="P517" s="127" t="s">
        <v>232</v>
      </c>
      <c r="Q517" s="128">
        <f t="shared" ref="Q517:AJ517" ca="1" si="615">Q516*$N514</f>
        <v>1650</v>
      </c>
      <c r="R517" s="128">
        <f t="shared" ca="1" si="615"/>
        <v>1650</v>
      </c>
      <c r="S517" s="128">
        <f t="shared" ca="1" si="615"/>
        <v>1650</v>
      </c>
      <c r="T517" s="128">
        <f t="shared" ca="1" si="615"/>
        <v>1650</v>
      </c>
      <c r="U517" s="128">
        <f t="shared" ca="1" si="615"/>
        <v>1650</v>
      </c>
      <c r="V517" s="128">
        <f t="shared" ca="1" si="615"/>
        <v>1650</v>
      </c>
      <c r="W517" s="128">
        <f t="shared" ca="1" si="615"/>
        <v>1650</v>
      </c>
      <c r="X517" s="128">
        <f t="shared" ca="1" si="615"/>
        <v>1650</v>
      </c>
      <c r="Y517" s="128">
        <f t="shared" ca="1" si="615"/>
        <v>1650</v>
      </c>
      <c r="Z517" s="128">
        <f t="shared" ca="1" si="615"/>
        <v>1650</v>
      </c>
      <c r="AA517" s="128">
        <f t="shared" ca="1" si="615"/>
        <v>1650</v>
      </c>
      <c r="AB517" s="128">
        <f t="shared" ca="1" si="615"/>
        <v>1650</v>
      </c>
      <c r="AC517" s="128">
        <f t="shared" ca="1" si="615"/>
        <v>1650</v>
      </c>
      <c r="AD517" s="128">
        <f t="shared" ca="1" si="615"/>
        <v>1650</v>
      </c>
      <c r="AE517" s="128">
        <f t="shared" ca="1" si="615"/>
        <v>1650</v>
      </c>
      <c r="AF517" s="128">
        <f t="shared" ca="1" si="615"/>
        <v>1650</v>
      </c>
      <c r="AG517" s="128">
        <f t="shared" ca="1" si="615"/>
        <v>1650</v>
      </c>
      <c r="AH517" s="128">
        <f t="shared" ca="1" si="615"/>
        <v>1650</v>
      </c>
      <c r="AI517" s="128">
        <f t="shared" ca="1" si="615"/>
        <v>1650</v>
      </c>
      <c r="AJ517" s="128">
        <f t="shared" ca="1" si="615"/>
        <v>1650</v>
      </c>
      <c r="AK517" s="151"/>
      <c r="AL517" s="151"/>
      <c r="AM517" s="151"/>
      <c r="AN517" s="151"/>
      <c r="AO517" s="151"/>
      <c r="AP517" s="151"/>
      <c r="AQ517" s="151"/>
      <c r="AR517" s="151"/>
      <c r="AS517" s="151"/>
      <c r="AT517" s="151"/>
      <c r="AU517" s="151"/>
      <c r="AV517" s="151"/>
      <c r="AW517" s="151"/>
      <c r="AX517" s="151"/>
      <c r="AY517" s="151"/>
      <c r="AZ517" s="151"/>
      <c r="BA517" s="151"/>
      <c r="BB517" s="151"/>
      <c r="BC517" s="151"/>
      <c r="BD517" s="151"/>
      <c r="BE517" s="151"/>
      <c r="BF517" s="151"/>
      <c r="BG517" s="151"/>
      <c r="BH517" s="151"/>
      <c r="BI517" s="151"/>
      <c r="BJ517" s="151"/>
      <c r="BK517" s="151"/>
      <c r="BL517" s="151"/>
      <c r="BM517" s="151"/>
      <c r="BN517" s="151"/>
      <c r="BO517" s="151"/>
      <c r="BP517" s="151"/>
      <c r="BQ517" s="151"/>
      <c r="BR517" s="151"/>
    </row>
    <row r="518" spans="1:70" s="38" customFormat="1" ht="33">
      <c r="A518" s="35"/>
      <c r="B518" s="123"/>
      <c r="C518" s="144">
        <f t="shared" ca="1" si="613"/>
        <v>74</v>
      </c>
      <c r="D518" s="264">
        <f t="shared" ca="1" si="613"/>
        <v>0.21336363636363637</v>
      </c>
      <c r="E518" s="144">
        <f t="shared" ref="E518:M518" ca="1" si="616">E517</f>
        <v>33</v>
      </c>
      <c r="F518" s="144">
        <f t="shared" ca="1" si="616"/>
        <v>150</v>
      </c>
      <c r="G518" s="144" t="str">
        <f t="shared" ca="1" si="616"/>
        <v>DJ66-00638D</v>
      </c>
      <c r="H518" s="196">
        <f t="shared" ca="1" si="616"/>
        <v>11004</v>
      </c>
      <c r="I518" s="144">
        <f t="shared" si="616"/>
        <v>35000</v>
      </c>
      <c r="J518" s="212">
        <f t="shared" ca="1" si="616"/>
        <v>0.5</v>
      </c>
      <c r="K518" s="146">
        <f t="shared" ca="1" si="616"/>
        <v>0</v>
      </c>
      <c r="L518" s="146">
        <f t="shared" ca="1" si="616"/>
        <v>48</v>
      </c>
      <c r="M518" s="146">
        <f t="shared" ca="1" si="616"/>
        <v>2</v>
      </c>
      <c r="N518" s="193">
        <f t="shared" ca="1" si="546"/>
        <v>150</v>
      </c>
      <c r="O518" s="135">
        <f ca="1">SUM(Q518:AJ518)</f>
        <v>7041</v>
      </c>
      <c r="P518" s="131" t="s">
        <v>233</v>
      </c>
      <c r="Q518" s="129">
        <f ca="1">SUMIFS('Production Result'!$D:$D,'Production Result'!$C:$C,'DA Injection'!$G518,'Production Result'!$B:$B,'DA Injection'!Q$2)</f>
        <v>1720</v>
      </c>
      <c r="R518" s="129">
        <f ca="1">SUMIFS('Production Result'!$E:$E,'Production Result'!$C:$C,'DA Injection'!$G518,'Production Result'!$B:$B,'DA Injection'!Q$2)</f>
        <v>1793</v>
      </c>
      <c r="S518" s="129">
        <f ca="1">SUMIFS('Production Result'!$D:$D,'Production Result'!$C:$C,'DA Injection'!$G518,'Production Result'!$B:$B,'DA Injection'!S$2)</f>
        <v>1800</v>
      </c>
      <c r="T518" s="129">
        <f ca="1">SUMIFS('Production Result'!$E:$E,'Production Result'!$C:$C,'DA Injection'!$G518,'Production Result'!$B:$B,'DA Injection'!S$2)</f>
        <v>1728</v>
      </c>
      <c r="U518" s="129">
        <f ca="1">SUMIFS('Production Result'!$D:$D,'Production Result'!$C:$C,'DA Injection'!$G518,'Production Result'!$B:$B,'DA Injection'!U$2)</f>
        <v>0</v>
      </c>
      <c r="V518" s="129">
        <f ca="1">SUMIFS('Production Result'!$E:$E,'Production Result'!$C:$C,'DA Injection'!$G518,'Production Result'!$B:$B,'DA Injection'!U$2)</f>
        <v>0</v>
      </c>
      <c r="W518" s="129">
        <f ca="1">SUMIFS('Production Result'!$D:$D,'Production Result'!$C:$C,'DA Injection'!$G518,'Production Result'!$B:$B,'DA Injection'!W$2)</f>
        <v>0</v>
      </c>
      <c r="X518" s="129">
        <f ca="1">SUMIFS('Production Result'!$E:$E,'Production Result'!$C:$C,'DA Injection'!$G518,'Production Result'!$B:$B,'DA Injection'!W$2)</f>
        <v>0</v>
      </c>
      <c r="Y518" s="129">
        <f ca="1">SUMIFS('Production Result'!$D:$D,'Production Result'!$C:$C,'DA Injection'!$G518,'Production Result'!$B:$B,'DA Injection'!Y$2)</f>
        <v>0</v>
      </c>
      <c r="Z518" s="129">
        <f ca="1">SUMIFS('Production Result'!$E:$E,'Production Result'!$C:$C,'DA Injection'!$G518,'Production Result'!$B:$B,'DA Injection'!Y$2)</f>
        <v>0</v>
      </c>
      <c r="AA518" s="129">
        <f ca="1">SUMIFS('Production Result'!$D:$D,'Production Result'!$C:$C,'DA Injection'!$G518,'Production Result'!$B:$B,'DA Injection'!AA$2)</f>
        <v>0</v>
      </c>
      <c r="AB518" s="129">
        <f ca="1">SUMIFS('Production Result'!$E:$E,'Production Result'!$C:$C,'DA Injection'!$G518,'Production Result'!$B:$B,'DA Injection'!AA$2)</f>
        <v>0</v>
      </c>
      <c r="AC518" s="129">
        <f ca="1">SUMIFS('Production Result'!$D:$D,'Production Result'!$C:$C,'DA Injection'!$G518,'Production Result'!$B:$B,'DA Injection'!AC$2)</f>
        <v>0</v>
      </c>
      <c r="AD518" s="129">
        <f ca="1">SUMIFS('Production Result'!$E:$E,'Production Result'!$C:$C,'DA Injection'!$G518,'Production Result'!$B:$B,'DA Injection'!AC$2)</f>
        <v>0</v>
      </c>
      <c r="AE518" s="129">
        <f ca="1">SUMIFS('Production Result'!$D:$D,'Production Result'!$C:$C,'DA Injection'!$G518,'Production Result'!$B:$B,'DA Injection'!AE$2)</f>
        <v>0</v>
      </c>
      <c r="AF518" s="129">
        <f ca="1">SUMIFS('Production Result'!$E:$E,'Production Result'!$C:$C,'DA Injection'!$G518,'Production Result'!$B:$B,'DA Injection'!AE$2)</f>
        <v>0</v>
      </c>
      <c r="AG518" s="129">
        <f ca="1">SUMIFS('Production Result'!$D:$D,'Production Result'!$C:$C,'DA Injection'!$G518,'Production Result'!$B:$B,'DA Injection'!AG$2)</f>
        <v>0</v>
      </c>
      <c r="AH518" s="129">
        <f ca="1">SUMIFS('Production Result'!$E:$E,'Production Result'!$C:$C,'DA Injection'!$G518,'Production Result'!$B:$B,'DA Injection'!AG$2)</f>
        <v>0</v>
      </c>
      <c r="AI518" s="129">
        <f ca="1">SUMIFS('Production Result'!$D:$D,'Production Result'!$C:$C,'DA Injection'!$G518,'Production Result'!$B:$B,'DA Injection'!AI$2)</f>
        <v>0</v>
      </c>
      <c r="AJ518" s="129">
        <f ca="1">SUMIFS('Production Result'!$E:$E,'Production Result'!$C:$C,'DA Injection'!$G518,'Production Result'!$B:$B,'DA Injection'!AI$2)</f>
        <v>0</v>
      </c>
      <c r="AK518" s="151"/>
      <c r="AL518" s="151"/>
      <c r="AM518" s="151"/>
      <c r="AN518" s="151"/>
      <c r="AO518" s="151"/>
      <c r="AP518" s="151"/>
      <c r="AQ518" s="151"/>
      <c r="AR518" s="151"/>
      <c r="AS518" s="151"/>
      <c r="AT518" s="151"/>
      <c r="AU518" s="151"/>
      <c r="AV518" s="151"/>
      <c r="AW518" s="151"/>
      <c r="AX518" s="151"/>
      <c r="AY518" s="151"/>
      <c r="AZ518" s="151"/>
      <c r="BA518" s="151"/>
      <c r="BB518" s="151"/>
      <c r="BC518" s="151"/>
      <c r="BD518" s="151"/>
      <c r="BE518" s="151"/>
      <c r="BF518" s="151"/>
      <c r="BG518" s="151"/>
      <c r="BH518" s="151"/>
      <c r="BI518" s="151"/>
      <c r="BJ518" s="151"/>
      <c r="BK518" s="151"/>
      <c r="BL518" s="151"/>
      <c r="BM518" s="151"/>
      <c r="BN518" s="151"/>
      <c r="BO518" s="151"/>
      <c r="BP518" s="151"/>
      <c r="BQ518" s="151"/>
      <c r="BR518" s="151"/>
    </row>
    <row r="519" spans="1:70" s="38" customFormat="1" ht="33">
      <c r="A519" s="35"/>
      <c r="B519" s="123"/>
      <c r="C519" s="144">
        <f t="shared" ca="1" si="613"/>
        <v>74</v>
      </c>
      <c r="D519" s="264">
        <f t="shared" ca="1" si="613"/>
        <v>0.21336363636363637</v>
      </c>
      <c r="E519" s="144">
        <f t="shared" ref="E519:M519" ca="1" si="617">E518</f>
        <v>33</v>
      </c>
      <c r="F519" s="144">
        <f t="shared" ca="1" si="617"/>
        <v>150</v>
      </c>
      <c r="G519" s="144" t="str">
        <f t="shared" ca="1" si="617"/>
        <v>DJ66-00638D</v>
      </c>
      <c r="H519" s="196">
        <f t="shared" ca="1" si="617"/>
        <v>11004</v>
      </c>
      <c r="I519" s="144">
        <f t="shared" si="617"/>
        <v>35000</v>
      </c>
      <c r="J519" s="212">
        <f t="shared" ca="1" si="617"/>
        <v>0.5</v>
      </c>
      <c r="K519" s="146">
        <f t="shared" ca="1" si="617"/>
        <v>0</v>
      </c>
      <c r="L519" s="146">
        <f t="shared" ca="1" si="617"/>
        <v>48</v>
      </c>
      <c r="M519" s="146">
        <f t="shared" ca="1" si="617"/>
        <v>2</v>
      </c>
      <c r="N519" s="193">
        <f t="shared" ca="1" si="546"/>
        <v>150</v>
      </c>
      <c r="O519" s="135">
        <f ca="1">SUM(Q519:AJ519)</f>
        <v>156</v>
      </c>
      <c r="P519" s="132" t="s">
        <v>234</v>
      </c>
      <c r="Q519" s="129">
        <f ca="1">SUMIFS('Production Result'!$F:$F,'Production Result'!$C:$C,'DA Injection'!$G519,'Production Result'!$B:$B,'DA Injection'!Q$2)</f>
        <v>65</v>
      </c>
      <c r="R519" s="129">
        <f ca="1">SUMIFS('Production Result'!$G:$G,'Production Result'!$C:$C,'DA Injection'!$G519,'Production Result'!$B:$B,'DA Injection'!Q$2)</f>
        <v>70</v>
      </c>
      <c r="S519" s="129">
        <f ca="1">SUMIFS('Production Result'!$F:$F,'Production Result'!$C:$C,'DA Injection'!$G519,'Production Result'!$B:$B,'DA Injection'!S$2)</f>
        <v>0</v>
      </c>
      <c r="T519" s="129">
        <f ca="1">SUMIFS('Production Result'!$G:$G,'Production Result'!$C:$C,'DA Injection'!$G519,'Production Result'!$B:$B,'DA Injection'!S$2)</f>
        <v>21</v>
      </c>
      <c r="U519" s="129">
        <f ca="1">SUMIFS('Production Result'!$F:$F,'Production Result'!$C:$C,'DA Injection'!$G519,'Production Result'!$B:$B,'DA Injection'!U$2)</f>
        <v>0</v>
      </c>
      <c r="V519" s="129">
        <f ca="1">SUMIFS('Production Result'!$G:$G,'Production Result'!$C:$C,'DA Injection'!$G519,'Production Result'!$B:$B,'DA Injection'!U$2)</f>
        <v>0</v>
      </c>
      <c r="W519" s="129">
        <f ca="1">SUMIFS('Production Result'!$F:$F,'Production Result'!$C:$C,'DA Injection'!$G519,'Production Result'!$B:$B,'DA Injection'!W$2)</f>
        <v>0</v>
      </c>
      <c r="X519" s="129">
        <f ca="1">SUMIFS('Production Result'!$G:$G,'Production Result'!$C:$C,'DA Injection'!$G519,'Production Result'!$B:$B,'DA Injection'!W$2)</f>
        <v>0</v>
      </c>
      <c r="Y519" s="129">
        <f ca="1">SUMIFS('Production Result'!$F:$F,'Production Result'!$C:$C,'DA Injection'!$G519,'Production Result'!$B:$B,'DA Injection'!Y$2)</f>
        <v>0</v>
      </c>
      <c r="Z519" s="129">
        <f ca="1">SUMIFS('Production Result'!$G:$G,'Production Result'!$C:$C,'DA Injection'!$G519,'Production Result'!$B:$B,'DA Injection'!Y$2)</f>
        <v>0</v>
      </c>
      <c r="AA519" s="129">
        <f ca="1">SUMIFS('Production Result'!$F:$F,'Production Result'!$C:$C,'DA Injection'!$G519,'Production Result'!$B:$B,'DA Injection'!AA$2)</f>
        <v>0</v>
      </c>
      <c r="AB519" s="129">
        <f ca="1">SUMIFS('Production Result'!$G:$G,'Production Result'!$C:$C,'DA Injection'!$G519,'Production Result'!$B:$B,'DA Injection'!AA$2)</f>
        <v>0</v>
      </c>
      <c r="AC519" s="129">
        <f ca="1">SUMIFS('Production Result'!$F:$F,'Production Result'!$C:$C,'DA Injection'!$G519,'Production Result'!$B:$B,'DA Injection'!AC$2)</f>
        <v>0</v>
      </c>
      <c r="AD519" s="129">
        <f ca="1">SUMIFS('Production Result'!$G:$G,'Production Result'!$C:$C,'DA Injection'!$G519,'Production Result'!$B:$B,'DA Injection'!AC$2)</f>
        <v>0</v>
      </c>
      <c r="AE519" s="129">
        <f ca="1">SUMIFS('Production Result'!$F:$F,'Production Result'!$C:$C,'DA Injection'!$G519,'Production Result'!$B:$B,'DA Injection'!AE$2)</f>
        <v>0</v>
      </c>
      <c r="AF519" s="129">
        <f ca="1">SUMIFS('Production Result'!$G:$G,'Production Result'!$C:$C,'DA Injection'!$G519,'Production Result'!$B:$B,'DA Injection'!AE$2)</f>
        <v>0</v>
      </c>
      <c r="AG519" s="129">
        <f ca="1">SUMIFS('Production Result'!$F:$F,'Production Result'!$C:$C,'DA Injection'!$G519,'Production Result'!$B:$B,'DA Injection'!AG$2)</f>
        <v>0</v>
      </c>
      <c r="AH519" s="129">
        <f ca="1">SUMIFS('Production Result'!$G:$G,'Production Result'!$C:$C,'DA Injection'!$G519,'Production Result'!$B:$B,'DA Injection'!AG$2)</f>
        <v>0</v>
      </c>
      <c r="AI519" s="129">
        <f ca="1">SUMIFS('Production Result'!$F:$F,'Production Result'!$C:$C,'DA Injection'!$G519,'Production Result'!$B:$B,'DA Injection'!AI$2)</f>
        <v>0</v>
      </c>
      <c r="AJ519" s="129">
        <f ca="1">SUMIFS('Production Result'!$G:$G,'Production Result'!$C:$C,'DA Injection'!$G519,'Production Result'!$B:$B,'DA Injection'!AI$2)</f>
        <v>0</v>
      </c>
      <c r="AK519" s="151"/>
      <c r="AL519" s="151"/>
      <c r="AM519" s="151"/>
      <c r="AN519" s="151"/>
      <c r="AO519" s="151"/>
      <c r="AP519" s="151"/>
      <c r="AQ519" s="151"/>
      <c r="AR519" s="151"/>
      <c r="AS519" s="151"/>
      <c r="AT519" s="151"/>
      <c r="AU519" s="151"/>
      <c r="AV519" s="151"/>
      <c r="AW519" s="151"/>
      <c r="AX519" s="151"/>
      <c r="AY519" s="151"/>
      <c r="AZ519" s="151"/>
      <c r="BA519" s="151"/>
      <c r="BB519" s="151"/>
      <c r="BC519" s="151"/>
      <c r="BD519" s="151"/>
      <c r="BE519" s="151"/>
      <c r="BF519" s="151"/>
      <c r="BG519" s="151"/>
      <c r="BH519" s="151"/>
      <c r="BI519" s="151"/>
      <c r="BJ519" s="151"/>
      <c r="BK519" s="151"/>
      <c r="BL519" s="151"/>
      <c r="BM519" s="151"/>
      <c r="BN519" s="151"/>
      <c r="BO519" s="151"/>
      <c r="BP519" s="151"/>
      <c r="BQ519" s="151"/>
      <c r="BR519" s="151"/>
    </row>
    <row r="520" spans="1:70" s="38" customFormat="1" ht="33">
      <c r="A520" s="35"/>
      <c r="B520" s="123"/>
      <c r="C520" s="145">
        <f t="shared" ca="1" si="613"/>
        <v>74</v>
      </c>
      <c r="D520" s="264">
        <f t="shared" ca="1" si="613"/>
        <v>0.21336363636363637</v>
      </c>
      <c r="E520" s="145">
        <f t="shared" ref="E520:M520" ca="1" si="618">E519</f>
        <v>33</v>
      </c>
      <c r="F520" s="145">
        <f t="shared" ca="1" si="618"/>
        <v>150</v>
      </c>
      <c r="G520" s="145" t="str">
        <f t="shared" ca="1" si="618"/>
        <v>DJ66-00638D</v>
      </c>
      <c r="H520" s="196">
        <f t="shared" ca="1" si="618"/>
        <v>11004</v>
      </c>
      <c r="I520" s="145">
        <f t="shared" si="618"/>
        <v>35000</v>
      </c>
      <c r="J520" s="213">
        <f t="shared" ca="1" si="618"/>
        <v>0.5</v>
      </c>
      <c r="K520" s="146">
        <f t="shared" ca="1" si="618"/>
        <v>0</v>
      </c>
      <c r="L520" s="146">
        <f t="shared" ca="1" si="618"/>
        <v>48</v>
      </c>
      <c r="M520" s="146">
        <f t="shared" ca="1" si="618"/>
        <v>2</v>
      </c>
      <c r="N520" s="194">
        <f t="shared" ca="1" si="546"/>
        <v>150</v>
      </c>
      <c r="O520" s="137">
        <f ca="1">O519/O518</f>
        <v>2.2155943757988922E-2</v>
      </c>
      <c r="P520" s="136" t="s">
        <v>239</v>
      </c>
      <c r="Q520" s="138">
        <f t="shared" ref="Q520:AJ520" ca="1" si="619">IFERROR(Q519/Q518,"")</f>
        <v>3.7790697674418602E-2</v>
      </c>
      <c r="R520" s="138">
        <f t="shared" ca="1" si="619"/>
        <v>3.9040713887339651E-2</v>
      </c>
      <c r="S520" s="138">
        <f t="shared" ca="1" si="619"/>
        <v>0</v>
      </c>
      <c r="T520" s="138">
        <f t="shared" ca="1" si="619"/>
        <v>1.2152777777777778E-2</v>
      </c>
      <c r="U520" s="138" t="str">
        <f t="shared" ca="1" si="619"/>
        <v/>
      </c>
      <c r="V520" s="138" t="str">
        <f t="shared" ca="1" si="619"/>
        <v/>
      </c>
      <c r="W520" s="138" t="str">
        <f t="shared" ca="1" si="619"/>
        <v/>
      </c>
      <c r="X520" s="138" t="str">
        <f t="shared" ca="1" si="619"/>
        <v/>
      </c>
      <c r="Y520" s="138" t="str">
        <f t="shared" ca="1" si="619"/>
        <v/>
      </c>
      <c r="Z520" s="138" t="str">
        <f t="shared" ca="1" si="619"/>
        <v/>
      </c>
      <c r="AA520" s="138" t="str">
        <f t="shared" ca="1" si="619"/>
        <v/>
      </c>
      <c r="AB520" s="138" t="str">
        <f t="shared" ca="1" si="619"/>
        <v/>
      </c>
      <c r="AC520" s="138" t="str">
        <f t="shared" ca="1" si="619"/>
        <v/>
      </c>
      <c r="AD520" s="138" t="str">
        <f t="shared" ca="1" si="619"/>
        <v/>
      </c>
      <c r="AE520" s="138" t="str">
        <f t="shared" ca="1" si="619"/>
        <v/>
      </c>
      <c r="AF520" s="138" t="str">
        <f t="shared" ca="1" si="619"/>
        <v/>
      </c>
      <c r="AG520" s="138" t="str">
        <f t="shared" ca="1" si="619"/>
        <v/>
      </c>
      <c r="AH520" s="138" t="str">
        <f t="shared" ca="1" si="619"/>
        <v/>
      </c>
      <c r="AI520" s="138" t="str">
        <f t="shared" ca="1" si="619"/>
        <v/>
      </c>
      <c r="AJ520" s="138" t="str">
        <f t="shared" ca="1" si="619"/>
        <v/>
      </c>
      <c r="AK520" s="151"/>
      <c r="AL520" s="151"/>
      <c r="AM520" s="151"/>
      <c r="AN520" s="151"/>
      <c r="AO520" s="151"/>
      <c r="AP520" s="151"/>
      <c r="AQ520" s="151"/>
      <c r="AR520" s="151"/>
      <c r="AS520" s="151"/>
      <c r="AT520" s="151"/>
      <c r="AU520" s="151"/>
      <c r="AV520" s="151"/>
      <c r="AW520" s="151"/>
      <c r="AX520" s="151"/>
      <c r="AY520" s="151"/>
      <c r="AZ520" s="151"/>
      <c r="BA520" s="151"/>
      <c r="BB520" s="151"/>
      <c r="BC520" s="151"/>
      <c r="BD520" s="151"/>
      <c r="BE520" s="151"/>
      <c r="BF520" s="151"/>
      <c r="BG520" s="151"/>
      <c r="BH520" s="151"/>
      <c r="BI520" s="151"/>
      <c r="BJ520" s="151"/>
      <c r="BK520" s="151"/>
      <c r="BL520" s="151"/>
      <c r="BM520" s="151"/>
      <c r="BN520" s="151"/>
      <c r="BO520" s="151"/>
      <c r="BP520" s="151"/>
      <c r="BQ520" s="151"/>
      <c r="BR520" s="151"/>
    </row>
    <row r="521" spans="1:70" s="115" customFormat="1" ht="33">
      <c r="A521" s="114"/>
      <c r="B521" s="121"/>
      <c r="C521" s="141">
        <f ca="1">IF(P525="Good",COUNTIF(INDIRECT("P1:P"&amp;ROW(P525)),"Good"))</f>
        <v>75</v>
      </c>
      <c r="D521" s="285">
        <f ca="1">IFERROR(SUM(Q525:AJ525)/SUM(Q524:AJ524),"-")</f>
        <v>0</v>
      </c>
      <c r="E521" s="139">
        <f ca="1">VLOOKUP(G521,'Code List'!B:D,2,0)</f>
        <v>37</v>
      </c>
      <c r="F521" s="139">
        <f ca="1">VLOOKUP(G521,'Code List'!B:D,3,0)</f>
        <v>150</v>
      </c>
      <c r="G521" s="87" t="str">
        <f ca="1">VLOOKUP(C521,'Code List'!A:B,2,0)</f>
        <v>DJ66-00474D</v>
      </c>
      <c r="H521" s="195">
        <f ca="1">SUM(Q522:AJ522)-K521</f>
        <v>7764</v>
      </c>
      <c r="I521" s="133">
        <v>35000</v>
      </c>
      <c r="J521" s="211">
        <f ca="1">VLOOKUP(G521,'Code List'!B:G,6,0)</f>
        <v>1</v>
      </c>
      <c r="K521" s="140">
        <f ca="1">SUMIFS(Stock!C:C,Stock!B:B,'DA Injection'!G521)+SUMIFS(Stock!C:C,Stock!B:B,VLOOKUP('DA Injection'!G521,'Code List'!$B:$K,10,0))</f>
        <v>3240</v>
      </c>
      <c r="L521" s="140">
        <f ca="1">VLOOKUP(G521,'Code List'!B:F,4,0)</f>
        <v>55</v>
      </c>
      <c r="M521" s="140">
        <f ca="1">VLOOKUP(G521,'Code List'!B:F,5,0)</f>
        <v>2</v>
      </c>
      <c r="N521" s="197">
        <f t="shared" ca="1" si="546"/>
        <v>130.90909090909091</v>
      </c>
      <c r="O521" s="134"/>
      <c r="P521" s="124" t="s">
        <v>231</v>
      </c>
      <c r="Q521" s="125" t="s">
        <v>228</v>
      </c>
      <c r="R521" s="126" t="s">
        <v>229</v>
      </c>
      <c r="S521" s="125" t="s">
        <v>228</v>
      </c>
      <c r="T521" s="126" t="s">
        <v>229</v>
      </c>
      <c r="U521" s="125" t="s">
        <v>228</v>
      </c>
      <c r="V521" s="126" t="s">
        <v>229</v>
      </c>
      <c r="W521" s="125" t="s">
        <v>228</v>
      </c>
      <c r="X521" s="126" t="s">
        <v>229</v>
      </c>
      <c r="Y521" s="125" t="s">
        <v>228</v>
      </c>
      <c r="Z521" s="126" t="s">
        <v>229</v>
      </c>
      <c r="AA521" s="125" t="s">
        <v>228</v>
      </c>
      <c r="AB521" s="126" t="s">
        <v>229</v>
      </c>
      <c r="AC521" s="125" t="s">
        <v>228</v>
      </c>
      <c r="AD521" s="126" t="s">
        <v>229</v>
      </c>
      <c r="AE521" s="125" t="s">
        <v>228</v>
      </c>
      <c r="AF521" s="126" t="s">
        <v>229</v>
      </c>
      <c r="AG521" s="125" t="s">
        <v>228</v>
      </c>
      <c r="AH521" s="126" t="s">
        <v>229</v>
      </c>
      <c r="AI521" s="125" t="s">
        <v>228</v>
      </c>
      <c r="AJ521" s="126" t="s">
        <v>229</v>
      </c>
      <c r="AK521" s="150"/>
      <c r="AL521" s="150"/>
      <c r="AM521" s="150"/>
      <c r="AN521" s="150"/>
      <c r="AO521" s="150"/>
      <c r="AP521" s="150"/>
      <c r="AQ521" s="150"/>
      <c r="AR521" s="150"/>
      <c r="AS521" s="150"/>
      <c r="AT521" s="150"/>
      <c r="AU521" s="150"/>
      <c r="AV521" s="150"/>
      <c r="AW521" s="150"/>
      <c r="AX521" s="150"/>
      <c r="AY521" s="150"/>
      <c r="AZ521" s="150"/>
      <c r="BA521" s="150"/>
      <c r="BB521" s="150"/>
      <c r="BC521" s="150"/>
      <c r="BD521" s="150"/>
      <c r="BE521" s="150"/>
      <c r="BF521" s="150"/>
      <c r="BG521" s="150"/>
      <c r="BH521" s="150"/>
      <c r="BI521" s="150"/>
      <c r="BJ521" s="150"/>
      <c r="BK521" s="150"/>
      <c r="BL521" s="150"/>
      <c r="BM521" s="150"/>
      <c r="BN521" s="150"/>
      <c r="BO521" s="150"/>
      <c r="BP521" s="150"/>
      <c r="BQ521" s="150"/>
      <c r="BR521" s="150"/>
    </row>
    <row r="522" spans="1:70" s="115" customFormat="1" ht="66.95" customHeight="1">
      <c r="A522" s="114"/>
      <c r="B522" s="121"/>
      <c r="C522" s="144">
        <f t="shared" ref="C522:M522" ca="1" si="620">C521</f>
        <v>75</v>
      </c>
      <c r="D522" s="264">
        <f t="shared" ca="1" si="620"/>
        <v>0</v>
      </c>
      <c r="E522" s="144">
        <f t="shared" ca="1" si="620"/>
        <v>37</v>
      </c>
      <c r="F522" s="144">
        <f t="shared" ca="1" si="620"/>
        <v>150</v>
      </c>
      <c r="G522" s="144" t="str">
        <f t="shared" ca="1" si="620"/>
        <v>DJ66-00474D</v>
      </c>
      <c r="H522" s="196">
        <f t="shared" ca="1" si="620"/>
        <v>7764</v>
      </c>
      <c r="I522" s="144">
        <f t="shared" si="620"/>
        <v>35000</v>
      </c>
      <c r="J522" s="212">
        <f t="shared" ca="1" si="620"/>
        <v>1</v>
      </c>
      <c r="K522" s="146">
        <f t="shared" ca="1" si="620"/>
        <v>3240</v>
      </c>
      <c r="L522" s="146">
        <f t="shared" ca="1" si="620"/>
        <v>55</v>
      </c>
      <c r="M522" s="146">
        <f t="shared" ca="1" si="620"/>
        <v>2</v>
      </c>
      <c r="N522" s="193">
        <f t="shared" ref="N522" ca="1" si="621">3600/L522*M522</f>
        <v>130.90909090909091</v>
      </c>
      <c r="O522" s="134" t="s">
        <v>238</v>
      </c>
      <c r="P522" s="124"/>
      <c r="Q522" s="463">
        <f ca="1">IF(SUMIFS(INDIRECT("'PSI WM REF'!"&amp;SUBSTITUTE(ADDRESS(1,MATCH(Q$2,INDIRECT("'PSI WM REF'!"&amp;"5:5"),0)),"$1","")&amp;":"&amp;SUBSTITUTE(ADDRESS(1,MATCH(Q$2,INDIRECT("'PSI WM REF'!"&amp;"5:5"),0)),"$1","")),INDIRECT("'PSI WM REF'!"&amp;"C:C"),$G521,INDIRECT("'PSI WM REF'!"&amp;"U:U"),"3.Balance stock (only SEHC)")&gt;0,0,IF(ABS(SUMIFS(INDIRECT("'PSI WM REF'!"&amp;SUBSTITUTE(ADDRESS(1,MATCH(Q$2,INDIRECT("'PSI WM REF'!"&amp;"5:5"),0)),"$1","")&amp;":"&amp;SUBSTITUTE(ADDRESS(1,MATCH(Q$2,INDIRECT("'PSI WM REF'!"&amp;"5:5"),0)),"$1","")),INDIRECT("'PSI WM REF'!"&amp;"C:C"),$G521,INDIRECT("'PSI WM REF'!"&amp;"U:U"),"3.Balance stock (only SEHC)"))&gt;SUMIFS(INDIRECT("'PSI WM REF'!"&amp;SUBSTITUTE(ADDRESS(1,MATCH(Q$2,INDIRECT("'PSI WM REF'!"&amp;"5:5"),0)),"$1","")&amp;":"&amp;SUBSTITUTE(ADDRESS(1,MATCH(Q$2,INDIRECT("'PSI WM REF'!"&amp;"5:5"),0)),"$1","")),INDIRECT("'PSI WM REF'!"&amp;"C:C"),$G521,INDIRECT("'PSI WM REF'!"&amp;"U:U"),"1.Requirements (필요량)"),SUMIFS(INDIRECT("'PSI WM REF'!"&amp;SUBSTITUTE(ADDRESS(1,MATCH(Q$2,INDIRECT("'PSI WM REF'!"&amp;"5:5"),0)),"$1","")&amp;":"&amp;SUBSTITUTE(ADDRESS(1,MATCH(Q$2,INDIRECT("'PSI WM REF'!"&amp;"5:5"),0)),"$1","")),INDIRECT("'PSI WM REF'!"&amp;"C:C"),$G521,INDIRECT("'PSI WM REF'!"&amp;"U:U"),"1.Requirements (필요량)"),ABS(SUMIFS(INDIRECT("'PSI WM REF'!"&amp;SUBSTITUTE(ADDRESS(1,MATCH(Q$2,INDIRECT("'PSI WM REF'!"&amp;"5:5"),0)),"$1","")&amp;":"&amp;SUBSTITUTE(ADDRESS(1,MATCH(Q$2,INDIRECT("'PSI WM REF'!"&amp;"5:5"),0)),"$1","")),INDIRECT("'PSI WM REF'!"&amp;"C:C"),$G521,INDIRECT("'PSI WM REF'!"&amp;"U:U"),"3.Balance stock (only SEHC)"))))+N(" [[[[               Comment: WM REF PSI              ]]]")+IFERROR(SUMIFS(INDIRECT("'PSI VC'!"&amp;SUBSTITUTE(ADDRESS(1,MATCH(Q$2,INDIRECT("'PSI VC'!"&amp;"3:3"),0)),"$1","")&amp;":"&amp;SUBSTITUTE(ADDRESS(1,MATCH(Q$2,INDIRECT("'PSI VC'!"&amp;"3:3"),0)),"$1","")),INDIRECT("'PSI VC'!"&amp;"A:A"),$G521),0)+N("[[[                    Comment: VC PSI                    ]]]")+SUMIFS(INDIRECT("'Assy PSI Shortage'!"&amp;SUBSTITUTE(ADDRESS(1,42+MATCH(Q$2,INDIRECT("'Assy PSI Shortage'!"&amp;"AQ2:BA2"),0)),"$1","")&amp;":"&amp;SUBSTITUTE(ADDRESS(1,42+MATCH(Q$2,INDIRECT("'Assy PSI Shortage'!"&amp;"AQ2:BA2"),0)),"$1","")),'Assy PSI Shortage'!$AP:$AP,'DA Injection'!$G521)+N("[[[                    Comment: Assy PSI                    ]]]")</f>
        <v>5500</v>
      </c>
      <c r="R522" s="464"/>
      <c r="S522" s="463">
        <f ca="1">IF(SUMIFS(INDIRECT("'PSI WM REF'!"&amp;SUBSTITUTE(ADDRESS(1,MATCH(S$2,INDIRECT("'PSI WM REF'!"&amp;"5:5"),0)),"$1","")&amp;":"&amp;SUBSTITUTE(ADDRESS(1,MATCH(S$2,INDIRECT("'PSI WM REF'!"&amp;"5:5"),0)),"$1","")),INDIRECT("'PSI WM REF'!"&amp;"C:C"),$G521,INDIRECT("'PSI WM REF'!"&amp;"U:U"),"3.Balance stock (only SEHC)")&gt;0,0,IF(ABS(SUMIFS(INDIRECT("'PSI WM REF'!"&amp;SUBSTITUTE(ADDRESS(1,MATCH(S$2,INDIRECT("'PSI WM REF'!"&amp;"5:5"),0)),"$1","")&amp;":"&amp;SUBSTITUTE(ADDRESS(1,MATCH(S$2,INDIRECT("'PSI WM REF'!"&amp;"5:5"),0)),"$1","")),INDIRECT("'PSI WM REF'!"&amp;"C:C"),$G521,INDIRECT("'PSI WM REF'!"&amp;"U:U"),"3.Balance stock (only SEHC)"))&gt;SUMIFS(INDIRECT("'PSI WM REF'!"&amp;SUBSTITUTE(ADDRESS(1,MATCH(S$2,INDIRECT("'PSI WM REF'!"&amp;"5:5"),0)),"$1","")&amp;":"&amp;SUBSTITUTE(ADDRESS(1,MATCH(S$2,INDIRECT("'PSI WM REF'!"&amp;"5:5"),0)),"$1","")),INDIRECT("'PSI WM REF'!"&amp;"C:C"),$G521,INDIRECT("'PSI WM REF'!"&amp;"U:U"),"1.Requirements (필요량)"),SUMIFS(INDIRECT("'PSI WM REF'!"&amp;SUBSTITUTE(ADDRESS(1,MATCH(S$2,INDIRECT("'PSI WM REF'!"&amp;"5:5"),0)),"$1","")&amp;":"&amp;SUBSTITUTE(ADDRESS(1,MATCH(S$2,INDIRECT("'PSI WM REF'!"&amp;"5:5"),0)),"$1","")),INDIRECT("'PSI WM REF'!"&amp;"C:C"),$G521,INDIRECT("'PSI WM REF'!"&amp;"U:U"),"1.Requirements (필요량)"),ABS(SUMIFS(INDIRECT("'PSI WM REF'!"&amp;SUBSTITUTE(ADDRESS(1,MATCH(S$2,INDIRECT("'PSI WM REF'!"&amp;"5:5"),0)),"$1","")&amp;":"&amp;SUBSTITUTE(ADDRESS(1,MATCH(S$2,INDIRECT("'PSI WM REF'!"&amp;"5:5"),0)),"$1","")),INDIRECT("'PSI WM REF'!"&amp;"C:C"),$G521,INDIRECT("'PSI WM REF'!"&amp;"U:U"),"3.Balance stock (only SEHC)"))))+N(" [[[[               Comment: WM REF PSI              ]]]")+IFERROR(SUMIFS(INDIRECT("'PSI VC'!"&amp;SUBSTITUTE(ADDRESS(1,MATCH(S$2,INDIRECT("'PSI VC'!"&amp;"3:3"),0)),"$1","")&amp;":"&amp;SUBSTITUTE(ADDRESS(1,MATCH(S$2,INDIRECT("'PSI VC'!"&amp;"3:3"),0)),"$1","")),INDIRECT("'PSI VC'!"&amp;"A:A"),$G521),0)+N("[[[                    Comment: VC PSI                    ]]]")+SUMIFS(INDIRECT("'Assy PSI Shortage'!"&amp;SUBSTITUTE(ADDRESS(1,42+MATCH(S$2,INDIRECT("'Assy PSI Shortage'!"&amp;"AQ2:BA2"),0)),"$1","")&amp;":"&amp;SUBSTITUTE(ADDRESS(1,42+MATCH(S$2,INDIRECT("'Assy PSI Shortage'!"&amp;"AQ2:BA2"),0)),"$1","")),'Assy PSI Shortage'!$AP:$AP,'DA Injection'!$G521)+N("[[[                    Comment: Assy PSI                    ]]]")</f>
        <v>0</v>
      </c>
      <c r="T522" s="464"/>
      <c r="U522" s="463">
        <f ca="1">IF(SUMIFS(INDIRECT("'PSI WM REF'!"&amp;SUBSTITUTE(ADDRESS(1,MATCH(U$2,INDIRECT("'PSI WM REF'!"&amp;"5:5"),0)),"$1","")&amp;":"&amp;SUBSTITUTE(ADDRESS(1,MATCH(U$2,INDIRECT("'PSI WM REF'!"&amp;"5:5"),0)),"$1","")),INDIRECT("'PSI WM REF'!"&amp;"C:C"),$G521,INDIRECT("'PSI WM REF'!"&amp;"U:U"),"3.Balance stock (only SEHC)")&gt;0,0,IF(ABS(SUMIFS(INDIRECT("'PSI WM REF'!"&amp;SUBSTITUTE(ADDRESS(1,MATCH(U$2,INDIRECT("'PSI WM REF'!"&amp;"5:5"),0)),"$1","")&amp;":"&amp;SUBSTITUTE(ADDRESS(1,MATCH(U$2,INDIRECT("'PSI WM REF'!"&amp;"5:5"),0)),"$1","")),INDIRECT("'PSI WM REF'!"&amp;"C:C"),$G521,INDIRECT("'PSI WM REF'!"&amp;"U:U"),"3.Balance stock (only SEHC)"))&gt;SUMIFS(INDIRECT("'PSI WM REF'!"&amp;SUBSTITUTE(ADDRESS(1,MATCH(U$2,INDIRECT("'PSI WM REF'!"&amp;"5:5"),0)),"$1","")&amp;":"&amp;SUBSTITUTE(ADDRESS(1,MATCH(U$2,INDIRECT("'PSI WM REF'!"&amp;"5:5"),0)),"$1","")),INDIRECT("'PSI WM REF'!"&amp;"C:C"),$G521,INDIRECT("'PSI WM REF'!"&amp;"U:U"),"1.Requirements (필요량)"),SUMIFS(INDIRECT("'PSI WM REF'!"&amp;SUBSTITUTE(ADDRESS(1,MATCH(U$2,INDIRECT("'PSI WM REF'!"&amp;"5:5"),0)),"$1","")&amp;":"&amp;SUBSTITUTE(ADDRESS(1,MATCH(U$2,INDIRECT("'PSI WM REF'!"&amp;"5:5"),0)),"$1","")),INDIRECT("'PSI WM REF'!"&amp;"C:C"),$G521,INDIRECT("'PSI WM REF'!"&amp;"U:U"),"1.Requirements (필요량)"),ABS(SUMIFS(INDIRECT("'PSI WM REF'!"&amp;SUBSTITUTE(ADDRESS(1,MATCH(U$2,INDIRECT("'PSI WM REF'!"&amp;"5:5"),0)),"$1","")&amp;":"&amp;SUBSTITUTE(ADDRESS(1,MATCH(U$2,INDIRECT("'PSI WM REF'!"&amp;"5:5"),0)),"$1","")),INDIRECT("'PSI WM REF'!"&amp;"C:C"),$G521,INDIRECT("'PSI WM REF'!"&amp;"U:U"),"3.Balance stock (only SEHC)"))))+N(" [[[[               Comment: WM REF PSI              ]]]")+IFERROR(SUMIFS(INDIRECT("'PSI VC'!"&amp;SUBSTITUTE(ADDRESS(1,MATCH(U$2,INDIRECT("'PSI VC'!"&amp;"3:3"),0)),"$1","")&amp;":"&amp;SUBSTITUTE(ADDRESS(1,MATCH(U$2,INDIRECT("'PSI VC'!"&amp;"3:3"),0)),"$1","")),INDIRECT("'PSI VC'!"&amp;"A:A"),$G521),0)+N("[[[                    Comment: VC PSI                    ]]]")+SUMIFS(INDIRECT("'Assy PSI Shortage'!"&amp;SUBSTITUTE(ADDRESS(1,42+MATCH(U$2,INDIRECT("'Assy PSI Shortage'!"&amp;"AQ2:BA2"),0)),"$1","")&amp;":"&amp;SUBSTITUTE(ADDRESS(1,42+MATCH(U$2,INDIRECT("'Assy PSI Shortage'!"&amp;"AQ2:BA2"),0)),"$1","")),'Assy PSI Shortage'!$AP:$AP,'DA Injection'!$G521)+N("[[[                    Comment: Assy PSI                    ]]]")</f>
        <v>0</v>
      </c>
      <c r="V522" s="464"/>
      <c r="W522" s="463">
        <f ca="1">IF(SUMIFS(INDIRECT("'PSI WM REF'!"&amp;SUBSTITUTE(ADDRESS(1,MATCH(W$2,INDIRECT("'PSI WM REF'!"&amp;"5:5"),0)),"$1","")&amp;":"&amp;SUBSTITUTE(ADDRESS(1,MATCH(W$2,INDIRECT("'PSI WM REF'!"&amp;"5:5"),0)),"$1","")),INDIRECT("'PSI WM REF'!"&amp;"C:C"),$G521,INDIRECT("'PSI WM REF'!"&amp;"U:U"),"3.Balance stock (only SEHC)")&gt;0,0,IF(ABS(SUMIFS(INDIRECT("'PSI WM REF'!"&amp;SUBSTITUTE(ADDRESS(1,MATCH(W$2,INDIRECT("'PSI WM REF'!"&amp;"5:5"),0)),"$1","")&amp;":"&amp;SUBSTITUTE(ADDRESS(1,MATCH(W$2,INDIRECT("'PSI WM REF'!"&amp;"5:5"),0)),"$1","")),INDIRECT("'PSI WM REF'!"&amp;"C:C"),$G521,INDIRECT("'PSI WM REF'!"&amp;"U:U"),"3.Balance stock (only SEHC)"))&gt;SUMIFS(INDIRECT("'PSI WM REF'!"&amp;SUBSTITUTE(ADDRESS(1,MATCH(W$2,INDIRECT("'PSI WM REF'!"&amp;"5:5"),0)),"$1","")&amp;":"&amp;SUBSTITUTE(ADDRESS(1,MATCH(W$2,INDIRECT("'PSI WM REF'!"&amp;"5:5"),0)),"$1","")),INDIRECT("'PSI WM REF'!"&amp;"C:C"),$G521,INDIRECT("'PSI WM REF'!"&amp;"U:U"),"1.Requirements (필요량)"),SUMIFS(INDIRECT("'PSI WM REF'!"&amp;SUBSTITUTE(ADDRESS(1,MATCH(W$2,INDIRECT("'PSI WM REF'!"&amp;"5:5"),0)),"$1","")&amp;":"&amp;SUBSTITUTE(ADDRESS(1,MATCH(W$2,INDIRECT("'PSI WM REF'!"&amp;"5:5"),0)),"$1","")),INDIRECT("'PSI WM REF'!"&amp;"C:C"),$G521,INDIRECT("'PSI WM REF'!"&amp;"U:U"),"1.Requirements (필요량)"),ABS(SUMIFS(INDIRECT("'PSI WM REF'!"&amp;SUBSTITUTE(ADDRESS(1,MATCH(W$2,INDIRECT("'PSI WM REF'!"&amp;"5:5"),0)),"$1","")&amp;":"&amp;SUBSTITUTE(ADDRESS(1,MATCH(W$2,INDIRECT("'PSI WM REF'!"&amp;"5:5"),0)),"$1","")),INDIRECT("'PSI WM REF'!"&amp;"C:C"),$G521,INDIRECT("'PSI WM REF'!"&amp;"U:U"),"3.Balance stock (only SEHC)"))))+N(" [[[[               Comment: WM REF PSI              ]]]")+IFERROR(SUMIFS(INDIRECT("'PSI VC'!"&amp;SUBSTITUTE(ADDRESS(1,MATCH(W$2,INDIRECT("'PSI VC'!"&amp;"3:3"),0)),"$1","")&amp;":"&amp;SUBSTITUTE(ADDRESS(1,MATCH(W$2,INDIRECT("'PSI VC'!"&amp;"3:3"),0)),"$1","")),INDIRECT("'PSI VC'!"&amp;"A:A"),$G521),0)+N("[[[                    Comment: VC PSI                    ]]]")+SUMIFS(INDIRECT("'Assy PSI Shortage'!"&amp;SUBSTITUTE(ADDRESS(1,42+MATCH(W$2,INDIRECT("'Assy PSI Shortage'!"&amp;"AQ2:BA2"),0)),"$1","")&amp;":"&amp;SUBSTITUTE(ADDRESS(1,42+MATCH(W$2,INDIRECT("'Assy PSI Shortage'!"&amp;"AQ2:BA2"),0)),"$1","")),'Assy PSI Shortage'!$AP:$AP,'DA Injection'!$G521)+N("[[[                    Comment: Assy PSI                    ]]]")</f>
        <v>5504</v>
      </c>
      <c r="X522" s="464"/>
      <c r="Y522" s="463">
        <f ca="1">IF(SUMIFS(INDIRECT("'PSI WM REF'!"&amp;SUBSTITUTE(ADDRESS(1,MATCH(Y$2,INDIRECT("'PSI WM REF'!"&amp;"5:5"),0)),"$1","")&amp;":"&amp;SUBSTITUTE(ADDRESS(1,MATCH(Y$2,INDIRECT("'PSI WM REF'!"&amp;"5:5"),0)),"$1","")),INDIRECT("'PSI WM REF'!"&amp;"C:C"),$G521,INDIRECT("'PSI WM REF'!"&amp;"U:U"),"3.Balance stock (only SEHC)")&gt;0,0,IF(ABS(SUMIFS(INDIRECT("'PSI WM REF'!"&amp;SUBSTITUTE(ADDRESS(1,MATCH(Y$2,INDIRECT("'PSI WM REF'!"&amp;"5:5"),0)),"$1","")&amp;":"&amp;SUBSTITUTE(ADDRESS(1,MATCH(Y$2,INDIRECT("'PSI WM REF'!"&amp;"5:5"),0)),"$1","")),INDIRECT("'PSI WM REF'!"&amp;"C:C"),$G521,INDIRECT("'PSI WM REF'!"&amp;"U:U"),"3.Balance stock (only SEHC)"))&gt;SUMIFS(INDIRECT("'PSI WM REF'!"&amp;SUBSTITUTE(ADDRESS(1,MATCH(Y$2,INDIRECT("'PSI WM REF'!"&amp;"5:5"),0)),"$1","")&amp;":"&amp;SUBSTITUTE(ADDRESS(1,MATCH(Y$2,INDIRECT("'PSI WM REF'!"&amp;"5:5"),0)),"$1","")),INDIRECT("'PSI WM REF'!"&amp;"C:C"),$G521,INDIRECT("'PSI WM REF'!"&amp;"U:U"),"1.Requirements (필요량)"),SUMIFS(INDIRECT("'PSI WM REF'!"&amp;SUBSTITUTE(ADDRESS(1,MATCH(Y$2,INDIRECT("'PSI WM REF'!"&amp;"5:5"),0)),"$1","")&amp;":"&amp;SUBSTITUTE(ADDRESS(1,MATCH(Y$2,INDIRECT("'PSI WM REF'!"&amp;"5:5"),0)),"$1","")),INDIRECT("'PSI WM REF'!"&amp;"C:C"),$G521,INDIRECT("'PSI WM REF'!"&amp;"U:U"),"1.Requirements (필요량)"),ABS(SUMIFS(INDIRECT("'PSI WM REF'!"&amp;SUBSTITUTE(ADDRESS(1,MATCH(Y$2,INDIRECT("'PSI WM REF'!"&amp;"5:5"),0)),"$1","")&amp;":"&amp;SUBSTITUTE(ADDRESS(1,MATCH(Y$2,INDIRECT("'PSI WM REF'!"&amp;"5:5"),0)),"$1","")),INDIRECT("'PSI WM REF'!"&amp;"C:C"),$G521,INDIRECT("'PSI WM REF'!"&amp;"U:U"),"3.Balance stock (only SEHC)"))))+N(" [[[[               Comment: WM REF PSI              ]]]")+IFERROR(SUMIFS(INDIRECT("'PSI VC'!"&amp;SUBSTITUTE(ADDRESS(1,MATCH(Y$2,INDIRECT("'PSI VC'!"&amp;"3:3"),0)),"$1","")&amp;":"&amp;SUBSTITUTE(ADDRESS(1,MATCH(Y$2,INDIRECT("'PSI VC'!"&amp;"3:3"),0)),"$1","")),INDIRECT("'PSI VC'!"&amp;"A:A"),$G521),0)+N("[[[                    Comment: VC PSI                    ]]]")+SUMIFS(INDIRECT("'Assy PSI Shortage'!"&amp;SUBSTITUTE(ADDRESS(1,42+MATCH(Y$2,INDIRECT("'Assy PSI Shortage'!"&amp;"AQ2:BA2"),0)),"$1","")&amp;":"&amp;SUBSTITUTE(ADDRESS(1,42+MATCH(Y$2,INDIRECT("'Assy PSI Shortage'!"&amp;"AQ2:BA2"),0)),"$1","")),'Assy PSI Shortage'!$AP:$AP,'DA Injection'!$G521)+N("[[[                    Comment: Assy PSI                    ]]]")</f>
        <v>0</v>
      </c>
      <c r="Z522" s="464"/>
      <c r="AA522" s="463">
        <f ca="1">IF(SUMIFS(INDIRECT("'PSI WM REF'!"&amp;SUBSTITUTE(ADDRESS(1,MATCH(AA$2,INDIRECT("'PSI WM REF'!"&amp;"5:5"),0)),"$1","")&amp;":"&amp;SUBSTITUTE(ADDRESS(1,MATCH(AA$2,INDIRECT("'PSI WM REF'!"&amp;"5:5"),0)),"$1","")),INDIRECT("'PSI WM REF'!"&amp;"C:C"),$G521,INDIRECT("'PSI WM REF'!"&amp;"U:U"),"3.Balance stock (only SEHC)")&gt;0,0,IF(ABS(SUMIFS(INDIRECT("'PSI WM REF'!"&amp;SUBSTITUTE(ADDRESS(1,MATCH(AA$2,INDIRECT("'PSI WM REF'!"&amp;"5:5"),0)),"$1","")&amp;":"&amp;SUBSTITUTE(ADDRESS(1,MATCH(AA$2,INDIRECT("'PSI WM REF'!"&amp;"5:5"),0)),"$1","")),INDIRECT("'PSI WM REF'!"&amp;"C:C"),$G521,INDIRECT("'PSI WM REF'!"&amp;"U:U"),"3.Balance stock (only SEHC)"))&gt;SUMIFS(INDIRECT("'PSI WM REF'!"&amp;SUBSTITUTE(ADDRESS(1,MATCH(AA$2,INDIRECT("'PSI WM REF'!"&amp;"5:5"),0)),"$1","")&amp;":"&amp;SUBSTITUTE(ADDRESS(1,MATCH(AA$2,INDIRECT("'PSI WM REF'!"&amp;"5:5"),0)),"$1","")),INDIRECT("'PSI WM REF'!"&amp;"C:C"),$G521,INDIRECT("'PSI WM REF'!"&amp;"U:U"),"1.Requirements (필요량)"),SUMIFS(INDIRECT("'PSI WM REF'!"&amp;SUBSTITUTE(ADDRESS(1,MATCH(AA$2,INDIRECT("'PSI WM REF'!"&amp;"5:5"),0)),"$1","")&amp;":"&amp;SUBSTITUTE(ADDRESS(1,MATCH(AA$2,INDIRECT("'PSI WM REF'!"&amp;"5:5"),0)),"$1","")),INDIRECT("'PSI WM REF'!"&amp;"C:C"),$G521,INDIRECT("'PSI WM REF'!"&amp;"U:U"),"1.Requirements (필요량)"),ABS(SUMIFS(INDIRECT("'PSI WM REF'!"&amp;SUBSTITUTE(ADDRESS(1,MATCH(AA$2,INDIRECT("'PSI WM REF'!"&amp;"5:5"),0)),"$1","")&amp;":"&amp;SUBSTITUTE(ADDRESS(1,MATCH(AA$2,INDIRECT("'PSI WM REF'!"&amp;"5:5"),0)),"$1","")),INDIRECT("'PSI WM REF'!"&amp;"C:C"),$G521,INDIRECT("'PSI WM REF'!"&amp;"U:U"),"3.Balance stock (only SEHC)"))))+N(" [[[[               Comment: WM REF PSI              ]]]")+IFERROR(SUMIFS(INDIRECT("'PSI VC'!"&amp;SUBSTITUTE(ADDRESS(1,MATCH(AA$2,INDIRECT("'PSI VC'!"&amp;"3:3"),0)),"$1","")&amp;":"&amp;SUBSTITUTE(ADDRESS(1,MATCH(AA$2,INDIRECT("'PSI VC'!"&amp;"3:3"),0)),"$1","")),INDIRECT("'PSI VC'!"&amp;"A:A"),$G521),0)+N("[[[                    Comment: VC PSI                    ]]]")+SUMIFS(INDIRECT("'Assy PSI Shortage'!"&amp;SUBSTITUTE(ADDRESS(1,42+MATCH(AA$2,INDIRECT("'Assy PSI Shortage'!"&amp;"AQ2:BA2"),0)),"$1","")&amp;":"&amp;SUBSTITUTE(ADDRESS(1,42+MATCH(AA$2,INDIRECT("'Assy PSI Shortage'!"&amp;"AQ2:BA2"),0)),"$1","")),'Assy PSI Shortage'!$AP:$AP,'DA Injection'!$G521)+N("[[[                    Comment: Assy PSI                    ]]]")</f>
        <v>0</v>
      </c>
      <c r="AB522" s="464"/>
      <c r="AC522" s="463">
        <f ca="1">IF(SUMIFS(INDIRECT("'PSI WM REF'!"&amp;SUBSTITUTE(ADDRESS(1,MATCH(AC$2,INDIRECT("'PSI WM REF'!"&amp;"5:5"),0)),"$1","")&amp;":"&amp;SUBSTITUTE(ADDRESS(1,MATCH(AC$2,INDIRECT("'PSI WM REF'!"&amp;"5:5"),0)),"$1","")),INDIRECT("'PSI WM REF'!"&amp;"C:C"),$G521,INDIRECT("'PSI WM REF'!"&amp;"U:U"),"3.Balance stock (only SEHC)")&gt;0,0,IF(ABS(SUMIFS(INDIRECT("'PSI WM REF'!"&amp;SUBSTITUTE(ADDRESS(1,MATCH(AC$2,INDIRECT("'PSI WM REF'!"&amp;"5:5"),0)),"$1","")&amp;":"&amp;SUBSTITUTE(ADDRESS(1,MATCH(AC$2,INDIRECT("'PSI WM REF'!"&amp;"5:5"),0)),"$1","")),INDIRECT("'PSI WM REF'!"&amp;"C:C"),$G521,INDIRECT("'PSI WM REF'!"&amp;"U:U"),"3.Balance stock (only SEHC)"))&gt;SUMIFS(INDIRECT("'PSI WM REF'!"&amp;SUBSTITUTE(ADDRESS(1,MATCH(AC$2,INDIRECT("'PSI WM REF'!"&amp;"5:5"),0)),"$1","")&amp;":"&amp;SUBSTITUTE(ADDRESS(1,MATCH(AC$2,INDIRECT("'PSI WM REF'!"&amp;"5:5"),0)),"$1","")),INDIRECT("'PSI WM REF'!"&amp;"C:C"),$G521,INDIRECT("'PSI WM REF'!"&amp;"U:U"),"1.Requirements (필요량)"),SUMIFS(INDIRECT("'PSI WM REF'!"&amp;SUBSTITUTE(ADDRESS(1,MATCH(AC$2,INDIRECT("'PSI WM REF'!"&amp;"5:5"),0)),"$1","")&amp;":"&amp;SUBSTITUTE(ADDRESS(1,MATCH(AC$2,INDIRECT("'PSI WM REF'!"&amp;"5:5"),0)),"$1","")),INDIRECT("'PSI WM REF'!"&amp;"C:C"),$G521,INDIRECT("'PSI WM REF'!"&amp;"U:U"),"1.Requirements (필요량)"),ABS(SUMIFS(INDIRECT("'PSI WM REF'!"&amp;SUBSTITUTE(ADDRESS(1,MATCH(AC$2,INDIRECT("'PSI WM REF'!"&amp;"5:5"),0)),"$1","")&amp;":"&amp;SUBSTITUTE(ADDRESS(1,MATCH(AC$2,INDIRECT("'PSI WM REF'!"&amp;"5:5"),0)),"$1","")),INDIRECT("'PSI WM REF'!"&amp;"C:C"),$G521,INDIRECT("'PSI WM REF'!"&amp;"U:U"),"3.Balance stock (only SEHC)"))))+N(" [[[[               Comment: WM REF PSI              ]]]")+IFERROR(SUMIFS(INDIRECT("'PSI VC'!"&amp;SUBSTITUTE(ADDRESS(1,MATCH(AC$2,INDIRECT("'PSI VC'!"&amp;"3:3"),0)),"$1","")&amp;":"&amp;SUBSTITUTE(ADDRESS(1,MATCH(AC$2,INDIRECT("'PSI VC'!"&amp;"3:3"),0)),"$1","")),INDIRECT("'PSI VC'!"&amp;"A:A"),$G521),0)+N("[[[                    Comment: VC PSI                    ]]]")+SUMIFS(INDIRECT("'Assy PSI Shortage'!"&amp;SUBSTITUTE(ADDRESS(1,42+MATCH(AC$2,INDIRECT("'Assy PSI Shortage'!"&amp;"AQ2:BA2"),0)),"$1","")&amp;":"&amp;SUBSTITUTE(ADDRESS(1,42+MATCH(AC$2,INDIRECT("'Assy PSI Shortage'!"&amp;"AQ2:BA2"),0)),"$1","")),'Assy PSI Shortage'!$AP:$AP,'DA Injection'!$G521)+N("[[[                    Comment: Assy PSI                    ]]]")</f>
        <v>0</v>
      </c>
      <c r="AD522" s="464"/>
      <c r="AE522" s="463">
        <f ca="1">IF(SUMIFS(INDIRECT("'PSI WM REF'!"&amp;SUBSTITUTE(ADDRESS(1,MATCH(AE$2,INDIRECT("'PSI WM REF'!"&amp;"5:5"),0)),"$1","")&amp;":"&amp;SUBSTITUTE(ADDRESS(1,MATCH(AE$2,INDIRECT("'PSI WM REF'!"&amp;"5:5"),0)),"$1","")),INDIRECT("'PSI WM REF'!"&amp;"C:C"),$G521,INDIRECT("'PSI WM REF'!"&amp;"U:U"),"3.Balance stock (only SEHC)")&gt;0,0,IF(ABS(SUMIFS(INDIRECT("'PSI WM REF'!"&amp;SUBSTITUTE(ADDRESS(1,MATCH(AE$2,INDIRECT("'PSI WM REF'!"&amp;"5:5"),0)),"$1","")&amp;":"&amp;SUBSTITUTE(ADDRESS(1,MATCH(AE$2,INDIRECT("'PSI WM REF'!"&amp;"5:5"),0)),"$1","")),INDIRECT("'PSI WM REF'!"&amp;"C:C"),$G521,INDIRECT("'PSI WM REF'!"&amp;"U:U"),"3.Balance stock (only SEHC)"))&gt;SUMIFS(INDIRECT("'PSI WM REF'!"&amp;SUBSTITUTE(ADDRESS(1,MATCH(AE$2,INDIRECT("'PSI WM REF'!"&amp;"5:5"),0)),"$1","")&amp;":"&amp;SUBSTITUTE(ADDRESS(1,MATCH(AE$2,INDIRECT("'PSI WM REF'!"&amp;"5:5"),0)),"$1","")),INDIRECT("'PSI WM REF'!"&amp;"C:C"),$G521,INDIRECT("'PSI WM REF'!"&amp;"U:U"),"1.Requirements (필요량)"),SUMIFS(INDIRECT("'PSI WM REF'!"&amp;SUBSTITUTE(ADDRESS(1,MATCH(AE$2,INDIRECT("'PSI WM REF'!"&amp;"5:5"),0)),"$1","")&amp;":"&amp;SUBSTITUTE(ADDRESS(1,MATCH(AE$2,INDIRECT("'PSI WM REF'!"&amp;"5:5"),0)),"$1","")),INDIRECT("'PSI WM REF'!"&amp;"C:C"),$G521,INDIRECT("'PSI WM REF'!"&amp;"U:U"),"1.Requirements (필요량)"),ABS(SUMIFS(INDIRECT("'PSI WM REF'!"&amp;SUBSTITUTE(ADDRESS(1,MATCH(AE$2,INDIRECT("'PSI WM REF'!"&amp;"5:5"),0)),"$1","")&amp;":"&amp;SUBSTITUTE(ADDRESS(1,MATCH(AE$2,INDIRECT("'PSI WM REF'!"&amp;"5:5"),0)),"$1","")),INDIRECT("'PSI WM REF'!"&amp;"C:C"),$G521,INDIRECT("'PSI WM REF'!"&amp;"U:U"),"3.Balance stock (only SEHC)"))))+N(" [[[[               Comment: WM REF PSI              ]]]")+IFERROR(SUMIFS(INDIRECT("'PSI VC'!"&amp;SUBSTITUTE(ADDRESS(1,MATCH(AE$2,INDIRECT("'PSI VC'!"&amp;"3:3"),0)),"$1","")&amp;":"&amp;SUBSTITUTE(ADDRESS(1,MATCH(AE$2,INDIRECT("'PSI VC'!"&amp;"3:3"),0)),"$1","")),INDIRECT("'PSI VC'!"&amp;"A:A"),$G521),0)+N("[[[                    Comment: VC PSI                    ]]]")+SUMIFS(INDIRECT("'Assy PSI Shortage'!"&amp;SUBSTITUTE(ADDRESS(1,42+MATCH(AE$2,INDIRECT("'Assy PSI Shortage'!"&amp;"AQ2:BA2"),0)),"$1","")&amp;":"&amp;SUBSTITUTE(ADDRESS(1,42+MATCH(AE$2,INDIRECT("'Assy PSI Shortage'!"&amp;"AQ2:BA2"),0)),"$1","")),'Assy PSI Shortage'!$AP:$AP,'DA Injection'!$G521)+N("[[[                    Comment: Assy PSI                    ]]]")</f>
        <v>0</v>
      </c>
      <c r="AF522" s="464"/>
      <c r="AG522" s="463">
        <f ca="1">IF(SUMIFS(INDIRECT("'PSI WM REF'!"&amp;SUBSTITUTE(ADDRESS(1,MATCH(AG$2,INDIRECT("'PSI WM REF'!"&amp;"5:5"),0)),"$1","")&amp;":"&amp;SUBSTITUTE(ADDRESS(1,MATCH(AG$2,INDIRECT("'PSI WM REF'!"&amp;"5:5"),0)),"$1","")),INDIRECT("'PSI WM REF'!"&amp;"C:C"),$G521,INDIRECT("'PSI WM REF'!"&amp;"U:U"),"3.Balance stock (only SEHC)")&gt;0,0,IF(ABS(SUMIFS(INDIRECT("'PSI WM REF'!"&amp;SUBSTITUTE(ADDRESS(1,MATCH(AG$2,INDIRECT("'PSI WM REF'!"&amp;"5:5"),0)),"$1","")&amp;":"&amp;SUBSTITUTE(ADDRESS(1,MATCH(AG$2,INDIRECT("'PSI WM REF'!"&amp;"5:5"),0)),"$1","")),INDIRECT("'PSI WM REF'!"&amp;"C:C"),$G521,INDIRECT("'PSI WM REF'!"&amp;"U:U"),"3.Balance stock (only SEHC)"))&gt;SUMIFS(INDIRECT("'PSI WM REF'!"&amp;SUBSTITUTE(ADDRESS(1,MATCH(AG$2,INDIRECT("'PSI WM REF'!"&amp;"5:5"),0)),"$1","")&amp;":"&amp;SUBSTITUTE(ADDRESS(1,MATCH(AG$2,INDIRECT("'PSI WM REF'!"&amp;"5:5"),0)),"$1","")),INDIRECT("'PSI WM REF'!"&amp;"C:C"),$G521,INDIRECT("'PSI WM REF'!"&amp;"U:U"),"1.Requirements (필요량)"),SUMIFS(INDIRECT("'PSI WM REF'!"&amp;SUBSTITUTE(ADDRESS(1,MATCH(AG$2,INDIRECT("'PSI WM REF'!"&amp;"5:5"),0)),"$1","")&amp;":"&amp;SUBSTITUTE(ADDRESS(1,MATCH(AG$2,INDIRECT("'PSI WM REF'!"&amp;"5:5"),0)),"$1","")),INDIRECT("'PSI WM REF'!"&amp;"C:C"),$G521,INDIRECT("'PSI WM REF'!"&amp;"U:U"),"1.Requirements (필요량)"),ABS(SUMIFS(INDIRECT("'PSI WM REF'!"&amp;SUBSTITUTE(ADDRESS(1,MATCH(AG$2,INDIRECT("'PSI WM REF'!"&amp;"5:5"),0)),"$1","")&amp;":"&amp;SUBSTITUTE(ADDRESS(1,MATCH(AG$2,INDIRECT("'PSI WM REF'!"&amp;"5:5"),0)),"$1","")),INDIRECT("'PSI WM REF'!"&amp;"C:C"),$G521,INDIRECT("'PSI WM REF'!"&amp;"U:U"),"3.Balance stock (only SEHC)"))))+N(" [[[[               Comment: WM REF PSI              ]]]")+IFERROR(SUMIFS(INDIRECT("'PSI VC'!"&amp;SUBSTITUTE(ADDRESS(1,MATCH(AG$2,INDIRECT("'PSI VC'!"&amp;"3:3"),0)),"$1","")&amp;":"&amp;SUBSTITUTE(ADDRESS(1,MATCH(AG$2,INDIRECT("'PSI VC'!"&amp;"3:3"),0)),"$1","")),INDIRECT("'PSI VC'!"&amp;"A:A"),$G521),0)+N("[[[                    Comment: VC PSI                    ]]]")+SUMIFS(INDIRECT("'Assy PSI Shortage'!"&amp;SUBSTITUTE(ADDRESS(1,42+MATCH(AG$2,INDIRECT("'Assy PSI Shortage'!"&amp;"AQ2:BA2"),0)),"$1","")&amp;":"&amp;SUBSTITUTE(ADDRESS(1,42+MATCH(AG$2,INDIRECT("'Assy PSI Shortage'!"&amp;"AQ2:BA2"),0)),"$1","")),'Assy PSI Shortage'!$AP:$AP,'DA Injection'!$G521)+N("[[[                    Comment: Assy PSI                    ]]]")</f>
        <v>0</v>
      </c>
      <c r="AH522" s="464"/>
      <c r="AI522" s="463">
        <f ca="1">IF(SUMIFS(INDIRECT("'PSI WM REF'!"&amp;SUBSTITUTE(ADDRESS(1,MATCH(AI$2,INDIRECT("'PSI WM REF'!"&amp;"5:5"),0)),"$1","")&amp;":"&amp;SUBSTITUTE(ADDRESS(1,MATCH(AI$2,INDIRECT("'PSI WM REF'!"&amp;"5:5"),0)),"$1","")),INDIRECT("'PSI WM REF'!"&amp;"C:C"),$G521,INDIRECT("'PSI WM REF'!"&amp;"U:U"),"3.Balance stock (only SEHC)")&gt;0,0,IF(ABS(SUMIFS(INDIRECT("'PSI WM REF'!"&amp;SUBSTITUTE(ADDRESS(1,MATCH(AI$2,INDIRECT("'PSI WM REF'!"&amp;"5:5"),0)),"$1","")&amp;":"&amp;SUBSTITUTE(ADDRESS(1,MATCH(AI$2,INDIRECT("'PSI WM REF'!"&amp;"5:5"),0)),"$1","")),INDIRECT("'PSI WM REF'!"&amp;"C:C"),$G521,INDIRECT("'PSI WM REF'!"&amp;"U:U"),"3.Balance stock (only SEHC)"))&gt;SUMIFS(INDIRECT("'PSI WM REF'!"&amp;SUBSTITUTE(ADDRESS(1,MATCH(AI$2,INDIRECT("'PSI WM REF'!"&amp;"5:5"),0)),"$1","")&amp;":"&amp;SUBSTITUTE(ADDRESS(1,MATCH(AI$2,INDIRECT("'PSI WM REF'!"&amp;"5:5"),0)),"$1","")),INDIRECT("'PSI WM REF'!"&amp;"C:C"),$G521,INDIRECT("'PSI WM REF'!"&amp;"U:U"),"1.Requirements (필요량)"),SUMIFS(INDIRECT("'PSI WM REF'!"&amp;SUBSTITUTE(ADDRESS(1,MATCH(AI$2,INDIRECT("'PSI WM REF'!"&amp;"5:5"),0)),"$1","")&amp;":"&amp;SUBSTITUTE(ADDRESS(1,MATCH(AI$2,INDIRECT("'PSI WM REF'!"&amp;"5:5"),0)),"$1","")),INDIRECT("'PSI WM REF'!"&amp;"C:C"),$G521,INDIRECT("'PSI WM REF'!"&amp;"U:U"),"1.Requirements (필요량)"),ABS(SUMIFS(INDIRECT("'PSI WM REF'!"&amp;SUBSTITUTE(ADDRESS(1,MATCH(AI$2,INDIRECT("'PSI WM REF'!"&amp;"5:5"),0)),"$1","")&amp;":"&amp;SUBSTITUTE(ADDRESS(1,MATCH(AI$2,INDIRECT("'PSI WM REF'!"&amp;"5:5"),0)),"$1","")),INDIRECT("'PSI WM REF'!"&amp;"C:C"),$G521,INDIRECT("'PSI WM REF'!"&amp;"U:U"),"3.Balance stock (only SEHC)"))))+N(" [[[[               Comment: WM REF PSI              ]]]")+IFERROR(SUMIFS(INDIRECT("'PSI VC'!"&amp;SUBSTITUTE(ADDRESS(1,MATCH(AI$2,INDIRECT("'PSI VC'!"&amp;"3:3"),0)),"$1","")&amp;":"&amp;SUBSTITUTE(ADDRESS(1,MATCH(AI$2,INDIRECT("'PSI VC'!"&amp;"3:3"),0)),"$1","")),INDIRECT("'PSI VC'!"&amp;"A:A"),$G521),0)+N("[[[                    Comment: VC PSI                    ]]]")+SUMIFS(INDIRECT("'Assy PSI Shortage'!"&amp;SUBSTITUTE(ADDRESS(1,42+MATCH(AI$2,INDIRECT("'Assy PSI Shortage'!"&amp;"AQ2:BA2"),0)),"$1","")&amp;":"&amp;SUBSTITUTE(ADDRESS(1,42+MATCH(AI$2,INDIRECT("'Assy PSI Shortage'!"&amp;"AQ2:BA2"),0)),"$1","")),'Assy PSI Shortage'!$AP:$AP,'DA Injection'!$G521)+N("[[[                    Comment: Assy PSI                    ]]]")</f>
        <v>0</v>
      </c>
      <c r="AJ522" s="464"/>
      <c r="AK522" s="150"/>
      <c r="AL522" s="150"/>
      <c r="AM522" s="150"/>
      <c r="AN522" s="150"/>
      <c r="AO522" s="150"/>
      <c r="AP522" s="150"/>
      <c r="AQ522" s="150"/>
      <c r="AR522" s="150"/>
      <c r="AS522" s="150"/>
      <c r="AT522" s="150"/>
      <c r="AU522" s="150"/>
      <c r="AV522" s="150"/>
      <c r="AW522" s="150"/>
      <c r="AX522" s="150"/>
      <c r="AY522" s="150"/>
      <c r="AZ522" s="150"/>
      <c r="BA522" s="150"/>
      <c r="BB522" s="150"/>
      <c r="BC522" s="150"/>
      <c r="BD522" s="150"/>
      <c r="BE522" s="150"/>
      <c r="BF522" s="150"/>
      <c r="BG522" s="150"/>
      <c r="BH522" s="150"/>
      <c r="BI522" s="150"/>
      <c r="BJ522" s="150"/>
      <c r="BK522" s="150"/>
      <c r="BL522" s="150"/>
      <c r="BM522" s="150"/>
      <c r="BN522" s="150"/>
      <c r="BO522" s="150"/>
      <c r="BP522" s="150"/>
      <c r="BQ522" s="150"/>
      <c r="BR522" s="150"/>
    </row>
    <row r="523" spans="1:70" s="115" customFormat="1" ht="33">
      <c r="A523" s="114"/>
      <c r="B523" s="121"/>
      <c r="C523" s="144">
        <f t="shared" ca="1" si="613"/>
        <v>75</v>
      </c>
      <c r="D523" s="264">
        <f t="shared" ca="1" si="613"/>
        <v>0</v>
      </c>
      <c r="E523" s="144">
        <f t="shared" ref="E523:M523" ca="1" si="622">E522</f>
        <v>37</v>
      </c>
      <c r="F523" s="144">
        <f t="shared" ca="1" si="622"/>
        <v>150</v>
      </c>
      <c r="G523" s="144" t="str">
        <f t="shared" ca="1" si="622"/>
        <v>DJ66-00474D</v>
      </c>
      <c r="H523" s="196">
        <f t="shared" ca="1" si="622"/>
        <v>7764</v>
      </c>
      <c r="I523" s="144">
        <f t="shared" si="622"/>
        <v>35000</v>
      </c>
      <c r="J523" s="212">
        <f t="shared" ca="1" si="622"/>
        <v>1</v>
      </c>
      <c r="K523" s="146">
        <f t="shared" ca="1" si="622"/>
        <v>3240</v>
      </c>
      <c r="L523" s="146">
        <f t="shared" ca="1" si="622"/>
        <v>55</v>
      </c>
      <c r="M523" s="146">
        <f t="shared" ca="1" si="622"/>
        <v>2</v>
      </c>
      <c r="N523" s="193">
        <f t="shared" ref="N523:N585" ca="1" si="623">3600/L523*M523</f>
        <v>130.90909090909091</v>
      </c>
      <c r="O523" s="134"/>
      <c r="P523" s="127" t="s">
        <v>240</v>
      </c>
      <c r="Q523" s="208">
        <v>11</v>
      </c>
      <c r="R523" s="208">
        <v>11</v>
      </c>
      <c r="S523" s="208">
        <v>11</v>
      </c>
      <c r="T523" s="208">
        <v>11</v>
      </c>
      <c r="U523" s="208">
        <v>11</v>
      </c>
      <c r="V523" s="208">
        <v>11</v>
      </c>
      <c r="W523" s="208">
        <v>11</v>
      </c>
      <c r="X523" s="208">
        <v>11</v>
      </c>
      <c r="Y523" s="208">
        <v>11</v>
      </c>
      <c r="Z523" s="208">
        <v>11</v>
      </c>
      <c r="AA523" s="208">
        <v>11</v>
      </c>
      <c r="AB523" s="208">
        <v>11</v>
      </c>
      <c r="AC523" s="208">
        <v>11</v>
      </c>
      <c r="AD523" s="208">
        <v>11</v>
      </c>
      <c r="AE523" s="208">
        <v>11</v>
      </c>
      <c r="AF523" s="208">
        <v>11</v>
      </c>
      <c r="AG523" s="208">
        <v>11</v>
      </c>
      <c r="AH523" s="208">
        <v>11</v>
      </c>
      <c r="AI523" s="208">
        <v>11</v>
      </c>
      <c r="AJ523" s="208">
        <v>11</v>
      </c>
      <c r="AK523" s="150"/>
      <c r="AL523" s="150"/>
      <c r="AM523" s="150"/>
      <c r="AN523" s="150"/>
      <c r="AO523" s="150"/>
      <c r="AP523" s="150"/>
      <c r="AQ523" s="150"/>
      <c r="AR523" s="150"/>
      <c r="AS523" s="150"/>
      <c r="AT523" s="150"/>
      <c r="AU523" s="150"/>
      <c r="AV523" s="150"/>
      <c r="AW523" s="150"/>
      <c r="AX523" s="150"/>
      <c r="AY523" s="150"/>
      <c r="AZ523" s="150"/>
      <c r="BA523" s="150"/>
      <c r="BB523" s="150"/>
      <c r="BC523" s="150"/>
      <c r="BD523" s="150"/>
      <c r="BE523" s="150"/>
      <c r="BF523" s="150"/>
      <c r="BG523" s="150"/>
      <c r="BH523" s="150"/>
      <c r="BI523" s="150"/>
      <c r="BJ523" s="150"/>
      <c r="BK523" s="150"/>
      <c r="BL523" s="150"/>
      <c r="BM523" s="150"/>
      <c r="BN523" s="150"/>
      <c r="BO523" s="150"/>
      <c r="BP523" s="150"/>
      <c r="BQ523" s="150"/>
      <c r="BR523" s="150"/>
    </row>
    <row r="524" spans="1:70" s="55" customFormat="1" ht="33">
      <c r="A524" s="54">
        <f ca="1">IF(ISTEXT($G524),COUNTIF($G$6:$G524,"*")," ")</f>
        <v>519</v>
      </c>
      <c r="B524" s="122">
        <v>43524</v>
      </c>
      <c r="C524" s="144">
        <f t="shared" ca="1" si="613"/>
        <v>75</v>
      </c>
      <c r="D524" s="264">
        <f t="shared" ca="1" si="613"/>
        <v>0</v>
      </c>
      <c r="E524" s="144">
        <f t="shared" ref="E524:M524" ca="1" si="624">E523</f>
        <v>37</v>
      </c>
      <c r="F524" s="144">
        <f t="shared" ca="1" si="624"/>
        <v>150</v>
      </c>
      <c r="G524" s="144" t="str">
        <f t="shared" ca="1" si="624"/>
        <v>DJ66-00474D</v>
      </c>
      <c r="H524" s="196">
        <f t="shared" ca="1" si="624"/>
        <v>7764</v>
      </c>
      <c r="I524" s="144">
        <f t="shared" si="624"/>
        <v>35000</v>
      </c>
      <c r="J524" s="212">
        <f t="shared" ca="1" si="624"/>
        <v>1</v>
      </c>
      <c r="K524" s="146">
        <f t="shared" ca="1" si="624"/>
        <v>3240</v>
      </c>
      <c r="L524" s="146">
        <f t="shared" ca="1" si="624"/>
        <v>55</v>
      </c>
      <c r="M524" s="146">
        <f t="shared" ca="1" si="624"/>
        <v>2</v>
      </c>
      <c r="N524" s="193">
        <f t="shared" ca="1" si="623"/>
        <v>130.90909090909091</v>
      </c>
      <c r="O524" s="198">
        <f ca="1">SUM(Q524:AJ524)-H521-I521</f>
        <v>-13964</v>
      </c>
      <c r="P524" s="127" t="s">
        <v>232</v>
      </c>
      <c r="Q524" s="128">
        <f t="shared" ref="Q524:AJ524" ca="1" si="625">Q523*$N521</f>
        <v>1440</v>
      </c>
      <c r="R524" s="128">
        <f t="shared" ca="1" si="625"/>
        <v>1440</v>
      </c>
      <c r="S524" s="128">
        <f t="shared" ca="1" si="625"/>
        <v>1440</v>
      </c>
      <c r="T524" s="128">
        <f t="shared" ca="1" si="625"/>
        <v>1440</v>
      </c>
      <c r="U524" s="128">
        <f t="shared" ca="1" si="625"/>
        <v>1440</v>
      </c>
      <c r="V524" s="128">
        <f t="shared" ca="1" si="625"/>
        <v>1440</v>
      </c>
      <c r="W524" s="128">
        <f t="shared" ca="1" si="625"/>
        <v>1440</v>
      </c>
      <c r="X524" s="128">
        <f t="shared" ca="1" si="625"/>
        <v>1440</v>
      </c>
      <c r="Y524" s="128">
        <f t="shared" ca="1" si="625"/>
        <v>1440</v>
      </c>
      <c r="Z524" s="128">
        <f t="shared" ca="1" si="625"/>
        <v>1440</v>
      </c>
      <c r="AA524" s="128">
        <f t="shared" ca="1" si="625"/>
        <v>1440</v>
      </c>
      <c r="AB524" s="128">
        <f t="shared" ca="1" si="625"/>
        <v>1440</v>
      </c>
      <c r="AC524" s="128">
        <f t="shared" ca="1" si="625"/>
        <v>1440</v>
      </c>
      <c r="AD524" s="128">
        <f t="shared" ca="1" si="625"/>
        <v>1440</v>
      </c>
      <c r="AE524" s="128">
        <f t="shared" ca="1" si="625"/>
        <v>1440</v>
      </c>
      <c r="AF524" s="128">
        <f t="shared" ca="1" si="625"/>
        <v>1440</v>
      </c>
      <c r="AG524" s="128">
        <f t="shared" ca="1" si="625"/>
        <v>1440</v>
      </c>
      <c r="AH524" s="128">
        <f t="shared" ca="1" si="625"/>
        <v>1440</v>
      </c>
      <c r="AI524" s="128">
        <f t="shared" ca="1" si="625"/>
        <v>1440</v>
      </c>
      <c r="AJ524" s="128">
        <f t="shared" ca="1" si="625"/>
        <v>1440</v>
      </c>
      <c r="AK524" s="151"/>
      <c r="AL524" s="151"/>
      <c r="AM524" s="151"/>
      <c r="AN524" s="151"/>
      <c r="AO524" s="151"/>
      <c r="AP524" s="151"/>
      <c r="AQ524" s="151"/>
      <c r="AR524" s="151"/>
      <c r="AS524" s="151"/>
      <c r="AT524" s="151"/>
      <c r="AU524" s="151"/>
      <c r="AV524" s="151"/>
      <c r="AW524" s="151"/>
      <c r="AX524" s="151"/>
      <c r="AY524" s="151"/>
      <c r="AZ524" s="151"/>
      <c r="BA524" s="151"/>
      <c r="BB524" s="151"/>
      <c r="BC524" s="151"/>
      <c r="BD524" s="151"/>
      <c r="BE524" s="151"/>
      <c r="BF524" s="151"/>
      <c r="BG524" s="151"/>
      <c r="BH524" s="151"/>
      <c r="BI524" s="151"/>
      <c r="BJ524" s="151"/>
      <c r="BK524" s="151"/>
      <c r="BL524" s="151"/>
      <c r="BM524" s="151"/>
      <c r="BN524" s="151"/>
      <c r="BO524" s="151"/>
      <c r="BP524" s="151"/>
      <c r="BQ524" s="151"/>
      <c r="BR524" s="151"/>
    </row>
    <row r="525" spans="1:70" s="38" customFormat="1" ht="33">
      <c r="A525" s="35"/>
      <c r="B525" s="123"/>
      <c r="C525" s="144">
        <f t="shared" ca="1" si="613"/>
        <v>75</v>
      </c>
      <c r="D525" s="264">
        <f t="shared" ca="1" si="613"/>
        <v>0</v>
      </c>
      <c r="E525" s="144">
        <f t="shared" ref="E525:M525" ca="1" si="626">E524</f>
        <v>37</v>
      </c>
      <c r="F525" s="144">
        <f t="shared" ca="1" si="626"/>
        <v>150</v>
      </c>
      <c r="G525" s="144" t="str">
        <f t="shared" ca="1" si="626"/>
        <v>DJ66-00474D</v>
      </c>
      <c r="H525" s="196">
        <f t="shared" ca="1" si="626"/>
        <v>7764</v>
      </c>
      <c r="I525" s="144">
        <f t="shared" si="626"/>
        <v>35000</v>
      </c>
      <c r="J525" s="212">
        <f t="shared" ca="1" si="626"/>
        <v>1</v>
      </c>
      <c r="K525" s="146">
        <f t="shared" ca="1" si="626"/>
        <v>3240</v>
      </c>
      <c r="L525" s="146">
        <f t="shared" ca="1" si="626"/>
        <v>55</v>
      </c>
      <c r="M525" s="146">
        <f t="shared" ca="1" si="626"/>
        <v>2</v>
      </c>
      <c r="N525" s="193">
        <f t="shared" ca="1" si="623"/>
        <v>130.90909090909091</v>
      </c>
      <c r="O525" s="135">
        <f ca="1">SUM(Q525:AJ525)</f>
        <v>0</v>
      </c>
      <c r="P525" s="131" t="s">
        <v>233</v>
      </c>
      <c r="Q525" s="129">
        <f ca="1">SUMIFS('Production Result'!$D:$D,'Production Result'!$C:$C,'DA Injection'!$G525,'Production Result'!$B:$B,'DA Injection'!Q$2)</f>
        <v>0</v>
      </c>
      <c r="R525" s="129">
        <f ca="1">SUMIFS('Production Result'!$E:$E,'Production Result'!$C:$C,'DA Injection'!$G525,'Production Result'!$B:$B,'DA Injection'!Q$2)</f>
        <v>0</v>
      </c>
      <c r="S525" s="129">
        <f ca="1">SUMIFS('Production Result'!$D:$D,'Production Result'!$C:$C,'DA Injection'!$G525,'Production Result'!$B:$B,'DA Injection'!S$2)</f>
        <v>0</v>
      </c>
      <c r="T525" s="129">
        <f ca="1">SUMIFS('Production Result'!$E:$E,'Production Result'!$C:$C,'DA Injection'!$G525,'Production Result'!$B:$B,'DA Injection'!S$2)</f>
        <v>0</v>
      </c>
      <c r="U525" s="129">
        <f ca="1">SUMIFS('Production Result'!$D:$D,'Production Result'!$C:$C,'DA Injection'!$G525,'Production Result'!$B:$B,'DA Injection'!U$2)</f>
        <v>0</v>
      </c>
      <c r="V525" s="129">
        <f ca="1">SUMIFS('Production Result'!$E:$E,'Production Result'!$C:$C,'DA Injection'!$G525,'Production Result'!$B:$B,'DA Injection'!U$2)</f>
        <v>0</v>
      </c>
      <c r="W525" s="129">
        <f ca="1">SUMIFS('Production Result'!$D:$D,'Production Result'!$C:$C,'DA Injection'!$G525,'Production Result'!$B:$B,'DA Injection'!W$2)</f>
        <v>0</v>
      </c>
      <c r="X525" s="129">
        <f ca="1">SUMIFS('Production Result'!$E:$E,'Production Result'!$C:$C,'DA Injection'!$G525,'Production Result'!$B:$B,'DA Injection'!W$2)</f>
        <v>0</v>
      </c>
      <c r="Y525" s="129">
        <f ca="1">SUMIFS('Production Result'!$D:$D,'Production Result'!$C:$C,'DA Injection'!$G525,'Production Result'!$B:$B,'DA Injection'!Y$2)</f>
        <v>0</v>
      </c>
      <c r="Z525" s="129">
        <f ca="1">SUMIFS('Production Result'!$E:$E,'Production Result'!$C:$C,'DA Injection'!$G525,'Production Result'!$B:$B,'DA Injection'!Y$2)</f>
        <v>0</v>
      </c>
      <c r="AA525" s="129">
        <f ca="1">SUMIFS('Production Result'!$D:$D,'Production Result'!$C:$C,'DA Injection'!$G525,'Production Result'!$B:$B,'DA Injection'!AA$2)</f>
        <v>0</v>
      </c>
      <c r="AB525" s="129">
        <f ca="1">SUMIFS('Production Result'!$E:$E,'Production Result'!$C:$C,'DA Injection'!$G525,'Production Result'!$B:$B,'DA Injection'!AA$2)</f>
        <v>0</v>
      </c>
      <c r="AC525" s="129">
        <f ca="1">SUMIFS('Production Result'!$D:$D,'Production Result'!$C:$C,'DA Injection'!$G525,'Production Result'!$B:$B,'DA Injection'!AC$2)</f>
        <v>0</v>
      </c>
      <c r="AD525" s="129">
        <f ca="1">SUMIFS('Production Result'!$E:$E,'Production Result'!$C:$C,'DA Injection'!$G525,'Production Result'!$B:$B,'DA Injection'!AC$2)</f>
        <v>0</v>
      </c>
      <c r="AE525" s="129">
        <f ca="1">SUMIFS('Production Result'!$D:$D,'Production Result'!$C:$C,'DA Injection'!$G525,'Production Result'!$B:$B,'DA Injection'!AE$2)</f>
        <v>0</v>
      </c>
      <c r="AF525" s="129">
        <f ca="1">SUMIFS('Production Result'!$E:$E,'Production Result'!$C:$C,'DA Injection'!$G525,'Production Result'!$B:$B,'DA Injection'!AE$2)</f>
        <v>0</v>
      </c>
      <c r="AG525" s="129">
        <f ca="1">SUMIFS('Production Result'!$D:$D,'Production Result'!$C:$C,'DA Injection'!$G525,'Production Result'!$B:$B,'DA Injection'!AG$2)</f>
        <v>0</v>
      </c>
      <c r="AH525" s="129">
        <f ca="1">SUMIFS('Production Result'!$E:$E,'Production Result'!$C:$C,'DA Injection'!$G525,'Production Result'!$B:$B,'DA Injection'!AG$2)</f>
        <v>0</v>
      </c>
      <c r="AI525" s="129">
        <f ca="1">SUMIFS('Production Result'!$D:$D,'Production Result'!$C:$C,'DA Injection'!$G525,'Production Result'!$B:$B,'DA Injection'!AI$2)</f>
        <v>0</v>
      </c>
      <c r="AJ525" s="129">
        <f ca="1">SUMIFS('Production Result'!$E:$E,'Production Result'!$C:$C,'DA Injection'!$G525,'Production Result'!$B:$B,'DA Injection'!AI$2)</f>
        <v>0</v>
      </c>
      <c r="AK525" s="151"/>
      <c r="AL525" s="151"/>
      <c r="AM525" s="151"/>
      <c r="AN525" s="151"/>
      <c r="AO525" s="151"/>
      <c r="AP525" s="151"/>
      <c r="AQ525" s="151"/>
      <c r="AR525" s="151"/>
      <c r="AS525" s="151"/>
      <c r="AT525" s="151"/>
      <c r="AU525" s="151"/>
      <c r="AV525" s="151"/>
      <c r="AW525" s="151"/>
      <c r="AX525" s="151"/>
      <c r="AY525" s="151"/>
      <c r="AZ525" s="151"/>
      <c r="BA525" s="151"/>
      <c r="BB525" s="151"/>
      <c r="BC525" s="151"/>
      <c r="BD525" s="151"/>
      <c r="BE525" s="151"/>
      <c r="BF525" s="151"/>
      <c r="BG525" s="151"/>
      <c r="BH525" s="151"/>
      <c r="BI525" s="151"/>
      <c r="BJ525" s="151"/>
      <c r="BK525" s="151"/>
      <c r="BL525" s="151"/>
      <c r="BM525" s="151"/>
      <c r="BN525" s="151"/>
      <c r="BO525" s="151"/>
      <c r="BP525" s="151"/>
      <c r="BQ525" s="151"/>
      <c r="BR525" s="151"/>
    </row>
    <row r="526" spans="1:70" s="38" customFormat="1" ht="33">
      <c r="A526" s="35"/>
      <c r="B526" s="123"/>
      <c r="C526" s="144">
        <f t="shared" ca="1" si="613"/>
        <v>75</v>
      </c>
      <c r="D526" s="264">
        <f t="shared" ca="1" si="613"/>
        <v>0</v>
      </c>
      <c r="E526" s="144">
        <f t="shared" ref="E526:M526" ca="1" si="627">E525</f>
        <v>37</v>
      </c>
      <c r="F526" s="144">
        <f t="shared" ca="1" si="627"/>
        <v>150</v>
      </c>
      <c r="G526" s="144" t="str">
        <f t="shared" ca="1" si="627"/>
        <v>DJ66-00474D</v>
      </c>
      <c r="H526" s="196">
        <f t="shared" ca="1" si="627"/>
        <v>7764</v>
      </c>
      <c r="I526" s="144">
        <f t="shared" si="627"/>
        <v>35000</v>
      </c>
      <c r="J526" s="212">
        <f t="shared" ca="1" si="627"/>
        <v>1</v>
      </c>
      <c r="K526" s="146">
        <f t="shared" ca="1" si="627"/>
        <v>3240</v>
      </c>
      <c r="L526" s="146">
        <f t="shared" ca="1" si="627"/>
        <v>55</v>
      </c>
      <c r="M526" s="146">
        <f t="shared" ca="1" si="627"/>
        <v>2</v>
      </c>
      <c r="N526" s="193">
        <f t="shared" ca="1" si="623"/>
        <v>130.90909090909091</v>
      </c>
      <c r="O526" s="135">
        <f ca="1">SUM(Q526:AJ526)</f>
        <v>0</v>
      </c>
      <c r="P526" s="132" t="s">
        <v>234</v>
      </c>
      <c r="Q526" s="129">
        <f ca="1">SUMIFS('Production Result'!$F:$F,'Production Result'!$C:$C,'DA Injection'!$G526,'Production Result'!$B:$B,'DA Injection'!Q$2)</f>
        <v>0</v>
      </c>
      <c r="R526" s="129">
        <f ca="1">SUMIFS('Production Result'!$G:$G,'Production Result'!$C:$C,'DA Injection'!$G526,'Production Result'!$B:$B,'DA Injection'!Q$2)</f>
        <v>0</v>
      </c>
      <c r="S526" s="129">
        <f ca="1">SUMIFS('Production Result'!$F:$F,'Production Result'!$C:$C,'DA Injection'!$G526,'Production Result'!$B:$B,'DA Injection'!S$2)</f>
        <v>0</v>
      </c>
      <c r="T526" s="129">
        <f ca="1">SUMIFS('Production Result'!$G:$G,'Production Result'!$C:$C,'DA Injection'!$G526,'Production Result'!$B:$B,'DA Injection'!S$2)</f>
        <v>0</v>
      </c>
      <c r="U526" s="129">
        <f ca="1">SUMIFS('Production Result'!$F:$F,'Production Result'!$C:$C,'DA Injection'!$G526,'Production Result'!$B:$B,'DA Injection'!U$2)</f>
        <v>0</v>
      </c>
      <c r="V526" s="129">
        <f ca="1">SUMIFS('Production Result'!$G:$G,'Production Result'!$C:$C,'DA Injection'!$G526,'Production Result'!$B:$B,'DA Injection'!U$2)</f>
        <v>0</v>
      </c>
      <c r="W526" s="129">
        <f ca="1">SUMIFS('Production Result'!$F:$F,'Production Result'!$C:$C,'DA Injection'!$G526,'Production Result'!$B:$B,'DA Injection'!W$2)</f>
        <v>0</v>
      </c>
      <c r="X526" s="129">
        <f ca="1">SUMIFS('Production Result'!$G:$G,'Production Result'!$C:$C,'DA Injection'!$G526,'Production Result'!$B:$B,'DA Injection'!W$2)</f>
        <v>0</v>
      </c>
      <c r="Y526" s="129">
        <f ca="1">SUMIFS('Production Result'!$F:$F,'Production Result'!$C:$C,'DA Injection'!$G526,'Production Result'!$B:$B,'DA Injection'!Y$2)</f>
        <v>0</v>
      </c>
      <c r="Z526" s="129">
        <f ca="1">SUMIFS('Production Result'!$G:$G,'Production Result'!$C:$C,'DA Injection'!$G526,'Production Result'!$B:$B,'DA Injection'!Y$2)</f>
        <v>0</v>
      </c>
      <c r="AA526" s="129">
        <f ca="1">SUMIFS('Production Result'!$F:$F,'Production Result'!$C:$C,'DA Injection'!$G526,'Production Result'!$B:$B,'DA Injection'!AA$2)</f>
        <v>0</v>
      </c>
      <c r="AB526" s="129">
        <f ca="1">SUMIFS('Production Result'!$G:$G,'Production Result'!$C:$C,'DA Injection'!$G526,'Production Result'!$B:$B,'DA Injection'!AA$2)</f>
        <v>0</v>
      </c>
      <c r="AC526" s="129">
        <f ca="1">SUMIFS('Production Result'!$F:$F,'Production Result'!$C:$C,'DA Injection'!$G526,'Production Result'!$B:$B,'DA Injection'!AC$2)</f>
        <v>0</v>
      </c>
      <c r="AD526" s="129">
        <f ca="1">SUMIFS('Production Result'!$G:$G,'Production Result'!$C:$C,'DA Injection'!$G526,'Production Result'!$B:$B,'DA Injection'!AC$2)</f>
        <v>0</v>
      </c>
      <c r="AE526" s="129">
        <f ca="1">SUMIFS('Production Result'!$F:$F,'Production Result'!$C:$C,'DA Injection'!$G526,'Production Result'!$B:$B,'DA Injection'!AE$2)</f>
        <v>0</v>
      </c>
      <c r="AF526" s="129">
        <f ca="1">SUMIFS('Production Result'!$G:$G,'Production Result'!$C:$C,'DA Injection'!$G526,'Production Result'!$B:$B,'DA Injection'!AE$2)</f>
        <v>0</v>
      </c>
      <c r="AG526" s="129">
        <f ca="1">SUMIFS('Production Result'!$F:$F,'Production Result'!$C:$C,'DA Injection'!$G526,'Production Result'!$B:$B,'DA Injection'!AG$2)</f>
        <v>0</v>
      </c>
      <c r="AH526" s="129">
        <f ca="1">SUMIFS('Production Result'!$G:$G,'Production Result'!$C:$C,'DA Injection'!$G526,'Production Result'!$B:$B,'DA Injection'!AG$2)</f>
        <v>0</v>
      </c>
      <c r="AI526" s="129">
        <f ca="1">SUMIFS('Production Result'!$F:$F,'Production Result'!$C:$C,'DA Injection'!$G526,'Production Result'!$B:$B,'DA Injection'!AI$2)</f>
        <v>0</v>
      </c>
      <c r="AJ526" s="129">
        <f ca="1">SUMIFS('Production Result'!$G:$G,'Production Result'!$C:$C,'DA Injection'!$G526,'Production Result'!$B:$B,'DA Injection'!AI$2)</f>
        <v>0</v>
      </c>
      <c r="AK526" s="151"/>
      <c r="AL526" s="151"/>
      <c r="AM526" s="151"/>
      <c r="AN526" s="151"/>
      <c r="AO526" s="151"/>
      <c r="AP526" s="151"/>
      <c r="AQ526" s="151"/>
      <c r="AR526" s="151"/>
      <c r="AS526" s="151"/>
      <c r="AT526" s="151"/>
      <c r="AU526" s="151"/>
      <c r="AV526" s="151"/>
      <c r="AW526" s="151"/>
      <c r="AX526" s="151"/>
      <c r="AY526" s="151"/>
      <c r="AZ526" s="151"/>
      <c r="BA526" s="151"/>
      <c r="BB526" s="151"/>
      <c r="BC526" s="151"/>
      <c r="BD526" s="151"/>
      <c r="BE526" s="151"/>
      <c r="BF526" s="151"/>
      <c r="BG526" s="151"/>
      <c r="BH526" s="151"/>
      <c r="BI526" s="151"/>
      <c r="BJ526" s="151"/>
      <c r="BK526" s="151"/>
      <c r="BL526" s="151"/>
      <c r="BM526" s="151"/>
      <c r="BN526" s="151"/>
      <c r="BO526" s="151"/>
      <c r="BP526" s="151"/>
      <c r="BQ526" s="151"/>
      <c r="BR526" s="151"/>
    </row>
    <row r="527" spans="1:70" s="38" customFormat="1" ht="33">
      <c r="A527" s="35"/>
      <c r="B527" s="123"/>
      <c r="C527" s="145">
        <f t="shared" ca="1" si="613"/>
        <v>75</v>
      </c>
      <c r="D527" s="264">
        <f t="shared" ca="1" si="613"/>
        <v>0</v>
      </c>
      <c r="E527" s="145">
        <f t="shared" ref="E527:M527" ca="1" si="628">E526</f>
        <v>37</v>
      </c>
      <c r="F527" s="145">
        <f t="shared" ca="1" si="628"/>
        <v>150</v>
      </c>
      <c r="G527" s="145" t="str">
        <f t="shared" ca="1" si="628"/>
        <v>DJ66-00474D</v>
      </c>
      <c r="H527" s="196">
        <f t="shared" ca="1" si="628"/>
        <v>7764</v>
      </c>
      <c r="I527" s="145">
        <f t="shared" si="628"/>
        <v>35000</v>
      </c>
      <c r="J527" s="213">
        <f t="shared" ca="1" si="628"/>
        <v>1</v>
      </c>
      <c r="K527" s="146">
        <f t="shared" ca="1" si="628"/>
        <v>3240</v>
      </c>
      <c r="L527" s="146">
        <f t="shared" ca="1" si="628"/>
        <v>55</v>
      </c>
      <c r="M527" s="146">
        <f t="shared" ca="1" si="628"/>
        <v>2</v>
      </c>
      <c r="N527" s="194">
        <f t="shared" ca="1" si="623"/>
        <v>130.90909090909091</v>
      </c>
      <c r="O527" s="137" t="e">
        <f ca="1">O526/O525</f>
        <v>#DIV/0!</v>
      </c>
      <c r="P527" s="136" t="s">
        <v>239</v>
      </c>
      <c r="Q527" s="138" t="str">
        <f t="shared" ref="Q527:AJ527" ca="1" si="629">IFERROR(Q526/Q525,"")</f>
        <v/>
      </c>
      <c r="R527" s="138" t="str">
        <f t="shared" ca="1" si="629"/>
        <v/>
      </c>
      <c r="S527" s="138" t="str">
        <f t="shared" ca="1" si="629"/>
        <v/>
      </c>
      <c r="T527" s="138" t="str">
        <f t="shared" ca="1" si="629"/>
        <v/>
      </c>
      <c r="U527" s="138" t="str">
        <f t="shared" ca="1" si="629"/>
        <v/>
      </c>
      <c r="V527" s="138" t="str">
        <f t="shared" ca="1" si="629"/>
        <v/>
      </c>
      <c r="W527" s="138" t="str">
        <f t="shared" ca="1" si="629"/>
        <v/>
      </c>
      <c r="X527" s="138" t="str">
        <f t="shared" ca="1" si="629"/>
        <v/>
      </c>
      <c r="Y527" s="138" t="str">
        <f t="shared" ca="1" si="629"/>
        <v/>
      </c>
      <c r="Z527" s="138" t="str">
        <f t="shared" ca="1" si="629"/>
        <v/>
      </c>
      <c r="AA527" s="138" t="str">
        <f t="shared" ca="1" si="629"/>
        <v/>
      </c>
      <c r="AB527" s="138" t="str">
        <f t="shared" ca="1" si="629"/>
        <v/>
      </c>
      <c r="AC527" s="138" t="str">
        <f t="shared" ca="1" si="629"/>
        <v/>
      </c>
      <c r="AD527" s="138" t="str">
        <f t="shared" ca="1" si="629"/>
        <v/>
      </c>
      <c r="AE527" s="138" t="str">
        <f t="shared" ca="1" si="629"/>
        <v/>
      </c>
      <c r="AF527" s="138" t="str">
        <f t="shared" ca="1" si="629"/>
        <v/>
      </c>
      <c r="AG527" s="138" t="str">
        <f t="shared" ca="1" si="629"/>
        <v/>
      </c>
      <c r="AH527" s="138" t="str">
        <f t="shared" ca="1" si="629"/>
        <v/>
      </c>
      <c r="AI527" s="138" t="str">
        <f t="shared" ca="1" si="629"/>
        <v/>
      </c>
      <c r="AJ527" s="138" t="str">
        <f t="shared" ca="1" si="629"/>
        <v/>
      </c>
      <c r="AK527" s="151"/>
      <c r="AL527" s="151"/>
      <c r="AM527" s="151"/>
      <c r="AN527" s="151"/>
      <c r="AO527" s="151"/>
      <c r="AP527" s="151"/>
      <c r="AQ527" s="151"/>
      <c r="AR527" s="151"/>
      <c r="AS527" s="151"/>
      <c r="AT527" s="151"/>
      <c r="AU527" s="151"/>
      <c r="AV527" s="151"/>
      <c r="AW527" s="151"/>
      <c r="AX527" s="151"/>
      <c r="AY527" s="151"/>
      <c r="AZ527" s="151"/>
      <c r="BA527" s="151"/>
      <c r="BB527" s="151"/>
      <c r="BC527" s="151"/>
      <c r="BD527" s="151"/>
      <c r="BE527" s="151"/>
      <c r="BF527" s="151"/>
      <c r="BG527" s="151"/>
      <c r="BH527" s="151"/>
      <c r="BI527" s="151"/>
      <c r="BJ527" s="151"/>
      <c r="BK527" s="151"/>
      <c r="BL527" s="151"/>
      <c r="BM527" s="151"/>
      <c r="BN527" s="151"/>
      <c r="BO527" s="151"/>
      <c r="BP527" s="151"/>
      <c r="BQ527" s="151"/>
      <c r="BR527" s="151"/>
    </row>
    <row r="528" spans="1:70" s="115" customFormat="1" ht="33">
      <c r="A528" s="114"/>
      <c r="B528" s="121"/>
      <c r="C528" s="141">
        <f ca="1">IF(P532="Good",COUNTIF(INDIRECT("P1:P"&amp;ROW(P532)),"Good"))</f>
        <v>76</v>
      </c>
      <c r="D528" s="285">
        <f ca="1">IFERROR(SUM(Q532:AJ532)/SUM(Q531:AJ531),"-")</f>
        <v>0</v>
      </c>
      <c r="E528" s="139">
        <f ca="1">VLOOKUP(G528,'Code List'!B:D,2,0)</f>
        <v>48</v>
      </c>
      <c r="F528" s="139">
        <f ca="1">VLOOKUP(G528,'Code List'!B:D,3,0)</f>
        <v>450</v>
      </c>
      <c r="G528" s="427" t="str">
        <f ca="1">VLOOKUP(C528,'Code List'!A:B,2,0)</f>
        <v>DJ61-01851A</v>
      </c>
      <c r="H528" s="195">
        <f ca="1">SUM(Q529:AJ529)-K528</f>
        <v>6634</v>
      </c>
      <c r="I528" s="133"/>
      <c r="J528" s="211">
        <f ca="1">VLOOKUP(G528,'Code List'!B:G,6,0)</f>
        <v>1</v>
      </c>
      <c r="K528" s="140">
        <f ca="1">SUMIFS(Stock!C:C,Stock!B:B,'DA Injection'!G528)+SUMIFS(Stock!C:C,Stock!B:B,VLOOKUP('DA Injection'!G528,'Code List'!$B:$K,10,0))</f>
        <v>1680</v>
      </c>
      <c r="L528" s="140">
        <f ca="1">VLOOKUP(G528,'Code List'!B:F,4,0)</f>
        <v>57.2</v>
      </c>
      <c r="M528" s="140">
        <f ca="1">VLOOKUP(G528,'Code List'!B:F,5,0)</f>
        <v>2</v>
      </c>
      <c r="N528" s="197">
        <f t="shared" ca="1" si="623"/>
        <v>125.87412587412587</v>
      </c>
      <c r="O528" s="134"/>
      <c r="P528" s="124" t="s">
        <v>231</v>
      </c>
      <c r="Q528" s="125" t="s">
        <v>228</v>
      </c>
      <c r="R528" s="126" t="s">
        <v>229</v>
      </c>
      <c r="S528" s="125" t="s">
        <v>228</v>
      </c>
      <c r="T528" s="126" t="s">
        <v>229</v>
      </c>
      <c r="U528" s="125" t="s">
        <v>228</v>
      </c>
      <c r="V528" s="126" t="s">
        <v>229</v>
      </c>
      <c r="W528" s="125" t="s">
        <v>228</v>
      </c>
      <c r="X528" s="126" t="s">
        <v>229</v>
      </c>
      <c r="Y528" s="125" t="s">
        <v>228</v>
      </c>
      <c r="Z528" s="126" t="s">
        <v>229</v>
      </c>
      <c r="AA528" s="125" t="s">
        <v>228</v>
      </c>
      <c r="AB528" s="126" t="s">
        <v>229</v>
      </c>
      <c r="AC528" s="125" t="s">
        <v>228</v>
      </c>
      <c r="AD528" s="126" t="s">
        <v>229</v>
      </c>
      <c r="AE528" s="125" t="s">
        <v>228</v>
      </c>
      <c r="AF528" s="126" t="s">
        <v>229</v>
      </c>
      <c r="AG528" s="125" t="s">
        <v>228</v>
      </c>
      <c r="AH528" s="126" t="s">
        <v>229</v>
      </c>
      <c r="AI528" s="125" t="s">
        <v>228</v>
      </c>
      <c r="AJ528" s="126" t="s">
        <v>229</v>
      </c>
      <c r="AK528" s="150"/>
      <c r="AL528" s="150"/>
      <c r="AM528" s="150"/>
      <c r="AN528" s="150"/>
      <c r="AO528" s="150"/>
      <c r="AP528" s="150"/>
      <c r="AQ528" s="150"/>
      <c r="AR528" s="150"/>
      <c r="AS528" s="150"/>
      <c r="AT528" s="150"/>
      <c r="AU528" s="150"/>
      <c r="AV528" s="150"/>
      <c r="AW528" s="150"/>
      <c r="AX528" s="150"/>
      <c r="AY528" s="150"/>
      <c r="AZ528" s="150"/>
      <c r="BA528" s="150"/>
      <c r="BB528" s="150"/>
      <c r="BC528" s="150"/>
      <c r="BD528" s="150"/>
      <c r="BE528" s="150"/>
      <c r="BF528" s="150"/>
      <c r="BG528" s="150"/>
      <c r="BH528" s="150"/>
      <c r="BI528" s="150"/>
      <c r="BJ528" s="150"/>
      <c r="BK528" s="150"/>
      <c r="BL528" s="150"/>
      <c r="BM528" s="150"/>
      <c r="BN528" s="150"/>
      <c r="BO528" s="150"/>
      <c r="BP528" s="150"/>
      <c r="BQ528" s="150"/>
      <c r="BR528" s="150"/>
    </row>
    <row r="529" spans="1:70" s="115" customFormat="1" ht="66.95" customHeight="1">
      <c r="A529" s="114"/>
      <c r="B529" s="121"/>
      <c r="C529" s="144">
        <f t="shared" ref="C529:M529" ca="1" si="630">C528</f>
        <v>76</v>
      </c>
      <c r="D529" s="264">
        <f t="shared" ca="1" si="630"/>
        <v>0</v>
      </c>
      <c r="E529" s="144">
        <f t="shared" ca="1" si="630"/>
        <v>48</v>
      </c>
      <c r="F529" s="144">
        <f t="shared" ca="1" si="630"/>
        <v>450</v>
      </c>
      <c r="G529" s="429" t="str">
        <f t="shared" ca="1" si="630"/>
        <v>DJ61-01851A</v>
      </c>
      <c r="H529" s="196">
        <f t="shared" ca="1" si="630"/>
        <v>6634</v>
      </c>
      <c r="I529" s="144">
        <f t="shared" si="630"/>
        <v>0</v>
      </c>
      <c r="J529" s="212">
        <f t="shared" ca="1" si="630"/>
        <v>1</v>
      </c>
      <c r="K529" s="146">
        <f t="shared" ca="1" si="630"/>
        <v>1680</v>
      </c>
      <c r="L529" s="146">
        <f t="shared" ca="1" si="630"/>
        <v>57.2</v>
      </c>
      <c r="M529" s="146">
        <f t="shared" ca="1" si="630"/>
        <v>2</v>
      </c>
      <c r="N529" s="193">
        <f t="shared" ca="1" si="623"/>
        <v>125.87412587412587</v>
      </c>
      <c r="O529" s="134" t="s">
        <v>238</v>
      </c>
      <c r="P529" s="124"/>
      <c r="Q529" s="463">
        <f ca="1">IF(SUMIFS(INDIRECT("'PSI WM REF'!"&amp;SUBSTITUTE(ADDRESS(1,MATCH(Q$2,INDIRECT("'PSI WM REF'!"&amp;"5:5"),0)),"$1","")&amp;":"&amp;SUBSTITUTE(ADDRESS(1,MATCH(Q$2,INDIRECT("'PSI WM REF'!"&amp;"5:5"),0)),"$1","")),INDIRECT("'PSI WM REF'!"&amp;"C:C"),$G528,INDIRECT("'PSI WM REF'!"&amp;"U:U"),"3.Balance stock (only SEHC)")&gt;0,0,IF(ABS(SUMIFS(INDIRECT("'PSI WM REF'!"&amp;SUBSTITUTE(ADDRESS(1,MATCH(Q$2,INDIRECT("'PSI WM REF'!"&amp;"5:5"),0)),"$1","")&amp;":"&amp;SUBSTITUTE(ADDRESS(1,MATCH(Q$2,INDIRECT("'PSI WM REF'!"&amp;"5:5"),0)),"$1","")),INDIRECT("'PSI WM REF'!"&amp;"C:C"),$G528,INDIRECT("'PSI WM REF'!"&amp;"U:U"),"3.Balance stock (only SEHC)"))&gt;SUMIFS(INDIRECT("'PSI WM REF'!"&amp;SUBSTITUTE(ADDRESS(1,MATCH(Q$2,INDIRECT("'PSI WM REF'!"&amp;"5:5"),0)),"$1","")&amp;":"&amp;SUBSTITUTE(ADDRESS(1,MATCH(Q$2,INDIRECT("'PSI WM REF'!"&amp;"5:5"),0)),"$1","")),INDIRECT("'PSI WM REF'!"&amp;"C:C"),$G528,INDIRECT("'PSI WM REF'!"&amp;"U:U"),"1.Requirements (필요량)"),SUMIFS(INDIRECT("'PSI WM REF'!"&amp;SUBSTITUTE(ADDRESS(1,MATCH(Q$2,INDIRECT("'PSI WM REF'!"&amp;"5:5"),0)),"$1","")&amp;":"&amp;SUBSTITUTE(ADDRESS(1,MATCH(Q$2,INDIRECT("'PSI WM REF'!"&amp;"5:5"),0)),"$1","")),INDIRECT("'PSI WM REF'!"&amp;"C:C"),$G528,INDIRECT("'PSI WM REF'!"&amp;"U:U"),"1.Requirements (필요량)"),ABS(SUMIFS(INDIRECT("'PSI WM REF'!"&amp;SUBSTITUTE(ADDRESS(1,MATCH(Q$2,INDIRECT("'PSI WM REF'!"&amp;"5:5"),0)),"$1","")&amp;":"&amp;SUBSTITUTE(ADDRESS(1,MATCH(Q$2,INDIRECT("'PSI WM REF'!"&amp;"5:5"),0)),"$1","")),INDIRECT("'PSI WM REF'!"&amp;"C:C"),$G528,INDIRECT("'PSI WM REF'!"&amp;"U:U"),"3.Balance stock (only SEHC)"))))+N(" [[[[               Comment: WM REF PSI              ]]]")+IFERROR(SUMIFS(INDIRECT("'PSI VC'!"&amp;SUBSTITUTE(ADDRESS(1,MATCH(Q$2,INDIRECT("'PSI VC'!"&amp;"3:3"),0)),"$1","")&amp;":"&amp;SUBSTITUTE(ADDRESS(1,MATCH(Q$2,INDIRECT("'PSI VC'!"&amp;"3:3"),0)),"$1","")),INDIRECT("'PSI VC'!"&amp;"A:A"),$G528),0)+N("[[[                    Comment: VC PSI                    ]]]")+SUMIFS(INDIRECT("'Assy PSI Shortage'!"&amp;SUBSTITUTE(ADDRESS(1,42+MATCH(Q$2,INDIRECT("'Assy PSI Shortage'!"&amp;"AQ2:BA2"),0)),"$1","")&amp;":"&amp;SUBSTITUTE(ADDRESS(1,42+MATCH(Q$2,INDIRECT("'Assy PSI Shortage'!"&amp;"AQ2:BA2"),0)),"$1","")),'Assy PSI Shortage'!$AP:$AP,'DA Injection'!$G528)+N("[[[                    Comment: Assy PSI                    ]]]")</f>
        <v>3039</v>
      </c>
      <c r="R529" s="464"/>
      <c r="S529" s="463">
        <f ca="1">IF(SUMIFS(INDIRECT("'PSI WM REF'!"&amp;SUBSTITUTE(ADDRESS(1,MATCH(S$2,INDIRECT("'PSI WM REF'!"&amp;"5:5"),0)),"$1","")&amp;":"&amp;SUBSTITUTE(ADDRESS(1,MATCH(S$2,INDIRECT("'PSI WM REF'!"&amp;"5:5"),0)),"$1","")),INDIRECT("'PSI WM REF'!"&amp;"C:C"),$G528,INDIRECT("'PSI WM REF'!"&amp;"U:U"),"3.Balance stock (only SEHC)")&gt;0,0,IF(ABS(SUMIFS(INDIRECT("'PSI WM REF'!"&amp;SUBSTITUTE(ADDRESS(1,MATCH(S$2,INDIRECT("'PSI WM REF'!"&amp;"5:5"),0)),"$1","")&amp;":"&amp;SUBSTITUTE(ADDRESS(1,MATCH(S$2,INDIRECT("'PSI WM REF'!"&amp;"5:5"),0)),"$1","")),INDIRECT("'PSI WM REF'!"&amp;"C:C"),$G528,INDIRECT("'PSI WM REF'!"&amp;"U:U"),"3.Balance stock (only SEHC)"))&gt;SUMIFS(INDIRECT("'PSI WM REF'!"&amp;SUBSTITUTE(ADDRESS(1,MATCH(S$2,INDIRECT("'PSI WM REF'!"&amp;"5:5"),0)),"$1","")&amp;":"&amp;SUBSTITUTE(ADDRESS(1,MATCH(S$2,INDIRECT("'PSI WM REF'!"&amp;"5:5"),0)),"$1","")),INDIRECT("'PSI WM REF'!"&amp;"C:C"),$G528,INDIRECT("'PSI WM REF'!"&amp;"U:U"),"1.Requirements (필요량)"),SUMIFS(INDIRECT("'PSI WM REF'!"&amp;SUBSTITUTE(ADDRESS(1,MATCH(S$2,INDIRECT("'PSI WM REF'!"&amp;"5:5"),0)),"$1","")&amp;":"&amp;SUBSTITUTE(ADDRESS(1,MATCH(S$2,INDIRECT("'PSI WM REF'!"&amp;"5:5"),0)),"$1","")),INDIRECT("'PSI WM REF'!"&amp;"C:C"),$G528,INDIRECT("'PSI WM REF'!"&amp;"U:U"),"1.Requirements (필요량)"),ABS(SUMIFS(INDIRECT("'PSI WM REF'!"&amp;SUBSTITUTE(ADDRESS(1,MATCH(S$2,INDIRECT("'PSI WM REF'!"&amp;"5:5"),0)),"$1","")&amp;":"&amp;SUBSTITUTE(ADDRESS(1,MATCH(S$2,INDIRECT("'PSI WM REF'!"&amp;"5:5"),0)),"$1","")),INDIRECT("'PSI WM REF'!"&amp;"C:C"),$G528,INDIRECT("'PSI WM REF'!"&amp;"U:U"),"3.Balance stock (only SEHC)"))))+N(" [[[[               Comment: WM REF PSI              ]]]")+IFERROR(SUMIFS(INDIRECT("'PSI VC'!"&amp;SUBSTITUTE(ADDRESS(1,MATCH(S$2,INDIRECT("'PSI VC'!"&amp;"3:3"),0)),"$1","")&amp;":"&amp;SUBSTITUTE(ADDRESS(1,MATCH(S$2,INDIRECT("'PSI VC'!"&amp;"3:3"),0)),"$1","")),INDIRECT("'PSI VC'!"&amp;"A:A"),$G528),0)+N("[[[                    Comment: VC PSI                    ]]]")+SUMIFS(INDIRECT("'Assy PSI Shortage'!"&amp;SUBSTITUTE(ADDRESS(1,42+MATCH(S$2,INDIRECT("'Assy PSI Shortage'!"&amp;"AQ2:BA2"),0)),"$1","")&amp;":"&amp;SUBSTITUTE(ADDRESS(1,42+MATCH(S$2,INDIRECT("'Assy PSI Shortage'!"&amp;"AQ2:BA2"),0)),"$1","")),'Assy PSI Shortage'!$AP:$AP,'DA Injection'!$G528)+N("[[[                    Comment: Assy PSI                    ]]]")</f>
        <v>0</v>
      </c>
      <c r="T529" s="464"/>
      <c r="U529" s="463">
        <f ca="1">IF(SUMIFS(INDIRECT("'PSI WM REF'!"&amp;SUBSTITUTE(ADDRESS(1,MATCH(U$2,INDIRECT("'PSI WM REF'!"&amp;"5:5"),0)),"$1","")&amp;":"&amp;SUBSTITUTE(ADDRESS(1,MATCH(U$2,INDIRECT("'PSI WM REF'!"&amp;"5:5"),0)),"$1","")),INDIRECT("'PSI WM REF'!"&amp;"C:C"),$G528,INDIRECT("'PSI WM REF'!"&amp;"U:U"),"3.Balance stock (only SEHC)")&gt;0,0,IF(ABS(SUMIFS(INDIRECT("'PSI WM REF'!"&amp;SUBSTITUTE(ADDRESS(1,MATCH(U$2,INDIRECT("'PSI WM REF'!"&amp;"5:5"),0)),"$1","")&amp;":"&amp;SUBSTITUTE(ADDRESS(1,MATCH(U$2,INDIRECT("'PSI WM REF'!"&amp;"5:5"),0)),"$1","")),INDIRECT("'PSI WM REF'!"&amp;"C:C"),$G528,INDIRECT("'PSI WM REF'!"&amp;"U:U"),"3.Balance stock (only SEHC)"))&gt;SUMIFS(INDIRECT("'PSI WM REF'!"&amp;SUBSTITUTE(ADDRESS(1,MATCH(U$2,INDIRECT("'PSI WM REF'!"&amp;"5:5"),0)),"$1","")&amp;":"&amp;SUBSTITUTE(ADDRESS(1,MATCH(U$2,INDIRECT("'PSI WM REF'!"&amp;"5:5"),0)),"$1","")),INDIRECT("'PSI WM REF'!"&amp;"C:C"),$G528,INDIRECT("'PSI WM REF'!"&amp;"U:U"),"1.Requirements (필요량)"),SUMIFS(INDIRECT("'PSI WM REF'!"&amp;SUBSTITUTE(ADDRESS(1,MATCH(U$2,INDIRECT("'PSI WM REF'!"&amp;"5:5"),0)),"$1","")&amp;":"&amp;SUBSTITUTE(ADDRESS(1,MATCH(U$2,INDIRECT("'PSI WM REF'!"&amp;"5:5"),0)),"$1","")),INDIRECT("'PSI WM REF'!"&amp;"C:C"),$G528,INDIRECT("'PSI WM REF'!"&amp;"U:U"),"1.Requirements (필요량)"),ABS(SUMIFS(INDIRECT("'PSI WM REF'!"&amp;SUBSTITUTE(ADDRESS(1,MATCH(U$2,INDIRECT("'PSI WM REF'!"&amp;"5:5"),0)),"$1","")&amp;":"&amp;SUBSTITUTE(ADDRESS(1,MATCH(U$2,INDIRECT("'PSI WM REF'!"&amp;"5:5"),0)),"$1","")),INDIRECT("'PSI WM REF'!"&amp;"C:C"),$G528,INDIRECT("'PSI WM REF'!"&amp;"U:U"),"3.Balance stock (only SEHC)"))))+N(" [[[[               Comment: WM REF PSI              ]]]")+IFERROR(SUMIFS(INDIRECT("'PSI VC'!"&amp;SUBSTITUTE(ADDRESS(1,MATCH(U$2,INDIRECT("'PSI VC'!"&amp;"3:3"),0)),"$1","")&amp;":"&amp;SUBSTITUTE(ADDRESS(1,MATCH(U$2,INDIRECT("'PSI VC'!"&amp;"3:3"),0)),"$1","")),INDIRECT("'PSI VC'!"&amp;"A:A"),$G528),0)+N("[[[                    Comment: VC PSI                    ]]]")+SUMIFS(INDIRECT("'Assy PSI Shortage'!"&amp;SUBSTITUTE(ADDRESS(1,42+MATCH(U$2,INDIRECT("'Assy PSI Shortage'!"&amp;"AQ2:BA2"),0)),"$1","")&amp;":"&amp;SUBSTITUTE(ADDRESS(1,42+MATCH(U$2,INDIRECT("'Assy PSI Shortage'!"&amp;"AQ2:BA2"),0)),"$1","")),'Assy PSI Shortage'!$AP:$AP,'DA Injection'!$G528)+N("[[[                    Comment: Assy PSI                    ]]]")</f>
        <v>0</v>
      </c>
      <c r="V529" s="464"/>
      <c r="W529" s="463">
        <f ca="1">IF(SUMIFS(INDIRECT("'PSI WM REF'!"&amp;SUBSTITUTE(ADDRESS(1,MATCH(W$2,INDIRECT("'PSI WM REF'!"&amp;"5:5"),0)),"$1","")&amp;":"&amp;SUBSTITUTE(ADDRESS(1,MATCH(W$2,INDIRECT("'PSI WM REF'!"&amp;"5:5"),0)),"$1","")),INDIRECT("'PSI WM REF'!"&amp;"C:C"),$G528,INDIRECT("'PSI WM REF'!"&amp;"U:U"),"3.Balance stock (only SEHC)")&gt;0,0,IF(ABS(SUMIFS(INDIRECT("'PSI WM REF'!"&amp;SUBSTITUTE(ADDRESS(1,MATCH(W$2,INDIRECT("'PSI WM REF'!"&amp;"5:5"),0)),"$1","")&amp;":"&amp;SUBSTITUTE(ADDRESS(1,MATCH(W$2,INDIRECT("'PSI WM REF'!"&amp;"5:5"),0)),"$1","")),INDIRECT("'PSI WM REF'!"&amp;"C:C"),$G528,INDIRECT("'PSI WM REF'!"&amp;"U:U"),"3.Balance stock (only SEHC)"))&gt;SUMIFS(INDIRECT("'PSI WM REF'!"&amp;SUBSTITUTE(ADDRESS(1,MATCH(W$2,INDIRECT("'PSI WM REF'!"&amp;"5:5"),0)),"$1","")&amp;":"&amp;SUBSTITUTE(ADDRESS(1,MATCH(W$2,INDIRECT("'PSI WM REF'!"&amp;"5:5"),0)),"$1","")),INDIRECT("'PSI WM REF'!"&amp;"C:C"),$G528,INDIRECT("'PSI WM REF'!"&amp;"U:U"),"1.Requirements (필요량)"),SUMIFS(INDIRECT("'PSI WM REF'!"&amp;SUBSTITUTE(ADDRESS(1,MATCH(W$2,INDIRECT("'PSI WM REF'!"&amp;"5:5"),0)),"$1","")&amp;":"&amp;SUBSTITUTE(ADDRESS(1,MATCH(W$2,INDIRECT("'PSI WM REF'!"&amp;"5:5"),0)),"$1","")),INDIRECT("'PSI WM REF'!"&amp;"C:C"),$G528,INDIRECT("'PSI WM REF'!"&amp;"U:U"),"1.Requirements (필요량)"),ABS(SUMIFS(INDIRECT("'PSI WM REF'!"&amp;SUBSTITUTE(ADDRESS(1,MATCH(W$2,INDIRECT("'PSI WM REF'!"&amp;"5:5"),0)),"$1","")&amp;":"&amp;SUBSTITUTE(ADDRESS(1,MATCH(W$2,INDIRECT("'PSI WM REF'!"&amp;"5:5"),0)),"$1","")),INDIRECT("'PSI WM REF'!"&amp;"C:C"),$G528,INDIRECT("'PSI WM REF'!"&amp;"U:U"),"3.Balance stock (only SEHC)"))))+N(" [[[[               Comment: WM REF PSI              ]]]")+IFERROR(SUMIFS(INDIRECT("'PSI VC'!"&amp;SUBSTITUTE(ADDRESS(1,MATCH(W$2,INDIRECT("'PSI VC'!"&amp;"3:3"),0)),"$1","")&amp;":"&amp;SUBSTITUTE(ADDRESS(1,MATCH(W$2,INDIRECT("'PSI VC'!"&amp;"3:3"),0)),"$1","")),INDIRECT("'PSI VC'!"&amp;"A:A"),$G528),0)+N("[[[                    Comment: VC PSI                    ]]]")+SUMIFS(INDIRECT("'Assy PSI Shortage'!"&amp;SUBSTITUTE(ADDRESS(1,42+MATCH(W$2,INDIRECT("'Assy PSI Shortage'!"&amp;"AQ2:BA2"),0)),"$1","")&amp;":"&amp;SUBSTITUTE(ADDRESS(1,42+MATCH(W$2,INDIRECT("'Assy PSI Shortage'!"&amp;"AQ2:BA2"),0)),"$1","")),'Assy PSI Shortage'!$AP:$AP,'DA Injection'!$G528)+N("[[[                    Comment: Assy PSI                    ]]]")</f>
        <v>0</v>
      </c>
      <c r="X529" s="464"/>
      <c r="Y529" s="463">
        <f ca="1">IF(SUMIFS(INDIRECT("'PSI WM REF'!"&amp;SUBSTITUTE(ADDRESS(1,MATCH(Y$2,INDIRECT("'PSI WM REF'!"&amp;"5:5"),0)),"$1","")&amp;":"&amp;SUBSTITUTE(ADDRESS(1,MATCH(Y$2,INDIRECT("'PSI WM REF'!"&amp;"5:5"),0)),"$1","")),INDIRECT("'PSI WM REF'!"&amp;"C:C"),$G528,INDIRECT("'PSI WM REF'!"&amp;"U:U"),"3.Balance stock (only SEHC)")&gt;0,0,IF(ABS(SUMIFS(INDIRECT("'PSI WM REF'!"&amp;SUBSTITUTE(ADDRESS(1,MATCH(Y$2,INDIRECT("'PSI WM REF'!"&amp;"5:5"),0)),"$1","")&amp;":"&amp;SUBSTITUTE(ADDRESS(1,MATCH(Y$2,INDIRECT("'PSI WM REF'!"&amp;"5:5"),0)),"$1","")),INDIRECT("'PSI WM REF'!"&amp;"C:C"),$G528,INDIRECT("'PSI WM REF'!"&amp;"U:U"),"3.Balance stock (only SEHC)"))&gt;SUMIFS(INDIRECT("'PSI WM REF'!"&amp;SUBSTITUTE(ADDRESS(1,MATCH(Y$2,INDIRECT("'PSI WM REF'!"&amp;"5:5"),0)),"$1","")&amp;":"&amp;SUBSTITUTE(ADDRESS(1,MATCH(Y$2,INDIRECT("'PSI WM REF'!"&amp;"5:5"),0)),"$1","")),INDIRECT("'PSI WM REF'!"&amp;"C:C"),$G528,INDIRECT("'PSI WM REF'!"&amp;"U:U"),"1.Requirements (필요량)"),SUMIFS(INDIRECT("'PSI WM REF'!"&amp;SUBSTITUTE(ADDRESS(1,MATCH(Y$2,INDIRECT("'PSI WM REF'!"&amp;"5:5"),0)),"$1","")&amp;":"&amp;SUBSTITUTE(ADDRESS(1,MATCH(Y$2,INDIRECT("'PSI WM REF'!"&amp;"5:5"),0)),"$1","")),INDIRECT("'PSI WM REF'!"&amp;"C:C"),$G528,INDIRECT("'PSI WM REF'!"&amp;"U:U"),"1.Requirements (필요량)"),ABS(SUMIFS(INDIRECT("'PSI WM REF'!"&amp;SUBSTITUTE(ADDRESS(1,MATCH(Y$2,INDIRECT("'PSI WM REF'!"&amp;"5:5"),0)),"$1","")&amp;":"&amp;SUBSTITUTE(ADDRESS(1,MATCH(Y$2,INDIRECT("'PSI WM REF'!"&amp;"5:5"),0)),"$1","")),INDIRECT("'PSI WM REF'!"&amp;"C:C"),$G528,INDIRECT("'PSI WM REF'!"&amp;"U:U"),"3.Balance stock (only SEHC)"))))+N(" [[[[               Comment: WM REF PSI              ]]]")+IFERROR(SUMIFS(INDIRECT("'PSI VC'!"&amp;SUBSTITUTE(ADDRESS(1,MATCH(Y$2,INDIRECT("'PSI VC'!"&amp;"3:3"),0)),"$1","")&amp;":"&amp;SUBSTITUTE(ADDRESS(1,MATCH(Y$2,INDIRECT("'PSI VC'!"&amp;"3:3"),0)),"$1","")),INDIRECT("'PSI VC'!"&amp;"A:A"),$G528),0)+N("[[[                    Comment: VC PSI                    ]]]")+SUMIFS(INDIRECT("'Assy PSI Shortage'!"&amp;SUBSTITUTE(ADDRESS(1,42+MATCH(Y$2,INDIRECT("'Assy PSI Shortage'!"&amp;"AQ2:BA2"),0)),"$1","")&amp;":"&amp;SUBSTITUTE(ADDRESS(1,42+MATCH(Y$2,INDIRECT("'Assy PSI Shortage'!"&amp;"AQ2:BA2"),0)),"$1","")),'Assy PSI Shortage'!$AP:$AP,'DA Injection'!$G528)+N("[[[                    Comment: Assy PSI                    ]]]")</f>
        <v>0</v>
      </c>
      <c r="Z529" s="464"/>
      <c r="AA529" s="463">
        <f ca="1">IF(SUMIFS(INDIRECT("'PSI WM REF'!"&amp;SUBSTITUTE(ADDRESS(1,MATCH(AA$2,INDIRECT("'PSI WM REF'!"&amp;"5:5"),0)),"$1","")&amp;":"&amp;SUBSTITUTE(ADDRESS(1,MATCH(AA$2,INDIRECT("'PSI WM REF'!"&amp;"5:5"),0)),"$1","")),INDIRECT("'PSI WM REF'!"&amp;"C:C"),$G528,INDIRECT("'PSI WM REF'!"&amp;"U:U"),"3.Balance stock (only SEHC)")&gt;0,0,IF(ABS(SUMIFS(INDIRECT("'PSI WM REF'!"&amp;SUBSTITUTE(ADDRESS(1,MATCH(AA$2,INDIRECT("'PSI WM REF'!"&amp;"5:5"),0)),"$1","")&amp;":"&amp;SUBSTITUTE(ADDRESS(1,MATCH(AA$2,INDIRECT("'PSI WM REF'!"&amp;"5:5"),0)),"$1","")),INDIRECT("'PSI WM REF'!"&amp;"C:C"),$G528,INDIRECT("'PSI WM REF'!"&amp;"U:U"),"3.Balance stock (only SEHC)"))&gt;SUMIFS(INDIRECT("'PSI WM REF'!"&amp;SUBSTITUTE(ADDRESS(1,MATCH(AA$2,INDIRECT("'PSI WM REF'!"&amp;"5:5"),0)),"$1","")&amp;":"&amp;SUBSTITUTE(ADDRESS(1,MATCH(AA$2,INDIRECT("'PSI WM REF'!"&amp;"5:5"),0)),"$1","")),INDIRECT("'PSI WM REF'!"&amp;"C:C"),$G528,INDIRECT("'PSI WM REF'!"&amp;"U:U"),"1.Requirements (필요량)"),SUMIFS(INDIRECT("'PSI WM REF'!"&amp;SUBSTITUTE(ADDRESS(1,MATCH(AA$2,INDIRECT("'PSI WM REF'!"&amp;"5:5"),0)),"$1","")&amp;":"&amp;SUBSTITUTE(ADDRESS(1,MATCH(AA$2,INDIRECT("'PSI WM REF'!"&amp;"5:5"),0)),"$1","")),INDIRECT("'PSI WM REF'!"&amp;"C:C"),$G528,INDIRECT("'PSI WM REF'!"&amp;"U:U"),"1.Requirements (필요량)"),ABS(SUMIFS(INDIRECT("'PSI WM REF'!"&amp;SUBSTITUTE(ADDRESS(1,MATCH(AA$2,INDIRECT("'PSI WM REF'!"&amp;"5:5"),0)),"$1","")&amp;":"&amp;SUBSTITUTE(ADDRESS(1,MATCH(AA$2,INDIRECT("'PSI WM REF'!"&amp;"5:5"),0)),"$1","")),INDIRECT("'PSI WM REF'!"&amp;"C:C"),$G528,INDIRECT("'PSI WM REF'!"&amp;"U:U"),"3.Balance stock (only SEHC)"))))+N(" [[[[               Comment: WM REF PSI              ]]]")+IFERROR(SUMIFS(INDIRECT("'PSI VC'!"&amp;SUBSTITUTE(ADDRESS(1,MATCH(AA$2,INDIRECT("'PSI VC'!"&amp;"3:3"),0)),"$1","")&amp;":"&amp;SUBSTITUTE(ADDRESS(1,MATCH(AA$2,INDIRECT("'PSI VC'!"&amp;"3:3"),0)),"$1","")),INDIRECT("'PSI VC'!"&amp;"A:A"),$G528),0)+N("[[[                    Comment: VC PSI                    ]]]")+SUMIFS(INDIRECT("'Assy PSI Shortage'!"&amp;SUBSTITUTE(ADDRESS(1,42+MATCH(AA$2,INDIRECT("'Assy PSI Shortage'!"&amp;"AQ2:BA2"),0)),"$1","")&amp;":"&amp;SUBSTITUTE(ADDRESS(1,42+MATCH(AA$2,INDIRECT("'Assy PSI Shortage'!"&amp;"AQ2:BA2"),0)),"$1","")),'Assy PSI Shortage'!$AP:$AP,'DA Injection'!$G528)+N("[[[                    Comment: Assy PSI                    ]]]")</f>
        <v>695</v>
      </c>
      <c r="AB529" s="464"/>
      <c r="AC529" s="463">
        <f ca="1">IF(SUMIFS(INDIRECT("'PSI WM REF'!"&amp;SUBSTITUTE(ADDRESS(1,MATCH(AC$2,INDIRECT("'PSI WM REF'!"&amp;"5:5"),0)),"$1","")&amp;":"&amp;SUBSTITUTE(ADDRESS(1,MATCH(AC$2,INDIRECT("'PSI WM REF'!"&amp;"5:5"),0)),"$1","")),INDIRECT("'PSI WM REF'!"&amp;"C:C"),$G528,INDIRECT("'PSI WM REF'!"&amp;"U:U"),"3.Balance stock (only SEHC)")&gt;0,0,IF(ABS(SUMIFS(INDIRECT("'PSI WM REF'!"&amp;SUBSTITUTE(ADDRESS(1,MATCH(AC$2,INDIRECT("'PSI WM REF'!"&amp;"5:5"),0)),"$1","")&amp;":"&amp;SUBSTITUTE(ADDRESS(1,MATCH(AC$2,INDIRECT("'PSI WM REF'!"&amp;"5:5"),0)),"$1","")),INDIRECT("'PSI WM REF'!"&amp;"C:C"),$G528,INDIRECT("'PSI WM REF'!"&amp;"U:U"),"3.Balance stock (only SEHC)"))&gt;SUMIFS(INDIRECT("'PSI WM REF'!"&amp;SUBSTITUTE(ADDRESS(1,MATCH(AC$2,INDIRECT("'PSI WM REF'!"&amp;"5:5"),0)),"$1","")&amp;":"&amp;SUBSTITUTE(ADDRESS(1,MATCH(AC$2,INDIRECT("'PSI WM REF'!"&amp;"5:5"),0)),"$1","")),INDIRECT("'PSI WM REF'!"&amp;"C:C"),$G528,INDIRECT("'PSI WM REF'!"&amp;"U:U"),"1.Requirements (필요량)"),SUMIFS(INDIRECT("'PSI WM REF'!"&amp;SUBSTITUTE(ADDRESS(1,MATCH(AC$2,INDIRECT("'PSI WM REF'!"&amp;"5:5"),0)),"$1","")&amp;":"&amp;SUBSTITUTE(ADDRESS(1,MATCH(AC$2,INDIRECT("'PSI WM REF'!"&amp;"5:5"),0)),"$1","")),INDIRECT("'PSI WM REF'!"&amp;"C:C"),$G528,INDIRECT("'PSI WM REF'!"&amp;"U:U"),"1.Requirements (필요량)"),ABS(SUMIFS(INDIRECT("'PSI WM REF'!"&amp;SUBSTITUTE(ADDRESS(1,MATCH(AC$2,INDIRECT("'PSI WM REF'!"&amp;"5:5"),0)),"$1","")&amp;":"&amp;SUBSTITUTE(ADDRESS(1,MATCH(AC$2,INDIRECT("'PSI WM REF'!"&amp;"5:5"),0)),"$1","")),INDIRECT("'PSI WM REF'!"&amp;"C:C"),$G528,INDIRECT("'PSI WM REF'!"&amp;"U:U"),"3.Balance stock (only SEHC)"))))+N(" [[[[               Comment: WM REF PSI              ]]]")+IFERROR(SUMIFS(INDIRECT("'PSI VC'!"&amp;SUBSTITUTE(ADDRESS(1,MATCH(AC$2,INDIRECT("'PSI VC'!"&amp;"3:3"),0)),"$1","")&amp;":"&amp;SUBSTITUTE(ADDRESS(1,MATCH(AC$2,INDIRECT("'PSI VC'!"&amp;"3:3"),0)),"$1","")),INDIRECT("'PSI VC'!"&amp;"A:A"),$G528),0)+N("[[[                    Comment: VC PSI                    ]]]")+SUMIFS(INDIRECT("'Assy PSI Shortage'!"&amp;SUBSTITUTE(ADDRESS(1,42+MATCH(AC$2,INDIRECT("'Assy PSI Shortage'!"&amp;"AQ2:BA2"),0)),"$1","")&amp;":"&amp;SUBSTITUTE(ADDRESS(1,42+MATCH(AC$2,INDIRECT("'Assy PSI Shortage'!"&amp;"AQ2:BA2"),0)),"$1","")),'Assy PSI Shortage'!$AP:$AP,'DA Injection'!$G528)+N("[[[                    Comment: Assy PSI                    ]]]")</f>
        <v>2320</v>
      </c>
      <c r="AD529" s="464"/>
      <c r="AE529" s="463">
        <f ca="1">IF(SUMIFS(INDIRECT("'PSI WM REF'!"&amp;SUBSTITUTE(ADDRESS(1,MATCH(AE$2,INDIRECT("'PSI WM REF'!"&amp;"5:5"),0)),"$1","")&amp;":"&amp;SUBSTITUTE(ADDRESS(1,MATCH(AE$2,INDIRECT("'PSI WM REF'!"&amp;"5:5"),0)),"$1","")),INDIRECT("'PSI WM REF'!"&amp;"C:C"),$G528,INDIRECT("'PSI WM REF'!"&amp;"U:U"),"3.Balance stock (only SEHC)")&gt;0,0,IF(ABS(SUMIFS(INDIRECT("'PSI WM REF'!"&amp;SUBSTITUTE(ADDRESS(1,MATCH(AE$2,INDIRECT("'PSI WM REF'!"&amp;"5:5"),0)),"$1","")&amp;":"&amp;SUBSTITUTE(ADDRESS(1,MATCH(AE$2,INDIRECT("'PSI WM REF'!"&amp;"5:5"),0)),"$1","")),INDIRECT("'PSI WM REF'!"&amp;"C:C"),$G528,INDIRECT("'PSI WM REF'!"&amp;"U:U"),"3.Balance stock (only SEHC)"))&gt;SUMIFS(INDIRECT("'PSI WM REF'!"&amp;SUBSTITUTE(ADDRESS(1,MATCH(AE$2,INDIRECT("'PSI WM REF'!"&amp;"5:5"),0)),"$1","")&amp;":"&amp;SUBSTITUTE(ADDRESS(1,MATCH(AE$2,INDIRECT("'PSI WM REF'!"&amp;"5:5"),0)),"$1","")),INDIRECT("'PSI WM REF'!"&amp;"C:C"),$G528,INDIRECT("'PSI WM REF'!"&amp;"U:U"),"1.Requirements (필요량)"),SUMIFS(INDIRECT("'PSI WM REF'!"&amp;SUBSTITUTE(ADDRESS(1,MATCH(AE$2,INDIRECT("'PSI WM REF'!"&amp;"5:5"),0)),"$1","")&amp;":"&amp;SUBSTITUTE(ADDRESS(1,MATCH(AE$2,INDIRECT("'PSI WM REF'!"&amp;"5:5"),0)),"$1","")),INDIRECT("'PSI WM REF'!"&amp;"C:C"),$G528,INDIRECT("'PSI WM REF'!"&amp;"U:U"),"1.Requirements (필요량)"),ABS(SUMIFS(INDIRECT("'PSI WM REF'!"&amp;SUBSTITUTE(ADDRESS(1,MATCH(AE$2,INDIRECT("'PSI WM REF'!"&amp;"5:5"),0)),"$1","")&amp;":"&amp;SUBSTITUTE(ADDRESS(1,MATCH(AE$2,INDIRECT("'PSI WM REF'!"&amp;"5:5"),0)),"$1","")),INDIRECT("'PSI WM REF'!"&amp;"C:C"),$G528,INDIRECT("'PSI WM REF'!"&amp;"U:U"),"3.Balance stock (only SEHC)"))))+N(" [[[[               Comment: WM REF PSI              ]]]")+IFERROR(SUMIFS(INDIRECT("'PSI VC'!"&amp;SUBSTITUTE(ADDRESS(1,MATCH(AE$2,INDIRECT("'PSI VC'!"&amp;"3:3"),0)),"$1","")&amp;":"&amp;SUBSTITUTE(ADDRESS(1,MATCH(AE$2,INDIRECT("'PSI VC'!"&amp;"3:3"),0)),"$1","")),INDIRECT("'PSI VC'!"&amp;"A:A"),$G528),0)+N("[[[                    Comment: VC PSI                    ]]]")+SUMIFS(INDIRECT("'Assy PSI Shortage'!"&amp;SUBSTITUTE(ADDRESS(1,42+MATCH(AE$2,INDIRECT("'Assy PSI Shortage'!"&amp;"AQ2:BA2"),0)),"$1","")&amp;":"&amp;SUBSTITUTE(ADDRESS(1,42+MATCH(AE$2,INDIRECT("'Assy PSI Shortage'!"&amp;"AQ2:BA2"),0)),"$1","")),'Assy PSI Shortage'!$AP:$AP,'DA Injection'!$G528)+N("[[[                    Comment: Assy PSI                    ]]]")</f>
        <v>2260</v>
      </c>
      <c r="AF529" s="464"/>
      <c r="AG529" s="463">
        <f ca="1">IF(SUMIFS(INDIRECT("'PSI WM REF'!"&amp;SUBSTITUTE(ADDRESS(1,MATCH(AG$2,INDIRECT("'PSI WM REF'!"&amp;"5:5"),0)),"$1","")&amp;":"&amp;SUBSTITUTE(ADDRESS(1,MATCH(AG$2,INDIRECT("'PSI WM REF'!"&amp;"5:5"),0)),"$1","")),INDIRECT("'PSI WM REF'!"&amp;"C:C"),$G528,INDIRECT("'PSI WM REF'!"&amp;"U:U"),"3.Balance stock (only SEHC)")&gt;0,0,IF(ABS(SUMIFS(INDIRECT("'PSI WM REF'!"&amp;SUBSTITUTE(ADDRESS(1,MATCH(AG$2,INDIRECT("'PSI WM REF'!"&amp;"5:5"),0)),"$1","")&amp;":"&amp;SUBSTITUTE(ADDRESS(1,MATCH(AG$2,INDIRECT("'PSI WM REF'!"&amp;"5:5"),0)),"$1","")),INDIRECT("'PSI WM REF'!"&amp;"C:C"),$G528,INDIRECT("'PSI WM REF'!"&amp;"U:U"),"3.Balance stock (only SEHC)"))&gt;SUMIFS(INDIRECT("'PSI WM REF'!"&amp;SUBSTITUTE(ADDRESS(1,MATCH(AG$2,INDIRECT("'PSI WM REF'!"&amp;"5:5"),0)),"$1","")&amp;":"&amp;SUBSTITUTE(ADDRESS(1,MATCH(AG$2,INDIRECT("'PSI WM REF'!"&amp;"5:5"),0)),"$1","")),INDIRECT("'PSI WM REF'!"&amp;"C:C"),$G528,INDIRECT("'PSI WM REF'!"&amp;"U:U"),"1.Requirements (필요량)"),SUMIFS(INDIRECT("'PSI WM REF'!"&amp;SUBSTITUTE(ADDRESS(1,MATCH(AG$2,INDIRECT("'PSI WM REF'!"&amp;"5:5"),0)),"$1","")&amp;":"&amp;SUBSTITUTE(ADDRESS(1,MATCH(AG$2,INDIRECT("'PSI WM REF'!"&amp;"5:5"),0)),"$1","")),INDIRECT("'PSI WM REF'!"&amp;"C:C"),$G528,INDIRECT("'PSI WM REF'!"&amp;"U:U"),"1.Requirements (필요량)"),ABS(SUMIFS(INDIRECT("'PSI WM REF'!"&amp;SUBSTITUTE(ADDRESS(1,MATCH(AG$2,INDIRECT("'PSI WM REF'!"&amp;"5:5"),0)),"$1","")&amp;":"&amp;SUBSTITUTE(ADDRESS(1,MATCH(AG$2,INDIRECT("'PSI WM REF'!"&amp;"5:5"),0)),"$1","")),INDIRECT("'PSI WM REF'!"&amp;"C:C"),$G528,INDIRECT("'PSI WM REF'!"&amp;"U:U"),"3.Balance stock (only SEHC)"))))+N(" [[[[               Comment: WM REF PSI              ]]]")+IFERROR(SUMIFS(INDIRECT("'PSI VC'!"&amp;SUBSTITUTE(ADDRESS(1,MATCH(AG$2,INDIRECT("'PSI VC'!"&amp;"3:3"),0)),"$1","")&amp;":"&amp;SUBSTITUTE(ADDRESS(1,MATCH(AG$2,INDIRECT("'PSI VC'!"&amp;"3:3"),0)),"$1","")),INDIRECT("'PSI VC'!"&amp;"A:A"),$G528),0)+N("[[[                    Comment: VC PSI                    ]]]")+SUMIFS(INDIRECT("'Assy PSI Shortage'!"&amp;SUBSTITUTE(ADDRESS(1,42+MATCH(AG$2,INDIRECT("'Assy PSI Shortage'!"&amp;"AQ2:BA2"),0)),"$1","")&amp;":"&amp;SUBSTITUTE(ADDRESS(1,42+MATCH(AG$2,INDIRECT("'Assy PSI Shortage'!"&amp;"AQ2:BA2"),0)),"$1","")),'Assy PSI Shortage'!$AP:$AP,'DA Injection'!$G528)+N("[[[                    Comment: Assy PSI                    ]]]")</f>
        <v>0</v>
      </c>
      <c r="AH529" s="464"/>
      <c r="AI529" s="463">
        <f ca="1">IF(SUMIFS(INDIRECT("'PSI WM REF'!"&amp;SUBSTITUTE(ADDRESS(1,MATCH(AI$2,INDIRECT("'PSI WM REF'!"&amp;"5:5"),0)),"$1","")&amp;":"&amp;SUBSTITUTE(ADDRESS(1,MATCH(AI$2,INDIRECT("'PSI WM REF'!"&amp;"5:5"),0)),"$1","")),INDIRECT("'PSI WM REF'!"&amp;"C:C"),$G528,INDIRECT("'PSI WM REF'!"&amp;"U:U"),"3.Balance stock (only SEHC)")&gt;0,0,IF(ABS(SUMIFS(INDIRECT("'PSI WM REF'!"&amp;SUBSTITUTE(ADDRESS(1,MATCH(AI$2,INDIRECT("'PSI WM REF'!"&amp;"5:5"),0)),"$1","")&amp;":"&amp;SUBSTITUTE(ADDRESS(1,MATCH(AI$2,INDIRECT("'PSI WM REF'!"&amp;"5:5"),0)),"$1","")),INDIRECT("'PSI WM REF'!"&amp;"C:C"),$G528,INDIRECT("'PSI WM REF'!"&amp;"U:U"),"3.Balance stock (only SEHC)"))&gt;SUMIFS(INDIRECT("'PSI WM REF'!"&amp;SUBSTITUTE(ADDRESS(1,MATCH(AI$2,INDIRECT("'PSI WM REF'!"&amp;"5:5"),0)),"$1","")&amp;":"&amp;SUBSTITUTE(ADDRESS(1,MATCH(AI$2,INDIRECT("'PSI WM REF'!"&amp;"5:5"),0)),"$1","")),INDIRECT("'PSI WM REF'!"&amp;"C:C"),$G528,INDIRECT("'PSI WM REF'!"&amp;"U:U"),"1.Requirements (필요량)"),SUMIFS(INDIRECT("'PSI WM REF'!"&amp;SUBSTITUTE(ADDRESS(1,MATCH(AI$2,INDIRECT("'PSI WM REF'!"&amp;"5:5"),0)),"$1","")&amp;":"&amp;SUBSTITUTE(ADDRESS(1,MATCH(AI$2,INDIRECT("'PSI WM REF'!"&amp;"5:5"),0)),"$1","")),INDIRECT("'PSI WM REF'!"&amp;"C:C"),$G528,INDIRECT("'PSI WM REF'!"&amp;"U:U"),"1.Requirements (필요량)"),ABS(SUMIFS(INDIRECT("'PSI WM REF'!"&amp;SUBSTITUTE(ADDRESS(1,MATCH(AI$2,INDIRECT("'PSI WM REF'!"&amp;"5:5"),0)),"$1","")&amp;":"&amp;SUBSTITUTE(ADDRESS(1,MATCH(AI$2,INDIRECT("'PSI WM REF'!"&amp;"5:5"),0)),"$1","")),INDIRECT("'PSI WM REF'!"&amp;"C:C"),$G528,INDIRECT("'PSI WM REF'!"&amp;"U:U"),"3.Balance stock (only SEHC)"))))+N(" [[[[               Comment: WM REF PSI              ]]]")+IFERROR(SUMIFS(INDIRECT("'PSI VC'!"&amp;SUBSTITUTE(ADDRESS(1,MATCH(AI$2,INDIRECT("'PSI VC'!"&amp;"3:3"),0)),"$1","")&amp;":"&amp;SUBSTITUTE(ADDRESS(1,MATCH(AI$2,INDIRECT("'PSI VC'!"&amp;"3:3"),0)),"$1","")),INDIRECT("'PSI VC'!"&amp;"A:A"),$G528),0)+N("[[[                    Comment: VC PSI                    ]]]")+SUMIFS(INDIRECT("'Assy PSI Shortage'!"&amp;SUBSTITUTE(ADDRESS(1,42+MATCH(AI$2,INDIRECT("'Assy PSI Shortage'!"&amp;"AQ2:BA2"),0)),"$1","")&amp;":"&amp;SUBSTITUTE(ADDRESS(1,42+MATCH(AI$2,INDIRECT("'Assy PSI Shortage'!"&amp;"AQ2:BA2"),0)),"$1","")),'Assy PSI Shortage'!$AP:$AP,'DA Injection'!$G528)+N("[[[                    Comment: Assy PSI                    ]]]")</f>
        <v>0</v>
      </c>
      <c r="AJ529" s="464"/>
      <c r="AK529" s="150"/>
      <c r="AL529" s="150"/>
      <c r="AM529" s="150"/>
      <c r="AN529" s="150"/>
      <c r="AO529" s="150"/>
      <c r="AP529" s="150"/>
      <c r="AQ529" s="150"/>
      <c r="AR529" s="150"/>
      <c r="AS529" s="150"/>
      <c r="AT529" s="150"/>
      <c r="AU529" s="150"/>
      <c r="AV529" s="150"/>
      <c r="AW529" s="150"/>
      <c r="AX529" s="150"/>
      <c r="AY529" s="150"/>
      <c r="AZ529" s="150"/>
      <c r="BA529" s="150"/>
      <c r="BB529" s="150"/>
      <c r="BC529" s="150"/>
      <c r="BD529" s="150"/>
      <c r="BE529" s="150"/>
      <c r="BF529" s="150"/>
      <c r="BG529" s="150"/>
      <c r="BH529" s="150"/>
      <c r="BI529" s="150"/>
      <c r="BJ529" s="150"/>
      <c r="BK529" s="150"/>
      <c r="BL529" s="150"/>
      <c r="BM529" s="150"/>
      <c r="BN529" s="150"/>
      <c r="BO529" s="150"/>
      <c r="BP529" s="150"/>
      <c r="BQ529" s="150"/>
      <c r="BR529" s="150"/>
    </row>
    <row r="530" spans="1:70" s="115" customFormat="1" ht="33">
      <c r="A530" s="114"/>
      <c r="B530" s="121"/>
      <c r="C530" s="144">
        <f t="shared" ca="1" si="613"/>
        <v>76</v>
      </c>
      <c r="D530" s="264">
        <f t="shared" ca="1" si="613"/>
        <v>0</v>
      </c>
      <c r="E530" s="144">
        <f t="shared" ref="E530:M530" ca="1" si="631">E529</f>
        <v>48</v>
      </c>
      <c r="F530" s="144">
        <f t="shared" ca="1" si="631"/>
        <v>450</v>
      </c>
      <c r="G530" s="429" t="str">
        <f t="shared" ca="1" si="631"/>
        <v>DJ61-01851A</v>
      </c>
      <c r="H530" s="196">
        <f t="shared" ca="1" si="631"/>
        <v>6634</v>
      </c>
      <c r="I530" s="144">
        <f t="shared" si="631"/>
        <v>0</v>
      </c>
      <c r="J530" s="212">
        <f t="shared" ca="1" si="631"/>
        <v>1</v>
      </c>
      <c r="K530" s="146">
        <f t="shared" ca="1" si="631"/>
        <v>1680</v>
      </c>
      <c r="L530" s="146">
        <f t="shared" ca="1" si="631"/>
        <v>57.2</v>
      </c>
      <c r="M530" s="146">
        <f t="shared" ca="1" si="631"/>
        <v>2</v>
      </c>
      <c r="N530" s="193">
        <f t="shared" ca="1" si="623"/>
        <v>125.87412587412587</v>
      </c>
      <c r="O530" s="134"/>
      <c r="P530" s="127" t="s">
        <v>240</v>
      </c>
      <c r="Q530" s="208"/>
      <c r="R530" s="208"/>
      <c r="S530" s="208"/>
      <c r="T530" s="208"/>
      <c r="U530" s="208"/>
      <c r="V530" s="208"/>
      <c r="W530" s="208">
        <v>11</v>
      </c>
      <c r="X530" s="208">
        <v>11</v>
      </c>
      <c r="Y530" s="208">
        <v>11</v>
      </c>
      <c r="Z530" s="208">
        <v>11</v>
      </c>
      <c r="AA530" s="208">
        <v>11</v>
      </c>
      <c r="AB530" s="208"/>
      <c r="AC530" s="208"/>
      <c r="AD530" s="208"/>
      <c r="AE530" s="208"/>
      <c r="AF530" s="208"/>
      <c r="AG530" s="208"/>
      <c r="AH530" s="208"/>
      <c r="AI530" s="208"/>
      <c r="AJ530" s="208"/>
      <c r="AK530" s="150"/>
      <c r="AL530" s="150"/>
      <c r="AM530" s="150"/>
      <c r="AN530" s="150"/>
      <c r="AO530" s="150"/>
      <c r="AP530" s="150"/>
      <c r="AQ530" s="150"/>
      <c r="AR530" s="150"/>
      <c r="AS530" s="150"/>
      <c r="AT530" s="150"/>
      <c r="AU530" s="150"/>
      <c r="AV530" s="150"/>
      <c r="AW530" s="150"/>
      <c r="AX530" s="150"/>
      <c r="AY530" s="150"/>
      <c r="AZ530" s="150"/>
      <c r="BA530" s="150"/>
      <c r="BB530" s="150"/>
      <c r="BC530" s="150"/>
      <c r="BD530" s="150"/>
      <c r="BE530" s="150"/>
      <c r="BF530" s="150"/>
      <c r="BG530" s="150"/>
      <c r="BH530" s="150"/>
      <c r="BI530" s="150"/>
      <c r="BJ530" s="150"/>
      <c r="BK530" s="150"/>
      <c r="BL530" s="150"/>
      <c r="BM530" s="150"/>
      <c r="BN530" s="150"/>
      <c r="BO530" s="150"/>
      <c r="BP530" s="150"/>
      <c r="BQ530" s="150"/>
      <c r="BR530" s="150"/>
    </row>
    <row r="531" spans="1:70" s="55" customFormat="1" ht="33">
      <c r="A531" s="54">
        <f ca="1">IF(ISTEXT($G531),COUNTIF($G$6:$G531,"*")," ")</f>
        <v>526</v>
      </c>
      <c r="B531" s="122">
        <v>43524</v>
      </c>
      <c r="C531" s="144">
        <f t="shared" ca="1" si="613"/>
        <v>76</v>
      </c>
      <c r="D531" s="264">
        <f t="shared" ca="1" si="613"/>
        <v>0</v>
      </c>
      <c r="E531" s="144">
        <f t="shared" ref="E531:M531" ca="1" si="632">E530</f>
        <v>48</v>
      </c>
      <c r="F531" s="144">
        <f t="shared" ca="1" si="632"/>
        <v>450</v>
      </c>
      <c r="G531" s="429" t="str">
        <f t="shared" ca="1" si="632"/>
        <v>DJ61-01851A</v>
      </c>
      <c r="H531" s="196">
        <f t="shared" ca="1" si="632"/>
        <v>6634</v>
      </c>
      <c r="I531" s="144">
        <f t="shared" si="632"/>
        <v>0</v>
      </c>
      <c r="J531" s="212">
        <f t="shared" ca="1" si="632"/>
        <v>1</v>
      </c>
      <c r="K531" s="146">
        <f t="shared" ca="1" si="632"/>
        <v>1680</v>
      </c>
      <c r="L531" s="146">
        <f t="shared" ca="1" si="632"/>
        <v>57.2</v>
      </c>
      <c r="M531" s="146">
        <f t="shared" ca="1" si="632"/>
        <v>2</v>
      </c>
      <c r="N531" s="193">
        <f t="shared" ca="1" si="623"/>
        <v>125.87412587412587</v>
      </c>
      <c r="O531" s="198">
        <f ca="1">SUM(Q531:AJ531)-H528-I528</f>
        <v>289.07692307692287</v>
      </c>
      <c r="P531" s="127" t="s">
        <v>232</v>
      </c>
      <c r="Q531" s="128">
        <f t="shared" ref="Q531:AJ531" ca="1" si="633">Q530*$N528</f>
        <v>0</v>
      </c>
      <c r="R531" s="128">
        <f t="shared" ca="1" si="633"/>
        <v>0</v>
      </c>
      <c r="S531" s="128">
        <f t="shared" ca="1" si="633"/>
        <v>0</v>
      </c>
      <c r="T531" s="128">
        <f t="shared" ca="1" si="633"/>
        <v>0</v>
      </c>
      <c r="U531" s="128">
        <f t="shared" ca="1" si="633"/>
        <v>0</v>
      </c>
      <c r="V531" s="128">
        <f t="shared" ca="1" si="633"/>
        <v>0</v>
      </c>
      <c r="W531" s="128">
        <f t="shared" ca="1" si="633"/>
        <v>1384.6153846153845</v>
      </c>
      <c r="X531" s="128">
        <f t="shared" ca="1" si="633"/>
        <v>1384.6153846153845</v>
      </c>
      <c r="Y531" s="128">
        <f t="shared" ca="1" si="633"/>
        <v>1384.6153846153845</v>
      </c>
      <c r="Z531" s="128">
        <f t="shared" ca="1" si="633"/>
        <v>1384.6153846153845</v>
      </c>
      <c r="AA531" s="128">
        <f t="shared" ca="1" si="633"/>
        <v>1384.6153846153845</v>
      </c>
      <c r="AB531" s="128">
        <f t="shared" ca="1" si="633"/>
        <v>0</v>
      </c>
      <c r="AC531" s="128">
        <f t="shared" ca="1" si="633"/>
        <v>0</v>
      </c>
      <c r="AD531" s="128">
        <f t="shared" ca="1" si="633"/>
        <v>0</v>
      </c>
      <c r="AE531" s="128">
        <f t="shared" ca="1" si="633"/>
        <v>0</v>
      </c>
      <c r="AF531" s="128">
        <f t="shared" ca="1" si="633"/>
        <v>0</v>
      </c>
      <c r="AG531" s="128">
        <f t="shared" ca="1" si="633"/>
        <v>0</v>
      </c>
      <c r="AH531" s="128">
        <f t="shared" ca="1" si="633"/>
        <v>0</v>
      </c>
      <c r="AI531" s="128">
        <f t="shared" ca="1" si="633"/>
        <v>0</v>
      </c>
      <c r="AJ531" s="128">
        <f t="shared" ca="1" si="633"/>
        <v>0</v>
      </c>
      <c r="AK531" s="151"/>
      <c r="AL531" s="151"/>
      <c r="AM531" s="151"/>
      <c r="AN531" s="151"/>
      <c r="AO531" s="151"/>
      <c r="AP531" s="151"/>
      <c r="AQ531" s="151"/>
      <c r="AR531" s="151"/>
      <c r="AS531" s="151"/>
      <c r="AT531" s="151"/>
      <c r="AU531" s="151"/>
      <c r="AV531" s="151"/>
      <c r="AW531" s="151"/>
      <c r="AX531" s="151"/>
      <c r="AY531" s="151"/>
      <c r="AZ531" s="151"/>
      <c r="BA531" s="151"/>
      <c r="BB531" s="151"/>
      <c r="BC531" s="151"/>
      <c r="BD531" s="151"/>
      <c r="BE531" s="151"/>
      <c r="BF531" s="151"/>
      <c r="BG531" s="151"/>
      <c r="BH531" s="151"/>
      <c r="BI531" s="151"/>
      <c r="BJ531" s="151"/>
      <c r="BK531" s="151"/>
      <c r="BL531" s="151"/>
      <c r="BM531" s="151"/>
      <c r="BN531" s="151"/>
      <c r="BO531" s="151"/>
      <c r="BP531" s="151"/>
      <c r="BQ531" s="151"/>
      <c r="BR531" s="151"/>
    </row>
    <row r="532" spans="1:70" s="38" customFormat="1" ht="33">
      <c r="A532" s="35"/>
      <c r="B532" s="123"/>
      <c r="C532" s="144">
        <f t="shared" ca="1" si="613"/>
        <v>76</v>
      </c>
      <c r="D532" s="264">
        <f t="shared" ca="1" si="613"/>
        <v>0</v>
      </c>
      <c r="E532" s="144">
        <f t="shared" ref="E532:M532" ca="1" si="634">E531</f>
        <v>48</v>
      </c>
      <c r="F532" s="144">
        <f t="shared" ca="1" si="634"/>
        <v>450</v>
      </c>
      <c r="G532" s="429" t="str">
        <f t="shared" ca="1" si="634"/>
        <v>DJ61-01851A</v>
      </c>
      <c r="H532" s="196">
        <f t="shared" ca="1" si="634"/>
        <v>6634</v>
      </c>
      <c r="I532" s="144">
        <f t="shared" si="634"/>
        <v>0</v>
      </c>
      <c r="J532" s="212">
        <f t="shared" ca="1" si="634"/>
        <v>1</v>
      </c>
      <c r="K532" s="146">
        <f t="shared" ca="1" si="634"/>
        <v>1680</v>
      </c>
      <c r="L532" s="146">
        <f t="shared" ca="1" si="634"/>
        <v>57.2</v>
      </c>
      <c r="M532" s="146">
        <f t="shared" ca="1" si="634"/>
        <v>2</v>
      </c>
      <c r="N532" s="193">
        <f t="shared" ca="1" si="623"/>
        <v>125.87412587412587</v>
      </c>
      <c r="O532" s="135">
        <f ca="1">SUM(Q532:AJ532)</f>
        <v>0</v>
      </c>
      <c r="P532" s="131" t="s">
        <v>233</v>
      </c>
      <c r="Q532" s="129">
        <f ca="1">SUMIFS('Production Result'!$D:$D,'Production Result'!$C:$C,'DA Injection'!$G532,'Production Result'!$B:$B,'DA Injection'!Q$2)</f>
        <v>0</v>
      </c>
      <c r="R532" s="129">
        <f ca="1">SUMIFS('Production Result'!$E:$E,'Production Result'!$C:$C,'DA Injection'!$G532,'Production Result'!$B:$B,'DA Injection'!Q$2)</f>
        <v>0</v>
      </c>
      <c r="S532" s="129">
        <f ca="1">SUMIFS('Production Result'!$D:$D,'Production Result'!$C:$C,'DA Injection'!$G532,'Production Result'!$B:$B,'DA Injection'!S$2)</f>
        <v>0</v>
      </c>
      <c r="T532" s="129">
        <f ca="1">SUMIFS('Production Result'!$E:$E,'Production Result'!$C:$C,'DA Injection'!$G532,'Production Result'!$B:$B,'DA Injection'!S$2)</f>
        <v>0</v>
      </c>
      <c r="U532" s="129">
        <f ca="1">SUMIFS('Production Result'!$D:$D,'Production Result'!$C:$C,'DA Injection'!$G532,'Production Result'!$B:$B,'DA Injection'!U$2)</f>
        <v>0</v>
      </c>
      <c r="V532" s="129">
        <f ca="1">SUMIFS('Production Result'!$E:$E,'Production Result'!$C:$C,'DA Injection'!$G532,'Production Result'!$B:$B,'DA Injection'!U$2)</f>
        <v>0</v>
      </c>
      <c r="W532" s="129">
        <f ca="1">SUMIFS('Production Result'!$D:$D,'Production Result'!$C:$C,'DA Injection'!$G532,'Production Result'!$B:$B,'DA Injection'!W$2)</f>
        <v>0</v>
      </c>
      <c r="X532" s="129">
        <f ca="1">SUMIFS('Production Result'!$E:$E,'Production Result'!$C:$C,'DA Injection'!$G532,'Production Result'!$B:$B,'DA Injection'!W$2)</f>
        <v>0</v>
      </c>
      <c r="Y532" s="129">
        <f ca="1">SUMIFS('Production Result'!$D:$D,'Production Result'!$C:$C,'DA Injection'!$G532,'Production Result'!$B:$B,'DA Injection'!Y$2)</f>
        <v>0</v>
      </c>
      <c r="Z532" s="129">
        <f ca="1">SUMIFS('Production Result'!$E:$E,'Production Result'!$C:$C,'DA Injection'!$G532,'Production Result'!$B:$B,'DA Injection'!Y$2)</f>
        <v>0</v>
      </c>
      <c r="AA532" s="129">
        <f ca="1">SUMIFS('Production Result'!$D:$D,'Production Result'!$C:$C,'DA Injection'!$G532,'Production Result'!$B:$B,'DA Injection'!AA$2)</f>
        <v>0</v>
      </c>
      <c r="AB532" s="129">
        <f ca="1">SUMIFS('Production Result'!$E:$E,'Production Result'!$C:$C,'DA Injection'!$G532,'Production Result'!$B:$B,'DA Injection'!AA$2)</f>
        <v>0</v>
      </c>
      <c r="AC532" s="129">
        <f ca="1">SUMIFS('Production Result'!$D:$D,'Production Result'!$C:$C,'DA Injection'!$G532,'Production Result'!$B:$B,'DA Injection'!AC$2)</f>
        <v>0</v>
      </c>
      <c r="AD532" s="129">
        <f ca="1">SUMIFS('Production Result'!$E:$E,'Production Result'!$C:$C,'DA Injection'!$G532,'Production Result'!$B:$B,'DA Injection'!AC$2)</f>
        <v>0</v>
      </c>
      <c r="AE532" s="129">
        <f ca="1">SUMIFS('Production Result'!$D:$D,'Production Result'!$C:$C,'DA Injection'!$G532,'Production Result'!$B:$B,'DA Injection'!AE$2)</f>
        <v>0</v>
      </c>
      <c r="AF532" s="129">
        <f ca="1">SUMIFS('Production Result'!$E:$E,'Production Result'!$C:$C,'DA Injection'!$G532,'Production Result'!$B:$B,'DA Injection'!AE$2)</f>
        <v>0</v>
      </c>
      <c r="AG532" s="129">
        <f ca="1">SUMIFS('Production Result'!$D:$D,'Production Result'!$C:$C,'DA Injection'!$G532,'Production Result'!$B:$B,'DA Injection'!AG$2)</f>
        <v>0</v>
      </c>
      <c r="AH532" s="129">
        <f ca="1">SUMIFS('Production Result'!$E:$E,'Production Result'!$C:$C,'DA Injection'!$G532,'Production Result'!$B:$B,'DA Injection'!AG$2)</f>
        <v>0</v>
      </c>
      <c r="AI532" s="129">
        <f ca="1">SUMIFS('Production Result'!$D:$D,'Production Result'!$C:$C,'DA Injection'!$G532,'Production Result'!$B:$B,'DA Injection'!AI$2)</f>
        <v>0</v>
      </c>
      <c r="AJ532" s="129">
        <f ca="1">SUMIFS('Production Result'!$E:$E,'Production Result'!$C:$C,'DA Injection'!$G532,'Production Result'!$B:$B,'DA Injection'!AI$2)</f>
        <v>0</v>
      </c>
      <c r="AK532" s="151"/>
      <c r="AL532" s="151"/>
      <c r="AM532" s="151"/>
      <c r="AN532" s="151"/>
      <c r="AO532" s="151"/>
      <c r="AP532" s="151"/>
      <c r="AQ532" s="151"/>
      <c r="AR532" s="151"/>
      <c r="AS532" s="151"/>
      <c r="AT532" s="151"/>
      <c r="AU532" s="151"/>
      <c r="AV532" s="151"/>
      <c r="AW532" s="151"/>
      <c r="AX532" s="151"/>
      <c r="AY532" s="151"/>
      <c r="AZ532" s="151"/>
      <c r="BA532" s="151"/>
      <c r="BB532" s="151"/>
      <c r="BC532" s="151"/>
      <c r="BD532" s="151"/>
      <c r="BE532" s="151"/>
      <c r="BF532" s="151"/>
      <c r="BG532" s="151"/>
      <c r="BH532" s="151"/>
      <c r="BI532" s="151"/>
      <c r="BJ532" s="151"/>
      <c r="BK532" s="151"/>
      <c r="BL532" s="151"/>
      <c r="BM532" s="151"/>
      <c r="BN532" s="151"/>
      <c r="BO532" s="151"/>
      <c r="BP532" s="151"/>
      <c r="BQ532" s="151"/>
      <c r="BR532" s="151"/>
    </row>
    <row r="533" spans="1:70" s="38" customFormat="1" ht="33">
      <c r="A533" s="35"/>
      <c r="B533" s="123"/>
      <c r="C533" s="144">
        <f t="shared" ca="1" si="613"/>
        <v>76</v>
      </c>
      <c r="D533" s="264">
        <f t="shared" ca="1" si="613"/>
        <v>0</v>
      </c>
      <c r="E533" s="144">
        <f t="shared" ref="E533:M533" ca="1" si="635">E532</f>
        <v>48</v>
      </c>
      <c r="F533" s="144">
        <f t="shared" ca="1" si="635"/>
        <v>450</v>
      </c>
      <c r="G533" s="429" t="str">
        <f t="shared" ca="1" si="635"/>
        <v>DJ61-01851A</v>
      </c>
      <c r="H533" s="196">
        <f t="shared" ca="1" si="635"/>
        <v>6634</v>
      </c>
      <c r="I533" s="144">
        <f t="shared" si="635"/>
        <v>0</v>
      </c>
      <c r="J533" s="212">
        <f t="shared" ca="1" si="635"/>
        <v>1</v>
      </c>
      <c r="K533" s="146">
        <f t="shared" ca="1" si="635"/>
        <v>1680</v>
      </c>
      <c r="L533" s="146">
        <f t="shared" ca="1" si="635"/>
        <v>57.2</v>
      </c>
      <c r="M533" s="146">
        <f t="shared" ca="1" si="635"/>
        <v>2</v>
      </c>
      <c r="N533" s="193">
        <f t="shared" ca="1" si="623"/>
        <v>125.87412587412587</v>
      </c>
      <c r="O533" s="135">
        <f ca="1">SUM(Q533:AJ533)</f>
        <v>0</v>
      </c>
      <c r="P533" s="132" t="s">
        <v>234</v>
      </c>
      <c r="Q533" s="129">
        <f ca="1">SUMIFS('Production Result'!$F:$F,'Production Result'!$C:$C,'DA Injection'!$G533,'Production Result'!$B:$B,'DA Injection'!Q$2)</f>
        <v>0</v>
      </c>
      <c r="R533" s="129">
        <f ca="1">SUMIFS('Production Result'!$G:$G,'Production Result'!$C:$C,'DA Injection'!$G533,'Production Result'!$B:$B,'DA Injection'!Q$2)</f>
        <v>0</v>
      </c>
      <c r="S533" s="129">
        <f ca="1">SUMIFS('Production Result'!$F:$F,'Production Result'!$C:$C,'DA Injection'!$G533,'Production Result'!$B:$B,'DA Injection'!S$2)</f>
        <v>0</v>
      </c>
      <c r="T533" s="129">
        <f ca="1">SUMIFS('Production Result'!$G:$G,'Production Result'!$C:$C,'DA Injection'!$G533,'Production Result'!$B:$B,'DA Injection'!S$2)</f>
        <v>0</v>
      </c>
      <c r="U533" s="129">
        <f ca="1">SUMIFS('Production Result'!$F:$F,'Production Result'!$C:$C,'DA Injection'!$G533,'Production Result'!$B:$B,'DA Injection'!U$2)</f>
        <v>0</v>
      </c>
      <c r="V533" s="129">
        <f ca="1">SUMIFS('Production Result'!$G:$G,'Production Result'!$C:$C,'DA Injection'!$G533,'Production Result'!$B:$B,'DA Injection'!U$2)</f>
        <v>0</v>
      </c>
      <c r="W533" s="129">
        <f ca="1">SUMIFS('Production Result'!$F:$F,'Production Result'!$C:$C,'DA Injection'!$G533,'Production Result'!$B:$B,'DA Injection'!W$2)</f>
        <v>0</v>
      </c>
      <c r="X533" s="129">
        <f ca="1">SUMIFS('Production Result'!$G:$G,'Production Result'!$C:$C,'DA Injection'!$G533,'Production Result'!$B:$B,'DA Injection'!W$2)</f>
        <v>0</v>
      </c>
      <c r="Y533" s="129">
        <f ca="1">SUMIFS('Production Result'!$F:$F,'Production Result'!$C:$C,'DA Injection'!$G533,'Production Result'!$B:$B,'DA Injection'!Y$2)</f>
        <v>0</v>
      </c>
      <c r="Z533" s="129">
        <f ca="1">SUMIFS('Production Result'!$G:$G,'Production Result'!$C:$C,'DA Injection'!$G533,'Production Result'!$B:$B,'DA Injection'!Y$2)</f>
        <v>0</v>
      </c>
      <c r="AA533" s="129">
        <f ca="1">SUMIFS('Production Result'!$F:$F,'Production Result'!$C:$C,'DA Injection'!$G533,'Production Result'!$B:$B,'DA Injection'!AA$2)</f>
        <v>0</v>
      </c>
      <c r="AB533" s="129">
        <f ca="1">SUMIFS('Production Result'!$G:$G,'Production Result'!$C:$C,'DA Injection'!$G533,'Production Result'!$B:$B,'DA Injection'!AA$2)</f>
        <v>0</v>
      </c>
      <c r="AC533" s="129">
        <f ca="1">SUMIFS('Production Result'!$F:$F,'Production Result'!$C:$C,'DA Injection'!$G533,'Production Result'!$B:$B,'DA Injection'!AC$2)</f>
        <v>0</v>
      </c>
      <c r="AD533" s="129">
        <f ca="1">SUMIFS('Production Result'!$G:$G,'Production Result'!$C:$C,'DA Injection'!$G533,'Production Result'!$B:$B,'DA Injection'!AC$2)</f>
        <v>0</v>
      </c>
      <c r="AE533" s="129">
        <f ca="1">SUMIFS('Production Result'!$F:$F,'Production Result'!$C:$C,'DA Injection'!$G533,'Production Result'!$B:$B,'DA Injection'!AE$2)</f>
        <v>0</v>
      </c>
      <c r="AF533" s="129">
        <f ca="1">SUMIFS('Production Result'!$G:$G,'Production Result'!$C:$C,'DA Injection'!$G533,'Production Result'!$B:$B,'DA Injection'!AE$2)</f>
        <v>0</v>
      </c>
      <c r="AG533" s="129">
        <f ca="1">SUMIFS('Production Result'!$F:$F,'Production Result'!$C:$C,'DA Injection'!$G533,'Production Result'!$B:$B,'DA Injection'!AG$2)</f>
        <v>0</v>
      </c>
      <c r="AH533" s="129">
        <f ca="1">SUMIFS('Production Result'!$G:$G,'Production Result'!$C:$C,'DA Injection'!$G533,'Production Result'!$B:$B,'DA Injection'!AG$2)</f>
        <v>0</v>
      </c>
      <c r="AI533" s="129">
        <f ca="1">SUMIFS('Production Result'!$F:$F,'Production Result'!$C:$C,'DA Injection'!$G533,'Production Result'!$B:$B,'DA Injection'!AI$2)</f>
        <v>0</v>
      </c>
      <c r="AJ533" s="129">
        <f ca="1">SUMIFS('Production Result'!$G:$G,'Production Result'!$C:$C,'DA Injection'!$G533,'Production Result'!$B:$B,'DA Injection'!AI$2)</f>
        <v>0</v>
      </c>
      <c r="AK533" s="151"/>
      <c r="AL533" s="151"/>
      <c r="AM533" s="151"/>
      <c r="AN533" s="151"/>
      <c r="AO533" s="151"/>
      <c r="AP533" s="151"/>
      <c r="AQ533" s="151"/>
      <c r="AR533" s="151"/>
      <c r="AS533" s="151"/>
      <c r="AT533" s="151"/>
      <c r="AU533" s="151"/>
      <c r="AV533" s="151"/>
      <c r="AW533" s="151"/>
      <c r="AX533" s="151"/>
      <c r="AY533" s="151"/>
      <c r="AZ533" s="151"/>
      <c r="BA533" s="151"/>
      <c r="BB533" s="151"/>
      <c r="BC533" s="151"/>
      <c r="BD533" s="151"/>
      <c r="BE533" s="151"/>
      <c r="BF533" s="151"/>
      <c r="BG533" s="151"/>
      <c r="BH533" s="151"/>
      <c r="BI533" s="151"/>
      <c r="BJ533" s="151"/>
      <c r="BK533" s="151"/>
      <c r="BL533" s="151"/>
      <c r="BM533" s="151"/>
      <c r="BN533" s="151"/>
      <c r="BO533" s="151"/>
      <c r="BP533" s="151"/>
      <c r="BQ533" s="151"/>
      <c r="BR533" s="151"/>
    </row>
    <row r="534" spans="1:70" s="38" customFormat="1" ht="33">
      <c r="A534" s="35"/>
      <c r="B534" s="123"/>
      <c r="C534" s="145">
        <f t="shared" ca="1" si="613"/>
        <v>76</v>
      </c>
      <c r="D534" s="264">
        <f t="shared" ca="1" si="613"/>
        <v>0</v>
      </c>
      <c r="E534" s="145">
        <f t="shared" ref="E534:M534" ca="1" si="636">E533</f>
        <v>48</v>
      </c>
      <c r="F534" s="145">
        <f t="shared" ca="1" si="636"/>
        <v>450</v>
      </c>
      <c r="G534" s="430" t="str">
        <f t="shared" ca="1" si="636"/>
        <v>DJ61-01851A</v>
      </c>
      <c r="H534" s="196">
        <f t="shared" ca="1" si="636"/>
        <v>6634</v>
      </c>
      <c r="I534" s="145">
        <f t="shared" si="636"/>
        <v>0</v>
      </c>
      <c r="J534" s="213">
        <f t="shared" ca="1" si="636"/>
        <v>1</v>
      </c>
      <c r="K534" s="146">
        <f t="shared" ca="1" si="636"/>
        <v>1680</v>
      </c>
      <c r="L534" s="146">
        <f t="shared" ca="1" si="636"/>
        <v>57.2</v>
      </c>
      <c r="M534" s="146">
        <f t="shared" ca="1" si="636"/>
        <v>2</v>
      </c>
      <c r="N534" s="194">
        <f t="shared" ca="1" si="623"/>
        <v>125.87412587412587</v>
      </c>
      <c r="O534" s="137" t="e">
        <f ca="1">O533/O532</f>
        <v>#DIV/0!</v>
      </c>
      <c r="P534" s="136" t="s">
        <v>239</v>
      </c>
      <c r="Q534" s="138" t="str">
        <f t="shared" ref="Q534:AJ534" ca="1" si="637">IFERROR(Q533/Q532,"")</f>
        <v/>
      </c>
      <c r="R534" s="138" t="str">
        <f t="shared" ca="1" si="637"/>
        <v/>
      </c>
      <c r="S534" s="138" t="str">
        <f t="shared" ca="1" si="637"/>
        <v/>
      </c>
      <c r="T534" s="138" t="str">
        <f t="shared" ca="1" si="637"/>
        <v/>
      </c>
      <c r="U534" s="138" t="str">
        <f t="shared" ca="1" si="637"/>
        <v/>
      </c>
      <c r="V534" s="138" t="str">
        <f t="shared" ca="1" si="637"/>
        <v/>
      </c>
      <c r="W534" s="138" t="str">
        <f t="shared" ca="1" si="637"/>
        <v/>
      </c>
      <c r="X534" s="138" t="str">
        <f t="shared" ca="1" si="637"/>
        <v/>
      </c>
      <c r="Y534" s="138" t="str">
        <f t="shared" ca="1" si="637"/>
        <v/>
      </c>
      <c r="Z534" s="138" t="str">
        <f t="shared" ca="1" si="637"/>
        <v/>
      </c>
      <c r="AA534" s="138" t="str">
        <f t="shared" ca="1" si="637"/>
        <v/>
      </c>
      <c r="AB534" s="138" t="str">
        <f t="shared" ca="1" si="637"/>
        <v/>
      </c>
      <c r="AC534" s="138" t="str">
        <f t="shared" ca="1" si="637"/>
        <v/>
      </c>
      <c r="AD534" s="138" t="str">
        <f t="shared" ca="1" si="637"/>
        <v/>
      </c>
      <c r="AE534" s="138" t="str">
        <f t="shared" ca="1" si="637"/>
        <v/>
      </c>
      <c r="AF534" s="138" t="str">
        <f t="shared" ca="1" si="637"/>
        <v/>
      </c>
      <c r="AG534" s="138" t="str">
        <f t="shared" ca="1" si="637"/>
        <v/>
      </c>
      <c r="AH534" s="138" t="str">
        <f t="shared" ca="1" si="637"/>
        <v/>
      </c>
      <c r="AI534" s="138" t="str">
        <f t="shared" ca="1" si="637"/>
        <v/>
      </c>
      <c r="AJ534" s="138" t="str">
        <f t="shared" ca="1" si="637"/>
        <v/>
      </c>
      <c r="AK534" s="151"/>
      <c r="AL534" s="151"/>
      <c r="AM534" s="151"/>
      <c r="AN534" s="151"/>
      <c r="AO534" s="151"/>
      <c r="AP534" s="151"/>
      <c r="AQ534" s="151"/>
      <c r="AR534" s="151"/>
      <c r="AS534" s="151"/>
      <c r="AT534" s="151"/>
      <c r="AU534" s="151"/>
      <c r="AV534" s="151"/>
      <c r="AW534" s="151"/>
      <c r="AX534" s="151"/>
      <c r="AY534" s="151"/>
      <c r="AZ534" s="151"/>
      <c r="BA534" s="151"/>
      <c r="BB534" s="151"/>
      <c r="BC534" s="151"/>
      <c r="BD534" s="151"/>
      <c r="BE534" s="151"/>
      <c r="BF534" s="151"/>
      <c r="BG534" s="151"/>
      <c r="BH534" s="151"/>
      <c r="BI534" s="151"/>
      <c r="BJ534" s="151"/>
      <c r="BK534" s="151"/>
      <c r="BL534" s="151"/>
      <c r="BM534" s="151"/>
      <c r="BN534" s="151"/>
      <c r="BO534" s="151"/>
      <c r="BP534" s="151"/>
      <c r="BQ534" s="151"/>
      <c r="BR534" s="151"/>
    </row>
    <row r="535" spans="1:70" s="115" customFormat="1" ht="33">
      <c r="A535" s="114"/>
      <c r="B535" s="121"/>
      <c r="C535" s="141">
        <f ca="1">IF(P539="Good",COUNTIF(INDIRECT("P1:P"&amp;ROW(P539)),"Good"))</f>
        <v>77</v>
      </c>
      <c r="D535" s="285" t="str">
        <f ca="1">IFERROR(SUM(Q539:AJ539)/SUM(Q538:AJ538),"-")</f>
        <v>-</v>
      </c>
      <c r="E535" s="139" t="e">
        <f ca="1">VLOOKUP(G535,'Code List'!B:D,2,0)</f>
        <v>#N/A</v>
      </c>
      <c r="F535" s="139" t="e">
        <f ca="1">VLOOKUP(G535,'Code List'!B:D,3,0)</f>
        <v>#N/A</v>
      </c>
      <c r="G535" s="87">
        <f ca="1">VLOOKUP(C535,'Code List'!A:B,2,0)</f>
        <v>0</v>
      </c>
      <c r="H535" s="195">
        <f ca="1">SUM(Q536:AJ536)-K535</f>
        <v>0</v>
      </c>
      <c r="I535" s="133"/>
      <c r="J535" s="211" t="e">
        <f ca="1">VLOOKUP(G535,'Code List'!B:G,6,0)</f>
        <v>#N/A</v>
      </c>
      <c r="K535" s="140">
        <f ca="1">SUMIFS(Stock!C:C,Stock!B:B,'DA Injection'!G535)+SUMIFS(Stock!C:C,Stock!B:B,VLOOKUP('DA Injection'!G535,'Code List'!$B:$K,10,0))</f>
        <v>0</v>
      </c>
      <c r="L535" s="140" t="e">
        <f ca="1">VLOOKUP(G535,'Code List'!B:F,4,0)</f>
        <v>#N/A</v>
      </c>
      <c r="M535" s="140" t="e">
        <f ca="1">VLOOKUP(G535,'Code List'!B:F,5,0)</f>
        <v>#N/A</v>
      </c>
      <c r="N535" s="197" t="e">
        <f t="shared" ca="1" si="623"/>
        <v>#N/A</v>
      </c>
      <c r="O535" s="134"/>
      <c r="P535" s="124" t="s">
        <v>231</v>
      </c>
      <c r="Q535" s="125" t="s">
        <v>228</v>
      </c>
      <c r="R535" s="126" t="s">
        <v>229</v>
      </c>
      <c r="S535" s="125" t="s">
        <v>228</v>
      </c>
      <c r="T535" s="126" t="s">
        <v>229</v>
      </c>
      <c r="U535" s="125" t="s">
        <v>228</v>
      </c>
      <c r="V535" s="126" t="s">
        <v>229</v>
      </c>
      <c r="W535" s="125" t="s">
        <v>228</v>
      </c>
      <c r="X535" s="126" t="s">
        <v>229</v>
      </c>
      <c r="Y535" s="125" t="s">
        <v>228</v>
      </c>
      <c r="Z535" s="126" t="s">
        <v>229</v>
      </c>
      <c r="AA535" s="125" t="s">
        <v>228</v>
      </c>
      <c r="AB535" s="126" t="s">
        <v>229</v>
      </c>
      <c r="AC535" s="125" t="s">
        <v>228</v>
      </c>
      <c r="AD535" s="126" t="s">
        <v>229</v>
      </c>
      <c r="AE535" s="125" t="s">
        <v>228</v>
      </c>
      <c r="AF535" s="126" t="s">
        <v>229</v>
      </c>
      <c r="AG535" s="125" t="s">
        <v>228</v>
      </c>
      <c r="AH535" s="126" t="s">
        <v>229</v>
      </c>
      <c r="AI535" s="125" t="s">
        <v>228</v>
      </c>
      <c r="AJ535" s="126" t="s">
        <v>229</v>
      </c>
      <c r="AK535" s="150"/>
      <c r="AL535" s="150"/>
      <c r="AM535" s="150"/>
      <c r="AN535" s="150"/>
      <c r="AO535" s="150"/>
      <c r="AP535" s="150"/>
      <c r="AQ535" s="150"/>
      <c r="AR535" s="150"/>
      <c r="AS535" s="150"/>
      <c r="AT535" s="150"/>
      <c r="AU535" s="150"/>
      <c r="AV535" s="150"/>
      <c r="AW535" s="150"/>
      <c r="AX535" s="150"/>
      <c r="AY535" s="150"/>
      <c r="AZ535" s="150"/>
      <c r="BA535" s="150"/>
      <c r="BB535" s="150"/>
      <c r="BC535" s="150"/>
      <c r="BD535" s="150"/>
      <c r="BE535" s="150"/>
      <c r="BF535" s="150"/>
      <c r="BG535" s="150"/>
      <c r="BH535" s="150"/>
      <c r="BI535" s="150"/>
      <c r="BJ535" s="150"/>
      <c r="BK535" s="150"/>
      <c r="BL535" s="150"/>
      <c r="BM535" s="150"/>
      <c r="BN535" s="150"/>
      <c r="BO535" s="150"/>
      <c r="BP535" s="150"/>
      <c r="BQ535" s="150"/>
      <c r="BR535" s="150"/>
    </row>
    <row r="536" spans="1:70" s="115" customFormat="1" ht="66.95" customHeight="1">
      <c r="A536" s="114"/>
      <c r="B536" s="121"/>
      <c r="C536" s="144">
        <f t="shared" ref="C536:M536" ca="1" si="638">C535</f>
        <v>77</v>
      </c>
      <c r="D536" s="264" t="str">
        <f t="shared" ca="1" si="638"/>
        <v>-</v>
      </c>
      <c r="E536" s="144" t="e">
        <f t="shared" ca="1" si="638"/>
        <v>#N/A</v>
      </c>
      <c r="F536" s="144" t="e">
        <f t="shared" ca="1" si="638"/>
        <v>#N/A</v>
      </c>
      <c r="G536" s="144">
        <f t="shared" ca="1" si="638"/>
        <v>0</v>
      </c>
      <c r="H536" s="196">
        <f t="shared" ca="1" si="638"/>
        <v>0</v>
      </c>
      <c r="I536" s="144">
        <f t="shared" si="638"/>
        <v>0</v>
      </c>
      <c r="J536" s="212" t="e">
        <f t="shared" ca="1" si="638"/>
        <v>#N/A</v>
      </c>
      <c r="K536" s="146">
        <f t="shared" ca="1" si="638"/>
        <v>0</v>
      </c>
      <c r="L536" s="146" t="e">
        <f t="shared" ca="1" si="638"/>
        <v>#N/A</v>
      </c>
      <c r="M536" s="146" t="e">
        <f t="shared" ca="1" si="638"/>
        <v>#N/A</v>
      </c>
      <c r="N536" s="193" t="e">
        <f t="shared" ca="1" si="623"/>
        <v>#N/A</v>
      </c>
      <c r="O536" s="134" t="s">
        <v>238</v>
      </c>
      <c r="P536" s="124"/>
      <c r="Q536" s="463">
        <f ca="1">IF(SUMIFS(INDIRECT("'PSI WM REF'!"&amp;SUBSTITUTE(ADDRESS(1,MATCH(Q$2,INDIRECT("'PSI WM REF'!"&amp;"5:5"),0)),"$1","")&amp;":"&amp;SUBSTITUTE(ADDRESS(1,MATCH(Q$2,INDIRECT("'PSI WM REF'!"&amp;"5:5"),0)),"$1","")),INDIRECT("'PSI WM REF'!"&amp;"C:C"),$G535,INDIRECT("'PSI WM REF'!"&amp;"U:U"),"3.Balance stock (only SEHC)")&gt;0,0,IF(ABS(SUMIFS(INDIRECT("'PSI WM REF'!"&amp;SUBSTITUTE(ADDRESS(1,MATCH(Q$2,INDIRECT("'PSI WM REF'!"&amp;"5:5"),0)),"$1","")&amp;":"&amp;SUBSTITUTE(ADDRESS(1,MATCH(Q$2,INDIRECT("'PSI WM REF'!"&amp;"5:5"),0)),"$1","")),INDIRECT("'PSI WM REF'!"&amp;"C:C"),$G535,INDIRECT("'PSI WM REF'!"&amp;"U:U"),"3.Balance stock (only SEHC)"))&gt;SUMIFS(INDIRECT("'PSI WM REF'!"&amp;SUBSTITUTE(ADDRESS(1,MATCH(Q$2,INDIRECT("'PSI WM REF'!"&amp;"5:5"),0)),"$1","")&amp;":"&amp;SUBSTITUTE(ADDRESS(1,MATCH(Q$2,INDIRECT("'PSI WM REF'!"&amp;"5:5"),0)),"$1","")),INDIRECT("'PSI WM REF'!"&amp;"C:C"),$G535,INDIRECT("'PSI WM REF'!"&amp;"U:U"),"1.Requirements (필요량)"),SUMIFS(INDIRECT("'PSI WM REF'!"&amp;SUBSTITUTE(ADDRESS(1,MATCH(Q$2,INDIRECT("'PSI WM REF'!"&amp;"5:5"),0)),"$1","")&amp;":"&amp;SUBSTITUTE(ADDRESS(1,MATCH(Q$2,INDIRECT("'PSI WM REF'!"&amp;"5:5"),0)),"$1","")),INDIRECT("'PSI WM REF'!"&amp;"C:C"),$G535,INDIRECT("'PSI WM REF'!"&amp;"U:U"),"1.Requirements (필요량)"),ABS(SUMIFS(INDIRECT("'PSI WM REF'!"&amp;SUBSTITUTE(ADDRESS(1,MATCH(Q$2,INDIRECT("'PSI WM REF'!"&amp;"5:5"),0)),"$1","")&amp;":"&amp;SUBSTITUTE(ADDRESS(1,MATCH(Q$2,INDIRECT("'PSI WM REF'!"&amp;"5:5"),0)),"$1","")),INDIRECT("'PSI WM REF'!"&amp;"C:C"),$G535,INDIRECT("'PSI WM REF'!"&amp;"U:U"),"3.Balance stock (only SEHC)"))))+N(" [[[[               Comment: WM REF PSI              ]]]")+IFERROR(SUMIFS(INDIRECT("'PSI VC'!"&amp;SUBSTITUTE(ADDRESS(1,MATCH(Q$2,INDIRECT("'PSI VC'!"&amp;"3:3"),0)),"$1","")&amp;":"&amp;SUBSTITUTE(ADDRESS(1,MATCH(Q$2,INDIRECT("'PSI VC'!"&amp;"3:3"),0)),"$1","")),INDIRECT("'PSI VC'!"&amp;"A:A"),$G535),0)+N("[[[                    Comment: VC PSI                    ]]]")+SUMIFS(INDIRECT("'Assy PSI Shortage'!"&amp;SUBSTITUTE(ADDRESS(1,42+MATCH(Q$2,INDIRECT("'Assy PSI Shortage'!"&amp;"AQ2:BA2"),0)),"$1","")&amp;":"&amp;SUBSTITUTE(ADDRESS(1,42+MATCH(Q$2,INDIRECT("'Assy PSI Shortage'!"&amp;"AQ2:BA2"),0)),"$1","")),'Assy PSI Shortage'!$AP:$AP,'DA Injection'!$G535)+N("[[[                    Comment: Assy PSI                    ]]]")</f>
        <v>0</v>
      </c>
      <c r="R536" s="464"/>
      <c r="S536" s="463">
        <f ca="1">IF(SUMIFS(INDIRECT("'PSI WM REF'!"&amp;SUBSTITUTE(ADDRESS(1,MATCH(S$2,INDIRECT("'PSI WM REF'!"&amp;"5:5"),0)),"$1","")&amp;":"&amp;SUBSTITUTE(ADDRESS(1,MATCH(S$2,INDIRECT("'PSI WM REF'!"&amp;"5:5"),0)),"$1","")),INDIRECT("'PSI WM REF'!"&amp;"C:C"),$G535,INDIRECT("'PSI WM REF'!"&amp;"U:U"),"3.Balance stock (only SEHC)")&gt;0,0,IF(ABS(SUMIFS(INDIRECT("'PSI WM REF'!"&amp;SUBSTITUTE(ADDRESS(1,MATCH(S$2,INDIRECT("'PSI WM REF'!"&amp;"5:5"),0)),"$1","")&amp;":"&amp;SUBSTITUTE(ADDRESS(1,MATCH(S$2,INDIRECT("'PSI WM REF'!"&amp;"5:5"),0)),"$1","")),INDIRECT("'PSI WM REF'!"&amp;"C:C"),$G535,INDIRECT("'PSI WM REF'!"&amp;"U:U"),"3.Balance stock (only SEHC)"))&gt;SUMIFS(INDIRECT("'PSI WM REF'!"&amp;SUBSTITUTE(ADDRESS(1,MATCH(S$2,INDIRECT("'PSI WM REF'!"&amp;"5:5"),0)),"$1","")&amp;":"&amp;SUBSTITUTE(ADDRESS(1,MATCH(S$2,INDIRECT("'PSI WM REF'!"&amp;"5:5"),0)),"$1","")),INDIRECT("'PSI WM REF'!"&amp;"C:C"),$G535,INDIRECT("'PSI WM REF'!"&amp;"U:U"),"1.Requirements (필요량)"),SUMIFS(INDIRECT("'PSI WM REF'!"&amp;SUBSTITUTE(ADDRESS(1,MATCH(S$2,INDIRECT("'PSI WM REF'!"&amp;"5:5"),0)),"$1","")&amp;":"&amp;SUBSTITUTE(ADDRESS(1,MATCH(S$2,INDIRECT("'PSI WM REF'!"&amp;"5:5"),0)),"$1","")),INDIRECT("'PSI WM REF'!"&amp;"C:C"),$G535,INDIRECT("'PSI WM REF'!"&amp;"U:U"),"1.Requirements (필요량)"),ABS(SUMIFS(INDIRECT("'PSI WM REF'!"&amp;SUBSTITUTE(ADDRESS(1,MATCH(S$2,INDIRECT("'PSI WM REF'!"&amp;"5:5"),0)),"$1","")&amp;":"&amp;SUBSTITUTE(ADDRESS(1,MATCH(S$2,INDIRECT("'PSI WM REF'!"&amp;"5:5"),0)),"$1","")),INDIRECT("'PSI WM REF'!"&amp;"C:C"),$G535,INDIRECT("'PSI WM REF'!"&amp;"U:U"),"3.Balance stock (only SEHC)"))))+N(" [[[[               Comment: WM REF PSI              ]]]")+IFERROR(SUMIFS(INDIRECT("'PSI VC'!"&amp;SUBSTITUTE(ADDRESS(1,MATCH(S$2,INDIRECT("'PSI VC'!"&amp;"3:3"),0)),"$1","")&amp;":"&amp;SUBSTITUTE(ADDRESS(1,MATCH(S$2,INDIRECT("'PSI VC'!"&amp;"3:3"),0)),"$1","")),INDIRECT("'PSI VC'!"&amp;"A:A"),$G535),0)+N("[[[                    Comment: VC PSI                    ]]]")+SUMIFS(INDIRECT("'Assy PSI Shortage'!"&amp;SUBSTITUTE(ADDRESS(1,42+MATCH(S$2,INDIRECT("'Assy PSI Shortage'!"&amp;"AQ2:BA2"),0)),"$1","")&amp;":"&amp;SUBSTITUTE(ADDRESS(1,42+MATCH(S$2,INDIRECT("'Assy PSI Shortage'!"&amp;"AQ2:BA2"),0)),"$1","")),'Assy PSI Shortage'!$AP:$AP,'DA Injection'!$G535)+N("[[[                    Comment: Assy PSI                    ]]]")</f>
        <v>0</v>
      </c>
      <c r="T536" s="464"/>
      <c r="U536" s="463">
        <f ca="1">IF(SUMIFS(INDIRECT("'PSI WM REF'!"&amp;SUBSTITUTE(ADDRESS(1,MATCH(U$2,INDIRECT("'PSI WM REF'!"&amp;"5:5"),0)),"$1","")&amp;":"&amp;SUBSTITUTE(ADDRESS(1,MATCH(U$2,INDIRECT("'PSI WM REF'!"&amp;"5:5"),0)),"$1","")),INDIRECT("'PSI WM REF'!"&amp;"C:C"),$G535,INDIRECT("'PSI WM REF'!"&amp;"U:U"),"3.Balance stock (only SEHC)")&gt;0,0,IF(ABS(SUMIFS(INDIRECT("'PSI WM REF'!"&amp;SUBSTITUTE(ADDRESS(1,MATCH(U$2,INDIRECT("'PSI WM REF'!"&amp;"5:5"),0)),"$1","")&amp;":"&amp;SUBSTITUTE(ADDRESS(1,MATCH(U$2,INDIRECT("'PSI WM REF'!"&amp;"5:5"),0)),"$1","")),INDIRECT("'PSI WM REF'!"&amp;"C:C"),$G535,INDIRECT("'PSI WM REF'!"&amp;"U:U"),"3.Balance stock (only SEHC)"))&gt;SUMIFS(INDIRECT("'PSI WM REF'!"&amp;SUBSTITUTE(ADDRESS(1,MATCH(U$2,INDIRECT("'PSI WM REF'!"&amp;"5:5"),0)),"$1","")&amp;":"&amp;SUBSTITUTE(ADDRESS(1,MATCH(U$2,INDIRECT("'PSI WM REF'!"&amp;"5:5"),0)),"$1","")),INDIRECT("'PSI WM REF'!"&amp;"C:C"),$G535,INDIRECT("'PSI WM REF'!"&amp;"U:U"),"1.Requirements (필요량)"),SUMIFS(INDIRECT("'PSI WM REF'!"&amp;SUBSTITUTE(ADDRESS(1,MATCH(U$2,INDIRECT("'PSI WM REF'!"&amp;"5:5"),0)),"$1","")&amp;":"&amp;SUBSTITUTE(ADDRESS(1,MATCH(U$2,INDIRECT("'PSI WM REF'!"&amp;"5:5"),0)),"$1","")),INDIRECT("'PSI WM REF'!"&amp;"C:C"),$G535,INDIRECT("'PSI WM REF'!"&amp;"U:U"),"1.Requirements (필요량)"),ABS(SUMIFS(INDIRECT("'PSI WM REF'!"&amp;SUBSTITUTE(ADDRESS(1,MATCH(U$2,INDIRECT("'PSI WM REF'!"&amp;"5:5"),0)),"$1","")&amp;":"&amp;SUBSTITUTE(ADDRESS(1,MATCH(U$2,INDIRECT("'PSI WM REF'!"&amp;"5:5"),0)),"$1","")),INDIRECT("'PSI WM REF'!"&amp;"C:C"),$G535,INDIRECT("'PSI WM REF'!"&amp;"U:U"),"3.Balance stock (only SEHC)"))))+N(" [[[[               Comment: WM REF PSI              ]]]")+IFERROR(SUMIFS(INDIRECT("'PSI VC'!"&amp;SUBSTITUTE(ADDRESS(1,MATCH(U$2,INDIRECT("'PSI VC'!"&amp;"3:3"),0)),"$1","")&amp;":"&amp;SUBSTITUTE(ADDRESS(1,MATCH(U$2,INDIRECT("'PSI VC'!"&amp;"3:3"),0)),"$1","")),INDIRECT("'PSI VC'!"&amp;"A:A"),$G535),0)+N("[[[                    Comment: VC PSI                    ]]]")+SUMIFS(INDIRECT("'Assy PSI Shortage'!"&amp;SUBSTITUTE(ADDRESS(1,42+MATCH(U$2,INDIRECT("'Assy PSI Shortage'!"&amp;"AQ2:BA2"),0)),"$1","")&amp;":"&amp;SUBSTITUTE(ADDRESS(1,42+MATCH(U$2,INDIRECT("'Assy PSI Shortage'!"&amp;"AQ2:BA2"),0)),"$1","")),'Assy PSI Shortage'!$AP:$AP,'DA Injection'!$G535)+N("[[[                    Comment: Assy PSI                    ]]]")</f>
        <v>0</v>
      </c>
      <c r="V536" s="464"/>
      <c r="W536" s="463">
        <f ca="1">IF(SUMIFS(INDIRECT("'PSI WM REF'!"&amp;SUBSTITUTE(ADDRESS(1,MATCH(W$2,INDIRECT("'PSI WM REF'!"&amp;"5:5"),0)),"$1","")&amp;":"&amp;SUBSTITUTE(ADDRESS(1,MATCH(W$2,INDIRECT("'PSI WM REF'!"&amp;"5:5"),0)),"$1","")),INDIRECT("'PSI WM REF'!"&amp;"C:C"),$G535,INDIRECT("'PSI WM REF'!"&amp;"U:U"),"3.Balance stock (only SEHC)")&gt;0,0,IF(ABS(SUMIFS(INDIRECT("'PSI WM REF'!"&amp;SUBSTITUTE(ADDRESS(1,MATCH(W$2,INDIRECT("'PSI WM REF'!"&amp;"5:5"),0)),"$1","")&amp;":"&amp;SUBSTITUTE(ADDRESS(1,MATCH(W$2,INDIRECT("'PSI WM REF'!"&amp;"5:5"),0)),"$1","")),INDIRECT("'PSI WM REF'!"&amp;"C:C"),$G535,INDIRECT("'PSI WM REF'!"&amp;"U:U"),"3.Balance stock (only SEHC)"))&gt;SUMIFS(INDIRECT("'PSI WM REF'!"&amp;SUBSTITUTE(ADDRESS(1,MATCH(W$2,INDIRECT("'PSI WM REF'!"&amp;"5:5"),0)),"$1","")&amp;":"&amp;SUBSTITUTE(ADDRESS(1,MATCH(W$2,INDIRECT("'PSI WM REF'!"&amp;"5:5"),0)),"$1","")),INDIRECT("'PSI WM REF'!"&amp;"C:C"),$G535,INDIRECT("'PSI WM REF'!"&amp;"U:U"),"1.Requirements (필요량)"),SUMIFS(INDIRECT("'PSI WM REF'!"&amp;SUBSTITUTE(ADDRESS(1,MATCH(W$2,INDIRECT("'PSI WM REF'!"&amp;"5:5"),0)),"$1","")&amp;":"&amp;SUBSTITUTE(ADDRESS(1,MATCH(W$2,INDIRECT("'PSI WM REF'!"&amp;"5:5"),0)),"$1","")),INDIRECT("'PSI WM REF'!"&amp;"C:C"),$G535,INDIRECT("'PSI WM REF'!"&amp;"U:U"),"1.Requirements (필요량)"),ABS(SUMIFS(INDIRECT("'PSI WM REF'!"&amp;SUBSTITUTE(ADDRESS(1,MATCH(W$2,INDIRECT("'PSI WM REF'!"&amp;"5:5"),0)),"$1","")&amp;":"&amp;SUBSTITUTE(ADDRESS(1,MATCH(W$2,INDIRECT("'PSI WM REF'!"&amp;"5:5"),0)),"$1","")),INDIRECT("'PSI WM REF'!"&amp;"C:C"),$G535,INDIRECT("'PSI WM REF'!"&amp;"U:U"),"3.Balance stock (only SEHC)"))))+N(" [[[[               Comment: WM REF PSI              ]]]")+IFERROR(SUMIFS(INDIRECT("'PSI VC'!"&amp;SUBSTITUTE(ADDRESS(1,MATCH(W$2,INDIRECT("'PSI VC'!"&amp;"3:3"),0)),"$1","")&amp;":"&amp;SUBSTITUTE(ADDRESS(1,MATCH(W$2,INDIRECT("'PSI VC'!"&amp;"3:3"),0)),"$1","")),INDIRECT("'PSI VC'!"&amp;"A:A"),$G535),0)+N("[[[                    Comment: VC PSI                    ]]]")+SUMIFS(INDIRECT("'Assy PSI Shortage'!"&amp;SUBSTITUTE(ADDRESS(1,42+MATCH(W$2,INDIRECT("'Assy PSI Shortage'!"&amp;"AQ2:BA2"),0)),"$1","")&amp;":"&amp;SUBSTITUTE(ADDRESS(1,42+MATCH(W$2,INDIRECT("'Assy PSI Shortage'!"&amp;"AQ2:BA2"),0)),"$1","")),'Assy PSI Shortage'!$AP:$AP,'DA Injection'!$G535)+N("[[[                    Comment: Assy PSI                    ]]]")</f>
        <v>0</v>
      </c>
      <c r="X536" s="464"/>
      <c r="Y536" s="463">
        <f ca="1">IF(SUMIFS(INDIRECT("'PSI WM REF'!"&amp;SUBSTITUTE(ADDRESS(1,MATCH(Y$2,INDIRECT("'PSI WM REF'!"&amp;"5:5"),0)),"$1","")&amp;":"&amp;SUBSTITUTE(ADDRESS(1,MATCH(Y$2,INDIRECT("'PSI WM REF'!"&amp;"5:5"),0)),"$1","")),INDIRECT("'PSI WM REF'!"&amp;"C:C"),$G535,INDIRECT("'PSI WM REF'!"&amp;"U:U"),"3.Balance stock (only SEHC)")&gt;0,0,IF(ABS(SUMIFS(INDIRECT("'PSI WM REF'!"&amp;SUBSTITUTE(ADDRESS(1,MATCH(Y$2,INDIRECT("'PSI WM REF'!"&amp;"5:5"),0)),"$1","")&amp;":"&amp;SUBSTITUTE(ADDRESS(1,MATCH(Y$2,INDIRECT("'PSI WM REF'!"&amp;"5:5"),0)),"$1","")),INDIRECT("'PSI WM REF'!"&amp;"C:C"),$G535,INDIRECT("'PSI WM REF'!"&amp;"U:U"),"3.Balance stock (only SEHC)"))&gt;SUMIFS(INDIRECT("'PSI WM REF'!"&amp;SUBSTITUTE(ADDRESS(1,MATCH(Y$2,INDIRECT("'PSI WM REF'!"&amp;"5:5"),0)),"$1","")&amp;":"&amp;SUBSTITUTE(ADDRESS(1,MATCH(Y$2,INDIRECT("'PSI WM REF'!"&amp;"5:5"),0)),"$1","")),INDIRECT("'PSI WM REF'!"&amp;"C:C"),$G535,INDIRECT("'PSI WM REF'!"&amp;"U:U"),"1.Requirements (필요량)"),SUMIFS(INDIRECT("'PSI WM REF'!"&amp;SUBSTITUTE(ADDRESS(1,MATCH(Y$2,INDIRECT("'PSI WM REF'!"&amp;"5:5"),0)),"$1","")&amp;":"&amp;SUBSTITUTE(ADDRESS(1,MATCH(Y$2,INDIRECT("'PSI WM REF'!"&amp;"5:5"),0)),"$1","")),INDIRECT("'PSI WM REF'!"&amp;"C:C"),$G535,INDIRECT("'PSI WM REF'!"&amp;"U:U"),"1.Requirements (필요량)"),ABS(SUMIFS(INDIRECT("'PSI WM REF'!"&amp;SUBSTITUTE(ADDRESS(1,MATCH(Y$2,INDIRECT("'PSI WM REF'!"&amp;"5:5"),0)),"$1","")&amp;":"&amp;SUBSTITUTE(ADDRESS(1,MATCH(Y$2,INDIRECT("'PSI WM REF'!"&amp;"5:5"),0)),"$1","")),INDIRECT("'PSI WM REF'!"&amp;"C:C"),$G535,INDIRECT("'PSI WM REF'!"&amp;"U:U"),"3.Balance stock (only SEHC)"))))+N(" [[[[               Comment: WM REF PSI              ]]]")+IFERROR(SUMIFS(INDIRECT("'PSI VC'!"&amp;SUBSTITUTE(ADDRESS(1,MATCH(Y$2,INDIRECT("'PSI VC'!"&amp;"3:3"),0)),"$1","")&amp;":"&amp;SUBSTITUTE(ADDRESS(1,MATCH(Y$2,INDIRECT("'PSI VC'!"&amp;"3:3"),0)),"$1","")),INDIRECT("'PSI VC'!"&amp;"A:A"),$G535),0)+N("[[[                    Comment: VC PSI                    ]]]")+SUMIFS(INDIRECT("'Assy PSI Shortage'!"&amp;SUBSTITUTE(ADDRESS(1,42+MATCH(Y$2,INDIRECT("'Assy PSI Shortage'!"&amp;"AQ2:BA2"),0)),"$1","")&amp;":"&amp;SUBSTITUTE(ADDRESS(1,42+MATCH(Y$2,INDIRECT("'Assy PSI Shortage'!"&amp;"AQ2:BA2"),0)),"$1","")),'Assy PSI Shortage'!$AP:$AP,'DA Injection'!$G535)+N("[[[                    Comment: Assy PSI                    ]]]")</f>
        <v>0</v>
      </c>
      <c r="Z536" s="464"/>
      <c r="AA536" s="463">
        <f ca="1">IF(SUMIFS(INDIRECT("'PSI WM REF'!"&amp;SUBSTITUTE(ADDRESS(1,MATCH(AA$2,INDIRECT("'PSI WM REF'!"&amp;"5:5"),0)),"$1","")&amp;":"&amp;SUBSTITUTE(ADDRESS(1,MATCH(AA$2,INDIRECT("'PSI WM REF'!"&amp;"5:5"),0)),"$1","")),INDIRECT("'PSI WM REF'!"&amp;"C:C"),$G535,INDIRECT("'PSI WM REF'!"&amp;"U:U"),"3.Balance stock (only SEHC)")&gt;0,0,IF(ABS(SUMIFS(INDIRECT("'PSI WM REF'!"&amp;SUBSTITUTE(ADDRESS(1,MATCH(AA$2,INDIRECT("'PSI WM REF'!"&amp;"5:5"),0)),"$1","")&amp;":"&amp;SUBSTITUTE(ADDRESS(1,MATCH(AA$2,INDIRECT("'PSI WM REF'!"&amp;"5:5"),0)),"$1","")),INDIRECT("'PSI WM REF'!"&amp;"C:C"),$G535,INDIRECT("'PSI WM REF'!"&amp;"U:U"),"3.Balance stock (only SEHC)"))&gt;SUMIFS(INDIRECT("'PSI WM REF'!"&amp;SUBSTITUTE(ADDRESS(1,MATCH(AA$2,INDIRECT("'PSI WM REF'!"&amp;"5:5"),0)),"$1","")&amp;":"&amp;SUBSTITUTE(ADDRESS(1,MATCH(AA$2,INDIRECT("'PSI WM REF'!"&amp;"5:5"),0)),"$1","")),INDIRECT("'PSI WM REF'!"&amp;"C:C"),$G535,INDIRECT("'PSI WM REF'!"&amp;"U:U"),"1.Requirements (필요량)"),SUMIFS(INDIRECT("'PSI WM REF'!"&amp;SUBSTITUTE(ADDRESS(1,MATCH(AA$2,INDIRECT("'PSI WM REF'!"&amp;"5:5"),0)),"$1","")&amp;":"&amp;SUBSTITUTE(ADDRESS(1,MATCH(AA$2,INDIRECT("'PSI WM REF'!"&amp;"5:5"),0)),"$1","")),INDIRECT("'PSI WM REF'!"&amp;"C:C"),$G535,INDIRECT("'PSI WM REF'!"&amp;"U:U"),"1.Requirements (필요량)"),ABS(SUMIFS(INDIRECT("'PSI WM REF'!"&amp;SUBSTITUTE(ADDRESS(1,MATCH(AA$2,INDIRECT("'PSI WM REF'!"&amp;"5:5"),0)),"$1","")&amp;":"&amp;SUBSTITUTE(ADDRESS(1,MATCH(AA$2,INDIRECT("'PSI WM REF'!"&amp;"5:5"),0)),"$1","")),INDIRECT("'PSI WM REF'!"&amp;"C:C"),$G535,INDIRECT("'PSI WM REF'!"&amp;"U:U"),"3.Balance stock (only SEHC)"))))+N(" [[[[               Comment: WM REF PSI              ]]]")+IFERROR(SUMIFS(INDIRECT("'PSI VC'!"&amp;SUBSTITUTE(ADDRESS(1,MATCH(AA$2,INDIRECT("'PSI VC'!"&amp;"3:3"),0)),"$1","")&amp;":"&amp;SUBSTITUTE(ADDRESS(1,MATCH(AA$2,INDIRECT("'PSI VC'!"&amp;"3:3"),0)),"$1","")),INDIRECT("'PSI VC'!"&amp;"A:A"),$G535),0)+N("[[[                    Comment: VC PSI                    ]]]")+SUMIFS(INDIRECT("'Assy PSI Shortage'!"&amp;SUBSTITUTE(ADDRESS(1,42+MATCH(AA$2,INDIRECT("'Assy PSI Shortage'!"&amp;"AQ2:BA2"),0)),"$1","")&amp;":"&amp;SUBSTITUTE(ADDRESS(1,42+MATCH(AA$2,INDIRECT("'Assy PSI Shortage'!"&amp;"AQ2:BA2"),0)),"$1","")),'Assy PSI Shortage'!$AP:$AP,'DA Injection'!$G535)+N("[[[                    Comment: Assy PSI                    ]]]")</f>
        <v>0</v>
      </c>
      <c r="AB536" s="464"/>
      <c r="AC536" s="463">
        <f ca="1">IF(SUMIFS(INDIRECT("'PSI WM REF'!"&amp;SUBSTITUTE(ADDRESS(1,MATCH(AC$2,INDIRECT("'PSI WM REF'!"&amp;"5:5"),0)),"$1","")&amp;":"&amp;SUBSTITUTE(ADDRESS(1,MATCH(AC$2,INDIRECT("'PSI WM REF'!"&amp;"5:5"),0)),"$1","")),INDIRECT("'PSI WM REF'!"&amp;"C:C"),$G535,INDIRECT("'PSI WM REF'!"&amp;"U:U"),"3.Balance stock (only SEHC)")&gt;0,0,IF(ABS(SUMIFS(INDIRECT("'PSI WM REF'!"&amp;SUBSTITUTE(ADDRESS(1,MATCH(AC$2,INDIRECT("'PSI WM REF'!"&amp;"5:5"),0)),"$1","")&amp;":"&amp;SUBSTITUTE(ADDRESS(1,MATCH(AC$2,INDIRECT("'PSI WM REF'!"&amp;"5:5"),0)),"$1","")),INDIRECT("'PSI WM REF'!"&amp;"C:C"),$G535,INDIRECT("'PSI WM REF'!"&amp;"U:U"),"3.Balance stock (only SEHC)"))&gt;SUMIFS(INDIRECT("'PSI WM REF'!"&amp;SUBSTITUTE(ADDRESS(1,MATCH(AC$2,INDIRECT("'PSI WM REF'!"&amp;"5:5"),0)),"$1","")&amp;":"&amp;SUBSTITUTE(ADDRESS(1,MATCH(AC$2,INDIRECT("'PSI WM REF'!"&amp;"5:5"),0)),"$1","")),INDIRECT("'PSI WM REF'!"&amp;"C:C"),$G535,INDIRECT("'PSI WM REF'!"&amp;"U:U"),"1.Requirements (필요량)"),SUMIFS(INDIRECT("'PSI WM REF'!"&amp;SUBSTITUTE(ADDRESS(1,MATCH(AC$2,INDIRECT("'PSI WM REF'!"&amp;"5:5"),0)),"$1","")&amp;":"&amp;SUBSTITUTE(ADDRESS(1,MATCH(AC$2,INDIRECT("'PSI WM REF'!"&amp;"5:5"),0)),"$1","")),INDIRECT("'PSI WM REF'!"&amp;"C:C"),$G535,INDIRECT("'PSI WM REF'!"&amp;"U:U"),"1.Requirements (필요량)"),ABS(SUMIFS(INDIRECT("'PSI WM REF'!"&amp;SUBSTITUTE(ADDRESS(1,MATCH(AC$2,INDIRECT("'PSI WM REF'!"&amp;"5:5"),0)),"$1","")&amp;":"&amp;SUBSTITUTE(ADDRESS(1,MATCH(AC$2,INDIRECT("'PSI WM REF'!"&amp;"5:5"),0)),"$1","")),INDIRECT("'PSI WM REF'!"&amp;"C:C"),$G535,INDIRECT("'PSI WM REF'!"&amp;"U:U"),"3.Balance stock (only SEHC)"))))+N(" [[[[               Comment: WM REF PSI              ]]]")+IFERROR(SUMIFS(INDIRECT("'PSI VC'!"&amp;SUBSTITUTE(ADDRESS(1,MATCH(AC$2,INDIRECT("'PSI VC'!"&amp;"3:3"),0)),"$1","")&amp;":"&amp;SUBSTITUTE(ADDRESS(1,MATCH(AC$2,INDIRECT("'PSI VC'!"&amp;"3:3"),0)),"$1","")),INDIRECT("'PSI VC'!"&amp;"A:A"),$G535),0)+N("[[[                    Comment: VC PSI                    ]]]")+SUMIFS(INDIRECT("'Assy PSI Shortage'!"&amp;SUBSTITUTE(ADDRESS(1,42+MATCH(AC$2,INDIRECT("'Assy PSI Shortage'!"&amp;"AQ2:BA2"),0)),"$1","")&amp;":"&amp;SUBSTITUTE(ADDRESS(1,42+MATCH(AC$2,INDIRECT("'Assy PSI Shortage'!"&amp;"AQ2:BA2"),0)),"$1","")),'Assy PSI Shortage'!$AP:$AP,'DA Injection'!$G535)+N("[[[                    Comment: Assy PSI                    ]]]")</f>
        <v>0</v>
      </c>
      <c r="AD536" s="464"/>
      <c r="AE536" s="463">
        <f ca="1">IF(SUMIFS(INDIRECT("'PSI WM REF'!"&amp;SUBSTITUTE(ADDRESS(1,MATCH(AE$2,INDIRECT("'PSI WM REF'!"&amp;"5:5"),0)),"$1","")&amp;":"&amp;SUBSTITUTE(ADDRESS(1,MATCH(AE$2,INDIRECT("'PSI WM REF'!"&amp;"5:5"),0)),"$1","")),INDIRECT("'PSI WM REF'!"&amp;"C:C"),$G535,INDIRECT("'PSI WM REF'!"&amp;"U:U"),"3.Balance stock (only SEHC)")&gt;0,0,IF(ABS(SUMIFS(INDIRECT("'PSI WM REF'!"&amp;SUBSTITUTE(ADDRESS(1,MATCH(AE$2,INDIRECT("'PSI WM REF'!"&amp;"5:5"),0)),"$1","")&amp;":"&amp;SUBSTITUTE(ADDRESS(1,MATCH(AE$2,INDIRECT("'PSI WM REF'!"&amp;"5:5"),0)),"$1","")),INDIRECT("'PSI WM REF'!"&amp;"C:C"),$G535,INDIRECT("'PSI WM REF'!"&amp;"U:U"),"3.Balance stock (only SEHC)"))&gt;SUMIFS(INDIRECT("'PSI WM REF'!"&amp;SUBSTITUTE(ADDRESS(1,MATCH(AE$2,INDIRECT("'PSI WM REF'!"&amp;"5:5"),0)),"$1","")&amp;":"&amp;SUBSTITUTE(ADDRESS(1,MATCH(AE$2,INDIRECT("'PSI WM REF'!"&amp;"5:5"),0)),"$1","")),INDIRECT("'PSI WM REF'!"&amp;"C:C"),$G535,INDIRECT("'PSI WM REF'!"&amp;"U:U"),"1.Requirements (필요량)"),SUMIFS(INDIRECT("'PSI WM REF'!"&amp;SUBSTITUTE(ADDRESS(1,MATCH(AE$2,INDIRECT("'PSI WM REF'!"&amp;"5:5"),0)),"$1","")&amp;":"&amp;SUBSTITUTE(ADDRESS(1,MATCH(AE$2,INDIRECT("'PSI WM REF'!"&amp;"5:5"),0)),"$1","")),INDIRECT("'PSI WM REF'!"&amp;"C:C"),$G535,INDIRECT("'PSI WM REF'!"&amp;"U:U"),"1.Requirements (필요량)"),ABS(SUMIFS(INDIRECT("'PSI WM REF'!"&amp;SUBSTITUTE(ADDRESS(1,MATCH(AE$2,INDIRECT("'PSI WM REF'!"&amp;"5:5"),0)),"$1","")&amp;":"&amp;SUBSTITUTE(ADDRESS(1,MATCH(AE$2,INDIRECT("'PSI WM REF'!"&amp;"5:5"),0)),"$1","")),INDIRECT("'PSI WM REF'!"&amp;"C:C"),$G535,INDIRECT("'PSI WM REF'!"&amp;"U:U"),"3.Balance stock (only SEHC)"))))+N(" [[[[               Comment: WM REF PSI              ]]]")+IFERROR(SUMIFS(INDIRECT("'PSI VC'!"&amp;SUBSTITUTE(ADDRESS(1,MATCH(AE$2,INDIRECT("'PSI VC'!"&amp;"3:3"),0)),"$1","")&amp;":"&amp;SUBSTITUTE(ADDRESS(1,MATCH(AE$2,INDIRECT("'PSI VC'!"&amp;"3:3"),0)),"$1","")),INDIRECT("'PSI VC'!"&amp;"A:A"),$G535),0)+N("[[[                    Comment: VC PSI                    ]]]")+SUMIFS(INDIRECT("'Assy PSI Shortage'!"&amp;SUBSTITUTE(ADDRESS(1,42+MATCH(AE$2,INDIRECT("'Assy PSI Shortage'!"&amp;"AQ2:BA2"),0)),"$1","")&amp;":"&amp;SUBSTITUTE(ADDRESS(1,42+MATCH(AE$2,INDIRECT("'Assy PSI Shortage'!"&amp;"AQ2:BA2"),0)),"$1","")),'Assy PSI Shortage'!$AP:$AP,'DA Injection'!$G535)+N("[[[                    Comment: Assy PSI                    ]]]")</f>
        <v>0</v>
      </c>
      <c r="AF536" s="464"/>
      <c r="AG536" s="463">
        <f ca="1">IF(SUMIFS(INDIRECT("'PSI WM REF'!"&amp;SUBSTITUTE(ADDRESS(1,MATCH(AG$2,INDIRECT("'PSI WM REF'!"&amp;"5:5"),0)),"$1","")&amp;":"&amp;SUBSTITUTE(ADDRESS(1,MATCH(AG$2,INDIRECT("'PSI WM REF'!"&amp;"5:5"),0)),"$1","")),INDIRECT("'PSI WM REF'!"&amp;"C:C"),$G535,INDIRECT("'PSI WM REF'!"&amp;"U:U"),"3.Balance stock (only SEHC)")&gt;0,0,IF(ABS(SUMIFS(INDIRECT("'PSI WM REF'!"&amp;SUBSTITUTE(ADDRESS(1,MATCH(AG$2,INDIRECT("'PSI WM REF'!"&amp;"5:5"),0)),"$1","")&amp;":"&amp;SUBSTITUTE(ADDRESS(1,MATCH(AG$2,INDIRECT("'PSI WM REF'!"&amp;"5:5"),0)),"$1","")),INDIRECT("'PSI WM REF'!"&amp;"C:C"),$G535,INDIRECT("'PSI WM REF'!"&amp;"U:U"),"3.Balance stock (only SEHC)"))&gt;SUMIFS(INDIRECT("'PSI WM REF'!"&amp;SUBSTITUTE(ADDRESS(1,MATCH(AG$2,INDIRECT("'PSI WM REF'!"&amp;"5:5"),0)),"$1","")&amp;":"&amp;SUBSTITUTE(ADDRESS(1,MATCH(AG$2,INDIRECT("'PSI WM REF'!"&amp;"5:5"),0)),"$1","")),INDIRECT("'PSI WM REF'!"&amp;"C:C"),$G535,INDIRECT("'PSI WM REF'!"&amp;"U:U"),"1.Requirements (필요량)"),SUMIFS(INDIRECT("'PSI WM REF'!"&amp;SUBSTITUTE(ADDRESS(1,MATCH(AG$2,INDIRECT("'PSI WM REF'!"&amp;"5:5"),0)),"$1","")&amp;":"&amp;SUBSTITUTE(ADDRESS(1,MATCH(AG$2,INDIRECT("'PSI WM REF'!"&amp;"5:5"),0)),"$1","")),INDIRECT("'PSI WM REF'!"&amp;"C:C"),$G535,INDIRECT("'PSI WM REF'!"&amp;"U:U"),"1.Requirements (필요량)"),ABS(SUMIFS(INDIRECT("'PSI WM REF'!"&amp;SUBSTITUTE(ADDRESS(1,MATCH(AG$2,INDIRECT("'PSI WM REF'!"&amp;"5:5"),0)),"$1","")&amp;":"&amp;SUBSTITUTE(ADDRESS(1,MATCH(AG$2,INDIRECT("'PSI WM REF'!"&amp;"5:5"),0)),"$1","")),INDIRECT("'PSI WM REF'!"&amp;"C:C"),$G535,INDIRECT("'PSI WM REF'!"&amp;"U:U"),"3.Balance stock (only SEHC)"))))+N(" [[[[               Comment: WM REF PSI              ]]]")+IFERROR(SUMIFS(INDIRECT("'PSI VC'!"&amp;SUBSTITUTE(ADDRESS(1,MATCH(AG$2,INDIRECT("'PSI VC'!"&amp;"3:3"),0)),"$1","")&amp;":"&amp;SUBSTITUTE(ADDRESS(1,MATCH(AG$2,INDIRECT("'PSI VC'!"&amp;"3:3"),0)),"$1","")),INDIRECT("'PSI VC'!"&amp;"A:A"),$G535),0)+N("[[[                    Comment: VC PSI                    ]]]")+SUMIFS(INDIRECT("'Assy PSI Shortage'!"&amp;SUBSTITUTE(ADDRESS(1,42+MATCH(AG$2,INDIRECT("'Assy PSI Shortage'!"&amp;"AQ2:BA2"),0)),"$1","")&amp;":"&amp;SUBSTITUTE(ADDRESS(1,42+MATCH(AG$2,INDIRECT("'Assy PSI Shortage'!"&amp;"AQ2:BA2"),0)),"$1","")),'Assy PSI Shortage'!$AP:$AP,'DA Injection'!$G535)+N("[[[                    Comment: Assy PSI                    ]]]")</f>
        <v>0</v>
      </c>
      <c r="AH536" s="464"/>
      <c r="AI536" s="463">
        <f ca="1">IF(SUMIFS(INDIRECT("'PSI WM REF'!"&amp;SUBSTITUTE(ADDRESS(1,MATCH(AI$2,INDIRECT("'PSI WM REF'!"&amp;"5:5"),0)),"$1","")&amp;":"&amp;SUBSTITUTE(ADDRESS(1,MATCH(AI$2,INDIRECT("'PSI WM REF'!"&amp;"5:5"),0)),"$1","")),INDIRECT("'PSI WM REF'!"&amp;"C:C"),$G535,INDIRECT("'PSI WM REF'!"&amp;"U:U"),"3.Balance stock (only SEHC)")&gt;0,0,IF(ABS(SUMIFS(INDIRECT("'PSI WM REF'!"&amp;SUBSTITUTE(ADDRESS(1,MATCH(AI$2,INDIRECT("'PSI WM REF'!"&amp;"5:5"),0)),"$1","")&amp;":"&amp;SUBSTITUTE(ADDRESS(1,MATCH(AI$2,INDIRECT("'PSI WM REF'!"&amp;"5:5"),0)),"$1","")),INDIRECT("'PSI WM REF'!"&amp;"C:C"),$G535,INDIRECT("'PSI WM REF'!"&amp;"U:U"),"3.Balance stock (only SEHC)"))&gt;SUMIFS(INDIRECT("'PSI WM REF'!"&amp;SUBSTITUTE(ADDRESS(1,MATCH(AI$2,INDIRECT("'PSI WM REF'!"&amp;"5:5"),0)),"$1","")&amp;":"&amp;SUBSTITUTE(ADDRESS(1,MATCH(AI$2,INDIRECT("'PSI WM REF'!"&amp;"5:5"),0)),"$1","")),INDIRECT("'PSI WM REF'!"&amp;"C:C"),$G535,INDIRECT("'PSI WM REF'!"&amp;"U:U"),"1.Requirements (필요량)"),SUMIFS(INDIRECT("'PSI WM REF'!"&amp;SUBSTITUTE(ADDRESS(1,MATCH(AI$2,INDIRECT("'PSI WM REF'!"&amp;"5:5"),0)),"$1","")&amp;":"&amp;SUBSTITUTE(ADDRESS(1,MATCH(AI$2,INDIRECT("'PSI WM REF'!"&amp;"5:5"),0)),"$1","")),INDIRECT("'PSI WM REF'!"&amp;"C:C"),$G535,INDIRECT("'PSI WM REF'!"&amp;"U:U"),"1.Requirements (필요량)"),ABS(SUMIFS(INDIRECT("'PSI WM REF'!"&amp;SUBSTITUTE(ADDRESS(1,MATCH(AI$2,INDIRECT("'PSI WM REF'!"&amp;"5:5"),0)),"$1","")&amp;":"&amp;SUBSTITUTE(ADDRESS(1,MATCH(AI$2,INDIRECT("'PSI WM REF'!"&amp;"5:5"),0)),"$1","")),INDIRECT("'PSI WM REF'!"&amp;"C:C"),$G535,INDIRECT("'PSI WM REF'!"&amp;"U:U"),"3.Balance stock (only SEHC)"))))+N(" [[[[               Comment: WM REF PSI              ]]]")+IFERROR(SUMIFS(INDIRECT("'PSI VC'!"&amp;SUBSTITUTE(ADDRESS(1,MATCH(AI$2,INDIRECT("'PSI VC'!"&amp;"3:3"),0)),"$1","")&amp;":"&amp;SUBSTITUTE(ADDRESS(1,MATCH(AI$2,INDIRECT("'PSI VC'!"&amp;"3:3"),0)),"$1","")),INDIRECT("'PSI VC'!"&amp;"A:A"),$G535),0)+N("[[[                    Comment: VC PSI                    ]]]")+SUMIFS(INDIRECT("'Assy PSI Shortage'!"&amp;SUBSTITUTE(ADDRESS(1,42+MATCH(AI$2,INDIRECT("'Assy PSI Shortage'!"&amp;"AQ2:BA2"),0)),"$1","")&amp;":"&amp;SUBSTITUTE(ADDRESS(1,42+MATCH(AI$2,INDIRECT("'Assy PSI Shortage'!"&amp;"AQ2:BA2"),0)),"$1","")),'Assy PSI Shortage'!$AP:$AP,'DA Injection'!$G535)+N("[[[                    Comment: Assy PSI                    ]]]")</f>
        <v>0</v>
      </c>
      <c r="AJ536" s="464"/>
      <c r="AK536" s="150"/>
      <c r="AL536" s="150"/>
      <c r="AM536" s="150"/>
      <c r="AN536" s="150"/>
      <c r="AO536" s="150"/>
      <c r="AP536" s="150"/>
      <c r="AQ536" s="150"/>
      <c r="AR536" s="150"/>
      <c r="AS536" s="150"/>
      <c r="AT536" s="150"/>
      <c r="AU536" s="150"/>
      <c r="AV536" s="150"/>
      <c r="AW536" s="150"/>
      <c r="AX536" s="150"/>
      <c r="AY536" s="150"/>
      <c r="AZ536" s="150"/>
      <c r="BA536" s="150"/>
      <c r="BB536" s="150"/>
      <c r="BC536" s="150"/>
      <c r="BD536" s="150"/>
      <c r="BE536" s="150"/>
      <c r="BF536" s="150"/>
      <c r="BG536" s="150"/>
      <c r="BH536" s="150"/>
      <c r="BI536" s="150"/>
      <c r="BJ536" s="150"/>
      <c r="BK536" s="150"/>
      <c r="BL536" s="150"/>
      <c r="BM536" s="150"/>
      <c r="BN536" s="150"/>
      <c r="BO536" s="150"/>
      <c r="BP536" s="150"/>
      <c r="BQ536" s="150"/>
      <c r="BR536" s="150"/>
    </row>
    <row r="537" spans="1:70" s="115" customFormat="1" ht="33">
      <c r="A537" s="114"/>
      <c r="B537" s="121"/>
      <c r="C537" s="144">
        <f t="shared" ca="1" si="613"/>
        <v>77</v>
      </c>
      <c r="D537" s="264" t="str">
        <f t="shared" ca="1" si="613"/>
        <v>-</v>
      </c>
      <c r="E537" s="144" t="e">
        <f t="shared" ref="E537:M537" ca="1" si="639">E536</f>
        <v>#N/A</v>
      </c>
      <c r="F537" s="144" t="e">
        <f t="shared" ca="1" si="639"/>
        <v>#N/A</v>
      </c>
      <c r="G537" s="144">
        <f t="shared" ca="1" si="639"/>
        <v>0</v>
      </c>
      <c r="H537" s="196">
        <f t="shared" ca="1" si="639"/>
        <v>0</v>
      </c>
      <c r="I537" s="144">
        <f t="shared" si="639"/>
        <v>0</v>
      </c>
      <c r="J537" s="212" t="e">
        <f t="shared" ca="1" si="639"/>
        <v>#N/A</v>
      </c>
      <c r="K537" s="146">
        <f t="shared" ca="1" si="639"/>
        <v>0</v>
      </c>
      <c r="L537" s="146" t="e">
        <f t="shared" ca="1" si="639"/>
        <v>#N/A</v>
      </c>
      <c r="M537" s="146" t="e">
        <f t="shared" ca="1" si="639"/>
        <v>#N/A</v>
      </c>
      <c r="N537" s="193" t="e">
        <f t="shared" ca="1" si="623"/>
        <v>#N/A</v>
      </c>
      <c r="O537" s="134"/>
      <c r="P537" s="127" t="s">
        <v>240</v>
      </c>
      <c r="Q537" s="208"/>
      <c r="R537" s="208"/>
      <c r="S537" s="208"/>
      <c r="T537" s="208"/>
      <c r="U537" s="208"/>
      <c r="V537" s="208"/>
      <c r="W537" s="208"/>
      <c r="X537" s="208"/>
      <c r="Y537" s="208"/>
      <c r="Z537" s="208"/>
      <c r="AA537" s="208"/>
      <c r="AB537" s="208"/>
      <c r="AC537" s="208"/>
      <c r="AD537" s="208"/>
      <c r="AE537" s="208"/>
      <c r="AF537" s="208"/>
      <c r="AG537" s="208"/>
      <c r="AH537" s="208"/>
      <c r="AI537" s="208"/>
      <c r="AJ537" s="208"/>
      <c r="AK537" s="150"/>
      <c r="AL537" s="150"/>
      <c r="AM537" s="150"/>
      <c r="AN537" s="150"/>
      <c r="AO537" s="150"/>
      <c r="AP537" s="150"/>
      <c r="AQ537" s="150"/>
      <c r="AR537" s="150"/>
      <c r="AS537" s="150"/>
      <c r="AT537" s="150"/>
      <c r="AU537" s="150"/>
      <c r="AV537" s="150"/>
      <c r="AW537" s="150"/>
      <c r="AX537" s="150"/>
      <c r="AY537" s="150"/>
      <c r="AZ537" s="150"/>
      <c r="BA537" s="150"/>
      <c r="BB537" s="150"/>
      <c r="BC537" s="150"/>
      <c r="BD537" s="150"/>
      <c r="BE537" s="150"/>
      <c r="BF537" s="150"/>
      <c r="BG537" s="150"/>
      <c r="BH537" s="150"/>
      <c r="BI537" s="150"/>
      <c r="BJ537" s="150"/>
      <c r="BK537" s="150"/>
      <c r="BL537" s="150"/>
      <c r="BM537" s="150"/>
      <c r="BN537" s="150"/>
      <c r="BO537" s="150"/>
      <c r="BP537" s="150"/>
      <c r="BQ537" s="150"/>
      <c r="BR537" s="150"/>
    </row>
    <row r="538" spans="1:70" s="55" customFormat="1" ht="33">
      <c r="A538" s="54" t="str">
        <f ca="1">IF(ISTEXT($G538),COUNTIF($G$6:$G538,"*")," ")</f>
        <v xml:space="preserve"> </v>
      </c>
      <c r="B538" s="122">
        <v>43524</v>
      </c>
      <c r="C538" s="144">
        <f t="shared" ca="1" si="613"/>
        <v>77</v>
      </c>
      <c r="D538" s="264" t="str">
        <f t="shared" ca="1" si="613"/>
        <v>-</v>
      </c>
      <c r="E538" s="144" t="e">
        <f t="shared" ref="E538:M538" ca="1" si="640">E537</f>
        <v>#N/A</v>
      </c>
      <c r="F538" s="144" t="e">
        <f t="shared" ca="1" si="640"/>
        <v>#N/A</v>
      </c>
      <c r="G538" s="144">
        <f t="shared" ca="1" si="640"/>
        <v>0</v>
      </c>
      <c r="H538" s="196">
        <f t="shared" ca="1" si="640"/>
        <v>0</v>
      </c>
      <c r="I538" s="144">
        <f t="shared" si="640"/>
        <v>0</v>
      </c>
      <c r="J538" s="212" t="e">
        <f t="shared" ca="1" si="640"/>
        <v>#N/A</v>
      </c>
      <c r="K538" s="146">
        <f t="shared" ca="1" si="640"/>
        <v>0</v>
      </c>
      <c r="L538" s="146" t="e">
        <f t="shared" ca="1" si="640"/>
        <v>#N/A</v>
      </c>
      <c r="M538" s="146" t="e">
        <f t="shared" ca="1" si="640"/>
        <v>#N/A</v>
      </c>
      <c r="N538" s="193" t="e">
        <f t="shared" ca="1" si="623"/>
        <v>#N/A</v>
      </c>
      <c r="O538" s="198" t="e">
        <f ca="1">SUM(Q538:AJ538)-H535-I535</f>
        <v>#N/A</v>
      </c>
      <c r="P538" s="127" t="s">
        <v>232</v>
      </c>
      <c r="Q538" s="128" t="e">
        <f t="shared" ref="Q538:AJ538" ca="1" si="641">Q537*$N535</f>
        <v>#N/A</v>
      </c>
      <c r="R538" s="128" t="e">
        <f t="shared" ca="1" si="641"/>
        <v>#N/A</v>
      </c>
      <c r="S538" s="128" t="e">
        <f t="shared" ca="1" si="641"/>
        <v>#N/A</v>
      </c>
      <c r="T538" s="128" t="e">
        <f t="shared" ca="1" si="641"/>
        <v>#N/A</v>
      </c>
      <c r="U538" s="128" t="e">
        <f t="shared" ca="1" si="641"/>
        <v>#N/A</v>
      </c>
      <c r="V538" s="128" t="e">
        <f t="shared" ca="1" si="641"/>
        <v>#N/A</v>
      </c>
      <c r="W538" s="128" t="e">
        <f t="shared" ca="1" si="641"/>
        <v>#N/A</v>
      </c>
      <c r="X538" s="128" t="e">
        <f t="shared" ca="1" si="641"/>
        <v>#N/A</v>
      </c>
      <c r="Y538" s="128" t="e">
        <f t="shared" ca="1" si="641"/>
        <v>#N/A</v>
      </c>
      <c r="Z538" s="128" t="e">
        <f t="shared" ca="1" si="641"/>
        <v>#N/A</v>
      </c>
      <c r="AA538" s="128" t="e">
        <f t="shared" ca="1" si="641"/>
        <v>#N/A</v>
      </c>
      <c r="AB538" s="128" t="e">
        <f t="shared" ca="1" si="641"/>
        <v>#N/A</v>
      </c>
      <c r="AC538" s="128" t="e">
        <f t="shared" ca="1" si="641"/>
        <v>#N/A</v>
      </c>
      <c r="AD538" s="128" t="e">
        <f t="shared" ca="1" si="641"/>
        <v>#N/A</v>
      </c>
      <c r="AE538" s="128" t="e">
        <f t="shared" ca="1" si="641"/>
        <v>#N/A</v>
      </c>
      <c r="AF538" s="128" t="e">
        <f t="shared" ca="1" si="641"/>
        <v>#N/A</v>
      </c>
      <c r="AG538" s="128" t="e">
        <f t="shared" ca="1" si="641"/>
        <v>#N/A</v>
      </c>
      <c r="AH538" s="128" t="e">
        <f t="shared" ca="1" si="641"/>
        <v>#N/A</v>
      </c>
      <c r="AI538" s="128" t="e">
        <f t="shared" ca="1" si="641"/>
        <v>#N/A</v>
      </c>
      <c r="AJ538" s="128" t="e">
        <f t="shared" ca="1" si="641"/>
        <v>#N/A</v>
      </c>
      <c r="AK538" s="151"/>
      <c r="AL538" s="151"/>
      <c r="AM538" s="151"/>
      <c r="AN538" s="151"/>
      <c r="AO538" s="151"/>
      <c r="AP538" s="151"/>
      <c r="AQ538" s="151"/>
      <c r="AR538" s="151"/>
      <c r="AS538" s="151"/>
      <c r="AT538" s="151"/>
      <c r="AU538" s="151"/>
      <c r="AV538" s="151"/>
      <c r="AW538" s="151"/>
      <c r="AX538" s="151"/>
      <c r="AY538" s="151"/>
      <c r="AZ538" s="151"/>
      <c r="BA538" s="151"/>
      <c r="BB538" s="151"/>
      <c r="BC538" s="151"/>
      <c r="BD538" s="151"/>
      <c r="BE538" s="151"/>
      <c r="BF538" s="151"/>
      <c r="BG538" s="151"/>
      <c r="BH538" s="151"/>
      <c r="BI538" s="151"/>
      <c r="BJ538" s="151"/>
      <c r="BK538" s="151"/>
      <c r="BL538" s="151"/>
      <c r="BM538" s="151"/>
      <c r="BN538" s="151"/>
      <c r="BO538" s="151"/>
      <c r="BP538" s="151"/>
      <c r="BQ538" s="151"/>
      <c r="BR538" s="151"/>
    </row>
    <row r="539" spans="1:70" s="38" customFormat="1" ht="33">
      <c r="A539" s="35"/>
      <c r="B539" s="123"/>
      <c r="C539" s="144">
        <f t="shared" ca="1" si="613"/>
        <v>77</v>
      </c>
      <c r="D539" s="264" t="str">
        <f t="shared" ca="1" si="613"/>
        <v>-</v>
      </c>
      <c r="E539" s="144" t="e">
        <f t="shared" ref="E539:M539" ca="1" si="642">E538</f>
        <v>#N/A</v>
      </c>
      <c r="F539" s="144" t="e">
        <f t="shared" ca="1" si="642"/>
        <v>#N/A</v>
      </c>
      <c r="G539" s="144">
        <f t="shared" ca="1" si="642"/>
        <v>0</v>
      </c>
      <c r="H539" s="196">
        <f t="shared" ca="1" si="642"/>
        <v>0</v>
      </c>
      <c r="I539" s="144">
        <f t="shared" si="642"/>
        <v>0</v>
      </c>
      <c r="J539" s="212" t="e">
        <f t="shared" ca="1" si="642"/>
        <v>#N/A</v>
      </c>
      <c r="K539" s="146">
        <f t="shared" ca="1" si="642"/>
        <v>0</v>
      </c>
      <c r="L539" s="146" t="e">
        <f t="shared" ca="1" si="642"/>
        <v>#N/A</v>
      </c>
      <c r="M539" s="146" t="e">
        <f t="shared" ca="1" si="642"/>
        <v>#N/A</v>
      </c>
      <c r="N539" s="193" t="e">
        <f t="shared" ca="1" si="623"/>
        <v>#N/A</v>
      </c>
      <c r="O539" s="135">
        <f ca="1">SUM(Q539:AJ539)</f>
        <v>0</v>
      </c>
      <c r="P539" s="131" t="s">
        <v>233</v>
      </c>
      <c r="Q539" s="129">
        <f ca="1">SUMIFS('Production Result'!$D:$D,'Production Result'!$C:$C,'DA Injection'!$G539,'Production Result'!$B:$B,'DA Injection'!Q$2)</f>
        <v>0</v>
      </c>
      <c r="R539" s="129">
        <f ca="1">SUMIFS('Production Result'!$E:$E,'Production Result'!$C:$C,'DA Injection'!$G539,'Production Result'!$B:$B,'DA Injection'!Q$2)</f>
        <v>0</v>
      </c>
      <c r="S539" s="129">
        <f ca="1">SUMIFS('Production Result'!$D:$D,'Production Result'!$C:$C,'DA Injection'!$G539,'Production Result'!$B:$B,'DA Injection'!S$2)</f>
        <v>0</v>
      </c>
      <c r="T539" s="129">
        <f ca="1">SUMIFS('Production Result'!$E:$E,'Production Result'!$C:$C,'DA Injection'!$G539,'Production Result'!$B:$B,'DA Injection'!S$2)</f>
        <v>0</v>
      </c>
      <c r="U539" s="129">
        <f ca="1">SUMIFS('Production Result'!$D:$D,'Production Result'!$C:$C,'DA Injection'!$G539,'Production Result'!$B:$B,'DA Injection'!U$2)</f>
        <v>0</v>
      </c>
      <c r="V539" s="129">
        <f ca="1">SUMIFS('Production Result'!$E:$E,'Production Result'!$C:$C,'DA Injection'!$G539,'Production Result'!$B:$B,'DA Injection'!U$2)</f>
        <v>0</v>
      </c>
      <c r="W539" s="129">
        <f ca="1">SUMIFS('Production Result'!$D:$D,'Production Result'!$C:$C,'DA Injection'!$G539,'Production Result'!$B:$B,'DA Injection'!W$2)</f>
        <v>0</v>
      </c>
      <c r="X539" s="129">
        <f ca="1">SUMIFS('Production Result'!$E:$E,'Production Result'!$C:$C,'DA Injection'!$G539,'Production Result'!$B:$B,'DA Injection'!W$2)</f>
        <v>0</v>
      </c>
      <c r="Y539" s="129">
        <f ca="1">SUMIFS('Production Result'!$D:$D,'Production Result'!$C:$C,'DA Injection'!$G539,'Production Result'!$B:$B,'DA Injection'!Y$2)</f>
        <v>0</v>
      </c>
      <c r="Z539" s="129">
        <f ca="1">SUMIFS('Production Result'!$E:$E,'Production Result'!$C:$C,'DA Injection'!$G539,'Production Result'!$B:$B,'DA Injection'!Y$2)</f>
        <v>0</v>
      </c>
      <c r="AA539" s="129">
        <f ca="1">SUMIFS('Production Result'!$D:$D,'Production Result'!$C:$C,'DA Injection'!$G539,'Production Result'!$B:$B,'DA Injection'!AA$2)</f>
        <v>0</v>
      </c>
      <c r="AB539" s="129">
        <f ca="1">SUMIFS('Production Result'!$E:$E,'Production Result'!$C:$C,'DA Injection'!$G539,'Production Result'!$B:$B,'DA Injection'!AA$2)</f>
        <v>0</v>
      </c>
      <c r="AC539" s="129">
        <f ca="1">SUMIFS('Production Result'!$D:$D,'Production Result'!$C:$C,'DA Injection'!$G539,'Production Result'!$B:$B,'DA Injection'!AC$2)</f>
        <v>0</v>
      </c>
      <c r="AD539" s="129">
        <f ca="1">SUMIFS('Production Result'!$E:$E,'Production Result'!$C:$C,'DA Injection'!$G539,'Production Result'!$B:$B,'DA Injection'!AC$2)</f>
        <v>0</v>
      </c>
      <c r="AE539" s="129">
        <f ca="1">SUMIFS('Production Result'!$D:$D,'Production Result'!$C:$C,'DA Injection'!$G539,'Production Result'!$B:$B,'DA Injection'!AE$2)</f>
        <v>0</v>
      </c>
      <c r="AF539" s="129">
        <f ca="1">SUMIFS('Production Result'!$E:$E,'Production Result'!$C:$C,'DA Injection'!$G539,'Production Result'!$B:$B,'DA Injection'!AE$2)</f>
        <v>0</v>
      </c>
      <c r="AG539" s="129">
        <f ca="1">SUMIFS('Production Result'!$D:$D,'Production Result'!$C:$C,'DA Injection'!$G539,'Production Result'!$B:$B,'DA Injection'!AG$2)</f>
        <v>0</v>
      </c>
      <c r="AH539" s="129">
        <f ca="1">SUMIFS('Production Result'!$E:$E,'Production Result'!$C:$C,'DA Injection'!$G539,'Production Result'!$B:$B,'DA Injection'!AG$2)</f>
        <v>0</v>
      </c>
      <c r="AI539" s="129">
        <f ca="1">SUMIFS('Production Result'!$D:$D,'Production Result'!$C:$C,'DA Injection'!$G539,'Production Result'!$B:$B,'DA Injection'!AI$2)</f>
        <v>0</v>
      </c>
      <c r="AJ539" s="129">
        <f ca="1">SUMIFS('Production Result'!$E:$E,'Production Result'!$C:$C,'DA Injection'!$G539,'Production Result'!$B:$B,'DA Injection'!AI$2)</f>
        <v>0</v>
      </c>
      <c r="AK539" s="151"/>
      <c r="AL539" s="151"/>
      <c r="AM539" s="151"/>
      <c r="AN539" s="151"/>
      <c r="AO539" s="151"/>
      <c r="AP539" s="151"/>
      <c r="AQ539" s="151"/>
      <c r="AR539" s="151"/>
      <c r="AS539" s="151"/>
      <c r="AT539" s="151"/>
      <c r="AU539" s="151"/>
      <c r="AV539" s="151"/>
      <c r="AW539" s="151"/>
      <c r="AX539" s="151"/>
      <c r="AY539" s="151"/>
      <c r="AZ539" s="151"/>
      <c r="BA539" s="151"/>
      <c r="BB539" s="151"/>
      <c r="BC539" s="151"/>
      <c r="BD539" s="151"/>
      <c r="BE539" s="151"/>
      <c r="BF539" s="151"/>
      <c r="BG539" s="151"/>
      <c r="BH539" s="151"/>
      <c r="BI539" s="151"/>
      <c r="BJ539" s="151"/>
      <c r="BK539" s="151"/>
      <c r="BL539" s="151"/>
      <c r="BM539" s="151"/>
      <c r="BN539" s="151"/>
      <c r="BO539" s="151"/>
      <c r="BP539" s="151"/>
      <c r="BQ539" s="151"/>
      <c r="BR539" s="151"/>
    </row>
    <row r="540" spans="1:70" s="38" customFormat="1" ht="33">
      <c r="A540" s="35"/>
      <c r="B540" s="123"/>
      <c r="C540" s="144">
        <f t="shared" ca="1" si="613"/>
        <v>77</v>
      </c>
      <c r="D540" s="264" t="str">
        <f t="shared" ca="1" si="613"/>
        <v>-</v>
      </c>
      <c r="E540" s="144" t="e">
        <f t="shared" ref="E540:M540" ca="1" si="643">E539</f>
        <v>#N/A</v>
      </c>
      <c r="F540" s="144" t="e">
        <f t="shared" ca="1" si="643"/>
        <v>#N/A</v>
      </c>
      <c r="G540" s="144">
        <f t="shared" ca="1" si="643"/>
        <v>0</v>
      </c>
      <c r="H540" s="196">
        <f t="shared" ca="1" si="643"/>
        <v>0</v>
      </c>
      <c r="I540" s="144">
        <f t="shared" si="643"/>
        <v>0</v>
      </c>
      <c r="J540" s="212" t="e">
        <f t="shared" ca="1" si="643"/>
        <v>#N/A</v>
      </c>
      <c r="K540" s="146">
        <f t="shared" ca="1" si="643"/>
        <v>0</v>
      </c>
      <c r="L540" s="146" t="e">
        <f t="shared" ca="1" si="643"/>
        <v>#N/A</v>
      </c>
      <c r="M540" s="146" t="e">
        <f t="shared" ca="1" si="643"/>
        <v>#N/A</v>
      </c>
      <c r="N540" s="193" t="e">
        <f t="shared" ca="1" si="623"/>
        <v>#N/A</v>
      </c>
      <c r="O540" s="135">
        <f ca="1">SUM(Q540:AJ540)</f>
        <v>0</v>
      </c>
      <c r="P540" s="132" t="s">
        <v>234</v>
      </c>
      <c r="Q540" s="129">
        <f ca="1">SUMIFS('Production Result'!$F:$F,'Production Result'!$C:$C,'DA Injection'!$G540,'Production Result'!$B:$B,'DA Injection'!Q$2)</f>
        <v>0</v>
      </c>
      <c r="R540" s="129">
        <f ca="1">SUMIFS('Production Result'!$G:$G,'Production Result'!$C:$C,'DA Injection'!$G540,'Production Result'!$B:$B,'DA Injection'!Q$2)</f>
        <v>0</v>
      </c>
      <c r="S540" s="129">
        <f ca="1">SUMIFS('Production Result'!$F:$F,'Production Result'!$C:$C,'DA Injection'!$G540,'Production Result'!$B:$B,'DA Injection'!S$2)</f>
        <v>0</v>
      </c>
      <c r="T540" s="129">
        <f ca="1">SUMIFS('Production Result'!$G:$G,'Production Result'!$C:$C,'DA Injection'!$G540,'Production Result'!$B:$B,'DA Injection'!S$2)</f>
        <v>0</v>
      </c>
      <c r="U540" s="129">
        <f ca="1">SUMIFS('Production Result'!$F:$F,'Production Result'!$C:$C,'DA Injection'!$G540,'Production Result'!$B:$B,'DA Injection'!U$2)</f>
        <v>0</v>
      </c>
      <c r="V540" s="129">
        <f ca="1">SUMIFS('Production Result'!$G:$G,'Production Result'!$C:$C,'DA Injection'!$G540,'Production Result'!$B:$B,'DA Injection'!U$2)</f>
        <v>0</v>
      </c>
      <c r="W540" s="129">
        <f ca="1">SUMIFS('Production Result'!$F:$F,'Production Result'!$C:$C,'DA Injection'!$G540,'Production Result'!$B:$B,'DA Injection'!W$2)</f>
        <v>0</v>
      </c>
      <c r="X540" s="129">
        <f ca="1">SUMIFS('Production Result'!$G:$G,'Production Result'!$C:$C,'DA Injection'!$G540,'Production Result'!$B:$B,'DA Injection'!W$2)</f>
        <v>0</v>
      </c>
      <c r="Y540" s="129">
        <f ca="1">SUMIFS('Production Result'!$F:$F,'Production Result'!$C:$C,'DA Injection'!$G540,'Production Result'!$B:$B,'DA Injection'!Y$2)</f>
        <v>0</v>
      </c>
      <c r="Z540" s="129">
        <f ca="1">SUMIFS('Production Result'!$G:$G,'Production Result'!$C:$C,'DA Injection'!$G540,'Production Result'!$B:$B,'DA Injection'!Y$2)</f>
        <v>0</v>
      </c>
      <c r="AA540" s="129">
        <f ca="1">SUMIFS('Production Result'!$F:$F,'Production Result'!$C:$C,'DA Injection'!$G540,'Production Result'!$B:$B,'DA Injection'!AA$2)</f>
        <v>0</v>
      </c>
      <c r="AB540" s="129">
        <f ca="1">SUMIFS('Production Result'!$G:$G,'Production Result'!$C:$C,'DA Injection'!$G540,'Production Result'!$B:$B,'DA Injection'!AA$2)</f>
        <v>0</v>
      </c>
      <c r="AC540" s="129">
        <f ca="1">SUMIFS('Production Result'!$F:$F,'Production Result'!$C:$C,'DA Injection'!$G540,'Production Result'!$B:$B,'DA Injection'!AC$2)</f>
        <v>0</v>
      </c>
      <c r="AD540" s="129">
        <f ca="1">SUMIFS('Production Result'!$G:$G,'Production Result'!$C:$C,'DA Injection'!$G540,'Production Result'!$B:$B,'DA Injection'!AC$2)</f>
        <v>0</v>
      </c>
      <c r="AE540" s="129">
        <f ca="1">SUMIFS('Production Result'!$F:$F,'Production Result'!$C:$C,'DA Injection'!$G540,'Production Result'!$B:$B,'DA Injection'!AE$2)</f>
        <v>0</v>
      </c>
      <c r="AF540" s="129">
        <f ca="1">SUMIFS('Production Result'!$G:$G,'Production Result'!$C:$C,'DA Injection'!$G540,'Production Result'!$B:$B,'DA Injection'!AE$2)</f>
        <v>0</v>
      </c>
      <c r="AG540" s="129">
        <f ca="1">SUMIFS('Production Result'!$F:$F,'Production Result'!$C:$C,'DA Injection'!$G540,'Production Result'!$B:$B,'DA Injection'!AG$2)</f>
        <v>0</v>
      </c>
      <c r="AH540" s="129">
        <f ca="1">SUMIFS('Production Result'!$G:$G,'Production Result'!$C:$C,'DA Injection'!$G540,'Production Result'!$B:$B,'DA Injection'!AG$2)</f>
        <v>0</v>
      </c>
      <c r="AI540" s="129">
        <f ca="1">SUMIFS('Production Result'!$F:$F,'Production Result'!$C:$C,'DA Injection'!$G540,'Production Result'!$B:$B,'DA Injection'!AI$2)</f>
        <v>0</v>
      </c>
      <c r="AJ540" s="129">
        <f ca="1">SUMIFS('Production Result'!$G:$G,'Production Result'!$C:$C,'DA Injection'!$G540,'Production Result'!$B:$B,'DA Injection'!AI$2)</f>
        <v>0</v>
      </c>
      <c r="AK540" s="151"/>
      <c r="AL540" s="151"/>
      <c r="AM540" s="151"/>
      <c r="AN540" s="151"/>
      <c r="AO540" s="151"/>
      <c r="AP540" s="151"/>
      <c r="AQ540" s="151"/>
      <c r="AR540" s="151"/>
      <c r="AS540" s="151"/>
      <c r="AT540" s="151"/>
      <c r="AU540" s="151"/>
      <c r="AV540" s="151"/>
      <c r="AW540" s="151"/>
      <c r="AX540" s="151"/>
      <c r="AY540" s="151"/>
      <c r="AZ540" s="151"/>
      <c r="BA540" s="151"/>
      <c r="BB540" s="151"/>
      <c r="BC540" s="151"/>
      <c r="BD540" s="151"/>
      <c r="BE540" s="151"/>
      <c r="BF540" s="151"/>
      <c r="BG540" s="151"/>
      <c r="BH540" s="151"/>
      <c r="BI540" s="151"/>
      <c r="BJ540" s="151"/>
      <c r="BK540" s="151"/>
      <c r="BL540" s="151"/>
      <c r="BM540" s="151"/>
      <c r="BN540" s="151"/>
      <c r="BO540" s="151"/>
      <c r="BP540" s="151"/>
      <c r="BQ540" s="151"/>
      <c r="BR540" s="151"/>
    </row>
    <row r="541" spans="1:70" s="38" customFormat="1" ht="33">
      <c r="A541" s="35"/>
      <c r="B541" s="123"/>
      <c r="C541" s="145">
        <f t="shared" ca="1" si="613"/>
        <v>77</v>
      </c>
      <c r="D541" s="264" t="str">
        <f t="shared" ca="1" si="613"/>
        <v>-</v>
      </c>
      <c r="E541" s="145" t="e">
        <f t="shared" ref="E541:M541" ca="1" si="644">E540</f>
        <v>#N/A</v>
      </c>
      <c r="F541" s="145" t="e">
        <f t="shared" ca="1" si="644"/>
        <v>#N/A</v>
      </c>
      <c r="G541" s="145">
        <f t="shared" ca="1" si="644"/>
        <v>0</v>
      </c>
      <c r="H541" s="196">
        <f t="shared" ca="1" si="644"/>
        <v>0</v>
      </c>
      <c r="I541" s="145">
        <f t="shared" si="644"/>
        <v>0</v>
      </c>
      <c r="J541" s="213" t="e">
        <f t="shared" ca="1" si="644"/>
        <v>#N/A</v>
      </c>
      <c r="K541" s="146">
        <f t="shared" ca="1" si="644"/>
        <v>0</v>
      </c>
      <c r="L541" s="146" t="e">
        <f t="shared" ca="1" si="644"/>
        <v>#N/A</v>
      </c>
      <c r="M541" s="146" t="e">
        <f t="shared" ca="1" si="644"/>
        <v>#N/A</v>
      </c>
      <c r="N541" s="194" t="e">
        <f t="shared" ca="1" si="623"/>
        <v>#N/A</v>
      </c>
      <c r="O541" s="137" t="e">
        <f ca="1">O540/O539</f>
        <v>#DIV/0!</v>
      </c>
      <c r="P541" s="136" t="s">
        <v>239</v>
      </c>
      <c r="Q541" s="138" t="str">
        <f t="shared" ref="Q541:AJ541" ca="1" si="645">IFERROR(Q540/Q539,"")</f>
        <v/>
      </c>
      <c r="R541" s="138" t="str">
        <f t="shared" ca="1" si="645"/>
        <v/>
      </c>
      <c r="S541" s="138" t="str">
        <f t="shared" ca="1" si="645"/>
        <v/>
      </c>
      <c r="T541" s="138" t="str">
        <f t="shared" ca="1" si="645"/>
        <v/>
      </c>
      <c r="U541" s="138" t="str">
        <f t="shared" ca="1" si="645"/>
        <v/>
      </c>
      <c r="V541" s="138" t="str">
        <f t="shared" ca="1" si="645"/>
        <v/>
      </c>
      <c r="W541" s="138" t="str">
        <f t="shared" ca="1" si="645"/>
        <v/>
      </c>
      <c r="X541" s="138" t="str">
        <f t="shared" ca="1" si="645"/>
        <v/>
      </c>
      <c r="Y541" s="138" t="str">
        <f t="shared" ca="1" si="645"/>
        <v/>
      </c>
      <c r="Z541" s="138" t="str">
        <f t="shared" ca="1" si="645"/>
        <v/>
      </c>
      <c r="AA541" s="138" t="str">
        <f t="shared" ca="1" si="645"/>
        <v/>
      </c>
      <c r="AB541" s="138" t="str">
        <f t="shared" ca="1" si="645"/>
        <v/>
      </c>
      <c r="AC541" s="138" t="str">
        <f t="shared" ca="1" si="645"/>
        <v/>
      </c>
      <c r="AD541" s="138" t="str">
        <f t="shared" ca="1" si="645"/>
        <v/>
      </c>
      <c r="AE541" s="138" t="str">
        <f t="shared" ca="1" si="645"/>
        <v/>
      </c>
      <c r="AF541" s="138" t="str">
        <f t="shared" ca="1" si="645"/>
        <v/>
      </c>
      <c r="AG541" s="138" t="str">
        <f t="shared" ca="1" si="645"/>
        <v/>
      </c>
      <c r="AH541" s="138" t="str">
        <f t="shared" ca="1" si="645"/>
        <v/>
      </c>
      <c r="AI541" s="138" t="str">
        <f t="shared" ca="1" si="645"/>
        <v/>
      </c>
      <c r="AJ541" s="138" t="str">
        <f t="shared" ca="1" si="645"/>
        <v/>
      </c>
      <c r="AK541" s="151"/>
      <c r="AL541" s="151"/>
      <c r="AM541" s="151"/>
      <c r="AN541" s="151"/>
      <c r="AO541" s="151"/>
      <c r="AP541" s="151"/>
      <c r="AQ541" s="151"/>
      <c r="AR541" s="151"/>
      <c r="AS541" s="151"/>
      <c r="AT541" s="151"/>
      <c r="AU541" s="151"/>
      <c r="AV541" s="151"/>
      <c r="AW541" s="151"/>
      <c r="AX541" s="151"/>
      <c r="AY541" s="151"/>
      <c r="AZ541" s="151"/>
      <c r="BA541" s="151"/>
      <c r="BB541" s="151"/>
      <c r="BC541" s="151"/>
      <c r="BD541" s="151"/>
      <c r="BE541" s="151"/>
      <c r="BF541" s="151"/>
      <c r="BG541" s="151"/>
      <c r="BH541" s="151"/>
      <c r="BI541" s="151"/>
      <c r="BJ541" s="151"/>
      <c r="BK541" s="151"/>
      <c r="BL541" s="151"/>
      <c r="BM541" s="151"/>
      <c r="BN541" s="151"/>
      <c r="BO541" s="151"/>
      <c r="BP541" s="151"/>
      <c r="BQ541" s="151"/>
      <c r="BR541" s="151"/>
    </row>
    <row r="542" spans="1:70" s="115" customFormat="1" ht="33">
      <c r="A542" s="114"/>
      <c r="B542" s="121"/>
      <c r="C542" s="141">
        <f ca="1">IF(P546="Good",COUNTIF(INDIRECT("P1:P"&amp;ROW(P546)),"Good"))</f>
        <v>78</v>
      </c>
      <c r="D542" s="285" t="str">
        <f ca="1">IFERROR(SUM(Q546:AJ546)/SUM(Q545:AJ545),"-")</f>
        <v>-</v>
      </c>
      <c r="E542" s="139" t="e">
        <f ca="1">VLOOKUP(G542,'Code List'!B:D,2,0)</f>
        <v>#N/A</v>
      </c>
      <c r="F542" s="139" t="e">
        <f ca="1">VLOOKUP(G542,'Code List'!B:D,3,0)</f>
        <v>#N/A</v>
      </c>
      <c r="G542" s="87">
        <f ca="1">VLOOKUP(C542,'Code List'!A:B,2,0)</f>
        <v>0</v>
      </c>
      <c r="H542" s="195">
        <f ca="1">SUM(Q543:AJ543)-K542</f>
        <v>0</v>
      </c>
      <c r="I542" s="133"/>
      <c r="J542" s="211" t="e">
        <f ca="1">VLOOKUP(G542,'Code List'!B:G,6,0)</f>
        <v>#N/A</v>
      </c>
      <c r="K542" s="140">
        <f ca="1">SUMIFS(Stock!C:C,Stock!B:B,'DA Injection'!G542)+SUMIFS(Stock!C:C,Stock!B:B,VLOOKUP('DA Injection'!G542,'Code List'!$B:$K,10,0))</f>
        <v>0</v>
      </c>
      <c r="L542" s="140" t="e">
        <f ca="1">VLOOKUP(G542,'Code List'!B:F,4,0)</f>
        <v>#N/A</v>
      </c>
      <c r="M542" s="140" t="e">
        <f ca="1">VLOOKUP(G542,'Code List'!B:F,5,0)</f>
        <v>#N/A</v>
      </c>
      <c r="N542" s="197" t="e">
        <f t="shared" ca="1" si="623"/>
        <v>#N/A</v>
      </c>
      <c r="O542" s="134"/>
      <c r="P542" s="124" t="s">
        <v>231</v>
      </c>
      <c r="Q542" s="125" t="s">
        <v>228</v>
      </c>
      <c r="R542" s="126" t="s">
        <v>229</v>
      </c>
      <c r="S542" s="125" t="s">
        <v>228</v>
      </c>
      <c r="T542" s="126" t="s">
        <v>229</v>
      </c>
      <c r="U542" s="125" t="s">
        <v>228</v>
      </c>
      <c r="V542" s="126" t="s">
        <v>229</v>
      </c>
      <c r="W542" s="125" t="s">
        <v>228</v>
      </c>
      <c r="X542" s="126" t="s">
        <v>229</v>
      </c>
      <c r="Y542" s="125" t="s">
        <v>228</v>
      </c>
      <c r="Z542" s="126" t="s">
        <v>229</v>
      </c>
      <c r="AA542" s="125" t="s">
        <v>228</v>
      </c>
      <c r="AB542" s="126" t="s">
        <v>229</v>
      </c>
      <c r="AC542" s="125" t="s">
        <v>228</v>
      </c>
      <c r="AD542" s="126" t="s">
        <v>229</v>
      </c>
      <c r="AE542" s="125" t="s">
        <v>228</v>
      </c>
      <c r="AF542" s="126" t="s">
        <v>229</v>
      </c>
      <c r="AG542" s="125" t="s">
        <v>228</v>
      </c>
      <c r="AH542" s="126" t="s">
        <v>229</v>
      </c>
      <c r="AI542" s="125" t="s">
        <v>228</v>
      </c>
      <c r="AJ542" s="126" t="s">
        <v>229</v>
      </c>
      <c r="AK542" s="150"/>
      <c r="AL542" s="150"/>
      <c r="AM542" s="150"/>
      <c r="AN542" s="150"/>
      <c r="AO542" s="150"/>
      <c r="AP542" s="150"/>
      <c r="AQ542" s="150"/>
      <c r="AR542" s="150"/>
      <c r="AS542" s="150"/>
      <c r="AT542" s="150"/>
      <c r="AU542" s="150"/>
      <c r="AV542" s="150"/>
      <c r="AW542" s="150"/>
      <c r="AX542" s="150"/>
      <c r="AY542" s="150"/>
      <c r="AZ542" s="150"/>
      <c r="BA542" s="150"/>
      <c r="BB542" s="150"/>
      <c r="BC542" s="150"/>
      <c r="BD542" s="150"/>
      <c r="BE542" s="150"/>
      <c r="BF542" s="150"/>
      <c r="BG542" s="150"/>
      <c r="BH542" s="150"/>
      <c r="BI542" s="150"/>
      <c r="BJ542" s="150"/>
      <c r="BK542" s="150"/>
      <c r="BL542" s="150"/>
      <c r="BM542" s="150"/>
      <c r="BN542" s="150"/>
      <c r="BO542" s="150"/>
      <c r="BP542" s="150"/>
      <c r="BQ542" s="150"/>
      <c r="BR542" s="150"/>
    </row>
    <row r="543" spans="1:70" s="115" customFormat="1" ht="66.95" customHeight="1">
      <c r="A543" s="114"/>
      <c r="B543" s="121"/>
      <c r="C543" s="144">
        <f t="shared" ref="C543:M543" ca="1" si="646">C542</f>
        <v>78</v>
      </c>
      <c r="D543" s="264" t="str">
        <f t="shared" ca="1" si="646"/>
        <v>-</v>
      </c>
      <c r="E543" s="144" t="e">
        <f t="shared" ca="1" si="646"/>
        <v>#N/A</v>
      </c>
      <c r="F543" s="144" t="e">
        <f t="shared" ca="1" si="646"/>
        <v>#N/A</v>
      </c>
      <c r="G543" s="144">
        <f t="shared" ca="1" si="646"/>
        <v>0</v>
      </c>
      <c r="H543" s="196">
        <f t="shared" ca="1" si="646"/>
        <v>0</v>
      </c>
      <c r="I543" s="144">
        <f t="shared" si="646"/>
        <v>0</v>
      </c>
      <c r="J543" s="212" t="e">
        <f t="shared" ca="1" si="646"/>
        <v>#N/A</v>
      </c>
      <c r="K543" s="146">
        <f t="shared" ca="1" si="646"/>
        <v>0</v>
      </c>
      <c r="L543" s="146" t="e">
        <f t="shared" ca="1" si="646"/>
        <v>#N/A</v>
      </c>
      <c r="M543" s="146" t="e">
        <f t="shared" ca="1" si="646"/>
        <v>#N/A</v>
      </c>
      <c r="N543" s="193" t="e">
        <f t="shared" ca="1" si="623"/>
        <v>#N/A</v>
      </c>
      <c r="O543" s="134" t="s">
        <v>238</v>
      </c>
      <c r="P543" s="124"/>
      <c r="Q543" s="463">
        <f ca="1">IF(SUMIFS(INDIRECT("'PSI WM REF'!"&amp;SUBSTITUTE(ADDRESS(1,MATCH(Q$2,INDIRECT("'PSI WM REF'!"&amp;"5:5"),0)),"$1","")&amp;":"&amp;SUBSTITUTE(ADDRESS(1,MATCH(Q$2,INDIRECT("'PSI WM REF'!"&amp;"5:5"),0)),"$1","")),INDIRECT("'PSI WM REF'!"&amp;"C:C"),$G542,INDIRECT("'PSI WM REF'!"&amp;"U:U"),"3.Balance stock (only SEHC)")&gt;0,0,IF(ABS(SUMIFS(INDIRECT("'PSI WM REF'!"&amp;SUBSTITUTE(ADDRESS(1,MATCH(Q$2,INDIRECT("'PSI WM REF'!"&amp;"5:5"),0)),"$1","")&amp;":"&amp;SUBSTITUTE(ADDRESS(1,MATCH(Q$2,INDIRECT("'PSI WM REF'!"&amp;"5:5"),0)),"$1","")),INDIRECT("'PSI WM REF'!"&amp;"C:C"),$G542,INDIRECT("'PSI WM REF'!"&amp;"U:U"),"3.Balance stock (only SEHC)"))&gt;SUMIFS(INDIRECT("'PSI WM REF'!"&amp;SUBSTITUTE(ADDRESS(1,MATCH(Q$2,INDIRECT("'PSI WM REF'!"&amp;"5:5"),0)),"$1","")&amp;":"&amp;SUBSTITUTE(ADDRESS(1,MATCH(Q$2,INDIRECT("'PSI WM REF'!"&amp;"5:5"),0)),"$1","")),INDIRECT("'PSI WM REF'!"&amp;"C:C"),$G542,INDIRECT("'PSI WM REF'!"&amp;"U:U"),"1.Requirements (필요량)"),SUMIFS(INDIRECT("'PSI WM REF'!"&amp;SUBSTITUTE(ADDRESS(1,MATCH(Q$2,INDIRECT("'PSI WM REF'!"&amp;"5:5"),0)),"$1","")&amp;":"&amp;SUBSTITUTE(ADDRESS(1,MATCH(Q$2,INDIRECT("'PSI WM REF'!"&amp;"5:5"),0)),"$1","")),INDIRECT("'PSI WM REF'!"&amp;"C:C"),$G542,INDIRECT("'PSI WM REF'!"&amp;"U:U"),"1.Requirements (필요량)"),ABS(SUMIFS(INDIRECT("'PSI WM REF'!"&amp;SUBSTITUTE(ADDRESS(1,MATCH(Q$2,INDIRECT("'PSI WM REF'!"&amp;"5:5"),0)),"$1","")&amp;":"&amp;SUBSTITUTE(ADDRESS(1,MATCH(Q$2,INDIRECT("'PSI WM REF'!"&amp;"5:5"),0)),"$1","")),INDIRECT("'PSI WM REF'!"&amp;"C:C"),$G542,INDIRECT("'PSI WM REF'!"&amp;"U:U"),"3.Balance stock (only SEHC)"))))+N(" [[[[               Comment: WM REF PSI              ]]]")+IFERROR(SUMIFS(INDIRECT("'PSI VC'!"&amp;SUBSTITUTE(ADDRESS(1,MATCH(Q$2,INDIRECT("'PSI VC'!"&amp;"3:3"),0)),"$1","")&amp;":"&amp;SUBSTITUTE(ADDRESS(1,MATCH(Q$2,INDIRECT("'PSI VC'!"&amp;"3:3"),0)),"$1","")),INDIRECT("'PSI VC'!"&amp;"A:A"),$G542),0)+N("[[[                    Comment: VC PSI                    ]]]")+SUMIFS(INDIRECT("'Assy PSI Shortage'!"&amp;SUBSTITUTE(ADDRESS(1,42+MATCH(Q$2,INDIRECT("'Assy PSI Shortage'!"&amp;"AQ2:BA2"),0)),"$1","")&amp;":"&amp;SUBSTITUTE(ADDRESS(1,42+MATCH(Q$2,INDIRECT("'Assy PSI Shortage'!"&amp;"AQ2:BA2"),0)),"$1","")),'Assy PSI Shortage'!$AP:$AP,'DA Injection'!$G542)+N("[[[                    Comment: Assy PSI                    ]]]")</f>
        <v>0</v>
      </c>
      <c r="R543" s="464"/>
      <c r="S543" s="463">
        <f ca="1">IF(SUMIFS(INDIRECT("'PSI WM REF'!"&amp;SUBSTITUTE(ADDRESS(1,MATCH(S$2,INDIRECT("'PSI WM REF'!"&amp;"5:5"),0)),"$1","")&amp;":"&amp;SUBSTITUTE(ADDRESS(1,MATCH(S$2,INDIRECT("'PSI WM REF'!"&amp;"5:5"),0)),"$1","")),INDIRECT("'PSI WM REF'!"&amp;"C:C"),$G542,INDIRECT("'PSI WM REF'!"&amp;"U:U"),"3.Balance stock (only SEHC)")&gt;0,0,IF(ABS(SUMIFS(INDIRECT("'PSI WM REF'!"&amp;SUBSTITUTE(ADDRESS(1,MATCH(S$2,INDIRECT("'PSI WM REF'!"&amp;"5:5"),0)),"$1","")&amp;":"&amp;SUBSTITUTE(ADDRESS(1,MATCH(S$2,INDIRECT("'PSI WM REF'!"&amp;"5:5"),0)),"$1","")),INDIRECT("'PSI WM REF'!"&amp;"C:C"),$G542,INDIRECT("'PSI WM REF'!"&amp;"U:U"),"3.Balance stock (only SEHC)"))&gt;SUMIFS(INDIRECT("'PSI WM REF'!"&amp;SUBSTITUTE(ADDRESS(1,MATCH(S$2,INDIRECT("'PSI WM REF'!"&amp;"5:5"),0)),"$1","")&amp;":"&amp;SUBSTITUTE(ADDRESS(1,MATCH(S$2,INDIRECT("'PSI WM REF'!"&amp;"5:5"),0)),"$1","")),INDIRECT("'PSI WM REF'!"&amp;"C:C"),$G542,INDIRECT("'PSI WM REF'!"&amp;"U:U"),"1.Requirements (필요량)"),SUMIFS(INDIRECT("'PSI WM REF'!"&amp;SUBSTITUTE(ADDRESS(1,MATCH(S$2,INDIRECT("'PSI WM REF'!"&amp;"5:5"),0)),"$1","")&amp;":"&amp;SUBSTITUTE(ADDRESS(1,MATCH(S$2,INDIRECT("'PSI WM REF'!"&amp;"5:5"),0)),"$1","")),INDIRECT("'PSI WM REF'!"&amp;"C:C"),$G542,INDIRECT("'PSI WM REF'!"&amp;"U:U"),"1.Requirements (필요량)"),ABS(SUMIFS(INDIRECT("'PSI WM REF'!"&amp;SUBSTITUTE(ADDRESS(1,MATCH(S$2,INDIRECT("'PSI WM REF'!"&amp;"5:5"),0)),"$1","")&amp;":"&amp;SUBSTITUTE(ADDRESS(1,MATCH(S$2,INDIRECT("'PSI WM REF'!"&amp;"5:5"),0)),"$1","")),INDIRECT("'PSI WM REF'!"&amp;"C:C"),$G542,INDIRECT("'PSI WM REF'!"&amp;"U:U"),"3.Balance stock (only SEHC)"))))+N(" [[[[               Comment: WM REF PSI              ]]]")+IFERROR(SUMIFS(INDIRECT("'PSI VC'!"&amp;SUBSTITUTE(ADDRESS(1,MATCH(S$2,INDIRECT("'PSI VC'!"&amp;"3:3"),0)),"$1","")&amp;":"&amp;SUBSTITUTE(ADDRESS(1,MATCH(S$2,INDIRECT("'PSI VC'!"&amp;"3:3"),0)),"$1","")),INDIRECT("'PSI VC'!"&amp;"A:A"),$G542),0)+N("[[[                    Comment: VC PSI                    ]]]")+SUMIFS(INDIRECT("'Assy PSI Shortage'!"&amp;SUBSTITUTE(ADDRESS(1,42+MATCH(S$2,INDIRECT("'Assy PSI Shortage'!"&amp;"AQ2:BA2"),0)),"$1","")&amp;":"&amp;SUBSTITUTE(ADDRESS(1,42+MATCH(S$2,INDIRECT("'Assy PSI Shortage'!"&amp;"AQ2:BA2"),0)),"$1","")),'Assy PSI Shortage'!$AP:$AP,'DA Injection'!$G542)+N("[[[                    Comment: Assy PSI                    ]]]")</f>
        <v>0</v>
      </c>
      <c r="T543" s="464"/>
      <c r="U543" s="463">
        <f ca="1">IF(SUMIFS(INDIRECT("'PSI WM REF'!"&amp;SUBSTITUTE(ADDRESS(1,MATCH(U$2,INDIRECT("'PSI WM REF'!"&amp;"5:5"),0)),"$1","")&amp;":"&amp;SUBSTITUTE(ADDRESS(1,MATCH(U$2,INDIRECT("'PSI WM REF'!"&amp;"5:5"),0)),"$1","")),INDIRECT("'PSI WM REF'!"&amp;"C:C"),$G542,INDIRECT("'PSI WM REF'!"&amp;"U:U"),"3.Balance stock (only SEHC)")&gt;0,0,IF(ABS(SUMIFS(INDIRECT("'PSI WM REF'!"&amp;SUBSTITUTE(ADDRESS(1,MATCH(U$2,INDIRECT("'PSI WM REF'!"&amp;"5:5"),0)),"$1","")&amp;":"&amp;SUBSTITUTE(ADDRESS(1,MATCH(U$2,INDIRECT("'PSI WM REF'!"&amp;"5:5"),0)),"$1","")),INDIRECT("'PSI WM REF'!"&amp;"C:C"),$G542,INDIRECT("'PSI WM REF'!"&amp;"U:U"),"3.Balance stock (only SEHC)"))&gt;SUMIFS(INDIRECT("'PSI WM REF'!"&amp;SUBSTITUTE(ADDRESS(1,MATCH(U$2,INDIRECT("'PSI WM REF'!"&amp;"5:5"),0)),"$1","")&amp;":"&amp;SUBSTITUTE(ADDRESS(1,MATCH(U$2,INDIRECT("'PSI WM REF'!"&amp;"5:5"),0)),"$1","")),INDIRECT("'PSI WM REF'!"&amp;"C:C"),$G542,INDIRECT("'PSI WM REF'!"&amp;"U:U"),"1.Requirements (필요량)"),SUMIFS(INDIRECT("'PSI WM REF'!"&amp;SUBSTITUTE(ADDRESS(1,MATCH(U$2,INDIRECT("'PSI WM REF'!"&amp;"5:5"),0)),"$1","")&amp;":"&amp;SUBSTITUTE(ADDRESS(1,MATCH(U$2,INDIRECT("'PSI WM REF'!"&amp;"5:5"),0)),"$1","")),INDIRECT("'PSI WM REF'!"&amp;"C:C"),$G542,INDIRECT("'PSI WM REF'!"&amp;"U:U"),"1.Requirements (필요량)"),ABS(SUMIFS(INDIRECT("'PSI WM REF'!"&amp;SUBSTITUTE(ADDRESS(1,MATCH(U$2,INDIRECT("'PSI WM REF'!"&amp;"5:5"),0)),"$1","")&amp;":"&amp;SUBSTITUTE(ADDRESS(1,MATCH(U$2,INDIRECT("'PSI WM REF'!"&amp;"5:5"),0)),"$1","")),INDIRECT("'PSI WM REF'!"&amp;"C:C"),$G542,INDIRECT("'PSI WM REF'!"&amp;"U:U"),"3.Balance stock (only SEHC)"))))+N(" [[[[               Comment: WM REF PSI              ]]]")+IFERROR(SUMIFS(INDIRECT("'PSI VC'!"&amp;SUBSTITUTE(ADDRESS(1,MATCH(U$2,INDIRECT("'PSI VC'!"&amp;"3:3"),0)),"$1","")&amp;":"&amp;SUBSTITUTE(ADDRESS(1,MATCH(U$2,INDIRECT("'PSI VC'!"&amp;"3:3"),0)),"$1","")),INDIRECT("'PSI VC'!"&amp;"A:A"),$G542),0)+N("[[[                    Comment: VC PSI                    ]]]")+SUMIFS(INDIRECT("'Assy PSI Shortage'!"&amp;SUBSTITUTE(ADDRESS(1,42+MATCH(U$2,INDIRECT("'Assy PSI Shortage'!"&amp;"AQ2:BA2"),0)),"$1","")&amp;":"&amp;SUBSTITUTE(ADDRESS(1,42+MATCH(U$2,INDIRECT("'Assy PSI Shortage'!"&amp;"AQ2:BA2"),0)),"$1","")),'Assy PSI Shortage'!$AP:$AP,'DA Injection'!$G542)+N("[[[                    Comment: Assy PSI                    ]]]")</f>
        <v>0</v>
      </c>
      <c r="V543" s="464"/>
      <c r="W543" s="463">
        <f ca="1">IF(SUMIFS(INDIRECT("'PSI WM REF'!"&amp;SUBSTITUTE(ADDRESS(1,MATCH(W$2,INDIRECT("'PSI WM REF'!"&amp;"5:5"),0)),"$1","")&amp;":"&amp;SUBSTITUTE(ADDRESS(1,MATCH(W$2,INDIRECT("'PSI WM REF'!"&amp;"5:5"),0)),"$1","")),INDIRECT("'PSI WM REF'!"&amp;"C:C"),$G542,INDIRECT("'PSI WM REF'!"&amp;"U:U"),"3.Balance stock (only SEHC)")&gt;0,0,IF(ABS(SUMIFS(INDIRECT("'PSI WM REF'!"&amp;SUBSTITUTE(ADDRESS(1,MATCH(W$2,INDIRECT("'PSI WM REF'!"&amp;"5:5"),0)),"$1","")&amp;":"&amp;SUBSTITUTE(ADDRESS(1,MATCH(W$2,INDIRECT("'PSI WM REF'!"&amp;"5:5"),0)),"$1","")),INDIRECT("'PSI WM REF'!"&amp;"C:C"),$G542,INDIRECT("'PSI WM REF'!"&amp;"U:U"),"3.Balance stock (only SEHC)"))&gt;SUMIFS(INDIRECT("'PSI WM REF'!"&amp;SUBSTITUTE(ADDRESS(1,MATCH(W$2,INDIRECT("'PSI WM REF'!"&amp;"5:5"),0)),"$1","")&amp;":"&amp;SUBSTITUTE(ADDRESS(1,MATCH(W$2,INDIRECT("'PSI WM REF'!"&amp;"5:5"),0)),"$1","")),INDIRECT("'PSI WM REF'!"&amp;"C:C"),$G542,INDIRECT("'PSI WM REF'!"&amp;"U:U"),"1.Requirements (필요량)"),SUMIFS(INDIRECT("'PSI WM REF'!"&amp;SUBSTITUTE(ADDRESS(1,MATCH(W$2,INDIRECT("'PSI WM REF'!"&amp;"5:5"),0)),"$1","")&amp;":"&amp;SUBSTITUTE(ADDRESS(1,MATCH(W$2,INDIRECT("'PSI WM REF'!"&amp;"5:5"),0)),"$1","")),INDIRECT("'PSI WM REF'!"&amp;"C:C"),$G542,INDIRECT("'PSI WM REF'!"&amp;"U:U"),"1.Requirements (필요량)"),ABS(SUMIFS(INDIRECT("'PSI WM REF'!"&amp;SUBSTITUTE(ADDRESS(1,MATCH(W$2,INDIRECT("'PSI WM REF'!"&amp;"5:5"),0)),"$1","")&amp;":"&amp;SUBSTITUTE(ADDRESS(1,MATCH(W$2,INDIRECT("'PSI WM REF'!"&amp;"5:5"),0)),"$1","")),INDIRECT("'PSI WM REF'!"&amp;"C:C"),$G542,INDIRECT("'PSI WM REF'!"&amp;"U:U"),"3.Balance stock (only SEHC)"))))+N(" [[[[               Comment: WM REF PSI              ]]]")+IFERROR(SUMIFS(INDIRECT("'PSI VC'!"&amp;SUBSTITUTE(ADDRESS(1,MATCH(W$2,INDIRECT("'PSI VC'!"&amp;"3:3"),0)),"$1","")&amp;":"&amp;SUBSTITUTE(ADDRESS(1,MATCH(W$2,INDIRECT("'PSI VC'!"&amp;"3:3"),0)),"$1","")),INDIRECT("'PSI VC'!"&amp;"A:A"),$G542),0)+N("[[[                    Comment: VC PSI                    ]]]")+SUMIFS(INDIRECT("'Assy PSI Shortage'!"&amp;SUBSTITUTE(ADDRESS(1,42+MATCH(W$2,INDIRECT("'Assy PSI Shortage'!"&amp;"AQ2:BA2"),0)),"$1","")&amp;":"&amp;SUBSTITUTE(ADDRESS(1,42+MATCH(W$2,INDIRECT("'Assy PSI Shortage'!"&amp;"AQ2:BA2"),0)),"$1","")),'Assy PSI Shortage'!$AP:$AP,'DA Injection'!$G542)+N("[[[                    Comment: Assy PSI                    ]]]")</f>
        <v>0</v>
      </c>
      <c r="X543" s="464"/>
      <c r="Y543" s="463">
        <f ca="1">IF(SUMIFS(INDIRECT("'PSI WM REF'!"&amp;SUBSTITUTE(ADDRESS(1,MATCH(Y$2,INDIRECT("'PSI WM REF'!"&amp;"5:5"),0)),"$1","")&amp;":"&amp;SUBSTITUTE(ADDRESS(1,MATCH(Y$2,INDIRECT("'PSI WM REF'!"&amp;"5:5"),0)),"$1","")),INDIRECT("'PSI WM REF'!"&amp;"C:C"),$G542,INDIRECT("'PSI WM REF'!"&amp;"U:U"),"3.Balance stock (only SEHC)")&gt;0,0,IF(ABS(SUMIFS(INDIRECT("'PSI WM REF'!"&amp;SUBSTITUTE(ADDRESS(1,MATCH(Y$2,INDIRECT("'PSI WM REF'!"&amp;"5:5"),0)),"$1","")&amp;":"&amp;SUBSTITUTE(ADDRESS(1,MATCH(Y$2,INDIRECT("'PSI WM REF'!"&amp;"5:5"),0)),"$1","")),INDIRECT("'PSI WM REF'!"&amp;"C:C"),$G542,INDIRECT("'PSI WM REF'!"&amp;"U:U"),"3.Balance stock (only SEHC)"))&gt;SUMIFS(INDIRECT("'PSI WM REF'!"&amp;SUBSTITUTE(ADDRESS(1,MATCH(Y$2,INDIRECT("'PSI WM REF'!"&amp;"5:5"),0)),"$1","")&amp;":"&amp;SUBSTITUTE(ADDRESS(1,MATCH(Y$2,INDIRECT("'PSI WM REF'!"&amp;"5:5"),0)),"$1","")),INDIRECT("'PSI WM REF'!"&amp;"C:C"),$G542,INDIRECT("'PSI WM REF'!"&amp;"U:U"),"1.Requirements (필요량)"),SUMIFS(INDIRECT("'PSI WM REF'!"&amp;SUBSTITUTE(ADDRESS(1,MATCH(Y$2,INDIRECT("'PSI WM REF'!"&amp;"5:5"),0)),"$1","")&amp;":"&amp;SUBSTITUTE(ADDRESS(1,MATCH(Y$2,INDIRECT("'PSI WM REF'!"&amp;"5:5"),0)),"$1","")),INDIRECT("'PSI WM REF'!"&amp;"C:C"),$G542,INDIRECT("'PSI WM REF'!"&amp;"U:U"),"1.Requirements (필요량)"),ABS(SUMIFS(INDIRECT("'PSI WM REF'!"&amp;SUBSTITUTE(ADDRESS(1,MATCH(Y$2,INDIRECT("'PSI WM REF'!"&amp;"5:5"),0)),"$1","")&amp;":"&amp;SUBSTITUTE(ADDRESS(1,MATCH(Y$2,INDIRECT("'PSI WM REF'!"&amp;"5:5"),0)),"$1","")),INDIRECT("'PSI WM REF'!"&amp;"C:C"),$G542,INDIRECT("'PSI WM REF'!"&amp;"U:U"),"3.Balance stock (only SEHC)"))))+N(" [[[[               Comment: WM REF PSI              ]]]")+IFERROR(SUMIFS(INDIRECT("'PSI VC'!"&amp;SUBSTITUTE(ADDRESS(1,MATCH(Y$2,INDIRECT("'PSI VC'!"&amp;"3:3"),0)),"$1","")&amp;":"&amp;SUBSTITUTE(ADDRESS(1,MATCH(Y$2,INDIRECT("'PSI VC'!"&amp;"3:3"),0)),"$1","")),INDIRECT("'PSI VC'!"&amp;"A:A"),$G542),0)+N("[[[                    Comment: VC PSI                    ]]]")+SUMIFS(INDIRECT("'Assy PSI Shortage'!"&amp;SUBSTITUTE(ADDRESS(1,42+MATCH(Y$2,INDIRECT("'Assy PSI Shortage'!"&amp;"AQ2:BA2"),0)),"$1","")&amp;":"&amp;SUBSTITUTE(ADDRESS(1,42+MATCH(Y$2,INDIRECT("'Assy PSI Shortage'!"&amp;"AQ2:BA2"),0)),"$1","")),'Assy PSI Shortage'!$AP:$AP,'DA Injection'!$G542)+N("[[[                    Comment: Assy PSI                    ]]]")</f>
        <v>0</v>
      </c>
      <c r="Z543" s="464"/>
      <c r="AA543" s="463">
        <f ca="1">IF(SUMIFS(INDIRECT("'PSI WM REF'!"&amp;SUBSTITUTE(ADDRESS(1,MATCH(AA$2,INDIRECT("'PSI WM REF'!"&amp;"5:5"),0)),"$1","")&amp;":"&amp;SUBSTITUTE(ADDRESS(1,MATCH(AA$2,INDIRECT("'PSI WM REF'!"&amp;"5:5"),0)),"$1","")),INDIRECT("'PSI WM REF'!"&amp;"C:C"),$G542,INDIRECT("'PSI WM REF'!"&amp;"U:U"),"3.Balance stock (only SEHC)")&gt;0,0,IF(ABS(SUMIFS(INDIRECT("'PSI WM REF'!"&amp;SUBSTITUTE(ADDRESS(1,MATCH(AA$2,INDIRECT("'PSI WM REF'!"&amp;"5:5"),0)),"$1","")&amp;":"&amp;SUBSTITUTE(ADDRESS(1,MATCH(AA$2,INDIRECT("'PSI WM REF'!"&amp;"5:5"),0)),"$1","")),INDIRECT("'PSI WM REF'!"&amp;"C:C"),$G542,INDIRECT("'PSI WM REF'!"&amp;"U:U"),"3.Balance stock (only SEHC)"))&gt;SUMIFS(INDIRECT("'PSI WM REF'!"&amp;SUBSTITUTE(ADDRESS(1,MATCH(AA$2,INDIRECT("'PSI WM REF'!"&amp;"5:5"),0)),"$1","")&amp;":"&amp;SUBSTITUTE(ADDRESS(1,MATCH(AA$2,INDIRECT("'PSI WM REF'!"&amp;"5:5"),0)),"$1","")),INDIRECT("'PSI WM REF'!"&amp;"C:C"),$G542,INDIRECT("'PSI WM REF'!"&amp;"U:U"),"1.Requirements (필요량)"),SUMIFS(INDIRECT("'PSI WM REF'!"&amp;SUBSTITUTE(ADDRESS(1,MATCH(AA$2,INDIRECT("'PSI WM REF'!"&amp;"5:5"),0)),"$1","")&amp;":"&amp;SUBSTITUTE(ADDRESS(1,MATCH(AA$2,INDIRECT("'PSI WM REF'!"&amp;"5:5"),0)),"$1","")),INDIRECT("'PSI WM REF'!"&amp;"C:C"),$G542,INDIRECT("'PSI WM REF'!"&amp;"U:U"),"1.Requirements (필요량)"),ABS(SUMIFS(INDIRECT("'PSI WM REF'!"&amp;SUBSTITUTE(ADDRESS(1,MATCH(AA$2,INDIRECT("'PSI WM REF'!"&amp;"5:5"),0)),"$1","")&amp;":"&amp;SUBSTITUTE(ADDRESS(1,MATCH(AA$2,INDIRECT("'PSI WM REF'!"&amp;"5:5"),0)),"$1","")),INDIRECT("'PSI WM REF'!"&amp;"C:C"),$G542,INDIRECT("'PSI WM REF'!"&amp;"U:U"),"3.Balance stock (only SEHC)"))))+N(" [[[[               Comment: WM REF PSI              ]]]")+IFERROR(SUMIFS(INDIRECT("'PSI VC'!"&amp;SUBSTITUTE(ADDRESS(1,MATCH(AA$2,INDIRECT("'PSI VC'!"&amp;"3:3"),0)),"$1","")&amp;":"&amp;SUBSTITUTE(ADDRESS(1,MATCH(AA$2,INDIRECT("'PSI VC'!"&amp;"3:3"),0)),"$1","")),INDIRECT("'PSI VC'!"&amp;"A:A"),$G542),0)+N("[[[                    Comment: VC PSI                    ]]]")+SUMIFS(INDIRECT("'Assy PSI Shortage'!"&amp;SUBSTITUTE(ADDRESS(1,42+MATCH(AA$2,INDIRECT("'Assy PSI Shortage'!"&amp;"AQ2:BA2"),0)),"$1","")&amp;":"&amp;SUBSTITUTE(ADDRESS(1,42+MATCH(AA$2,INDIRECT("'Assy PSI Shortage'!"&amp;"AQ2:BA2"),0)),"$1","")),'Assy PSI Shortage'!$AP:$AP,'DA Injection'!$G542)+N("[[[                    Comment: Assy PSI                    ]]]")</f>
        <v>0</v>
      </c>
      <c r="AB543" s="464"/>
      <c r="AC543" s="463">
        <f ca="1">IF(SUMIFS(INDIRECT("'PSI WM REF'!"&amp;SUBSTITUTE(ADDRESS(1,MATCH(AC$2,INDIRECT("'PSI WM REF'!"&amp;"5:5"),0)),"$1","")&amp;":"&amp;SUBSTITUTE(ADDRESS(1,MATCH(AC$2,INDIRECT("'PSI WM REF'!"&amp;"5:5"),0)),"$1","")),INDIRECT("'PSI WM REF'!"&amp;"C:C"),$G542,INDIRECT("'PSI WM REF'!"&amp;"U:U"),"3.Balance stock (only SEHC)")&gt;0,0,IF(ABS(SUMIFS(INDIRECT("'PSI WM REF'!"&amp;SUBSTITUTE(ADDRESS(1,MATCH(AC$2,INDIRECT("'PSI WM REF'!"&amp;"5:5"),0)),"$1","")&amp;":"&amp;SUBSTITUTE(ADDRESS(1,MATCH(AC$2,INDIRECT("'PSI WM REF'!"&amp;"5:5"),0)),"$1","")),INDIRECT("'PSI WM REF'!"&amp;"C:C"),$G542,INDIRECT("'PSI WM REF'!"&amp;"U:U"),"3.Balance stock (only SEHC)"))&gt;SUMIFS(INDIRECT("'PSI WM REF'!"&amp;SUBSTITUTE(ADDRESS(1,MATCH(AC$2,INDIRECT("'PSI WM REF'!"&amp;"5:5"),0)),"$1","")&amp;":"&amp;SUBSTITUTE(ADDRESS(1,MATCH(AC$2,INDIRECT("'PSI WM REF'!"&amp;"5:5"),0)),"$1","")),INDIRECT("'PSI WM REF'!"&amp;"C:C"),$G542,INDIRECT("'PSI WM REF'!"&amp;"U:U"),"1.Requirements (필요량)"),SUMIFS(INDIRECT("'PSI WM REF'!"&amp;SUBSTITUTE(ADDRESS(1,MATCH(AC$2,INDIRECT("'PSI WM REF'!"&amp;"5:5"),0)),"$1","")&amp;":"&amp;SUBSTITUTE(ADDRESS(1,MATCH(AC$2,INDIRECT("'PSI WM REF'!"&amp;"5:5"),0)),"$1","")),INDIRECT("'PSI WM REF'!"&amp;"C:C"),$G542,INDIRECT("'PSI WM REF'!"&amp;"U:U"),"1.Requirements (필요량)"),ABS(SUMIFS(INDIRECT("'PSI WM REF'!"&amp;SUBSTITUTE(ADDRESS(1,MATCH(AC$2,INDIRECT("'PSI WM REF'!"&amp;"5:5"),0)),"$1","")&amp;":"&amp;SUBSTITUTE(ADDRESS(1,MATCH(AC$2,INDIRECT("'PSI WM REF'!"&amp;"5:5"),0)),"$1","")),INDIRECT("'PSI WM REF'!"&amp;"C:C"),$G542,INDIRECT("'PSI WM REF'!"&amp;"U:U"),"3.Balance stock (only SEHC)"))))+N(" [[[[               Comment: WM REF PSI              ]]]")+IFERROR(SUMIFS(INDIRECT("'PSI VC'!"&amp;SUBSTITUTE(ADDRESS(1,MATCH(AC$2,INDIRECT("'PSI VC'!"&amp;"3:3"),0)),"$1","")&amp;":"&amp;SUBSTITUTE(ADDRESS(1,MATCH(AC$2,INDIRECT("'PSI VC'!"&amp;"3:3"),0)),"$1","")),INDIRECT("'PSI VC'!"&amp;"A:A"),$G542),0)+N("[[[                    Comment: VC PSI                    ]]]")+SUMIFS(INDIRECT("'Assy PSI Shortage'!"&amp;SUBSTITUTE(ADDRESS(1,42+MATCH(AC$2,INDIRECT("'Assy PSI Shortage'!"&amp;"AQ2:BA2"),0)),"$1","")&amp;":"&amp;SUBSTITUTE(ADDRESS(1,42+MATCH(AC$2,INDIRECT("'Assy PSI Shortage'!"&amp;"AQ2:BA2"),0)),"$1","")),'Assy PSI Shortage'!$AP:$AP,'DA Injection'!$G542)+N("[[[                    Comment: Assy PSI                    ]]]")</f>
        <v>0</v>
      </c>
      <c r="AD543" s="464"/>
      <c r="AE543" s="463">
        <f ca="1">IF(SUMIFS(INDIRECT("'PSI WM REF'!"&amp;SUBSTITUTE(ADDRESS(1,MATCH(AE$2,INDIRECT("'PSI WM REF'!"&amp;"5:5"),0)),"$1","")&amp;":"&amp;SUBSTITUTE(ADDRESS(1,MATCH(AE$2,INDIRECT("'PSI WM REF'!"&amp;"5:5"),0)),"$1","")),INDIRECT("'PSI WM REF'!"&amp;"C:C"),$G542,INDIRECT("'PSI WM REF'!"&amp;"U:U"),"3.Balance stock (only SEHC)")&gt;0,0,IF(ABS(SUMIFS(INDIRECT("'PSI WM REF'!"&amp;SUBSTITUTE(ADDRESS(1,MATCH(AE$2,INDIRECT("'PSI WM REF'!"&amp;"5:5"),0)),"$1","")&amp;":"&amp;SUBSTITUTE(ADDRESS(1,MATCH(AE$2,INDIRECT("'PSI WM REF'!"&amp;"5:5"),0)),"$1","")),INDIRECT("'PSI WM REF'!"&amp;"C:C"),$G542,INDIRECT("'PSI WM REF'!"&amp;"U:U"),"3.Balance stock (only SEHC)"))&gt;SUMIFS(INDIRECT("'PSI WM REF'!"&amp;SUBSTITUTE(ADDRESS(1,MATCH(AE$2,INDIRECT("'PSI WM REF'!"&amp;"5:5"),0)),"$1","")&amp;":"&amp;SUBSTITUTE(ADDRESS(1,MATCH(AE$2,INDIRECT("'PSI WM REF'!"&amp;"5:5"),0)),"$1","")),INDIRECT("'PSI WM REF'!"&amp;"C:C"),$G542,INDIRECT("'PSI WM REF'!"&amp;"U:U"),"1.Requirements (필요량)"),SUMIFS(INDIRECT("'PSI WM REF'!"&amp;SUBSTITUTE(ADDRESS(1,MATCH(AE$2,INDIRECT("'PSI WM REF'!"&amp;"5:5"),0)),"$1","")&amp;":"&amp;SUBSTITUTE(ADDRESS(1,MATCH(AE$2,INDIRECT("'PSI WM REF'!"&amp;"5:5"),0)),"$1","")),INDIRECT("'PSI WM REF'!"&amp;"C:C"),$G542,INDIRECT("'PSI WM REF'!"&amp;"U:U"),"1.Requirements (필요량)"),ABS(SUMIFS(INDIRECT("'PSI WM REF'!"&amp;SUBSTITUTE(ADDRESS(1,MATCH(AE$2,INDIRECT("'PSI WM REF'!"&amp;"5:5"),0)),"$1","")&amp;":"&amp;SUBSTITUTE(ADDRESS(1,MATCH(AE$2,INDIRECT("'PSI WM REF'!"&amp;"5:5"),0)),"$1","")),INDIRECT("'PSI WM REF'!"&amp;"C:C"),$G542,INDIRECT("'PSI WM REF'!"&amp;"U:U"),"3.Balance stock (only SEHC)"))))+N(" [[[[               Comment: WM REF PSI              ]]]")+IFERROR(SUMIFS(INDIRECT("'PSI VC'!"&amp;SUBSTITUTE(ADDRESS(1,MATCH(AE$2,INDIRECT("'PSI VC'!"&amp;"3:3"),0)),"$1","")&amp;":"&amp;SUBSTITUTE(ADDRESS(1,MATCH(AE$2,INDIRECT("'PSI VC'!"&amp;"3:3"),0)),"$1","")),INDIRECT("'PSI VC'!"&amp;"A:A"),$G542),0)+N("[[[                    Comment: VC PSI                    ]]]")+SUMIFS(INDIRECT("'Assy PSI Shortage'!"&amp;SUBSTITUTE(ADDRESS(1,42+MATCH(AE$2,INDIRECT("'Assy PSI Shortage'!"&amp;"AQ2:BA2"),0)),"$1","")&amp;":"&amp;SUBSTITUTE(ADDRESS(1,42+MATCH(AE$2,INDIRECT("'Assy PSI Shortage'!"&amp;"AQ2:BA2"),0)),"$1","")),'Assy PSI Shortage'!$AP:$AP,'DA Injection'!$G542)+N("[[[                    Comment: Assy PSI                    ]]]")</f>
        <v>0</v>
      </c>
      <c r="AF543" s="464"/>
      <c r="AG543" s="463">
        <f ca="1">IF(SUMIFS(INDIRECT("'PSI WM REF'!"&amp;SUBSTITUTE(ADDRESS(1,MATCH(AG$2,INDIRECT("'PSI WM REF'!"&amp;"5:5"),0)),"$1","")&amp;":"&amp;SUBSTITUTE(ADDRESS(1,MATCH(AG$2,INDIRECT("'PSI WM REF'!"&amp;"5:5"),0)),"$1","")),INDIRECT("'PSI WM REF'!"&amp;"C:C"),$G542,INDIRECT("'PSI WM REF'!"&amp;"U:U"),"3.Balance stock (only SEHC)")&gt;0,0,IF(ABS(SUMIFS(INDIRECT("'PSI WM REF'!"&amp;SUBSTITUTE(ADDRESS(1,MATCH(AG$2,INDIRECT("'PSI WM REF'!"&amp;"5:5"),0)),"$1","")&amp;":"&amp;SUBSTITUTE(ADDRESS(1,MATCH(AG$2,INDIRECT("'PSI WM REF'!"&amp;"5:5"),0)),"$1","")),INDIRECT("'PSI WM REF'!"&amp;"C:C"),$G542,INDIRECT("'PSI WM REF'!"&amp;"U:U"),"3.Balance stock (only SEHC)"))&gt;SUMIFS(INDIRECT("'PSI WM REF'!"&amp;SUBSTITUTE(ADDRESS(1,MATCH(AG$2,INDIRECT("'PSI WM REF'!"&amp;"5:5"),0)),"$1","")&amp;":"&amp;SUBSTITUTE(ADDRESS(1,MATCH(AG$2,INDIRECT("'PSI WM REF'!"&amp;"5:5"),0)),"$1","")),INDIRECT("'PSI WM REF'!"&amp;"C:C"),$G542,INDIRECT("'PSI WM REF'!"&amp;"U:U"),"1.Requirements (필요량)"),SUMIFS(INDIRECT("'PSI WM REF'!"&amp;SUBSTITUTE(ADDRESS(1,MATCH(AG$2,INDIRECT("'PSI WM REF'!"&amp;"5:5"),0)),"$1","")&amp;":"&amp;SUBSTITUTE(ADDRESS(1,MATCH(AG$2,INDIRECT("'PSI WM REF'!"&amp;"5:5"),0)),"$1","")),INDIRECT("'PSI WM REF'!"&amp;"C:C"),$G542,INDIRECT("'PSI WM REF'!"&amp;"U:U"),"1.Requirements (필요량)"),ABS(SUMIFS(INDIRECT("'PSI WM REF'!"&amp;SUBSTITUTE(ADDRESS(1,MATCH(AG$2,INDIRECT("'PSI WM REF'!"&amp;"5:5"),0)),"$1","")&amp;":"&amp;SUBSTITUTE(ADDRESS(1,MATCH(AG$2,INDIRECT("'PSI WM REF'!"&amp;"5:5"),0)),"$1","")),INDIRECT("'PSI WM REF'!"&amp;"C:C"),$G542,INDIRECT("'PSI WM REF'!"&amp;"U:U"),"3.Balance stock (only SEHC)"))))+N(" [[[[               Comment: WM REF PSI              ]]]")+IFERROR(SUMIFS(INDIRECT("'PSI VC'!"&amp;SUBSTITUTE(ADDRESS(1,MATCH(AG$2,INDIRECT("'PSI VC'!"&amp;"3:3"),0)),"$1","")&amp;":"&amp;SUBSTITUTE(ADDRESS(1,MATCH(AG$2,INDIRECT("'PSI VC'!"&amp;"3:3"),0)),"$1","")),INDIRECT("'PSI VC'!"&amp;"A:A"),$G542),0)+N("[[[                    Comment: VC PSI                    ]]]")+SUMIFS(INDIRECT("'Assy PSI Shortage'!"&amp;SUBSTITUTE(ADDRESS(1,42+MATCH(AG$2,INDIRECT("'Assy PSI Shortage'!"&amp;"AQ2:BA2"),0)),"$1","")&amp;":"&amp;SUBSTITUTE(ADDRESS(1,42+MATCH(AG$2,INDIRECT("'Assy PSI Shortage'!"&amp;"AQ2:BA2"),0)),"$1","")),'Assy PSI Shortage'!$AP:$AP,'DA Injection'!$G542)+N("[[[                    Comment: Assy PSI                    ]]]")</f>
        <v>0</v>
      </c>
      <c r="AH543" s="464"/>
      <c r="AI543" s="463">
        <f ca="1">IF(SUMIFS(INDIRECT("'PSI WM REF'!"&amp;SUBSTITUTE(ADDRESS(1,MATCH(AI$2,INDIRECT("'PSI WM REF'!"&amp;"5:5"),0)),"$1","")&amp;":"&amp;SUBSTITUTE(ADDRESS(1,MATCH(AI$2,INDIRECT("'PSI WM REF'!"&amp;"5:5"),0)),"$1","")),INDIRECT("'PSI WM REF'!"&amp;"C:C"),$G542,INDIRECT("'PSI WM REF'!"&amp;"U:U"),"3.Balance stock (only SEHC)")&gt;0,0,IF(ABS(SUMIFS(INDIRECT("'PSI WM REF'!"&amp;SUBSTITUTE(ADDRESS(1,MATCH(AI$2,INDIRECT("'PSI WM REF'!"&amp;"5:5"),0)),"$1","")&amp;":"&amp;SUBSTITUTE(ADDRESS(1,MATCH(AI$2,INDIRECT("'PSI WM REF'!"&amp;"5:5"),0)),"$1","")),INDIRECT("'PSI WM REF'!"&amp;"C:C"),$G542,INDIRECT("'PSI WM REF'!"&amp;"U:U"),"3.Balance stock (only SEHC)"))&gt;SUMIFS(INDIRECT("'PSI WM REF'!"&amp;SUBSTITUTE(ADDRESS(1,MATCH(AI$2,INDIRECT("'PSI WM REF'!"&amp;"5:5"),0)),"$1","")&amp;":"&amp;SUBSTITUTE(ADDRESS(1,MATCH(AI$2,INDIRECT("'PSI WM REF'!"&amp;"5:5"),0)),"$1","")),INDIRECT("'PSI WM REF'!"&amp;"C:C"),$G542,INDIRECT("'PSI WM REF'!"&amp;"U:U"),"1.Requirements (필요량)"),SUMIFS(INDIRECT("'PSI WM REF'!"&amp;SUBSTITUTE(ADDRESS(1,MATCH(AI$2,INDIRECT("'PSI WM REF'!"&amp;"5:5"),0)),"$1","")&amp;":"&amp;SUBSTITUTE(ADDRESS(1,MATCH(AI$2,INDIRECT("'PSI WM REF'!"&amp;"5:5"),0)),"$1","")),INDIRECT("'PSI WM REF'!"&amp;"C:C"),$G542,INDIRECT("'PSI WM REF'!"&amp;"U:U"),"1.Requirements (필요량)"),ABS(SUMIFS(INDIRECT("'PSI WM REF'!"&amp;SUBSTITUTE(ADDRESS(1,MATCH(AI$2,INDIRECT("'PSI WM REF'!"&amp;"5:5"),0)),"$1","")&amp;":"&amp;SUBSTITUTE(ADDRESS(1,MATCH(AI$2,INDIRECT("'PSI WM REF'!"&amp;"5:5"),0)),"$1","")),INDIRECT("'PSI WM REF'!"&amp;"C:C"),$G542,INDIRECT("'PSI WM REF'!"&amp;"U:U"),"3.Balance stock (only SEHC)"))))+N(" [[[[               Comment: WM REF PSI              ]]]")+IFERROR(SUMIFS(INDIRECT("'PSI VC'!"&amp;SUBSTITUTE(ADDRESS(1,MATCH(AI$2,INDIRECT("'PSI VC'!"&amp;"3:3"),0)),"$1","")&amp;":"&amp;SUBSTITUTE(ADDRESS(1,MATCH(AI$2,INDIRECT("'PSI VC'!"&amp;"3:3"),0)),"$1","")),INDIRECT("'PSI VC'!"&amp;"A:A"),$G542),0)+N("[[[                    Comment: VC PSI                    ]]]")+SUMIFS(INDIRECT("'Assy PSI Shortage'!"&amp;SUBSTITUTE(ADDRESS(1,42+MATCH(AI$2,INDIRECT("'Assy PSI Shortage'!"&amp;"AQ2:BA2"),0)),"$1","")&amp;":"&amp;SUBSTITUTE(ADDRESS(1,42+MATCH(AI$2,INDIRECT("'Assy PSI Shortage'!"&amp;"AQ2:BA2"),0)),"$1","")),'Assy PSI Shortage'!$AP:$AP,'DA Injection'!$G542)+N("[[[                    Comment: Assy PSI                    ]]]")</f>
        <v>0</v>
      </c>
      <c r="AJ543" s="464"/>
      <c r="AK543" s="150"/>
      <c r="AL543" s="150"/>
      <c r="AM543" s="150"/>
      <c r="AN543" s="150"/>
      <c r="AO543" s="150"/>
      <c r="AP543" s="150"/>
      <c r="AQ543" s="150"/>
      <c r="AR543" s="150"/>
      <c r="AS543" s="150"/>
      <c r="AT543" s="150"/>
      <c r="AU543" s="150"/>
      <c r="AV543" s="150"/>
      <c r="AW543" s="150"/>
      <c r="AX543" s="150"/>
      <c r="AY543" s="150"/>
      <c r="AZ543" s="150"/>
      <c r="BA543" s="150"/>
      <c r="BB543" s="150"/>
      <c r="BC543" s="150"/>
      <c r="BD543" s="150"/>
      <c r="BE543" s="150"/>
      <c r="BF543" s="150"/>
      <c r="BG543" s="150"/>
      <c r="BH543" s="150"/>
      <c r="BI543" s="150"/>
      <c r="BJ543" s="150"/>
      <c r="BK543" s="150"/>
      <c r="BL543" s="150"/>
      <c r="BM543" s="150"/>
      <c r="BN543" s="150"/>
      <c r="BO543" s="150"/>
      <c r="BP543" s="150"/>
      <c r="BQ543" s="150"/>
      <c r="BR543" s="150"/>
    </row>
    <row r="544" spans="1:70" s="115" customFormat="1" ht="33">
      <c r="A544" s="114"/>
      <c r="B544" s="121"/>
      <c r="C544" s="144">
        <f t="shared" ca="1" si="613"/>
        <v>78</v>
      </c>
      <c r="D544" s="264" t="str">
        <f t="shared" ca="1" si="613"/>
        <v>-</v>
      </c>
      <c r="E544" s="144" t="e">
        <f t="shared" ref="E544:M544" ca="1" si="647">E543</f>
        <v>#N/A</v>
      </c>
      <c r="F544" s="144" t="e">
        <f t="shared" ca="1" si="647"/>
        <v>#N/A</v>
      </c>
      <c r="G544" s="144">
        <f t="shared" ca="1" si="647"/>
        <v>0</v>
      </c>
      <c r="H544" s="196">
        <f t="shared" ca="1" si="647"/>
        <v>0</v>
      </c>
      <c r="I544" s="144">
        <f t="shared" si="647"/>
        <v>0</v>
      </c>
      <c r="J544" s="212" t="e">
        <f t="shared" ca="1" si="647"/>
        <v>#N/A</v>
      </c>
      <c r="K544" s="146">
        <f t="shared" ca="1" si="647"/>
        <v>0</v>
      </c>
      <c r="L544" s="146" t="e">
        <f t="shared" ca="1" si="647"/>
        <v>#N/A</v>
      </c>
      <c r="M544" s="146" t="e">
        <f t="shared" ca="1" si="647"/>
        <v>#N/A</v>
      </c>
      <c r="N544" s="193" t="e">
        <f t="shared" ca="1" si="623"/>
        <v>#N/A</v>
      </c>
      <c r="O544" s="134"/>
      <c r="P544" s="127" t="s">
        <v>240</v>
      </c>
      <c r="Q544" s="208"/>
      <c r="R544" s="208"/>
      <c r="S544" s="208"/>
      <c r="T544" s="208"/>
      <c r="U544" s="208"/>
      <c r="V544" s="208"/>
      <c r="W544" s="208"/>
      <c r="X544" s="208"/>
      <c r="Y544" s="208"/>
      <c r="Z544" s="208"/>
      <c r="AA544" s="208"/>
      <c r="AB544" s="208"/>
      <c r="AC544" s="208"/>
      <c r="AD544" s="208"/>
      <c r="AE544" s="208"/>
      <c r="AF544" s="208"/>
      <c r="AG544" s="208"/>
      <c r="AH544" s="208"/>
      <c r="AI544" s="208"/>
      <c r="AJ544" s="208"/>
      <c r="AK544" s="150"/>
      <c r="AL544" s="150"/>
      <c r="AM544" s="150"/>
      <c r="AN544" s="150"/>
      <c r="AO544" s="150"/>
      <c r="AP544" s="150"/>
      <c r="AQ544" s="150"/>
      <c r="AR544" s="150"/>
      <c r="AS544" s="150"/>
      <c r="AT544" s="150"/>
      <c r="AU544" s="150"/>
      <c r="AV544" s="150"/>
      <c r="AW544" s="150"/>
      <c r="AX544" s="150"/>
      <c r="AY544" s="150"/>
      <c r="AZ544" s="150"/>
      <c r="BA544" s="150"/>
      <c r="BB544" s="150"/>
      <c r="BC544" s="150"/>
      <c r="BD544" s="150"/>
      <c r="BE544" s="150"/>
      <c r="BF544" s="150"/>
      <c r="BG544" s="150"/>
      <c r="BH544" s="150"/>
      <c r="BI544" s="150"/>
      <c r="BJ544" s="150"/>
      <c r="BK544" s="150"/>
      <c r="BL544" s="150"/>
      <c r="BM544" s="150"/>
      <c r="BN544" s="150"/>
      <c r="BO544" s="150"/>
      <c r="BP544" s="150"/>
      <c r="BQ544" s="150"/>
      <c r="BR544" s="150"/>
    </row>
    <row r="545" spans="1:70" s="55" customFormat="1" ht="33">
      <c r="A545" s="54" t="str">
        <f ca="1">IF(ISTEXT($G545),COUNTIF($G$6:$G545,"*")," ")</f>
        <v xml:space="preserve"> </v>
      </c>
      <c r="B545" s="122">
        <v>43524</v>
      </c>
      <c r="C545" s="144">
        <f t="shared" ca="1" si="613"/>
        <v>78</v>
      </c>
      <c r="D545" s="264" t="str">
        <f t="shared" ca="1" si="613"/>
        <v>-</v>
      </c>
      <c r="E545" s="144" t="e">
        <f t="shared" ref="E545:M545" ca="1" si="648">E544</f>
        <v>#N/A</v>
      </c>
      <c r="F545" s="144" t="e">
        <f t="shared" ca="1" si="648"/>
        <v>#N/A</v>
      </c>
      <c r="G545" s="144">
        <f t="shared" ca="1" si="648"/>
        <v>0</v>
      </c>
      <c r="H545" s="196">
        <f t="shared" ca="1" si="648"/>
        <v>0</v>
      </c>
      <c r="I545" s="144">
        <f t="shared" si="648"/>
        <v>0</v>
      </c>
      <c r="J545" s="212" t="e">
        <f t="shared" ca="1" si="648"/>
        <v>#N/A</v>
      </c>
      <c r="K545" s="146">
        <f t="shared" ca="1" si="648"/>
        <v>0</v>
      </c>
      <c r="L545" s="146" t="e">
        <f t="shared" ca="1" si="648"/>
        <v>#N/A</v>
      </c>
      <c r="M545" s="146" t="e">
        <f t="shared" ca="1" si="648"/>
        <v>#N/A</v>
      </c>
      <c r="N545" s="193" t="e">
        <f t="shared" ca="1" si="623"/>
        <v>#N/A</v>
      </c>
      <c r="O545" s="198" t="e">
        <f ca="1">SUM(Q545:AJ545)-H542-I542</f>
        <v>#N/A</v>
      </c>
      <c r="P545" s="127" t="s">
        <v>232</v>
      </c>
      <c r="Q545" s="128" t="e">
        <f t="shared" ref="Q545:AJ545" ca="1" si="649">Q544*$N542</f>
        <v>#N/A</v>
      </c>
      <c r="R545" s="128" t="e">
        <f t="shared" ca="1" si="649"/>
        <v>#N/A</v>
      </c>
      <c r="S545" s="128" t="e">
        <f t="shared" ca="1" si="649"/>
        <v>#N/A</v>
      </c>
      <c r="T545" s="128" t="e">
        <f t="shared" ca="1" si="649"/>
        <v>#N/A</v>
      </c>
      <c r="U545" s="128" t="e">
        <f t="shared" ca="1" si="649"/>
        <v>#N/A</v>
      </c>
      <c r="V545" s="128" t="e">
        <f t="shared" ca="1" si="649"/>
        <v>#N/A</v>
      </c>
      <c r="W545" s="128" t="e">
        <f t="shared" ca="1" si="649"/>
        <v>#N/A</v>
      </c>
      <c r="X545" s="128" t="e">
        <f t="shared" ca="1" si="649"/>
        <v>#N/A</v>
      </c>
      <c r="Y545" s="128" t="e">
        <f t="shared" ca="1" si="649"/>
        <v>#N/A</v>
      </c>
      <c r="Z545" s="128" t="e">
        <f t="shared" ca="1" si="649"/>
        <v>#N/A</v>
      </c>
      <c r="AA545" s="128" t="e">
        <f t="shared" ca="1" si="649"/>
        <v>#N/A</v>
      </c>
      <c r="AB545" s="128" t="e">
        <f t="shared" ca="1" si="649"/>
        <v>#N/A</v>
      </c>
      <c r="AC545" s="128" t="e">
        <f t="shared" ca="1" si="649"/>
        <v>#N/A</v>
      </c>
      <c r="AD545" s="128" t="e">
        <f t="shared" ca="1" si="649"/>
        <v>#N/A</v>
      </c>
      <c r="AE545" s="128" t="e">
        <f t="shared" ca="1" si="649"/>
        <v>#N/A</v>
      </c>
      <c r="AF545" s="128" t="e">
        <f t="shared" ca="1" si="649"/>
        <v>#N/A</v>
      </c>
      <c r="AG545" s="128" t="e">
        <f t="shared" ca="1" si="649"/>
        <v>#N/A</v>
      </c>
      <c r="AH545" s="128" t="e">
        <f t="shared" ca="1" si="649"/>
        <v>#N/A</v>
      </c>
      <c r="AI545" s="128" t="e">
        <f t="shared" ca="1" si="649"/>
        <v>#N/A</v>
      </c>
      <c r="AJ545" s="128" t="e">
        <f t="shared" ca="1" si="649"/>
        <v>#N/A</v>
      </c>
      <c r="AK545" s="151"/>
      <c r="AL545" s="151"/>
      <c r="AM545" s="151"/>
      <c r="AN545" s="151"/>
      <c r="AO545" s="151"/>
      <c r="AP545" s="151"/>
      <c r="AQ545" s="151"/>
      <c r="AR545" s="151"/>
      <c r="AS545" s="151"/>
      <c r="AT545" s="151"/>
      <c r="AU545" s="151"/>
      <c r="AV545" s="151"/>
      <c r="AW545" s="151"/>
      <c r="AX545" s="151"/>
      <c r="AY545" s="151"/>
      <c r="AZ545" s="151"/>
      <c r="BA545" s="151"/>
      <c r="BB545" s="151"/>
      <c r="BC545" s="151"/>
      <c r="BD545" s="151"/>
      <c r="BE545" s="151"/>
      <c r="BF545" s="151"/>
      <c r="BG545" s="151"/>
      <c r="BH545" s="151"/>
      <c r="BI545" s="151"/>
      <c r="BJ545" s="151"/>
      <c r="BK545" s="151"/>
      <c r="BL545" s="151"/>
      <c r="BM545" s="151"/>
      <c r="BN545" s="151"/>
      <c r="BO545" s="151"/>
      <c r="BP545" s="151"/>
      <c r="BQ545" s="151"/>
      <c r="BR545" s="151"/>
    </row>
    <row r="546" spans="1:70" s="38" customFormat="1" ht="33">
      <c r="A546" s="35"/>
      <c r="B546" s="123"/>
      <c r="C546" s="144">
        <f t="shared" ca="1" si="613"/>
        <v>78</v>
      </c>
      <c r="D546" s="264" t="str">
        <f t="shared" ca="1" si="613"/>
        <v>-</v>
      </c>
      <c r="E546" s="144" t="e">
        <f t="shared" ref="E546:M546" ca="1" si="650">E545</f>
        <v>#N/A</v>
      </c>
      <c r="F546" s="144" t="e">
        <f t="shared" ca="1" si="650"/>
        <v>#N/A</v>
      </c>
      <c r="G546" s="144">
        <f t="shared" ca="1" si="650"/>
        <v>0</v>
      </c>
      <c r="H546" s="196">
        <f t="shared" ca="1" si="650"/>
        <v>0</v>
      </c>
      <c r="I546" s="144">
        <f t="shared" si="650"/>
        <v>0</v>
      </c>
      <c r="J546" s="212" t="e">
        <f t="shared" ca="1" si="650"/>
        <v>#N/A</v>
      </c>
      <c r="K546" s="146">
        <f t="shared" ca="1" si="650"/>
        <v>0</v>
      </c>
      <c r="L546" s="146" t="e">
        <f t="shared" ca="1" si="650"/>
        <v>#N/A</v>
      </c>
      <c r="M546" s="146" t="e">
        <f t="shared" ca="1" si="650"/>
        <v>#N/A</v>
      </c>
      <c r="N546" s="193" t="e">
        <f t="shared" ca="1" si="623"/>
        <v>#N/A</v>
      </c>
      <c r="O546" s="135">
        <f ca="1">SUM(Q546:AJ546)</f>
        <v>0</v>
      </c>
      <c r="P546" s="131" t="s">
        <v>233</v>
      </c>
      <c r="Q546" s="129">
        <f ca="1">SUMIFS('Production Result'!$D:$D,'Production Result'!$C:$C,'DA Injection'!$G546,'Production Result'!$B:$B,'DA Injection'!Q$2)</f>
        <v>0</v>
      </c>
      <c r="R546" s="129">
        <f ca="1">SUMIFS('Production Result'!$E:$E,'Production Result'!$C:$C,'DA Injection'!$G546,'Production Result'!$B:$B,'DA Injection'!Q$2)</f>
        <v>0</v>
      </c>
      <c r="S546" s="129">
        <f ca="1">SUMIFS('Production Result'!$D:$D,'Production Result'!$C:$C,'DA Injection'!$G546,'Production Result'!$B:$B,'DA Injection'!S$2)</f>
        <v>0</v>
      </c>
      <c r="T546" s="129">
        <f ca="1">SUMIFS('Production Result'!$E:$E,'Production Result'!$C:$C,'DA Injection'!$G546,'Production Result'!$B:$B,'DA Injection'!S$2)</f>
        <v>0</v>
      </c>
      <c r="U546" s="129">
        <f ca="1">SUMIFS('Production Result'!$D:$D,'Production Result'!$C:$C,'DA Injection'!$G546,'Production Result'!$B:$B,'DA Injection'!U$2)</f>
        <v>0</v>
      </c>
      <c r="V546" s="129">
        <f ca="1">SUMIFS('Production Result'!$E:$E,'Production Result'!$C:$C,'DA Injection'!$G546,'Production Result'!$B:$B,'DA Injection'!U$2)</f>
        <v>0</v>
      </c>
      <c r="W546" s="129">
        <f ca="1">SUMIFS('Production Result'!$D:$D,'Production Result'!$C:$C,'DA Injection'!$G546,'Production Result'!$B:$B,'DA Injection'!W$2)</f>
        <v>0</v>
      </c>
      <c r="X546" s="129">
        <f ca="1">SUMIFS('Production Result'!$E:$E,'Production Result'!$C:$C,'DA Injection'!$G546,'Production Result'!$B:$B,'DA Injection'!W$2)</f>
        <v>0</v>
      </c>
      <c r="Y546" s="129">
        <f ca="1">SUMIFS('Production Result'!$D:$D,'Production Result'!$C:$C,'DA Injection'!$G546,'Production Result'!$B:$B,'DA Injection'!Y$2)</f>
        <v>0</v>
      </c>
      <c r="Z546" s="129">
        <f ca="1">SUMIFS('Production Result'!$E:$E,'Production Result'!$C:$C,'DA Injection'!$G546,'Production Result'!$B:$B,'DA Injection'!Y$2)</f>
        <v>0</v>
      </c>
      <c r="AA546" s="129">
        <f ca="1">SUMIFS('Production Result'!$D:$D,'Production Result'!$C:$C,'DA Injection'!$G546,'Production Result'!$B:$B,'DA Injection'!AA$2)</f>
        <v>0</v>
      </c>
      <c r="AB546" s="129">
        <f ca="1">SUMIFS('Production Result'!$E:$E,'Production Result'!$C:$C,'DA Injection'!$G546,'Production Result'!$B:$B,'DA Injection'!AA$2)</f>
        <v>0</v>
      </c>
      <c r="AC546" s="129">
        <f ca="1">SUMIFS('Production Result'!$D:$D,'Production Result'!$C:$C,'DA Injection'!$G546,'Production Result'!$B:$B,'DA Injection'!AC$2)</f>
        <v>0</v>
      </c>
      <c r="AD546" s="129">
        <f ca="1">SUMIFS('Production Result'!$E:$E,'Production Result'!$C:$C,'DA Injection'!$G546,'Production Result'!$B:$B,'DA Injection'!AC$2)</f>
        <v>0</v>
      </c>
      <c r="AE546" s="129">
        <f ca="1">SUMIFS('Production Result'!$D:$D,'Production Result'!$C:$C,'DA Injection'!$G546,'Production Result'!$B:$B,'DA Injection'!AE$2)</f>
        <v>0</v>
      </c>
      <c r="AF546" s="129">
        <f ca="1">SUMIFS('Production Result'!$E:$E,'Production Result'!$C:$C,'DA Injection'!$G546,'Production Result'!$B:$B,'DA Injection'!AE$2)</f>
        <v>0</v>
      </c>
      <c r="AG546" s="129">
        <f ca="1">SUMIFS('Production Result'!$D:$D,'Production Result'!$C:$C,'DA Injection'!$G546,'Production Result'!$B:$B,'DA Injection'!AG$2)</f>
        <v>0</v>
      </c>
      <c r="AH546" s="129">
        <f ca="1">SUMIFS('Production Result'!$E:$E,'Production Result'!$C:$C,'DA Injection'!$G546,'Production Result'!$B:$B,'DA Injection'!AG$2)</f>
        <v>0</v>
      </c>
      <c r="AI546" s="129">
        <f ca="1">SUMIFS('Production Result'!$D:$D,'Production Result'!$C:$C,'DA Injection'!$G546,'Production Result'!$B:$B,'DA Injection'!AI$2)</f>
        <v>0</v>
      </c>
      <c r="AJ546" s="129">
        <f ca="1">SUMIFS('Production Result'!$E:$E,'Production Result'!$C:$C,'DA Injection'!$G546,'Production Result'!$B:$B,'DA Injection'!AI$2)</f>
        <v>0</v>
      </c>
      <c r="AK546" s="151"/>
      <c r="AL546" s="151"/>
      <c r="AM546" s="151"/>
      <c r="AN546" s="151"/>
      <c r="AO546" s="151"/>
      <c r="AP546" s="151"/>
      <c r="AQ546" s="151"/>
      <c r="AR546" s="151"/>
      <c r="AS546" s="151"/>
      <c r="AT546" s="151"/>
      <c r="AU546" s="151"/>
      <c r="AV546" s="151"/>
      <c r="AW546" s="151"/>
      <c r="AX546" s="151"/>
      <c r="AY546" s="151"/>
      <c r="AZ546" s="151"/>
      <c r="BA546" s="151"/>
      <c r="BB546" s="151"/>
      <c r="BC546" s="151"/>
      <c r="BD546" s="151"/>
      <c r="BE546" s="151"/>
      <c r="BF546" s="151"/>
      <c r="BG546" s="151"/>
      <c r="BH546" s="151"/>
      <c r="BI546" s="151"/>
      <c r="BJ546" s="151"/>
      <c r="BK546" s="151"/>
      <c r="BL546" s="151"/>
      <c r="BM546" s="151"/>
      <c r="BN546" s="151"/>
      <c r="BO546" s="151"/>
      <c r="BP546" s="151"/>
      <c r="BQ546" s="151"/>
      <c r="BR546" s="151"/>
    </row>
    <row r="547" spans="1:70" s="38" customFormat="1" ht="33">
      <c r="A547" s="35"/>
      <c r="B547" s="123"/>
      <c r="C547" s="144">
        <f t="shared" ca="1" si="613"/>
        <v>78</v>
      </c>
      <c r="D547" s="264" t="str">
        <f t="shared" ca="1" si="613"/>
        <v>-</v>
      </c>
      <c r="E547" s="144" t="e">
        <f t="shared" ref="E547:M547" ca="1" si="651">E546</f>
        <v>#N/A</v>
      </c>
      <c r="F547" s="144" t="e">
        <f t="shared" ca="1" si="651"/>
        <v>#N/A</v>
      </c>
      <c r="G547" s="144">
        <f t="shared" ca="1" si="651"/>
        <v>0</v>
      </c>
      <c r="H547" s="196">
        <f t="shared" ca="1" si="651"/>
        <v>0</v>
      </c>
      <c r="I547" s="144">
        <f t="shared" si="651"/>
        <v>0</v>
      </c>
      <c r="J547" s="212" t="e">
        <f t="shared" ca="1" si="651"/>
        <v>#N/A</v>
      </c>
      <c r="K547" s="146">
        <f t="shared" ca="1" si="651"/>
        <v>0</v>
      </c>
      <c r="L547" s="146" t="e">
        <f t="shared" ca="1" si="651"/>
        <v>#N/A</v>
      </c>
      <c r="M547" s="146" t="e">
        <f t="shared" ca="1" si="651"/>
        <v>#N/A</v>
      </c>
      <c r="N547" s="193" t="e">
        <f t="shared" ca="1" si="623"/>
        <v>#N/A</v>
      </c>
      <c r="O547" s="135">
        <f ca="1">SUM(Q547:AJ547)</f>
        <v>0</v>
      </c>
      <c r="P547" s="132" t="s">
        <v>234</v>
      </c>
      <c r="Q547" s="129">
        <f ca="1">SUMIFS('Production Result'!$F:$F,'Production Result'!$C:$C,'DA Injection'!$G547,'Production Result'!$B:$B,'DA Injection'!Q$2)</f>
        <v>0</v>
      </c>
      <c r="R547" s="129">
        <f ca="1">SUMIFS('Production Result'!$G:$G,'Production Result'!$C:$C,'DA Injection'!$G547,'Production Result'!$B:$B,'DA Injection'!Q$2)</f>
        <v>0</v>
      </c>
      <c r="S547" s="129">
        <f ca="1">SUMIFS('Production Result'!$F:$F,'Production Result'!$C:$C,'DA Injection'!$G547,'Production Result'!$B:$B,'DA Injection'!S$2)</f>
        <v>0</v>
      </c>
      <c r="T547" s="129">
        <f ca="1">SUMIFS('Production Result'!$G:$G,'Production Result'!$C:$C,'DA Injection'!$G547,'Production Result'!$B:$B,'DA Injection'!S$2)</f>
        <v>0</v>
      </c>
      <c r="U547" s="129">
        <f ca="1">SUMIFS('Production Result'!$F:$F,'Production Result'!$C:$C,'DA Injection'!$G547,'Production Result'!$B:$B,'DA Injection'!U$2)</f>
        <v>0</v>
      </c>
      <c r="V547" s="129">
        <f ca="1">SUMIFS('Production Result'!$G:$G,'Production Result'!$C:$C,'DA Injection'!$G547,'Production Result'!$B:$B,'DA Injection'!U$2)</f>
        <v>0</v>
      </c>
      <c r="W547" s="129">
        <f ca="1">SUMIFS('Production Result'!$F:$F,'Production Result'!$C:$C,'DA Injection'!$G547,'Production Result'!$B:$B,'DA Injection'!W$2)</f>
        <v>0</v>
      </c>
      <c r="X547" s="129">
        <f ca="1">SUMIFS('Production Result'!$G:$G,'Production Result'!$C:$C,'DA Injection'!$G547,'Production Result'!$B:$B,'DA Injection'!W$2)</f>
        <v>0</v>
      </c>
      <c r="Y547" s="129">
        <f ca="1">SUMIFS('Production Result'!$F:$F,'Production Result'!$C:$C,'DA Injection'!$G547,'Production Result'!$B:$B,'DA Injection'!Y$2)</f>
        <v>0</v>
      </c>
      <c r="Z547" s="129">
        <f ca="1">SUMIFS('Production Result'!$G:$G,'Production Result'!$C:$C,'DA Injection'!$G547,'Production Result'!$B:$B,'DA Injection'!Y$2)</f>
        <v>0</v>
      </c>
      <c r="AA547" s="129">
        <f ca="1">SUMIFS('Production Result'!$F:$F,'Production Result'!$C:$C,'DA Injection'!$G547,'Production Result'!$B:$B,'DA Injection'!AA$2)</f>
        <v>0</v>
      </c>
      <c r="AB547" s="129">
        <f ca="1">SUMIFS('Production Result'!$G:$G,'Production Result'!$C:$C,'DA Injection'!$G547,'Production Result'!$B:$B,'DA Injection'!AA$2)</f>
        <v>0</v>
      </c>
      <c r="AC547" s="129">
        <f ca="1">SUMIFS('Production Result'!$F:$F,'Production Result'!$C:$C,'DA Injection'!$G547,'Production Result'!$B:$B,'DA Injection'!AC$2)</f>
        <v>0</v>
      </c>
      <c r="AD547" s="129">
        <f ca="1">SUMIFS('Production Result'!$G:$G,'Production Result'!$C:$C,'DA Injection'!$G547,'Production Result'!$B:$B,'DA Injection'!AC$2)</f>
        <v>0</v>
      </c>
      <c r="AE547" s="129">
        <f ca="1">SUMIFS('Production Result'!$F:$F,'Production Result'!$C:$C,'DA Injection'!$G547,'Production Result'!$B:$B,'DA Injection'!AE$2)</f>
        <v>0</v>
      </c>
      <c r="AF547" s="129">
        <f ca="1">SUMIFS('Production Result'!$G:$G,'Production Result'!$C:$C,'DA Injection'!$G547,'Production Result'!$B:$B,'DA Injection'!AE$2)</f>
        <v>0</v>
      </c>
      <c r="AG547" s="129">
        <f ca="1">SUMIFS('Production Result'!$F:$F,'Production Result'!$C:$C,'DA Injection'!$G547,'Production Result'!$B:$B,'DA Injection'!AG$2)</f>
        <v>0</v>
      </c>
      <c r="AH547" s="129">
        <f ca="1">SUMIFS('Production Result'!$G:$G,'Production Result'!$C:$C,'DA Injection'!$G547,'Production Result'!$B:$B,'DA Injection'!AG$2)</f>
        <v>0</v>
      </c>
      <c r="AI547" s="129">
        <f ca="1">SUMIFS('Production Result'!$F:$F,'Production Result'!$C:$C,'DA Injection'!$G547,'Production Result'!$B:$B,'DA Injection'!AI$2)</f>
        <v>0</v>
      </c>
      <c r="AJ547" s="129">
        <f ca="1">SUMIFS('Production Result'!$G:$G,'Production Result'!$C:$C,'DA Injection'!$G547,'Production Result'!$B:$B,'DA Injection'!AI$2)</f>
        <v>0</v>
      </c>
      <c r="AK547" s="151"/>
      <c r="AL547" s="151"/>
      <c r="AM547" s="151"/>
      <c r="AN547" s="151"/>
      <c r="AO547" s="151"/>
      <c r="AP547" s="151"/>
      <c r="AQ547" s="151"/>
      <c r="AR547" s="151"/>
      <c r="AS547" s="151"/>
      <c r="AT547" s="151"/>
      <c r="AU547" s="151"/>
      <c r="AV547" s="151"/>
      <c r="AW547" s="151"/>
      <c r="AX547" s="151"/>
      <c r="AY547" s="151"/>
      <c r="AZ547" s="151"/>
      <c r="BA547" s="151"/>
      <c r="BB547" s="151"/>
      <c r="BC547" s="151"/>
      <c r="BD547" s="151"/>
      <c r="BE547" s="151"/>
      <c r="BF547" s="151"/>
      <c r="BG547" s="151"/>
      <c r="BH547" s="151"/>
      <c r="BI547" s="151"/>
      <c r="BJ547" s="151"/>
      <c r="BK547" s="151"/>
      <c r="BL547" s="151"/>
      <c r="BM547" s="151"/>
      <c r="BN547" s="151"/>
      <c r="BO547" s="151"/>
      <c r="BP547" s="151"/>
      <c r="BQ547" s="151"/>
      <c r="BR547" s="151"/>
    </row>
    <row r="548" spans="1:70" s="38" customFormat="1" ht="33">
      <c r="A548" s="35"/>
      <c r="B548" s="123"/>
      <c r="C548" s="145">
        <f t="shared" ca="1" si="613"/>
        <v>78</v>
      </c>
      <c r="D548" s="264" t="str">
        <f t="shared" ca="1" si="613"/>
        <v>-</v>
      </c>
      <c r="E548" s="145" t="e">
        <f t="shared" ref="E548:M548" ca="1" si="652">E547</f>
        <v>#N/A</v>
      </c>
      <c r="F548" s="145" t="e">
        <f t="shared" ca="1" si="652"/>
        <v>#N/A</v>
      </c>
      <c r="G548" s="145">
        <f t="shared" ca="1" si="652"/>
        <v>0</v>
      </c>
      <c r="H548" s="196">
        <f t="shared" ca="1" si="652"/>
        <v>0</v>
      </c>
      <c r="I548" s="145">
        <f t="shared" si="652"/>
        <v>0</v>
      </c>
      <c r="J548" s="213" t="e">
        <f t="shared" ca="1" si="652"/>
        <v>#N/A</v>
      </c>
      <c r="K548" s="146">
        <f t="shared" ca="1" si="652"/>
        <v>0</v>
      </c>
      <c r="L548" s="146" t="e">
        <f t="shared" ca="1" si="652"/>
        <v>#N/A</v>
      </c>
      <c r="M548" s="146" t="e">
        <f t="shared" ca="1" si="652"/>
        <v>#N/A</v>
      </c>
      <c r="N548" s="194" t="e">
        <f t="shared" ca="1" si="623"/>
        <v>#N/A</v>
      </c>
      <c r="O548" s="137" t="e">
        <f ca="1">O547/O546</f>
        <v>#DIV/0!</v>
      </c>
      <c r="P548" s="136" t="s">
        <v>239</v>
      </c>
      <c r="Q548" s="138" t="str">
        <f t="shared" ref="Q548:AJ548" ca="1" si="653">IFERROR(Q547/Q546,"")</f>
        <v/>
      </c>
      <c r="R548" s="138" t="str">
        <f t="shared" ca="1" si="653"/>
        <v/>
      </c>
      <c r="S548" s="138" t="str">
        <f t="shared" ca="1" si="653"/>
        <v/>
      </c>
      <c r="T548" s="138" t="str">
        <f t="shared" ca="1" si="653"/>
        <v/>
      </c>
      <c r="U548" s="138" t="str">
        <f t="shared" ca="1" si="653"/>
        <v/>
      </c>
      <c r="V548" s="138" t="str">
        <f t="shared" ca="1" si="653"/>
        <v/>
      </c>
      <c r="W548" s="138" t="str">
        <f t="shared" ca="1" si="653"/>
        <v/>
      </c>
      <c r="X548" s="138" t="str">
        <f t="shared" ca="1" si="653"/>
        <v/>
      </c>
      <c r="Y548" s="138" t="str">
        <f t="shared" ca="1" si="653"/>
        <v/>
      </c>
      <c r="Z548" s="138" t="str">
        <f t="shared" ca="1" si="653"/>
        <v/>
      </c>
      <c r="AA548" s="138" t="str">
        <f t="shared" ca="1" si="653"/>
        <v/>
      </c>
      <c r="AB548" s="138" t="str">
        <f t="shared" ca="1" si="653"/>
        <v/>
      </c>
      <c r="AC548" s="138" t="str">
        <f t="shared" ca="1" si="653"/>
        <v/>
      </c>
      <c r="AD548" s="138" t="str">
        <f t="shared" ca="1" si="653"/>
        <v/>
      </c>
      <c r="AE548" s="138" t="str">
        <f t="shared" ca="1" si="653"/>
        <v/>
      </c>
      <c r="AF548" s="138" t="str">
        <f t="shared" ca="1" si="653"/>
        <v/>
      </c>
      <c r="AG548" s="138" t="str">
        <f t="shared" ca="1" si="653"/>
        <v/>
      </c>
      <c r="AH548" s="138" t="str">
        <f t="shared" ca="1" si="653"/>
        <v/>
      </c>
      <c r="AI548" s="138" t="str">
        <f t="shared" ca="1" si="653"/>
        <v/>
      </c>
      <c r="AJ548" s="138" t="str">
        <f t="shared" ca="1" si="653"/>
        <v/>
      </c>
      <c r="AK548" s="151"/>
      <c r="AL548" s="151"/>
      <c r="AM548" s="151"/>
      <c r="AN548" s="151"/>
      <c r="AO548" s="151"/>
      <c r="AP548" s="151"/>
      <c r="AQ548" s="151"/>
      <c r="AR548" s="151"/>
      <c r="AS548" s="151"/>
      <c r="AT548" s="151"/>
      <c r="AU548" s="151"/>
      <c r="AV548" s="151"/>
      <c r="AW548" s="151"/>
      <c r="AX548" s="151"/>
      <c r="AY548" s="151"/>
      <c r="AZ548" s="151"/>
      <c r="BA548" s="151"/>
      <c r="BB548" s="151"/>
      <c r="BC548" s="151"/>
      <c r="BD548" s="151"/>
      <c r="BE548" s="151"/>
      <c r="BF548" s="151"/>
      <c r="BG548" s="151"/>
      <c r="BH548" s="151"/>
      <c r="BI548" s="151"/>
      <c r="BJ548" s="151"/>
      <c r="BK548" s="151"/>
      <c r="BL548" s="151"/>
      <c r="BM548" s="151"/>
      <c r="BN548" s="151"/>
      <c r="BO548" s="151"/>
      <c r="BP548" s="151"/>
      <c r="BQ548" s="151"/>
      <c r="BR548" s="151"/>
    </row>
    <row r="549" spans="1:70" s="115" customFormat="1" ht="33">
      <c r="A549" s="114"/>
      <c r="B549" s="121"/>
      <c r="C549" s="141">
        <f ca="1">IF(P553="Good",COUNTIF(INDIRECT("P1:P"&amp;ROW(P553)),"Good"))</f>
        <v>79</v>
      </c>
      <c r="D549" s="285" t="str">
        <f ca="1">IFERROR(SUM(Q553:AJ553)/SUM(Q552:AJ552),"-")</f>
        <v>-</v>
      </c>
      <c r="E549" s="139" t="e">
        <f ca="1">VLOOKUP(G549,'Code List'!B:D,2,0)</f>
        <v>#N/A</v>
      </c>
      <c r="F549" s="139" t="e">
        <f ca="1">VLOOKUP(G549,'Code List'!B:D,3,0)</f>
        <v>#N/A</v>
      </c>
      <c r="G549" s="87">
        <f ca="1">VLOOKUP(C549,'Code List'!A:B,2,0)</f>
        <v>0</v>
      </c>
      <c r="H549" s="195">
        <f ca="1">SUM(Q550:AJ550)-K549</f>
        <v>0</v>
      </c>
      <c r="I549" s="133"/>
      <c r="J549" s="211" t="e">
        <f ca="1">VLOOKUP(G549,'Code List'!B:G,6,0)</f>
        <v>#N/A</v>
      </c>
      <c r="K549" s="140">
        <f ca="1">SUMIFS(Stock!C:C,Stock!B:B,'DA Injection'!G549)+SUMIFS(Stock!C:C,Stock!B:B,VLOOKUP('DA Injection'!G549,'Code List'!$B:$K,10,0))</f>
        <v>0</v>
      </c>
      <c r="L549" s="140" t="e">
        <f ca="1">VLOOKUP(G549,'Code List'!B:F,4,0)</f>
        <v>#N/A</v>
      </c>
      <c r="M549" s="140" t="e">
        <f ca="1">VLOOKUP(G549,'Code List'!B:F,5,0)</f>
        <v>#N/A</v>
      </c>
      <c r="N549" s="197" t="e">
        <f t="shared" ca="1" si="623"/>
        <v>#N/A</v>
      </c>
      <c r="O549" s="134"/>
      <c r="P549" s="124" t="s">
        <v>231</v>
      </c>
      <c r="Q549" s="125" t="s">
        <v>228</v>
      </c>
      <c r="R549" s="126" t="s">
        <v>229</v>
      </c>
      <c r="S549" s="125" t="s">
        <v>228</v>
      </c>
      <c r="T549" s="126" t="s">
        <v>229</v>
      </c>
      <c r="U549" s="125" t="s">
        <v>228</v>
      </c>
      <c r="V549" s="126" t="s">
        <v>229</v>
      </c>
      <c r="W549" s="125" t="s">
        <v>228</v>
      </c>
      <c r="X549" s="126" t="s">
        <v>229</v>
      </c>
      <c r="Y549" s="125" t="s">
        <v>228</v>
      </c>
      <c r="Z549" s="126" t="s">
        <v>229</v>
      </c>
      <c r="AA549" s="125" t="s">
        <v>228</v>
      </c>
      <c r="AB549" s="126" t="s">
        <v>229</v>
      </c>
      <c r="AC549" s="125" t="s">
        <v>228</v>
      </c>
      <c r="AD549" s="126" t="s">
        <v>229</v>
      </c>
      <c r="AE549" s="125" t="s">
        <v>228</v>
      </c>
      <c r="AF549" s="126" t="s">
        <v>229</v>
      </c>
      <c r="AG549" s="125" t="s">
        <v>228</v>
      </c>
      <c r="AH549" s="126" t="s">
        <v>229</v>
      </c>
      <c r="AI549" s="125" t="s">
        <v>228</v>
      </c>
      <c r="AJ549" s="126" t="s">
        <v>229</v>
      </c>
      <c r="AK549" s="150"/>
      <c r="AL549" s="150"/>
      <c r="AM549" s="150"/>
      <c r="AN549" s="150"/>
      <c r="AO549" s="150"/>
      <c r="AP549" s="150"/>
      <c r="AQ549" s="150"/>
      <c r="AR549" s="150"/>
      <c r="AS549" s="150"/>
      <c r="AT549" s="150"/>
      <c r="AU549" s="150"/>
      <c r="AV549" s="150"/>
      <c r="AW549" s="150"/>
      <c r="AX549" s="150"/>
      <c r="AY549" s="150"/>
      <c r="AZ549" s="150"/>
      <c r="BA549" s="150"/>
      <c r="BB549" s="150"/>
      <c r="BC549" s="150"/>
      <c r="BD549" s="150"/>
      <c r="BE549" s="150"/>
      <c r="BF549" s="150"/>
      <c r="BG549" s="150"/>
      <c r="BH549" s="150"/>
      <c r="BI549" s="150"/>
      <c r="BJ549" s="150"/>
      <c r="BK549" s="150"/>
      <c r="BL549" s="150"/>
      <c r="BM549" s="150"/>
      <c r="BN549" s="150"/>
      <c r="BO549" s="150"/>
      <c r="BP549" s="150"/>
      <c r="BQ549" s="150"/>
      <c r="BR549" s="150"/>
    </row>
    <row r="550" spans="1:70" s="115" customFormat="1" ht="66.95" customHeight="1">
      <c r="A550" s="114"/>
      <c r="B550" s="121"/>
      <c r="C550" s="144">
        <f t="shared" ref="C550:M550" ca="1" si="654">C549</f>
        <v>79</v>
      </c>
      <c r="D550" s="264" t="str">
        <f t="shared" ca="1" si="654"/>
        <v>-</v>
      </c>
      <c r="E550" s="144" t="e">
        <f t="shared" ca="1" si="654"/>
        <v>#N/A</v>
      </c>
      <c r="F550" s="144" t="e">
        <f t="shared" ca="1" si="654"/>
        <v>#N/A</v>
      </c>
      <c r="G550" s="144">
        <f t="shared" ca="1" si="654"/>
        <v>0</v>
      </c>
      <c r="H550" s="196">
        <f t="shared" ca="1" si="654"/>
        <v>0</v>
      </c>
      <c r="I550" s="144">
        <f t="shared" si="654"/>
        <v>0</v>
      </c>
      <c r="J550" s="212" t="e">
        <f t="shared" ca="1" si="654"/>
        <v>#N/A</v>
      </c>
      <c r="K550" s="146">
        <f t="shared" ca="1" si="654"/>
        <v>0</v>
      </c>
      <c r="L550" s="146" t="e">
        <f t="shared" ca="1" si="654"/>
        <v>#N/A</v>
      </c>
      <c r="M550" s="146" t="e">
        <f t="shared" ca="1" si="654"/>
        <v>#N/A</v>
      </c>
      <c r="N550" s="193" t="e">
        <f t="shared" ca="1" si="623"/>
        <v>#N/A</v>
      </c>
      <c r="O550" s="134" t="s">
        <v>238</v>
      </c>
      <c r="P550" s="124"/>
      <c r="Q550" s="463">
        <f ca="1">IF(SUMIFS(INDIRECT("'PSI WM REF'!"&amp;SUBSTITUTE(ADDRESS(1,MATCH(Q$2,INDIRECT("'PSI WM REF'!"&amp;"5:5"),0)),"$1","")&amp;":"&amp;SUBSTITUTE(ADDRESS(1,MATCH(Q$2,INDIRECT("'PSI WM REF'!"&amp;"5:5"),0)),"$1","")),INDIRECT("'PSI WM REF'!"&amp;"C:C"),$G549,INDIRECT("'PSI WM REF'!"&amp;"U:U"),"3.Balance stock (only SEHC)")&gt;0,0,IF(ABS(SUMIFS(INDIRECT("'PSI WM REF'!"&amp;SUBSTITUTE(ADDRESS(1,MATCH(Q$2,INDIRECT("'PSI WM REF'!"&amp;"5:5"),0)),"$1","")&amp;":"&amp;SUBSTITUTE(ADDRESS(1,MATCH(Q$2,INDIRECT("'PSI WM REF'!"&amp;"5:5"),0)),"$1","")),INDIRECT("'PSI WM REF'!"&amp;"C:C"),$G549,INDIRECT("'PSI WM REF'!"&amp;"U:U"),"3.Balance stock (only SEHC)"))&gt;SUMIFS(INDIRECT("'PSI WM REF'!"&amp;SUBSTITUTE(ADDRESS(1,MATCH(Q$2,INDIRECT("'PSI WM REF'!"&amp;"5:5"),0)),"$1","")&amp;":"&amp;SUBSTITUTE(ADDRESS(1,MATCH(Q$2,INDIRECT("'PSI WM REF'!"&amp;"5:5"),0)),"$1","")),INDIRECT("'PSI WM REF'!"&amp;"C:C"),$G549,INDIRECT("'PSI WM REF'!"&amp;"U:U"),"1.Requirements (필요량)"),SUMIFS(INDIRECT("'PSI WM REF'!"&amp;SUBSTITUTE(ADDRESS(1,MATCH(Q$2,INDIRECT("'PSI WM REF'!"&amp;"5:5"),0)),"$1","")&amp;":"&amp;SUBSTITUTE(ADDRESS(1,MATCH(Q$2,INDIRECT("'PSI WM REF'!"&amp;"5:5"),0)),"$1","")),INDIRECT("'PSI WM REF'!"&amp;"C:C"),$G549,INDIRECT("'PSI WM REF'!"&amp;"U:U"),"1.Requirements (필요량)"),ABS(SUMIFS(INDIRECT("'PSI WM REF'!"&amp;SUBSTITUTE(ADDRESS(1,MATCH(Q$2,INDIRECT("'PSI WM REF'!"&amp;"5:5"),0)),"$1","")&amp;":"&amp;SUBSTITUTE(ADDRESS(1,MATCH(Q$2,INDIRECT("'PSI WM REF'!"&amp;"5:5"),0)),"$1","")),INDIRECT("'PSI WM REF'!"&amp;"C:C"),$G549,INDIRECT("'PSI WM REF'!"&amp;"U:U"),"3.Balance stock (only SEHC)"))))+N(" [[[[               Comment: WM REF PSI              ]]]")+IFERROR(SUMIFS(INDIRECT("'PSI VC'!"&amp;SUBSTITUTE(ADDRESS(1,MATCH(Q$2,INDIRECT("'PSI VC'!"&amp;"3:3"),0)),"$1","")&amp;":"&amp;SUBSTITUTE(ADDRESS(1,MATCH(Q$2,INDIRECT("'PSI VC'!"&amp;"3:3"),0)),"$1","")),INDIRECT("'PSI VC'!"&amp;"A:A"),$G549),0)+N("[[[                    Comment: VC PSI                    ]]]")+SUMIFS(INDIRECT("'Assy PSI Shortage'!"&amp;SUBSTITUTE(ADDRESS(1,42+MATCH(Q$2,INDIRECT("'Assy PSI Shortage'!"&amp;"AQ2:BA2"),0)),"$1","")&amp;":"&amp;SUBSTITUTE(ADDRESS(1,42+MATCH(Q$2,INDIRECT("'Assy PSI Shortage'!"&amp;"AQ2:BA2"),0)),"$1","")),'Assy PSI Shortage'!$AP:$AP,'DA Injection'!$G549)+N("[[[                    Comment: Assy PSI                    ]]]")</f>
        <v>0</v>
      </c>
      <c r="R550" s="464"/>
      <c r="S550" s="463">
        <f ca="1">IF(SUMIFS(INDIRECT("'PSI WM REF'!"&amp;SUBSTITUTE(ADDRESS(1,MATCH(S$2,INDIRECT("'PSI WM REF'!"&amp;"5:5"),0)),"$1","")&amp;":"&amp;SUBSTITUTE(ADDRESS(1,MATCH(S$2,INDIRECT("'PSI WM REF'!"&amp;"5:5"),0)),"$1","")),INDIRECT("'PSI WM REF'!"&amp;"C:C"),$G549,INDIRECT("'PSI WM REF'!"&amp;"U:U"),"3.Balance stock (only SEHC)")&gt;0,0,IF(ABS(SUMIFS(INDIRECT("'PSI WM REF'!"&amp;SUBSTITUTE(ADDRESS(1,MATCH(S$2,INDIRECT("'PSI WM REF'!"&amp;"5:5"),0)),"$1","")&amp;":"&amp;SUBSTITUTE(ADDRESS(1,MATCH(S$2,INDIRECT("'PSI WM REF'!"&amp;"5:5"),0)),"$1","")),INDIRECT("'PSI WM REF'!"&amp;"C:C"),$G549,INDIRECT("'PSI WM REF'!"&amp;"U:U"),"3.Balance stock (only SEHC)"))&gt;SUMIFS(INDIRECT("'PSI WM REF'!"&amp;SUBSTITUTE(ADDRESS(1,MATCH(S$2,INDIRECT("'PSI WM REF'!"&amp;"5:5"),0)),"$1","")&amp;":"&amp;SUBSTITUTE(ADDRESS(1,MATCH(S$2,INDIRECT("'PSI WM REF'!"&amp;"5:5"),0)),"$1","")),INDIRECT("'PSI WM REF'!"&amp;"C:C"),$G549,INDIRECT("'PSI WM REF'!"&amp;"U:U"),"1.Requirements (필요량)"),SUMIFS(INDIRECT("'PSI WM REF'!"&amp;SUBSTITUTE(ADDRESS(1,MATCH(S$2,INDIRECT("'PSI WM REF'!"&amp;"5:5"),0)),"$1","")&amp;":"&amp;SUBSTITUTE(ADDRESS(1,MATCH(S$2,INDIRECT("'PSI WM REF'!"&amp;"5:5"),0)),"$1","")),INDIRECT("'PSI WM REF'!"&amp;"C:C"),$G549,INDIRECT("'PSI WM REF'!"&amp;"U:U"),"1.Requirements (필요량)"),ABS(SUMIFS(INDIRECT("'PSI WM REF'!"&amp;SUBSTITUTE(ADDRESS(1,MATCH(S$2,INDIRECT("'PSI WM REF'!"&amp;"5:5"),0)),"$1","")&amp;":"&amp;SUBSTITUTE(ADDRESS(1,MATCH(S$2,INDIRECT("'PSI WM REF'!"&amp;"5:5"),0)),"$1","")),INDIRECT("'PSI WM REF'!"&amp;"C:C"),$G549,INDIRECT("'PSI WM REF'!"&amp;"U:U"),"3.Balance stock (only SEHC)"))))+N(" [[[[               Comment: WM REF PSI              ]]]")+IFERROR(SUMIFS(INDIRECT("'PSI VC'!"&amp;SUBSTITUTE(ADDRESS(1,MATCH(S$2,INDIRECT("'PSI VC'!"&amp;"3:3"),0)),"$1","")&amp;":"&amp;SUBSTITUTE(ADDRESS(1,MATCH(S$2,INDIRECT("'PSI VC'!"&amp;"3:3"),0)),"$1","")),INDIRECT("'PSI VC'!"&amp;"A:A"),$G549),0)+N("[[[                    Comment: VC PSI                    ]]]")+SUMIFS(INDIRECT("'Assy PSI Shortage'!"&amp;SUBSTITUTE(ADDRESS(1,42+MATCH(S$2,INDIRECT("'Assy PSI Shortage'!"&amp;"AQ2:BA2"),0)),"$1","")&amp;":"&amp;SUBSTITUTE(ADDRESS(1,42+MATCH(S$2,INDIRECT("'Assy PSI Shortage'!"&amp;"AQ2:BA2"),0)),"$1","")),'Assy PSI Shortage'!$AP:$AP,'DA Injection'!$G549)+N("[[[                    Comment: Assy PSI                    ]]]")</f>
        <v>0</v>
      </c>
      <c r="T550" s="464"/>
      <c r="U550" s="463">
        <f ca="1">IF(SUMIFS(INDIRECT("'PSI WM REF'!"&amp;SUBSTITUTE(ADDRESS(1,MATCH(U$2,INDIRECT("'PSI WM REF'!"&amp;"5:5"),0)),"$1","")&amp;":"&amp;SUBSTITUTE(ADDRESS(1,MATCH(U$2,INDIRECT("'PSI WM REF'!"&amp;"5:5"),0)),"$1","")),INDIRECT("'PSI WM REF'!"&amp;"C:C"),$G549,INDIRECT("'PSI WM REF'!"&amp;"U:U"),"3.Balance stock (only SEHC)")&gt;0,0,IF(ABS(SUMIFS(INDIRECT("'PSI WM REF'!"&amp;SUBSTITUTE(ADDRESS(1,MATCH(U$2,INDIRECT("'PSI WM REF'!"&amp;"5:5"),0)),"$1","")&amp;":"&amp;SUBSTITUTE(ADDRESS(1,MATCH(U$2,INDIRECT("'PSI WM REF'!"&amp;"5:5"),0)),"$1","")),INDIRECT("'PSI WM REF'!"&amp;"C:C"),$G549,INDIRECT("'PSI WM REF'!"&amp;"U:U"),"3.Balance stock (only SEHC)"))&gt;SUMIFS(INDIRECT("'PSI WM REF'!"&amp;SUBSTITUTE(ADDRESS(1,MATCH(U$2,INDIRECT("'PSI WM REF'!"&amp;"5:5"),0)),"$1","")&amp;":"&amp;SUBSTITUTE(ADDRESS(1,MATCH(U$2,INDIRECT("'PSI WM REF'!"&amp;"5:5"),0)),"$1","")),INDIRECT("'PSI WM REF'!"&amp;"C:C"),$G549,INDIRECT("'PSI WM REF'!"&amp;"U:U"),"1.Requirements (필요량)"),SUMIFS(INDIRECT("'PSI WM REF'!"&amp;SUBSTITUTE(ADDRESS(1,MATCH(U$2,INDIRECT("'PSI WM REF'!"&amp;"5:5"),0)),"$1","")&amp;":"&amp;SUBSTITUTE(ADDRESS(1,MATCH(U$2,INDIRECT("'PSI WM REF'!"&amp;"5:5"),0)),"$1","")),INDIRECT("'PSI WM REF'!"&amp;"C:C"),$G549,INDIRECT("'PSI WM REF'!"&amp;"U:U"),"1.Requirements (필요량)"),ABS(SUMIFS(INDIRECT("'PSI WM REF'!"&amp;SUBSTITUTE(ADDRESS(1,MATCH(U$2,INDIRECT("'PSI WM REF'!"&amp;"5:5"),0)),"$1","")&amp;":"&amp;SUBSTITUTE(ADDRESS(1,MATCH(U$2,INDIRECT("'PSI WM REF'!"&amp;"5:5"),0)),"$1","")),INDIRECT("'PSI WM REF'!"&amp;"C:C"),$G549,INDIRECT("'PSI WM REF'!"&amp;"U:U"),"3.Balance stock (only SEHC)"))))+N(" [[[[               Comment: WM REF PSI              ]]]")+IFERROR(SUMIFS(INDIRECT("'PSI VC'!"&amp;SUBSTITUTE(ADDRESS(1,MATCH(U$2,INDIRECT("'PSI VC'!"&amp;"3:3"),0)),"$1","")&amp;":"&amp;SUBSTITUTE(ADDRESS(1,MATCH(U$2,INDIRECT("'PSI VC'!"&amp;"3:3"),0)),"$1","")),INDIRECT("'PSI VC'!"&amp;"A:A"),$G549),0)+N("[[[                    Comment: VC PSI                    ]]]")+SUMIFS(INDIRECT("'Assy PSI Shortage'!"&amp;SUBSTITUTE(ADDRESS(1,42+MATCH(U$2,INDIRECT("'Assy PSI Shortage'!"&amp;"AQ2:BA2"),0)),"$1","")&amp;":"&amp;SUBSTITUTE(ADDRESS(1,42+MATCH(U$2,INDIRECT("'Assy PSI Shortage'!"&amp;"AQ2:BA2"),0)),"$1","")),'Assy PSI Shortage'!$AP:$AP,'DA Injection'!$G549)+N("[[[                    Comment: Assy PSI                    ]]]")</f>
        <v>0</v>
      </c>
      <c r="V550" s="464"/>
      <c r="W550" s="463">
        <f ca="1">IF(SUMIFS(INDIRECT("'PSI WM REF'!"&amp;SUBSTITUTE(ADDRESS(1,MATCH(W$2,INDIRECT("'PSI WM REF'!"&amp;"5:5"),0)),"$1","")&amp;":"&amp;SUBSTITUTE(ADDRESS(1,MATCH(W$2,INDIRECT("'PSI WM REF'!"&amp;"5:5"),0)),"$1","")),INDIRECT("'PSI WM REF'!"&amp;"C:C"),$G549,INDIRECT("'PSI WM REF'!"&amp;"U:U"),"3.Balance stock (only SEHC)")&gt;0,0,IF(ABS(SUMIFS(INDIRECT("'PSI WM REF'!"&amp;SUBSTITUTE(ADDRESS(1,MATCH(W$2,INDIRECT("'PSI WM REF'!"&amp;"5:5"),0)),"$1","")&amp;":"&amp;SUBSTITUTE(ADDRESS(1,MATCH(W$2,INDIRECT("'PSI WM REF'!"&amp;"5:5"),0)),"$1","")),INDIRECT("'PSI WM REF'!"&amp;"C:C"),$G549,INDIRECT("'PSI WM REF'!"&amp;"U:U"),"3.Balance stock (only SEHC)"))&gt;SUMIFS(INDIRECT("'PSI WM REF'!"&amp;SUBSTITUTE(ADDRESS(1,MATCH(W$2,INDIRECT("'PSI WM REF'!"&amp;"5:5"),0)),"$1","")&amp;":"&amp;SUBSTITUTE(ADDRESS(1,MATCH(W$2,INDIRECT("'PSI WM REF'!"&amp;"5:5"),0)),"$1","")),INDIRECT("'PSI WM REF'!"&amp;"C:C"),$G549,INDIRECT("'PSI WM REF'!"&amp;"U:U"),"1.Requirements (필요량)"),SUMIFS(INDIRECT("'PSI WM REF'!"&amp;SUBSTITUTE(ADDRESS(1,MATCH(W$2,INDIRECT("'PSI WM REF'!"&amp;"5:5"),0)),"$1","")&amp;":"&amp;SUBSTITUTE(ADDRESS(1,MATCH(W$2,INDIRECT("'PSI WM REF'!"&amp;"5:5"),0)),"$1","")),INDIRECT("'PSI WM REF'!"&amp;"C:C"),$G549,INDIRECT("'PSI WM REF'!"&amp;"U:U"),"1.Requirements (필요량)"),ABS(SUMIFS(INDIRECT("'PSI WM REF'!"&amp;SUBSTITUTE(ADDRESS(1,MATCH(W$2,INDIRECT("'PSI WM REF'!"&amp;"5:5"),0)),"$1","")&amp;":"&amp;SUBSTITUTE(ADDRESS(1,MATCH(W$2,INDIRECT("'PSI WM REF'!"&amp;"5:5"),0)),"$1","")),INDIRECT("'PSI WM REF'!"&amp;"C:C"),$G549,INDIRECT("'PSI WM REF'!"&amp;"U:U"),"3.Balance stock (only SEHC)"))))+N(" [[[[               Comment: WM REF PSI              ]]]")+IFERROR(SUMIFS(INDIRECT("'PSI VC'!"&amp;SUBSTITUTE(ADDRESS(1,MATCH(W$2,INDIRECT("'PSI VC'!"&amp;"3:3"),0)),"$1","")&amp;":"&amp;SUBSTITUTE(ADDRESS(1,MATCH(W$2,INDIRECT("'PSI VC'!"&amp;"3:3"),0)),"$1","")),INDIRECT("'PSI VC'!"&amp;"A:A"),$G549),0)+N("[[[                    Comment: VC PSI                    ]]]")+SUMIFS(INDIRECT("'Assy PSI Shortage'!"&amp;SUBSTITUTE(ADDRESS(1,42+MATCH(W$2,INDIRECT("'Assy PSI Shortage'!"&amp;"AQ2:BA2"),0)),"$1","")&amp;":"&amp;SUBSTITUTE(ADDRESS(1,42+MATCH(W$2,INDIRECT("'Assy PSI Shortage'!"&amp;"AQ2:BA2"),0)),"$1","")),'Assy PSI Shortage'!$AP:$AP,'DA Injection'!$G549)+N("[[[                    Comment: Assy PSI                    ]]]")</f>
        <v>0</v>
      </c>
      <c r="X550" s="464"/>
      <c r="Y550" s="463">
        <f ca="1">IF(SUMIFS(INDIRECT("'PSI WM REF'!"&amp;SUBSTITUTE(ADDRESS(1,MATCH(Y$2,INDIRECT("'PSI WM REF'!"&amp;"5:5"),0)),"$1","")&amp;":"&amp;SUBSTITUTE(ADDRESS(1,MATCH(Y$2,INDIRECT("'PSI WM REF'!"&amp;"5:5"),0)),"$1","")),INDIRECT("'PSI WM REF'!"&amp;"C:C"),$G549,INDIRECT("'PSI WM REF'!"&amp;"U:U"),"3.Balance stock (only SEHC)")&gt;0,0,IF(ABS(SUMIFS(INDIRECT("'PSI WM REF'!"&amp;SUBSTITUTE(ADDRESS(1,MATCH(Y$2,INDIRECT("'PSI WM REF'!"&amp;"5:5"),0)),"$1","")&amp;":"&amp;SUBSTITUTE(ADDRESS(1,MATCH(Y$2,INDIRECT("'PSI WM REF'!"&amp;"5:5"),0)),"$1","")),INDIRECT("'PSI WM REF'!"&amp;"C:C"),$G549,INDIRECT("'PSI WM REF'!"&amp;"U:U"),"3.Balance stock (only SEHC)"))&gt;SUMIFS(INDIRECT("'PSI WM REF'!"&amp;SUBSTITUTE(ADDRESS(1,MATCH(Y$2,INDIRECT("'PSI WM REF'!"&amp;"5:5"),0)),"$1","")&amp;":"&amp;SUBSTITUTE(ADDRESS(1,MATCH(Y$2,INDIRECT("'PSI WM REF'!"&amp;"5:5"),0)),"$1","")),INDIRECT("'PSI WM REF'!"&amp;"C:C"),$G549,INDIRECT("'PSI WM REF'!"&amp;"U:U"),"1.Requirements (필요량)"),SUMIFS(INDIRECT("'PSI WM REF'!"&amp;SUBSTITUTE(ADDRESS(1,MATCH(Y$2,INDIRECT("'PSI WM REF'!"&amp;"5:5"),0)),"$1","")&amp;":"&amp;SUBSTITUTE(ADDRESS(1,MATCH(Y$2,INDIRECT("'PSI WM REF'!"&amp;"5:5"),0)),"$1","")),INDIRECT("'PSI WM REF'!"&amp;"C:C"),$G549,INDIRECT("'PSI WM REF'!"&amp;"U:U"),"1.Requirements (필요량)"),ABS(SUMIFS(INDIRECT("'PSI WM REF'!"&amp;SUBSTITUTE(ADDRESS(1,MATCH(Y$2,INDIRECT("'PSI WM REF'!"&amp;"5:5"),0)),"$1","")&amp;":"&amp;SUBSTITUTE(ADDRESS(1,MATCH(Y$2,INDIRECT("'PSI WM REF'!"&amp;"5:5"),0)),"$1","")),INDIRECT("'PSI WM REF'!"&amp;"C:C"),$G549,INDIRECT("'PSI WM REF'!"&amp;"U:U"),"3.Balance stock (only SEHC)"))))+N(" [[[[               Comment: WM REF PSI              ]]]")+IFERROR(SUMIFS(INDIRECT("'PSI VC'!"&amp;SUBSTITUTE(ADDRESS(1,MATCH(Y$2,INDIRECT("'PSI VC'!"&amp;"3:3"),0)),"$1","")&amp;":"&amp;SUBSTITUTE(ADDRESS(1,MATCH(Y$2,INDIRECT("'PSI VC'!"&amp;"3:3"),0)),"$1","")),INDIRECT("'PSI VC'!"&amp;"A:A"),$G549),0)+N("[[[                    Comment: VC PSI                    ]]]")+SUMIFS(INDIRECT("'Assy PSI Shortage'!"&amp;SUBSTITUTE(ADDRESS(1,42+MATCH(Y$2,INDIRECT("'Assy PSI Shortage'!"&amp;"AQ2:BA2"),0)),"$1","")&amp;":"&amp;SUBSTITUTE(ADDRESS(1,42+MATCH(Y$2,INDIRECT("'Assy PSI Shortage'!"&amp;"AQ2:BA2"),0)),"$1","")),'Assy PSI Shortage'!$AP:$AP,'DA Injection'!$G549)+N("[[[                    Comment: Assy PSI                    ]]]")</f>
        <v>0</v>
      </c>
      <c r="Z550" s="464"/>
      <c r="AA550" s="463">
        <f ca="1">IF(SUMIFS(INDIRECT("'PSI WM REF'!"&amp;SUBSTITUTE(ADDRESS(1,MATCH(AA$2,INDIRECT("'PSI WM REF'!"&amp;"5:5"),0)),"$1","")&amp;":"&amp;SUBSTITUTE(ADDRESS(1,MATCH(AA$2,INDIRECT("'PSI WM REF'!"&amp;"5:5"),0)),"$1","")),INDIRECT("'PSI WM REF'!"&amp;"C:C"),$G549,INDIRECT("'PSI WM REF'!"&amp;"U:U"),"3.Balance stock (only SEHC)")&gt;0,0,IF(ABS(SUMIFS(INDIRECT("'PSI WM REF'!"&amp;SUBSTITUTE(ADDRESS(1,MATCH(AA$2,INDIRECT("'PSI WM REF'!"&amp;"5:5"),0)),"$1","")&amp;":"&amp;SUBSTITUTE(ADDRESS(1,MATCH(AA$2,INDIRECT("'PSI WM REF'!"&amp;"5:5"),0)),"$1","")),INDIRECT("'PSI WM REF'!"&amp;"C:C"),$G549,INDIRECT("'PSI WM REF'!"&amp;"U:U"),"3.Balance stock (only SEHC)"))&gt;SUMIFS(INDIRECT("'PSI WM REF'!"&amp;SUBSTITUTE(ADDRESS(1,MATCH(AA$2,INDIRECT("'PSI WM REF'!"&amp;"5:5"),0)),"$1","")&amp;":"&amp;SUBSTITUTE(ADDRESS(1,MATCH(AA$2,INDIRECT("'PSI WM REF'!"&amp;"5:5"),0)),"$1","")),INDIRECT("'PSI WM REF'!"&amp;"C:C"),$G549,INDIRECT("'PSI WM REF'!"&amp;"U:U"),"1.Requirements (필요량)"),SUMIFS(INDIRECT("'PSI WM REF'!"&amp;SUBSTITUTE(ADDRESS(1,MATCH(AA$2,INDIRECT("'PSI WM REF'!"&amp;"5:5"),0)),"$1","")&amp;":"&amp;SUBSTITUTE(ADDRESS(1,MATCH(AA$2,INDIRECT("'PSI WM REF'!"&amp;"5:5"),0)),"$1","")),INDIRECT("'PSI WM REF'!"&amp;"C:C"),$G549,INDIRECT("'PSI WM REF'!"&amp;"U:U"),"1.Requirements (필요량)"),ABS(SUMIFS(INDIRECT("'PSI WM REF'!"&amp;SUBSTITUTE(ADDRESS(1,MATCH(AA$2,INDIRECT("'PSI WM REF'!"&amp;"5:5"),0)),"$1","")&amp;":"&amp;SUBSTITUTE(ADDRESS(1,MATCH(AA$2,INDIRECT("'PSI WM REF'!"&amp;"5:5"),0)),"$1","")),INDIRECT("'PSI WM REF'!"&amp;"C:C"),$G549,INDIRECT("'PSI WM REF'!"&amp;"U:U"),"3.Balance stock (only SEHC)"))))+N(" [[[[               Comment: WM REF PSI              ]]]")+IFERROR(SUMIFS(INDIRECT("'PSI VC'!"&amp;SUBSTITUTE(ADDRESS(1,MATCH(AA$2,INDIRECT("'PSI VC'!"&amp;"3:3"),0)),"$1","")&amp;":"&amp;SUBSTITUTE(ADDRESS(1,MATCH(AA$2,INDIRECT("'PSI VC'!"&amp;"3:3"),0)),"$1","")),INDIRECT("'PSI VC'!"&amp;"A:A"),$G549),0)+N("[[[                    Comment: VC PSI                    ]]]")+SUMIFS(INDIRECT("'Assy PSI Shortage'!"&amp;SUBSTITUTE(ADDRESS(1,42+MATCH(AA$2,INDIRECT("'Assy PSI Shortage'!"&amp;"AQ2:BA2"),0)),"$1","")&amp;":"&amp;SUBSTITUTE(ADDRESS(1,42+MATCH(AA$2,INDIRECT("'Assy PSI Shortage'!"&amp;"AQ2:BA2"),0)),"$1","")),'Assy PSI Shortage'!$AP:$AP,'DA Injection'!$G549)+N("[[[                    Comment: Assy PSI                    ]]]")</f>
        <v>0</v>
      </c>
      <c r="AB550" s="464"/>
      <c r="AC550" s="463">
        <f ca="1">IF(SUMIFS(INDIRECT("'PSI WM REF'!"&amp;SUBSTITUTE(ADDRESS(1,MATCH(AC$2,INDIRECT("'PSI WM REF'!"&amp;"5:5"),0)),"$1","")&amp;":"&amp;SUBSTITUTE(ADDRESS(1,MATCH(AC$2,INDIRECT("'PSI WM REF'!"&amp;"5:5"),0)),"$1","")),INDIRECT("'PSI WM REF'!"&amp;"C:C"),$G549,INDIRECT("'PSI WM REF'!"&amp;"U:U"),"3.Balance stock (only SEHC)")&gt;0,0,IF(ABS(SUMIFS(INDIRECT("'PSI WM REF'!"&amp;SUBSTITUTE(ADDRESS(1,MATCH(AC$2,INDIRECT("'PSI WM REF'!"&amp;"5:5"),0)),"$1","")&amp;":"&amp;SUBSTITUTE(ADDRESS(1,MATCH(AC$2,INDIRECT("'PSI WM REF'!"&amp;"5:5"),0)),"$1","")),INDIRECT("'PSI WM REF'!"&amp;"C:C"),$G549,INDIRECT("'PSI WM REF'!"&amp;"U:U"),"3.Balance stock (only SEHC)"))&gt;SUMIFS(INDIRECT("'PSI WM REF'!"&amp;SUBSTITUTE(ADDRESS(1,MATCH(AC$2,INDIRECT("'PSI WM REF'!"&amp;"5:5"),0)),"$1","")&amp;":"&amp;SUBSTITUTE(ADDRESS(1,MATCH(AC$2,INDIRECT("'PSI WM REF'!"&amp;"5:5"),0)),"$1","")),INDIRECT("'PSI WM REF'!"&amp;"C:C"),$G549,INDIRECT("'PSI WM REF'!"&amp;"U:U"),"1.Requirements (필요량)"),SUMIFS(INDIRECT("'PSI WM REF'!"&amp;SUBSTITUTE(ADDRESS(1,MATCH(AC$2,INDIRECT("'PSI WM REF'!"&amp;"5:5"),0)),"$1","")&amp;":"&amp;SUBSTITUTE(ADDRESS(1,MATCH(AC$2,INDIRECT("'PSI WM REF'!"&amp;"5:5"),0)),"$1","")),INDIRECT("'PSI WM REF'!"&amp;"C:C"),$G549,INDIRECT("'PSI WM REF'!"&amp;"U:U"),"1.Requirements (필요량)"),ABS(SUMIFS(INDIRECT("'PSI WM REF'!"&amp;SUBSTITUTE(ADDRESS(1,MATCH(AC$2,INDIRECT("'PSI WM REF'!"&amp;"5:5"),0)),"$1","")&amp;":"&amp;SUBSTITUTE(ADDRESS(1,MATCH(AC$2,INDIRECT("'PSI WM REF'!"&amp;"5:5"),0)),"$1","")),INDIRECT("'PSI WM REF'!"&amp;"C:C"),$G549,INDIRECT("'PSI WM REF'!"&amp;"U:U"),"3.Balance stock (only SEHC)"))))+N(" [[[[               Comment: WM REF PSI              ]]]")+IFERROR(SUMIFS(INDIRECT("'PSI VC'!"&amp;SUBSTITUTE(ADDRESS(1,MATCH(AC$2,INDIRECT("'PSI VC'!"&amp;"3:3"),0)),"$1","")&amp;":"&amp;SUBSTITUTE(ADDRESS(1,MATCH(AC$2,INDIRECT("'PSI VC'!"&amp;"3:3"),0)),"$1","")),INDIRECT("'PSI VC'!"&amp;"A:A"),$G549),0)+N("[[[                    Comment: VC PSI                    ]]]")+SUMIFS(INDIRECT("'Assy PSI Shortage'!"&amp;SUBSTITUTE(ADDRESS(1,42+MATCH(AC$2,INDIRECT("'Assy PSI Shortage'!"&amp;"AQ2:BA2"),0)),"$1","")&amp;":"&amp;SUBSTITUTE(ADDRESS(1,42+MATCH(AC$2,INDIRECT("'Assy PSI Shortage'!"&amp;"AQ2:BA2"),0)),"$1","")),'Assy PSI Shortage'!$AP:$AP,'DA Injection'!$G549)+N("[[[                    Comment: Assy PSI                    ]]]")</f>
        <v>0</v>
      </c>
      <c r="AD550" s="464"/>
      <c r="AE550" s="463">
        <f ca="1">IF(SUMIFS(INDIRECT("'PSI WM REF'!"&amp;SUBSTITUTE(ADDRESS(1,MATCH(AE$2,INDIRECT("'PSI WM REF'!"&amp;"5:5"),0)),"$1","")&amp;":"&amp;SUBSTITUTE(ADDRESS(1,MATCH(AE$2,INDIRECT("'PSI WM REF'!"&amp;"5:5"),0)),"$1","")),INDIRECT("'PSI WM REF'!"&amp;"C:C"),$G549,INDIRECT("'PSI WM REF'!"&amp;"U:U"),"3.Balance stock (only SEHC)")&gt;0,0,IF(ABS(SUMIFS(INDIRECT("'PSI WM REF'!"&amp;SUBSTITUTE(ADDRESS(1,MATCH(AE$2,INDIRECT("'PSI WM REF'!"&amp;"5:5"),0)),"$1","")&amp;":"&amp;SUBSTITUTE(ADDRESS(1,MATCH(AE$2,INDIRECT("'PSI WM REF'!"&amp;"5:5"),0)),"$1","")),INDIRECT("'PSI WM REF'!"&amp;"C:C"),$G549,INDIRECT("'PSI WM REF'!"&amp;"U:U"),"3.Balance stock (only SEHC)"))&gt;SUMIFS(INDIRECT("'PSI WM REF'!"&amp;SUBSTITUTE(ADDRESS(1,MATCH(AE$2,INDIRECT("'PSI WM REF'!"&amp;"5:5"),0)),"$1","")&amp;":"&amp;SUBSTITUTE(ADDRESS(1,MATCH(AE$2,INDIRECT("'PSI WM REF'!"&amp;"5:5"),0)),"$1","")),INDIRECT("'PSI WM REF'!"&amp;"C:C"),$G549,INDIRECT("'PSI WM REF'!"&amp;"U:U"),"1.Requirements (필요량)"),SUMIFS(INDIRECT("'PSI WM REF'!"&amp;SUBSTITUTE(ADDRESS(1,MATCH(AE$2,INDIRECT("'PSI WM REF'!"&amp;"5:5"),0)),"$1","")&amp;":"&amp;SUBSTITUTE(ADDRESS(1,MATCH(AE$2,INDIRECT("'PSI WM REF'!"&amp;"5:5"),0)),"$1","")),INDIRECT("'PSI WM REF'!"&amp;"C:C"),$G549,INDIRECT("'PSI WM REF'!"&amp;"U:U"),"1.Requirements (필요량)"),ABS(SUMIFS(INDIRECT("'PSI WM REF'!"&amp;SUBSTITUTE(ADDRESS(1,MATCH(AE$2,INDIRECT("'PSI WM REF'!"&amp;"5:5"),0)),"$1","")&amp;":"&amp;SUBSTITUTE(ADDRESS(1,MATCH(AE$2,INDIRECT("'PSI WM REF'!"&amp;"5:5"),0)),"$1","")),INDIRECT("'PSI WM REF'!"&amp;"C:C"),$G549,INDIRECT("'PSI WM REF'!"&amp;"U:U"),"3.Balance stock (only SEHC)"))))+N(" [[[[               Comment: WM REF PSI              ]]]")+IFERROR(SUMIFS(INDIRECT("'PSI VC'!"&amp;SUBSTITUTE(ADDRESS(1,MATCH(AE$2,INDIRECT("'PSI VC'!"&amp;"3:3"),0)),"$1","")&amp;":"&amp;SUBSTITUTE(ADDRESS(1,MATCH(AE$2,INDIRECT("'PSI VC'!"&amp;"3:3"),0)),"$1","")),INDIRECT("'PSI VC'!"&amp;"A:A"),$G549),0)+N("[[[                    Comment: VC PSI                    ]]]")+SUMIFS(INDIRECT("'Assy PSI Shortage'!"&amp;SUBSTITUTE(ADDRESS(1,42+MATCH(AE$2,INDIRECT("'Assy PSI Shortage'!"&amp;"AQ2:BA2"),0)),"$1","")&amp;":"&amp;SUBSTITUTE(ADDRESS(1,42+MATCH(AE$2,INDIRECT("'Assy PSI Shortage'!"&amp;"AQ2:BA2"),0)),"$1","")),'Assy PSI Shortage'!$AP:$AP,'DA Injection'!$G549)+N("[[[                    Comment: Assy PSI                    ]]]")</f>
        <v>0</v>
      </c>
      <c r="AF550" s="464"/>
      <c r="AG550" s="463">
        <f ca="1">IF(SUMIFS(INDIRECT("'PSI WM REF'!"&amp;SUBSTITUTE(ADDRESS(1,MATCH(AG$2,INDIRECT("'PSI WM REF'!"&amp;"5:5"),0)),"$1","")&amp;":"&amp;SUBSTITUTE(ADDRESS(1,MATCH(AG$2,INDIRECT("'PSI WM REF'!"&amp;"5:5"),0)),"$1","")),INDIRECT("'PSI WM REF'!"&amp;"C:C"),$G549,INDIRECT("'PSI WM REF'!"&amp;"U:U"),"3.Balance stock (only SEHC)")&gt;0,0,IF(ABS(SUMIFS(INDIRECT("'PSI WM REF'!"&amp;SUBSTITUTE(ADDRESS(1,MATCH(AG$2,INDIRECT("'PSI WM REF'!"&amp;"5:5"),0)),"$1","")&amp;":"&amp;SUBSTITUTE(ADDRESS(1,MATCH(AG$2,INDIRECT("'PSI WM REF'!"&amp;"5:5"),0)),"$1","")),INDIRECT("'PSI WM REF'!"&amp;"C:C"),$G549,INDIRECT("'PSI WM REF'!"&amp;"U:U"),"3.Balance stock (only SEHC)"))&gt;SUMIFS(INDIRECT("'PSI WM REF'!"&amp;SUBSTITUTE(ADDRESS(1,MATCH(AG$2,INDIRECT("'PSI WM REF'!"&amp;"5:5"),0)),"$1","")&amp;":"&amp;SUBSTITUTE(ADDRESS(1,MATCH(AG$2,INDIRECT("'PSI WM REF'!"&amp;"5:5"),0)),"$1","")),INDIRECT("'PSI WM REF'!"&amp;"C:C"),$G549,INDIRECT("'PSI WM REF'!"&amp;"U:U"),"1.Requirements (필요량)"),SUMIFS(INDIRECT("'PSI WM REF'!"&amp;SUBSTITUTE(ADDRESS(1,MATCH(AG$2,INDIRECT("'PSI WM REF'!"&amp;"5:5"),0)),"$1","")&amp;":"&amp;SUBSTITUTE(ADDRESS(1,MATCH(AG$2,INDIRECT("'PSI WM REF'!"&amp;"5:5"),0)),"$1","")),INDIRECT("'PSI WM REF'!"&amp;"C:C"),$G549,INDIRECT("'PSI WM REF'!"&amp;"U:U"),"1.Requirements (필요량)"),ABS(SUMIFS(INDIRECT("'PSI WM REF'!"&amp;SUBSTITUTE(ADDRESS(1,MATCH(AG$2,INDIRECT("'PSI WM REF'!"&amp;"5:5"),0)),"$1","")&amp;":"&amp;SUBSTITUTE(ADDRESS(1,MATCH(AG$2,INDIRECT("'PSI WM REF'!"&amp;"5:5"),0)),"$1","")),INDIRECT("'PSI WM REF'!"&amp;"C:C"),$G549,INDIRECT("'PSI WM REF'!"&amp;"U:U"),"3.Balance stock (only SEHC)"))))+N(" [[[[               Comment: WM REF PSI              ]]]")+IFERROR(SUMIFS(INDIRECT("'PSI VC'!"&amp;SUBSTITUTE(ADDRESS(1,MATCH(AG$2,INDIRECT("'PSI VC'!"&amp;"3:3"),0)),"$1","")&amp;":"&amp;SUBSTITUTE(ADDRESS(1,MATCH(AG$2,INDIRECT("'PSI VC'!"&amp;"3:3"),0)),"$1","")),INDIRECT("'PSI VC'!"&amp;"A:A"),$G549),0)+N("[[[                    Comment: VC PSI                    ]]]")+SUMIFS(INDIRECT("'Assy PSI Shortage'!"&amp;SUBSTITUTE(ADDRESS(1,42+MATCH(AG$2,INDIRECT("'Assy PSI Shortage'!"&amp;"AQ2:BA2"),0)),"$1","")&amp;":"&amp;SUBSTITUTE(ADDRESS(1,42+MATCH(AG$2,INDIRECT("'Assy PSI Shortage'!"&amp;"AQ2:BA2"),0)),"$1","")),'Assy PSI Shortage'!$AP:$AP,'DA Injection'!$G549)+N("[[[                    Comment: Assy PSI                    ]]]")</f>
        <v>0</v>
      </c>
      <c r="AH550" s="464"/>
      <c r="AI550" s="463">
        <f ca="1">IF(SUMIFS(INDIRECT("'PSI WM REF'!"&amp;SUBSTITUTE(ADDRESS(1,MATCH(AI$2,INDIRECT("'PSI WM REF'!"&amp;"5:5"),0)),"$1","")&amp;":"&amp;SUBSTITUTE(ADDRESS(1,MATCH(AI$2,INDIRECT("'PSI WM REF'!"&amp;"5:5"),0)),"$1","")),INDIRECT("'PSI WM REF'!"&amp;"C:C"),$G549,INDIRECT("'PSI WM REF'!"&amp;"U:U"),"3.Balance stock (only SEHC)")&gt;0,0,IF(ABS(SUMIFS(INDIRECT("'PSI WM REF'!"&amp;SUBSTITUTE(ADDRESS(1,MATCH(AI$2,INDIRECT("'PSI WM REF'!"&amp;"5:5"),0)),"$1","")&amp;":"&amp;SUBSTITUTE(ADDRESS(1,MATCH(AI$2,INDIRECT("'PSI WM REF'!"&amp;"5:5"),0)),"$1","")),INDIRECT("'PSI WM REF'!"&amp;"C:C"),$G549,INDIRECT("'PSI WM REF'!"&amp;"U:U"),"3.Balance stock (only SEHC)"))&gt;SUMIFS(INDIRECT("'PSI WM REF'!"&amp;SUBSTITUTE(ADDRESS(1,MATCH(AI$2,INDIRECT("'PSI WM REF'!"&amp;"5:5"),0)),"$1","")&amp;":"&amp;SUBSTITUTE(ADDRESS(1,MATCH(AI$2,INDIRECT("'PSI WM REF'!"&amp;"5:5"),0)),"$1","")),INDIRECT("'PSI WM REF'!"&amp;"C:C"),$G549,INDIRECT("'PSI WM REF'!"&amp;"U:U"),"1.Requirements (필요량)"),SUMIFS(INDIRECT("'PSI WM REF'!"&amp;SUBSTITUTE(ADDRESS(1,MATCH(AI$2,INDIRECT("'PSI WM REF'!"&amp;"5:5"),0)),"$1","")&amp;":"&amp;SUBSTITUTE(ADDRESS(1,MATCH(AI$2,INDIRECT("'PSI WM REF'!"&amp;"5:5"),0)),"$1","")),INDIRECT("'PSI WM REF'!"&amp;"C:C"),$G549,INDIRECT("'PSI WM REF'!"&amp;"U:U"),"1.Requirements (필요량)"),ABS(SUMIFS(INDIRECT("'PSI WM REF'!"&amp;SUBSTITUTE(ADDRESS(1,MATCH(AI$2,INDIRECT("'PSI WM REF'!"&amp;"5:5"),0)),"$1","")&amp;":"&amp;SUBSTITUTE(ADDRESS(1,MATCH(AI$2,INDIRECT("'PSI WM REF'!"&amp;"5:5"),0)),"$1","")),INDIRECT("'PSI WM REF'!"&amp;"C:C"),$G549,INDIRECT("'PSI WM REF'!"&amp;"U:U"),"3.Balance stock (only SEHC)"))))+N(" [[[[               Comment: WM REF PSI              ]]]")+IFERROR(SUMIFS(INDIRECT("'PSI VC'!"&amp;SUBSTITUTE(ADDRESS(1,MATCH(AI$2,INDIRECT("'PSI VC'!"&amp;"3:3"),0)),"$1","")&amp;":"&amp;SUBSTITUTE(ADDRESS(1,MATCH(AI$2,INDIRECT("'PSI VC'!"&amp;"3:3"),0)),"$1","")),INDIRECT("'PSI VC'!"&amp;"A:A"),$G549),0)+N("[[[                    Comment: VC PSI                    ]]]")+SUMIFS(INDIRECT("'Assy PSI Shortage'!"&amp;SUBSTITUTE(ADDRESS(1,42+MATCH(AI$2,INDIRECT("'Assy PSI Shortage'!"&amp;"AQ2:BA2"),0)),"$1","")&amp;":"&amp;SUBSTITUTE(ADDRESS(1,42+MATCH(AI$2,INDIRECT("'Assy PSI Shortage'!"&amp;"AQ2:BA2"),0)),"$1","")),'Assy PSI Shortage'!$AP:$AP,'DA Injection'!$G549)+N("[[[                    Comment: Assy PSI                    ]]]")</f>
        <v>0</v>
      </c>
      <c r="AJ550" s="464"/>
      <c r="AK550" s="150"/>
      <c r="AL550" s="150"/>
      <c r="AM550" s="150"/>
      <c r="AN550" s="150"/>
      <c r="AO550" s="150"/>
      <c r="AP550" s="150"/>
      <c r="AQ550" s="150"/>
      <c r="AR550" s="150"/>
      <c r="AS550" s="150"/>
      <c r="AT550" s="150"/>
      <c r="AU550" s="150"/>
      <c r="AV550" s="150"/>
      <c r="AW550" s="150"/>
      <c r="AX550" s="150"/>
      <c r="AY550" s="150"/>
      <c r="AZ550" s="150"/>
      <c r="BA550" s="150"/>
      <c r="BB550" s="150"/>
      <c r="BC550" s="150"/>
      <c r="BD550" s="150"/>
      <c r="BE550" s="150"/>
      <c r="BF550" s="150"/>
      <c r="BG550" s="150"/>
      <c r="BH550" s="150"/>
      <c r="BI550" s="150"/>
      <c r="BJ550" s="150"/>
      <c r="BK550" s="150"/>
      <c r="BL550" s="150"/>
      <c r="BM550" s="150"/>
      <c r="BN550" s="150"/>
      <c r="BO550" s="150"/>
      <c r="BP550" s="150"/>
      <c r="BQ550" s="150"/>
      <c r="BR550" s="150"/>
    </row>
    <row r="551" spans="1:70" s="115" customFormat="1" ht="33">
      <c r="A551" s="114"/>
      <c r="B551" s="121"/>
      <c r="C551" s="144">
        <f t="shared" ca="1" si="613"/>
        <v>79</v>
      </c>
      <c r="D551" s="264" t="str">
        <f t="shared" ca="1" si="613"/>
        <v>-</v>
      </c>
      <c r="E551" s="144" t="e">
        <f t="shared" ref="E551:M551" ca="1" si="655">E550</f>
        <v>#N/A</v>
      </c>
      <c r="F551" s="144" t="e">
        <f t="shared" ca="1" si="655"/>
        <v>#N/A</v>
      </c>
      <c r="G551" s="144">
        <f t="shared" ca="1" si="655"/>
        <v>0</v>
      </c>
      <c r="H551" s="196">
        <f t="shared" ca="1" si="655"/>
        <v>0</v>
      </c>
      <c r="I551" s="144">
        <f t="shared" si="655"/>
        <v>0</v>
      </c>
      <c r="J551" s="212" t="e">
        <f t="shared" ca="1" si="655"/>
        <v>#N/A</v>
      </c>
      <c r="K551" s="146">
        <f t="shared" ca="1" si="655"/>
        <v>0</v>
      </c>
      <c r="L551" s="146" t="e">
        <f t="shared" ca="1" si="655"/>
        <v>#N/A</v>
      </c>
      <c r="M551" s="146" t="e">
        <f t="shared" ca="1" si="655"/>
        <v>#N/A</v>
      </c>
      <c r="N551" s="193" t="e">
        <f t="shared" ca="1" si="623"/>
        <v>#N/A</v>
      </c>
      <c r="O551" s="134"/>
      <c r="P551" s="127" t="s">
        <v>240</v>
      </c>
      <c r="Q551" s="208"/>
      <c r="R551" s="208"/>
      <c r="S551" s="208"/>
      <c r="T551" s="208"/>
      <c r="U551" s="208"/>
      <c r="V551" s="208"/>
      <c r="W551" s="208"/>
      <c r="X551" s="208"/>
      <c r="Y551" s="208"/>
      <c r="Z551" s="208"/>
      <c r="AA551" s="208"/>
      <c r="AB551" s="208"/>
      <c r="AC551" s="208"/>
      <c r="AD551" s="208"/>
      <c r="AE551" s="208"/>
      <c r="AF551" s="208"/>
      <c r="AG551" s="208"/>
      <c r="AH551" s="208"/>
      <c r="AI551" s="208"/>
      <c r="AJ551" s="208"/>
      <c r="AK551" s="150"/>
      <c r="AL551" s="150"/>
      <c r="AM551" s="150"/>
      <c r="AN551" s="150"/>
      <c r="AO551" s="150"/>
      <c r="AP551" s="150"/>
      <c r="AQ551" s="150"/>
      <c r="AR551" s="150"/>
      <c r="AS551" s="150"/>
      <c r="AT551" s="150"/>
      <c r="AU551" s="150"/>
      <c r="AV551" s="150"/>
      <c r="AW551" s="150"/>
      <c r="AX551" s="150"/>
      <c r="AY551" s="150"/>
      <c r="AZ551" s="150"/>
      <c r="BA551" s="150"/>
      <c r="BB551" s="150"/>
      <c r="BC551" s="150"/>
      <c r="BD551" s="150"/>
      <c r="BE551" s="150"/>
      <c r="BF551" s="150"/>
      <c r="BG551" s="150"/>
      <c r="BH551" s="150"/>
      <c r="BI551" s="150"/>
      <c r="BJ551" s="150"/>
      <c r="BK551" s="150"/>
      <c r="BL551" s="150"/>
      <c r="BM551" s="150"/>
      <c r="BN551" s="150"/>
      <c r="BO551" s="150"/>
      <c r="BP551" s="150"/>
      <c r="BQ551" s="150"/>
      <c r="BR551" s="150"/>
    </row>
    <row r="552" spans="1:70" s="55" customFormat="1" ht="33">
      <c r="A552" s="54" t="str">
        <f ca="1">IF(ISTEXT($G552),COUNTIF($G$6:$G552,"*")," ")</f>
        <v xml:space="preserve"> </v>
      </c>
      <c r="B552" s="122">
        <v>43524</v>
      </c>
      <c r="C552" s="144">
        <f t="shared" ca="1" si="613"/>
        <v>79</v>
      </c>
      <c r="D552" s="264" t="str">
        <f t="shared" ca="1" si="613"/>
        <v>-</v>
      </c>
      <c r="E552" s="144" t="e">
        <f t="shared" ref="E552:M552" ca="1" si="656">E551</f>
        <v>#N/A</v>
      </c>
      <c r="F552" s="144" t="e">
        <f t="shared" ca="1" si="656"/>
        <v>#N/A</v>
      </c>
      <c r="G552" s="144">
        <f t="shared" ca="1" si="656"/>
        <v>0</v>
      </c>
      <c r="H552" s="196">
        <f t="shared" ca="1" si="656"/>
        <v>0</v>
      </c>
      <c r="I552" s="144">
        <f t="shared" si="656"/>
        <v>0</v>
      </c>
      <c r="J552" s="212" t="e">
        <f t="shared" ca="1" si="656"/>
        <v>#N/A</v>
      </c>
      <c r="K552" s="146">
        <f t="shared" ca="1" si="656"/>
        <v>0</v>
      </c>
      <c r="L552" s="146" t="e">
        <f t="shared" ca="1" si="656"/>
        <v>#N/A</v>
      </c>
      <c r="M552" s="146" t="e">
        <f t="shared" ca="1" si="656"/>
        <v>#N/A</v>
      </c>
      <c r="N552" s="193" t="e">
        <f t="shared" ca="1" si="623"/>
        <v>#N/A</v>
      </c>
      <c r="O552" s="198" t="e">
        <f ca="1">SUM(Q552:AJ552)-H549-I549</f>
        <v>#N/A</v>
      </c>
      <c r="P552" s="127" t="s">
        <v>232</v>
      </c>
      <c r="Q552" s="128" t="e">
        <f t="shared" ref="Q552:AJ552" ca="1" si="657">Q551*$N549</f>
        <v>#N/A</v>
      </c>
      <c r="R552" s="128" t="e">
        <f t="shared" ca="1" si="657"/>
        <v>#N/A</v>
      </c>
      <c r="S552" s="128" t="e">
        <f t="shared" ca="1" si="657"/>
        <v>#N/A</v>
      </c>
      <c r="T552" s="128" t="e">
        <f t="shared" ca="1" si="657"/>
        <v>#N/A</v>
      </c>
      <c r="U552" s="128" t="e">
        <f t="shared" ca="1" si="657"/>
        <v>#N/A</v>
      </c>
      <c r="V552" s="128" t="e">
        <f t="shared" ca="1" si="657"/>
        <v>#N/A</v>
      </c>
      <c r="W552" s="128" t="e">
        <f t="shared" ca="1" si="657"/>
        <v>#N/A</v>
      </c>
      <c r="X552" s="128" t="e">
        <f t="shared" ca="1" si="657"/>
        <v>#N/A</v>
      </c>
      <c r="Y552" s="128" t="e">
        <f t="shared" ca="1" si="657"/>
        <v>#N/A</v>
      </c>
      <c r="Z552" s="128" t="e">
        <f t="shared" ca="1" si="657"/>
        <v>#N/A</v>
      </c>
      <c r="AA552" s="128" t="e">
        <f t="shared" ca="1" si="657"/>
        <v>#N/A</v>
      </c>
      <c r="AB552" s="128" t="e">
        <f t="shared" ca="1" si="657"/>
        <v>#N/A</v>
      </c>
      <c r="AC552" s="128" t="e">
        <f t="shared" ca="1" si="657"/>
        <v>#N/A</v>
      </c>
      <c r="AD552" s="128" t="e">
        <f t="shared" ca="1" si="657"/>
        <v>#N/A</v>
      </c>
      <c r="AE552" s="128" t="e">
        <f t="shared" ca="1" si="657"/>
        <v>#N/A</v>
      </c>
      <c r="AF552" s="128" t="e">
        <f t="shared" ca="1" si="657"/>
        <v>#N/A</v>
      </c>
      <c r="AG552" s="128" t="e">
        <f t="shared" ca="1" si="657"/>
        <v>#N/A</v>
      </c>
      <c r="AH552" s="128" t="e">
        <f t="shared" ca="1" si="657"/>
        <v>#N/A</v>
      </c>
      <c r="AI552" s="128" t="e">
        <f t="shared" ca="1" si="657"/>
        <v>#N/A</v>
      </c>
      <c r="AJ552" s="128" t="e">
        <f t="shared" ca="1" si="657"/>
        <v>#N/A</v>
      </c>
      <c r="AK552" s="151"/>
      <c r="AL552" s="151"/>
      <c r="AM552" s="151"/>
      <c r="AN552" s="151"/>
      <c r="AO552" s="151"/>
      <c r="AP552" s="151"/>
      <c r="AQ552" s="151"/>
      <c r="AR552" s="151"/>
      <c r="AS552" s="151"/>
      <c r="AT552" s="151"/>
      <c r="AU552" s="151"/>
      <c r="AV552" s="151"/>
      <c r="AW552" s="151"/>
      <c r="AX552" s="151"/>
      <c r="AY552" s="151"/>
      <c r="AZ552" s="151"/>
      <c r="BA552" s="151"/>
      <c r="BB552" s="151"/>
      <c r="BC552" s="151"/>
      <c r="BD552" s="151"/>
      <c r="BE552" s="151"/>
      <c r="BF552" s="151"/>
      <c r="BG552" s="151"/>
      <c r="BH552" s="151"/>
      <c r="BI552" s="151"/>
      <c r="BJ552" s="151"/>
      <c r="BK552" s="151"/>
      <c r="BL552" s="151"/>
      <c r="BM552" s="151"/>
      <c r="BN552" s="151"/>
      <c r="BO552" s="151"/>
      <c r="BP552" s="151"/>
      <c r="BQ552" s="151"/>
      <c r="BR552" s="151"/>
    </row>
    <row r="553" spans="1:70" s="38" customFormat="1" ht="33">
      <c r="A553" s="35"/>
      <c r="B553" s="123"/>
      <c r="C553" s="144">
        <f t="shared" ca="1" si="613"/>
        <v>79</v>
      </c>
      <c r="D553" s="264" t="str">
        <f t="shared" ca="1" si="613"/>
        <v>-</v>
      </c>
      <c r="E553" s="144" t="e">
        <f t="shared" ref="E553:M553" ca="1" si="658">E552</f>
        <v>#N/A</v>
      </c>
      <c r="F553" s="144" t="e">
        <f t="shared" ca="1" si="658"/>
        <v>#N/A</v>
      </c>
      <c r="G553" s="144">
        <f t="shared" ca="1" si="658"/>
        <v>0</v>
      </c>
      <c r="H553" s="196">
        <f t="shared" ca="1" si="658"/>
        <v>0</v>
      </c>
      <c r="I553" s="144">
        <f t="shared" si="658"/>
        <v>0</v>
      </c>
      <c r="J553" s="212" t="e">
        <f t="shared" ca="1" si="658"/>
        <v>#N/A</v>
      </c>
      <c r="K553" s="146">
        <f t="shared" ca="1" si="658"/>
        <v>0</v>
      </c>
      <c r="L553" s="146" t="e">
        <f t="shared" ca="1" si="658"/>
        <v>#N/A</v>
      </c>
      <c r="M553" s="146" t="e">
        <f t="shared" ca="1" si="658"/>
        <v>#N/A</v>
      </c>
      <c r="N553" s="193" t="e">
        <f t="shared" ca="1" si="623"/>
        <v>#N/A</v>
      </c>
      <c r="O553" s="135">
        <f ca="1">SUM(Q553:AJ553)</f>
        <v>0</v>
      </c>
      <c r="P553" s="131" t="s">
        <v>233</v>
      </c>
      <c r="Q553" s="129">
        <f ca="1">SUMIFS('Production Result'!$D:$D,'Production Result'!$C:$C,'DA Injection'!$G553,'Production Result'!$B:$B,'DA Injection'!Q$2)</f>
        <v>0</v>
      </c>
      <c r="R553" s="129">
        <f ca="1">SUMIFS('Production Result'!$E:$E,'Production Result'!$C:$C,'DA Injection'!$G553,'Production Result'!$B:$B,'DA Injection'!Q$2)</f>
        <v>0</v>
      </c>
      <c r="S553" s="129">
        <f ca="1">SUMIFS('Production Result'!$D:$D,'Production Result'!$C:$C,'DA Injection'!$G553,'Production Result'!$B:$B,'DA Injection'!S$2)</f>
        <v>0</v>
      </c>
      <c r="T553" s="129">
        <f ca="1">SUMIFS('Production Result'!$E:$E,'Production Result'!$C:$C,'DA Injection'!$G553,'Production Result'!$B:$B,'DA Injection'!S$2)</f>
        <v>0</v>
      </c>
      <c r="U553" s="129">
        <f ca="1">SUMIFS('Production Result'!$D:$D,'Production Result'!$C:$C,'DA Injection'!$G553,'Production Result'!$B:$B,'DA Injection'!U$2)</f>
        <v>0</v>
      </c>
      <c r="V553" s="129">
        <f ca="1">SUMIFS('Production Result'!$E:$E,'Production Result'!$C:$C,'DA Injection'!$G553,'Production Result'!$B:$B,'DA Injection'!U$2)</f>
        <v>0</v>
      </c>
      <c r="W553" s="129">
        <f ca="1">SUMIFS('Production Result'!$D:$D,'Production Result'!$C:$C,'DA Injection'!$G553,'Production Result'!$B:$B,'DA Injection'!W$2)</f>
        <v>0</v>
      </c>
      <c r="X553" s="129">
        <f ca="1">SUMIFS('Production Result'!$E:$E,'Production Result'!$C:$C,'DA Injection'!$G553,'Production Result'!$B:$B,'DA Injection'!W$2)</f>
        <v>0</v>
      </c>
      <c r="Y553" s="129">
        <f ca="1">SUMIFS('Production Result'!$D:$D,'Production Result'!$C:$C,'DA Injection'!$G553,'Production Result'!$B:$B,'DA Injection'!Y$2)</f>
        <v>0</v>
      </c>
      <c r="Z553" s="129">
        <f ca="1">SUMIFS('Production Result'!$E:$E,'Production Result'!$C:$C,'DA Injection'!$G553,'Production Result'!$B:$B,'DA Injection'!Y$2)</f>
        <v>0</v>
      </c>
      <c r="AA553" s="129">
        <f ca="1">SUMIFS('Production Result'!$D:$D,'Production Result'!$C:$C,'DA Injection'!$G553,'Production Result'!$B:$B,'DA Injection'!AA$2)</f>
        <v>0</v>
      </c>
      <c r="AB553" s="129">
        <f ca="1">SUMIFS('Production Result'!$E:$E,'Production Result'!$C:$C,'DA Injection'!$G553,'Production Result'!$B:$B,'DA Injection'!AA$2)</f>
        <v>0</v>
      </c>
      <c r="AC553" s="129">
        <f ca="1">SUMIFS('Production Result'!$D:$D,'Production Result'!$C:$C,'DA Injection'!$G553,'Production Result'!$B:$B,'DA Injection'!AC$2)</f>
        <v>0</v>
      </c>
      <c r="AD553" s="129">
        <f ca="1">SUMIFS('Production Result'!$E:$E,'Production Result'!$C:$C,'DA Injection'!$G553,'Production Result'!$B:$B,'DA Injection'!AC$2)</f>
        <v>0</v>
      </c>
      <c r="AE553" s="129">
        <f ca="1">SUMIFS('Production Result'!$D:$D,'Production Result'!$C:$C,'DA Injection'!$G553,'Production Result'!$B:$B,'DA Injection'!AE$2)</f>
        <v>0</v>
      </c>
      <c r="AF553" s="129">
        <f ca="1">SUMIFS('Production Result'!$E:$E,'Production Result'!$C:$C,'DA Injection'!$G553,'Production Result'!$B:$B,'DA Injection'!AE$2)</f>
        <v>0</v>
      </c>
      <c r="AG553" s="129">
        <f ca="1">SUMIFS('Production Result'!$D:$D,'Production Result'!$C:$C,'DA Injection'!$G553,'Production Result'!$B:$B,'DA Injection'!AG$2)</f>
        <v>0</v>
      </c>
      <c r="AH553" s="129">
        <f ca="1">SUMIFS('Production Result'!$E:$E,'Production Result'!$C:$C,'DA Injection'!$G553,'Production Result'!$B:$B,'DA Injection'!AG$2)</f>
        <v>0</v>
      </c>
      <c r="AI553" s="129">
        <f ca="1">SUMIFS('Production Result'!$D:$D,'Production Result'!$C:$C,'DA Injection'!$G553,'Production Result'!$B:$B,'DA Injection'!AI$2)</f>
        <v>0</v>
      </c>
      <c r="AJ553" s="129">
        <f ca="1">SUMIFS('Production Result'!$E:$E,'Production Result'!$C:$C,'DA Injection'!$G553,'Production Result'!$B:$B,'DA Injection'!AI$2)</f>
        <v>0</v>
      </c>
      <c r="AK553" s="151"/>
      <c r="AL553" s="151"/>
      <c r="AM553" s="151"/>
      <c r="AN553" s="151"/>
      <c r="AO553" s="151"/>
      <c r="AP553" s="151"/>
      <c r="AQ553" s="151"/>
      <c r="AR553" s="151"/>
      <c r="AS553" s="151"/>
      <c r="AT553" s="151"/>
      <c r="AU553" s="151"/>
      <c r="AV553" s="151"/>
      <c r="AW553" s="151"/>
      <c r="AX553" s="151"/>
      <c r="AY553" s="151"/>
      <c r="AZ553" s="151"/>
      <c r="BA553" s="151"/>
      <c r="BB553" s="151"/>
      <c r="BC553" s="151"/>
      <c r="BD553" s="151"/>
      <c r="BE553" s="151"/>
      <c r="BF553" s="151"/>
      <c r="BG553" s="151"/>
      <c r="BH553" s="151"/>
      <c r="BI553" s="151"/>
      <c r="BJ553" s="151"/>
      <c r="BK553" s="151"/>
      <c r="BL553" s="151"/>
      <c r="BM553" s="151"/>
      <c r="BN553" s="151"/>
      <c r="BO553" s="151"/>
      <c r="BP553" s="151"/>
      <c r="BQ553" s="151"/>
      <c r="BR553" s="151"/>
    </row>
    <row r="554" spans="1:70" s="38" customFormat="1" ht="33">
      <c r="A554" s="35"/>
      <c r="B554" s="123"/>
      <c r="C554" s="144">
        <f t="shared" ca="1" si="613"/>
        <v>79</v>
      </c>
      <c r="D554" s="264" t="str">
        <f t="shared" ca="1" si="613"/>
        <v>-</v>
      </c>
      <c r="E554" s="144" t="e">
        <f t="shared" ref="E554:M554" ca="1" si="659">E553</f>
        <v>#N/A</v>
      </c>
      <c r="F554" s="144" t="e">
        <f t="shared" ca="1" si="659"/>
        <v>#N/A</v>
      </c>
      <c r="G554" s="144">
        <f t="shared" ca="1" si="659"/>
        <v>0</v>
      </c>
      <c r="H554" s="196">
        <f t="shared" ca="1" si="659"/>
        <v>0</v>
      </c>
      <c r="I554" s="144">
        <f t="shared" si="659"/>
        <v>0</v>
      </c>
      <c r="J554" s="212" t="e">
        <f t="shared" ca="1" si="659"/>
        <v>#N/A</v>
      </c>
      <c r="K554" s="146">
        <f t="shared" ca="1" si="659"/>
        <v>0</v>
      </c>
      <c r="L554" s="146" t="e">
        <f t="shared" ca="1" si="659"/>
        <v>#N/A</v>
      </c>
      <c r="M554" s="146" t="e">
        <f t="shared" ca="1" si="659"/>
        <v>#N/A</v>
      </c>
      <c r="N554" s="193" t="e">
        <f t="shared" ca="1" si="623"/>
        <v>#N/A</v>
      </c>
      <c r="O554" s="135">
        <f ca="1">SUM(Q554:AJ554)</f>
        <v>0</v>
      </c>
      <c r="P554" s="132" t="s">
        <v>234</v>
      </c>
      <c r="Q554" s="129">
        <f ca="1">SUMIFS('Production Result'!$F:$F,'Production Result'!$C:$C,'DA Injection'!$G554,'Production Result'!$B:$B,'DA Injection'!Q$2)</f>
        <v>0</v>
      </c>
      <c r="R554" s="129">
        <f ca="1">SUMIFS('Production Result'!$G:$G,'Production Result'!$C:$C,'DA Injection'!$G554,'Production Result'!$B:$B,'DA Injection'!Q$2)</f>
        <v>0</v>
      </c>
      <c r="S554" s="129">
        <f ca="1">SUMIFS('Production Result'!$F:$F,'Production Result'!$C:$C,'DA Injection'!$G554,'Production Result'!$B:$B,'DA Injection'!S$2)</f>
        <v>0</v>
      </c>
      <c r="T554" s="129">
        <f ca="1">SUMIFS('Production Result'!$G:$G,'Production Result'!$C:$C,'DA Injection'!$G554,'Production Result'!$B:$B,'DA Injection'!S$2)</f>
        <v>0</v>
      </c>
      <c r="U554" s="129">
        <f ca="1">SUMIFS('Production Result'!$F:$F,'Production Result'!$C:$C,'DA Injection'!$G554,'Production Result'!$B:$B,'DA Injection'!U$2)</f>
        <v>0</v>
      </c>
      <c r="V554" s="129">
        <f ca="1">SUMIFS('Production Result'!$G:$G,'Production Result'!$C:$C,'DA Injection'!$G554,'Production Result'!$B:$B,'DA Injection'!U$2)</f>
        <v>0</v>
      </c>
      <c r="W554" s="129">
        <f ca="1">SUMIFS('Production Result'!$F:$F,'Production Result'!$C:$C,'DA Injection'!$G554,'Production Result'!$B:$B,'DA Injection'!W$2)</f>
        <v>0</v>
      </c>
      <c r="X554" s="129">
        <f ca="1">SUMIFS('Production Result'!$G:$G,'Production Result'!$C:$C,'DA Injection'!$G554,'Production Result'!$B:$B,'DA Injection'!W$2)</f>
        <v>0</v>
      </c>
      <c r="Y554" s="129">
        <f ca="1">SUMIFS('Production Result'!$F:$F,'Production Result'!$C:$C,'DA Injection'!$G554,'Production Result'!$B:$B,'DA Injection'!Y$2)</f>
        <v>0</v>
      </c>
      <c r="Z554" s="129">
        <f ca="1">SUMIFS('Production Result'!$G:$G,'Production Result'!$C:$C,'DA Injection'!$G554,'Production Result'!$B:$B,'DA Injection'!Y$2)</f>
        <v>0</v>
      </c>
      <c r="AA554" s="129">
        <f ca="1">SUMIFS('Production Result'!$F:$F,'Production Result'!$C:$C,'DA Injection'!$G554,'Production Result'!$B:$B,'DA Injection'!AA$2)</f>
        <v>0</v>
      </c>
      <c r="AB554" s="129">
        <f ca="1">SUMIFS('Production Result'!$G:$G,'Production Result'!$C:$C,'DA Injection'!$G554,'Production Result'!$B:$B,'DA Injection'!AA$2)</f>
        <v>0</v>
      </c>
      <c r="AC554" s="129">
        <f ca="1">SUMIFS('Production Result'!$F:$F,'Production Result'!$C:$C,'DA Injection'!$G554,'Production Result'!$B:$B,'DA Injection'!AC$2)</f>
        <v>0</v>
      </c>
      <c r="AD554" s="129">
        <f ca="1">SUMIFS('Production Result'!$G:$G,'Production Result'!$C:$C,'DA Injection'!$G554,'Production Result'!$B:$B,'DA Injection'!AC$2)</f>
        <v>0</v>
      </c>
      <c r="AE554" s="129">
        <f ca="1">SUMIFS('Production Result'!$F:$F,'Production Result'!$C:$C,'DA Injection'!$G554,'Production Result'!$B:$B,'DA Injection'!AE$2)</f>
        <v>0</v>
      </c>
      <c r="AF554" s="129">
        <f ca="1">SUMIFS('Production Result'!$G:$G,'Production Result'!$C:$C,'DA Injection'!$G554,'Production Result'!$B:$B,'DA Injection'!AE$2)</f>
        <v>0</v>
      </c>
      <c r="AG554" s="129">
        <f ca="1">SUMIFS('Production Result'!$F:$F,'Production Result'!$C:$C,'DA Injection'!$G554,'Production Result'!$B:$B,'DA Injection'!AG$2)</f>
        <v>0</v>
      </c>
      <c r="AH554" s="129">
        <f ca="1">SUMIFS('Production Result'!$G:$G,'Production Result'!$C:$C,'DA Injection'!$G554,'Production Result'!$B:$B,'DA Injection'!AG$2)</f>
        <v>0</v>
      </c>
      <c r="AI554" s="129">
        <f ca="1">SUMIFS('Production Result'!$F:$F,'Production Result'!$C:$C,'DA Injection'!$G554,'Production Result'!$B:$B,'DA Injection'!AI$2)</f>
        <v>0</v>
      </c>
      <c r="AJ554" s="129">
        <f ca="1">SUMIFS('Production Result'!$G:$G,'Production Result'!$C:$C,'DA Injection'!$G554,'Production Result'!$B:$B,'DA Injection'!AI$2)</f>
        <v>0</v>
      </c>
      <c r="AK554" s="151"/>
      <c r="AL554" s="151"/>
      <c r="AM554" s="151"/>
      <c r="AN554" s="151"/>
      <c r="AO554" s="151"/>
      <c r="AP554" s="151"/>
      <c r="AQ554" s="151"/>
      <c r="AR554" s="151"/>
      <c r="AS554" s="151"/>
      <c r="AT554" s="151"/>
      <c r="AU554" s="151"/>
      <c r="AV554" s="151"/>
      <c r="AW554" s="151"/>
      <c r="AX554" s="151"/>
      <c r="AY554" s="151"/>
      <c r="AZ554" s="151"/>
      <c r="BA554" s="151"/>
      <c r="BB554" s="151"/>
      <c r="BC554" s="151"/>
      <c r="BD554" s="151"/>
      <c r="BE554" s="151"/>
      <c r="BF554" s="151"/>
      <c r="BG554" s="151"/>
      <c r="BH554" s="151"/>
      <c r="BI554" s="151"/>
      <c r="BJ554" s="151"/>
      <c r="BK554" s="151"/>
      <c r="BL554" s="151"/>
      <c r="BM554" s="151"/>
      <c r="BN554" s="151"/>
      <c r="BO554" s="151"/>
      <c r="BP554" s="151"/>
      <c r="BQ554" s="151"/>
      <c r="BR554" s="151"/>
    </row>
    <row r="555" spans="1:70" s="38" customFormat="1" ht="33">
      <c r="A555" s="35"/>
      <c r="B555" s="123"/>
      <c r="C555" s="145">
        <f t="shared" ca="1" si="613"/>
        <v>79</v>
      </c>
      <c r="D555" s="264" t="str">
        <f t="shared" ca="1" si="613"/>
        <v>-</v>
      </c>
      <c r="E555" s="145" t="e">
        <f t="shared" ref="E555:M555" ca="1" si="660">E554</f>
        <v>#N/A</v>
      </c>
      <c r="F555" s="145" t="e">
        <f t="shared" ca="1" si="660"/>
        <v>#N/A</v>
      </c>
      <c r="G555" s="145">
        <f t="shared" ca="1" si="660"/>
        <v>0</v>
      </c>
      <c r="H555" s="196">
        <f t="shared" ca="1" si="660"/>
        <v>0</v>
      </c>
      <c r="I555" s="145">
        <f t="shared" si="660"/>
        <v>0</v>
      </c>
      <c r="J555" s="213" t="e">
        <f t="shared" ca="1" si="660"/>
        <v>#N/A</v>
      </c>
      <c r="K555" s="146">
        <f t="shared" ca="1" si="660"/>
        <v>0</v>
      </c>
      <c r="L555" s="146" t="e">
        <f t="shared" ca="1" si="660"/>
        <v>#N/A</v>
      </c>
      <c r="M555" s="146" t="e">
        <f t="shared" ca="1" si="660"/>
        <v>#N/A</v>
      </c>
      <c r="N555" s="194" t="e">
        <f t="shared" ca="1" si="623"/>
        <v>#N/A</v>
      </c>
      <c r="O555" s="137" t="e">
        <f ca="1">O554/O553</f>
        <v>#DIV/0!</v>
      </c>
      <c r="P555" s="136" t="s">
        <v>239</v>
      </c>
      <c r="Q555" s="138" t="str">
        <f t="shared" ref="Q555:AJ555" ca="1" si="661">IFERROR(Q554/Q553,"")</f>
        <v/>
      </c>
      <c r="R555" s="138" t="str">
        <f t="shared" ca="1" si="661"/>
        <v/>
      </c>
      <c r="S555" s="138" t="str">
        <f t="shared" ca="1" si="661"/>
        <v/>
      </c>
      <c r="T555" s="138" t="str">
        <f t="shared" ca="1" si="661"/>
        <v/>
      </c>
      <c r="U555" s="138" t="str">
        <f t="shared" ca="1" si="661"/>
        <v/>
      </c>
      <c r="V555" s="138" t="str">
        <f t="shared" ca="1" si="661"/>
        <v/>
      </c>
      <c r="W555" s="138" t="str">
        <f t="shared" ca="1" si="661"/>
        <v/>
      </c>
      <c r="X555" s="138" t="str">
        <f t="shared" ca="1" si="661"/>
        <v/>
      </c>
      <c r="Y555" s="138" t="str">
        <f t="shared" ca="1" si="661"/>
        <v/>
      </c>
      <c r="Z555" s="138" t="str">
        <f t="shared" ca="1" si="661"/>
        <v/>
      </c>
      <c r="AA555" s="138" t="str">
        <f t="shared" ca="1" si="661"/>
        <v/>
      </c>
      <c r="AB555" s="138" t="str">
        <f t="shared" ca="1" si="661"/>
        <v/>
      </c>
      <c r="AC555" s="138" t="str">
        <f t="shared" ca="1" si="661"/>
        <v/>
      </c>
      <c r="AD555" s="138" t="str">
        <f t="shared" ca="1" si="661"/>
        <v/>
      </c>
      <c r="AE555" s="138" t="str">
        <f t="shared" ca="1" si="661"/>
        <v/>
      </c>
      <c r="AF555" s="138" t="str">
        <f t="shared" ca="1" si="661"/>
        <v/>
      </c>
      <c r="AG555" s="138" t="str">
        <f t="shared" ca="1" si="661"/>
        <v/>
      </c>
      <c r="AH555" s="138" t="str">
        <f t="shared" ca="1" si="661"/>
        <v/>
      </c>
      <c r="AI555" s="138" t="str">
        <f t="shared" ca="1" si="661"/>
        <v/>
      </c>
      <c r="AJ555" s="138" t="str">
        <f t="shared" ca="1" si="661"/>
        <v/>
      </c>
      <c r="AK555" s="151"/>
      <c r="AL555" s="151"/>
      <c r="AM555" s="151"/>
      <c r="AN555" s="151"/>
      <c r="AO555" s="151"/>
      <c r="AP555" s="151"/>
      <c r="AQ555" s="151"/>
      <c r="AR555" s="151"/>
      <c r="AS555" s="151"/>
      <c r="AT555" s="151"/>
      <c r="AU555" s="151"/>
      <c r="AV555" s="151"/>
      <c r="AW555" s="151"/>
      <c r="AX555" s="151"/>
      <c r="AY555" s="151"/>
      <c r="AZ555" s="151"/>
      <c r="BA555" s="151"/>
      <c r="BB555" s="151"/>
      <c r="BC555" s="151"/>
      <c r="BD555" s="151"/>
      <c r="BE555" s="151"/>
      <c r="BF555" s="151"/>
      <c r="BG555" s="151"/>
      <c r="BH555" s="151"/>
      <c r="BI555" s="151"/>
      <c r="BJ555" s="151"/>
      <c r="BK555" s="151"/>
      <c r="BL555" s="151"/>
      <c r="BM555" s="151"/>
      <c r="BN555" s="151"/>
      <c r="BO555" s="151"/>
      <c r="BP555" s="151"/>
      <c r="BQ555" s="151"/>
      <c r="BR555" s="151"/>
    </row>
    <row r="556" spans="1:70" s="115" customFormat="1" ht="33">
      <c r="A556" s="114"/>
      <c r="B556" s="121"/>
      <c r="C556" s="141">
        <f ca="1">IF(P560="Good",COUNTIF(INDIRECT("P1:P"&amp;ROW(P560)),"Good"))</f>
        <v>80</v>
      </c>
      <c r="D556" s="285" t="str">
        <f ca="1">IFERROR(SUM(Q560:AJ560)/SUM(Q559:AJ559),"-")</f>
        <v>-</v>
      </c>
      <c r="E556" s="139" t="e">
        <f ca="1">VLOOKUP(G556,'Code List'!B:D,2,0)</f>
        <v>#N/A</v>
      </c>
      <c r="F556" s="139" t="e">
        <f ca="1">VLOOKUP(G556,'Code List'!B:D,3,0)</f>
        <v>#N/A</v>
      </c>
      <c r="G556" s="87">
        <f ca="1">VLOOKUP(C556,'Code List'!A:B,2,0)</f>
        <v>0</v>
      </c>
      <c r="H556" s="195">
        <f ca="1">SUM(Q557:AJ557)-K556</f>
        <v>0</v>
      </c>
      <c r="I556" s="133"/>
      <c r="J556" s="211" t="e">
        <f ca="1">VLOOKUP(G556,'Code List'!B:G,6,0)</f>
        <v>#N/A</v>
      </c>
      <c r="K556" s="140">
        <f ca="1">SUMIFS(Stock!C:C,Stock!B:B,'DA Injection'!G556)+SUMIFS(Stock!C:C,Stock!B:B,VLOOKUP('DA Injection'!G556,'Code List'!$B:$K,10,0))</f>
        <v>0</v>
      </c>
      <c r="L556" s="140" t="e">
        <f ca="1">VLOOKUP(G556,'Code List'!B:F,4,0)</f>
        <v>#N/A</v>
      </c>
      <c r="M556" s="140" t="e">
        <f ca="1">VLOOKUP(G556,'Code List'!B:F,5,0)</f>
        <v>#N/A</v>
      </c>
      <c r="N556" s="197" t="e">
        <f t="shared" ca="1" si="623"/>
        <v>#N/A</v>
      </c>
      <c r="O556" s="134"/>
      <c r="P556" s="124" t="s">
        <v>231</v>
      </c>
      <c r="Q556" s="125" t="s">
        <v>228</v>
      </c>
      <c r="R556" s="126" t="s">
        <v>229</v>
      </c>
      <c r="S556" s="125" t="s">
        <v>228</v>
      </c>
      <c r="T556" s="126" t="s">
        <v>229</v>
      </c>
      <c r="U556" s="125" t="s">
        <v>228</v>
      </c>
      <c r="V556" s="126" t="s">
        <v>229</v>
      </c>
      <c r="W556" s="125" t="s">
        <v>228</v>
      </c>
      <c r="X556" s="126" t="s">
        <v>229</v>
      </c>
      <c r="Y556" s="125" t="s">
        <v>228</v>
      </c>
      <c r="Z556" s="126" t="s">
        <v>229</v>
      </c>
      <c r="AA556" s="125" t="s">
        <v>228</v>
      </c>
      <c r="AB556" s="126" t="s">
        <v>229</v>
      </c>
      <c r="AC556" s="125" t="s">
        <v>228</v>
      </c>
      <c r="AD556" s="126" t="s">
        <v>229</v>
      </c>
      <c r="AE556" s="125" t="s">
        <v>228</v>
      </c>
      <c r="AF556" s="126" t="s">
        <v>229</v>
      </c>
      <c r="AG556" s="125" t="s">
        <v>228</v>
      </c>
      <c r="AH556" s="126" t="s">
        <v>229</v>
      </c>
      <c r="AI556" s="125" t="s">
        <v>228</v>
      </c>
      <c r="AJ556" s="126" t="s">
        <v>229</v>
      </c>
      <c r="AK556" s="150"/>
      <c r="AL556" s="150"/>
      <c r="AM556" s="150"/>
      <c r="AN556" s="150"/>
      <c r="AO556" s="150"/>
      <c r="AP556" s="150"/>
      <c r="AQ556" s="150"/>
      <c r="AR556" s="150"/>
      <c r="AS556" s="150"/>
      <c r="AT556" s="150"/>
      <c r="AU556" s="150"/>
      <c r="AV556" s="150"/>
      <c r="AW556" s="150"/>
      <c r="AX556" s="150"/>
      <c r="AY556" s="150"/>
      <c r="AZ556" s="150"/>
      <c r="BA556" s="150"/>
      <c r="BB556" s="150"/>
      <c r="BC556" s="150"/>
      <c r="BD556" s="150"/>
      <c r="BE556" s="150"/>
      <c r="BF556" s="150"/>
      <c r="BG556" s="150"/>
      <c r="BH556" s="150"/>
      <c r="BI556" s="150"/>
      <c r="BJ556" s="150"/>
      <c r="BK556" s="150"/>
      <c r="BL556" s="150"/>
      <c r="BM556" s="150"/>
      <c r="BN556" s="150"/>
      <c r="BO556" s="150"/>
      <c r="BP556" s="150"/>
      <c r="BQ556" s="150"/>
      <c r="BR556" s="150"/>
    </row>
    <row r="557" spans="1:70" s="115" customFormat="1" ht="66.95" customHeight="1">
      <c r="A557" s="114"/>
      <c r="B557" s="121"/>
      <c r="C557" s="144">
        <f t="shared" ref="C557:M557" ca="1" si="662">C556</f>
        <v>80</v>
      </c>
      <c r="D557" s="264" t="str">
        <f t="shared" ca="1" si="662"/>
        <v>-</v>
      </c>
      <c r="E557" s="144" t="e">
        <f t="shared" ca="1" si="662"/>
        <v>#N/A</v>
      </c>
      <c r="F557" s="144" t="e">
        <f t="shared" ca="1" si="662"/>
        <v>#N/A</v>
      </c>
      <c r="G557" s="144">
        <f t="shared" ca="1" si="662"/>
        <v>0</v>
      </c>
      <c r="H557" s="196">
        <f t="shared" ca="1" si="662"/>
        <v>0</v>
      </c>
      <c r="I557" s="144">
        <f t="shared" si="662"/>
        <v>0</v>
      </c>
      <c r="J557" s="212" t="e">
        <f t="shared" ca="1" si="662"/>
        <v>#N/A</v>
      </c>
      <c r="K557" s="146">
        <f t="shared" ca="1" si="662"/>
        <v>0</v>
      </c>
      <c r="L557" s="146" t="e">
        <f t="shared" ca="1" si="662"/>
        <v>#N/A</v>
      </c>
      <c r="M557" s="146" t="e">
        <f t="shared" ca="1" si="662"/>
        <v>#N/A</v>
      </c>
      <c r="N557" s="193" t="e">
        <f t="shared" ca="1" si="623"/>
        <v>#N/A</v>
      </c>
      <c r="O557" s="134" t="s">
        <v>238</v>
      </c>
      <c r="P557" s="124"/>
      <c r="Q557" s="463">
        <f ca="1">IF(SUMIFS(INDIRECT("'PSI WM REF'!"&amp;SUBSTITUTE(ADDRESS(1,MATCH(Q$2,INDIRECT("'PSI WM REF'!"&amp;"5:5"),0)),"$1","")&amp;":"&amp;SUBSTITUTE(ADDRESS(1,MATCH(Q$2,INDIRECT("'PSI WM REF'!"&amp;"5:5"),0)),"$1","")),INDIRECT("'PSI WM REF'!"&amp;"C:C"),$G556,INDIRECT("'PSI WM REF'!"&amp;"U:U"),"3.Balance stock (only SEHC)")&gt;0,0,IF(ABS(SUMIFS(INDIRECT("'PSI WM REF'!"&amp;SUBSTITUTE(ADDRESS(1,MATCH(Q$2,INDIRECT("'PSI WM REF'!"&amp;"5:5"),0)),"$1","")&amp;":"&amp;SUBSTITUTE(ADDRESS(1,MATCH(Q$2,INDIRECT("'PSI WM REF'!"&amp;"5:5"),0)),"$1","")),INDIRECT("'PSI WM REF'!"&amp;"C:C"),$G556,INDIRECT("'PSI WM REF'!"&amp;"U:U"),"3.Balance stock (only SEHC)"))&gt;SUMIFS(INDIRECT("'PSI WM REF'!"&amp;SUBSTITUTE(ADDRESS(1,MATCH(Q$2,INDIRECT("'PSI WM REF'!"&amp;"5:5"),0)),"$1","")&amp;":"&amp;SUBSTITUTE(ADDRESS(1,MATCH(Q$2,INDIRECT("'PSI WM REF'!"&amp;"5:5"),0)),"$1","")),INDIRECT("'PSI WM REF'!"&amp;"C:C"),$G556,INDIRECT("'PSI WM REF'!"&amp;"U:U"),"1.Requirements (필요량)"),SUMIFS(INDIRECT("'PSI WM REF'!"&amp;SUBSTITUTE(ADDRESS(1,MATCH(Q$2,INDIRECT("'PSI WM REF'!"&amp;"5:5"),0)),"$1","")&amp;":"&amp;SUBSTITUTE(ADDRESS(1,MATCH(Q$2,INDIRECT("'PSI WM REF'!"&amp;"5:5"),0)),"$1","")),INDIRECT("'PSI WM REF'!"&amp;"C:C"),$G556,INDIRECT("'PSI WM REF'!"&amp;"U:U"),"1.Requirements (필요량)"),ABS(SUMIFS(INDIRECT("'PSI WM REF'!"&amp;SUBSTITUTE(ADDRESS(1,MATCH(Q$2,INDIRECT("'PSI WM REF'!"&amp;"5:5"),0)),"$1","")&amp;":"&amp;SUBSTITUTE(ADDRESS(1,MATCH(Q$2,INDIRECT("'PSI WM REF'!"&amp;"5:5"),0)),"$1","")),INDIRECT("'PSI WM REF'!"&amp;"C:C"),$G556,INDIRECT("'PSI WM REF'!"&amp;"U:U"),"3.Balance stock (only SEHC)"))))+N(" [[[[               Comment: WM REF PSI              ]]]")+IFERROR(SUMIFS(INDIRECT("'PSI VC'!"&amp;SUBSTITUTE(ADDRESS(1,MATCH(Q$2,INDIRECT("'PSI VC'!"&amp;"3:3"),0)),"$1","")&amp;":"&amp;SUBSTITUTE(ADDRESS(1,MATCH(Q$2,INDIRECT("'PSI VC'!"&amp;"3:3"),0)),"$1","")),INDIRECT("'PSI VC'!"&amp;"A:A"),$G556),0)+N("[[[                    Comment: VC PSI                    ]]]")+SUMIFS(INDIRECT("'Assy PSI Shortage'!"&amp;SUBSTITUTE(ADDRESS(1,42+MATCH(Q$2,INDIRECT("'Assy PSI Shortage'!"&amp;"AQ2:BA2"),0)),"$1","")&amp;":"&amp;SUBSTITUTE(ADDRESS(1,42+MATCH(Q$2,INDIRECT("'Assy PSI Shortage'!"&amp;"AQ2:BA2"),0)),"$1","")),'Assy PSI Shortage'!$AP:$AP,'DA Injection'!$G556)+N("[[[                    Comment: Assy PSI                    ]]]")</f>
        <v>0</v>
      </c>
      <c r="R557" s="464"/>
      <c r="S557" s="463">
        <f ca="1">IF(SUMIFS(INDIRECT("'PSI WM REF'!"&amp;SUBSTITUTE(ADDRESS(1,MATCH(S$2,INDIRECT("'PSI WM REF'!"&amp;"5:5"),0)),"$1","")&amp;":"&amp;SUBSTITUTE(ADDRESS(1,MATCH(S$2,INDIRECT("'PSI WM REF'!"&amp;"5:5"),0)),"$1","")),INDIRECT("'PSI WM REF'!"&amp;"C:C"),$G556,INDIRECT("'PSI WM REF'!"&amp;"U:U"),"3.Balance stock (only SEHC)")&gt;0,0,IF(ABS(SUMIFS(INDIRECT("'PSI WM REF'!"&amp;SUBSTITUTE(ADDRESS(1,MATCH(S$2,INDIRECT("'PSI WM REF'!"&amp;"5:5"),0)),"$1","")&amp;":"&amp;SUBSTITUTE(ADDRESS(1,MATCH(S$2,INDIRECT("'PSI WM REF'!"&amp;"5:5"),0)),"$1","")),INDIRECT("'PSI WM REF'!"&amp;"C:C"),$G556,INDIRECT("'PSI WM REF'!"&amp;"U:U"),"3.Balance stock (only SEHC)"))&gt;SUMIFS(INDIRECT("'PSI WM REF'!"&amp;SUBSTITUTE(ADDRESS(1,MATCH(S$2,INDIRECT("'PSI WM REF'!"&amp;"5:5"),0)),"$1","")&amp;":"&amp;SUBSTITUTE(ADDRESS(1,MATCH(S$2,INDIRECT("'PSI WM REF'!"&amp;"5:5"),0)),"$1","")),INDIRECT("'PSI WM REF'!"&amp;"C:C"),$G556,INDIRECT("'PSI WM REF'!"&amp;"U:U"),"1.Requirements (필요량)"),SUMIFS(INDIRECT("'PSI WM REF'!"&amp;SUBSTITUTE(ADDRESS(1,MATCH(S$2,INDIRECT("'PSI WM REF'!"&amp;"5:5"),0)),"$1","")&amp;":"&amp;SUBSTITUTE(ADDRESS(1,MATCH(S$2,INDIRECT("'PSI WM REF'!"&amp;"5:5"),0)),"$1","")),INDIRECT("'PSI WM REF'!"&amp;"C:C"),$G556,INDIRECT("'PSI WM REF'!"&amp;"U:U"),"1.Requirements (필요량)"),ABS(SUMIFS(INDIRECT("'PSI WM REF'!"&amp;SUBSTITUTE(ADDRESS(1,MATCH(S$2,INDIRECT("'PSI WM REF'!"&amp;"5:5"),0)),"$1","")&amp;":"&amp;SUBSTITUTE(ADDRESS(1,MATCH(S$2,INDIRECT("'PSI WM REF'!"&amp;"5:5"),0)),"$1","")),INDIRECT("'PSI WM REF'!"&amp;"C:C"),$G556,INDIRECT("'PSI WM REF'!"&amp;"U:U"),"3.Balance stock (only SEHC)"))))+N(" [[[[               Comment: WM REF PSI              ]]]")+IFERROR(SUMIFS(INDIRECT("'PSI VC'!"&amp;SUBSTITUTE(ADDRESS(1,MATCH(S$2,INDIRECT("'PSI VC'!"&amp;"3:3"),0)),"$1","")&amp;":"&amp;SUBSTITUTE(ADDRESS(1,MATCH(S$2,INDIRECT("'PSI VC'!"&amp;"3:3"),0)),"$1","")),INDIRECT("'PSI VC'!"&amp;"A:A"),$G556),0)+N("[[[                    Comment: VC PSI                    ]]]")+SUMIFS(INDIRECT("'Assy PSI Shortage'!"&amp;SUBSTITUTE(ADDRESS(1,42+MATCH(S$2,INDIRECT("'Assy PSI Shortage'!"&amp;"AQ2:BA2"),0)),"$1","")&amp;":"&amp;SUBSTITUTE(ADDRESS(1,42+MATCH(S$2,INDIRECT("'Assy PSI Shortage'!"&amp;"AQ2:BA2"),0)),"$1","")),'Assy PSI Shortage'!$AP:$AP,'DA Injection'!$G556)+N("[[[                    Comment: Assy PSI                    ]]]")</f>
        <v>0</v>
      </c>
      <c r="T557" s="464"/>
      <c r="U557" s="463">
        <f ca="1">IF(SUMIFS(INDIRECT("'PSI WM REF'!"&amp;SUBSTITUTE(ADDRESS(1,MATCH(U$2,INDIRECT("'PSI WM REF'!"&amp;"5:5"),0)),"$1","")&amp;":"&amp;SUBSTITUTE(ADDRESS(1,MATCH(U$2,INDIRECT("'PSI WM REF'!"&amp;"5:5"),0)),"$1","")),INDIRECT("'PSI WM REF'!"&amp;"C:C"),$G556,INDIRECT("'PSI WM REF'!"&amp;"U:U"),"3.Balance stock (only SEHC)")&gt;0,0,IF(ABS(SUMIFS(INDIRECT("'PSI WM REF'!"&amp;SUBSTITUTE(ADDRESS(1,MATCH(U$2,INDIRECT("'PSI WM REF'!"&amp;"5:5"),0)),"$1","")&amp;":"&amp;SUBSTITUTE(ADDRESS(1,MATCH(U$2,INDIRECT("'PSI WM REF'!"&amp;"5:5"),0)),"$1","")),INDIRECT("'PSI WM REF'!"&amp;"C:C"),$G556,INDIRECT("'PSI WM REF'!"&amp;"U:U"),"3.Balance stock (only SEHC)"))&gt;SUMIFS(INDIRECT("'PSI WM REF'!"&amp;SUBSTITUTE(ADDRESS(1,MATCH(U$2,INDIRECT("'PSI WM REF'!"&amp;"5:5"),0)),"$1","")&amp;":"&amp;SUBSTITUTE(ADDRESS(1,MATCH(U$2,INDIRECT("'PSI WM REF'!"&amp;"5:5"),0)),"$1","")),INDIRECT("'PSI WM REF'!"&amp;"C:C"),$G556,INDIRECT("'PSI WM REF'!"&amp;"U:U"),"1.Requirements (필요량)"),SUMIFS(INDIRECT("'PSI WM REF'!"&amp;SUBSTITUTE(ADDRESS(1,MATCH(U$2,INDIRECT("'PSI WM REF'!"&amp;"5:5"),0)),"$1","")&amp;":"&amp;SUBSTITUTE(ADDRESS(1,MATCH(U$2,INDIRECT("'PSI WM REF'!"&amp;"5:5"),0)),"$1","")),INDIRECT("'PSI WM REF'!"&amp;"C:C"),$G556,INDIRECT("'PSI WM REF'!"&amp;"U:U"),"1.Requirements (필요량)"),ABS(SUMIFS(INDIRECT("'PSI WM REF'!"&amp;SUBSTITUTE(ADDRESS(1,MATCH(U$2,INDIRECT("'PSI WM REF'!"&amp;"5:5"),0)),"$1","")&amp;":"&amp;SUBSTITUTE(ADDRESS(1,MATCH(U$2,INDIRECT("'PSI WM REF'!"&amp;"5:5"),0)),"$1","")),INDIRECT("'PSI WM REF'!"&amp;"C:C"),$G556,INDIRECT("'PSI WM REF'!"&amp;"U:U"),"3.Balance stock (only SEHC)"))))+N(" [[[[               Comment: WM REF PSI              ]]]")+IFERROR(SUMIFS(INDIRECT("'PSI VC'!"&amp;SUBSTITUTE(ADDRESS(1,MATCH(U$2,INDIRECT("'PSI VC'!"&amp;"3:3"),0)),"$1","")&amp;":"&amp;SUBSTITUTE(ADDRESS(1,MATCH(U$2,INDIRECT("'PSI VC'!"&amp;"3:3"),0)),"$1","")),INDIRECT("'PSI VC'!"&amp;"A:A"),$G556),0)+N("[[[                    Comment: VC PSI                    ]]]")+SUMIFS(INDIRECT("'Assy PSI Shortage'!"&amp;SUBSTITUTE(ADDRESS(1,42+MATCH(U$2,INDIRECT("'Assy PSI Shortage'!"&amp;"AQ2:BA2"),0)),"$1","")&amp;":"&amp;SUBSTITUTE(ADDRESS(1,42+MATCH(U$2,INDIRECT("'Assy PSI Shortage'!"&amp;"AQ2:BA2"),0)),"$1","")),'Assy PSI Shortage'!$AP:$AP,'DA Injection'!$G556)+N("[[[                    Comment: Assy PSI                    ]]]")</f>
        <v>0</v>
      </c>
      <c r="V557" s="464"/>
      <c r="W557" s="463">
        <f ca="1">IF(SUMIFS(INDIRECT("'PSI WM REF'!"&amp;SUBSTITUTE(ADDRESS(1,MATCH(W$2,INDIRECT("'PSI WM REF'!"&amp;"5:5"),0)),"$1","")&amp;":"&amp;SUBSTITUTE(ADDRESS(1,MATCH(W$2,INDIRECT("'PSI WM REF'!"&amp;"5:5"),0)),"$1","")),INDIRECT("'PSI WM REF'!"&amp;"C:C"),$G556,INDIRECT("'PSI WM REF'!"&amp;"U:U"),"3.Balance stock (only SEHC)")&gt;0,0,IF(ABS(SUMIFS(INDIRECT("'PSI WM REF'!"&amp;SUBSTITUTE(ADDRESS(1,MATCH(W$2,INDIRECT("'PSI WM REF'!"&amp;"5:5"),0)),"$1","")&amp;":"&amp;SUBSTITUTE(ADDRESS(1,MATCH(W$2,INDIRECT("'PSI WM REF'!"&amp;"5:5"),0)),"$1","")),INDIRECT("'PSI WM REF'!"&amp;"C:C"),$G556,INDIRECT("'PSI WM REF'!"&amp;"U:U"),"3.Balance stock (only SEHC)"))&gt;SUMIFS(INDIRECT("'PSI WM REF'!"&amp;SUBSTITUTE(ADDRESS(1,MATCH(W$2,INDIRECT("'PSI WM REF'!"&amp;"5:5"),0)),"$1","")&amp;":"&amp;SUBSTITUTE(ADDRESS(1,MATCH(W$2,INDIRECT("'PSI WM REF'!"&amp;"5:5"),0)),"$1","")),INDIRECT("'PSI WM REF'!"&amp;"C:C"),$G556,INDIRECT("'PSI WM REF'!"&amp;"U:U"),"1.Requirements (필요량)"),SUMIFS(INDIRECT("'PSI WM REF'!"&amp;SUBSTITUTE(ADDRESS(1,MATCH(W$2,INDIRECT("'PSI WM REF'!"&amp;"5:5"),0)),"$1","")&amp;":"&amp;SUBSTITUTE(ADDRESS(1,MATCH(W$2,INDIRECT("'PSI WM REF'!"&amp;"5:5"),0)),"$1","")),INDIRECT("'PSI WM REF'!"&amp;"C:C"),$G556,INDIRECT("'PSI WM REF'!"&amp;"U:U"),"1.Requirements (필요량)"),ABS(SUMIFS(INDIRECT("'PSI WM REF'!"&amp;SUBSTITUTE(ADDRESS(1,MATCH(W$2,INDIRECT("'PSI WM REF'!"&amp;"5:5"),0)),"$1","")&amp;":"&amp;SUBSTITUTE(ADDRESS(1,MATCH(W$2,INDIRECT("'PSI WM REF'!"&amp;"5:5"),0)),"$1","")),INDIRECT("'PSI WM REF'!"&amp;"C:C"),$G556,INDIRECT("'PSI WM REF'!"&amp;"U:U"),"3.Balance stock (only SEHC)"))))+N(" [[[[               Comment: WM REF PSI              ]]]")+IFERROR(SUMIFS(INDIRECT("'PSI VC'!"&amp;SUBSTITUTE(ADDRESS(1,MATCH(W$2,INDIRECT("'PSI VC'!"&amp;"3:3"),0)),"$1","")&amp;":"&amp;SUBSTITUTE(ADDRESS(1,MATCH(W$2,INDIRECT("'PSI VC'!"&amp;"3:3"),0)),"$1","")),INDIRECT("'PSI VC'!"&amp;"A:A"),$G556),0)+N("[[[                    Comment: VC PSI                    ]]]")+SUMIFS(INDIRECT("'Assy PSI Shortage'!"&amp;SUBSTITUTE(ADDRESS(1,42+MATCH(W$2,INDIRECT("'Assy PSI Shortage'!"&amp;"AQ2:BA2"),0)),"$1","")&amp;":"&amp;SUBSTITUTE(ADDRESS(1,42+MATCH(W$2,INDIRECT("'Assy PSI Shortage'!"&amp;"AQ2:BA2"),0)),"$1","")),'Assy PSI Shortage'!$AP:$AP,'DA Injection'!$G556)+N("[[[                    Comment: Assy PSI                    ]]]")</f>
        <v>0</v>
      </c>
      <c r="X557" s="464"/>
      <c r="Y557" s="463">
        <f ca="1">IF(SUMIFS(INDIRECT("'PSI WM REF'!"&amp;SUBSTITUTE(ADDRESS(1,MATCH(Y$2,INDIRECT("'PSI WM REF'!"&amp;"5:5"),0)),"$1","")&amp;":"&amp;SUBSTITUTE(ADDRESS(1,MATCH(Y$2,INDIRECT("'PSI WM REF'!"&amp;"5:5"),0)),"$1","")),INDIRECT("'PSI WM REF'!"&amp;"C:C"),$G556,INDIRECT("'PSI WM REF'!"&amp;"U:U"),"3.Balance stock (only SEHC)")&gt;0,0,IF(ABS(SUMIFS(INDIRECT("'PSI WM REF'!"&amp;SUBSTITUTE(ADDRESS(1,MATCH(Y$2,INDIRECT("'PSI WM REF'!"&amp;"5:5"),0)),"$1","")&amp;":"&amp;SUBSTITUTE(ADDRESS(1,MATCH(Y$2,INDIRECT("'PSI WM REF'!"&amp;"5:5"),0)),"$1","")),INDIRECT("'PSI WM REF'!"&amp;"C:C"),$G556,INDIRECT("'PSI WM REF'!"&amp;"U:U"),"3.Balance stock (only SEHC)"))&gt;SUMIFS(INDIRECT("'PSI WM REF'!"&amp;SUBSTITUTE(ADDRESS(1,MATCH(Y$2,INDIRECT("'PSI WM REF'!"&amp;"5:5"),0)),"$1","")&amp;":"&amp;SUBSTITUTE(ADDRESS(1,MATCH(Y$2,INDIRECT("'PSI WM REF'!"&amp;"5:5"),0)),"$1","")),INDIRECT("'PSI WM REF'!"&amp;"C:C"),$G556,INDIRECT("'PSI WM REF'!"&amp;"U:U"),"1.Requirements (필요량)"),SUMIFS(INDIRECT("'PSI WM REF'!"&amp;SUBSTITUTE(ADDRESS(1,MATCH(Y$2,INDIRECT("'PSI WM REF'!"&amp;"5:5"),0)),"$1","")&amp;":"&amp;SUBSTITUTE(ADDRESS(1,MATCH(Y$2,INDIRECT("'PSI WM REF'!"&amp;"5:5"),0)),"$1","")),INDIRECT("'PSI WM REF'!"&amp;"C:C"),$G556,INDIRECT("'PSI WM REF'!"&amp;"U:U"),"1.Requirements (필요량)"),ABS(SUMIFS(INDIRECT("'PSI WM REF'!"&amp;SUBSTITUTE(ADDRESS(1,MATCH(Y$2,INDIRECT("'PSI WM REF'!"&amp;"5:5"),0)),"$1","")&amp;":"&amp;SUBSTITUTE(ADDRESS(1,MATCH(Y$2,INDIRECT("'PSI WM REF'!"&amp;"5:5"),0)),"$1","")),INDIRECT("'PSI WM REF'!"&amp;"C:C"),$G556,INDIRECT("'PSI WM REF'!"&amp;"U:U"),"3.Balance stock (only SEHC)"))))+N(" [[[[               Comment: WM REF PSI              ]]]")+IFERROR(SUMIFS(INDIRECT("'PSI VC'!"&amp;SUBSTITUTE(ADDRESS(1,MATCH(Y$2,INDIRECT("'PSI VC'!"&amp;"3:3"),0)),"$1","")&amp;":"&amp;SUBSTITUTE(ADDRESS(1,MATCH(Y$2,INDIRECT("'PSI VC'!"&amp;"3:3"),0)),"$1","")),INDIRECT("'PSI VC'!"&amp;"A:A"),$G556),0)+N("[[[                    Comment: VC PSI                    ]]]")+SUMIFS(INDIRECT("'Assy PSI Shortage'!"&amp;SUBSTITUTE(ADDRESS(1,42+MATCH(Y$2,INDIRECT("'Assy PSI Shortage'!"&amp;"AQ2:BA2"),0)),"$1","")&amp;":"&amp;SUBSTITUTE(ADDRESS(1,42+MATCH(Y$2,INDIRECT("'Assy PSI Shortage'!"&amp;"AQ2:BA2"),0)),"$1","")),'Assy PSI Shortage'!$AP:$AP,'DA Injection'!$G556)+N("[[[                    Comment: Assy PSI                    ]]]")</f>
        <v>0</v>
      </c>
      <c r="Z557" s="464"/>
      <c r="AA557" s="463">
        <f ca="1">IF(SUMIFS(INDIRECT("'PSI WM REF'!"&amp;SUBSTITUTE(ADDRESS(1,MATCH(AA$2,INDIRECT("'PSI WM REF'!"&amp;"5:5"),0)),"$1","")&amp;":"&amp;SUBSTITUTE(ADDRESS(1,MATCH(AA$2,INDIRECT("'PSI WM REF'!"&amp;"5:5"),0)),"$1","")),INDIRECT("'PSI WM REF'!"&amp;"C:C"),$G556,INDIRECT("'PSI WM REF'!"&amp;"U:U"),"3.Balance stock (only SEHC)")&gt;0,0,IF(ABS(SUMIFS(INDIRECT("'PSI WM REF'!"&amp;SUBSTITUTE(ADDRESS(1,MATCH(AA$2,INDIRECT("'PSI WM REF'!"&amp;"5:5"),0)),"$1","")&amp;":"&amp;SUBSTITUTE(ADDRESS(1,MATCH(AA$2,INDIRECT("'PSI WM REF'!"&amp;"5:5"),0)),"$1","")),INDIRECT("'PSI WM REF'!"&amp;"C:C"),$G556,INDIRECT("'PSI WM REF'!"&amp;"U:U"),"3.Balance stock (only SEHC)"))&gt;SUMIFS(INDIRECT("'PSI WM REF'!"&amp;SUBSTITUTE(ADDRESS(1,MATCH(AA$2,INDIRECT("'PSI WM REF'!"&amp;"5:5"),0)),"$1","")&amp;":"&amp;SUBSTITUTE(ADDRESS(1,MATCH(AA$2,INDIRECT("'PSI WM REF'!"&amp;"5:5"),0)),"$1","")),INDIRECT("'PSI WM REF'!"&amp;"C:C"),$G556,INDIRECT("'PSI WM REF'!"&amp;"U:U"),"1.Requirements (필요량)"),SUMIFS(INDIRECT("'PSI WM REF'!"&amp;SUBSTITUTE(ADDRESS(1,MATCH(AA$2,INDIRECT("'PSI WM REF'!"&amp;"5:5"),0)),"$1","")&amp;":"&amp;SUBSTITUTE(ADDRESS(1,MATCH(AA$2,INDIRECT("'PSI WM REF'!"&amp;"5:5"),0)),"$1","")),INDIRECT("'PSI WM REF'!"&amp;"C:C"),$G556,INDIRECT("'PSI WM REF'!"&amp;"U:U"),"1.Requirements (필요량)"),ABS(SUMIFS(INDIRECT("'PSI WM REF'!"&amp;SUBSTITUTE(ADDRESS(1,MATCH(AA$2,INDIRECT("'PSI WM REF'!"&amp;"5:5"),0)),"$1","")&amp;":"&amp;SUBSTITUTE(ADDRESS(1,MATCH(AA$2,INDIRECT("'PSI WM REF'!"&amp;"5:5"),0)),"$1","")),INDIRECT("'PSI WM REF'!"&amp;"C:C"),$G556,INDIRECT("'PSI WM REF'!"&amp;"U:U"),"3.Balance stock (only SEHC)"))))+N(" [[[[               Comment: WM REF PSI              ]]]")+IFERROR(SUMIFS(INDIRECT("'PSI VC'!"&amp;SUBSTITUTE(ADDRESS(1,MATCH(AA$2,INDIRECT("'PSI VC'!"&amp;"3:3"),0)),"$1","")&amp;":"&amp;SUBSTITUTE(ADDRESS(1,MATCH(AA$2,INDIRECT("'PSI VC'!"&amp;"3:3"),0)),"$1","")),INDIRECT("'PSI VC'!"&amp;"A:A"),$G556),0)+N("[[[                    Comment: VC PSI                    ]]]")+SUMIFS(INDIRECT("'Assy PSI Shortage'!"&amp;SUBSTITUTE(ADDRESS(1,42+MATCH(AA$2,INDIRECT("'Assy PSI Shortage'!"&amp;"AQ2:BA2"),0)),"$1","")&amp;":"&amp;SUBSTITUTE(ADDRESS(1,42+MATCH(AA$2,INDIRECT("'Assy PSI Shortage'!"&amp;"AQ2:BA2"),0)),"$1","")),'Assy PSI Shortage'!$AP:$AP,'DA Injection'!$G556)+N("[[[                    Comment: Assy PSI                    ]]]")</f>
        <v>0</v>
      </c>
      <c r="AB557" s="464"/>
      <c r="AC557" s="463">
        <f ca="1">IF(SUMIFS(INDIRECT("'PSI WM REF'!"&amp;SUBSTITUTE(ADDRESS(1,MATCH(AC$2,INDIRECT("'PSI WM REF'!"&amp;"5:5"),0)),"$1","")&amp;":"&amp;SUBSTITUTE(ADDRESS(1,MATCH(AC$2,INDIRECT("'PSI WM REF'!"&amp;"5:5"),0)),"$1","")),INDIRECT("'PSI WM REF'!"&amp;"C:C"),$G556,INDIRECT("'PSI WM REF'!"&amp;"U:U"),"3.Balance stock (only SEHC)")&gt;0,0,IF(ABS(SUMIFS(INDIRECT("'PSI WM REF'!"&amp;SUBSTITUTE(ADDRESS(1,MATCH(AC$2,INDIRECT("'PSI WM REF'!"&amp;"5:5"),0)),"$1","")&amp;":"&amp;SUBSTITUTE(ADDRESS(1,MATCH(AC$2,INDIRECT("'PSI WM REF'!"&amp;"5:5"),0)),"$1","")),INDIRECT("'PSI WM REF'!"&amp;"C:C"),$G556,INDIRECT("'PSI WM REF'!"&amp;"U:U"),"3.Balance stock (only SEHC)"))&gt;SUMIFS(INDIRECT("'PSI WM REF'!"&amp;SUBSTITUTE(ADDRESS(1,MATCH(AC$2,INDIRECT("'PSI WM REF'!"&amp;"5:5"),0)),"$1","")&amp;":"&amp;SUBSTITUTE(ADDRESS(1,MATCH(AC$2,INDIRECT("'PSI WM REF'!"&amp;"5:5"),0)),"$1","")),INDIRECT("'PSI WM REF'!"&amp;"C:C"),$G556,INDIRECT("'PSI WM REF'!"&amp;"U:U"),"1.Requirements (필요량)"),SUMIFS(INDIRECT("'PSI WM REF'!"&amp;SUBSTITUTE(ADDRESS(1,MATCH(AC$2,INDIRECT("'PSI WM REF'!"&amp;"5:5"),0)),"$1","")&amp;":"&amp;SUBSTITUTE(ADDRESS(1,MATCH(AC$2,INDIRECT("'PSI WM REF'!"&amp;"5:5"),0)),"$1","")),INDIRECT("'PSI WM REF'!"&amp;"C:C"),$G556,INDIRECT("'PSI WM REF'!"&amp;"U:U"),"1.Requirements (필요량)"),ABS(SUMIFS(INDIRECT("'PSI WM REF'!"&amp;SUBSTITUTE(ADDRESS(1,MATCH(AC$2,INDIRECT("'PSI WM REF'!"&amp;"5:5"),0)),"$1","")&amp;":"&amp;SUBSTITUTE(ADDRESS(1,MATCH(AC$2,INDIRECT("'PSI WM REF'!"&amp;"5:5"),0)),"$1","")),INDIRECT("'PSI WM REF'!"&amp;"C:C"),$G556,INDIRECT("'PSI WM REF'!"&amp;"U:U"),"3.Balance stock (only SEHC)"))))+N(" [[[[               Comment: WM REF PSI              ]]]")+IFERROR(SUMIFS(INDIRECT("'PSI VC'!"&amp;SUBSTITUTE(ADDRESS(1,MATCH(AC$2,INDIRECT("'PSI VC'!"&amp;"3:3"),0)),"$1","")&amp;":"&amp;SUBSTITUTE(ADDRESS(1,MATCH(AC$2,INDIRECT("'PSI VC'!"&amp;"3:3"),0)),"$1","")),INDIRECT("'PSI VC'!"&amp;"A:A"),$G556),0)+N("[[[                    Comment: VC PSI                    ]]]")+SUMIFS(INDIRECT("'Assy PSI Shortage'!"&amp;SUBSTITUTE(ADDRESS(1,42+MATCH(AC$2,INDIRECT("'Assy PSI Shortage'!"&amp;"AQ2:BA2"),0)),"$1","")&amp;":"&amp;SUBSTITUTE(ADDRESS(1,42+MATCH(AC$2,INDIRECT("'Assy PSI Shortage'!"&amp;"AQ2:BA2"),0)),"$1","")),'Assy PSI Shortage'!$AP:$AP,'DA Injection'!$G556)+N("[[[                    Comment: Assy PSI                    ]]]")</f>
        <v>0</v>
      </c>
      <c r="AD557" s="464"/>
      <c r="AE557" s="463">
        <f ca="1">IF(SUMIFS(INDIRECT("'PSI WM REF'!"&amp;SUBSTITUTE(ADDRESS(1,MATCH(AE$2,INDIRECT("'PSI WM REF'!"&amp;"5:5"),0)),"$1","")&amp;":"&amp;SUBSTITUTE(ADDRESS(1,MATCH(AE$2,INDIRECT("'PSI WM REF'!"&amp;"5:5"),0)),"$1","")),INDIRECT("'PSI WM REF'!"&amp;"C:C"),$G556,INDIRECT("'PSI WM REF'!"&amp;"U:U"),"3.Balance stock (only SEHC)")&gt;0,0,IF(ABS(SUMIFS(INDIRECT("'PSI WM REF'!"&amp;SUBSTITUTE(ADDRESS(1,MATCH(AE$2,INDIRECT("'PSI WM REF'!"&amp;"5:5"),0)),"$1","")&amp;":"&amp;SUBSTITUTE(ADDRESS(1,MATCH(AE$2,INDIRECT("'PSI WM REF'!"&amp;"5:5"),0)),"$1","")),INDIRECT("'PSI WM REF'!"&amp;"C:C"),$G556,INDIRECT("'PSI WM REF'!"&amp;"U:U"),"3.Balance stock (only SEHC)"))&gt;SUMIFS(INDIRECT("'PSI WM REF'!"&amp;SUBSTITUTE(ADDRESS(1,MATCH(AE$2,INDIRECT("'PSI WM REF'!"&amp;"5:5"),0)),"$1","")&amp;":"&amp;SUBSTITUTE(ADDRESS(1,MATCH(AE$2,INDIRECT("'PSI WM REF'!"&amp;"5:5"),0)),"$1","")),INDIRECT("'PSI WM REF'!"&amp;"C:C"),$G556,INDIRECT("'PSI WM REF'!"&amp;"U:U"),"1.Requirements (필요량)"),SUMIFS(INDIRECT("'PSI WM REF'!"&amp;SUBSTITUTE(ADDRESS(1,MATCH(AE$2,INDIRECT("'PSI WM REF'!"&amp;"5:5"),0)),"$1","")&amp;":"&amp;SUBSTITUTE(ADDRESS(1,MATCH(AE$2,INDIRECT("'PSI WM REF'!"&amp;"5:5"),0)),"$1","")),INDIRECT("'PSI WM REF'!"&amp;"C:C"),$G556,INDIRECT("'PSI WM REF'!"&amp;"U:U"),"1.Requirements (필요량)"),ABS(SUMIFS(INDIRECT("'PSI WM REF'!"&amp;SUBSTITUTE(ADDRESS(1,MATCH(AE$2,INDIRECT("'PSI WM REF'!"&amp;"5:5"),0)),"$1","")&amp;":"&amp;SUBSTITUTE(ADDRESS(1,MATCH(AE$2,INDIRECT("'PSI WM REF'!"&amp;"5:5"),0)),"$1","")),INDIRECT("'PSI WM REF'!"&amp;"C:C"),$G556,INDIRECT("'PSI WM REF'!"&amp;"U:U"),"3.Balance stock (only SEHC)"))))+N(" [[[[               Comment: WM REF PSI              ]]]")+IFERROR(SUMIFS(INDIRECT("'PSI VC'!"&amp;SUBSTITUTE(ADDRESS(1,MATCH(AE$2,INDIRECT("'PSI VC'!"&amp;"3:3"),0)),"$1","")&amp;":"&amp;SUBSTITUTE(ADDRESS(1,MATCH(AE$2,INDIRECT("'PSI VC'!"&amp;"3:3"),0)),"$1","")),INDIRECT("'PSI VC'!"&amp;"A:A"),$G556),0)+N("[[[                    Comment: VC PSI                    ]]]")+SUMIFS(INDIRECT("'Assy PSI Shortage'!"&amp;SUBSTITUTE(ADDRESS(1,42+MATCH(AE$2,INDIRECT("'Assy PSI Shortage'!"&amp;"AQ2:BA2"),0)),"$1","")&amp;":"&amp;SUBSTITUTE(ADDRESS(1,42+MATCH(AE$2,INDIRECT("'Assy PSI Shortage'!"&amp;"AQ2:BA2"),0)),"$1","")),'Assy PSI Shortage'!$AP:$AP,'DA Injection'!$G556)+N("[[[                    Comment: Assy PSI                    ]]]")</f>
        <v>0</v>
      </c>
      <c r="AF557" s="464"/>
      <c r="AG557" s="463">
        <f ca="1">IF(SUMIFS(INDIRECT("'PSI WM REF'!"&amp;SUBSTITUTE(ADDRESS(1,MATCH(AG$2,INDIRECT("'PSI WM REF'!"&amp;"5:5"),0)),"$1","")&amp;":"&amp;SUBSTITUTE(ADDRESS(1,MATCH(AG$2,INDIRECT("'PSI WM REF'!"&amp;"5:5"),0)),"$1","")),INDIRECT("'PSI WM REF'!"&amp;"C:C"),$G556,INDIRECT("'PSI WM REF'!"&amp;"U:U"),"3.Balance stock (only SEHC)")&gt;0,0,IF(ABS(SUMIFS(INDIRECT("'PSI WM REF'!"&amp;SUBSTITUTE(ADDRESS(1,MATCH(AG$2,INDIRECT("'PSI WM REF'!"&amp;"5:5"),0)),"$1","")&amp;":"&amp;SUBSTITUTE(ADDRESS(1,MATCH(AG$2,INDIRECT("'PSI WM REF'!"&amp;"5:5"),0)),"$1","")),INDIRECT("'PSI WM REF'!"&amp;"C:C"),$G556,INDIRECT("'PSI WM REF'!"&amp;"U:U"),"3.Balance stock (only SEHC)"))&gt;SUMIFS(INDIRECT("'PSI WM REF'!"&amp;SUBSTITUTE(ADDRESS(1,MATCH(AG$2,INDIRECT("'PSI WM REF'!"&amp;"5:5"),0)),"$1","")&amp;":"&amp;SUBSTITUTE(ADDRESS(1,MATCH(AG$2,INDIRECT("'PSI WM REF'!"&amp;"5:5"),0)),"$1","")),INDIRECT("'PSI WM REF'!"&amp;"C:C"),$G556,INDIRECT("'PSI WM REF'!"&amp;"U:U"),"1.Requirements (필요량)"),SUMIFS(INDIRECT("'PSI WM REF'!"&amp;SUBSTITUTE(ADDRESS(1,MATCH(AG$2,INDIRECT("'PSI WM REF'!"&amp;"5:5"),0)),"$1","")&amp;":"&amp;SUBSTITUTE(ADDRESS(1,MATCH(AG$2,INDIRECT("'PSI WM REF'!"&amp;"5:5"),0)),"$1","")),INDIRECT("'PSI WM REF'!"&amp;"C:C"),$G556,INDIRECT("'PSI WM REF'!"&amp;"U:U"),"1.Requirements (필요량)"),ABS(SUMIFS(INDIRECT("'PSI WM REF'!"&amp;SUBSTITUTE(ADDRESS(1,MATCH(AG$2,INDIRECT("'PSI WM REF'!"&amp;"5:5"),0)),"$1","")&amp;":"&amp;SUBSTITUTE(ADDRESS(1,MATCH(AG$2,INDIRECT("'PSI WM REF'!"&amp;"5:5"),0)),"$1","")),INDIRECT("'PSI WM REF'!"&amp;"C:C"),$G556,INDIRECT("'PSI WM REF'!"&amp;"U:U"),"3.Balance stock (only SEHC)"))))+N(" [[[[               Comment: WM REF PSI              ]]]")+IFERROR(SUMIFS(INDIRECT("'PSI VC'!"&amp;SUBSTITUTE(ADDRESS(1,MATCH(AG$2,INDIRECT("'PSI VC'!"&amp;"3:3"),0)),"$1","")&amp;":"&amp;SUBSTITUTE(ADDRESS(1,MATCH(AG$2,INDIRECT("'PSI VC'!"&amp;"3:3"),0)),"$1","")),INDIRECT("'PSI VC'!"&amp;"A:A"),$G556),0)+N("[[[                    Comment: VC PSI                    ]]]")+SUMIFS(INDIRECT("'Assy PSI Shortage'!"&amp;SUBSTITUTE(ADDRESS(1,42+MATCH(AG$2,INDIRECT("'Assy PSI Shortage'!"&amp;"AQ2:BA2"),0)),"$1","")&amp;":"&amp;SUBSTITUTE(ADDRESS(1,42+MATCH(AG$2,INDIRECT("'Assy PSI Shortage'!"&amp;"AQ2:BA2"),0)),"$1","")),'Assy PSI Shortage'!$AP:$AP,'DA Injection'!$G556)+N("[[[                    Comment: Assy PSI                    ]]]")</f>
        <v>0</v>
      </c>
      <c r="AH557" s="464"/>
      <c r="AI557" s="463">
        <f ca="1">IF(SUMIFS(INDIRECT("'PSI WM REF'!"&amp;SUBSTITUTE(ADDRESS(1,MATCH(AI$2,INDIRECT("'PSI WM REF'!"&amp;"5:5"),0)),"$1","")&amp;":"&amp;SUBSTITUTE(ADDRESS(1,MATCH(AI$2,INDIRECT("'PSI WM REF'!"&amp;"5:5"),0)),"$1","")),INDIRECT("'PSI WM REF'!"&amp;"C:C"),$G556,INDIRECT("'PSI WM REF'!"&amp;"U:U"),"3.Balance stock (only SEHC)")&gt;0,0,IF(ABS(SUMIFS(INDIRECT("'PSI WM REF'!"&amp;SUBSTITUTE(ADDRESS(1,MATCH(AI$2,INDIRECT("'PSI WM REF'!"&amp;"5:5"),0)),"$1","")&amp;":"&amp;SUBSTITUTE(ADDRESS(1,MATCH(AI$2,INDIRECT("'PSI WM REF'!"&amp;"5:5"),0)),"$1","")),INDIRECT("'PSI WM REF'!"&amp;"C:C"),$G556,INDIRECT("'PSI WM REF'!"&amp;"U:U"),"3.Balance stock (only SEHC)"))&gt;SUMIFS(INDIRECT("'PSI WM REF'!"&amp;SUBSTITUTE(ADDRESS(1,MATCH(AI$2,INDIRECT("'PSI WM REF'!"&amp;"5:5"),0)),"$1","")&amp;":"&amp;SUBSTITUTE(ADDRESS(1,MATCH(AI$2,INDIRECT("'PSI WM REF'!"&amp;"5:5"),0)),"$1","")),INDIRECT("'PSI WM REF'!"&amp;"C:C"),$G556,INDIRECT("'PSI WM REF'!"&amp;"U:U"),"1.Requirements (필요량)"),SUMIFS(INDIRECT("'PSI WM REF'!"&amp;SUBSTITUTE(ADDRESS(1,MATCH(AI$2,INDIRECT("'PSI WM REF'!"&amp;"5:5"),0)),"$1","")&amp;":"&amp;SUBSTITUTE(ADDRESS(1,MATCH(AI$2,INDIRECT("'PSI WM REF'!"&amp;"5:5"),0)),"$1","")),INDIRECT("'PSI WM REF'!"&amp;"C:C"),$G556,INDIRECT("'PSI WM REF'!"&amp;"U:U"),"1.Requirements (필요량)"),ABS(SUMIFS(INDIRECT("'PSI WM REF'!"&amp;SUBSTITUTE(ADDRESS(1,MATCH(AI$2,INDIRECT("'PSI WM REF'!"&amp;"5:5"),0)),"$1","")&amp;":"&amp;SUBSTITUTE(ADDRESS(1,MATCH(AI$2,INDIRECT("'PSI WM REF'!"&amp;"5:5"),0)),"$1","")),INDIRECT("'PSI WM REF'!"&amp;"C:C"),$G556,INDIRECT("'PSI WM REF'!"&amp;"U:U"),"3.Balance stock (only SEHC)"))))+N(" [[[[               Comment: WM REF PSI              ]]]")+IFERROR(SUMIFS(INDIRECT("'PSI VC'!"&amp;SUBSTITUTE(ADDRESS(1,MATCH(AI$2,INDIRECT("'PSI VC'!"&amp;"3:3"),0)),"$1","")&amp;":"&amp;SUBSTITUTE(ADDRESS(1,MATCH(AI$2,INDIRECT("'PSI VC'!"&amp;"3:3"),0)),"$1","")),INDIRECT("'PSI VC'!"&amp;"A:A"),$G556),0)+N("[[[                    Comment: VC PSI                    ]]]")+SUMIFS(INDIRECT("'Assy PSI Shortage'!"&amp;SUBSTITUTE(ADDRESS(1,42+MATCH(AI$2,INDIRECT("'Assy PSI Shortage'!"&amp;"AQ2:BA2"),0)),"$1","")&amp;":"&amp;SUBSTITUTE(ADDRESS(1,42+MATCH(AI$2,INDIRECT("'Assy PSI Shortage'!"&amp;"AQ2:BA2"),0)),"$1","")),'Assy PSI Shortage'!$AP:$AP,'DA Injection'!$G556)+N("[[[                    Comment: Assy PSI                    ]]]")</f>
        <v>0</v>
      </c>
      <c r="AJ557" s="464"/>
      <c r="AK557" s="150"/>
      <c r="AL557" s="150"/>
      <c r="AM557" s="150"/>
      <c r="AN557" s="150"/>
      <c r="AO557" s="150"/>
      <c r="AP557" s="150"/>
      <c r="AQ557" s="150"/>
      <c r="AR557" s="150"/>
      <c r="AS557" s="150"/>
      <c r="AT557" s="150"/>
      <c r="AU557" s="150"/>
      <c r="AV557" s="150"/>
      <c r="AW557" s="150"/>
      <c r="AX557" s="150"/>
      <c r="AY557" s="150"/>
      <c r="AZ557" s="150"/>
      <c r="BA557" s="150"/>
      <c r="BB557" s="150"/>
      <c r="BC557" s="150"/>
      <c r="BD557" s="150"/>
      <c r="BE557" s="150"/>
      <c r="BF557" s="150"/>
      <c r="BG557" s="150"/>
      <c r="BH557" s="150"/>
      <c r="BI557" s="150"/>
      <c r="BJ557" s="150"/>
      <c r="BK557" s="150"/>
      <c r="BL557" s="150"/>
      <c r="BM557" s="150"/>
      <c r="BN557" s="150"/>
      <c r="BO557" s="150"/>
      <c r="BP557" s="150"/>
      <c r="BQ557" s="150"/>
      <c r="BR557" s="150"/>
    </row>
    <row r="558" spans="1:70" s="115" customFormat="1" ht="33">
      <c r="A558" s="114"/>
      <c r="B558" s="121"/>
      <c r="C558" s="144">
        <f t="shared" ca="1" si="613"/>
        <v>80</v>
      </c>
      <c r="D558" s="264" t="str">
        <f t="shared" ca="1" si="613"/>
        <v>-</v>
      </c>
      <c r="E558" s="144" t="e">
        <f t="shared" ref="E558:M558" ca="1" si="663">E557</f>
        <v>#N/A</v>
      </c>
      <c r="F558" s="144" t="e">
        <f t="shared" ca="1" si="663"/>
        <v>#N/A</v>
      </c>
      <c r="G558" s="144">
        <f t="shared" ca="1" si="663"/>
        <v>0</v>
      </c>
      <c r="H558" s="196">
        <f t="shared" ca="1" si="663"/>
        <v>0</v>
      </c>
      <c r="I558" s="144">
        <f t="shared" si="663"/>
        <v>0</v>
      </c>
      <c r="J558" s="212" t="e">
        <f t="shared" ca="1" si="663"/>
        <v>#N/A</v>
      </c>
      <c r="K558" s="146">
        <f t="shared" ca="1" si="663"/>
        <v>0</v>
      </c>
      <c r="L558" s="146" t="e">
        <f t="shared" ca="1" si="663"/>
        <v>#N/A</v>
      </c>
      <c r="M558" s="146" t="e">
        <f t="shared" ca="1" si="663"/>
        <v>#N/A</v>
      </c>
      <c r="N558" s="193" t="e">
        <f t="shared" ca="1" si="623"/>
        <v>#N/A</v>
      </c>
      <c r="O558" s="134"/>
      <c r="P558" s="127" t="s">
        <v>240</v>
      </c>
      <c r="Q558" s="208"/>
      <c r="R558" s="208"/>
      <c r="S558" s="208"/>
      <c r="T558" s="208"/>
      <c r="U558" s="208"/>
      <c r="V558" s="208"/>
      <c r="W558" s="208"/>
      <c r="X558" s="208"/>
      <c r="Y558" s="208"/>
      <c r="Z558" s="208"/>
      <c r="AA558" s="208"/>
      <c r="AB558" s="208"/>
      <c r="AC558" s="208"/>
      <c r="AD558" s="208"/>
      <c r="AE558" s="208"/>
      <c r="AF558" s="208"/>
      <c r="AG558" s="208"/>
      <c r="AH558" s="208"/>
      <c r="AI558" s="208"/>
      <c r="AJ558" s="208"/>
      <c r="AK558" s="150"/>
      <c r="AM558" s="150"/>
      <c r="AN558" s="150"/>
      <c r="AO558" s="150"/>
      <c r="AP558" s="150"/>
      <c r="AQ558" s="150"/>
      <c r="AR558" s="150"/>
      <c r="AS558" s="150"/>
      <c r="AT558" s="150"/>
      <c r="AU558" s="150"/>
      <c r="AV558" s="150"/>
      <c r="AW558" s="150"/>
      <c r="AX558" s="150"/>
      <c r="AY558" s="150"/>
      <c r="AZ558" s="150"/>
      <c r="BA558" s="150"/>
      <c r="BB558" s="150"/>
      <c r="BC558" s="150"/>
      <c r="BD558" s="150"/>
      <c r="BE558" s="150"/>
      <c r="BF558" s="150"/>
      <c r="BG558" s="150"/>
      <c r="BH558" s="150"/>
      <c r="BI558" s="150"/>
      <c r="BJ558" s="150"/>
      <c r="BK558" s="150"/>
      <c r="BL558" s="150"/>
      <c r="BM558" s="150"/>
      <c r="BN558" s="150"/>
      <c r="BO558" s="150"/>
      <c r="BP558" s="150"/>
      <c r="BQ558" s="150"/>
      <c r="BR558" s="150"/>
    </row>
    <row r="559" spans="1:70" s="55" customFormat="1" ht="33">
      <c r="A559" s="54" t="str">
        <f ca="1">IF(ISTEXT($G559),COUNTIF($G$6:$G559,"*")," ")</f>
        <v xml:space="preserve"> </v>
      </c>
      <c r="B559" s="122">
        <v>43524</v>
      </c>
      <c r="C559" s="144">
        <f t="shared" ca="1" si="613"/>
        <v>80</v>
      </c>
      <c r="D559" s="264" t="str">
        <f t="shared" ca="1" si="613"/>
        <v>-</v>
      </c>
      <c r="E559" s="144" t="e">
        <f t="shared" ref="E559:M559" ca="1" si="664">E558</f>
        <v>#N/A</v>
      </c>
      <c r="F559" s="144" t="e">
        <f t="shared" ca="1" si="664"/>
        <v>#N/A</v>
      </c>
      <c r="G559" s="144">
        <f t="shared" ca="1" si="664"/>
        <v>0</v>
      </c>
      <c r="H559" s="196">
        <f t="shared" ca="1" si="664"/>
        <v>0</v>
      </c>
      <c r="I559" s="144">
        <f t="shared" si="664"/>
        <v>0</v>
      </c>
      <c r="J559" s="212" t="e">
        <f t="shared" ca="1" si="664"/>
        <v>#N/A</v>
      </c>
      <c r="K559" s="146">
        <f t="shared" ca="1" si="664"/>
        <v>0</v>
      </c>
      <c r="L559" s="146" t="e">
        <f t="shared" ca="1" si="664"/>
        <v>#N/A</v>
      </c>
      <c r="M559" s="146" t="e">
        <f t="shared" ca="1" si="664"/>
        <v>#N/A</v>
      </c>
      <c r="N559" s="193" t="e">
        <f t="shared" ca="1" si="623"/>
        <v>#N/A</v>
      </c>
      <c r="O559" s="198" t="e">
        <f ca="1">SUM(Q559:AJ559)-H556-I556</f>
        <v>#N/A</v>
      </c>
      <c r="P559" s="127" t="s">
        <v>232</v>
      </c>
      <c r="Q559" s="128" t="e">
        <f t="shared" ref="Q559:AJ559" ca="1" si="665">Q558*$N556</f>
        <v>#N/A</v>
      </c>
      <c r="R559" s="128" t="e">
        <f t="shared" ca="1" si="665"/>
        <v>#N/A</v>
      </c>
      <c r="S559" s="128" t="e">
        <f t="shared" ca="1" si="665"/>
        <v>#N/A</v>
      </c>
      <c r="T559" s="128" t="e">
        <f t="shared" ca="1" si="665"/>
        <v>#N/A</v>
      </c>
      <c r="U559" s="128" t="e">
        <f t="shared" ca="1" si="665"/>
        <v>#N/A</v>
      </c>
      <c r="V559" s="128" t="e">
        <f t="shared" ca="1" si="665"/>
        <v>#N/A</v>
      </c>
      <c r="W559" s="128" t="e">
        <f t="shared" ca="1" si="665"/>
        <v>#N/A</v>
      </c>
      <c r="X559" s="128" t="e">
        <f t="shared" ca="1" si="665"/>
        <v>#N/A</v>
      </c>
      <c r="Y559" s="128" t="e">
        <f t="shared" ca="1" si="665"/>
        <v>#N/A</v>
      </c>
      <c r="Z559" s="128" t="e">
        <f t="shared" ca="1" si="665"/>
        <v>#N/A</v>
      </c>
      <c r="AA559" s="128" t="e">
        <f t="shared" ca="1" si="665"/>
        <v>#N/A</v>
      </c>
      <c r="AB559" s="128" t="e">
        <f t="shared" ca="1" si="665"/>
        <v>#N/A</v>
      </c>
      <c r="AC559" s="128" t="e">
        <f t="shared" ca="1" si="665"/>
        <v>#N/A</v>
      </c>
      <c r="AD559" s="128" t="e">
        <f t="shared" ca="1" si="665"/>
        <v>#N/A</v>
      </c>
      <c r="AE559" s="128" t="e">
        <f t="shared" ca="1" si="665"/>
        <v>#N/A</v>
      </c>
      <c r="AF559" s="128" t="e">
        <f t="shared" ca="1" si="665"/>
        <v>#N/A</v>
      </c>
      <c r="AG559" s="128" t="e">
        <f t="shared" ca="1" si="665"/>
        <v>#N/A</v>
      </c>
      <c r="AH559" s="128" t="e">
        <f t="shared" ca="1" si="665"/>
        <v>#N/A</v>
      </c>
      <c r="AI559" s="128" t="e">
        <f t="shared" ca="1" si="665"/>
        <v>#N/A</v>
      </c>
      <c r="AJ559" s="128" t="e">
        <f t="shared" ca="1" si="665"/>
        <v>#N/A</v>
      </c>
      <c r="AK559" s="151"/>
      <c r="AL559" s="151"/>
      <c r="AM559" s="151"/>
      <c r="AN559" s="151"/>
      <c r="AO559" s="151"/>
      <c r="AP559" s="151"/>
      <c r="AQ559" s="151"/>
      <c r="AR559" s="151"/>
      <c r="AS559" s="151"/>
      <c r="AT559" s="151"/>
      <c r="AU559" s="151"/>
      <c r="AV559" s="151"/>
      <c r="AW559" s="151"/>
      <c r="AX559" s="151"/>
      <c r="AY559" s="151"/>
      <c r="AZ559" s="151"/>
      <c r="BA559" s="151"/>
      <c r="BB559" s="151"/>
      <c r="BC559" s="151"/>
      <c r="BD559" s="151"/>
      <c r="BE559" s="151"/>
      <c r="BF559" s="151"/>
      <c r="BG559" s="151"/>
      <c r="BH559" s="151"/>
      <c r="BI559" s="151"/>
      <c r="BJ559" s="151"/>
      <c r="BK559" s="151"/>
      <c r="BL559" s="151"/>
      <c r="BM559" s="151"/>
      <c r="BN559" s="151"/>
      <c r="BO559" s="151"/>
      <c r="BP559" s="151"/>
      <c r="BQ559" s="151"/>
      <c r="BR559" s="151"/>
    </row>
    <row r="560" spans="1:70" s="38" customFormat="1" ht="33">
      <c r="A560" s="35"/>
      <c r="B560" s="123"/>
      <c r="C560" s="144">
        <f t="shared" ca="1" si="613"/>
        <v>80</v>
      </c>
      <c r="D560" s="264" t="str">
        <f t="shared" ca="1" si="613"/>
        <v>-</v>
      </c>
      <c r="E560" s="144" t="e">
        <f t="shared" ref="E560:M560" ca="1" si="666">E559</f>
        <v>#N/A</v>
      </c>
      <c r="F560" s="144" t="e">
        <f t="shared" ca="1" si="666"/>
        <v>#N/A</v>
      </c>
      <c r="G560" s="144">
        <f t="shared" ca="1" si="666"/>
        <v>0</v>
      </c>
      <c r="H560" s="196">
        <f t="shared" ca="1" si="666"/>
        <v>0</v>
      </c>
      <c r="I560" s="144">
        <f t="shared" si="666"/>
        <v>0</v>
      </c>
      <c r="J560" s="212" t="e">
        <f t="shared" ca="1" si="666"/>
        <v>#N/A</v>
      </c>
      <c r="K560" s="146">
        <f t="shared" ca="1" si="666"/>
        <v>0</v>
      </c>
      <c r="L560" s="146" t="e">
        <f t="shared" ca="1" si="666"/>
        <v>#N/A</v>
      </c>
      <c r="M560" s="146" t="e">
        <f t="shared" ca="1" si="666"/>
        <v>#N/A</v>
      </c>
      <c r="N560" s="193" t="e">
        <f t="shared" ca="1" si="623"/>
        <v>#N/A</v>
      </c>
      <c r="O560" s="135">
        <f ca="1">SUM(Q560:AJ560)</f>
        <v>0</v>
      </c>
      <c r="P560" s="131" t="s">
        <v>233</v>
      </c>
      <c r="Q560" s="129">
        <f ca="1">SUMIFS('Production Result'!$D:$D,'Production Result'!$C:$C,'DA Injection'!$G560,'Production Result'!$B:$B,'DA Injection'!Q$2)</f>
        <v>0</v>
      </c>
      <c r="R560" s="129">
        <f ca="1">SUMIFS('Production Result'!$E:$E,'Production Result'!$C:$C,'DA Injection'!$G560,'Production Result'!$B:$B,'DA Injection'!Q$2)</f>
        <v>0</v>
      </c>
      <c r="S560" s="129">
        <f ca="1">SUMIFS('Production Result'!$D:$D,'Production Result'!$C:$C,'DA Injection'!$G560,'Production Result'!$B:$B,'DA Injection'!S$2)</f>
        <v>0</v>
      </c>
      <c r="T560" s="129">
        <f ca="1">SUMIFS('Production Result'!$E:$E,'Production Result'!$C:$C,'DA Injection'!$G560,'Production Result'!$B:$B,'DA Injection'!S$2)</f>
        <v>0</v>
      </c>
      <c r="U560" s="129">
        <f ca="1">SUMIFS('Production Result'!$D:$D,'Production Result'!$C:$C,'DA Injection'!$G560,'Production Result'!$B:$B,'DA Injection'!U$2)</f>
        <v>0</v>
      </c>
      <c r="V560" s="129">
        <f ca="1">SUMIFS('Production Result'!$E:$E,'Production Result'!$C:$C,'DA Injection'!$G560,'Production Result'!$B:$B,'DA Injection'!U$2)</f>
        <v>0</v>
      </c>
      <c r="W560" s="129">
        <f ca="1">SUMIFS('Production Result'!$D:$D,'Production Result'!$C:$C,'DA Injection'!$G560,'Production Result'!$B:$B,'DA Injection'!W$2)</f>
        <v>0</v>
      </c>
      <c r="X560" s="129">
        <f ca="1">SUMIFS('Production Result'!$E:$E,'Production Result'!$C:$C,'DA Injection'!$G560,'Production Result'!$B:$B,'DA Injection'!W$2)</f>
        <v>0</v>
      </c>
      <c r="Y560" s="129">
        <f ca="1">SUMIFS('Production Result'!$D:$D,'Production Result'!$C:$C,'DA Injection'!$G560,'Production Result'!$B:$B,'DA Injection'!Y$2)</f>
        <v>0</v>
      </c>
      <c r="Z560" s="129">
        <f ca="1">SUMIFS('Production Result'!$E:$E,'Production Result'!$C:$C,'DA Injection'!$G560,'Production Result'!$B:$B,'DA Injection'!Y$2)</f>
        <v>0</v>
      </c>
      <c r="AA560" s="129">
        <f ca="1">SUMIFS('Production Result'!$D:$D,'Production Result'!$C:$C,'DA Injection'!$G560,'Production Result'!$B:$B,'DA Injection'!AA$2)</f>
        <v>0</v>
      </c>
      <c r="AB560" s="129">
        <f ca="1">SUMIFS('Production Result'!$E:$E,'Production Result'!$C:$C,'DA Injection'!$G560,'Production Result'!$B:$B,'DA Injection'!AA$2)</f>
        <v>0</v>
      </c>
      <c r="AC560" s="129">
        <f ca="1">SUMIFS('Production Result'!$D:$D,'Production Result'!$C:$C,'DA Injection'!$G560,'Production Result'!$B:$B,'DA Injection'!AC$2)</f>
        <v>0</v>
      </c>
      <c r="AD560" s="129">
        <f ca="1">SUMIFS('Production Result'!$E:$E,'Production Result'!$C:$C,'DA Injection'!$G560,'Production Result'!$B:$B,'DA Injection'!AC$2)</f>
        <v>0</v>
      </c>
      <c r="AE560" s="129">
        <f ca="1">SUMIFS('Production Result'!$D:$D,'Production Result'!$C:$C,'DA Injection'!$G560,'Production Result'!$B:$B,'DA Injection'!AE$2)</f>
        <v>0</v>
      </c>
      <c r="AF560" s="129">
        <f ca="1">SUMIFS('Production Result'!$E:$E,'Production Result'!$C:$C,'DA Injection'!$G560,'Production Result'!$B:$B,'DA Injection'!AE$2)</f>
        <v>0</v>
      </c>
      <c r="AG560" s="129">
        <f ca="1">SUMIFS('Production Result'!$D:$D,'Production Result'!$C:$C,'DA Injection'!$G560,'Production Result'!$B:$B,'DA Injection'!AG$2)</f>
        <v>0</v>
      </c>
      <c r="AH560" s="129">
        <f ca="1">SUMIFS('Production Result'!$E:$E,'Production Result'!$C:$C,'DA Injection'!$G560,'Production Result'!$B:$B,'DA Injection'!AG$2)</f>
        <v>0</v>
      </c>
      <c r="AI560" s="129">
        <f ca="1">SUMIFS('Production Result'!$D:$D,'Production Result'!$C:$C,'DA Injection'!$G560,'Production Result'!$B:$B,'DA Injection'!AI$2)</f>
        <v>0</v>
      </c>
      <c r="AJ560" s="129">
        <f ca="1">SUMIFS('Production Result'!$E:$E,'Production Result'!$C:$C,'DA Injection'!$G560,'Production Result'!$B:$B,'DA Injection'!AI$2)</f>
        <v>0</v>
      </c>
      <c r="AK560" s="151"/>
      <c r="AL560" s="151"/>
      <c r="AM560" s="151"/>
      <c r="AN560" s="151"/>
      <c r="AO560" s="151"/>
      <c r="AP560" s="151"/>
      <c r="AQ560" s="151"/>
      <c r="AR560" s="151"/>
      <c r="AS560" s="151"/>
      <c r="AT560" s="151"/>
      <c r="AU560" s="151"/>
      <c r="AV560" s="151"/>
      <c r="AW560" s="151"/>
      <c r="AX560" s="151"/>
      <c r="AY560" s="151"/>
      <c r="AZ560" s="151"/>
      <c r="BA560" s="151"/>
      <c r="BB560" s="151"/>
      <c r="BC560" s="151"/>
      <c r="BD560" s="151"/>
      <c r="BE560" s="151"/>
      <c r="BF560" s="151"/>
      <c r="BG560" s="151"/>
      <c r="BH560" s="151"/>
      <c r="BI560" s="151"/>
      <c r="BJ560" s="151"/>
      <c r="BK560" s="151"/>
      <c r="BL560" s="151"/>
      <c r="BM560" s="151"/>
      <c r="BN560" s="151"/>
      <c r="BO560" s="151"/>
      <c r="BP560" s="151"/>
      <c r="BQ560" s="151"/>
      <c r="BR560" s="151"/>
    </row>
    <row r="561" spans="1:70" s="38" customFormat="1" ht="33">
      <c r="A561" s="35"/>
      <c r="B561" s="123"/>
      <c r="C561" s="144">
        <f t="shared" ca="1" si="613"/>
        <v>80</v>
      </c>
      <c r="D561" s="264" t="str">
        <f t="shared" ca="1" si="613"/>
        <v>-</v>
      </c>
      <c r="E561" s="144" t="e">
        <f t="shared" ref="E561:M561" ca="1" si="667">E560</f>
        <v>#N/A</v>
      </c>
      <c r="F561" s="144" t="e">
        <f t="shared" ca="1" si="667"/>
        <v>#N/A</v>
      </c>
      <c r="G561" s="144">
        <f t="shared" ca="1" si="667"/>
        <v>0</v>
      </c>
      <c r="H561" s="196">
        <f t="shared" ca="1" si="667"/>
        <v>0</v>
      </c>
      <c r="I561" s="144">
        <f t="shared" si="667"/>
        <v>0</v>
      </c>
      <c r="J561" s="212" t="e">
        <f t="shared" ca="1" si="667"/>
        <v>#N/A</v>
      </c>
      <c r="K561" s="146">
        <f t="shared" ca="1" si="667"/>
        <v>0</v>
      </c>
      <c r="L561" s="146" t="e">
        <f t="shared" ca="1" si="667"/>
        <v>#N/A</v>
      </c>
      <c r="M561" s="146" t="e">
        <f t="shared" ca="1" si="667"/>
        <v>#N/A</v>
      </c>
      <c r="N561" s="193" t="e">
        <f t="shared" ca="1" si="623"/>
        <v>#N/A</v>
      </c>
      <c r="O561" s="135">
        <f ca="1">SUM(Q561:AJ561)</f>
        <v>0</v>
      </c>
      <c r="P561" s="132" t="s">
        <v>234</v>
      </c>
      <c r="Q561" s="129">
        <f ca="1">SUMIFS('Production Result'!$F:$F,'Production Result'!$C:$C,'DA Injection'!$G561,'Production Result'!$B:$B,'DA Injection'!Q$2)</f>
        <v>0</v>
      </c>
      <c r="R561" s="129">
        <f ca="1">SUMIFS('Production Result'!$G:$G,'Production Result'!$C:$C,'DA Injection'!$G561,'Production Result'!$B:$B,'DA Injection'!Q$2)</f>
        <v>0</v>
      </c>
      <c r="S561" s="129">
        <f ca="1">SUMIFS('Production Result'!$F:$F,'Production Result'!$C:$C,'DA Injection'!$G561,'Production Result'!$B:$B,'DA Injection'!S$2)</f>
        <v>0</v>
      </c>
      <c r="T561" s="129">
        <f ca="1">SUMIFS('Production Result'!$G:$G,'Production Result'!$C:$C,'DA Injection'!$G561,'Production Result'!$B:$B,'DA Injection'!S$2)</f>
        <v>0</v>
      </c>
      <c r="U561" s="129">
        <f ca="1">SUMIFS('Production Result'!$F:$F,'Production Result'!$C:$C,'DA Injection'!$G561,'Production Result'!$B:$B,'DA Injection'!U$2)</f>
        <v>0</v>
      </c>
      <c r="V561" s="129">
        <f ca="1">SUMIFS('Production Result'!$G:$G,'Production Result'!$C:$C,'DA Injection'!$G561,'Production Result'!$B:$B,'DA Injection'!U$2)</f>
        <v>0</v>
      </c>
      <c r="W561" s="129">
        <f ca="1">SUMIFS('Production Result'!$F:$F,'Production Result'!$C:$C,'DA Injection'!$G561,'Production Result'!$B:$B,'DA Injection'!W$2)</f>
        <v>0</v>
      </c>
      <c r="X561" s="129">
        <f ca="1">SUMIFS('Production Result'!$G:$G,'Production Result'!$C:$C,'DA Injection'!$G561,'Production Result'!$B:$B,'DA Injection'!W$2)</f>
        <v>0</v>
      </c>
      <c r="Y561" s="129">
        <f ca="1">SUMIFS('Production Result'!$F:$F,'Production Result'!$C:$C,'DA Injection'!$G561,'Production Result'!$B:$B,'DA Injection'!Y$2)</f>
        <v>0</v>
      </c>
      <c r="Z561" s="129">
        <f ca="1">SUMIFS('Production Result'!$G:$G,'Production Result'!$C:$C,'DA Injection'!$G561,'Production Result'!$B:$B,'DA Injection'!Y$2)</f>
        <v>0</v>
      </c>
      <c r="AA561" s="129">
        <f ca="1">SUMIFS('Production Result'!$F:$F,'Production Result'!$C:$C,'DA Injection'!$G561,'Production Result'!$B:$B,'DA Injection'!AA$2)</f>
        <v>0</v>
      </c>
      <c r="AB561" s="129">
        <f ca="1">SUMIFS('Production Result'!$G:$G,'Production Result'!$C:$C,'DA Injection'!$G561,'Production Result'!$B:$B,'DA Injection'!AA$2)</f>
        <v>0</v>
      </c>
      <c r="AC561" s="129">
        <f ca="1">SUMIFS('Production Result'!$F:$F,'Production Result'!$C:$C,'DA Injection'!$G561,'Production Result'!$B:$B,'DA Injection'!AC$2)</f>
        <v>0</v>
      </c>
      <c r="AD561" s="129">
        <f ca="1">SUMIFS('Production Result'!$G:$G,'Production Result'!$C:$C,'DA Injection'!$G561,'Production Result'!$B:$B,'DA Injection'!AC$2)</f>
        <v>0</v>
      </c>
      <c r="AE561" s="129">
        <f ca="1">SUMIFS('Production Result'!$F:$F,'Production Result'!$C:$C,'DA Injection'!$G561,'Production Result'!$B:$B,'DA Injection'!AE$2)</f>
        <v>0</v>
      </c>
      <c r="AF561" s="129">
        <f ca="1">SUMIFS('Production Result'!$G:$G,'Production Result'!$C:$C,'DA Injection'!$G561,'Production Result'!$B:$B,'DA Injection'!AE$2)</f>
        <v>0</v>
      </c>
      <c r="AG561" s="129">
        <f ca="1">SUMIFS('Production Result'!$F:$F,'Production Result'!$C:$C,'DA Injection'!$G561,'Production Result'!$B:$B,'DA Injection'!AG$2)</f>
        <v>0</v>
      </c>
      <c r="AH561" s="129">
        <f ca="1">SUMIFS('Production Result'!$G:$G,'Production Result'!$C:$C,'DA Injection'!$G561,'Production Result'!$B:$B,'DA Injection'!AG$2)</f>
        <v>0</v>
      </c>
      <c r="AI561" s="129">
        <f ca="1">SUMIFS('Production Result'!$F:$F,'Production Result'!$C:$C,'DA Injection'!$G561,'Production Result'!$B:$B,'DA Injection'!AI$2)</f>
        <v>0</v>
      </c>
      <c r="AJ561" s="129">
        <f ca="1">SUMIFS('Production Result'!$G:$G,'Production Result'!$C:$C,'DA Injection'!$G561,'Production Result'!$B:$B,'DA Injection'!AI$2)</f>
        <v>0</v>
      </c>
      <c r="AK561" s="151"/>
      <c r="AL561" s="151"/>
      <c r="AM561" s="151"/>
      <c r="AN561" s="151"/>
      <c r="AO561" s="151"/>
      <c r="AP561" s="151"/>
      <c r="AQ561" s="151"/>
      <c r="AR561" s="151"/>
      <c r="AS561" s="151"/>
      <c r="AT561" s="151"/>
      <c r="AU561" s="151"/>
      <c r="AV561" s="151"/>
      <c r="AW561" s="151"/>
      <c r="AX561" s="151"/>
      <c r="AY561" s="151"/>
      <c r="AZ561" s="151"/>
      <c r="BA561" s="151"/>
      <c r="BB561" s="151"/>
      <c r="BC561" s="151"/>
      <c r="BD561" s="151"/>
      <c r="BE561" s="151"/>
      <c r="BF561" s="151"/>
      <c r="BG561" s="151"/>
      <c r="BH561" s="151"/>
      <c r="BI561" s="151"/>
      <c r="BJ561" s="151"/>
      <c r="BK561" s="151"/>
      <c r="BL561" s="151"/>
      <c r="BM561" s="151"/>
      <c r="BN561" s="151"/>
      <c r="BO561" s="151"/>
      <c r="BP561" s="151"/>
      <c r="BQ561" s="151"/>
      <c r="BR561" s="151"/>
    </row>
    <row r="562" spans="1:70" s="38" customFormat="1" ht="33">
      <c r="A562" s="35"/>
      <c r="B562" s="123"/>
      <c r="C562" s="145">
        <f t="shared" ca="1" si="613"/>
        <v>80</v>
      </c>
      <c r="D562" s="264" t="str">
        <f t="shared" ca="1" si="613"/>
        <v>-</v>
      </c>
      <c r="E562" s="145" t="e">
        <f t="shared" ref="E562:M562" ca="1" si="668">E561</f>
        <v>#N/A</v>
      </c>
      <c r="F562" s="145" t="e">
        <f t="shared" ca="1" si="668"/>
        <v>#N/A</v>
      </c>
      <c r="G562" s="145">
        <f t="shared" ca="1" si="668"/>
        <v>0</v>
      </c>
      <c r="H562" s="196">
        <f t="shared" ca="1" si="668"/>
        <v>0</v>
      </c>
      <c r="I562" s="145">
        <f t="shared" si="668"/>
        <v>0</v>
      </c>
      <c r="J562" s="213" t="e">
        <f t="shared" ca="1" si="668"/>
        <v>#N/A</v>
      </c>
      <c r="K562" s="146">
        <f t="shared" ca="1" si="668"/>
        <v>0</v>
      </c>
      <c r="L562" s="146" t="e">
        <f t="shared" ca="1" si="668"/>
        <v>#N/A</v>
      </c>
      <c r="M562" s="146" t="e">
        <f t="shared" ca="1" si="668"/>
        <v>#N/A</v>
      </c>
      <c r="N562" s="194" t="e">
        <f t="shared" ca="1" si="623"/>
        <v>#N/A</v>
      </c>
      <c r="O562" s="137" t="e">
        <f ca="1">O561/O560</f>
        <v>#DIV/0!</v>
      </c>
      <c r="P562" s="136" t="s">
        <v>239</v>
      </c>
      <c r="Q562" s="138" t="str">
        <f t="shared" ref="Q562:AJ562" ca="1" si="669">IFERROR(Q561/Q560,"")</f>
        <v/>
      </c>
      <c r="R562" s="138" t="str">
        <f t="shared" ca="1" si="669"/>
        <v/>
      </c>
      <c r="S562" s="138" t="str">
        <f t="shared" ca="1" si="669"/>
        <v/>
      </c>
      <c r="T562" s="138" t="str">
        <f t="shared" ca="1" si="669"/>
        <v/>
      </c>
      <c r="U562" s="138" t="str">
        <f t="shared" ca="1" si="669"/>
        <v/>
      </c>
      <c r="V562" s="138" t="str">
        <f t="shared" ca="1" si="669"/>
        <v/>
      </c>
      <c r="W562" s="138" t="str">
        <f t="shared" ca="1" si="669"/>
        <v/>
      </c>
      <c r="X562" s="138" t="str">
        <f t="shared" ca="1" si="669"/>
        <v/>
      </c>
      <c r="Y562" s="138" t="str">
        <f t="shared" ca="1" si="669"/>
        <v/>
      </c>
      <c r="Z562" s="138" t="str">
        <f t="shared" ca="1" si="669"/>
        <v/>
      </c>
      <c r="AA562" s="138" t="str">
        <f t="shared" ca="1" si="669"/>
        <v/>
      </c>
      <c r="AB562" s="138" t="str">
        <f t="shared" ca="1" si="669"/>
        <v/>
      </c>
      <c r="AC562" s="138" t="str">
        <f t="shared" ca="1" si="669"/>
        <v/>
      </c>
      <c r="AD562" s="138" t="str">
        <f t="shared" ca="1" si="669"/>
        <v/>
      </c>
      <c r="AE562" s="138" t="str">
        <f t="shared" ca="1" si="669"/>
        <v/>
      </c>
      <c r="AF562" s="138" t="str">
        <f t="shared" ca="1" si="669"/>
        <v/>
      </c>
      <c r="AG562" s="138" t="str">
        <f t="shared" ca="1" si="669"/>
        <v/>
      </c>
      <c r="AH562" s="138" t="str">
        <f t="shared" ca="1" si="669"/>
        <v/>
      </c>
      <c r="AI562" s="138" t="str">
        <f t="shared" ca="1" si="669"/>
        <v/>
      </c>
      <c r="AJ562" s="138" t="str">
        <f t="shared" ca="1" si="669"/>
        <v/>
      </c>
      <c r="AK562" s="151"/>
      <c r="AL562" s="151"/>
      <c r="AM562" s="151"/>
      <c r="AN562" s="151"/>
      <c r="AO562" s="151"/>
      <c r="AP562" s="151"/>
      <c r="AQ562" s="151"/>
      <c r="AR562" s="151"/>
      <c r="AS562" s="151"/>
      <c r="AT562" s="151"/>
      <c r="AU562" s="151"/>
      <c r="AV562" s="151"/>
      <c r="AW562" s="151"/>
      <c r="AX562" s="151"/>
      <c r="AY562" s="151"/>
      <c r="AZ562" s="151"/>
      <c r="BA562" s="151"/>
      <c r="BB562" s="151"/>
      <c r="BC562" s="151"/>
      <c r="BD562" s="151"/>
      <c r="BE562" s="151"/>
      <c r="BF562" s="151"/>
      <c r="BG562" s="151"/>
      <c r="BH562" s="151"/>
      <c r="BI562" s="151"/>
      <c r="BJ562" s="151"/>
      <c r="BK562" s="151"/>
      <c r="BL562" s="151"/>
      <c r="BM562" s="151"/>
      <c r="BN562" s="151"/>
      <c r="BO562" s="151"/>
      <c r="BP562" s="151"/>
      <c r="BQ562" s="151"/>
      <c r="BR562" s="151"/>
    </row>
    <row r="563" spans="1:70" s="115" customFormat="1" ht="33">
      <c r="A563" s="114"/>
      <c r="B563" s="121"/>
      <c r="C563" s="141">
        <f ca="1">IF(P567="Good",COUNTIF(INDIRECT("P1:P"&amp;ROW(P567)),"Good"))</f>
        <v>81</v>
      </c>
      <c r="D563" s="285" t="str">
        <f ca="1">IFERROR(SUM(Q567:AJ567)/SUM(Q566:AJ566),"-")</f>
        <v>-</v>
      </c>
      <c r="E563" s="139" t="e">
        <f ca="1">VLOOKUP(G563,'Code List'!B:D,2,0)</f>
        <v>#N/A</v>
      </c>
      <c r="F563" s="139" t="e">
        <f ca="1">VLOOKUP(G563,'Code List'!B:D,3,0)</f>
        <v>#N/A</v>
      </c>
      <c r="G563" s="87">
        <f ca="1">VLOOKUP(C563,'Code List'!A:B,2,0)</f>
        <v>0</v>
      </c>
      <c r="H563" s="195">
        <f ca="1">SUM(Q564:AJ564)-K563</f>
        <v>0</v>
      </c>
      <c r="I563" s="133"/>
      <c r="J563" s="211" t="e">
        <f ca="1">VLOOKUP(G563,'Code List'!B:G,6,0)</f>
        <v>#N/A</v>
      </c>
      <c r="K563" s="140">
        <f ca="1">SUMIFS(Stock!C:C,Stock!B:B,'DA Injection'!G563)+SUMIFS(Stock!C:C,Stock!B:B,VLOOKUP('DA Injection'!G563,'Code List'!$B:$K,10,0))</f>
        <v>0</v>
      </c>
      <c r="L563" s="140" t="e">
        <f ca="1">VLOOKUP(G563,'Code List'!B:F,4,0)</f>
        <v>#N/A</v>
      </c>
      <c r="M563" s="140" t="e">
        <f ca="1">VLOOKUP(G563,'Code List'!B:F,5,0)</f>
        <v>#N/A</v>
      </c>
      <c r="N563" s="197" t="e">
        <f t="shared" ca="1" si="623"/>
        <v>#N/A</v>
      </c>
      <c r="O563" s="134"/>
      <c r="P563" s="124" t="s">
        <v>231</v>
      </c>
      <c r="Q563" s="125" t="s">
        <v>228</v>
      </c>
      <c r="R563" s="126" t="s">
        <v>229</v>
      </c>
      <c r="S563" s="125" t="s">
        <v>228</v>
      </c>
      <c r="T563" s="126" t="s">
        <v>229</v>
      </c>
      <c r="U563" s="125" t="s">
        <v>228</v>
      </c>
      <c r="V563" s="126" t="s">
        <v>229</v>
      </c>
      <c r="W563" s="125" t="s">
        <v>228</v>
      </c>
      <c r="X563" s="126" t="s">
        <v>229</v>
      </c>
      <c r="Y563" s="125" t="s">
        <v>228</v>
      </c>
      <c r="Z563" s="126" t="s">
        <v>229</v>
      </c>
      <c r="AA563" s="125" t="s">
        <v>228</v>
      </c>
      <c r="AB563" s="126" t="s">
        <v>229</v>
      </c>
      <c r="AC563" s="125" t="s">
        <v>228</v>
      </c>
      <c r="AD563" s="126" t="s">
        <v>229</v>
      </c>
      <c r="AE563" s="125" t="s">
        <v>228</v>
      </c>
      <c r="AF563" s="126" t="s">
        <v>229</v>
      </c>
      <c r="AG563" s="125" t="s">
        <v>228</v>
      </c>
      <c r="AH563" s="126" t="s">
        <v>229</v>
      </c>
      <c r="AI563" s="125" t="s">
        <v>228</v>
      </c>
      <c r="AJ563" s="126" t="s">
        <v>229</v>
      </c>
      <c r="AK563" s="150"/>
      <c r="AL563" s="150"/>
      <c r="AM563" s="150"/>
      <c r="AN563" s="150"/>
      <c r="AO563" s="150"/>
      <c r="AP563" s="150"/>
      <c r="AQ563" s="150"/>
      <c r="AR563" s="150"/>
      <c r="AS563" s="150"/>
      <c r="AT563" s="150"/>
      <c r="AU563" s="150"/>
      <c r="AV563" s="150"/>
      <c r="AW563" s="150"/>
      <c r="AX563" s="150"/>
      <c r="AY563" s="150"/>
      <c r="AZ563" s="150"/>
      <c r="BA563" s="150"/>
      <c r="BB563" s="150"/>
      <c r="BC563" s="150"/>
      <c r="BD563" s="150"/>
      <c r="BE563" s="150"/>
      <c r="BF563" s="150"/>
      <c r="BG563" s="150"/>
      <c r="BH563" s="150"/>
      <c r="BI563" s="150"/>
      <c r="BJ563" s="150"/>
      <c r="BK563" s="150"/>
      <c r="BL563" s="150"/>
      <c r="BM563" s="150"/>
      <c r="BN563" s="150"/>
      <c r="BO563" s="150"/>
      <c r="BP563" s="150"/>
      <c r="BQ563" s="150"/>
      <c r="BR563" s="150"/>
    </row>
    <row r="564" spans="1:70" s="115" customFormat="1" ht="66.95" customHeight="1">
      <c r="A564" s="114"/>
      <c r="B564" s="121"/>
      <c r="C564" s="144">
        <f t="shared" ref="C564:M564" ca="1" si="670">C563</f>
        <v>81</v>
      </c>
      <c r="D564" s="264" t="str">
        <f t="shared" ca="1" si="670"/>
        <v>-</v>
      </c>
      <c r="E564" s="144" t="e">
        <f t="shared" ca="1" si="670"/>
        <v>#N/A</v>
      </c>
      <c r="F564" s="144" t="e">
        <f t="shared" ca="1" si="670"/>
        <v>#N/A</v>
      </c>
      <c r="G564" s="144">
        <f t="shared" ca="1" si="670"/>
        <v>0</v>
      </c>
      <c r="H564" s="196">
        <f t="shared" ca="1" si="670"/>
        <v>0</v>
      </c>
      <c r="I564" s="144">
        <f t="shared" si="670"/>
        <v>0</v>
      </c>
      <c r="J564" s="212" t="e">
        <f t="shared" ca="1" si="670"/>
        <v>#N/A</v>
      </c>
      <c r="K564" s="146">
        <f t="shared" ca="1" si="670"/>
        <v>0</v>
      </c>
      <c r="L564" s="146" t="e">
        <f t="shared" ca="1" si="670"/>
        <v>#N/A</v>
      </c>
      <c r="M564" s="146" t="e">
        <f t="shared" ca="1" si="670"/>
        <v>#N/A</v>
      </c>
      <c r="N564" s="193" t="e">
        <f t="shared" ca="1" si="623"/>
        <v>#N/A</v>
      </c>
      <c r="O564" s="134" t="s">
        <v>238</v>
      </c>
      <c r="P564" s="124"/>
      <c r="Q564" s="463">
        <f ca="1">IF(SUMIFS(INDIRECT("'PSI WM REF'!"&amp;SUBSTITUTE(ADDRESS(1,MATCH(Q$2,INDIRECT("'PSI WM REF'!"&amp;"5:5"),0)),"$1","")&amp;":"&amp;SUBSTITUTE(ADDRESS(1,MATCH(Q$2,INDIRECT("'PSI WM REF'!"&amp;"5:5"),0)),"$1","")),INDIRECT("'PSI WM REF'!"&amp;"C:C"),$G563,INDIRECT("'PSI WM REF'!"&amp;"U:U"),"3.Balance stock (only SEHC)")&gt;0,0,IF(ABS(SUMIFS(INDIRECT("'PSI WM REF'!"&amp;SUBSTITUTE(ADDRESS(1,MATCH(Q$2,INDIRECT("'PSI WM REF'!"&amp;"5:5"),0)),"$1","")&amp;":"&amp;SUBSTITUTE(ADDRESS(1,MATCH(Q$2,INDIRECT("'PSI WM REF'!"&amp;"5:5"),0)),"$1","")),INDIRECT("'PSI WM REF'!"&amp;"C:C"),$G563,INDIRECT("'PSI WM REF'!"&amp;"U:U"),"3.Balance stock (only SEHC)"))&gt;SUMIFS(INDIRECT("'PSI WM REF'!"&amp;SUBSTITUTE(ADDRESS(1,MATCH(Q$2,INDIRECT("'PSI WM REF'!"&amp;"5:5"),0)),"$1","")&amp;":"&amp;SUBSTITUTE(ADDRESS(1,MATCH(Q$2,INDIRECT("'PSI WM REF'!"&amp;"5:5"),0)),"$1","")),INDIRECT("'PSI WM REF'!"&amp;"C:C"),$G563,INDIRECT("'PSI WM REF'!"&amp;"U:U"),"1.Requirements (필요량)"),SUMIFS(INDIRECT("'PSI WM REF'!"&amp;SUBSTITUTE(ADDRESS(1,MATCH(Q$2,INDIRECT("'PSI WM REF'!"&amp;"5:5"),0)),"$1","")&amp;":"&amp;SUBSTITUTE(ADDRESS(1,MATCH(Q$2,INDIRECT("'PSI WM REF'!"&amp;"5:5"),0)),"$1","")),INDIRECT("'PSI WM REF'!"&amp;"C:C"),$G563,INDIRECT("'PSI WM REF'!"&amp;"U:U"),"1.Requirements (필요량)"),ABS(SUMIFS(INDIRECT("'PSI WM REF'!"&amp;SUBSTITUTE(ADDRESS(1,MATCH(Q$2,INDIRECT("'PSI WM REF'!"&amp;"5:5"),0)),"$1","")&amp;":"&amp;SUBSTITUTE(ADDRESS(1,MATCH(Q$2,INDIRECT("'PSI WM REF'!"&amp;"5:5"),0)),"$1","")),INDIRECT("'PSI WM REF'!"&amp;"C:C"),$G563,INDIRECT("'PSI WM REF'!"&amp;"U:U"),"3.Balance stock (only SEHC)"))))+N(" [[[[               Comment: WM REF PSI              ]]]")+IFERROR(SUMIFS(INDIRECT("'PSI VC'!"&amp;SUBSTITUTE(ADDRESS(1,MATCH(Q$2,INDIRECT("'PSI VC'!"&amp;"3:3"),0)),"$1","")&amp;":"&amp;SUBSTITUTE(ADDRESS(1,MATCH(Q$2,INDIRECT("'PSI VC'!"&amp;"3:3"),0)),"$1","")),INDIRECT("'PSI VC'!"&amp;"A:A"),$G563),0)+N("[[[                    Comment: VC PSI                    ]]]")+SUMIFS(INDIRECT("'Assy PSI Shortage'!"&amp;SUBSTITUTE(ADDRESS(1,42+MATCH(Q$2,INDIRECT("'Assy PSI Shortage'!"&amp;"AQ2:BA2"),0)),"$1","")&amp;":"&amp;SUBSTITUTE(ADDRESS(1,42+MATCH(Q$2,INDIRECT("'Assy PSI Shortage'!"&amp;"AQ2:BA2"),0)),"$1","")),'Assy PSI Shortage'!$AP:$AP,'DA Injection'!$G563)+N("[[[                    Comment: Assy PSI                    ]]]")</f>
        <v>0</v>
      </c>
      <c r="R564" s="464"/>
      <c r="S564" s="463">
        <f ca="1">IF(SUMIFS(INDIRECT("'PSI WM REF'!"&amp;SUBSTITUTE(ADDRESS(1,MATCH(S$2,INDIRECT("'PSI WM REF'!"&amp;"5:5"),0)),"$1","")&amp;":"&amp;SUBSTITUTE(ADDRESS(1,MATCH(S$2,INDIRECT("'PSI WM REF'!"&amp;"5:5"),0)),"$1","")),INDIRECT("'PSI WM REF'!"&amp;"C:C"),$G563,INDIRECT("'PSI WM REF'!"&amp;"U:U"),"3.Balance stock (only SEHC)")&gt;0,0,IF(ABS(SUMIFS(INDIRECT("'PSI WM REF'!"&amp;SUBSTITUTE(ADDRESS(1,MATCH(S$2,INDIRECT("'PSI WM REF'!"&amp;"5:5"),0)),"$1","")&amp;":"&amp;SUBSTITUTE(ADDRESS(1,MATCH(S$2,INDIRECT("'PSI WM REF'!"&amp;"5:5"),0)),"$1","")),INDIRECT("'PSI WM REF'!"&amp;"C:C"),$G563,INDIRECT("'PSI WM REF'!"&amp;"U:U"),"3.Balance stock (only SEHC)"))&gt;SUMIFS(INDIRECT("'PSI WM REF'!"&amp;SUBSTITUTE(ADDRESS(1,MATCH(S$2,INDIRECT("'PSI WM REF'!"&amp;"5:5"),0)),"$1","")&amp;":"&amp;SUBSTITUTE(ADDRESS(1,MATCH(S$2,INDIRECT("'PSI WM REF'!"&amp;"5:5"),0)),"$1","")),INDIRECT("'PSI WM REF'!"&amp;"C:C"),$G563,INDIRECT("'PSI WM REF'!"&amp;"U:U"),"1.Requirements (필요량)"),SUMIFS(INDIRECT("'PSI WM REF'!"&amp;SUBSTITUTE(ADDRESS(1,MATCH(S$2,INDIRECT("'PSI WM REF'!"&amp;"5:5"),0)),"$1","")&amp;":"&amp;SUBSTITUTE(ADDRESS(1,MATCH(S$2,INDIRECT("'PSI WM REF'!"&amp;"5:5"),0)),"$1","")),INDIRECT("'PSI WM REF'!"&amp;"C:C"),$G563,INDIRECT("'PSI WM REF'!"&amp;"U:U"),"1.Requirements (필요량)"),ABS(SUMIFS(INDIRECT("'PSI WM REF'!"&amp;SUBSTITUTE(ADDRESS(1,MATCH(S$2,INDIRECT("'PSI WM REF'!"&amp;"5:5"),0)),"$1","")&amp;":"&amp;SUBSTITUTE(ADDRESS(1,MATCH(S$2,INDIRECT("'PSI WM REF'!"&amp;"5:5"),0)),"$1","")),INDIRECT("'PSI WM REF'!"&amp;"C:C"),$G563,INDIRECT("'PSI WM REF'!"&amp;"U:U"),"3.Balance stock (only SEHC)"))))+N(" [[[[               Comment: WM REF PSI              ]]]")+IFERROR(SUMIFS(INDIRECT("'PSI VC'!"&amp;SUBSTITUTE(ADDRESS(1,MATCH(S$2,INDIRECT("'PSI VC'!"&amp;"3:3"),0)),"$1","")&amp;":"&amp;SUBSTITUTE(ADDRESS(1,MATCH(S$2,INDIRECT("'PSI VC'!"&amp;"3:3"),0)),"$1","")),INDIRECT("'PSI VC'!"&amp;"A:A"),$G563),0)+N("[[[                    Comment: VC PSI                    ]]]")+SUMIFS(INDIRECT("'Assy PSI Shortage'!"&amp;SUBSTITUTE(ADDRESS(1,42+MATCH(S$2,INDIRECT("'Assy PSI Shortage'!"&amp;"AQ2:BA2"),0)),"$1","")&amp;":"&amp;SUBSTITUTE(ADDRESS(1,42+MATCH(S$2,INDIRECT("'Assy PSI Shortage'!"&amp;"AQ2:BA2"),0)),"$1","")),'Assy PSI Shortage'!$AP:$AP,'DA Injection'!$G563)+N("[[[                    Comment: Assy PSI                    ]]]")</f>
        <v>0</v>
      </c>
      <c r="T564" s="464"/>
      <c r="U564" s="463">
        <f ca="1">IF(SUMIFS(INDIRECT("'PSI WM REF'!"&amp;SUBSTITUTE(ADDRESS(1,MATCH(U$2,INDIRECT("'PSI WM REF'!"&amp;"5:5"),0)),"$1","")&amp;":"&amp;SUBSTITUTE(ADDRESS(1,MATCH(U$2,INDIRECT("'PSI WM REF'!"&amp;"5:5"),0)),"$1","")),INDIRECT("'PSI WM REF'!"&amp;"C:C"),$G563,INDIRECT("'PSI WM REF'!"&amp;"U:U"),"3.Balance stock (only SEHC)")&gt;0,0,IF(ABS(SUMIFS(INDIRECT("'PSI WM REF'!"&amp;SUBSTITUTE(ADDRESS(1,MATCH(U$2,INDIRECT("'PSI WM REF'!"&amp;"5:5"),0)),"$1","")&amp;":"&amp;SUBSTITUTE(ADDRESS(1,MATCH(U$2,INDIRECT("'PSI WM REF'!"&amp;"5:5"),0)),"$1","")),INDIRECT("'PSI WM REF'!"&amp;"C:C"),$G563,INDIRECT("'PSI WM REF'!"&amp;"U:U"),"3.Balance stock (only SEHC)"))&gt;SUMIFS(INDIRECT("'PSI WM REF'!"&amp;SUBSTITUTE(ADDRESS(1,MATCH(U$2,INDIRECT("'PSI WM REF'!"&amp;"5:5"),0)),"$1","")&amp;":"&amp;SUBSTITUTE(ADDRESS(1,MATCH(U$2,INDIRECT("'PSI WM REF'!"&amp;"5:5"),0)),"$1","")),INDIRECT("'PSI WM REF'!"&amp;"C:C"),$G563,INDIRECT("'PSI WM REF'!"&amp;"U:U"),"1.Requirements (필요량)"),SUMIFS(INDIRECT("'PSI WM REF'!"&amp;SUBSTITUTE(ADDRESS(1,MATCH(U$2,INDIRECT("'PSI WM REF'!"&amp;"5:5"),0)),"$1","")&amp;":"&amp;SUBSTITUTE(ADDRESS(1,MATCH(U$2,INDIRECT("'PSI WM REF'!"&amp;"5:5"),0)),"$1","")),INDIRECT("'PSI WM REF'!"&amp;"C:C"),$G563,INDIRECT("'PSI WM REF'!"&amp;"U:U"),"1.Requirements (필요량)"),ABS(SUMIFS(INDIRECT("'PSI WM REF'!"&amp;SUBSTITUTE(ADDRESS(1,MATCH(U$2,INDIRECT("'PSI WM REF'!"&amp;"5:5"),0)),"$1","")&amp;":"&amp;SUBSTITUTE(ADDRESS(1,MATCH(U$2,INDIRECT("'PSI WM REF'!"&amp;"5:5"),0)),"$1","")),INDIRECT("'PSI WM REF'!"&amp;"C:C"),$G563,INDIRECT("'PSI WM REF'!"&amp;"U:U"),"3.Balance stock (only SEHC)"))))+N(" [[[[               Comment: WM REF PSI              ]]]")+IFERROR(SUMIFS(INDIRECT("'PSI VC'!"&amp;SUBSTITUTE(ADDRESS(1,MATCH(U$2,INDIRECT("'PSI VC'!"&amp;"3:3"),0)),"$1","")&amp;":"&amp;SUBSTITUTE(ADDRESS(1,MATCH(U$2,INDIRECT("'PSI VC'!"&amp;"3:3"),0)),"$1","")),INDIRECT("'PSI VC'!"&amp;"A:A"),$G563),0)+N("[[[                    Comment: VC PSI                    ]]]")+SUMIFS(INDIRECT("'Assy PSI Shortage'!"&amp;SUBSTITUTE(ADDRESS(1,42+MATCH(U$2,INDIRECT("'Assy PSI Shortage'!"&amp;"AQ2:BA2"),0)),"$1","")&amp;":"&amp;SUBSTITUTE(ADDRESS(1,42+MATCH(U$2,INDIRECT("'Assy PSI Shortage'!"&amp;"AQ2:BA2"),0)),"$1","")),'Assy PSI Shortage'!$AP:$AP,'DA Injection'!$G563)+N("[[[                    Comment: Assy PSI                    ]]]")</f>
        <v>0</v>
      </c>
      <c r="V564" s="464"/>
      <c r="W564" s="463">
        <f ca="1">IF(SUMIFS(INDIRECT("'PSI WM REF'!"&amp;SUBSTITUTE(ADDRESS(1,MATCH(W$2,INDIRECT("'PSI WM REF'!"&amp;"5:5"),0)),"$1","")&amp;":"&amp;SUBSTITUTE(ADDRESS(1,MATCH(W$2,INDIRECT("'PSI WM REF'!"&amp;"5:5"),0)),"$1","")),INDIRECT("'PSI WM REF'!"&amp;"C:C"),$G563,INDIRECT("'PSI WM REF'!"&amp;"U:U"),"3.Balance stock (only SEHC)")&gt;0,0,IF(ABS(SUMIFS(INDIRECT("'PSI WM REF'!"&amp;SUBSTITUTE(ADDRESS(1,MATCH(W$2,INDIRECT("'PSI WM REF'!"&amp;"5:5"),0)),"$1","")&amp;":"&amp;SUBSTITUTE(ADDRESS(1,MATCH(W$2,INDIRECT("'PSI WM REF'!"&amp;"5:5"),0)),"$1","")),INDIRECT("'PSI WM REF'!"&amp;"C:C"),$G563,INDIRECT("'PSI WM REF'!"&amp;"U:U"),"3.Balance stock (only SEHC)"))&gt;SUMIFS(INDIRECT("'PSI WM REF'!"&amp;SUBSTITUTE(ADDRESS(1,MATCH(W$2,INDIRECT("'PSI WM REF'!"&amp;"5:5"),0)),"$1","")&amp;":"&amp;SUBSTITUTE(ADDRESS(1,MATCH(W$2,INDIRECT("'PSI WM REF'!"&amp;"5:5"),0)),"$1","")),INDIRECT("'PSI WM REF'!"&amp;"C:C"),$G563,INDIRECT("'PSI WM REF'!"&amp;"U:U"),"1.Requirements (필요량)"),SUMIFS(INDIRECT("'PSI WM REF'!"&amp;SUBSTITUTE(ADDRESS(1,MATCH(W$2,INDIRECT("'PSI WM REF'!"&amp;"5:5"),0)),"$1","")&amp;":"&amp;SUBSTITUTE(ADDRESS(1,MATCH(W$2,INDIRECT("'PSI WM REF'!"&amp;"5:5"),0)),"$1","")),INDIRECT("'PSI WM REF'!"&amp;"C:C"),$G563,INDIRECT("'PSI WM REF'!"&amp;"U:U"),"1.Requirements (필요량)"),ABS(SUMIFS(INDIRECT("'PSI WM REF'!"&amp;SUBSTITUTE(ADDRESS(1,MATCH(W$2,INDIRECT("'PSI WM REF'!"&amp;"5:5"),0)),"$1","")&amp;":"&amp;SUBSTITUTE(ADDRESS(1,MATCH(W$2,INDIRECT("'PSI WM REF'!"&amp;"5:5"),0)),"$1","")),INDIRECT("'PSI WM REF'!"&amp;"C:C"),$G563,INDIRECT("'PSI WM REF'!"&amp;"U:U"),"3.Balance stock (only SEHC)"))))+N(" [[[[               Comment: WM REF PSI              ]]]")+IFERROR(SUMIFS(INDIRECT("'PSI VC'!"&amp;SUBSTITUTE(ADDRESS(1,MATCH(W$2,INDIRECT("'PSI VC'!"&amp;"3:3"),0)),"$1","")&amp;":"&amp;SUBSTITUTE(ADDRESS(1,MATCH(W$2,INDIRECT("'PSI VC'!"&amp;"3:3"),0)),"$1","")),INDIRECT("'PSI VC'!"&amp;"A:A"),$G563),0)+N("[[[                    Comment: VC PSI                    ]]]")+SUMIFS(INDIRECT("'Assy PSI Shortage'!"&amp;SUBSTITUTE(ADDRESS(1,42+MATCH(W$2,INDIRECT("'Assy PSI Shortage'!"&amp;"AQ2:BA2"),0)),"$1","")&amp;":"&amp;SUBSTITUTE(ADDRESS(1,42+MATCH(W$2,INDIRECT("'Assy PSI Shortage'!"&amp;"AQ2:BA2"),0)),"$1","")),'Assy PSI Shortage'!$AP:$AP,'DA Injection'!$G563)+N("[[[                    Comment: Assy PSI                    ]]]")</f>
        <v>0</v>
      </c>
      <c r="X564" s="464"/>
      <c r="Y564" s="463">
        <f ca="1">IF(SUMIFS(INDIRECT("'PSI WM REF'!"&amp;SUBSTITUTE(ADDRESS(1,MATCH(Y$2,INDIRECT("'PSI WM REF'!"&amp;"5:5"),0)),"$1","")&amp;":"&amp;SUBSTITUTE(ADDRESS(1,MATCH(Y$2,INDIRECT("'PSI WM REF'!"&amp;"5:5"),0)),"$1","")),INDIRECT("'PSI WM REF'!"&amp;"C:C"),$G563,INDIRECT("'PSI WM REF'!"&amp;"U:U"),"3.Balance stock (only SEHC)")&gt;0,0,IF(ABS(SUMIFS(INDIRECT("'PSI WM REF'!"&amp;SUBSTITUTE(ADDRESS(1,MATCH(Y$2,INDIRECT("'PSI WM REF'!"&amp;"5:5"),0)),"$1","")&amp;":"&amp;SUBSTITUTE(ADDRESS(1,MATCH(Y$2,INDIRECT("'PSI WM REF'!"&amp;"5:5"),0)),"$1","")),INDIRECT("'PSI WM REF'!"&amp;"C:C"),$G563,INDIRECT("'PSI WM REF'!"&amp;"U:U"),"3.Balance stock (only SEHC)"))&gt;SUMIFS(INDIRECT("'PSI WM REF'!"&amp;SUBSTITUTE(ADDRESS(1,MATCH(Y$2,INDIRECT("'PSI WM REF'!"&amp;"5:5"),0)),"$1","")&amp;":"&amp;SUBSTITUTE(ADDRESS(1,MATCH(Y$2,INDIRECT("'PSI WM REF'!"&amp;"5:5"),0)),"$1","")),INDIRECT("'PSI WM REF'!"&amp;"C:C"),$G563,INDIRECT("'PSI WM REF'!"&amp;"U:U"),"1.Requirements (필요량)"),SUMIFS(INDIRECT("'PSI WM REF'!"&amp;SUBSTITUTE(ADDRESS(1,MATCH(Y$2,INDIRECT("'PSI WM REF'!"&amp;"5:5"),0)),"$1","")&amp;":"&amp;SUBSTITUTE(ADDRESS(1,MATCH(Y$2,INDIRECT("'PSI WM REF'!"&amp;"5:5"),0)),"$1","")),INDIRECT("'PSI WM REF'!"&amp;"C:C"),$G563,INDIRECT("'PSI WM REF'!"&amp;"U:U"),"1.Requirements (필요량)"),ABS(SUMIFS(INDIRECT("'PSI WM REF'!"&amp;SUBSTITUTE(ADDRESS(1,MATCH(Y$2,INDIRECT("'PSI WM REF'!"&amp;"5:5"),0)),"$1","")&amp;":"&amp;SUBSTITUTE(ADDRESS(1,MATCH(Y$2,INDIRECT("'PSI WM REF'!"&amp;"5:5"),0)),"$1","")),INDIRECT("'PSI WM REF'!"&amp;"C:C"),$G563,INDIRECT("'PSI WM REF'!"&amp;"U:U"),"3.Balance stock (only SEHC)"))))+N(" [[[[               Comment: WM REF PSI              ]]]")+IFERROR(SUMIFS(INDIRECT("'PSI VC'!"&amp;SUBSTITUTE(ADDRESS(1,MATCH(Y$2,INDIRECT("'PSI VC'!"&amp;"3:3"),0)),"$1","")&amp;":"&amp;SUBSTITUTE(ADDRESS(1,MATCH(Y$2,INDIRECT("'PSI VC'!"&amp;"3:3"),0)),"$1","")),INDIRECT("'PSI VC'!"&amp;"A:A"),$G563),0)+N("[[[                    Comment: VC PSI                    ]]]")+SUMIFS(INDIRECT("'Assy PSI Shortage'!"&amp;SUBSTITUTE(ADDRESS(1,42+MATCH(Y$2,INDIRECT("'Assy PSI Shortage'!"&amp;"AQ2:BA2"),0)),"$1","")&amp;":"&amp;SUBSTITUTE(ADDRESS(1,42+MATCH(Y$2,INDIRECT("'Assy PSI Shortage'!"&amp;"AQ2:BA2"),0)),"$1","")),'Assy PSI Shortage'!$AP:$AP,'DA Injection'!$G563)+N("[[[                    Comment: Assy PSI                    ]]]")</f>
        <v>0</v>
      </c>
      <c r="Z564" s="464"/>
      <c r="AA564" s="463">
        <f ca="1">IF(SUMIFS(INDIRECT("'PSI WM REF'!"&amp;SUBSTITUTE(ADDRESS(1,MATCH(AA$2,INDIRECT("'PSI WM REF'!"&amp;"5:5"),0)),"$1","")&amp;":"&amp;SUBSTITUTE(ADDRESS(1,MATCH(AA$2,INDIRECT("'PSI WM REF'!"&amp;"5:5"),0)),"$1","")),INDIRECT("'PSI WM REF'!"&amp;"C:C"),$G563,INDIRECT("'PSI WM REF'!"&amp;"U:U"),"3.Balance stock (only SEHC)")&gt;0,0,IF(ABS(SUMIFS(INDIRECT("'PSI WM REF'!"&amp;SUBSTITUTE(ADDRESS(1,MATCH(AA$2,INDIRECT("'PSI WM REF'!"&amp;"5:5"),0)),"$1","")&amp;":"&amp;SUBSTITUTE(ADDRESS(1,MATCH(AA$2,INDIRECT("'PSI WM REF'!"&amp;"5:5"),0)),"$1","")),INDIRECT("'PSI WM REF'!"&amp;"C:C"),$G563,INDIRECT("'PSI WM REF'!"&amp;"U:U"),"3.Balance stock (only SEHC)"))&gt;SUMIFS(INDIRECT("'PSI WM REF'!"&amp;SUBSTITUTE(ADDRESS(1,MATCH(AA$2,INDIRECT("'PSI WM REF'!"&amp;"5:5"),0)),"$1","")&amp;":"&amp;SUBSTITUTE(ADDRESS(1,MATCH(AA$2,INDIRECT("'PSI WM REF'!"&amp;"5:5"),0)),"$1","")),INDIRECT("'PSI WM REF'!"&amp;"C:C"),$G563,INDIRECT("'PSI WM REF'!"&amp;"U:U"),"1.Requirements (필요량)"),SUMIFS(INDIRECT("'PSI WM REF'!"&amp;SUBSTITUTE(ADDRESS(1,MATCH(AA$2,INDIRECT("'PSI WM REF'!"&amp;"5:5"),0)),"$1","")&amp;":"&amp;SUBSTITUTE(ADDRESS(1,MATCH(AA$2,INDIRECT("'PSI WM REF'!"&amp;"5:5"),0)),"$1","")),INDIRECT("'PSI WM REF'!"&amp;"C:C"),$G563,INDIRECT("'PSI WM REF'!"&amp;"U:U"),"1.Requirements (필요량)"),ABS(SUMIFS(INDIRECT("'PSI WM REF'!"&amp;SUBSTITUTE(ADDRESS(1,MATCH(AA$2,INDIRECT("'PSI WM REF'!"&amp;"5:5"),0)),"$1","")&amp;":"&amp;SUBSTITUTE(ADDRESS(1,MATCH(AA$2,INDIRECT("'PSI WM REF'!"&amp;"5:5"),0)),"$1","")),INDIRECT("'PSI WM REF'!"&amp;"C:C"),$G563,INDIRECT("'PSI WM REF'!"&amp;"U:U"),"3.Balance stock (only SEHC)"))))+N(" [[[[               Comment: WM REF PSI              ]]]")+IFERROR(SUMIFS(INDIRECT("'PSI VC'!"&amp;SUBSTITUTE(ADDRESS(1,MATCH(AA$2,INDIRECT("'PSI VC'!"&amp;"3:3"),0)),"$1","")&amp;":"&amp;SUBSTITUTE(ADDRESS(1,MATCH(AA$2,INDIRECT("'PSI VC'!"&amp;"3:3"),0)),"$1","")),INDIRECT("'PSI VC'!"&amp;"A:A"),$G563),0)+N("[[[                    Comment: VC PSI                    ]]]")+SUMIFS(INDIRECT("'Assy PSI Shortage'!"&amp;SUBSTITUTE(ADDRESS(1,42+MATCH(AA$2,INDIRECT("'Assy PSI Shortage'!"&amp;"AQ2:BA2"),0)),"$1","")&amp;":"&amp;SUBSTITUTE(ADDRESS(1,42+MATCH(AA$2,INDIRECT("'Assy PSI Shortage'!"&amp;"AQ2:BA2"),0)),"$1","")),'Assy PSI Shortage'!$AP:$AP,'DA Injection'!$G563)+N("[[[                    Comment: Assy PSI                    ]]]")</f>
        <v>0</v>
      </c>
      <c r="AB564" s="464"/>
      <c r="AC564" s="463">
        <f ca="1">IF(SUMIFS(INDIRECT("'PSI WM REF'!"&amp;SUBSTITUTE(ADDRESS(1,MATCH(AC$2,INDIRECT("'PSI WM REF'!"&amp;"5:5"),0)),"$1","")&amp;":"&amp;SUBSTITUTE(ADDRESS(1,MATCH(AC$2,INDIRECT("'PSI WM REF'!"&amp;"5:5"),0)),"$1","")),INDIRECT("'PSI WM REF'!"&amp;"C:C"),$G563,INDIRECT("'PSI WM REF'!"&amp;"U:U"),"3.Balance stock (only SEHC)")&gt;0,0,IF(ABS(SUMIFS(INDIRECT("'PSI WM REF'!"&amp;SUBSTITUTE(ADDRESS(1,MATCH(AC$2,INDIRECT("'PSI WM REF'!"&amp;"5:5"),0)),"$1","")&amp;":"&amp;SUBSTITUTE(ADDRESS(1,MATCH(AC$2,INDIRECT("'PSI WM REF'!"&amp;"5:5"),0)),"$1","")),INDIRECT("'PSI WM REF'!"&amp;"C:C"),$G563,INDIRECT("'PSI WM REF'!"&amp;"U:U"),"3.Balance stock (only SEHC)"))&gt;SUMIFS(INDIRECT("'PSI WM REF'!"&amp;SUBSTITUTE(ADDRESS(1,MATCH(AC$2,INDIRECT("'PSI WM REF'!"&amp;"5:5"),0)),"$1","")&amp;":"&amp;SUBSTITUTE(ADDRESS(1,MATCH(AC$2,INDIRECT("'PSI WM REF'!"&amp;"5:5"),0)),"$1","")),INDIRECT("'PSI WM REF'!"&amp;"C:C"),$G563,INDIRECT("'PSI WM REF'!"&amp;"U:U"),"1.Requirements (필요량)"),SUMIFS(INDIRECT("'PSI WM REF'!"&amp;SUBSTITUTE(ADDRESS(1,MATCH(AC$2,INDIRECT("'PSI WM REF'!"&amp;"5:5"),0)),"$1","")&amp;":"&amp;SUBSTITUTE(ADDRESS(1,MATCH(AC$2,INDIRECT("'PSI WM REF'!"&amp;"5:5"),0)),"$1","")),INDIRECT("'PSI WM REF'!"&amp;"C:C"),$G563,INDIRECT("'PSI WM REF'!"&amp;"U:U"),"1.Requirements (필요량)"),ABS(SUMIFS(INDIRECT("'PSI WM REF'!"&amp;SUBSTITUTE(ADDRESS(1,MATCH(AC$2,INDIRECT("'PSI WM REF'!"&amp;"5:5"),0)),"$1","")&amp;":"&amp;SUBSTITUTE(ADDRESS(1,MATCH(AC$2,INDIRECT("'PSI WM REF'!"&amp;"5:5"),0)),"$1","")),INDIRECT("'PSI WM REF'!"&amp;"C:C"),$G563,INDIRECT("'PSI WM REF'!"&amp;"U:U"),"3.Balance stock (only SEHC)"))))+N(" [[[[               Comment: WM REF PSI              ]]]")+IFERROR(SUMIFS(INDIRECT("'PSI VC'!"&amp;SUBSTITUTE(ADDRESS(1,MATCH(AC$2,INDIRECT("'PSI VC'!"&amp;"3:3"),0)),"$1","")&amp;":"&amp;SUBSTITUTE(ADDRESS(1,MATCH(AC$2,INDIRECT("'PSI VC'!"&amp;"3:3"),0)),"$1","")),INDIRECT("'PSI VC'!"&amp;"A:A"),$G563),0)+N("[[[                    Comment: VC PSI                    ]]]")+SUMIFS(INDIRECT("'Assy PSI Shortage'!"&amp;SUBSTITUTE(ADDRESS(1,42+MATCH(AC$2,INDIRECT("'Assy PSI Shortage'!"&amp;"AQ2:BA2"),0)),"$1","")&amp;":"&amp;SUBSTITUTE(ADDRESS(1,42+MATCH(AC$2,INDIRECT("'Assy PSI Shortage'!"&amp;"AQ2:BA2"),0)),"$1","")),'Assy PSI Shortage'!$AP:$AP,'DA Injection'!$G563)+N("[[[                    Comment: Assy PSI                    ]]]")</f>
        <v>0</v>
      </c>
      <c r="AD564" s="464"/>
      <c r="AE564" s="463">
        <f ca="1">IF(SUMIFS(INDIRECT("'PSI WM REF'!"&amp;SUBSTITUTE(ADDRESS(1,MATCH(AE$2,INDIRECT("'PSI WM REF'!"&amp;"5:5"),0)),"$1","")&amp;":"&amp;SUBSTITUTE(ADDRESS(1,MATCH(AE$2,INDIRECT("'PSI WM REF'!"&amp;"5:5"),0)),"$1","")),INDIRECT("'PSI WM REF'!"&amp;"C:C"),$G563,INDIRECT("'PSI WM REF'!"&amp;"U:U"),"3.Balance stock (only SEHC)")&gt;0,0,IF(ABS(SUMIFS(INDIRECT("'PSI WM REF'!"&amp;SUBSTITUTE(ADDRESS(1,MATCH(AE$2,INDIRECT("'PSI WM REF'!"&amp;"5:5"),0)),"$1","")&amp;":"&amp;SUBSTITUTE(ADDRESS(1,MATCH(AE$2,INDIRECT("'PSI WM REF'!"&amp;"5:5"),0)),"$1","")),INDIRECT("'PSI WM REF'!"&amp;"C:C"),$G563,INDIRECT("'PSI WM REF'!"&amp;"U:U"),"3.Balance stock (only SEHC)"))&gt;SUMIFS(INDIRECT("'PSI WM REF'!"&amp;SUBSTITUTE(ADDRESS(1,MATCH(AE$2,INDIRECT("'PSI WM REF'!"&amp;"5:5"),0)),"$1","")&amp;":"&amp;SUBSTITUTE(ADDRESS(1,MATCH(AE$2,INDIRECT("'PSI WM REF'!"&amp;"5:5"),0)),"$1","")),INDIRECT("'PSI WM REF'!"&amp;"C:C"),$G563,INDIRECT("'PSI WM REF'!"&amp;"U:U"),"1.Requirements (필요량)"),SUMIFS(INDIRECT("'PSI WM REF'!"&amp;SUBSTITUTE(ADDRESS(1,MATCH(AE$2,INDIRECT("'PSI WM REF'!"&amp;"5:5"),0)),"$1","")&amp;":"&amp;SUBSTITUTE(ADDRESS(1,MATCH(AE$2,INDIRECT("'PSI WM REF'!"&amp;"5:5"),0)),"$1","")),INDIRECT("'PSI WM REF'!"&amp;"C:C"),$G563,INDIRECT("'PSI WM REF'!"&amp;"U:U"),"1.Requirements (필요량)"),ABS(SUMIFS(INDIRECT("'PSI WM REF'!"&amp;SUBSTITUTE(ADDRESS(1,MATCH(AE$2,INDIRECT("'PSI WM REF'!"&amp;"5:5"),0)),"$1","")&amp;":"&amp;SUBSTITUTE(ADDRESS(1,MATCH(AE$2,INDIRECT("'PSI WM REF'!"&amp;"5:5"),0)),"$1","")),INDIRECT("'PSI WM REF'!"&amp;"C:C"),$G563,INDIRECT("'PSI WM REF'!"&amp;"U:U"),"3.Balance stock (only SEHC)"))))+N(" [[[[               Comment: WM REF PSI              ]]]")+IFERROR(SUMIFS(INDIRECT("'PSI VC'!"&amp;SUBSTITUTE(ADDRESS(1,MATCH(AE$2,INDIRECT("'PSI VC'!"&amp;"3:3"),0)),"$1","")&amp;":"&amp;SUBSTITUTE(ADDRESS(1,MATCH(AE$2,INDIRECT("'PSI VC'!"&amp;"3:3"),0)),"$1","")),INDIRECT("'PSI VC'!"&amp;"A:A"),$G563),0)+N("[[[                    Comment: VC PSI                    ]]]")+SUMIFS(INDIRECT("'Assy PSI Shortage'!"&amp;SUBSTITUTE(ADDRESS(1,42+MATCH(AE$2,INDIRECT("'Assy PSI Shortage'!"&amp;"AQ2:BA2"),0)),"$1","")&amp;":"&amp;SUBSTITUTE(ADDRESS(1,42+MATCH(AE$2,INDIRECT("'Assy PSI Shortage'!"&amp;"AQ2:BA2"),0)),"$1","")),'Assy PSI Shortage'!$AP:$AP,'DA Injection'!$G563)+N("[[[                    Comment: Assy PSI                    ]]]")</f>
        <v>0</v>
      </c>
      <c r="AF564" s="464"/>
      <c r="AG564" s="463">
        <f ca="1">IF(SUMIFS(INDIRECT("'PSI WM REF'!"&amp;SUBSTITUTE(ADDRESS(1,MATCH(AG$2,INDIRECT("'PSI WM REF'!"&amp;"5:5"),0)),"$1","")&amp;":"&amp;SUBSTITUTE(ADDRESS(1,MATCH(AG$2,INDIRECT("'PSI WM REF'!"&amp;"5:5"),0)),"$1","")),INDIRECT("'PSI WM REF'!"&amp;"C:C"),$G563,INDIRECT("'PSI WM REF'!"&amp;"U:U"),"3.Balance stock (only SEHC)")&gt;0,0,IF(ABS(SUMIFS(INDIRECT("'PSI WM REF'!"&amp;SUBSTITUTE(ADDRESS(1,MATCH(AG$2,INDIRECT("'PSI WM REF'!"&amp;"5:5"),0)),"$1","")&amp;":"&amp;SUBSTITUTE(ADDRESS(1,MATCH(AG$2,INDIRECT("'PSI WM REF'!"&amp;"5:5"),0)),"$1","")),INDIRECT("'PSI WM REF'!"&amp;"C:C"),$G563,INDIRECT("'PSI WM REF'!"&amp;"U:U"),"3.Balance stock (only SEHC)"))&gt;SUMIFS(INDIRECT("'PSI WM REF'!"&amp;SUBSTITUTE(ADDRESS(1,MATCH(AG$2,INDIRECT("'PSI WM REF'!"&amp;"5:5"),0)),"$1","")&amp;":"&amp;SUBSTITUTE(ADDRESS(1,MATCH(AG$2,INDIRECT("'PSI WM REF'!"&amp;"5:5"),0)),"$1","")),INDIRECT("'PSI WM REF'!"&amp;"C:C"),$G563,INDIRECT("'PSI WM REF'!"&amp;"U:U"),"1.Requirements (필요량)"),SUMIFS(INDIRECT("'PSI WM REF'!"&amp;SUBSTITUTE(ADDRESS(1,MATCH(AG$2,INDIRECT("'PSI WM REF'!"&amp;"5:5"),0)),"$1","")&amp;":"&amp;SUBSTITUTE(ADDRESS(1,MATCH(AG$2,INDIRECT("'PSI WM REF'!"&amp;"5:5"),0)),"$1","")),INDIRECT("'PSI WM REF'!"&amp;"C:C"),$G563,INDIRECT("'PSI WM REF'!"&amp;"U:U"),"1.Requirements (필요량)"),ABS(SUMIFS(INDIRECT("'PSI WM REF'!"&amp;SUBSTITUTE(ADDRESS(1,MATCH(AG$2,INDIRECT("'PSI WM REF'!"&amp;"5:5"),0)),"$1","")&amp;":"&amp;SUBSTITUTE(ADDRESS(1,MATCH(AG$2,INDIRECT("'PSI WM REF'!"&amp;"5:5"),0)),"$1","")),INDIRECT("'PSI WM REF'!"&amp;"C:C"),$G563,INDIRECT("'PSI WM REF'!"&amp;"U:U"),"3.Balance stock (only SEHC)"))))+N(" [[[[               Comment: WM REF PSI              ]]]")+IFERROR(SUMIFS(INDIRECT("'PSI VC'!"&amp;SUBSTITUTE(ADDRESS(1,MATCH(AG$2,INDIRECT("'PSI VC'!"&amp;"3:3"),0)),"$1","")&amp;":"&amp;SUBSTITUTE(ADDRESS(1,MATCH(AG$2,INDIRECT("'PSI VC'!"&amp;"3:3"),0)),"$1","")),INDIRECT("'PSI VC'!"&amp;"A:A"),$G563),0)+N("[[[                    Comment: VC PSI                    ]]]")+SUMIFS(INDIRECT("'Assy PSI Shortage'!"&amp;SUBSTITUTE(ADDRESS(1,42+MATCH(AG$2,INDIRECT("'Assy PSI Shortage'!"&amp;"AQ2:BA2"),0)),"$1","")&amp;":"&amp;SUBSTITUTE(ADDRESS(1,42+MATCH(AG$2,INDIRECT("'Assy PSI Shortage'!"&amp;"AQ2:BA2"),0)),"$1","")),'Assy PSI Shortage'!$AP:$AP,'DA Injection'!$G563)+N("[[[                    Comment: Assy PSI                    ]]]")</f>
        <v>0</v>
      </c>
      <c r="AH564" s="464"/>
      <c r="AI564" s="463">
        <f ca="1">IF(SUMIFS(INDIRECT("'PSI WM REF'!"&amp;SUBSTITUTE(ADDRESS(1,MATCH(AI$2,INDIRECT("'PSI WM REF'!"&amp;"5:5"),0)),"$1","")&amp;":"&amp;SUBSTITUTE(ADDRESS(1,MATCH(AI$2,INDIRECT("'PSI WM REF'!"&amp;"5:5"),0)),"$1","")),INDIRECT("'PSI WM REF'!"&amp;"C:C"),$G563,INDIRECT("'PSI WM REF'!"&amp;"U:U"),"3.Balance stock (only SEHC)")&gt;0,0,IF(ABS(SUMIFS(INDIRECT("'PSI WM REF'!"&amp;SUBSTITUTE(ADDRESS(1,MATCH(AI$2,INDIRECT("'PSI WM REF'!"&amp;"5:5"),0)),"$1","")&amp;":"&amp;SUBSTITUTE(ADDRESS(1,MATCH(AI$2,INDIRECT("'PSI WM REF'!"&amp;"5:5"),0)),"$1","")),INDIRECT("'PSI WM REF'!"&amp;"C:C"),$G563,INDIRECT("'PSI WM REF'!"&amp;"U:U"),"3.Balance stock (only SEHC)"))&gt;SUMIFS(INDIRECT("'PSI WM REF'!"&amp;SUBSTITUTE(ADDRESS(1,MATCH(AI$2,INDIRECT("'PSI WM REF'!"&amp;"5:5"),0)),"$1","")&amp;":"&amp;SUBSTITUTE(ADDRESS(1,MATCH(AI$2,INDIRECT("'PSI WM REF'!"&amp;"5:5"),0)),"$1","")),INDIRECT("'PSI WM REF'!"&amp;"C:C"),$G563,INDIRECT("'PSI WM REF'!"&amp;"U:U"),"1.Requirements (필요량)"),SUMIFS(INDIRECT("'PSI WM REF'!"&amp;SUBSTITUTE(ADDRESS(1,MATCH(AI$2,INDIRECT("'PSI WM REF'!"&amp;"5:5"),0)),"$1","")&amp;":"&amp;SUBSTITUTE(ADDRESS(1,MATCH(AI$2,INDIRECT("'PSI WM REF'!"&amp;"5:5"),0)),"$1","")),INDIRECT("'PSI WM REF'!"&amp;"C:C"),$G563,INDIRECT("'PSI WM REF'!"&amp;"U:U"),"1.Requirements (필요량)"),ABS(SUMIFS(INDIRECT("'PSI WM REF'!"&amp;SUBSTITUTE(ADDRESS(1,MATCH(AI$2,INDIRECT("'PSI WM REF'!"&amp;"5:5"),0)),"$1","")&amp;":"&amp;SUBSTITUTE(ADDRESS(1,MATCH(AI$2,INDIRECT("'PSI WM REF'!"&amp;"5:5"),0)),"$1","")),INDIRECT("'PSI WM REF'!"&amp;"C:C"),$G563,INDIRECT("'PSI WM REF'!"&amp;"U:U"),"3.Balance stock (only SEHC)"))))+N(" [[[[               Comment: WM REF PSI              ]]]")+IFERROR(SUMIFS(INDIRECT("'PSI VC'!"&amp;SUBSTITUTE(ADDRESS(1,MATCH(AI$2,INDIRECT("'PSI VC'!"&amp;"3:3"),0)),"$1","")&amp;":"&amp;SUBSTITUTE(ADDRESS(1,MATCH(AI$2,INDIRECT("'PSI VC'!"&amp;"3:3"),0)),"$1","")),INDIRECT("'PSI VC'!"&amp;"A:A"),$G563),0)+N("[[[                    Comment: VC PSI                    ]]]")+SUMIFS(INDIRECT("'Assy PSI Shortage'!"&amp;SUBSTITUTE(ADDRESS(1,42+MATCH(AI$2,INDIRECT("'Assy PSI Shortage'!"&amp;"AQ2:BA2"),0)),"$1","")&amp;":"&amp;SUBSTITUTE(ADDRESS(1,42+MATCH(AI$2,INDIRECT("'Assy PSI Shortage'!"&amp;"AQ2:BA2"),0)),"$1","")),'Assy PSI Shortage'!$AP:$AP,'DA Injection'!$G563)+N("[[[                    Comment: Assy PSI                    ]]]")</f>
        <v>0</v>
      </c>
      <c r="AJ564" s="464"/>
      <c r="AK564" s="150"/>
      <c r="AL564" s="150"/>
      <c r="AM564" s="150"/>
      <c r="AN564" s="150"/>
      <c r="AO564" s="150"/>
      <c r="AP564" s="150"/>
      <c r="AQ564" s="150"/>
      <c r="AR564" s="150"/>
      <c r="AS564" s="150"/>
      <c r="AT564" s="150"/>
      <c r="AU564" s="150"/>
      <c r="AV564" s="150"/>
      <c r="AW564" s="150"/>
      <c r="AX564" s="150"/>
      <c r="AY564" s="150"/>
      <c r="AZ564" s="150"/>
      <c r="BA564" s="150"/>
      <c r="BB564" s="150"/>
      <c r="BC564" s="150"/>
      <c r="BD564" s="150"/>
      <c r="BE564" s="150"/>
      <c r="BF564" s="150"/>
      <c r="BG564" s="150"/>
      <c r="BH564" s="150"/>
      <c r="BI564" s="150"/>
      <c r="BJ564" s="150"/>
      <c r="BK564" s="150"/>
      <c r="BL564" s="150"/>
      <c r="BM564" s="150"/>
      <c r="BN564" s="150"/>
      <c r="BO564" s="150"/>
      <c r="BP564" s="150"/>
      <c r="BQ564" s="150"/>
      <c r="BR564" s="150"/>
    </row>
    <row r="565" spans="1:70" s="115" customFormat="1" ht="33">
      <c r="A565" s="114"/>
      <c r="B565" s="121"/>
      <c r="C565" s="144">
        <f t="shared" ca="1" si="613"/>
        <v>81</v>
      </c>
      <c r="D565" s="264" t="str">
        <f t="shared" ca="1" si="613"/>
        <v>-</v>
      </c>
      <c r="E565" s="144" t="e">
        <f t="shared" ref="E565:M565" ca="1" si="671">E564</f>
        <v>#N/A</v>
      </c>
      <c r="F565" s="144" t="e">
        <f t="shared" ca="1" si="671"/>
        <v>#N/A</v>
      </c>
      <c r="G565" s="144">
        <f t="shared" ca="1" si="671"/>
        <v>0</v>
      </c>
      <c r="H565" s="196">
        <f t="shared" ca="1" si="671"/>
        <v>0</v>
      </c>
      <c r="I565" s="144">
        <f t="shared" si="671"/>
        <v>0</v>
      </c>
      <c r="J565" s="212" t="e">
        <f t="shared" ca="1" si="671"/>
        <v>#N/A</v>
      </c>
      <c r="K565" s="146">
        <f t="shared" ca="1" si="671"/>
        <v>0</v>
      </c>
      <c r="L565" s="146" t="e">
        <f t="shared" ca="1" si="671"/>
        <v>#N/A</v>
      </c>
      <c r="M565" s="146" t="e">
        <f t="shared" ca="1" si="671"/>
        <v>#N/A</v>
      </c>
      <c r="N565" s="193" t="e">
        <f t="shared" ca="1" si="623"/>
        <v>#N/A</v>
      </c>
      <c r="O565" s="134"/>
      <c r="P565" s="127" t="s">
        <v>240</v>
      </c>
      <c r="Q565" s="208"/>
      <c r="R565" s="208"/>
      <c r="S565" s="208"/>
      <c r="T565" s="208"/>
      <c r="U565" s="208"/>
      <c r="V565" s="208"/>
      <c r="W565" s="208"/>
      <c r="X565" s="208"/>
      <c r="Y565" s="208"/>
      <c r="Z565" s="208"/>
      <c r="AA565" s="208"/>
      <c r="AB565" s="208"/>
      <c r="AC565" s="208"/>
      <c r="AD565" s="208"/>
      <c r="AE565" s="208"/>
      <c r="AF565" s="208"/>
      <c r="AG565" s="208"/>
      <c r="AH565" s="208"/>
      <c r="AI565" s="208"/>
      <c r="AJ565" s="208"/>
      <c r="AK565" s="150"/>
      <c r="AL565" s="150"/>
      <c r="AM565" s="150"/>
      <c r="AN565" s="150"/>
      <c r="AO565" s="150"/>
      <c r="AP565" s="150"/>
      <c r="AQ565" s="150"/>
      <c r="AR565" s="150"/>
      <c r="AS565" s="150"/>
      <c r="AT565" s="150"/>
      <c r="AU565" s="150"/>
      <c r="AV565" s="150"/>
      <c r="AW565" s="150"/>
      <c r="AX565" s="150"/>
      <c r="AY565" s="150"/>
      <c r="AZ565" s="150"/>
      <c r="BA565" s="150"/>
      <c r="BB565" s="150"/>
      <c r="BC565" s="150"/>
      <c r="BD565" s="150"/>
      <c r="BE565" s="150"/>
      <c r="BF565" s="150"/>
      <c r="BG565" s="150"/>
      <c r="BH565" s="150"/>
      <c r="BI565" s="150"/>
      <c r="BJ565" s="150"/>
      <c r="BK565" s="150"/>
      <c r="BL565" s="150"/>
      <c r="BM565" s="150"/>
      <c r="BN565" s="150"/>
      <c r="BO565" s="150"/>
      <c r="BP565" s="150"/>
      <c r="BQ565" s="150"/>
      <c r="BR565" s="150"/>
    </row>
    <row r="566" spans="1:70" s="55" customFormat="1" ht="33">
      <c r="A566" s="54" t="str">
        <f ca="1">IF(ISTEXT($G566),COUNTIF($G$6:$G566,"*")," ")</f>
        <v xml:space="preserve"> </v>
      </c>
      <c r="B566" s="122">
        <v>43524</v>
      </c>
      <c r="C566" s="144">
        <f t="shared" ca="1" si="613"/>
        <v>81</v>
      </c>
      <c r="D566" s="264" t="str">
        <f t="shared" ca="1" si="613"/>
        <v>-</v>
      </c>
      <c r="E566" s="144" t="e">
        <f t="shared" ref="E566:M566" ca="1" si="672">E565</f>
        <v>#N/A</v>
      </c>
      <c r="F566" s="144" t="e">
        <f t="shared" ca="1" si="672"/>
        <v>#N/A</v>
      </c>
      <c r="G566" s="144">
        <f t="shared" ca="1" si="672"/>
        <v>0</v>
      </c>
      <c r="H566" s="196">
        <f t="shared" ca="1" si="672"/>
        <v>0</v>
      </c>
      <c r="I566" s="144">
        <f t="shared" si="672"/>
        <v>0</v>
      </c>
      <c r="J566" s="212" t="e">
        <f t="shared" ca="1" si="672"/>
        <v>#N/A</v>
      </c>
      <c r="K566" s="146">
        <f t="shared" ca="1" si="672"/>
        <v>0</v>
      </c>
      <c r="L566" s="146" t="e">
        <f t="shared" ca="1" si="672"/>
        <v>#N/A</v>
      </c>
      <c r="M566" s="146" t="e">
        <f t="shared" ca="1" si="672"/>
        <v>#N/A</v>
      </c>
      <c r="N566" s="193" t="e">
        <f t="shared" ca="1" si="623"/>
        <v>#N/A</v>
      </c>
      <c r="O566" s="198" t="e">
        <f ca="1">SUM(Q566:AJ566)-H563-I563</f>
        <v>#N/A</v>
      </c>
      <c r="P566" s="127" t="s">
        <v>232</v>
      </c>
      <c r="Q566" s="128" t="e">
        <f t="shared" ref="Q566:AJ566" ca="1" si="673">Q565*$N563</f>
        <v>#N/A</v>
      </c>
      <c r="R566" s="128" t="e">
        <f t="shared" ca="1" si="673"/>
        <v>#N/A</v>
      </c>
      <c r="S566" s="128" t="e">
        <f t="shared" ca="1" si="673"/>
        <v>#N/A</v>
      </c>
      <c r="T566" s="128" t="e">
        <f t="shared" ca="1" si="673"/>
        <v>#N/A</v>
      </c>
      <c r="U566" s="128" t="e">
        <f t="shared" ca="1" si="673"/>
        <v>#N/A</v>
      </c>
      <c r="V566" s="128" t="e">
        <f t="shared" ca="1" si="673"/>
        <v>#N/A</v>
      </c>
      <c r="W566" s="128" t="e">
        <f t="shared" ca="1" si="673"/>
        <v>#N/A</v>
      </c>
      <c r="X566" s="128" t="e">
        <f t="shared" ca="1" si="673"/>
        <v>#N/A</v>
      </c>
      <c r="Y566" s="128" t="e">
        <f t="shared" ca="1" si="673"/>
        <v>#N/A</v>
      </c>
      <c r="Z566" s="128" t="e">
        <f t="shared" ca="1" si="673"/>
        <v>#N/A</v>
      </c>
      <c r="AA566" s="128" t="e">
        <f t="shared" ca="1" si="673"/>
        <v>#N/A</v>
      </c>
      <c r="AB566" s="128" t="e">
        <f t="shared" ca="1" si="673"/>
        <v>#N/A</v>
      </c>
      <c r="AC566" s="128" t="e">
        <f t="shared" ca="1" si="673"/>
        <v>#N/A</v>
      </c>
      <c r="AD566" s="128" t="e">
        <f t="shared" ca="1" si="673"/>
        <v>#N/A</v>
      </c>
      <c r="AE566" s="128" t="e">
        <f t="shared" ca="1" si="673"/>
        <v>#N/A</v>
      </c>
      <c r="AF566" s="128" t="e">
        <f t="shared" ca="1" si="673"/>
        <v>#N/A</v>
      </c>
      <c r="AG566" s="128" t="e">
        <f t="shared" ca="1" si="673"/>
        <v>#N/A</v>
      </c>
      <c r="AH566" s="128" t="e">
        <f t="shared" ca="1" si="673"/>
        <v>#N/A</v>
      </c>
      <c r="AI566" s="128" t="e">
        <f t="shared" ca="1" si="673"/>
        <v>#N/A</v>
      </c>
      <c r="AJ566" s="128" t="e">
        <f t="shared" ca="1" si="673"/>
        <v>#N/A</v>
      </c>
      <c r="AK566" s="151"/>
      <c r="AL566" s="151"/>
      <c r="AM566" s="151"/>
      <c r="AN566" s="151"/>
      <c r="AO566" s="151"/>
      <c r="AP566" s="151"/>
      <c r="AQ566" s="151"/>
      <c r="AR566" s="151"/>
      <c r="AS566" s="151"/>
      <c r="AT566" s="151"/>
      <c r="AU566" s="151"/>
      <c r="AV566" s="151"/>
      <c r="AW566" s="151"/>
      <c r="AX566" s="151"/>
      <c r="AY566" s="151"/>
      <c r="AZ566" s="151"/>
      <c r="BA566" s="151"/>
      <c r="BB566" s="151"/>
      <c r="BC566" s="151"/>
      <c r="BD566" s="151"/>
      <c r="BE566" s="151"/>
      <c r="BF566" s="151"/>
      <c r="BG566" s="151"/>
      <c r="BH566" s="151"/>
      <c r="BI566" s="151"/>
      <c r="BJ566" s="151"/>
      <c r="BK566" s="151"/>
      <c r="BL566" s="151"/>
      <c r="BM566" s="151"/>
      <c r="BN566" s="151"/>
      <c r="BO566" s="151"/>
      <c r="BP566" s="151"/>
      <c r="BQ566" s="151"/>
      <c r="BR566" s="151"/>
    </row>
    <row r="567" spans="1:70" s="38" customFormat="1" ht="33">
      <c r="A567" s="35"/>
      <c r="B567" s="123"/>
      <c r="C567" s="144">
        <f t="shared" ca="1" si="613"/>
        <v>81</v>
      </c>
      <c r="D567" s="264" t="str">
        <f t="shared" ca="1" si="613"/>
        <v>-</v>
      </c>
      <c r="E567" s="144" t="e">
        <f t="shared" ref="E567:M567" ca="1" si="674">E566</f>
        <v>#N/A</v>
      </c>
      <c r="F567" s="144" t="e">
        <f t="shared" ca="1" si="674"/>
        <v>#N/A</v>
      </c>
      <c r="G567" s="144">
        <f t="shared" ca="1" si="674"/>
        <v>0</v>
      </c>
      <c r="H567" s="196">
        <f t="shared" ca="1" si="674"/>
        <v>0</v>
      </c>
      <c r="I567" s="144">
        <f t="shared" si="674"/>
        <v>0</v>
      </c>
      <c r="J567" s="212" t="e">
        <f t="shared" ca="1" si="674"/>
        <v>#N/A</v>
      </c>
      <c r="K567" s="146">
        <f t="shared" ca="1" si="674"/>
        <v>0</v>
      </c>
      <c r="L567" s="146" t="e">
        <f t="shared" ca="1" si="674"/>
        <v>#N/A</v>
      </c>
      <c r="M567" s="146" t="e">
        <f t="shared" ca="1" si="674"/>
        <v>#N/A</v>
      </c>
      <c r="N567" s="193" t="e">
        <f t="shared" ca="1" si="623"/>
        <v>#N/A</v>
      </c>
      <c r="O567" s="135">
        <f ca="1">SUM(Q567:AJ567)</f>
        <v>0</v>
      </c>
      <c r="P567" s="131" t="s">
        <v>233</v>
      </c>
      <c r="Q567" s="129">
        <f ca="1">SUMIFS('Production Result'!$D:$D,'Production Result'!$C:$C,'DA Injection'!$G567,'Production Result'!$B:$B,'DA Injection'!Q$2)</f>
        <v>0</v>
      </c>
      <c r="R567" s="129">
        <f ca="1">SUMIFS('Production Result'!$E:$E,'Production Result'!$C:$C,'DA Injection'!$G567,'Production Result'!$B:$B,'DA Injection'!Q$2)</f>
        <v>0</v>
      </c>
      <c r="S567" s="129">
        <f ca="1">SUMIFS('Production Result'!$D:$D,'Production Result'!$C:$C,'DA Injection'!$G567,'Production Result'!$B:$B,'DA Injection'!S$2)</f>
        <v>0</v>
      </c>
      <c r="T567" s="129">
        <f ca="1">SUMIFS('Production Result'!$E:$E,'Production Result'!$C:$C,'DA Injection'!$G567,'Production Result'!$B:$B,'DA Injection'!S$2)</f>
        <v>0</v>
      </c>
      <c r="U567" s="129">
        <f ca="1">SUMIFS('Production Result'!$D:$D,'Production Result'!$C:$C,'DA Injection'!$G567,'Production Result'!$B:$B,'DA Injection'!U$2)</f>
        <v>0</v>
      </c>
      <c r="V567" s="129">
        <f ca="1">SUMIFS('Production Result'!$E:$E,'Production Result'!$C:$C,'DA Injection'!$G567,'Production Result'!$B:$B,'DA Injection'!U$2)</f>
        <v>0</v>
      </c>
      <c r="W567" s="129">
        <f ca="1">SUMIFS('Production Result'!$D:$D,'Production Result'!$C:$C,'DA Injection'!$G567,'Production Result'!$B:$B,'DA Injection'!W$2)</f>
        <v>0</v>
      </c>
      <c r="X567" s="129">
        <f ca="1">SUMIFS('Production Result'!$E:$E,'Production Result'!$C:$C,'DA Injection'!$G567,'Production Result'!$B:$B,'DA Injection'!W$2)</f>
        <v>0</v>
      </c>
      <c r="Y567" s="129">
        <f ca="1">SUMIFS('Production Result'!$D:$D,'Production Result'!$C:$C,'DA Injection'!$G567,'Production Result'!$B:$B,'DA Injection'!Y$2)</f>
        <v>0</v>
      </c>
      <c r="Z567" s="129">
        <f ca="1">SUMIFS('Production Result'!$E:$E,'Production Result'!$C:$C,'DA Injection'!$G567,'Production Result'!$B:$B,'DA Injection'!Y$2)</f>
        <v>0</v>
      </c>
      <c r="AA567" s="129">
        <f ca="1">SUMIFS('Production Result'!$D:$D,'Production Result'!$C:$C,'DA Injection'!$G567,'Production Result'!$B:$B,'DA Injection'!AA$2)</f>
        <v>0</v>
      </c>
      <c r="AB567" s="129">
        <f ca="1">SUMIFS('Production Result'!$E:$E,'Production Result'!$C:$C,'DA Injection'!$G567,'Production Result'!$B:$B,'DA Injection'!AA$2)</f>
        <v>0</v>
      </c>
      <c r="AC567" s="129">
        <f ca="1">SUMIFS('Production Result'!$D:$D,'Production Result'!$C:$C,'DA Injection'!$G567,'Production Result'!$B:$B,'DA Injection'!AC$2)</f>
        <v>0</v>
      </c>
      <c r="AD567" s="129">
        <f ca="1">SUMIFS('Production Result'!$E:$E,'Production Result'!$C:$C,'DA Injection'!$G567,'Production Result'!$B:$B,'DA Injection'!AC$2)</f>
        <v>0</v>
      </c>
      <c r="AE567" s="129">
        <f ca="1">SUMIFS('Production Result'!$D:$D,'Production Result'!$C:$C,'DA Injection'!$G567,'Production Result'!$B:$B,'DA Injection'!AE$2)</f>
        <v>0</v>
      </c>
      <c r="AF567" s="129">
        <f ca="1">SUMIFS('Production Result'!$E:$E,'Production Result'!$C:$C,'DA Injection'!$G567,'Production Result'!$B:$B,'DA Injection'!AE$2)</f>
        <v>0</v>
      </c>
      <c r="AG567" s="129">
        <f ca="1">SUMIFS('Production Result'!$D:$D,'Production Result'!$C:$C,'DA Injection'!$G567,'Production Result'!$B:$B,'DA Injection'!AG$2)</f>
        <v>0</v>
      </c>
      <c r="AH567" s="129">
        <f ca="1">SUMIFS('Production Result'!$E:$E,'Production Result'!$C:$C,'DA Injection'!$G567,'Production Result'!$B:$B,'DA Injection'!AG$2)</f>
        <v>0</v>
      </c>
      <c r="AI567" s="129">
        <f ca="1">SUMIFS('Production Result'!$D:$D,'Production Result'!$C:$C,'DA Injection'!$G567,'Production Result'!$B:$B,'DA Injection'!AI$2)</f>
        <v>0</v>
      </c>
      <c r="AJ567" s="129">
        <f ca="1">SUMIFS('Production Result'!$E:$E,'Production Result'!$C:$C,'DA Injection'!$G567,'Production Result'!$B:$B,'DA Injection'!AI$2)</f>
        <v>0</v>
      </c>
      <c r="AK567" s="151"/>
      <c r="AL567" s="151"/>
      <c r="AM567" s="151"/>
      <c r="AN567" s="151"/>
      <c r="AO567" s="151"/>
      <c r="AP567" s="151"/>
      <c r="AQ567" s="151"/>
      <c r="AR567" s="151"/>
      <c r="AS567" s="151"/>
      <c r="AT567" s="151"/>
      <c r="AU567" s="151"/>
      <c r="AV567" s="151"/>
      <c r="AW567" s="151"/>
      <c r="AX567" s="151"/>
      <c r="AY567" s="151"/>
      <c r="AZ567" s="151"/>
      <c r="BA567" s="151"/>
      <c r="BB567" s="151"/>
      <c r="BC567" s="151"/>
      <c r="BD567" s="151"/>
      <c r="BE567" s="151"/>
      <c r="BF567" s="151"/>
      <c r="BG567" s="151"/>
      <c r="BH567" s="151"/>
      <c r="BI567" s="151"/>
      <c r="BJ567" s="151"/>
      <c r="BK567" s="151"/>
      <c r="BL567" s="151"/>
      <c r="BM567" s="151"/>
      <c r="BN567" s="151"/>
      <c r="BO567" s="151"/>
      <c r="BP567" s="151"/>
      <c r="BQ567" s="151"/>
      <c r="BR567" s="151"/>
    </row>
    <row r="568" spans="1:70" s="38" customFormat="1" ht="33">
      <c r="A568" s="35"/>
      <c r="B568" s="123"/>
      <c r="C568" s="144">
        <f t="shared" ca="1" si="613"/>
        <v>81</v>
      </c>
      <c r="D568" s="264" t="str">
        <f t="shared" ca="1" si="613"/>
        <v>-</v>
      </c>
      <c r="E568" s="144" t="e">
        <f t="shared" ref="E568:M568" ca="1" si="675">E567</f>
        <v>#N/A</v>
      </c>
      <c r="F568" s="144" t="e">
        <f t="shared" ca="1" si="675"/>
        <v>#N/A</v>
      </c>
      <c r="G568" s="144">
        <f t="shared" ca="1" si="675"/>
        <v>0</v>
      </c>
      <c r="H568" s="196">
        <f t="shared" ca="1" si="675"/>
        <v>0</v>
      </c>
      <c r="I568" s="144">
        <f t="shared" si="675"/>
        <v>0</v>
      </c>
      <c r="J568" s="212" t="e">
        <f t="shared" ca="1" si="675"/>
        <v>#N/A</v>
      </c>
      <c r="K568" s="146">
        <f t="shared" ca="1" si="675"/>
        <v>0</v>
      </c>
      <c r="L568" s="146" t="e">
        <f t="shared" ca="1" si="675"/>
        <v>#N/A</v>
      </c>
      <c r="M568" s="146" t="e">
        <f t="shared" ca="1" si="675"/>
        <v>#N/A</v>
      </c>
      <c r="N568" s="193" t="e">
        <f t="shared" ca="1" si="623"/>
        <v>#N/A</v>
      </c>
      <c r="O568" s="135">
        <f ca="1">SUM(Q568:AJ568)</f>
        <v>0</v>
      </c>
      <c r="P568" s="132" t="s">
        <v>234</v>
      </c>
      <c r="Q568" s="129">
        <f ca="1">SUMIFS('Production Result'!$F:$F,'Production Result'!$C:$C,'DA Injection'!$G568,'Production Result'!$B:$B,'DA Injection'!Q$2)</f>
        <v>0</v>
      </c>
      <c r="R568" s="129">
        <f ca="1">SUMIFS('Production Result'!$G:$G,'Production Result'!$C:$C,'DA Injection'!$G568,'Production Result'!$B:$B,'DA Injection'!Q$2)</f>
        <v>0</v>
      </c>
      <c r="S568" s="129">
        <f ca="1">SUMIFS('Production Result'!$F:$F,'Production Result'!$C:$C,'DA Injection'!$G568,'Production Result'!$B:$B,'DA Injection'!S$2)</f>
        <v>0</v>
      </c>
      <c r="T568" s="129">
        <f ca="1">SUMIFS('Production Result'!$G:$G,'Production Result'!$C:$C,'DA Injection'!$G568,'Production Result'!$B:$B,'DA Injection'!S$2)</f>
        <v>0</v>
      </c>
      <c r="U568" s="129">
        <f ca="1">SUMIFS('Production Result'!$F:$F,'Production Result'!$C:$C,'DA Injection'!$G568,'Production Result'!$B:$B,'DA Injection'!U$2)</f>
        <v>0</v>
      </c>
      <c r="V568" s="129">
        <f ca="1">SUMIFS('Production Result'!$G:$G,'Production Result'!$C:$C,'DA Injection'!$G568,'Production Result'!$B:$B,'DA Injection'!U$2)</f>
        <v>0</v>
      </c>
      <c r="W568" s="129">
        <f ca="1">SUMIFS('Production Result'!$F:$F,'Production Result'!$C:$C,'DA Injection'!$G568,'Production Result'!$B:$B,'DA Injection'!W$2)</f>
        <v>0</v>
      </c>
      <c r="X568" s="129">
        <f ca="1">SUMIFS('Production Result'!$G:$G,'Production Result'!$C:$C,'DA Injection'!$G568,'Production Result'!$B:$B,'DA Injection'!W$2)</f>
        <v>0</v>
      </c>
      <c r="Y568" s="129">
        <f ca="1">SUMIFS('Production Result'!$F:$F,'Production Result'!$C:$C,'DA Injection'!$G568,'Production Result'!$B:$B,'DA Injection'!Y$2)</f>
        <v>0</v>
      </c>
      <c r="Z568" s="129">
        <f ca="1">SUMIFS('Production Result'!$G:$G,'Production Result'!$C:$C,'DA Injection'!$G568,'Production Result'!$B:$B,'DA Injection'!Y$2)</f>
        <v>0</v>
      </c>
      <c r="AA568" s="129">
        <f ca="1">SUMIFS('Production Result'!$F:$F,'Production Result'!$C:$C,'DA Injection'!$G568,'Production Result'!$B:$B,'DA Injection'!AA$2)</f>
        <v>0</v>
      </c>
      <c r="AB568" s="129">
        <f ca="1">SUMIFS('Production Result'!$G:$G,'Production Result'!$C:$C,'DA Injection'!$G568,'Production Result'!$B:$B,'DA Injection'!AA$2)</f>
        <v>0</v>
      </c>
      <c r="AC568" s="129">
        <f ca="1">SUMIFS('Production Result'!$F:$F,'Production Result'!$C:$C,'DA Injection'!$G568,'Production Result'!$B:$B,'DA Injection'!AC$2)</f>
        <v>0</v>
      </c>
      <c r="AD568" s="129">
        <f ca="1">SUMIFS('Production Result'!$G:$G,'Production Result'!$C:$C,'DA Injection'!$G568,'Production Result'!$B:$B,'DA Injection'!AC$2)</f>
        <v>0</v>
      </c>
      <c r="AE568" s="129">
        <f ca="1">SUMIFS('Production Result'!$F:$F,'Production Result'!$C:$C,'DA Injection'!$G568,'Production Result'!$B:$B,'DA Injection'!AE$2)</f>
        <v>0</v>
      </c>
      <c r="AF568" s="129">
        <f ca="1">SUMIFS('Production Result'!$G:$G,'Production Result'!$C:$C,'DA Injection'!$G568,'Production Result'!$B:$B,'DA Injection'!AE$2)</f>
        <v>0</v>
      </c>
      <c r="AG568" s="129">
        <f ca="1">SUMIFS('Production Result'!$F:$F,'Production Result'!$C:$C,'DA Injection'!$G568,'Production Result'!$B:$B,'DA Injection'!AG$2)</f>
        <v>0</v>
      </c>
      <c r="AH568" s="129">
        <f ca="1">SUMIFS('Production Result'!$G:$G,'Production Result'!$C:$C,'DA Injection'!$G568,'Production Result'!$B:$B,'DA Injection'!AG$2)</f>
        <v>0</v>
      </c>
      <c r="AI568" s="129">
        <f ca="1">SUMIFS('Production Result'!$F:$F,'Production Result'!$C:$C,'DA Injection'!$G568,'Production Result'!$B:$B,'DA Injection'!AI$2)</f>
        <v>0</v>
      </c>
      <c r="AJ568" s="129">
        <f ca="1">SUMIFS('Production Result'!$G:$G,'Production Result'!$C:$C,'DA Injection'!$G568,'Production Result'!$B:$B,'DA Injection'!AI$2)</f>
        <v>0</v>
      </c>
      <c r="AK568" s="151"/>
      <c r="AL568" s="151"/>
      <c r="AM568" s="151"/>
      <c r="AN568" s="151"/>
      <c r="AO568" s="151"/>
      <c r="AP568" s="151"/>
      <c r="AQ568" s="151"/>
      <c r="AR568" s="151"/>
      <c r="AS568" s="151"/>
      <c r="AT568" s="151"/>
      <c r="AU568" s="151"/>
      <c r="AV568" s="151"/>
      <c r="AW568" s="151"/>
      <c r="AX568" s="151"/>
      <c r="AY568" s="151"/>
      <c r="AZ568" s="151"/>
      <c r="BA568" s="151"/>
      <c r="BB568" s="151"/>
      <c r="BC568" s="151"/>
      <c r="BD568" s="151"/>
      <c r="BE568" s="151"/>
      <c r="BF568" s="151"/>
      <c r="BG568" s="151"/>
      <c r="BH568" s="151"/>
      <c r="BI568" s="151"/>
      <c r="BJ568" s="151"/>
      <c r="BK568" s="151"/>
      <c r="BL568" s="151"/>
      <c r="BM568" s="151"/>
      <c r="BN568" s="151"/>
      <c r="BO568" s="151"/>
      <c r="BP568" s="151"/>
      <c r="BQ568" s="151"/>
      <c r="BR568" s="151"/>
    </row>
    <row r="569" spans="1:70" s="38" customFormat="1" ht="33">
      <c r="A569" s="35"/>
      <c r="B569" s="123"/>
      <c r="C569" s="145">
        <f t="shared" ca="1" si="613"/>
        <v>81</v>
      </c>
      <c r="D569" s="264" t="str">
        <f t="shared" ca="1" si="613"/>
        <v>-</v>
      </c>
      <c r="E569" s="145" t="e">
        <f t="shared" ref="E569:M569" ca="1" si="676">E568</f>
        <v>#N/A</v>
      </c>
      <c r="F569" s="145" t="e">
        <f t="shared" ca="1" si="676"/>
        <v>#N/A</v>
      </c>
      <c r="G569" s="145">
        <f t="shared" ca="1" si="676"/>
        <v>0</v>
      </c>
      <c r="H569" s="196">
        <f t="shared" ca="1" si="676"/>
        <v>0</v>
      </c>
      <c r="I569" s="145">
        <f t="shared" si="676"/>
        <v>0</v>
      </c>
      <c r="J569" s="213" t="e">
        <f t="shared" ca="1" si="676"/>
        <v>#N/A</v>
      </c>
      <c r="K569" s="146">
        <f t="shared" ca="1" si="676"/>
        <v>0</v>
      </c>
      <c r="L569" s="146" t="e">
        <f t="shared" ca="1" si="676"/>
        <v>#N/A</v>
      </c>
      <c r="M569" s="146" t="e">
        <f t="shared" ca="1" si="676"/>
        <v>#N/A</v>
      </c>
      <c r="N569" s="194" t="e">
        <f t="shared" ca="1" si="623"/>
        <v>#N/A</v>
      </c>
      <c r="O569" s="137" t="e">
        <f ca="1">O568/O567</f>
        <v>#DIV/0!</v>
      </c>
      <c r="P569" s="136" t="s">
        <v>239</v>
      </c>
      <c r="Q569" s="138" t="str">
        <f t="shared" ref="Q569:AJ569" ca="1" si="677">IFERROR(Q568/Q567,"")</f>
        <v/>
      </c>
      <c r="R569" s="138" t="str">
        <f t="shared" ca="1" si="677"/>
        <v/>
      </c>
      <c r="S569" s="138" t="str">
        <f t="shared" ca="1" si="677"/>
        <v/>
      </c>
      <c r="T569" s="138" t="str">
        <f t="shared" ca="1" si="677"/>
        <v/>
      </c>
      <c r="U569" s="138" t="str">
        <f t="shared" ca="1" si="677"/>
        <v/>
      </c>
      <c r="V569" s="138" t="str">
        <f t="shared" ca="1" si="677"/>
        <v/>
      </c>
      <c r="W569" s="138" t="str">
        <f t="shared" ca="1" si="677"/>
        <v/>
      </c>
      <c r="X569" s="138" t="str">
        <f t="shared" ca="1" si="677"/>
        <v/>
      </c>
      <c r="Y569" s="138" t="str">
        <f t="shared" ca="1" si="677"/>
        <v/>
      </c>
      <c r="Z569" s="138" t="str">
        <f t="shared" ca="1" si="677"/>
        <v/>
      </c>
      <c r="AA569" s="138" t="str">
        <f t="shared" ca="1" si="677"/>
        <v/>
      </c>
      <c r="AB569" s="138" t="str">
        <f t="shared" ca="1" si="677"/>
        <v/>
      </c>
      <c r="AC569" s="138" t="str">
        <f t="shared" ca="1" si="677"/>
        <v/>
      </c>
      <c r="AD569" s="138" t="str">
        <f t="shared" ca="1" si="677"/>
        <v/>
      </c>
      <c r="AE569" s="138" t="str">
        <f t="shared" ca="1" si="677"/>
        <v/>
      </c>
      <c r="AF569" s="138" t="str">
        <f t="shared" ca="1" si="677"/>
        <v/>
      </c>
      <c r="AG569" s="138" t="str">
        <f t="shared" ca="1" si="677"/>
        <v/>
      </c>
      <c r="AH569" s="138" t="str">
        <f t="shared" ca="1" si="677"/>
        <v/>
      </c>
      <c r="AI569" s="138" t="str">
        <f t="shared" ca="1" si="677"/>
        <v/>
      </c>
      <c r="AJ569" s="138" t="str">
        <f t="shared" ca="1" si="677"/>
        <v/>
      </c>
      <c r="AK569" s="151"/>
      <c r="AL569" s="151"/>
      <c r="AM569" s="151"/>
      <c r="AN569" s="151"/>
      <c r="AO569" s="151"/>
      <c r="AP569" s="151"/>
      <c r="AQ569" s="151"/>
      <c r="AR569" s="151"/>
      <c r="AS569" s="151"/>
      <c r="AT569" s="151"/>
      <c r="AU569" s="151"/>
      <c r="AV569" s="151"/>
      <c r="AW569" s="151"/>
      <c r="AX569" s="151"/>
      <c r="AY569" s="151"/>
      <c r="AZ569" s="151"/>
      <c r="BA569" s="151"/>
      <c r="BB569" s="151"/>
      <c r="BC569" s="151"/>
      <c r="BD569" s="151"/>
      <c r="BE569" s="151"/>
      <c r="BF569" s="151"/>
      <c r="BG569" s="151"/>
      <c r="BH569" s="151"/>
      <c r="BI569" s="151"/>
      <c r="BJ569" s="151"/>
      <c r="BK569" s="151"/>
      <c r="BL569" s="151"/>
      <c r="BM569" s="151"/>
      <c r="BN569" s="151"/>
      <c r="BO569" s="151"/>
      <c r="BP569" s="151"/>
      <c r="BQ569" s="151"/>
      <c r="BR569" s="151"/>
    </row>
    <row r="570" spans="1:70" s="115" customFormat="1" ht="33">
      <c r="A570" s="114"/>
      <c r="B570" s="121"/>
      <c r="C570" s="141">
        <f ca="1">IF(P574="Good",COUNTIF(INDIRECT("P1:P"&amp;ROW(P574)),"Good"))</f>
        <v>82</v>
      </c>
      <c r="D570" s="285" t="str">
        <f ca="1">IFERROR(SUM(Q574:AJ574)/SUM(Q573:AJ573),"-")</f>
        <v>-</v>
      </c>
      <c r="E570" s="139" t="e">
        <f ca="1">VLOOKUP(G570,'Code List'!B:D,2,0)</f>
        <v>#N/A</v>
      </c>
      <c r="F570" s="139" t="e">
        <f ca="1">VLOOKUP(G570,'Code List'!B:D,3,0)</f>
        <v>#N/A</v>
      </c>
      <c r="G570" s="87">
        <f ca="1">VLOOKUP(C570,'Code List'!A:B,2,0)</f>
        <v>0</v>
      </c>
      <c r="H570" s="195">
        <f ca="1">SUM(Q571:AJ571)-K570</f>
        <v>0</v>
      </c>
      <c r="I570" s="133"/>
      <c r="J570" s="211" t="e">
        <f ca="1">VLOOKUP(G570,'Code List'!B:G,6,0)</f>
        <v>#N/A</v>
      </c>
      <c r="K570" s="140">
        <f ca="1">SUMIFS(Stock!C:C,Stock!B:B,'DA Injection'!G570)+SUMIFS(Stock!C:C,Stock!B:B,VLOOKUP('DA Injection'!G570,'Code List'!$B:$K,10,0))</f>
        <v>0</v>
      </c>
      <c r="L570" s="140" t="e">
        <f ca="1">VLOOKUP(G570,'Code List'!B:F,4,0)</f>
        <v>#N/A</v>
      </c>
      <c r="M570" s="140" t="e">
        <f ca="1">VLOOKUP(G570,'Code List'!B:F,5,0)</f>
        <v>#N/A</v>
      </c>
      <c r="N570" s="197" t="e">
        <f t="shared" ca="1" si="623"/>
        <v>#N/A</v>
      </c>
      <c r="O570" s="134"/>
      <c r="P570" s="124" t="s">
        <v>231</v>
      </c>
      <c r="Q570" s="125" t="s">
        <v>228</v>
      </c>
      <c r="R570" s="126" t="s">
        <v>229</v>
      </c>
      <c r="S570" s="125" t="s">
        <v>228</v>
      </c>
      <c r="T570" s="126" t="s">
        <v>229</v>
      </c>
      <c r="U570" s="125" t="s">
        <v>228</v>
      </c>
      <c r="V570" s="126" t="s">
        <v>229</v>
      </c>
      <c r="W570" s="125" t="s">
        <v>228</v>
      </c>
      <c r="X570" s="126" t="s">
        <v>229</v>
      </c>
      <c r="Y570" s="125" t="s">
        <v>228</v>
      </c>
      <c r="Z570" s="126" t="s">
        <v>229</v>
      </c>
      <c r="AA570" s="125" t="s">
        <v>228</v>
      </c>
      <c r="AB570" s="126" t="s">
        <v>229</v>
      </c>
      <c r="AC570" s="125" t="s">
        <v>228</v>
      </c>
      <c r="AD570" s="126" t="s">
        <v>229</v>
      </c>
      <c r="AE570" s="125" t="s">
        <v>228</v>
      </c>
      <c r="AF570" s="126" t="s">
        <v>229</v>
      </c>
      <c r="AG570" s="125" t="s">
        <v>228</v>
      </c>
      <c r="AH570" s="126" t="s">
        <v>229</v>
      </c>
      <c r="AI570" s="125" t="s">
        <v>228</v>
      </c>
      <c r="AJ570" s="126" t="s">
        <v>229</v>
      </c>
      <c r="AK570" s="150"/>
      <c r="AL570" s="150"/>
      <c r="AM570" s="150"/>
      <c r="AN570" s="150"/>
      <c r="AO570" s="150"/>
      <c r="AP570" s="150"/>
      <c r="AQ570" s="150"/>
      <c r="AR570" s="150"/>
      <c r="AS570" s="150"/>
      <c r="AT570" s="150"/>
      <c r="AU570" s="150"/>
      <c r="AV570" s="150"/>
      <c r="AW570" s="150"/>
      <c r="AX570" s="150"/>
      <c r="AY570" s="150"/>
      <c r="AZ570" s="150"/>
      <c r="BA570" s="150"/>
      <c r="BB570" s="150"/>
      <c r="BC570" s="150"/>
      <c r="BD570" s="150"/>
      <c r="BE570" s="150"/>
      <c r="BF570" s="150"/>
      <c r="BG570" s="150"/>
      <c r="BH570" s="150"/>
      <c r="BI570" s="150"/>
      <c r="BJ570" s="150"/>
      <c r="BK570" s="150"/>
      <c r="BL570" s="150"/>
      <c r="BM570" s="150"/>
      <c r="BN570" s="150"/>
      <c r="BO570" s="150"/>
      <c r="BP570" s="150"/>
      <c r="BQ570" s="150"/>
      <c r="BR570" s="150"/>
    </row>
    <row r="571" spans="1:70" s="115" customFormat="1" ht="66.95" customHeight="1">
      <c r="A571" s="114"/>
      <c r="B571" s="121"/>
      <c r="C571" s="144">
        <f t="shared" ref="C571:M571" ca="1" si="678">C570</f>
        <v>82</v>
      </c>
      <c r="D571" s="264" t="str">
        <f t="shared" ca="1" si="678"/>
        <v>-</v>
      </c>
      <c r="E571" s="144" t="e">
        <f t="shared" ca="1" si="678"/>
        <v>#N/A</v>
      </c>
      <c r="F571" s="144" t="e">
        <f t="shared" ca="1" si="678"/>
        <v>#N/A</v>
      </c>
      <c r="G571" s="144">
        <f t="shared" ca="1" si="678"/>
        <v>0</v>
      </c>
      <c r="H571" s="196">
        <f t="shared" ca="1" si="678"/>
        <v>0</v>
      </c>
      <c r="I571" s="144">
        <f t="shared" si="678"/>
        <v>0</v>
      </c>
      <c r="J571" s="212" t="e">
        <f t="shared" ca="1" si="678"/>
        <v>#N/A</v>
      </c>
      <c r="K571" s="146">
        <f t="shared" ca="1" si="678"/>
        <v>0</v>
      </c>
      <c r="L571" s="146" t="e">
        <f t="shared" ca="1" si="678"/>
        <v>#N/A</v>
      </c>
      <c r="M571" s="146" t="e">
        <f t="shared" ca="1" si="678"/>
        <v>#N/A</v>
      </c>
      <c r="N571" s="193" t="e">
        <f t="shared" ca="1" si="623"/>
        <v>#N/A</v>
      </c>
      <c r="O571" s="134" t="s">
        <v>238</v>
      </c>
      <c r="P571" s="124"/>
      <c r="Q571" s="463">
        <f ca="1">IF(SUMIFS(INDIRECT("'PSI WM REF'!"&amp;SUBSTITUTE(ADDRESS(1,MATCH(Q$2,INDIRECT("'PSI WM REF'!"&amp;"5:5"),0)),"$1","")&amp;":"&amp;SUBSTITUTE(ADDRESS(1,MATCH(Q$2,INDIRECT("'PSI WM REF'!"&amp;"5:5"),0)),"$1","")),INDIRECT("'PSI WM REF'!"&amp;"C:C"),$G570,INDIRECT("'PSI WM REF'!"&amp;"U:U"),"3.Balance stock (only SEHC)")&gt;0,0,IF(ABS(SUMIFS(INDIRECT("'PSI WM REF'!"&amp;SUBSTITUTE(ADDRESS(1,MATCH(Q$2,INDIRECT("'PSI WM REF'!"&amp;"5:5"),0)),"$1","")&amp;":"&amp;SUBSTITUTE(ADDRESS(1,MATCH(Q$2,INDIRECT("'PSI WM REF'!"&amp;"5:5"),0)),"$1","")),INDIRECT("'PSI WM REF'!"&amp;"C:C"),$G570,INDIRECT("'PSI WM REF'!"&amp;"U:U"),"3.Balance stock (only SEHC)"))&gt;SUMIFS(INDIRECT("'PSI WM REF'!"&amp;SUBSTITUTE(ADDRESS(1,MATCH(Q$2,INDIRECT("'PSI WM REF'!"&amp;"5:5"),0)),"$1","")&amp;":"&amp;SUBSTITUTE(ADDRESS(1,MATCH(Q$2,INDIRECT("'PSI WM REF'!"&amp;"5:5"),0)),"$1","")),INDIRECT("'PSI WM REF'!"&amp;"C:C"),$G570,INDIRECT("'PSI WM REF'!"&amp;"U:U"),"1.Requirements (필요량)"),SUMIFS(INDIRECT("'PSI WM REF'!"&amp;SUBSTITUTE(ADDRESS(1,MATCH(Q$2,INDIRECT("'PSI WM REF'!"&amp;"5:5"),0)),"$1","")&amp;":"&amp;SUBSTITUTE(ADDRESS(1,MATCH(Q$2,INDIRECT("'PSI WM REF'!"&amp;"5:5"),0)),"$1","")),INDIRECT("'PSI WM REF'!"&amp;"C:C"),$G570,INDIRECT("'PSI WM REF'!"&amp;"U:U"),"1.Requirements (필요량)"),ABS(SUMIFS(INDIRECT("'PSI WM REF'!"&amp;SUBSTITUTE(ADDRESS(1,MATCH(Q$2,INDIRECT("'PSI WM REF'!"&amp;"5:5"),0)),"$1","")&amp;":"&amp;SUBSTITUTE(ADDRESS(1,MATCH(Q$2,INDIRECT("'PSI WM REF'!"&amp;"5:5"),0)),"$1","")),INDIRECT("'PSI WM REF'!"&amp;"C:C"),$G570,INDIRECT("'PSI WM REF'!"&amp;"U:U"),"3.Balance stock (only SEHC)"))))+N(" [[[[               Comment: WM REF PSI              ]]]")+IFERROR(SUMIFS(INDIRECT("'PSI VC'!"&amp;SUBSTITUTE(ADDRESS(1,MATCH(Q$2,INDIRECT("'PSI VC'!"&amp;"3:3"),0)),"$1","")&amp;":"&amp;SUBSTITUTE(ADDRESS(1,MATCH(Q$2,INDIRECT("'PSI VC'!"&amp;"3:3"),0)),"$1","")),INDIRECT("'PSI VC'!"&amp;"A:A"),$G570),0)+N("[[[                    Comment: VC PSI                    ]]]")+SUMIFS(INDIRECT("'Assy PSI Shortage'!"&amp;SUBSTITUTE(ADDRESS(1,42+MATCH(Q$2,INDIRECT("'Assy PSI Shortage'!"&amp;"AQ2:BA2"),0)),"$1","")&amp;":"&amp;SUBSTITUTE(ADDRESS(1,42+MATCH(Q$2,INDIRECT("'Assy PSI Shortage'!"&amp;"AQ2:BA2"),0)),"$1","")),'Assy PSI Shortage'!$AP:$AP,'DA Injection'!$G570)+N("[[[                    Comment: Assy PSI                    ]]]")</f>
        <v>0</v>
      </c>
      <c r="R571" s="464"/>
      <c r="S571" s="463">
        <f ca="1">IF(SUMIFS(INDIRECT("'PSI WM REF'!"&amp;SUBSTITUTE(ADDRESS(1,MATCH(S$2,INDIRECT("'PSI WM REF'!"&amp;"5:5"),0)),"$1","")&amp;":"&amp;SUBSTITUTE(ADDRESS(1,MATCH(S$2,INDIRECT("'PSI WM REF'!"&amp;"5:5"),0)),"$1","")),INDIRECT("'PSI WM REF'!"&amp;"C:C"),$G570,INDIRECT("'PSI WM REF'!"&amp;"U:U"),"3.Balance stock (only SEHC)")&gt;0,0,IF(ABS(SUMIFS(INDIRECT("'PSI WM REF'!"&amp;SUBSTITUTE(ADDRESS(1,MATCH(S$2,INDIRECT("'PSI WM REF'!"&amp;"5:5"),0)),"$1","")&amp;":"&amp;SUBSTITUTE(ADDRESS(1,MATCH(S$2,INDIRECT("'PSI WM REF'!"&amp;"5:5"),0)),"$1","")),INDIRECT("'PSI WM REF'!"&amp;"C:C"),$G570,INDIRECT("'PSI WM REF'!"&amp;"U:U"),"3.Balance stock (only SEHC)"))&gt;SUMIFS(INDIRECT("'PSI WM REF'!"&amp;SUBSTITUTE(ADDRESS(1,MATCH(S$2,INDIRECT("'PSI WM REF'!"&amp;"5:5"),0)),"$1","")&amp;":"&amp;SUBSTITUTE(ADDRESS(1,MATCH(S$2,INDIRECT("'PSI WM REF'!"&amp;"5:5"),0)),"$1","")),INDIRECT("'PSI WM REF'!"&amp;"C:C"),$G570,INDIRECT("'PSI WM REF'!"&amp;"U:U"),"1.Requirements (필요량)"),SUMIFS(INDIRECT("'PSI WM REF'!"&amp;SUBSTITUTE(ADDRESS(1,MATCH(S$2,INDIRECT("'PSI WM REF'!"&amp;"5:5"),0)),"$1","")&amp;":"&amp;SUBSTITUTE(ADDRESS(1,MATCH(S$2,INDIRECT("'PSI WM REF'!"&amp;"5:5"),0)),"$1","")),INDIRECT("'PSI WM REF'!"&amp;"C:C"),$G570,INDIRECT("'PSI WM REF'!"&amp;"U:U"),"1.Requirements (필요량)"),ABS(SUMIFS(INDIRECT("'PSI WM REF'!"&amp;SUBSTITUTE(ADDRESS(1,MATCH(S$2,INDIRECT("'PSI WM REF'!"&amp;"5:5"),0)),"$1","")&amp;":"&amp;SUBSTITUTE(ADDRESS(1,MATCH(S$2,INDIRECT("'PSI WM REF'!"&amp;"5:5"),0)),"$1","")),INDIRECT("'PSI WM REF'!"&amp;"C:C"),$G570,INDIRECT("'PSI WM REF'!"&amp;"U:U"),"3.Balance stock (only SEHC)"))))+N(" [[[[               Comment: WM REF PSI              ]]]")+IFERROR(SUMIFS(INDIRECT("'PSI VC'!"&amp;SUBSTITUTE(ADDRESS(1,MATCH(S$2,INDIRECT("'PSI VC'!"&amp;"3:3"),0)),"$1","")&amp;":"&amp;SUBSTITUTE(ADDRESS(1,MATCH(S$2,INDIRECT("'PSI VC'!"&amp;"3:3"),0)),"$1","")),INDIRECT("'PSI VC'!"&amp;"A:A"),$G570),0)+N("[[[                    Comment: VC PSI                    ]]]")+SUMIFS(INDIRECT("'Assy PSI Shortage'!"&amp;SUBSTITUTE(ADDRESS(1,42+MATCH(S$2,INDIRECT("'Assy PSI Shortage'!"&amp;"AQ2:BA2"),0)),"$1","")&amp;":"&amp;SUBSTITUTE(ADDRESS(1,42+MATCH(S$2,INDIRECT("'Assy PSI Shortage'!"&amp;"AQ2:BA2"),0)),"$1","")),'Assy PSI Shortage'!$AP:$AP,'DA Injection'!$G570)+N("[[[                    Comment: Assy PSI                    ]]]")</f>
        <v>0</v>
      </c>
      <c r="T571" s="464"/>
      <c r="U571" s="463">
        <f ca="1">IF(SUMIFS(INDIRECT("'PSI WM REF'!"&amp;SUBSTITUTE(ADDRESS(1,MATCH(U$2,INDIRECT("'PSI WM REF'!"&amp;"5:5"),0)),"$1","")&amp;":"&amp;SUBSTITUTE(ADDRESS(1,MATCH(U$2,INDIRECT("'PSI WM REF'!"&amp;"5:5"),0)),"$1","")),INDIRECT("'PSI WM REF'!"&amp;"C:C"),$G570,INDIRECT("'PSI WM REF'!"&amp;"U:U"),"3.Balance stock (only SEHC)")&gt;0,0,IF(ABS(SUMIFS(INDIRECT("'PSI WM REF'!"&amp;SUBSTITUTE(ADDRESS(1,MATCH(U$2,INDIRECT("'PSI WM REF'!"&amp;"5:5"),0)),"$1","")&amp;":"&amp;SUBSTITUTE(ADDRESS(1,MATCH(U$2,INDIRECT("'PSI WM REF'!"&amp;"5:5"),0)),"$1","")),INDIRECT("'PSI WM REF'!"&amp;"C:C"),$G570,INDIRECT("'PSI WM REF'!"&amp;"U:U"),"3.Balance stock (only SEHC)"))&gt;SUMIFS(INDIRECT("'PSI WM REF'!"&amp;SUBSTITUTE(ADDRESS(1,MATCH(U$2,INDIRECT("'PSI WM REF'!"&amp;"5:5"),0)),"$1","")&amp;":"&amp;SUBSTITUTE(ADDRESS(1,MATCH(U$2,INDIRECT("'PSI WM REF'!"&amp;"5:5"),0)),"$1","")),INDIRECT("'PSI WM REF'!"&amp;"C:C"),$G570,INDIRECT("'PSI WM REF'!"&amp;"U:U"),"1.Requirements (필요량)"),SUMIFS(INDIRECT("'PSI WM REF'!"&amp;SUBSTITUTE(ADDRESS(1,MATCH(U$2,INDIRECT("'PSI WM REF'!"&amp;"5:5"),0)),"$1","")&amp;":"&amp;SUBSTITUTE(ADDRESS(1,MATCH(U$2,INDIRECT("'PSI WM REF'!"&amp;"5:5"),0)),"$1","")),INDIRECT("'PSI WM REF'!"&amp;"C:C"),$G570,INDIRECT("'PSI WM REF'!"&amp;"U:U"),"1.Requirements (필요량)"),ABS(SUMIFS(INDIRECT("'PSI WM REF'!"&amp;SUBSTITUTE(ADDRESS(1,MATCH(U$2,INDIRECT("'PSI WM REF'!"&amp;"5:5"),0)),"$1","")&amp;":"&amp;SUBSTITUTE(ADDRESS(1,MATCH(U$2,INDIRECT("'PSI WM REF'!"&amp;"5:5"),0)),"$1","")),INDIRECT("'PSI WM REF'!"&amp;"C:C"),$G570,INDIRECT("'PSI WM REF'!"&amp;"U:U"),"3.Balance stock (only SEHC)"))))+N(" [[[[               Comment: WM REF PSI              ]]]")+IFERROR(SUMIFS(INDIRECT("'PSI VC'!"&amp;SUBSTITUTE(ADDRESS(1,MATCH(U$2,INDIRECT("'PSI VC'!"&amp;"3:3"),0)),"$1","")&amp;":"&amp;SUBSTITUTE(ADDRESS(1,MATCH(U$2,INDIRECT("'PSI VC'!"&amp;"3:3"),0)),"$1","")),INDIRECT("'PSI VC'!"&amp;"A:A"),$G570),0)+N("[[[                    Comment: VC PSI                    ]]]")+SUMIFS(INDIRECT("'Assy PSI Shortage'!"&amp;SUBSTITUTE(ADDRESS(1,42+MATCH(U$2,INDIRECT("'Assy PSI Shortage'!"&amp;"AQ2:BA2"),0)),"$1","")&amp;":"&amp;SUBSTITUTE(ADDRESS(1,42+MATCH(U$2,INDIRECT("'Assy PSI Shortage'!"&amp;"AQ2:BA2"),0)),"$1","")),'Assy PSI Shortage'!$AP:$AP,'DA Injection'!$G570)+N("[[[                    Comment: Assy PSI                    ]]]")</f>
        <v>0</v>
      </c>
      <c r="V571" s="464"/>
      <c r="W571" s="463">
        <f ca="1">IF(SUMIFS(INDIRECT("'PSI WM REF'!"&amp;SUBSTITUTE(ADDRESS(1,MATCH(W$2,INDIRECT("'PSI WM REF'!"&amp;"5:5"),0)),"$1","")&amp;":"&amp;SUBSTITUTE(ADDRESS(1,MATCH(W$2,INDIRECT("'PSI WM REF'!"&amp;"5:5"),0)),"$1","")),INDIRECT("'PSI WM REF'!"&amp;"C:C"),$G570,INDIRECT("'PSI WM REF'!"&amp;"U:U"),"3.Balance stock (only SEHC)")&gt;0,0,IF(ABS(SUMIFS(INDIRECT("'PSI WM REF'!"&amp;SUBSTITUTE(ADDRESS(1,MATCH(W$2,INDIRECT("'PSI WM REF'!"&amp;"5:5"),0)),"$1","")&amp;":"&amp;SUBSTITUTE(ADDRESS(1,MATCH(W$2,INDIRECT("'PSI WM REF'!"&amp;"5:5"),0)),"$1","")),INDIRECT("'PSI WM REF'!"&amp;"C:C"),$G570,INDIRECT("'PSI WM REF'!"&amp;"U:U"),"3.Balance stock (only SEHC)"))&gt;SUMIFS(INDIRECT("'PSI WM REF'!"&amp;SUBSTITUTE(ADDRESS(1,MATCH(W$2,INDIRECT("'PSI WM REF'!"&amp;"5:5"),0)),"$1","")&amp;":"&amp;SUBSTITUTE(ADDRESS(1,MATCH(W$2,INDIRECT("'PSI WM REF'!"&amp;"5:5"),0)),"$1","")),INDIRECT("'PSI WM REF'!"&amp;"C:C"),$G570,INDIRECT("'PSI WM REF'!"&amp;"U:U"),"1.Requirements (필요량)"),SUMIFS(INDIRECT("'PSI WM REF'!"&amp;SUBSTITUTE(ADDRESS(1,MATCH(W$2,INDIRECT("'PSI WM REF'!"&amp;"5:5"),0)),"$1","")&amp;":"&amp;SUBSTITUTE(ADDRESS(1,MATCH(W$2,INDIRECT("'PSI WM REF'!"&amp;"5:5"),0)),"$1","")),INDIRECT("'PSI WM REF'!"&amp;"C:C"),$G570,INDIRECT("'PSI WM REF'!"&amp;"U:U"),"1.Requirements (필요량)"),ABS(SUMIFS(INDIRECT("'PSI WM REF'!"&amp;SUBSTITUTE(ADDRESS(1,MATCH(W$2,INDIRECT("'PSI WM REF'!"&amp;"5:5"),0)),"$1","")&amp;":"&amp;SUBSTITUTE(ADDRESS(1,MATCH(W$2,INDIRECT("'PSI WM REF'!"&amp;"5:5"),0)),"$1","")),INDIRECT("'PSI WM REF'!"&amp;"C:C"),$G570,INDIRECT("'PSI WM REF'!"&amp;"U:U"),"3.Balance stock (only SEHC)"))))+N(" [[[[               Comment: WM REF PSI              ]]]")+IFERROR(SUMIFS(INDIRECT("'PSI VC'!"&amp;SUBSTITUTE(ADDRESS(1,MATCH(W$2,INDIRECT("'PSI VC'!"&amp;"3:3"),0)),"$1","")&amp;":"&amp;SUBSTITUTE(ADDRESS(1,MATCH(W$2,INDIRECT("'PSI VC'!"&amp;"3:3"),0)),"$1","")),INDIRECT("'PSI VC'!"&amp;"A:A"),$G570),0)+N("[[[                    Comment: VC PSI                    ]]]")+SUMIFS(INDIRECT("'Assy PSI Shortage'!"&amp;SUBSTITUTE(ADDRESS(1,42+MATCH(W$2,INDIRECT("'Assy PSI Shortage'!"&amp;"AQ2:BA2"),0)),"$1","")&amp;":"&amp;SUBSTITUTE(ADDRESS(1,42+MATCH(W$2,INDIRECT("'Assy PSI Shortage'!"&amp;"AQ2:BA2"),0)),"$1","")),'Assy PSI Shortage'!$AP:$AP,'DA Injection'!$G570)+N("[[[                    Comment: Assy PSI                    ]]]")</f>
        <v>0</v>
      </c>
      <c r="X571" s="464"/>
      <c r="Y571" s="463">
        <f ca="1">IF(SUMIFS(INDIRECT("'PSI WM REF'!"&amp;SUBSTITUTE(ADDRESS(1,MATCH(Y$2,INDIRECT("'PSI WM REF'!"&amp;"5:5"),0)),"$1","")&amp;":"&amp;SUBSTITUTE(ADDRESS(1,MATCH(Y$2,INDIRECT("'PSI WM REF'!"&amp;"5:5"),0)),"$1","")),INDIRECT("'PSI WM REF'!"&amp;"C:C"),$G570,INDIRECT("'PSI WM REF'!"&amp;"U:U"),"3.Balance stock (only SEHC)")&gt;0,0,IF(ABS(SUMIFS(INDIRECT("'PSI WM REF'!"&amp;SUBSTITUTE(ADDRESS(1,MATCH(Y$2,INDIRECT("'PSI WM REF'!"&amp;"5:5"),0)),"$1","")&amp;":"&amp;SUBSTITUTE(ADDRESS(1,MATCH(Y$2,INDIRECT("'PSI WM REF'!"&amp;"5:5"),0)),"$1","")),INDIRECT("'PSI WM REF'!"&amp;"C:C"),$G570,INDIRECT("'PSI WM REF'!"&amp;"U:U"),"3.Balance stock (only SEHC)"))&gt;SUMIFS(INDIRECT("'PSI WM REF'!"&amp;SUBSTITUTE(ADDRESS(1,MATCH(Y$2,INDIRECT("'PSI WM REF'!"&amp;"5:5"),0)),"$1","")&amp;":"&amp;SUBSTITUTE(ADDRESS(1,MATCH(Y$2,INDIRECT("'PSI WM REF'!"&amp;"5:5"),0)),"$1","")),INDIRECT("'PSI WM REF'!"&amp;"C:C"),$G570,INDIRECT("'PSI WM REF'!"&amp;"U:U"),"1.Requirements (필요량)"),SUMIFS(INDIRECT("'PSI WM REF'!"&amp;SUBSTITUTE(ADDRESS(1,MATCH(Y$2,INDIRECT("'PSI WM REF'!"&amp;"5:5"),0)),"$1","")&amp;":"&amp;SUBSTITUTE(ADDRESS(1,MATCH(Y$2,INDIRECT("'PSI WM REF'!"&amp;"5:5"),0)),"$1","")),INDIRECT("'PSI WM REF'!"&amp;"C:C"),$G570,INDIRECT("'PSI WM REF'!"&amp;"U:U"),"1.Requirements (필요량)"),ABS(SUMIFS(INDIRECT("'PSI WM REF'!"&amp;SUBSTITUTE(ADDRESS(1,MATCH(Y$2,INDIRECT("'PSI WM REF'!"&amp;"5:5"),0)),"$1","")&amp;":"&amp;SUBSTITUTE(ADDRESS(1,MATCH(Y$2,INDIRECT("'PSI WM REF'!"&amp;"5:5"),0)),"$1","")),INDIRECT("'PSI WM REF'!"&amp;"C:C"),$G570,INDIRECT("'PSI WM REF'!"&amp;"U:U"),"3.Balance stock (only SEHC)"))))+N(" [[[[               Comment: WM REF PSI              ]]]")+IFERROR(SUMIFS(INDIRECT("'PSI VC'!"&amp;SUBSTITUTE(ADDRESS(1,MATCH(Y$2,INDIRECT("'PSI VC'!"&amp;"3:3"),0)),"$1","")&amp;":"&amp;SUBSTITUTE(ADDRESS(1,MATCH(Y$2,INDIRECT("'PSI VC'!"&amp;"3:3"),0)),"$1","")),INDIRECT("'PSI VC'!"&amp;"A:A"),$G570),0)+N("[[[                    Comment: VC PSI                    ]]]")+SUMIFS(INDIRECT("'Assy PSI Shortage'!"&amp;SUBSTITUTE(ADDRESS(1,42+MATCH(Y$2,INDIRECT("'Assy PSI Shortage'!"&amp;"AQ2:BA2"),0)),"$1","")&amp;":"&amp;SUBSTITUTE(ADDRESS(1,42+MATCH(Y$2,INDIRECT("'Assy PSI Shortage'!"&amp;"AQ2:BA2"),0)),"$1","")),'Assy PSI Shortage'!$AP:$AP,'DA Injection'!$G570)+N("[[[                    Comment: Assy PSI                    ]]]")</f>
        <v>0</v>
      </c>
      <c r="Z571" s="464"/>
      <c r="AA571" s="463">
        <f ca="1">IF(SUMIFS(INDIRECT("'PSI WM REF'!"&amp;SUBSTITUTE(ADDRESS(1,MATCH(AA$2,INDIRECT("'PSI WM REF'!"&amp;"5:5"),0)),"$1","")&amp;":"&amp;SUBSTITUTE(ADDRESS(1,MATCH(AA$2,INDIRECT("'PSI WM REF'!"&amp;"5:5"),0)),"$1","")),INDIRECT("'PSI WM REF'!"&amp;"C:C"),$G570,INDIRECT("'PSI WM REF'!"&amp;"U:U"),"3.Balance stock (only SEHC)")&gt;0,0,IF(ABS(SUMIFS(INDIRECT("'PSI WM REF'!"&amp;SUBSTITUTE(ADDRESS(1,MATCH(AA$2,INDIRECT("'PSI WM REF'!"&amp;"5:5"),0)),"$1","")&amp;":"&amp;SUBSTITUTE(ADDRESS(1,MATCH(AA$2,INDIRECT("'PSI WM REF'!"&amp;"5:5"),0)),"$1","")),INDIRECT("'PSI WM REF'!"&amp;"C:C"),$G570,INDIRECT("'PSI WM REF'!"&amp;"U:U"),"3.Balance stock (only SEHC)"))&gt;SUMIFS(INDIRECT("'PSI WM REF'!"&amp;SUBSTITUTE(ADDRESS(1,MATCH(AA$2,INDIRECT("'PSI WM REF'!"&amp;"5:5"),0)),"$1","")&amp;":"&amp;SUBSTITUTE(ADDRESS(1,MATCH(AA$2,INDIRECT("'PSI WM REF'!"&amp;"5:5"),0)),"$1","")),INDIRECT("'PSI WM REF'!"&amp;"C:C"),$G570,INDIRECT("'PSI WM REF'!"&amp;"U:U"),"1.Requirements (필요량)"),SUMIFS(INDIRECT("'PSI WM REF'!"&amp;SUBSTITUTE(ADDRESS(1,MATCH(AA$2,INDIRECT("'PSI WM REF'!"&amp;"5:5"),0)),"$1","")&amp;":"&amp;SUBSTITUTE(ADDRESS(1,MATCH(AA$2,INDIRECT("'PSI WM REF'!"&amp;"5:5"),0)),"$1","")),INDIRECT("'PSI WM REF'!"&amp;"C:C"),$G570,INDIRECT("'PSI WM REF'!"&amp;"U:U"),"1.Requirements (필요량)"),ABS(SUMIFS(INDIRECT("'PSI WM REF'!"&amp;SUBSTITUTE(ADDRESS(1,MATCH(AA$2,INDIRECT("'PSI WM REF'!"&amp;"5:5"),0)),"$1","")&amp;":"&amp;SUBSTITUTE(ADDRESS(1,MATCH(AA$2,INDIRECT("'PSI WM REF'!"&amp;"5:5"),0)),"$1","")),INDIRECT("'PSI WM REF'!"&amp;"C:C"),$G570,INDIRECT("'PSI WM REF'!"&amp;"U:U"),"3.Balance stock (only SEHC)"))))+N(" [[[[               Comment: WM REF PSI              ]]]")+IFERROR(SUMIFS(INDIRECT("'PSI VC'!"&amp;SUBSTITUTE(ADDRESS(1,MATCH(AA$2,INDIRECT("'PSI VC'!"&amp;"3:3"),0)),"$1","")&amp;":"&amp;SUBSTITUTE(ADDRESS(1,MATCH(AA$2,INDIRECT("'PSI VC'!"&amp;"3:3"),0)),"$1","")),INDIRECT("'PSI VC'!"&amp;"A:A"),$G570),0)+N("[[[                    Comment: VC PSI                    ]]]")+SUMIFS(INDIRECT("'Assy PSI Shortage'!"&amp;SUBSTITUTE(ADDRESS(1,42+MATCH(AA$2,INDIRECT("'Assy PSI Shortage'!"&amp;"AQ2:BA2"),0)),"$1","")&amp;":"&amp;SUBSTITUTE(ADDRESS(1,42+MATCH(AA$2,INDIRECT("'Assy PSI Shortage'!"&amp;"AQ2:BA2"),0)),"$1","")),'Assy PSI Shortage'!$AP:$AP,'DA Injection'!$G570)+N("[[[                    Comment: Assy PSI                    ]]]")</f>
        <v>0</v>
      </c>
      <c r="AB571" s="464"/>
      <c r="AC571" s="463">
        <f ca="1">IF(SUMIFS(INDIRECT("'PSI WM REF'!"&amp;SUBSTITUTE(ADDRESS(1,MATCH(AC$2,INDIRECT("'PSI WM REF'!"&amp;"5:5"),0)),"$1","")&amp;":"&amp;SUBSTITUTE(ADDRESS(1,MATCH(AC$2,INDIRECT("'PSI WM REF'!"&amp;"5:5"),0)),"$1","")),INDIRECT("'PSI WM REF'!"&amp;"C:C"),$G570,INDIRECT("'PSI WM REF'!"&amp;"U:U"),"3.Balance stock (only SEHC)")&gt;0,0,IF(ABS(SUMIFS(INDIRECT("'PSI WM REF'!"&amp;SUBSTITUTE(ADDRESS(1,MATCH(AC$2,INDIRECT("'PSI WM REF'!"&amp;"5:5"),0)),"$1","")&amp;":"&amp;SUBSTITUTE(ADDRESS(1,MATCH(AC$2,INDIRECT("'PSI WM REF'!"&amp;"5:5"),0)),"$1","")),INDIRECT("'PSI WM REF'!"&amp;"C:C"),$G570,INDIRECT("'PSI WM REF'!"&amp;"U:U"),"3.Balance stock (only SEHC)"))&gt;SUMIFS(INDIRECT("'PSI WM REF'!"&amp;SUBSTITUTE(ADDRESS(1,MATCH(AC$2,INDIRECT("'PSI WM REF'!"&amp;"5:5"),0)),"$1","")&amp;":"&amp;SUBSTITUTE(ADDRESS(1,MATCH(AC$2,INDIRECT("'PSI WM REF'!"&amp;"5:5"),0)),"$1","")),INDIRECT("'PSI WM REF'!"&amp;"C:C"),$G570,INDIRECT("'PSI WM REF'!"&amp;"U:U"),"1.Requirements (필요량)"),SUMIFS(INDIRECT("'PSI WM REF'!"&amp;SUBSTITUTE(ADDRESS(1,MATCH(AC$2,INDIRECT("'PSI WM REF'!"&amp;"5:5"),0)),"$1","")&amp;":"&amp;SUBSTITUTE(ADDRESS(1,MATCH(AC$2,INDIRECT("'PSI WM REF'!"&amp;"5:5"),0)),"$1","")),INDIRECT("'PSI WM REF'!"&amp;"C:C"),$G570,INDIRECT("'PSI WM REF'!"&amp;"U:U"),"1.Requirements (필요량)"),ABS(SUMIFS(INDIRECT("'PSI WM REF'!"&amp;SUBSTITUTE(ADDRESS(1,MATCH(AC$2,INDIRECT("'PSI WM REF'!"&amp;"5:5"),0)),"$1","")&amp;":"&amp;SUBSTITUTE(ADDRESS(1,MATCH(AC$2,INDIRECT("'PSI WM REF'!"&amp;"5:5"),0)),"$1","")),INDIRECT("'PSI WM REF'!"&amp;"C:C"),$G570,INDIRECT("'PSI WM REF'!"&amp;"U:U"),"3.Balance stock (only SEHC)"))))+N(" [[[[               Comment: WM REF PSI              ]]]")+IFERROR(SUMIFS(INDIRECT("'PSI VC'!"&amp;SUBSTITUTE(ADDRESS(1,MATCH(AC$2,INDIRECT("'PSI VC'!"&amp;"3:3"),0)),"$1","")&amp;":"&amp;SUBSTITUTE(ADDRESS(1,MATCH(AC$2,INDIRECT("'PSI VC'!"&amp;"3:3"),0)),"$1","")),INDIRECT("'PSI VC'!"&amp;"A:A"),$G570),0)+N("[[[                    Comment: VC PSI                    ]]]")+SUMIFS(INDIRECT("'Assy PSI Shortage'!"&amp;SUBSTITUTE(ADDRESS(1,42+MATCH(AC$2,INDIRECT("'Assy PSI Shortage'!"&amp;"AQ2:BA2"),0)),"$1","")&amp;":"&amp;SUBSTITUTE(ADDRESS(1,42+MATCH(AC$2,INDIRECT("'Assy PSI Shortage'!"&amp;"AQ2:BA2"),0)),"$1","")),'Assy PSI Shortage'!$AP:$AP,'DA Injection'!$G570)+N("[[[                    Comment: Assy PSI                    ]]]")</f>
        <v>0</v>
      </c>
      <c r="AD571" s="464"/>
      <c r="AE571" s="463">
        <f ca="1">IF(SUMIFS(INDIRECT("'PSI WM REF'!"&amp;SUBSTITUTE(ADDRESS(1,MATCH(AE$2,INDIRECT("'PSI WM REF'!"&amp;"5:5"),0)),"$1","")&amp;":"&amp;SUBSTITUTE(ADDRESS(1,MATCH(AE$2,INDIRECT("'PSI WM REF'!"&amp;"5:5"),0)),"$1","")),INDIRECT("'PSI WM REF'!"&amp;"C:C"),$G570,INDIRECT("'PSI WM REF'!"&amp;"U:U"),"3.Balance stock (only SEHC)")&gt;0,0,IF(ABS(SUMIFS(INDIRECT("'PSI WM REF'!"&amp;SUBSTITUTE(ADDRESS(1,MATCH(AE$2,INDIRECT("'PSI WM REF'!"&amp;"5:5"),0)),"$1","")&amp;":"&amp;SUBSTITUTE(ADDRESS(1,MATCH(AE$2,INDIRECT("'PSI WM REF'!"&amp;"5:5"),0)),"$1","")),INDIRECT("'PSI WM REF'!"&amp;"C:C"),$G570,INDIRECT("'PSI WM REF'!"&amp;"U:U"),"3.Balance stock (only SEHC)"))&gt;SUMIFS(INDIRECT("'PSI WM REF'!"&amp;SUBSTITUTE(ADDRESS(1,MATCH(AE$2,INDIRECT("'PSI WM REF'!"&amp;"5:5"),0)),"$1","")&amp;":"&amp;SUBSTITUTE(ADDRESS(1,MATCH(AE$2,INDIRECT("'PSI WM REF'!"&amp;"5:5"),0)),"$1","")),INDIRECT("'PSI WM REF'!"&amp;"C:C"),$G570,INDIRECT("'PSI WM REF'!"&amp;"U:U"),"1.Requirements (필요량)"),SUMIFS(INDIRECT("'PSI WM REF'!"&amp;SUBSTITUTE(ADDRESS(1,MATCH(AE$2,INDIRECT("'PSI WM REF'!"&amp;"5:5"),0)),"$1","")&amp;":"&amp;SUBSTITUTE(ADDRESS(1,MATCH(AE$2,INDIRECT("'PSI WM REF'!"&amp;"5:5"),0)),"$1","")),INDIRECT("'PSI WM REF'!"&amp;"C:C"),$G570,INDIRECT("'PSI WM REF'!"&amp;"U:U"),"1.Requirements (필요량)"),ABS(SUMIFS(INDIRECT("'PSI WM REF'!"&amp;SUBSTITUTE(ADDRESS(1,MATCH(AE$2,INDIRECT("'PSI WM REF'!"&amp;"5:5"),0)),"$1","")&amp;":"&amp;SUBSTITUTE(ADDRESS(1,MATCH(AE$2,INDIRECT("'PSI WM REF'!"&amp;"5:5"),0)),"$1","")),INDIRECT("'PSI WM REF'!"&amp;"C:C"),$G570,INDIRECT("'PSI WM REF'!"&amp;"U:U"),"3.Balance stock (only SEHC)"))))+N(" [[[[               Comment: WM REF PSI              ]]]")+IFERROR(SUMIFS(INDIRECT("'PSI VC'!"&amp;SUBSTITUTE(ADDRESS(1,MATCH(AE$2,INDIRECT("'PSI VC'!"&amp;"3:3"),0)),"$1","")&amp;":"&amp;SUBSTITUTE(ADDRESS(1,MATCH(AE$2,INDIRECT("'PSI VC'!"&amp;"3:3"),0)),"$1","")),INDIRECT("'PSI VC'!"&amp;"A:A"),$G570),0)+N("[[[                    Comment: VC PSI                    ]]]")+SUMIFS(INDIRECT("'Assy PSI Shortage'!"&amp;SUBSTITUTE(ADDRESS(1,42+MATCH(AE$2,INDIRECT("'Assy PSI Shortage'!"&amp;"AQ2:BA2"),0)),"$1","")&amp;":"&amp;SUBSTITUTE(ADDRESS(1,42+MATCH(AE$2,INDIRECT("'Assy PSI Shortage'!"&amp;"AQ2:BA2"),0)),"$1","")),'Assy PSI Shortage'!$AP:$AP,'DA Injection'!$G570)+N("[[[                    Comment: Assy PSI                    ]]]")</f>
        <v>0</v>
      </c>
      <c r="AF571" s="464"/>
      <c r="AG571" s="463">
        <f ca="1">IF(SUMIFS(INDIRECT("'PSI WM REF'!"&amp;SUBSTITUTE(ADDRESS(1,MATCH(AG$2,INDIRECT("'PSI WM REF'!"&amp;"5:5"),0)),"$1","")&amp;":"&amp;SUBSTITUTE(ADDRESS(1,MATCH(AG$2,INDIRECT("'PSI WM REF'!"&amp;"5:5"),0)),"$1","")),INDIRECT("'PSI WM REF'!"&amp;"C:C"),$G570,INDIRECT("'PSI WM REF'!"&amp;"U:U"),"3.Balance stock (only SEHC)")&gt;0,0,IF(ABS(SUMIFS(INDIRECT("'PSI WM REF'!"&amp;SUBSTITUTE(ADDRESS(1,MATCH(AG$2,INDIRECT("'PSI WM REF'!"&amp;"5:5"),0)),"$1","")&amp;":"&amp;SUBSTITUTE(ADDRESS(1,MATCH(AG$2,INDIRECT("'PSI WM REF'!"&amp;"5:5"),0)),"$1","")),INDIRECT("'PSI WM REF'!"&amp;"C:C"),$G570,INDIRECT("'PSI WM REF'!"&amp;"U:U"),"3.Balance stock (only SEHC)"))&gt;SUMIFS(INDIRECT("'PSI WM REF'!"&amp;SUBSTITUTE(ADDRESS(1,MATCH(AG$2,INDIRECT("'PSI WM REF'!"&amp;"5:5"),0)),"$1","")&amp;":"&amp;SUBSTITUTE(ADDRESS(1,MATCH(AG$2,INDIRECT("'PSI WM REF'!"&amp;"5:5"),0)),"$1","")),INDIRECT("'PSI WM REF'!"&amp;"C:C"),$G570,INDIRECT("'PSI WM REF'!"&amp;"U:U"),"1.Requirements (필요량)"),SUMIFS(INDIRECT("'PSI WM REF'!"&amp;SUBSTITUTE(ADDRESS(1,MATCH(AG$2,INDIRECT("'PSI WM REF'!"&amp;"5:5"),0)),"$1","")&amp;":"&amp;SUBSTITUTE(ADDRESS(1,MATCH(AG$2,INDIRECT("'PSI WM REF'!"&amp;"5:5"),0)),"$1","")),INDIRECT("'PSI WM REF'!"&amp;"C:C"),$G570,INDIRECT("'PSI WM REF'!"&amp;"U:U"),"1.Requirements (필요량)"),ABS(SUMIFS(INDIRECT("'PSI WM REF'!"&amp;SUBSTITUTE(ADDRESS(1,MATCH(AG$2,INDIRECT("'PSI WM REF'!"&amp;"5:5"),0)),"$1","")&amp;":"&amp;SUBSTITUTE(ADDRESS(1,MATCH(AG$2,INDIRECT("'PSI WM REF'!"&amp;"5:5"),0)),"$1","")),INDIRECT("'PSI WM REF'!"&amp;"C:C"),$G570,INDIRECT("'PSI WM REF'!"&amp;"U:U"),"3.Balance stock (only SEHC)"))))+N(" [[[[               Comment: WM REF PSI              ]]]")+IFERROR(SUMIFS(INDIRECT("'PSI VC'!"&amp;SUBSTITUTE(ADDRESS(1,MATCH(AG$2,INDIRECT("'PSI VC'!"&amp;"3:3"),0)),"$1","")&amp;":"&amp;SUBSTITUTE(ADDRESS(1,MATCH(AG$2,INDIRECT("'PSI VC'!"&amp;"3:3"),0)),"$1","")),INDIRECT("'PSI VC'!"&amp;"A:A"),$G570),0)+N("[[[                    Comment: VC PSI                    ]]]")+SUMIFS(INDIRECT("'Assy PSI Shortage'!"&amp;SUBSTITUTE(ADDRESS(1,42+MATCH(AG$2,INDIRECT("'Assy PSI Shortage'!"&amp;"AQ2:BA2"),0)),"$1","")&amp;":"&amp;SUBSTITUTE(ADDRESS(1,42+MATCH(AG$2,INDIRECT("'Assy PSI Shortage'!"&amp;"AQ2:BA2"),0)),"$1","")),'Assy PSI Shortage'!$AP:$AP,'DA Injection'!$G570)+N("[[[                    Comment: Assy PSI                    ]]]")</f>
        <v>0</v>
      </c>
      <c r="AH571" s="464"/>
      <c r="AI571" s="463">
        <f ca="1">IF(SUMIFS(INDIRECT("'PSI WM REF'!"&amp;SUBSTITUTE(ADDRESS(1,MATCH(AI$2,INDIRECT("'PSI WM REF'!"&amp;"5:5"),0)),"$1","")&amp;":"&amp;SUBSTITUTE(ADDRESS(1,MATCH(AI$2,INDIRECT("'PSI WM REF'!"&amp;"5:5"),0)),"$1","")),INDIRECT("'PSI WM REF'!"&amp;"C:C"),$G570,INDIRECT("'PSI WM REF'!"&amp;"U:U"),"3.Balance stock (only SEHC)")&gt;0,0,IF(ABS(SUMIFS(INDIRECT("'PSI WM REF'!"&amp;SUBSTITUTE(ADDRESS(1,MATCH(AI$2,INDIRECT("'PSI WM REF'!"&amp;"5:5"),0)),"$1","")&amp;":"&amp;SUBSTITUTE(ADDRESS(1,MATCH(AI$2,INDIRECT("'PSI WM REF'!"&amp;"5:5"),0)),"$1","")),INDIRECT("'PSI WM REF'!"&amp;"C:C"),$G570,INDIRECT("'PSI WM REF'!"&amp;"U:U"),"3.Balance stock (only SEHC)"))&gt;SUMIFS(INDIRECT("'PSI WM REF'!"&amp;SUBSTITUTE(ADDRESS(1,MATCH(AI$2,INDIRECT("'PSI WM REF'!"&amp;"5:5"),0)),"$1","")&amp;":"&amp;SUBSTITUTE(ADDRESS(1,MATCH(AI$2,INDIRECT("'PSI WM REF'!"&amp;"5:5"),0)),"$1","")),INDIRECT("'PSI WM REF'!"&amp;"C:C"),$G570,INDIRECT("'PSI WM REF'!"&amp;"U:U"),"1.Requirements (필요량)"),SUMIFS(INDIRECT("'PSI WM REF'!"&amp;SUBSTITUTE(ADDRESS(1,MATCH(AI$2,INDIRECT("'PSI WM REF'!"&amp;"5:5"),0)),"$1","")&amp;":"&amp;SUBSTITUTE(ADDRESS(1,MATCH(AI$2,INDIRECT("'PSI WM REF'!"&amp;"5:5"),0)),"$1","")),INDIRECT("'PSI WM REF'!"&amp;"C:C"),$G570,INDIRECT("'PSI WM REF'!"&amp;"U:U"),"1.Requirements (필요량)"),ABS(SUMIFS(INDIRECT("'PSI WM REF'!"&amp;SUBSTITUTE(ADDRESS(1,MATCH(AI$2,INDIRECT("'PSI WM REF'!"&amp;"5:5"),0)),"$1","")&amp;":"&amp;SUBSTITUTE(ADDRESS(1,MATCH(AI$2,INDIRECT("'PSI WM REF'!"&amp;"5:5"),0)),"$1","")),INDIRECT("'PSI WM REF'!"&amp;"C:C"),$G570,INDIRECT("'PSI WM REF'!"&amp;"U:U"),"3.Balance stock (only SEHC)"))))+N(" [[[[               Comment: WM REF PSI              ]]]")+IFERROR(SUMIFS(INDIRECT("'PSI VC'!"&amp;SUBSTITUTE(ADDRESS(1,MATCH(AI$2,INDIRECT("'PSI VC'!"&amp;"3:3"),0)),"$1","")&amp;":"&amp;SUBSTITUTE(ADDRESS(1,MATCH(AI$2,INDIRECT("'PSI VC'!"&amp;"3:3"),0)),"$1","")),INDIRECT("'PSI VC'!"&amp;"A:A"),$G570),0)+N("[[[                    Comment: VC PSI                    ]]]")+SUMIFS(INDIRECT("'Assy PSI Shortage'!"&amp;SUBSTITUTE(ADDRESS(1,42+MATCH(AI$2,INDIRECT("'Assy PSI Shortage'!"&amp;"AQ2:BA2"),0)),"$1","")&amp;":"&amp;SUBSTITUTE(ADDRESS(1,42+MATCH(AI$2,INDIRECT("'Assy PSI Shortage'!"&amp;"AQ2:BA2"),0)),"$1","")),'Assy PSI Shortage'!$AP:$AP,'DA Injection'!$G570)+N("[[[                    Comment: Assy PSI                    ]]]")</f>
        <v>0</v>
      </c>
      <c r="AJ571" s="464"/>
      <c r="AK571" s="150"/>
      <c r="AL571" s="150"/>
      <c r="AM571" s="150"/>
      <c r="AN571" s="150"/>
      <c r="AO571" s="150"/>
      <c r="AP571" s="150"/>
      <c r="AQ571" s="150"/>
      <c r="AR571" s="150"/>
      <c r="AS571" s="150"/>
      <c r="AT571" s="150"/>
      <c r="AU571" s="150"/>
      <c r="AV571" s="150"/>
      <c r="AW571" s="150"/>
      <c r="AX571" s="150"/>
      <c r="AY571" s="150"/>
      <c r="AZ571" s="150"/>
      <c r="BA571" s="150"/>
      <c r="BB571" s="150"/>
      <c r="BC571" s="150"/>
      <c r="BD571" s="150"/>
      <c r="BE571" s="150"/>
      <c r="BF571" s="150"/>
      <c r="BG571" s="150"/>
      <c r="BH571" s="150"/>
      <c r="BI571" s="150"/>
      <c r="BJ571" s="150"/>
      <c r="BK571" s="150"/>
      <c r="BL571" s="150"/>
      <c r="BM571" s="150"/>
      <c r="BN571" s="150"/>
      <c r="BO571" s="150"/>
      <c r="BP571" s="150"/>
      <c r="BQ571" s="150"/>
      <c r="BR571" s="150"/>
    </row>
    <row r="572" spans="1:70" s="115" customFormat="1" ht="33">
      <c r="A572" s="114"/>
      <c r="B572" s="121"/>
      <c r="C572" s="144">
        <f t="shared" ca="1" si="613"/>
        <v>82</v>
      </c>
      <c r="D572" s="264" t="str">
        <f t="shared" ca="1" si="613"/>
        <v>-</v>
      </c>
      <c r="E572" s="144" t="e">
        <f t="shared" ref="E572:M572" ca="1" si="679">E571</f>
        <v>#N/A</v>
      </c>
      <c r="F572" s="144" t="e">
        <f t="shared" ca="1" si="679"/>
        <v>#N/A</v>
      </c>
      <c r="G572" s="144">
        <f t="shared" ca="1" si="679"/>
        <v>0</v>
      </c>
      <c r="H572" s="196">
        <f t="shared" ca="1" si="679"/>
        <v>0</v>
      </c>
      <c r="I572" s="144">
        <f t="shared" si="679"/>
        <v>0</v>
      </c>
      <c r="J572" s="212" t="e">
        <f t="shared" ca="1" si="679"/>
        <v>#N/A</v>
      </c>
      <c r="K572" s="146">
        <f t="shared" ca="1" si="679"/>
        <v>0</v>
      </c>
      <c r="L572" s="146" t="e">
        <f t="shared" ca="1" si="679"/>
        <v>#N/A</v>
      </c>
      <c r="M572" s="146" t="e">
        <f t="shared" ca="1" si="679"/>
        <v>#N/A</v>
      </c>
      <c r="N572" s="193" t="e">
        <f t="shared" ca="1" si="623"/>
        <v>#N/A</v>
      </c>
      <c r="O572" s="134"/>
      <c r="P572" s="127" t="s">
        <v>240</v>
      </c>
      <c r="Q572" s="208"/>
      <c r="R572" s="208"/>
      <c r="S572" s="208"/>
      <c r="T572" s="208"/>
      <c r="U572" s="208"/>
      <c r="V572" s="208"/>
      <c r="W572" s="208"/>
      <c r="X572" s="208"/>
      <c r="Y572" s="208"/>
      <c r="Z572" s="208"/>
      <c r="AA572" s="208"/>
      <c r="AB572" s="208"/>
      <c r="AC572" s="208"/>
      <c r="AD572" s="208"/>
      <c r="AE572" s="208"/>
      <c r="AF572" s="208"/>
      <c r="AG572" s="208"/>
      <c r="AH572" s="208"/>
      <c r="AI572" s="208"/>
      <c r="AJ572" s="208"/>
      <c r="AK572" s="150"/>
      <c r="AL572" s="150"/>
      <c r="AM572" s="150"/>
      <c r="AN572" s="150"/>
      <c r="AO572" s="150"/>
      <c r="AP572" s="150"/>
      <c r="AQ572" s="150"/>
      <c r="AR572" s="150"/>
      <c r="AS572" s="150"/>
      <c r="AT572" s="150"/>
      <c r="AU572" s="150"/>
      <c r="AV572" s="150"/>
      <c r="AW572" s="150"/>
      <c r="AX572" s="150"/>
      <c r="AY572" s="150"/>
      <c r="AZ572" s="150"/>
      <c r="BA572" s="150"/>
      <c r="BB572" s="150"/>
      <c r="BC572" s="150"/>
      <c r="BD572" s="150"/>
      <c r="BE572" s="150"/>
      <c r="BF572" s="150"/>
      <c r="BG572" s="150"/>
      <c r="BH572" s="150"/>
      <c r="BI572" s="150"/>
      <c r="BJ572" s="150"/>
      <c r="BK572" s="150"/>
      <c r="BL572" s="150"/>
      <c r="BM572" s="150"/>
      <c r="BN572" s="150"/>
      <c r="BO572" s="150"/>
      <c r="BP572" s="150"/>
      <c r="BQ572" s="150"/>
      <c r="BR572" s="150"/>
    </row>
    <row r="573" spans="1:70" s="55" customFormat="1" ht="33">
      <c r="A573" s="54" t="str">
        <f ca="1">IF(ISTEXT($G573),COUNTIF($G$6:$G573,"*")," ")</f>
        <v xml:space="preserve"> </v>
      </c>
      <c r="B573" s="122">
        <v>43524</v>
      </c>
      <c r="C573" s="144">
        <f t="shared" ca="1" si="613"/>
        <v>82</v>
      </c>
      <c r="D573" s="264" t="str">
        <f t="shared" ca="1" si="613"/>
        <v>-</v>
      </c>
      <c r="E573" s="144" t="e">
        <f t="shared" ref="E573:M573" ca="1" si="680">E572</f>
        <v>#N/A</v>
      </c>
      <c r="F573" s="144" t="e">
        <f t="shared" ca="1" si="680"/>
        <v>#N/A</v>
      </c>
      <c r="G573" s="144">
        <f t="shared" ca="1" si="680"/>
        <v>0</v>
      </c>
      <c r="H573" s="196">
        <f t="shared" ca="1" si="680"/>
        <v>0</v>
      </c>
      <c r="I573" s="144">
        <f t="shared" si="680"/>
        <v>0</v>
      </c>
      <c r="J573" s="212" t="e">
        <f t="shared" ca="1" si="680"/>
        <v>#N/A</v>
      </c>
      <c r="K573" s="146">
        <f t="shared" ca="1" si="680"/>
        <v>0</v>
      </c>
      <c r="L573" s="146" t="e">
        <f t="shared" ca="1" si="680"/>
        <v>#N/A</v>
      </c>
      <c r="M573" s="146" t="e">
        <f t="shared" ca="1" si="680"/>
        <v>#N/A</v>
      </c>
      <c r="N573" s="193" t="e">
        <f t="shared" ca="1" si="623"/>
        <v>#N/A</v>
      </c>
      <c r="O573" s="198" t="e">
        <f ca="1">SUM(Q573:AJ573)-H570-I570</f>
        <v>#N/A</v>
      </c>
      <c r="P573" s="127" t="s">
        <v>232</v>
      </c>
      <c r="Q573" s="128" t="e">
        <f t="shared" ref="Q573:AJ573" ca="1" si="681">Q572*$N570</f>
        <v>#N/A</v>
      </c>
      <c r="R573" s="128" t="e">
        <f t="shared" ca="1" si="681"/>
        <v>#N/A</v>
      </c>
      <c r="S573" s="128" t="e">
        <f t="shared" ca="1" si="681"/>
        <v>#N/A</v>
      </c>
      <c r="T573" s="128" t="e">
        <f t="shared" ca="1" si="681"/>
        <v>#N/A</v>
      </c>
      <c r="U573" s="128" t="e">
        <f t="shared" ca="1" si="681"/>
        <v>#N/A</v>
      </c>
      <c r="V573" s="128" t="e">
        <f t="shared" ca="1" si="681"/>
        <v>#N/A</v>
      </c>
      <c r="W573" s="128" t="e">
        <f t="shared" ca="1" si="681"/>
        <v>#N/A</v>
      </c>
      <c r="X573" s="128" t="e">
        <f t="shared" ca="1" si="681"/>
        <v>#N/A</v>
      </c>
      <c r="Y573" s="128" t="e">
        <f t="shared" ca="1" si="681"/>
        <v>#N/A</v>
      </c>
      <c r="Z573" s="128" t="e">
        <f t="shared" ca="1" si="681"/>
        <v>#N/A</v>
      </c>
      <c r="AA573" s="128" t="e">
        <f t="shared" ca="1" si="681"/>
        <v>#N/A</v>
      </c>
      <c r="AB573" s="128" t="e">
        <f t="shared" ca="1" si="681"/>
        <v>#N/A</v>
      </c>
      <c r="AC573" s="128" t="e">
        <f t="shared" ca="1" si="681"/>
        <v>#N/A</v>
      </c>
      <c r="AD573" s="128" t="e">
        <f t="shared" ca="1" si="681"/>
        <v>#N/A</v>
      </c>
      <c r="AE573" s="128" t="e">
        <f t="shared" ca="1" si="681"/>
        <v>#N/A</v>
      </c>
      <c r="AF573" s="128" t="e">
        <f t="shared" ca="1" si="681"/>
        <v>#N/A</v>
      </c>
      <c r="AG573" s="128" t="e">
        <f t="shared" ca="1" si="681"/>
        <v>#N/A</v>
      </c>
      <c r="AH573" s="128" t="e">
        <f t="shared" ca="1" si="681"/>
        <v>#N/A</v>
      </c>
      <c r="AI573" s="128" t="e">
        <f t="shared" ca="1" si="681"/>
        <v>#N/A</v>
      </c>
      <c r="AJ573" s="128" t="e">
        <f t="shared" ca="1" si="681"/>
        <v>#N/A</v>
      </c>
      <c r="AK573" s="151"/>
      <c r="AL573" s="151"/>
      <c r="AM573" s="151"/>
      <c r="AN573" s="151"/>
      <c r="AO573" s="151"/>
      <c r="AP573" s="151"/>
      <c r="AQ573" s="151"/>
      <c r="AR573" s="151"/>
      <c r="AS573" s="151"/>
      <c r="AT573" s="151"/>
      <c r="AU573" s="151"/>
      <c r="AV573" s="151"/>
      <c r="AW573" s="151"/>
      <c r="AX573" s="151"/>
      <c r="AY573" s="151"/>
      <c r="AZ573" s="151"/>
      <c r="BA573" s="151"/>
      <c r="BB573" s="151"/>
      <c r="BC573" s="151"/>
      <c r="BD573" s="151"/>
      <c r="BE573" s="151"/>
      <c r="BF573" s="151"/>
      <c r="BG573" s="151"/>
      <c r="BH573" s="151"/>
      <c r="BI573" s="151"/>
      <c r="BJ573" s="151"/>
      <c r="BK573" s="151"/>
      <c r="BL573" s="151"/>
      <c r="BM573" s="151"/>
      <c r="BN573" s="151"/>
      <c r="BO573" s="151"/>
      <c r="BP573" s="151"/>
      <c r="BQ573" s="151"/>
      <c r="BR573" s="151"/>
    </row>
    <row r="574" spans="1:70" s="38" customFormat="1" ht="33">
      <c r="A574" s="35"/>
      <c r="B574" s="123"/>
      <c r="C574" s="144">
        <f t="shared" ca="1" si="613"/>
        <v>82</v>
      </c>
      <c r="D574" s="264" t="str">
        <f t="shared" ca="1" si="613"/>
        <v>-</v>
      </c>
      <c r="E574" s="144" t="e">
        <f t="shared" ref="E574:M574" ca="1" si="682">E573</f>
        <v>#N/A</v>
      </c>
      <c r="F574" s="144" t="e">
        <f t="shared" ca="1" si="682"/>
        <v>#N/A</v>
      </c>
      <c r="G574" s="144">
        <f t="shared" ca="1" si="682"/>
        <v>0</v>
      </c>
      <c r="H574" s="196">
        <f t="shared" ca="1" si="682"/>
        <v>0</v>
      </c>
      <c r="I574" s="144">
        <f t="shared" si="682"/>
        <v>0</v>
      </c>
      <c r="J574" s="212" t="e">
        <f t="shared" ca="1" si="682"/>
        <v>#N/A</v>
      </c>
      <c r="K574" s="146">
        <f t="shared" ca="1" si="682"/>
        <v>0</v>
      </c>
      <c r="L574" s="146" t="e">
        <f t="shared" ca="1" si="682"/>
        <v>#N/A</v>
      </c>
      <c r="M574" s="146" t="e">
        <f t="shared" ca="1" si="682"/>
        <v>#N/A</v>
      </c>
      <c r="N574" s="193" t="e">
        <f t="shared" ca="1" si="623"/>
        <v>#N/A</v>
      </c>
      <c r="O574" s="135">
        <f ca="1">SUM(Q574:AJ574)</f>
        <v>0</v>
      </c>
      <c r="P574" s="131" t="s">
        <v>233</v>
      </c>
      <c r="Q574" s="129">
        <f ca="1">SUMIFS('Production Result'!$D:$D,'Production Result'!$C:$C,'DA Injection'!$G574,'Production Result'!$B:$B,'DA Injection'!Q$2)</f>
        <v>0</v>
      </c>
      <c r="R574" s="129">
        <f ca="1">SUMIFS('Production Result'!$E:$E,'Production Result'!$C:$C,'DA Injection'!$G574,'Production Result'!$B:$B,'DA Injection'!Q$2)</f>
        <v>0</v>
      </c>
      <c r="S574" s="129">
        <f ca="1">SUMIFS('Production Result'!$D:$D,'Production Result'!$C:$C,'DA Injection'!$G574,'Production Result'!$B:$B,'DA Injection'!S$2)</f>
        <v>0</v>
      </c>
      <c r="T574" s="129">
        <f ca="1">SUMIFS('Production Result'!$E:$E,'Production Result'!$C:$C,'DA Injection'!$G574,'Production Result'!$B:$B,'DA Injection'!S$2)</f>
        <v>0</v>
      </c>
      <c r="U574" s="129">
        <f ca="1">SUMIFS('Production Result'!$D:$D,'Production Result'!$C:$C,'DA Injection'!$G574,'Production Result'!$B:$B,'DA Injection'!U$2)</f>
        <v>0</v>
      </c>
      <c r="V574" s="129">
        <f ca="1">SUMIFS('Production Result'!$E:$E,'Production Result'!$C:$C,'DA Injection'!$G574,'Production Result'!$B:$B,'DA Injection'!U$2)</f>
        <v>0</v>
      </c>
      <c r="W574" s="129">
        <f ca="1">SUMIFS('Production Result'!$D:$D,'Production Result'!$C:$C,'DA Injection'!$G574,'Production Result'!$B:$B,'DA Injection'!W$2)</f>
        <v>0</v>
      </c>
      <c r="X574" s="129">
        <f ca="1">SUMIFS('Production Result'!$E:$E,'Production Result'!$C:$C,'DA Injection'!$G574,'Production Result'!$B:$B,'DA Injection'!W$2)</f>
        <v>0</v>
      </c>
      <c r="Y574" s="129">
        <f ca="1">SUMIFS('Production Result'!$D:$D,'Production Result'!$C:$C,'DA Injection'!$G574,'Production Result'!$B:$B,'DA Injection'!Y$2)</f>
        <v>0</v>
      </c>
      <c r="Z574" s="129">
        <f ca="1">SUMIFS('Production Result'!$E:$E,'Production Result'!$C:$C,'DA Injection'!$G574,'Production Result'!$B:$B,'DA Injection'!Y$2)</f>
        <v>0</v>
      </c>
      <c r="AA574" s="129">
        <f ca="1">SUMIFS('Production Result'!$D:$D,'Production Result'!$C:$C,'DA Injection'!$G574,'Production Result'!$B:$B,'DA Injection'!AA$2)</f>
        <v>0</v>
      </c>
      <c r="AB574" s="129">
        <f ca="1">SUMIFS('Production Result'!$E:$E,'Production Result'!$C:$C,'DA Injection'!$G574,'Production Result'!$B:$B,'DA Injection'!AA$2)</f>
        <v>0</v>
      </c>
      <c r="AC574" s="129">
        <f ca="1">SUMIFS('Production Result'!$D:$D,'Production Result'!$C:$C,'DA Injection'!$G574,'Production Result'!$B:$B,'DA Injection'!AC$2)</f>
        <v>0</v>
      </c>
      <c r="AD574" s="129">
        <f ca="1">SUMIFS('Production Result'!$E:$E,'Production Result'!$C:$C,'DA Injection'!$G574,'Production Result'!$B:$B,'DA Injection'!AC$2)</f>
        <v>0</v>
      </c>
      <c r="AE574" s="129">
        <f ca="1">SUMIFS('Production Result'!$D:$D,'Production Result'!$C:$C,'DA Injection'!$G574,'Production Result'!$B:$B,'DA Injection'!AE$2)</f>
        <v>0</v>
      </c>
      <c r="AF574" s="129">
        <f ca="1">SUMIFS('Production Result'!$E:$E,'Production Result'!$C:$C,'DA Injection'!$G574,'Production Result'!$B:$B,'DA Injection'!AE$2)</f>
        <v>0</v>
      </c>
      <c r="AG574" s="129">
        <f ca="1">SUMIFS('Production Result'!$D:$D,'Production Result'!$C:$C,'DA Injection'!$G574,'Production Result'!$B:$B,'DA Injection'!AG$2)</f>
        <v>0</v>
      </c>
      <c r="AH574" s="129">
        <f ca="1">SUMIFS('Production Result'!$E:$E,'Production Result'!$C:$C,'DA Injection'!$G574,'Production Result'!$B:$B,'DA Injection'!AG$2)</f>
        <v>0</v>
      </c>
      <c r="AI574" s="129">
        <f ca="1">SUMIFS('Production Result'!$D:$D,'Production Result'!$C:$C,'DA Injection'!$G574,'Production Result'!$B:$B,'DA Injection'!AI$2)</f>
        <v>0</v>
      </c>
      <c r="AJ574" s="129">
        <f ca="1">SUMIFS('Production Result'!$E:$E,'Production Result'!$C:$C,'DA Injection'!$G574,'Production Result'!$B:$B,'DA Injection'!AI$2)</f>
        <v>0</v>
      </c>
      <c r="AK574" s="151"/>
      <c r="AL574" s="151"/>
      <c r="AM574" s="151"/>
      <c r="AN574" s="151"/>
      <c r="AO574" s="151"/>
      <c r="AP574" s="151"/>
      <c r="AQ574" s="151"/>
      <c r="AR574" s="151"/>
      <c r="AS574" s="151"/>
      <c r="AT574" s="151"/>
      <c r="AU574" s="151"/>
      <c r="AV574" s="151"/>
      <c r="AW574" s="151"/>
      <c r="AX574" s="151"/>
      <c r="AY574" s="151"/>
      <c r="AZ574" s="151"/>
      <c r="BA574" s="151"/>
      <c r="BB574" s="151"/>
      <c r="BC574" s="151"/>
      <c r="BD574" s="151"/>
      <c r="BE574" s="151"/>
      <c r="BF574" s="151"/>
      <c r="BG574" s="151"/>
      <c r="BH574" s="151"/>
      <c r="BI574" s="151"/>
      <c r="BJ574" s="151"/>
      <c r="BK574" s="151"/>
      <c r="BL574" s="151"/>
      <c r="BM574" s="151"/>
      <c r="BN574" s="151"/>
      <c r="BO574" s="151"/>
      <c r="BP574" s="151"/>
      <c r="BQ574" s="151"/>
      <c r="BR574" s="151"/>
    </row>
    <row r="575" spans="1:70" s="38" customFormat="1" ht="33">
      <c r="A575" s="35"/>
      <c r="B575" s="123"/>
      <c r="C575" s="144">
        <f t="shared" ca="1" si="613"/>
        <v>82</v>
      </c>
      <c r="D575" s="264" t="str">
        <f t="shared" ca="1" si="613"/>
        <v>-</v>
      </c>
      <c r="E575" s="144" t="e">
        <f t="shared" ref="E575:M575" ca="1" si="683">E574</f>
        <v>#N/A</v>
      </c>
      <c r="F575" s="144" t="e">
        <f t="shared" ca="1" si="683"/>
        <v>#N/A</v>
      </c>
      <c r="G575" s="144">
        <f t="shared" ca="1" si="683"/>
        <v>0</v>
      </c>
      <c r="H575" s="196">
        <f t="shared" ca="1" si="683"/>
        <v>0</v>
      </c>
      <c r="I575" s="144">
        <f t="shared" si="683"/>
        <v>0</v>
      </c>
      <c r="J575" s="212" t="e">
        <f t="shared" ca="1" si="683"/>
        <v>#N/A</v>
      </c>
      <c r="K575" s="146">
        <f t="shared" ca="1" si="683"/>
        <v>0</v>
      </c>
      <c r="L575" s="146" t="e">
        <f t="shared" ca="1" si="683"/>
        <v>#N/A</v>
      </c>
      <c r="M575" s="146" t="e">
        <f t="shared" ca="1" si="683"/>
        <v>#N/A</v>
      </c>
      <c r="N575" s="193" t="e">
        <f t="shared" ca="1" si="623"/>
        <v>#N/A</v>
      </c>
      <c r="O575" s="135">
        <f ca="1">SUM(Q575:AJ575)</f>
        <v>0</v>
      </c>
      <c r="P575" s="132" t="s">
        <v>234</v>
      </c>
      <c r="Q575" s="129">
        <f ca="1">SUMIFS('Production Result'!$F:$F,'Production Result'!$C:$C,'DA Injection'!$G575,'Production Result'!$B:$B,'DA Injection'!Q$2)</f>
        <v>0</v>
      </c>
      <c r="R575" s="129">
        <f ca="1">SUMIFS('Production Result'!$G:$G,'Production Result'!$C:$C,'DA Injection'!$G575,'Production Result'!$B:$B,'DA Injection'!Q$2)</f>
        <v>0</v>
      </c>
      <c r="S575" s="129">
        <f ca="1">SUMIFS('Production Result'!$F:$F,'Production Result'!$C:$C,'DA Injection'!$G575,'Production Result'!$B:$B,'DA Injection'!S$2)</f>
        <v>0</v>
      </c>
      <c r="T575" s="129">
        <f ca="1">SUMIFS('Production Result'!$G:$G,'Production Result'!$C:$C,'DA Injection'!$G575,'Production Result'!$B:$B,'DA Injection'!S$2)</f>
        <v>0</v>
      </c>
      <c r="U575" s="129">
        <f ca="1">SUMIFS('Production Result'!$F:$F,'Production Result'!$C:$C,'DA Injection'!$G575,'Production Result'!$B:$B,'DA Injection'!U$2)</f>
        <v>0</v>
      </c>
      <c r="V575" s="129">
        <f ca="1">SUMIFS('Production Result'!$G:$G,'Production Result'!$C:$C,'DA Injection'!$G575,'Production Result'!$B:$B,'DA Injection'!U$2)</f>
        <v>0</v>
      </c>
      <c r="W575" s="129">
        <f ca="1">SUMIFS('Production Result'!$F:$F,'Production Result'!$C:$C,'DA Injection'!$G575,'Production Result'!$B:$B,'DA Injection'!W$2)</f>
        <v>0</v>
      </c>
      <c r="X575" s="129">
        <f ca="1">SUMIFS('Production Result'!$G:$G,'Production Result'!$C:$C,'DA Injection'!$G575,'Production Result'!$B:$B,'DA Injection'!W$2)</f>
        <v>0</v>
      </c>
      <c r="Y575" s="129">
        <f ca="1">SUMIFS('Production Result'!$F:$F,'Production Result'!$C:$C,'DA Injection'!$G575,'Production Result'!$B:$B,'DA Injection'!Y$2)</f>
        <v>0</v>
      </c>
      <c r="Z575" s="129">
        <f ca="1">SUMIFS('Production Result'!$G:$G,'Production Result'!$C:$C,'DA Injection'!$G575,'Production Result'!$B:$B,'DA Injection'!Y$2)</f>
        <v>0</v>
      </c>
      <c r="AA575" s="129">
        <f ca="1">SUMIFS('Production Result'!$F:$F,'Production Result'!$C:$C,'DA Injection'!$G575,'Production Result'!$B:$B,'DA Injection'!AA$2)</f>
        <v>0</v>
      </c>
      <c r="AB575" s="129">
        <f ca="1">SUMIFS('Production Result'!$G:$G,'Production Result'!$C:$C,'DA Injection'!$G575,'Production Result'!$B:$B,'DA Injection'!AA$2)</f>
        <v>0</v>
      </c>
      <c r="AC575" s="129">
        <f ca="1">SUMIFS('Production Result'!$F:$F,'Production Result'!$C:$C,'DA Injection'!$G575,'Production Result'!$B:$B,'DA Injection'!AC$2)</f>
        <v>0</v>
      </c>
      <c r="AD575" s="129">
        <f ca="1">SUMIFS('Production Result'!$G:$G,'Production Result'!$C:$C,'DA Injection'!$G575,'Production Result'!$B:$B,'DA Injection'!AC$2)</f>
        <v>0</v>
      </c>
      <c r="AE575" s="129">
        <f ca="1">SUMIFS('Production Result'!$F:$F,'Production Result'!$C:$C,'DA Injection'!$G575,'Production Result'!$B:$B,'DA Injection'!AE$2)</f>
        <v>0</v>
      </c>
      <c r="AF575" s="129">
        <f ca="1">SUMIFS('Production Result'!$G:$G,'Production Result'!$C:$C,'DA Injection'!$G575,'Production Result'!$B:$B,'DA Injection'!AE$2)</f>
        <v>0</v>
      </c>
      <c r="AG575" s="129">
        <f ca="1">SUMIFS('Production Result'!$F:$F,'Production Result'!$C:$C,'DA Injection'!$G575,'Production Result'!$B:$B,'DA Injection'!AG$2)</f>
        <v>0</v>
      </c>
      <c r="AH575" s="129">
        <f ca="1">SUMIFS('Production Result'!$G:$G,'Production Result'!$C:$C,'DA Injection'!$G575,'Production Result'!$B:$B,'DA Injection'!AG$2)</f>
        <v>0</v>
      </c>
      <c r="AI575" s="129">
        <f ca="1">SUMIFS('Production Result'!$F:$F,'Production Result'!$C:$C,'DA Injection'!$G575,'Production Result'!$B:$B,'DA Injection'!AI$2)</f>
        <v>0</v>
      </c>
      <c r="AJ575" s="129">
        <f ca="1">SUMIFS('Production Result'!$G:$G,'Production Result'!$C:$C,'DA Injection'!$G575,'Production Result'!$B:$B,'DA Injection'!AI$2)</f>
        <v>0</v>
      </c>
      <c r="AK575" s="151"/>
      <c r="AL575" s="151"/>
      <c r="AM575" s="151"/>
      <c r="AN575" s="151"/>
      <c r="AO575" s="151"/>
      <c r="AP575" s="151"/>
      <c r="AQ575" s="151"/>
      <c r="AR575" s="151"/>
      <c r="AS575" s="151"/>
      <c r="AT575" s="151"/>
      <c r="AU575" s="151"/>
      <c r="AV575" s="151"/>
      <c r="AW575" s="151"/>
      <c r="AX575" s="151"/>
      <c r="AY575" s="151"/>
      <c r="AZ575" s="151"/>
      <c r="BA575" s="151"/>
      <c r="BB575" s="151"/>
      <c r="BC575" s="151"/>
      <c r="BD575" s="151"/>
      <c r="BE575" s="151"/>
      <c r="BF575" s="151"/>
      <c r="BG575" s="151"/>
      <c r="BH575" s="151"/>
      <c r="BI575" s="151"/>
      <c r="BJ575" s="151"/>
      <c r="BK575" s="151"/>
      <c r="BL575" s="151"/>
      <c r="BM575" s="151"/>
      <c r="BN575" s="151"/>
      <c r="BO575" s="151"/>
      <c r="BP575" s="151"/>
      <c r="BQ575" s="151"/>
      <c r="BR575" s="151"/>
    </row>
    <row r="576" spans="1:70" s="38" customFormat="1" ht="33">
      <c r="A576" s="35"/>
      <c r="B576" s="123"/>
      <c r="C576" s="145">
        <f t="shared" ca="1" si="613"/>
        <v>82</v>
      </c>
      <c r="D576" s="264" t="str">
        <f t="shared" ca="1" si="613"/>
        <v>-</v>
      </c>
      <c r="E576" s="145" t="e">
        <f t="shared" ref="E576:M576" ca="1" si="684">E575</f>
        <v>#N/A</v>
      </c>
      <c r="F576" s="145" t="e">
        <f t="shared" ca="1" si="684"/>
        <v>#N/A</v>
      </c>
      <c r="G576" s="145">
        <f t="shared" ca="1" si="684"/>
        <v>0</v>
      </c>
      <c r="H576" s="196">
        <f t="shared" ca="1" si="684"/>
        <v>0</v>
      </c>
      <c r="I576" s="145">
        <f t="shared" si="684"/>
        <v>0</v>
      </c>
      <c r="J576" s="213" t="e">
        <f t="shared" ca="1" si="684"/>
        <v>#N/A</v>
      </c>
      <c r="K576" s="146">
        <f t="shared" ca="1" si="684"/>
        <v>0</v>
      </c>
      <c r="L576" s="146" t="e">
        <f t="shared" ca="1" si="684"/>
        <v>#N/A</v>
      </c>
      <c r="M576" s="146" t="e">
        <f t="shared" ca="1" si="684"/>
        <v>#N/A</v>
      </c>
      <c r="N576" s="194" t="e">
        <f t="shared" ca="1" si="623"/>
        <v>#N/A</v>
      </c>
      <c r="O576" s="137" t="e">
        <f ca="1">O575/O574</f>
        <v>#DIV/0!</v>
      </c>
      <c r="P576" s="136" t="s">
        <v>239</v>
      </c>
      <c r="Q576" s="138" t="str">
        <f t="shared" ref="Q576:AJ576" ca="1" si="685">IFERROR(Q575/Q574,"")</f>
        <v/>
      </c>
      <c r="R576" s="138" t="str">
        <f t="shared" ca="1" si="685"/>
        <v/>
      </c>
      <c r="S576" s="138" t="str">
        <f t="shared" ca="1" si="685"/>
        <v/>
      </c>
      <c r="T576" s="138" t="str">
        <f t="shared" ca="1" si="685"/>
        <v/>
      </c>
      <c r="U576" s="138" t="str">
        <f t="shared" ca="1" si="685"/>
        <v/>
      </c>
      <c r="V576" s="138" t="str">
        <f t="shared" ca="1" si="685"/>
        <v/>
      </c>
      <c r="W576" s="138" t="str">
        <f t="shared" ca="1" si="685"/>
        <v/>
      </c>
      <c r="X576" s="138" t="str">
        <f t="shared" ca="1" si="685"/>
        <v/>
      </c>
      <c r="Y576" s="138" t="str">
        <f t="shared" ca="1" si="685"/>
        <v/>
      </c>
      <c r="Z576" s="138" t="str">
        <f t="shared" ca="1" si="685"/>
        <v/>
      </c>
      <c r="AA576" s="138" t="str">
        <f t="shared" ca="1" si="685"/>
        <v/>
      </c>
      <c r="AB576" s="138" t="str">
        <f t="shared" ca="1" si="685"/>
        <v/>
      </c>
      <c r="AC576" s="138" t="str">
        <f t="shared" ca="1" si="685"/>
        <v/>
      </c>
      <c r="AD576" s="138" t="str">
        <f t="shared" ca="1" si="685"/>
        <v/>
      </c>
      <c r="AE576" s="138" t="str">
        <f t="shared" ca="1" si="685"/>
        <v/>
      </c>
      <c r="AF576" s="138" t="str">
        <f t="shared" ca="1" si="685"/>
        <v/>
      </c>
      <c r="AG576" s="138" t="str">
        <f t="shared" ca="1" si="685"/>
        <v/>
      </c>
      <c r="AH576" s="138" t="str">
        <f t="shared" ca="1" si="685"/>
        <v/>
      </c>
      <c r="AI576" s="138" t="str">
        <f t="shared" ca="1" si="685"/>
        <v/>
      </c>
      <c r="AJ576" s="138" t="str">
        <f t="shared" ca="1" si="685"/>
        <v/>
      </c>
      <c r="AK576" s="151"/>
      <c r="AL576" s="151"/>
      <c r="AM576" s="151"/>
      <c r="AN576" s="151"/>
      <c r="AO576" s="151"/>
      <c r="AP576" s="151"/>
      <c r="AQ576" s="151"/>
      <c r="AR576" s="151"/>
      <c r="AS576" s="151"/>
      <c r="AT576" s="151"/>
      <c r="AU576" s="151"/>
      <c r="AV576" s="151"/>
      <c r="AW576" s="151"/>
      <c r="AX576" s="151"/>
      <c r="AY576" s="151"/>
      <c r="AZ576" s="151"/>
      <c r="BA576" s="151"/>
      <c r="BB576" s="151"/>
      <c r="BC576" s="151"/>
      <c r="BD576" s="151"/>
      <c r="BE576" s="151"/>
      <c r="BF576" s="151"/>
      <c r="BG576" s="151"/>
      <c r="BH576" s="151"/>
      <c r="BI576" s="151"/>
      <c r="BJ576" s="151"/>
      <c r="BK576" s="151"/>
      <c r="BL576" s="151"/>
      <c r="BM576" s="151"/>
      <c r="BN576" s="151"/>
      <c r="BO576" s="151"/>
      <c r="BP576" s="151"/>
      <c r="BQ576" s="151"/>
      <c r="BR576" s="151"/>
    </row>
    <row r="577" spans="1:70" s="115" customFormat="1" ht="33">
      <c r="A577" s="114"/>
      <c r="B577" s="121"/>
      <c r="C577" s="141">
        <f ca="1">IF(P581="Good",COUNTIF(INDIRECT("P1:P"&amp;ROW(P581)),"Good"))</f>
        <v>83</v>
      </c>
      <c r="D577" s="285" t="str">
        <f ca="1">IFERROR(SUM(Q581:AJ581)/SUM(Q580:AJ580),"-")</f>
        <v>-</v>
      </c>
      <c r="E577" s="139" t="e">
        <f ca="1">VLOOKUP(G577,'Code List'!B:D,2,0)</f>
        <v>#N/A</v>
      </c>
      <c r="F577" s="139" t="e">
        <f ca="1">VLOOKUP(G577,'Code List'!B:D,3,0)</f>
        <v>#N/A</v>
      </c>
      <c r="G577" s="87">
        <f ca="1">VLOOKUP(C577,'Code List'!A:B,2,0)</f>
        <v>0</v>
      </c>
      <c r="H577" s="195">
        <f ca="1">SUM(Q578:AJ578)-K577</f>
        <v>0</v>
      </c>
      <c r="I577" s="133"/>
      <c r="J577" s="211" t="e">
        <f ca="1">VLOOKUP(G577,'Code List'!B:G,6,0)</f>
        <v>#N/A</v>
      </c>
      <c r="K577" s="140">
        <f ca="1">SUMIFS(Stock!C:C,Stock!B:B,'DA Injection'!G577)+SUMIFS(Stock!C:C,Stock!B:B,VLOOKUP('DA Injection'!G577,'Code List'!$B:$K,10,0))</f>
        <v>0</v>
      </c>
      <c r="L577" s="140" t="e">
        <f ca="1">VLOOKUP(G577,'Code List'!B:F,4,0)</f>
        <v>#N/A</v>
      </c>
      <c r="M577" s="140" t="e">
        <f ca="1">VLOOKUP(G577,'Code List'!B:F,5,0)</f>
        <v>#N/A</v>
      </c>
      <c r="N577" s="197" t="e">
        <f t="shared" ca="1" si="623"/>
        <v>#N/A</v>
      </c>
      <c r="O577" s="134"/>
      <c r="P577" s="124" t="s">
        <v>231</v>
      </c>
      <c r="Q577" s="125" t="s">
        <v>228</v>
      </c>
      <c r="R577" s="126" t="s">
        <v>229</v>
      </c>
      <c r="S577" s="125" t="s">
        <v>228</v>
      </c>
      <c r="T577" s="126" t="s">
        <v>229</v>
      </c>
      <c r="U577" s="125" t="s">
        <v>228</v>
      </c>
      <c r="V577" s="126" t="s">
        <v>229</v>
      </c>
      <c r="W577" s="125" t="s">
        <v>228</v>
      </c>
      <c r="X577" s="126" t="s">
        <v>229</v>
      </c>
      <c r="Y577" s="125" t="s">
        <v>228</v>
      </c>
      <c r="Z577" s="126" t="s">
        <v>229</v>
      </c>
      <c r="AA577" s="125" t="s">
        <v>228</v>
      </c>
      <c r="AB577" s="126" t="s">
        <v>229</v>
      </c>
      <c r="AC577" s="125" t="s">
        <v>228</v>
      </c>
      <c r="AD577" s="126" t="s">
        <v>229</v>
      </c>
      <c r="AE577" s="125" t="s">
        <v>228</v>
      </c>
      <c r="AF577" s="126" t="s">
        <v>229</v>
      </c>
      <c r="AG577" s="125" t="s">
        <v>228</v>
      </c>
      <c r="AH577" s="126" t="s">
        <v>229</v>
      </c>
      <c r="AI577" s="125" t="s">
        <v>228</v>
      </c>
      <c r="AJ577" s="126" t="s">
        <v>229</v>
      </c>
      <c r="AK577" s="150"/>
      <c r="AL577" s="150"/>
      <c r="AM577" s="150"/>
      <c r="AN577" s="150"/>
      <c r="AO577" s="150"/>
      <c r="AP577" s="150"/>
      <c r="AQ577" s="150"/>
      <c r="AR577" s="150"/>
      <c r="AS577" s="150"/>
      <c r="AT577" s="150"/>
      <c r="AU577" s="150"/>
      <c r="AV577" s="150"/>
      <c r="AW577" s="150"/>
      <c r="AX577" s="150"/>
      <c r="AY577" s="150"/>
      <c r="AZ577" s="150"/>
      <c r="BA577" s="150"/>
      <c r="BB577" s="150"/>
      <c r="BC577" s="150"/>
      <c r="BD577" s="150"/>
      <c r="BE577" s="150"/>
      <c r="BF577" s="150"/>
      <c r="BG577" s="150"/>
      <c r="BH577" s="150"/>
      <c r="BI577" s="150"/>
      <c r="BJ577" s="150"/>
      <c r="BK577" s="150"/>
      <c r="BL577" s="150"/>
      <c r="BM577" s="150"/>
      <c r="BN577" s="150"/>
      <c r="BO577" s="150"/>
      <c r="BP577" s="150"/>
      <c r="BQ577" s="150"/>
      <c r="BR577" s="150"/>
    </row>
    <row r="578" spans="1:70" s="115" customFormat="1" ht="66.95" customHeight="1">
      <c r="A578" s="114"/>
      <c r="B578" s="121"/>
      <c r="C578" s="144">
        <f t="shared" ref="C578:M578" ca="1" si="686">C577</f>
        <v>83</v>
      </c>
      <c r="D578" s="264" t="str">
        <f t="shared" ca="1" si="686"/>
        <v>-</v>
      </c>
      <c r="E578" s="144" t="e">
        <f t="shared" ca="1" si="686"/>
        <v>#N/A</v>
      </c>
      <c r="F578" s="144" t="e">
        <f t="shared" ca="1" si="686"/>
        <v>#N/A</v>
      </c>
      <c r="G578" s="144">
        <f t="shared" ca="1" si="686"/>
        <v>0</v>
      </c>
      <c r="H578" s="196">
        <f t="shared" ca="1" si="686"/>
        <v>0</v>
      </c>
      <c r="I578" s="144">
        <f t="shared" si="686"/>
        <v>0</v>
      </c>
      <c r="J578" s="212" t="e">
        <f t="shared" ca="1" si="686"/>
        <v>#N/A</v>
      </c>
      <c r="K578" s="146">
        <f t="shared" ca="1" si="686"/>
        <v>0</v>
      </c>
      <c r="L578" s="146" t="e">
        <f t="shared" ca="1" si="686"/>
        <v>#N/A</v>
      </c>
      <c r="M578" s="146" t="e">
        <f t="shared" ca="1" si="686"/>
        <v>#N/A</v>
      </c>
      <c r="N578" s="193" t="e">
        <f t="shared" ca="1" si="623"/>
        <v>#N/A</v>
      </c>
      <c r="O578" s="134" t="s">
        <v>238</v>
      </c>
      <c r="P578" s="124"/>
      <c r="Q578" s="463">
        <f ca="1">IF(SUMIFS(INDIRECT("'PSI WM REF'!"&amp;SUBSTITUTE(ADDRESS(1,MATCH(Q$2,INDIRECT("'PSI WM REF'!"&amp;"5:5"),0)),"$1","")&amp;":"&amp;SUBSTITUTE(ADDRESS(1,MATCH(Q$2,INDIRECT("'PSI WM REF'!"&amp;"5:5"),0)),"$1","")),INDIRECT("'PSI WM REF'!"&amp;"C:C"),$G577,INDIRECT("'PSI WM REF'!"&amp;"U:U"),"3.Balance stock (only SEHC)")&gt;0,0,IF(ABS(SUMIFS(INDIRECT("'PSI WM REF'!"&amp;SUBSTITUTE(ADDRESS(1,MATCH(Q$2,INDIRECT("'PSI WM REF'!"&amp;"5:5"),0)),"$1","")&amp;":"&amp;SUBSTITUTE(ADDRESS(1,MATCH(Q$2,INDIRECT("'PSI WM REF'!"&amp;"5:5"),0)),"$1","")),INDIRECT("'PSI WM REF'!"&amp;"C:C"),$G577,INDIRECT("'PSI WM REF'!"&amp;"U:U"),"3.Balance stock (only SEHC)"))&gt;SUMIFS(INDIRECT("'PSI WM REF'!"&amp;SUBSTITUTE(ADDRESS(1,MATCH(Q$2,INDIRECT("'PSI WM REF'!"&amp;"5:5"),0)),"$1","")&amp;":"&amp;SUBSTITUTE(ADDRESS(1,MATCH(Q$2,INDIRECT("'PSI WM REF'!"&amp;"5:5"),0)),"$1","")),INDIRECT("'PSI WM REF'!"&amp;"C:C"),$G577,INDIRECT("'PSI WM REF'!"&amp;"U:U"),"1.Requirements (필요량)"),SUMIFS(INDIRECT("'PSI WM REF'!"&amp;SUBSTITUTE(ADDRESS(1,MATCH(Q$2,INDIRECT("'PSI WM REF'!"&amp;"5:5"),0)),"$1","")&amp;":"&amp;SUBSTITUTE(ADDRESS(1,MATCH(Q$2,INDIRECT("'PSI WM REF'!"&amp;"5:5"),0)),"$1","")),INDIRECT("'PSI WM REF'!"&amp;"C:C"),$G577,INDIRECT("'PSI WM REF'!"&amp;"U:U"),"1.Requirements (필요량)"),ABS(SUMIFS(INDIRECT("'PSI WM REF'!"&amp;SUBSTITUTE(ADDRESS(1,MATCH(Q$2,INDIRECT("'PSI WM REF'!"&amp;"5:5"),0)),"$1","")&amp;":"&amp;SUBSTITUTE(ADDRESS(1,MATCH(Q$2,INDIRECT("'PSI WM REF'!"&amp;"5:5"),0)),"$1","")),INDIRECT("'PSI WM REF'!"&amp;"C:C"),$G577,INDIRECT("'PSI WM REF'!"&amp;"U:U"),"3.Balance stock (only SEHC)"))))+N(" [[[[               Comment: WM REF PSI              ]]]")+IFERROR(SUMIFS(INDIRECT("'PSI VC'!"&amp;SUBSTITUTE(ADDRESS(1,MATCH(Q$2,INDIRECT("'PSI VC'!"&amp;"3:3"),0)),"$1","")&amp;":"&amp;SUBSTITUTE(ADDRESS(1,MATCH(Q$2,INDIRECT("'PSI VC'!"&amp;"3:3"),0)),"$1","")),INDIRECT("'PSI VC'!"&amp;"A:A"),$G577),0)+N("[[[                    Comment: VC PSI                    ]]]")+SUMIFS(INDIRECT("'Assy PSI Shortage'!"&amp;SUBSTITUTE(ADDRESS(1,42+MATCH(Q$2,INDIRECT("'Assy PSI Shortage'!"&amp;"AQ2:BA2"),0)),"$1","")&amp;":"&amp;SUBSTITUTE(ADDRESS(1,42+MATCH(Q$2,INDIRECT("'Assy PSI Shortage'!"&amp;"AQ2:BA2"),0)),"$1","")),'Assy PSI Shortage'!$AP:$AP,'DA Injection'!$G577)+N("[[[                    Comment: Assy PSI                    ]]]")</f>
        <v>0</v>
      </c>
      <c r="R578" s="464"/>
      <c r="S578" s="463">
        <f ca="1">IF(SUMIFS(INDIRECT("'PSI WM REF'!"&amp;SUBSTITUTE(ADDRESS(1,MATCH(S$2,INDIRECT("'PSI WM REF'!"&amp;"5:5"),0)),"$1","")&amp;":"&amp;SUBSTITUTE(ADDRESS(1,MATCH(S$2,INDIRECT("'PSI WM REF'!"&amp;"5:5"),0)),"$1","")),INDIRECT("'PSI WM REF'!"&amp;"C:C"),$G577,INDIRECT("'PSI WM REF'!"&amp;"U:U"),"3.Balance stock (only SEHC)")&gt;0,0,IF(ABS(SUMIFS(INDIRECT("'PSI WM REF'!"&amp;SUBSTITUTE(ADDRESS(1,MATCH(S$2,INDIRECT("'PSI WM REF'!"&amp;"5:5"),0)),"$1","")&amp;":"&amp;SUBSTITUTE(ADDRESS(1,MATCH(S$2,INDIRECT("'PSI WM REF'!"&amp;"5:5"),0)),"$1","")),INDIRECT("'PSI WM REF'!"&amp;"C:C"),$G577,INDIRECT("'PSI WM REF'!"&amp;"U:U"),"3.Balance stock (only SEHC)"))&gt;SUMIFS(INDIRECT("'PSI WM REF'!"&amp;SUBSTITUTE(ADDRESS(1,MATCH(S$2,INDIRECT("'PSI WM REF'!"&amp;"5:5"),0)),"$1","")&amp;":"&amp;SUBSTITUTE(ADDRESS(1,MATCH(S$2,INDIRECT("'PSI WM REF'!"&amp;"5:5"),0)),"$1","")),INDIRECT("'PSI WM REF'!"&amp;"C:C"),$G577,INDIRECT("'PSI WM REF'!"&amp;"U:U"),"1.Requirements (필요량)"),SUMIFS(INDIRECT("'PSI WM REF'!"&amp;SUBSTITUTE(ADDRESS(1,MATCH(S$2,INDIRECT("'PSI WM REF'!"&amp;"5:5"),0)),"$1","")&amp;":"&amp;SUBSTITUTE(ADDRESS(1,MATCH(S$2,INDIRECT("'PSI WM REF'!"&amp;"5:5"),0)),"$1","")),INDIRECT("'PSI WM REF'!"&amp;"C:C"),$G577,INDIRECT("'PSI WM REF'!"&amp;"U:U"),"1.Requirements (필요량)"),ABS(SUMIFS(INDIRECT("'PSI WM REF'!"&amp;SUBSTITUTE(ADDRESS(1,MATCH(S$2,INDIRECT("'PSI WM REF'!"&amp;"5:5"),0)),"$1","")&amp;":"&amp;SUBSTITUTE(ADDRESS(1,MATCH(S$2,INDIRECT("'PSI WM REF'!"&amp;"5:5"),0)),"$1","")),INDIRECT("'PSI WM REF'!"&amp;"C:C"),$G577,INDIRECT("'PSI WM REF'!"&amp;"U:U"),"3.Balance stock (only SEHC)"))))+N(" [[[[               Comment: WM REF PSI              ]]]")+IFERROR(SUMIFS(INDIRECT("'PSI VC'!"&amp;SUBSTITUTE(ADDRESS(1,MATCH(S$2,INDIRECT("'PSI VC'!"&amp;"3:3"),0)),"$1","")&amp;":"&amp;SUBSTITUTE(ADDRESS(1,MATCH(S$2,INDIRECT("'PSI VC'!"&amp;"3:3"),0)),"$1","")),INDIRECT("'PSI VC'!"&amp;"A:A"),$G577),0)+N("[[[                    Comment: VC PSI                    ]]]")+SUMIFS(INDIRECT("'Assy PSI Shortage'!"&amp;SUBSTITUTE(ADDRESS(1,42+MATCH(S$2,INDIRECT("'Assy PSI Shortage'!"&amp;"AQ2:BA2"),0)),"$1","")&amp;":"&amp;SUBSTITUTE(ADDRESS(1,42+MATCH(S$2,INDIRECT("'Assy PSI Shortage'!"&amp;"AQ2:BA2"),0)),"$1","")),'Assy PSI Shortage'!$AP:$AP,'DA Injection'!$G577)+N("[[[                    Comment: Assy PSI                    ]]]")</f>
        <v>0</v>
      </c>
      <c r="T578" s="464"/>
      <c r="U578" s="463">
        <f ca="1">IF(SUMIFS(INDIRECT("'PSI WM REF'!"&amp;SUBSTITUTE(ADDRESS(1,MATCH(U$2,INDIRECT("'PSI WM REF'!"&amp;"5:5"),0)),"$1","")&amp;":"&amp;SUBSTITUTE(ADDRESS(1,MATCH(U$2,INDIRECT("'PSI WM REF'!"&amp;"5:5"),0)),"$1","")),INDIRECT("'PSI WM REF'!"&amp;"C:C"),$G577,INDIRECT("'PSI WM REF'!"&amp;"U:U"),"3.Balance stock (only SEHC)")&gt;0,0,IF(ABS(SUMIFS(INDIRECT("'PSI WM REF'!"&amp;SUBSTITUTE(ADDRESS(1,MATCH(U$2,INDIRECT("'PSI WM REF'!"&amp;"5:5"),0)),"$1","")&amp;":"&amp;SUBSTITUTE(ADDRESS(1,MATCH(U$2,INDIRECT("'PSI WM REF'!"&amp;"5:5"),0)),"$1","")),INDIRECT("'PSI WM REF'!"&amp;"C:C"),$G577,INDIRECT("'PSI WM REF'!"&amp;"U:U"),"3.Balance stock (only SEHC)"))&gt;SUMIFS(INDIRECT("'PSI WM REF'!"&amp;SUBSTITUTE(ADDRESS(1,MATCH(U$2,INDIRECT("'PSI WM REF'!"&amp;"5:5"),0)),"$1","")&amp;":"&amp;SUBSTITUTE(ADDRESS(1,MATCH(U$2,INDIRECT("'PSI WM REF'!"&amp;"5:5"),0)),"$1","")),INDIRECT("'PSI WM REF'!"&amp;"C:C"),$G577,INDIRECT("'PSI WM REF'!"&amp;"U:U"),"1.Requirements (필요량)"),SUMIFS(INDIRECT("'PSI WM REF'!"&amp;SUBSTITUTE(ADDRESS(1,MATCH(U$2,INDIRECT("'PSI WM REF'!"&amp;"5:5"),0)),"$1","")&amp;":"&amp;SUBSTITUTE(ADDRESS(1,MATCH(U$2,INDIRECT("'PSI WM REF'!"&amp;"5:5"),0)),"$1","")),INDIRECT("'PSI WM REF'!"&amp;"C:C"),$G577,INDIRECT("'PSI WM REF'!"&amp;"U:U"),"1.Requirements (필요량)"),ABS(SUMIFS(INDIRECT("'PSI WM REF'!"&amp;SUBSTITUTE(ADDRESS(1,MATCH(U$2,INDIRECT("'PSI WM REF'!"&amp;"5:5"),0)),"$1","")&amp;":"&amp;SUBSTITUTE(ADDRESS(1,MATCH(U$2,INDIRECT("'PSI WM REF'!"&amp;"5:5"),0)),"$1","")),INDIRECT("'PSI WM REF'!"&amp;"C:C"),$G577,INDIRECT("'PSI WM REF'!"&amp;"U:U"),"3.Balance stock (only SEHC)"))))+N(" [[[[               Comment: WM REF PSI              ]]]")+IFERROR(SUMIFS(INDIRECT("'PSI VC'!"&amp;SUBSTITUTE(ADDRESS(1,MATCH(U$2,INDIRECT("'PSI VC'!"&amp;"3:3"),0)),"$1","")&amp;":"&amp;SUBSTITUTE(ADDRESS(1,MATCH(U$2,INDIRECT("'PSI VC'!"&amp;"3:3"),0)),"$1","")),INDIRECT("'PSI VC'!"&amp;"A:A"),$G577),0)+N("[[[                    Comment: VC PSI                    ]]]")+SUMIFS(INDIRECT("'Assy PSI Shortage'!"&amp;SUBSTITUTE(ADDRESS(1,42+MATCH(U$2,INDIRECT("'Assy PSI Shortage'!"&amp;"AQ2:BA2"),0)),"$1","")&amp;":"&amp;SUBSTITUTE(ADDRESS(1,42+MATCH(U$2,INDIRECT("'Assy PSI Shortage'!"&amp;"AQ2:BA2"),0)),"$1","")),'Assy PSI Shortage'!$AP:$AP,'DA Injection'!$G577)+N("[[[                    Comment: Assy PSI                    ]]]")</f>
        <v>0</v>
      </c>
      <c r="V578" s="464"/>
      <c r="W578" s="463">
        <f ca="1">IF(SUMIFS(INDIRECT("'PSI WM REF'!"&amp;SUBSTITUTE(ADDRESS(1,MATCH(W$2,INDIRECT("'PSI WM REF'!"&amp;"5:5"),0)),"$1","")&amp;":"&amp;SUBSTITUTE(ADDRESS(1,MATCH(W$2,INDIRECT("'PSI WM REF'!"&amp;"5:5"),0)),"$1","")),INDIRECT("'PSI WM REF'!"&amp;"C:C"),$G577,INDIRECT("'PSI WM REF'!"&amp;"U:U"),"3.Balance stock (only SEHC)")&gt;0,0,IF(ABS(SUMIFS(INDIRECT("'PSI WM REF'!"&amp;SUBSTITUTE(ADDRESS(1,MATCH(W$2,INDIRECT("'PSI WM REF'!"&amp;"5:5"),0)),"$1","")&amp;":"&amp;SUBSTITUTE(ADDRESS(1,MATCH(W$2,INDIRECT("'PSI WM REF'!"&amp;"5:5"),0)),"$1","")),INDIRECT("'PSI WM REF'!"&amp;"C:C"),$G577,INDIRECT("'PSI WM REF'!"&amp;"U:U"),"3.Balance stock (only SEHC)"))&gt;SUMIFS(INDIRECT("'PSI WM REF'!"&amp;SUBSTITUTE(ADDRESS(1,MATCH(W$2,INDIRECT("'PSI WM REF'!"&amp;"5:5"),0)),"$1","")&amp;":"&amp;SUBSTITUTE(ADDRESS(1,MATCH(W$2,INDIRECT("'PSI WM REF'!"&amp;"5:5"),0)),"$1","")),INDIRECT("'PSI WM REF'!"&amp;"C:C"),$G577,INDIRECT("'PSI WM REF'!"&amp;"U:U"),"1.Requirements (필요량)"),SUMIFS(INDIRECT("'PSI WM REF'!"&amp;SUBSTITUTE(ADDRESS(1,MATCH(W$2,INDIRECT("'PSI WM REF'!"&amp;"5:5"),0)),"$1","")&amp;":"&amp;SUBSTITUTE(ADDRESS(1,MATCH(W$2,INDIRECT("'PSI WM REF'!"&amp;"5:5"),0)),"$1","")),INDIRECT("'PSI WM REF'!"&amp;"C:C"),$G577,INDIRECT("'PSI WM REF'!"&amp;"U:U"),"1.Requirements (필요량)"),ABS(SUMIFS(INDIRECT("'PSI WM REF'!"&amp;SUBSTITUTE(ADDRESS(1,MATCH(W$2,INDIRECT("'PSI WM REF'!"&amp;"5:5"),0)),"$1","")&amp;":"&amp;SUBSTITUTE(ADDRESS(1,MATCH(W$2,INDIRECT("'PSI WM REF'!"&amp;"5:5"),0)),"$1","")),INDIRECT("'PSI WM REF'!"&amp;"C:C"),$G577,INDIRECT("'PSI WM REF'!"&amp;"U:U"),"3.Balance stock (only SEHC)"))))+N(" [[[[               Comment: WM REF PSI              ]]]")+IFERROR(SUMIFS(INDIRECT("'PSI VC'!"&amp;SUBSTITUTE(ADDRESS(1,MATCH(W$2,INDIRECT("'PSI VC'!"&amp;"3:3"),0)),"$1","")&amp;":"&amp;SUBSTITUTE(ADDRESS(1,MATCH(W$2,INDIRECT("'PSI VC'!"&amp;"3:3"),0)),"$1","")),INDIRECT("'PSI VC'!"&amp;"A:A"),$G577),0)+N("[[[                    Comment: VC PSI                    ]]]")+SUMIFS(INDIRECT("'Assy PSI Shortage'!"&amp;SUBSTITUTE(ADDRESS(1,42+MATCH(W$2,INDIRECT("'Assy PSI Shortage'!"&amp;"AQ2:BA2"),0)),"$1","")&amp;":"&amp;SUBSTITUTE(ADDRESS(1,42+MATCH(W$2,INDIRECT("'Assy PSI Shortage'!"&amp;"AQ2:BA2"),0)),"$1","")),'Assy PSI Shortage'!$AP:$AP,'DA Injection'!$G577)+N("[[[                    Comment: Assy PSI                    ]]]")</f>
        <v>0</v>
      </c>
      <c r="X578" s="464"/>
      <c r="Y578" s="463">
        <f ca="1">IF(SUMIFS(INDIRECT("'PSI WM REF'!"&amp;SUBSTITUTE(ADDRESS(1,MATCH(Y$2,INDIRECT("'PSI WM REF'!"&amp;"5:5"),0)),"$1","")&amp;":"&amp;SUBSTITUTE(ADDRESS(1,MATCH(Y$2,INDIRECT("'PSI WM REF'!"&amp;"5:5"),0)),"$1","")),INDIRECT("'PSI WM REF'!"&amp;"C:C"),$G577,INDIRECT("'PSI WM REF'!"&amp;"U:U"),"3.Balance stock (only SEHC)")&gt;0,0,IF(ABS(SUMIFS(INDIRECT("'PSI WM REF'!"&amp;SUBSTITUTE(ADDRESS(1,MATCH(Y$2,INDIRECT("'PSI WM REF'!"&amp;"5:5"),0)),"$1","")&amp;":"&amp;SUBSTITUTE(ADDRESS(1,MATCH(Y$2,INDIRECT("'PSI WM REF'!"&amp;"5:5"),0)),"$1","")),INDIRECT("'PSI WM REF'!"&amp;"C:C"),$G577,INDIRECT("'PSI WM REF'!"&amp;"U:U"),"3.Balance stock (only SEHC)"))&gt;SUMIFS(INDIRECT("'PSI WM REF'!"&amp;SUBSTITUTE(ADDRESS(1,MATCH(Y$2,INDIRECT("'PSI WM REF'!"&amp;"5:5"),0)),"$1","")&amp;":"&amp;SUBSTITUTE(ADDRESS(1,MATCH(Y$2,INDIRECT("'PSI WM REF'!"&amp;"5:5"),0)),"$1","")),INDIRECT("'PSI WM REF'!"&amp;"C:C"),$G577,INDIRECT("'PSI WM REF'!"&amp;"U:U"),"1.Requirements (필요량)"),SUMIFS(INDIRECT("'PSI WM REF'!"&amp;SUBSTITUTE(ADDRESS(1,MATCH(Y$2,INDIRECT("'PSI WM REF'!"&amp;"5:5"),0)),"$1","")&amp;":"&amp;SUBSTITUTE(ADDRESS(1,MATCH(Y$2,INDIRECT("'PSI WM REF'!"&amp;"5:5"),0)),"$1","")),INDIRECT("'PSI WM REF'!"&amp;"C:C"),$G577,INDIRECT("'PSI WM REF'!"&amp;"U:U"),"1.Requirements (필요량)"),ABS(SUMIFS(INDIRECT("'PSI WM REF'!"&amp;SUBSTITUTE(ADDRESS(1,MATCH(Y$2,INDIRECT("'PSI WM REF'!"&amp;"5:5"),0)),"$1","")&amp;":"&amp;SUBSTITUTE(ADDRESS(1,MATCH(Y$2,INDIRECT("'PSI WM REF'!"&amp;"5:5"),0)),"$1","")),INDIRECT("'PSI WM REF'!"&amp;"C:C"),$G577,INDIRECT("'PSI WM REF'!"&amp;"U:U"),"3.Balance stock (only SEHC)"))))+N(" [[[[               Comment: WM REF PSI              ]]]")+IFERROR(SUMIFS(INDIRECT("'PSI VC'!"&amp;SUBSTITUTE(ADDRESS(1,MATCH(Y$2,INDIRECT("'PSI VC'!"&amp;"3:3"),0)),"$1","")&amp;":"&amp;SUBSTITUTE(ADDRESS(1,MATCH(Y$2,INDIRECT("'PSI VC'!"&amp;"3:3"),0)),"$1","")),INDIRECT("'PSI VC'!"&amp;"A:A"),$G577),0)+N("[[[                    Comment: VC PSI                    ]]]")+SUMIFS(INDIRECT("'Assy PSI Shortage'!"&amp;SUBSTITUTE(ADDRESS(1,42+MATCH(Y$2,INDIRECT("'Assy PSI Shortage'!"&amp;"AQ2:BA2"),0)),"$1","")&amp;":"&amp;SUBSTITUTE(ADDRESS(1,42+MATCH(Y$2,INDIRECT("'Assy PSI Shortage'!"&amp;"AQ2:BA2"),0)),"$1","")),'Assy PSI Shortage'!$AP:$AP,'DA Injection'!$G577)+N("[[[                    Comment: Assy PSI                    ]]]")</f>
        <v>0</v>
      </c>
      <c r="Z578" s="464"/>
      <c r="AA578" s="463">
        <f ca="1">IF(SUMIFS(INDIRECT("'PSI WM REF'!"&amp;SUBSTITUTE(ADDRESS(1,MATCH(AA$2,INDIRECT("'PSI WM REF'!"&amp;"5:5"),0)),"$1","")&amp;":"&amp;SUBSTITUTE(ADDRESS(1,MATCH(AA$2,INDIRECT("'PSI WM REF'!"&amp;"5:5"),0)),"$1","")),INDIRECT("'PSI WM REF'!"&amp;"C:C"),$G577,INDIRECT("'PSI WM REF'!"&amp;"U:U"),"3.Balance stock (only SEHC)")&gt;0,0,IF(ABS(SUMIFS(INDIRECT("'PSI WM REF'!"&amp;SUBSTITUTE(ADDRESS(1,MATCH(AA$2,INDIRECT("'PSI WM REF'!"&amp;"5:5"),0)),"$1","")&amp;":"&amp;SUBSTITUTE(ADDRESS(1,MATCH(AA$2,INDIRECT("'PSI WM REF'!"&amp;"5:5"),0)),"$1","")),INDIRECT("'PSI WM REF'!"&amp;"C:C"),$G577,INDIRECT("'PSI WM REF'!"&amp;"U:U"),"3.Balance stock (only SEHC)"))&gt;SUMIFS(INDIRECT("'PSI WM REF'!"&amp;SUBSTITUTE(ADDRESS(1,MATCH(AA$2,INDIRECT("'PSI WM REF'!"&amp;"5:5"),0)),"$1","")&amp;":"&amp;SUBSTITUTE(ADDRESS(1,MATCH(AA$2,INDIRECT("'PSI WM REF'!"&amp;"5:5"),0)),"$1","")),INDIRECT("'PSI WM REF'!"&amp;"C:C"),$G577,INDIRECT("'PSI WM REF'!"&amp;"U:U"),"1.Requirements (필요량)"),SUMIFS(INDIRECT("'PSI WM REF'!"&amp;SUBSTITUTE(ADDRESS(1,MATCH(AA$2,INDIRECT("'PSI WM REF'!"&amp;"5:5"),0)),"$1","")&amp;":"&amp;SUBSTITUTE(ADDRESS(1,MATCH(AA$2,INDIRECT("'PSI WM REF'!"&amp;"5:5"),0)),"$1","")),INDIRECT("'PSI WM REF'!"&amp;"C:C"),$G577,INDIRECT("'PSI WM REF'!"&amp;"U:U"),"1.Requirements (필요량)"),ABS(SUMIFS(INDIRECT("'PSI WM REF'!"&amp;SUBSTITUTE(ADDRESS(1,MATCH(AA$2,INDIRECT("'PSI WM REF'!"&amp;"5:5"),0)),"$1","")&amp;":"&amp;SUBSTITUTE(ADDRESS(1,MATCH(AA$2,INDIRECT("'PSI WM REF'!"&amp;"5:5"),0)),"$1","")),INDIRECT("'PSI WM REF'!"&amp;"C:C"),$G577,INDIRECT("'PSI WM REF'!"&amp;"U:U"),"3.Balance stock (only SEHC)"))))+N(" [[[[               Comment: WM REF PSI              ]]]")+IFERROR(SUMIFS(INDIRECT("'PSI VC'!"&amp;SUBSTITUTE(ADDRESS(1,MATCH(AA$2,INDIRECT("'PSI VC'!"&amp;"3:3"),0)),"$1","")&amp;":"&amp;SUBSTITUTE(ADDRESS(1,MATCH(AA$2,INDIRECT("'PSI VC'!"&amp;"3:3"),0)),"$1","")),INDIRECT("'PSI VC'!"&amp;"A:A"),$G577),0)+N("[[[                    Comment: VC PSI                    ]]]")+SUMIFS(INDIRECT("'Assy PSI Shortage'!"&amp;SUBSTITUTE(ADDRESS(1,42+MATCH(AA$2,INDIRECT("'Assy PSI Shortage'!"&amp;"AQ2:BA2"),0)),"$1","")&amp;":"&amp;SUBSTITUTE(ADDRESS(1,42+MATCH(AA$2,INDIRECT("'Assy PSI Shortage'!"&amp;"AQ2:BA2"),0)),"$1","")),'Assy PSI Shortage'!$AP:$AP,'DA Injection'!$G577)+N("[[[                    Comment: Assy PSI                    ]]]")</f>
        <v>0</v>
      </c>
      <c r="AB578" s="464"/>
      <c r="AC578" s="463">
        <f ca="1">IF(SUMIFS(INDIRECT("'PSI WM REF'!"&amp;SUBSTITUTE(ADDRESS(1,MATCH(AC$2,INDIRECT("'PSI WM REF'!"&amp;"5:5"),0)),"$1","")&amp;":"&amp;SUBSTITUTE(ADDRESS(1,MATCH(AC$2,INDIRECT("'PSI WM REF'!"&amp;"5:5"),0)),"$1","")),INDIRECT("'PSI WM REF'!"&amp;"C:C"),$G577,INDIRECT("'PSI WM REF'!"&amp;"U:U"),"3.Balance stock (only SEHC)")&gt;0,0,IF(ABS(SUMIFS(INDIRECT("'PSI WM REF'!"&amp;SUBSTITUTE(ADDRESS(1,MATCH(AC$2,INDIRECT("'PSI WM REF'!"&amp;"5:5"),0)),"$1","")&amp;":"&amp;SUBSTITUTE(ADDRESS(1,MATCH(AC$2,INDIRECT("'PSI WM REF'!"&amp;"5:5"),0)),"$1","")),INDIRECT("'PSI WM REF'!"&amp;"C:C"),$G577,INDIRECT("'PSI WM REF'!"&amp;"U:U"),"3.Balance stock (only SEHC)"))&gt;SUMIFS(INDIRECT("'PSI WM REF'!"&amp;SUBSTITUTE(ADDRESS(1,MATCH(AC$2,INDIRECT("'PSI WM REF'!"&amp;"5:5"),0)),"$1","")&amp;":"&amp;SUBSTITUTE(ADDRESS(1,MATCH(AC$2,INDIRECT("'PSI WM REF'!"&amp;"5:5"),0)),"$1","")),INDIRECT("'PSI WM REF'!"&amp;"C:C"),$G577,INDIRECT("'PSI WM REF'!"&amp;"U:U"),"1.Requirements (필요량)"),SUMIFS(INDIRECT("'PSI WM REF'!"&amp;SUBSTITUTE(ADDRESS(1,MATCH(AC$2,INDIRECT("'PSI WM REF'!"&amp;"5:5"),0)),"$1","")&amp;":"&amp;SUBSTITUTE(ADDRESS(1,MATCH(AC$2,INDIRECT("'PSI WM REF'!"&amp;"5:5"),0)),"$1","")),INDIRECT("'PSI WM REF'!"&amp;"C:C"),$G577,INDIRECT("'PSI WM REF'!"&amp;"U:U"),"1.Requirements (필요량)"),ABS(SUMIFS(INDIRECT("'PSI WM REF'!"&amp;SUBSTITUTE(ADDRESS(1,MATCH(AC$2,INDIRECT("'PSI WM REF'!"&amp;"5:5"),0)),"$1","")&amp;":"&amp;SUBSTITUTE(ADDRESS(1,MATCH(AC$2,INDIRECT("'PSI WM REF'!"&amp;"5:5"),0)),"$1","")),INDIRECT("'PSI WM REF'!"&amp;"C:C"),$G577,INDIRECT("'PSI WM REF'!"&amp;"U:U"),"3.Balance stock (only SEHC)"))))+N(" [[[[               Comment: WM REF PSI              ]]]")+IFERROR(SUMIFS(INDIRECT("'PSI VC'!"&amp;SUBSTITUTE(ADDRESS(1,MATCH(AC$2,INDIRECT("'PSI VC'!"&amp;"3:3"),0)),"$1","")&amp;":"&amp;SUBSTITUTE(ADDRESS(1,MATCH(AC$2,INDIRECT("'PSI VC'!"&amp;"3:3"),0)),"$1","")),INDIRECT("'PSI VC'!"&amp;"A:A"),$G577),0)+N("[[[                    Comment: VC PSI                    ]]]")+SUMIFS(INDIRECT("'Assy PSI Shortage'!"&amp;SUBSTITUTE(ADDRESS(1,42+MATCH(AC$2,INDIRECT("'Assy PSI Shortage'!"&amp;"AQ2:BA2"),0)),"$1","")&amp;":"&amp;SUBSTITUTE(ADDRESS(1,42+MATCH(AC$2,INDIRECT("'Assy PSI Shortage'!"&amp;"AQ2:BA2"),0)),"$1","")),'Assy PSI Shortage'!$AP:$AP,'DA Injection'!$G577)+N("[[[                    Comment: Assy PSI                    ]]]")</f>
        <v>0</v>
      </c>
      <c r="AD578" s="464"/>
      <c r="AE578" s="463">
        <f ca="1">IF(SUMIFS(INDIRECT("'PSI WM REF'!"&amp;SUBSTITUTE(ADDRESS(1,MATCH(AE$2,INDIRECT("'PSI WM REF'!"&amp;"5:5"),0)),"$1","")&amp;":"&amp;SUBSTITUTE(ADDRESS(1,MATCH(AE$2,INDIRECT("'PSI WM REF'!"&amp;"5:5"),0)),"$1","")),INDIRECT("'PSI WM REF'!"&amp;"C:C"),$G577,INDIRECT("'PSI WM REF'!"&amp;"U:U"),"3.Balance stock (only SEHC)")&gt;0,0,IF(ABS(SUMIFS(INDIRECT("'PSI WM REF'!"&amp;SUBSTITUTE(ADDRESS(1,MATCH(AE$2,INDIRECT("'PSI WM REF'!"&amp;"5:5"),0)),"$1","")&amp;":"&amp;SUBSTITUTE(ADDRESS(1,MATCH(AE$2,INDIRECT("'PSI WM REF'!"&amp;"5:5"),0)),"$1","")),INDIRECT("'PSI WM REF'!"&amp;"C:C"),$G577,INDIRECT("'PSI WM REF'!"&amp;"U:U"),"3.Balance stock (only SEHC)"))&gt;SUMIFS(INDIRECT("'PSI WM REF'!"&amp;SUBSTITUTE(ADDRESS(1,MATCH(AE$2,INDIRECT("'PSI WM REF'!"&amp;"5:5"),0)),"$1","")&amp;":"&amp;SUBSTITUTE(ADDRESS(1,MATCH(AE$2,INDIRECT("'PSI WM REF'!"&amp;"5:5"),0)),"$1","")),INDIRECT("'PSI WM REF'!"&amp;"C:C"),$G577,INDIRECT("'PSI WM REF'!"&amp;"U:U"),"1.Requirements (필요량)"),SUMIFS(INDIRECT("'PSI WM REF'!"&amp;SUBSTITUTE(ADDRESS(1,MATCH(AE$2,INDIRECT("'PSI WM REF'!"&amp;"5:5"),0)),"$1","")&amp;":"&amp;SUBSTITUTE(ADDRESS(1,MATCH(AE$2,INDIRECT("'PSI WM REF'!"&amp;"5:5"),0)),"$1","")),INDIRECT("'PSI WM REF'!"&amp;"C:C"),$G577,INDIRECT("'PSI WM REF'!"&amp;"U:U"),"1.Requirements (필요량)"),ABS(SUMIFS(INDIRECT("'PSI WM REF'!"&amp;SUBSTITUTE(ADDRESS(1,MATCH(AE$2,INDIRECT("'PSI WM REF'!"&amp;"5:5"),0)),"$1","")&amp;":"&amp;SUBSTITUTE(ADDRESS(1,MATCH(AE$2,INDIRECT("'PSI WM REF'!"&amp;"5:5"),0)),"$1","")),INDIRECT("'PSI WM REF'!"&amp;"C:C"),$G577,INDIRECT("'PSI WM REF'!"&amp;"U:U"),"3.Balance stock (only SEHC)"))))+N(" [[[[               Comment: WM REF PSI              ]]]")+IFERROR(SUMIFS(INDIRECT("'PSI VC'!"&amp;SUBSTITUTE(ADDRESS(1,MATCH(AE$2,INDIRECT("'PSI VC'!"&amp;"3:3"),0)),"$1","")&amp;":"&amp;SUBSTITUTE(ADDRESS(1,MATCH(AE$2,INDIRECT("'PSI VC'!"&amp;"3:3"),0)),"$1","")),INDIRECT("'PSI VC'!"&amp;"A:A"),$G577),0)+N("[[[                    Comment: VC PSI                    ]]]")+SUMIFS(INDIRECT("'Assy PSI Shortage'!"&amp;SUBSTITUTE(ADDRESS(1,42+MATCH(AE$2,INDIRECT("'Assy PSI Shortage'!"&amp;"AQ2:BA2"),0)),"$1","")&amp;":"&amp;SUBSTITUTE(ADDRESS(1,42+MATCH(AE$2,INDIRECT("'Assy PSI Shortage'!"&amp;"AQ2:BA2"),0)),"$1","")),'Assy PSI Shortage'!$AP:$AP,'DA Injection'!$G577)+N("[[[                    Comment: Assy PSI                    ]]]")</f>
        <v>0</v>
      </c>
      <c r="AF578" s="464"/>
      <c r="AG578" s="463">
        <f ca="1">IF(SUMIFS(INDIRECT("'PSI WM REF'!"&amp;SUBSTITUTE(ADDRESS(1,MATCH(AG$2,INDIRECT("'PSI WM REF'!"&amp;"5:5"),0)),"$1","")&amp;":"&amp;SUBSTITUTE(ADDRESS(1,MATCH(AG$2,INDIRECT("'PSI WM REF'!"&amp;"5:5"),0)),"$1","")),INDIRECT("'PSI WM REF'!"&amp;"C:C"),$G577,INDIRECT("'PSI WM REF'!"&amp;"U:U"),"3.Balance stock (only SEHC)")&gt;0,0,IF(ABS(SUMIFS(INDIRECT("'PSI WM REF'!"&amp;SUBSTITUTE(ADDRESS(1,MATCH(AG$2,INDIRECT("'PSI WM REF'!"&amp;"5:5"),0)),"$1","")&amp;":"&amp;SUBSTITUTE(ADDRESS(1,MATCH(AG$2,INDIRECT("'PSI WM REF'!"&amp;"5:5"),0)),"$1","")),INDIRECT("'PSI WM REF'!"&amp;"C:C"),$G577,INDIRECT("'PSI WM REF'!"&amp;"U:U"),"3.Balance stock (only SEHC)"))&gt;SUMIFS(INDIRECT("'PSI WM REF'!"&amp;SUBSTITUTE(ADDRESS(1,MATCH(AG$2,INDIRECT("'PSI WM REF'!"&amp;"5:5"),0)),"$1","")&amp;":"&amp;SUBSTITUTE(ADDRESS(1,MATCH(AG$2,INDIRECT("'PSI WM REF'!"&amp;"5:5"),0)),"$1","")),INDIRECT("'PSI WM REF'!"&amp;"C:C"),$G577,INDIRECT("'PSI WM REF'!"&amp;"U:U"),"1.Requirements (필요량)"),SUMIFS(INDIRECT("'PSI WM REF'!"&amp;SUBSTITUTE(ADDRESS(1,MATCH(AG$2,INDIRECT("'PSI WM REF'!"&amp;"5:5"),0)),"$1","")&amp;":"&amp;SUBSTITUTE(ADDRESS(1,MATCH(AG$2,INDIRECT("'PSI WM REF'!"&amp;"5:5"),0)),"$1","")),INDIRECT("'PSI WM REF'!"&amp;"C:C"),$G577,INDIRECT("'PSI WM REF'!"&amp;"U:U"),"1.Requirements (필요량)"),ABS(SUMIFS(INDIRECT("'PSI WM REF'!"&amp;SUBSTITUTE(ADDRESS(1,MATCH(AG$2,INDIRECT("'PSI WM REF'!"&amp;"5:5"),0)),"$1","")&amp;":"&amp;SUBSTITUTE(ADDRESS(1,MATCH(AG$2,INDIRECT("'PSI WM REF'!"&amp;"5:5"),0)),"$1","")),INDIRECT("'PSI WM REF'!"&amp;"C:C"),$G577,INDIRECT("'PSI WM REF'!"&amp;"U:U"),"3.Balance stock (only SEHC)"))))+N(" [[[[               Comment: WM REF PSI              ]]]")+IFERROR(SUMIFS(INDIRECT("'PSI VC'!"&amp;SUBSTITUTE(ADDRESS(1,MATCH(AG$2,INDIRECT("'PSI VC'!"&amp;"3:3"),0)),"$1","")&amp;":"&amp;SUBSTITUTE(ADDRESS(1,MATCH(AG$2,INDIRECT("'PSI VC'!"&amp;"3:3"),0)),"$1","")),INDIRECT("'PSI VC'!"&amp;"A:A"),$G577),0)+N("[[[                    Comment: VC PSI                    ]]]")+SUMIFS(INDIRECT("'Assy PSI Shortage'!"&amp;SUBSTITUTE(ADDRESS(1,42+MATCH(AG$2,INDIRECT("'Assy PSI Shortage'!"&amp;"AQ2:BA2"),0)),"$1","")&amp;":"&amp;SUBSTITUTE(ADDRESS(1,42+MATCH(AG$2,INDIRECT("'Assy PSI Shortage'!"&amp;"AQ2:BA2"),0)),"$1","")),'Assy PSI Shortage'!$AP:$AP,'DA Injection'!$G577)+N("[[[                    Comment: Assy PSI                    ]]]")</f>
        <v>0</v>
      </c>
      <c r="AH578" s="464"/>
      <c r="AI578" s="463">
        <f ca="1">IF(SUMIFS(INDIRECT("'PSI WM REF'!"&amp;SUBSTITUTE(ADDRESS(1,MATCH(AI$2,INDIRECT("'PSI WM REF'!"&amp;"5:5"),0)),"$1","")&amp;":"&amp;SUBSTITUTE(ADDRESS(1,MATCH(AI$2,INDIRECT("'PSI WM REF'!"&amp;"5:5"),0)),"$1","")),INDIRECT("'PSI WM REF'!"&amp;"C:C"),$G577,INDIRECT("'PSI WM REF'!"&amp;"U:U"),"3.Balance stock (only SEHC)")&gt;0,0,IF(ABS(SUMIFS(INDIRECT("'PSI WM REF'!"&amp;SUBSTITUTE(ADDRESS(1,MATCH(AI$2,INDIRECT("'PSI WM REF'!"&amp;"5:5"),0)),"$1","")&amp;":"&amp;SUBSTITUTE(ADDRESS(1,MATCH(AI$2,INDIRECT("'PSI WM REF'!"&amp;"5:5"),0)),"$1","")),INDIRECT("'PSI WM REF'!"&amp;"C:C"),$G577,INDIRECT("'PSI WM REF'!"&amp;"U:U"),"3.Balance stock (only SEHC)"))&gt;SUMIFS(INDIRECT("'PSI WM REF'!"&amp;SUBSTITUTE(ADDRESS(1,MATCH(AI$2,INDIRECT("'PSI WM REF'!"&amp;"5:5"),0)),"$1","")&amp;":"&amp;SUBSTITUTE(ADDRESS(1,MATCH(AI$2,INDIRECT("'PSI WM REF'!"&amp;"5:5"),0)),"$1","")),INDIRECT("'PSI WM REF'!"&amp;"C:C"),$G577,INDIRECT("'PSI WM REF'!"&amp;"U:U"),"1.Requirements (필요량)"),SUMIFS(INDIRECT("'PSI WM REF'!"&amp;SUBSTITUTE(ADDRESS(1,MATCH(AI$2,INDIRECT("'PSI WM REF'!"&amp;"5:5"),0)),"$1","")&amp;":"&amp;SUBSTITUTE(ADDRESS(1,MATCH(AI$2,INDIRECT("'PSI WM REF'!"&amp;"5:5"),0)),"$1","")),INDIRECT("'PSI WM REF'!"&amp;"C:C"),$G577,INDIRECT("'PSI WM REF'!"&amp;"U:U"),"1.Requirements (필요량)"),ABS(SUMIFS(INDIRECT("'PSI WM REF'!"&amp;SUBSTITUTE(ADDRESS(1,MATCH(AI$2,INDIRECT("'PSI WM REF'!"&amp;"5:5"),0)),"$1","")&amp;":"&amp;SUBSTITUTE(ADDRESS(1,MATCH(AI$2,INDIRECT("'PSI WM REF'!"&amp;"5:5"),0)),"$1","")),INDIRECT("'PSI WM REF'!"&amp;"C:C"),$G577,INDIRECT("'PSI WM REF'!"&amp;"U:U"),"3.Balance stock (only SEHC)"))))+N(" [[[[               Comment: WM REF PSI              ]]]")+IFERROR(SUMIFS(INDIRECT("'PSI VC'!"&amp;SUBSTITUTE(ADDRESS(1,MATCH(AI$2,INDIRECT("'PSI VC'!"&amp;"3:3"),0)),"$1","")&amp;":"&amp;SUBSTITUTE(ADDRESS(1,MATCH(AI$2,INDIRECT("'PSI VC'!"&amp;"3:3"),0)),"$1","")),INDIRECT("'PSI VC'!"&amp;"A:A"),$G577),0)+N("[[[                    Comment: VC PSI                    ]]]")+SUMIFS(INDIRECT("'Assy PSI Shortage'!"&amp;SUBSTITUTE(ADDRESS(1,42+MATCH(AI$2,INDIRECT("'Assy PSI Shortage'!"&amp;"AQ2:BA2"),0)),"$1","")&amp;":"&amp;SUBSTITUTE(ADDRESS(1,42+MATCH(AI$2,INDIRECT("'Assy PSI Shortage'!"&amp;"AQ2:BA2"),0)),"$1","")),'Assy PSI Shortage'!$AP:$AP,'DA Injection'!$G577)+N("[[[                    Comment: Assy PSI                    ]]]")</f>
        <v>0</v>
      </c>
      <c r="AJ578" s="464"/>
      <c r="AK578" s="150"/>
      <c r="AL578" s="150"/>
      <c r="AM578" s="150"/>
      <c r="AN578" s="150"/>
      <c r="AO578" s="150"/>
      <c r="AP578" s="150"/>
      <c r="AQ578" s="150"/>
      <c r="AR578" s="150"/>
      <c r="AS578" s="150"/>
      <c r="AT578" s="150"/>
      <c r="AU578" s="150"/>
      <c r="AV578" s="150"/>
      <c r="AW578" s="150"/>
      <c r="AX578" s="150"/>
      <c r="AY578" s="150"/>
      <c r="AZ578" s="150"/>
      <c r="BA578" s="150"/>
      <c r="BB578" s="150"/>
      <c r="BC578" s="150"/>
      <c r="BD578" s="150"/>
      <c r="BE578" s="150"/>
      <c r="BF578" s="150"/>
      <c r="BG578" s="150"/>
      <c r="BH578" s="150"/>
      <c r="BI578" s="150"/>
      <c r="BJ578" s="150"/>
      <c r="BK578" s="150"/>
      <c r="BL578" s="150"/>
      <c r="BM578" s="150"/>
      <c r="BN578" s="150"/>
      <c r="BO578" s="150"/>
      <c r="BP578" s="150"/>
      <c r="BQ578" s="150"/>
      <c r="BR578" s="150"/>
    </row>
    <row r="579" spans="1:70" s="115" customFormat="1" ht="33">
      <c r="A579" s="114"/>
      <c r="B579" s="121"/>
      <c r="C579" s="144">
        <f t="shared" ca="1" si="613"/>
        <v>83</v>
      </c>
      <c r="D579" s="264" t="str">
        <f t="shared" ca="1" si="613"/>
        <v>-</v>
      </c>
      <c r="E579" s="144" t="e">
        <f t="shared" ref="E579:M579" ca="1" si="687">E578</f>
        <v>#N/A</v>
      </c>
      <c r="F579" s="144" t="e">
        <f t="shared" ca="1" si="687"/>
        <v>#N/A</v>
      </c>
      <c r="G579" s="144">
        <f t="shared" ca="1" si="687"/>
        <v>0</v>
      </c>
      <c r="H579" s="196">
        <f t="shared" ca="1" si="687"/>
        <v>0</v>
      </c>
      <c r="I579" s="144">
        <f t="shared" si="687"/>
        <v>0</v>
      </c>
      <c r="J579" s="212" t="e">
        <f t="shared" ca="1" si="687"/>
        <v>#N/A</v>
      </c>
      <c r="K579" s="146">
        <f t="shared" ca="1" si="687"/>
        <v>0</v>
      </c>
      <c r="L579" s="146" t="e">
        <f t="shared" ca="1" si="687"/>
        <v>#N/A</v>
      </c>
      <c r="M579" s="146" t="e">
        <f t="shared" ca="1" si="687"/>
        <v>#N/A</v>
      </c>
      <c r="N579" s="193" t="e">
        <f t="shared" ca="1" si="623"/>
        <v>#N/A</v>
      </c>
      <c r="O579" s="134"/>
      <c r="P579" s="127" t="s">
        <v>240</v>
      </c>
      <c r="Q579" s="208"/>
      <c r="R579" s="208"/>
      <c r="S579" s="208"/>
      <c r="T579" s="208"/>
      <c r="U579" s="208"/>
      <c r="V579" s="208"/>
      <c r="W579" s="208"/>
      <c r="X579" s="208"/>
      <c r="Y579" s="208"/>
      <c r="Z579" s="208"/>
      <c r="AA579" s="208"/>
      <c r="AB579" s="208"/>
      <c r="AC579" s="208"/>
      <c r="AD579" s="208"/>
      <c r="AE579" s="208"/>
      <c r="AF579" s="208"/>
      <c r="AG579" s="208"/>
      <c r="AH579" s="208"/>
      <c r="AI579" s="208"/>
      <c r="AJ579" s="208"/>
      <c r="AK579" s="150"/>
      <c r="AL579" s="150"/>
      <c r="AM579" s="150"/>
      <c r="AN579" s="150"/>
      <c r="AO579" s="150"/>
      <c r="AP579" s="150"/>
      <c r="AQ579" s="150"/>
      <c r="AR579" s="150"/>
      <c r="AS579" s="150"/>
      <c r="AT579" s="150"/>
      <c r="AU579" s="150"/>
      <c r="AV579" s="150"/>
      <c r="AW579" s="150"/>
      <c r="AX579" s="150"/>
      <c r="AY579" s="150"/>
      <c r="AZ579" s="150"/>
      <c r="BA579" s="150"/>
      <c r="BB579" s="150"/>
      <c r="BC579" s="150"/>
      <c r="BD579" s="150"/>
      <c r="BE579" s="150"/>
      <c r="BF579" s="150"/>
      <c r="BG579" s="150"/>
      <c r="BH579" s="150"/>
      <c r="BI579" s="150"/>
      <c r="BJ579" s="150"/>
      <c r="BK579" s="150"/>
      <c r="BL579" s="150"/>
      <c r="BM579" s="150"/>
      <c r="BN579" s="150"/>
      <c r="BO579" s="150"/>
      <c r="BP579" s="150"/>
      <c r="BQ579" s="150"/>
      <c r="BR579" s="150"/>
    </row>
    <row r="580" spans="1:70" s="55" customFormat="1" ht="33">
      <c r="A580" s="54" t="str">
        <f ca="1">IF(ISTEXT($G580),COUNTIF($G$6:$G580,"*")," ")</f>
        <v xml:space="preserve"> </v>
      </c>
      <c r="B580" s="122">
        <v>43524</v>
      </c>
      <c r="C580" s="144">
        <f t="shared" ca="1" si="613"/>
        <v>83</v>
      </c>
      <c r="D580" s="264" t="str">
        <f t="shared" ca="1" si="613"/>
        <v>-</v>
      </c>
      <c r="E580" s="144" t="e">
        <f t="shared" ref="E580:M580" ca="1" si="688">E579</f>
        <v>#N/A</v>
      </c>
      <c r="F580" s="144" t="e">
        <f t="shared" ca="1" si="688"/>
        <v>#N/A</v>
      </c>
      <c r="G580" s="144">
        <f t="shared" ca="1" si="688"/>
        <v>0</v>
      </c>
      <c r="H580" s="196">
        <f t="shared" ca="1" si="688"/>
        <v>0</v>
      </c>
      <c r="I580" s="144">
        <f t="shared" si="688"/>
        <v>0</v>
      </c>
      <c r="J580" s="212" t="e">
        <f t="shared" ca="1" si="688"/>
        <v>#N/A</v>
      </c>
      <c r="K580" s="146">
        <f t="shared" ca="1" si="688"/>
        <v>0</v>
      </c>
      <c r="L580" s="146" t="e">
        <f t="shared" ca="1" si="688"/>
        <v>#N/A</v>
      </c>
      <c r="M580" s="146" t="e">
        <f t="shared" ca="1" si="688"/>
        <v>#N/A</v>
      </c>
      <c r="N580" s="193" t="e">
        <f t="shared" ca="1" si="623"/>
        <v>#N/A</v>
      </c>
      <c r="O580" s="198" t="e">
        <f ca="1">SUM(Q580:AJ580)-H577-I577</f>
        <v>#N/A</v>
      </c>
      <c r="P580" s="127" t="s">
        <v>232</v>
      </c>
      <c r="Q580" s="128" t="e">
        <f t="shared" ref="Q580:AJ580" ca="1" si="689">Q579*$N577</f>
        <v>#N/A</v>
      </c>
      <c r="R580" s="128" t="e">
        <f t="shared" ca="1" si="689"/>
        <v>#N/A</v>
      </c>
      <c r="S580" s="128" t="e">
        <f t="shared" ca="1" si="689"/>
        <v>#N/A</v>
      </c>
      <c r="T580" s="128" t="e">
        <f t="shared" ca="1" si="689"/>
        <v>#N/A</v>
      </c>
      <c r="U580" s="128" t="e">
        <f t="shared" ca="1" si="689"/>
        <v>#N/A</v>
      </c>
      <c r="V580" s="128" t="e">
        <f t="shared" ca="1" si="689"/>
        <v>#N/A</v>
      </c>
      <c r="W580" s="128" t="e">
        <f t="shared" ca="1" si="689"/>
        <v>#N/A</v>
      </c>
      <c r="X580" s="128" t="e">
        <f t="shared" ca="1" si="689"/>
        <v>#N/A</v>
      </c>
      <c r="Y580" s="128" t="e">
        <f t="shared" ca="1" si="689"/>
        <v>#N/A</v>
      </c>
      <c r="Z580" s="128" t="e">
        <f t="shared" ca="1" si="689"/>
        <v>#N/A</v>
      </c>
      <c r="AA580" s="128" t="e">
        <f t="shared" ca="1" si="689"/>
        <v>#N/A</v>
      </c>
      <c r="AB580" s="128" t="e">
        <f t="shared" ca="1" si="689"/>
        <v>#N/A</v>
      </c>
      <c r="AC580" s="128" t="e">
        <f t="shared" ca="1" si="689"/>
        <v>#N/A</v>
      </c>
      <c r="AD580" s="128" t="e">
        <f t="shared" ca="1" si="689"/>
        <v>#N/A</v>
      </c>
      <c r="AE580" s="128" t="e">
        <f t="shared" ca="1" si="689"/>
        <v>#N/A</v>
      </c>
      <c r="AF580" s="128" t="e">
        <f t="shared" ca="1" si="689"/>
        <v>#N/A</v>
      </c>
      <c r="AG580" s="128" t="e">
        <f t="shared" ca="1" si="689"/>
        <v>#N/A</v>
      </c>
      <c r="AH580" s="128" t="e">
        <f t="shared" ca="1" si="689"/>
        <v>#N/A</v>
      </c>
      <c r="AI580" s="128" t="e">
        <f t="shared" ca="1" si="689"/>
        <v>#N/A</v>
      </c>
      <c r="AJ580" s="128" t="e">
        <f t="shared" ca="1" si="689"/>
        <v>#N/A</v>
      </c>
      <c r="AK580" s="151"/>
      <c r="AL580" s="151"/>
      <c r="AM580" s="151"/>
      <c r="AN580" s="151"/>
      <c r="AO580" s="151"/>
      <c r="AP580" s="151"/>
      <c r="AQ580" s="151"/>
      <c r="AR580" s="151"/>
      <c r="AS580" s="151"/>
      <c r="AT580" s="151"/>
      <c r="AU580" s="151"/>
      <c r="AV580" s="151"/>
      <c r="AW580" s="151"/>
      <c r="AX580" s="151"/>
      <c r="AY580" s="151"/>
      <c r="AZ580" s="151"/>
      <c r="BA580" s="151"/>
      <c r="BB580" s="151"/>
      <c r="BC580" s="151"/>
      <c r="BD580" s="151"/>
      <c r="BE580" s="151"/>
      <c r="BF580" s="151"/>
      <c r="BG580" s="151"/>
      <c r="BH580" s="151"/>
      <c r="BI580" s="151"/>
      <c r="BJ580" s="151"/>
      <c r="BK580" s="151"/>
      <c r="BL580" s="151"/>
      <c r="BM580" s="151"/>
      <c r="BN580" s="151"/>
      <c r="BO580" s="151"/>
      <c r="BP580" s="151"/>
      <c r="BQ580" s="151"/>
      <c r="BR580" s="151"/>
    </row>
    <row r="581" spans="1:70" s="38" customFormat="1" ht="33">
      <c r="A581" s="35"/>
      <c r="B581" s="123"/>
      <c r="C581" s="144">
        <f t="shared" ref="C581:D597" ca="1" si="690">C580</f>
        <v>83</v>
      </c>
      <c r="D581" s="264" t="str">
        <f t="shared" ca="1" si="690"/>
        <v>-</v>
      </c>
      <c r="E581" s="144" t="e">
        <f t="shared" ref="E581:M581" ca="1" si="691">E580</f>
        <v>#N/A</v>
      </c>
      <c r="F581" s="144" t="e">
        <f t="shared" ca="1" si="691"/>
        <v>#N/A</v>
      </c>
      <c r="G581" s="144">
        <f t="shared" ca="1" si="691"/>
        <v>0</v>
      </c>
      <c r="H581" s="196">
        <f t="shared" ca="1" si="691"/>
        <v>0</v>
      </c>
      <c r="I581" s="144">
        <f t="shared" si="691"/>
        <v>0</v>
      </c>
      <c r="J581" s="212" t="e">
        <f t="shared" ca="1" si="691"/>
        <v>#N/A</v>
      </c>
      <c r="K581" s="146">
        <f t="shared" ca="1" si="691"/>
        <v>0</v>
      </c>
      <c r="L581" s="146" t="e">
        <f t="shared" ca="1" si="691"/>
        <v>#N/A</v>
      </c>
      <c r="M581" s="146" t="e">
        <f t="shared" ca="1" si="691"/>
        <v>#N/A</v>
      </c>
      <c r="N581" s="193" t="e">
        <f t="shared" ca="1" si="623"/>
        <v>#N/A</v>
      </c>
      <c r="O581" s="135">
        <f ca="1">SUM(Q581:AJ581)</f>
        <v>0</v>
      </c>
      <c r="P581" s="131" t="s">
        <v>233</v>
      </c>
      <c r="Q581" s="129">
        <f ca="1">SUMIFS('Production Result'!$D:$D,'Production Result'!$C:$C,'DA Injection'!$G581,'Production Result'!$B:$B,'DA Injection'!Q$2)</f>
        <v>0</v>
      </c>
      <c r="R581" s="129">
        <f ca="1">SUMIFS('Production Result'!$E:$E,'Production Result'!$C:$C,'DA Injection'!$G581,'Production Result'!$B:$B,'DA Injection'!Q$2)</f>
        <v>0</v>
      </c>
      <c r="S581" s="129">
        <f ca="1">SUMIFS('Production Result'!$D:$D,'Production Result'!$C:$C,'DA Injection'!$G581,'Production Result'!$B:$B,'DA Injection'!S$2)</f>
        <v>0</v>
      </c>
      <c r="T581" s="129">
        <f ca="1">SUMIFS('Production Result'!$E:$E,'Production Result'!$C:$C,'DA Injection'!$G581,'Production Result'!$B:$B,'DA Injection'!S$2)</f>
        <v>0</v>
      </c>
      <c r="U581" s="129">
        <f ca="1">SUMIFS('Production Result'!$D:$D,'Production Result'!$C:$C,'DA Injection'!$G581,'Production Result'!$B:$B,'DA Injection'!U$2)</f>
        <v>0</v>
      </c>
      <c r="V581" s="129">
        <f ca="1">SUMIFS('Production Result'!$E:$E,'Production Result'!$C:$C,'DA Injection'!$G581,'Production Result'!$B:$B,'DA Injection'!U$2)</f>
        <v>0</v>
      </c>
      <c r="W581" s="129">
        <f ca="1">SUMIFS('Production Result'!$D:$D,'Production Result'!$C:$C,'DA Injection'!$G581,'Production Result'!$B:$B,'DA Injection'!W$2)</f>
        <v>0</v>
      </c>
      <c r="X581" s="129">
        <f ca="1">SUMIFS('Production Result'!$E:$E,'Production Result'!$C:$C,'DA Injection'!$G581,'Production Result'!$B:$B,'DA Injection'!W$2)</f>
        <v>0</v>
      </c>
      <c r="Y581" s="129">
        <f ca="1">SUMIFS('Production Result'!$D:$D,'Production Result'!$C:$C,'DA Injection'!$G581,'Production Result'!$B:$B,'DA Injection'!Y$2)</f>
        <v>0</v>
      </c>
      <c r="Z581" s="129">
        <f ca="1">SUMIFS('Production Result'!$E:$E,'Production Result'!$C:$C,'DA Injection'!$G581,'Production Result'!$B:$B,'DA Injection'!Y$2)</f>
        <v>0</v>
      </c>
      <c r="AA581" s="129">
        <f ca="1">SUMIFS('Production Result'!$D:$D,'Production Result'!$C:$C,'DA Injection'!$G581,'Production Result'!$B:$B,'DA Injection'!AA$2)</f>
        <v>0</v>
      </c>
      <c r="AB581" s="129">
        <f ca="1">SUMIFS('Production Result'!$E:$E,'Production Result'!$C:$C,'DA Injection'!$G581,'Production Result'!$B:$B,'DA Injection'!AA$2)</f>
        <v>0</v>
      </c>
      <c r="AC581" s="129">
        <f ca="1">SUMIFS('Production Result'!$D:$D,'Production Result'!$C:$C,'DA Injection'!$G581,'Production Result'!$B:$B,'DA Injection'!AC$2)</f>
        <v>0</v>
      </c>
      <c r="AD581" s="129">
        <f ca="1">SUMIFS('Production Result'!$E:$E,'Production Result'!$C:$C,'DA Injection'!$G581,'Production Result'!$B:$B,'DA Injection'!AC$2)</f>
        <v>0</v>
      </c>
      <c r="AE581" s="129">
        <f ca="1">SUMIFS('Production Result'!$D:$D,'Production Result'!$C:$C,'DA Injection'!$G581,'Production Result'!$B:$B,'DA Injection'!AE$2)</f>
        <v>0</v>
      </c>
      <c r="AF581" s="129">
        <f ca="1">SUMIFS('Production Result'!$E:$E,'Production Result'!$C:$C,'DA Injection'!$G581,'Production Result'!$B:$B,'DA Injection'!AE$2)</f>
        <v>0</v>
      </c>
      <c r="AG581" s="129">
        <f ca="1">SUMIFS('Production Result'!$D:$D,'Production Result'!$C:$C,'DA Injection'!$G581,'Production Result'!$B:$B,'DA Injection'!AG$2)</f>
        <v>0</v>
      </c>
      <c r="AH581" s="129">
        <f ca="1">SUMIFS('Production Result'!$E:$E,'Production Result'!$C:$C,'DA Injection'!$G581,'Production Result'!$B:$B,'DA Injection'!AG$2)</f>
        <v>0</v>
      </c>
      <c r="AI581" s="129">
        <f ca="1">SUMIFS('Production Result'!$D:$D,'Production Result'!$C:$C,'DA Injection'!$G581,'Production Result'!$B:$B,'DA Injection'!AI$2)</f>
        <v>0</v>
      </c>
      <c r="AJ581" s="129">
        <f ca="1">SUMIFS('Production Result'!$E:$E,'Production Result'!$C:$C,'DA Injection'!$G581,'Production Result'!$B:$B,'DA Injection'!AI$2)</f>
        <v>0</v>
      </c>
      <c r="AK581" s="151"/>
      <c r="AL581" s="151"/>
      <c r="AM581" s="151"/>
      <c r="AN581" s="151"/>
      <c r="AO581" s="151"/>
      <c r="AP581" s="151"/>
      <c r="AQ581" s="151"/>
      <c r="AR581" s="151"/>
      <c r="AS581" s="151"/>
      <c r="AT581" s="151"/>
      <c r="AU581" s="151"/>
      <c r="AV581" s="151"/>
      <c r="AW581" s="151"/>
      <c r="AX581" s="151"/>
      <c r="AY581" s="151"/>
      <c r="AZ581" s="151"/>
      <c r="BA581" s="151"/>
      <c r="BB581" s="151"/>
      <c r="BC581" s="151"/>
      <c r="BD581" s="151"/>
      <c r="BE581" s="151"/>
      <c r="BF581" s="151"/>
      <c r="BG581" s="151"/>
      <c r="BH581" s="151"/>
      <c r="BI581" s="151"/>
      <c r="BJ581" s="151"/>
      <c r="BK581" s="151"/>
      <c r="BL581" s="151"/>
      <c r="BM581" s="151"/>
      <c r="BN581" s="151"/>
      <c r="BO581" s="151"/>
      <c r="BP581" s="151"/>
      <c r="BQ581" s="151"/>
      <c r="BR581" s="151"/>
    </row>
    <row r="582" spans="1:70" s="38" customFormat="1" ht="33">
      <c r="A582" s="35"/>
      <c r="B582" s="123"/>
      <c r="C582" s="144">
        <f t="shared" ca="1" si="690"/>
        <v>83</v>
      </c>
      <c r="D582" s="264" t="str">
        <f t="shared" ca="1" si="690"/>
        <v>-</v>
      </c>
      <c r="E582" s="144" t="e">
        <f t="shared" ref="E582:M582" ca="1" si="692">E581</f>
        <v>#N/A</v>
      </c>
      <c r="F582" s="144" t="e">
        <f t="shared" ca="1" si="692"/>
        <v>#N/A</v>
      </c>
      <c r="G582" s="144">
        <f t="shared" ca="1" si="692"/>
        <v>0</v>
      </c>
      <c r="H582" s="196">
        <f t="shared" ca="1" si="692"/>
        <v>0</v>
      </c>
      <c r="I582" s="144">
        <f t="shared" si="692"/>
        <v>0</v>
      </c>
      <c r="J582" s="212" t="e">
        <f t="shared" ca="1" si="692"/>
        <v>#N/A</v>
      </c>
      <c r="K582" s="146">
        <f t="shared" ca="1" si="692"/>
        <v>0</v>
      </c>
      <c r="L582" s="146" t="e">
        <f t="shared" ca="1" si="692"/>
        <v>#N/A</v>
      </c>
      <c r="M582" s="146" t="e">
        <f t="shared" ca="1" si="692"/>
        <v>#N/A</v>
      </c>
      <c r="N582" s="193" t="e">
        <f t="shared" ca="1" si="623"/>
        <v>#N/A</v>
      </c>
      <c r="O582" s="135">
        <f ca="1">SUM(Q582:AJ582)</f>
        <v>0</v>
      </c>
      <c r="P582" s="132" t="s">
        <v>234</v>
      </c>
      <c r="Q582" s="129">
        <f ca="1">SUMIFS('Production Result'!$F:$F,'Production Result'!$C:$C,'DA Injection'!$G582,'Production Result'!$B:$B,'DA Injection'!Q$2)</f>
        <v>0</v>
      </c>
      <c r="R582" s="129">
        <f ca="1">SUMIFS('Production Result'!$G:$G,'Production Result'!$C:$C,'DA Injection'!$G582,'Production Result'!$B:$B,'DA Injection'!Q$2)</f>
        <v>0</v>
      </c>
      <c r="S582" s="129">
        <f ca="1">SUMIFS('Production Result'!$F:$F,'Production Result'!$C:$C,'DA Injection'!$G582,'Production Result'!$B:$B,'DA Injection'!S$2)</f>
        <v>0</v>
      </c>
      <c r="T582" s="129">
        <f ca="1">SUMIFS('Production Result'!$G:$G,'Production Result'!$C:$C,'DA Injection'!$G582,'Production Result'!$B:$B,'DA Injection'!S$2)</f>
        <v>0</v>
      </c>
      <c r="U582" s="129">
        <f ca="1">SUMIFS('Production Result'!$F:$F,'Production Result'!$C:$C,'DA Injection'!$G582,'Production Result'!$B:$B,'DA Injection'!U$2)</f>
        <v>0</v>
      </c>
      <c r="V582" s="129">
        <f ca="1">SUMIFS('Production Result'!$G:$G,'Production Result'!$C:$C,'DA Injection'!$G582,'Production Result'!$B:$B,'DA Injection'!U$2)</f>
        <v>0</v>
      </c>
      <c r="W582" s="129">
        <f ca="1">SUMIFS('Production Result'!$F:$F,'Production Result'!$C:$C,'DA Injection'!$G582,'Production Result'!$B:$B,'DA Injection'!W$2)</f>
        <v>0</v>
      </c>
      <c r="X582" s="129">
        <f ca="1">SUMIFS('Production Result'!$G:$G,'Production Result'!$C:$C,'DA Injection'!$G582,'Production Result'!$B:$B,'DA Injection'!W$2)</f>
        <v>0</v>
      </c>
      <c r="Y582" s="129">
        <f ca="1">SUMIFS('Production Result'!$F:$F,'Production Result'!$C:$C,'DA Injection'!$G582,'Production Result'!$B:$B,'DA Injection'!Y$2)</f>
        <v>0</v>
      </c>
      <c r="Z582" s="129">
        <f ca="1">SUMIFS('Production Result'!$G:$G,'Production Result'!$C:$C,'DA Injection'!$G582,'Production Result'!$B:$B,'DA Injection'!Y$2)</f>
        <v>0</v>
      </c>
      <c r="AA582" s="129">
        <f ca="1">SUMIFS('Production Result'!$F:$F,'Production Result'!$C:$C,'DA Injection'!$G582,'Production Result'!$B:$B,'DA Injection'!AA$2)</f>
        <v>0</v>
      </c>
      <c r="AB582" s="129">
        <f ca="1">SUMIFS('Production Result'!$G:$G,'Production Result'!$C:$C,'DA Injection'!$G582,'Production Result'!$B:$B,'DA Injection'!AA$2)</f>
        <v>0</v>
      </c>
      <c r="AC582" s="129">
        <f ca="1">SUMIFS('Production Result'!$F:$F,'Production Result'!$C:$C,'DA Injection'!$G582,'Production Result'!$B:$B,'DA Injection'!AC$2)</f>
        <v>0</v>
      </c>
      <c r="AD582" s="129">
        <f ca="1">SUMIFS('Production Result'!$G:$G,'Production Result'!$C:$C,'DA Injection'!$G582,'Production Result'!$B:$B,'DA Injection'!AC$2)</f>
        <v>0</v>
      </c>
      <c r="AE582" s="129">
        <f ca="1">SUMIFS('Production Result'!$F:$F,'Production Result'!$C:$C,'DA Injection'!$G582,'Production Result'!$B:$B,'DA Injection'!AE$2)</f>
        <v>0</v>
      </c>
      <c r="AF582" s="129">
        <f ca="1">SUMIFS('Production Result'!$G:$G,'Production Result'!$C:$C,'DA Injection'!$G582,'Production Result'!$B:$B,'DA Injection'!AE$2)</f>
        <v>0</v>
      </c>
      <c r="AG582" s="129">
        <f ca="1">SUMIFS('Production Result'!$F:$F,'Production Result'!$C:$C,'DA Injection'!$G582,'Production Result'!$B:$B,'DA Injection'!AG$2)</f>
        <v>0</v>
      </c>
      <c r="AH582" s="129">
        <f ca="1">SUMIFS('Production Result'!$G:$G,'Production Result'!$C:$C,'DA Injection'!$G582,'Production Result'!$B:$B,'DA Injection'!AG$2)</f>
        <v>0</v>
      </c>
      <c r="AI582" s="129">
        <f ca="1">SUMIFS('Production Result'!$F:$F,'Production Result'!$C:$C,'DA Injection'!$G582,'Production Result'!$B:$B,'DA Injection'!AI$2)</f>
        <v>0</v>
      </c>
      <c r="AJ582" s="129">
        <f ca="1">SUMIFS('Production Result'!$G:$G,'Production Result'!$C:$C,'DA Injection'!$G582,'Production Result'!$B:$B,'DA Injection'!AI$2)</f>
        <v>0</v>
      </c>
      <c r="AK582" s="151"/>
      <c r="AL582" s="151"/>
      <c r="AM582" s="151"/>
      <c r="AN582" s="151"/>
      <c r="AO582" s="151"/>
      <c r="AP582" s="151"/>
      <c r="AQ582" s="151"/>
      <c r="AR582" s="151"/>
      <c r="AS582" s="151"/>
      <c r="AT582" s="151"/>
      <c r="AU582" s="151"/>
      <c r="AV582" s="151"/>
      <c r="AW582" s="151"/>
      <c r="AX582" s="151"/>
      <c r="AY582" s="151"/>
      <c r="AZ582" s="151"/>
      <c r="BA582" s="151"/>
      <c r="BB582" s="151"/>
      <c r="BC582" s="151"/>
      <c r="BD582" s="151"/>
      <c r="BE582" s="151"/>
      <c r="BF582" s="151"/>
      <c r="BG582" s="151"/>
      <c r="BH582" s="151"/>
      <c r="BI582" s="151"/>
      <c r="BJ582" s="151"/>
      <c r="BK582" s="151"/>
      <c r="BL582" s="151"/>
      <c r="BM582" s="151"/>
      <c r="BN582" s="151"/>
      <c r="BO582" s="151"/>
      <c r="BP582" s="151"/>
      <c r="BQ582" s="151"/>
      <c r="BR582" s="151"/>
    </row>
    <row r="583" spans="1:70" s="38" customFormat="1" ht="33">
      <c r="A583" s="35"/>
      <c r="B583" s="123"/>
      <c r="C583" s="145">
        <f t="shared" ca="1" si="690"/>
        <v>83</v>
      </c>
      <c r="D583" s="264" t="str">
        <f t="shared" ca="1" si="690"/>
        <v>-</v>
      </c>
      <c r="E583" s="145" t="e">
        <f t="shared" ref="E583:M583" ca="1" si="693">E582</f>
        <v>#N/A</v>
      </c>
      <c r="F583" s="145" t="e">
        <f t="shared" ca="1" si="693"/>
        <v>#N/A</v>
      </c>
      <c r="G583" s="145">
        <f t="shared" ca="1" si="693"/>
        <v>0</v>
      </c>
      <c r="H583" s="196">
        <f t="shared" ca="1" si="693"/>
        <v>0</v>
      </c>
      <c r="I583" s="145">
        <f t="shared" si="693"/>
        <v>0</v>
      </c>
      <c r="J583" s="213" t="e">
        <f t="shared" ca="1" si="693"/>
        <v>#N/A</v>
      </c>
      <c r="K583" s="146">
        <f t="shared" ca="1" si="693"/>
        <v>0</v>
      </c>
      <c r="L583" s="146" t="e">
        <f t="shared" ca="1" si="693"/>
        <v>#N/A</v>
      </c>
      <c r="M583" s="146" t="e">
        <f t="shared" ca="1" si="693"/>
        <v>#N/A</v>
      </c>
      <c r="N583" s="194" t="e">
        <f t="shared" ca="1" si="623"/>
        <v>#N/A</v>
      </c>
      <c r="O583" s="137" t="e">
        <f ca="1">O582/O581</f>
        <v>#DIV/0!</v>
      </c>
      <c r="P583" s="136" t="s">
        <v>239</v>
      </c>
      <c r="Q583" s="138" t="str">
        <f t="shared" ref="Q583:AJ583" ca="1" si="694">IFERROR(Q582/Q581,"")</f>
        <v/>
      </c>
      <c r="R583" s="138" t="str">
        <f t="shared" ca="1" si="694"/>
        <v/>
      </c>
      <c r="S583" s="138" t="str">
        <f t="shared" ca="1" si="694"/>
        <v/>
      </c>
      <c r="T583" s="138" t="str">
        <f t="shared" ca="1" si="694"/>
        <v/>
      </c>
      <c r="U583" s="138" t="str">
        <f t="shared" ca="1" si="694"/>
        <v/>
      </c>
      <c r="V583" s="138" t="str">
        <f t="shared" ca="1" si="694"/>
        <v/>
      </c>
      <c r="W583" s="138" t="str">
        <f t="shared" ca="1" si="694"/>
        <v/>
      </c>
      <c r="X583" s="138" t="str">
        <f t="shared" ca="1" si="694"/>
        <v/>
      </c>
      <c r="Y583" s="138" t="str">
        <f t="shared" ca="1" si="694"/>
        <v/>
      </c>
      <c r="Z583" s="138" t="str">
        <f t="shared" ca="1" si="694"/>
        <v/>
      </c>
      <c r="AA583" s="138" t="str">
        <f t="shared" ca="1" si="694"/>
        <v/>
      </c>
      <c r="AB583" s="138" t="str">
        <f t="shared" ca="1" si="694"/>
        <v/>
      </c>
      <c r="AC583" s="138" t="str">
        <f t="shared" ca="1" si="694"/>
        <v/>
      </c>
      <c r="AD583" s="138" t="str">
        <f t="shared" ca="1" si="694"/>
        <v/>
      </c>
      <c r="AE583" s="138" t="str">
        <f t="shared" ca="1" si="694"/>
        <v/>
      </c>
      <c r="AF583" s="138" t="str">
        <f t="shared" ca="1" si="694"/>
        <v/>
      </c>
      <c r="AG583" s="138" t="str">
        <f t="shared" ca="1" si="694"/>
        <v/>
      </c>
      <c r="AH583" s="138" t="str">
        <f t="shared" ca="1" si="694"/>
        <v/>
      </c>
      <c r="AI583" s="138" t="str">
        <f t="shared" ca="1" si="694"/>
        <v/>
      </c>
      <c r="AJ583" s="138" t="str">
        <f t="shared" ca="1" si="694"/>
        <v/>
      </c>
      <c r="AK583" s="151"/>
      <c r="AL583" s="151"/>
      <c r="AM583" s="151"/>
      <c r="AN583" s="151"/>
      <c r="AO583" s="151"/>
      <c r="AP583" s="151"/>
      <c r="AQ583" s="151"/>
      <c r="AR583" s="151"/>
      <c r="AS583" s="151"/>
      <c r="AT583" s="151"/>
      <c r="AU583" s="151"/>
      <c r="AV583" s="151"/>
      <c r="AW583" s="151"/>
      <c r="AX583" s="151"/>
      <c r="AY583" s="151"/>
      <c r="AZ583" s="151"/>
      <c r="BA583" s="151"/>
      <c r="BB583" s="151"/>
      <c r="BC583" s="151"/>
      <c r="BD583" s="151"/>
      <c r="BE583" s="151"/>
      <c r="BF583" s="151"/>
      <c r="BG583" s="151"/>
      <c r="BH583" s="151"/>
      <c r="BI583" s="151"/>
      <c r="BJ583" s="151"/>
      <c r="BK583" s="151"/>
      <c r="BL583" s="151"/>
      <c r="BM583" s="151"/>
      <c r="BN583" s="151"/>
      <c r="BO583" s="151"/>
      <c r="BP583" s="151"/>
      <c r="BQ583" s="151"/>
      <c r="BR583" s="151"/>
    </row>
    <row r="584" spans="1:70" s="115" customFormat="1" ht="33">
      <c r="A584" s="114"/>
      <c r="B584" s="121"/>
      <c r="C584" s="141">
        <f ca="1">IF(P588="Good",COUNTIF(INDIRECT("P1:P"&amp;ROW(P588)),"Good"))</f>
        <v>84</v>
      </c>
      <c r="D584" s="285" t="str">
        <f ca="1">IFERROR(SUM(Q588:AJ588)/SUM(Q587:AJ587),"-")</f>
        <v>-</v>
      </c>
      <c r="E584" s="139" t="e">
        <f ca="1">VLOOKUP(G584,'Code List'!B:D,2,0)</f>
        <v>#N/A</v>
      </c>
      <c r="F584" s="139" t="e">
        <f ca="1">VLOOKUP(G584,'Code List'!B:D,3,0)</f>
        <v>#N/A</v>
      </c>
      <c r="G584" s="87">
        <f ca="1">VLOOKUP(C584,'Code List'!A:B,2,0)</f>
        <v>0</v>
      </c>
      <c r="H584" s="195">
        <f ca="1">SUM(Q585:AJ585)-K584</f>
        <v>0</v>
      </c>
      <c r="I584" s="133"/>
      <c r="J584" s="211" t="e">
        <f ca="1">VLOOKUP(G584,'Code List'!B:G,6,0)</f>
        <v>#N/A</v>
      </c>
      <c r="K584" s="140">
        <f ca="1">SUMIFS(Stock!C:C,Stock!B:B,'DA Injection'!G584)+SUMIFS(Stock!C:C,Stock!B:B,VLOOKUP('DA Injection'!G584,'Code List'!$B:$K,10,0))</f>
        <v>0</v>
      </c>
      <c r="L584" s="140" t="e">
        <f ca="1">VLOOKUP(G584,'Code List'!B:F,4,0)</f>
        <v>#N/A</v>
      </c>
      <c r="M584" s="140" t="e">
        <f ca="1">VLOOKUP(G584,'Code List'!B:F,5,0)</f>
        <v>#N/A</v>
      </c>
      <c r="N584" s="197" t="e">
        <f t="shared" ca="1" si="623"/>
        <v>#N/A</v>
      </c>
      <c r="O584" s="134"/>
      <c r="P584" s="124" t="s">
        <v>231</v>
      </c>
      <c r="Q584" s="125" t="s">
        <v>228</v>
      </c>
      <c r="R584" s="126" t="s">
        <v>229</v>
      </c>
      <c r="S584" s="125" t="s">
        <v>228</v>
      </c>
      <c r="T584" s="126" t="s">
        <v>229</v>
      </c>
      <c r="U584" s="125" t="s">
        <v>228</v>
      </c>
      <c r="V584" s="126" t="s">
        <v>229</v>
      </c>
      <c r="W584" s="125" t="s">
        <v>228</v>
      </c>
      <c r="X584" s="126" t="s">
        <v>229</v>
      </c>
      <c r="Y584" s="125" t="s">
        <v>228</v>
      </c>
      <c r="Z584" s="126" t="s">
        <v>229</v>
      </c>
      <c r="AA584" s="125" t="s">
        <v>228</v>
      </c>
      <c r="AB584" s="126" t="s">
        <v>229</v>
      </c>
      <c r="AC584" s="125" t="s">
        <v>228</v>
      </c>
      <c r="AD584" s="126" t="s">
        <v>229</v>
      </c>
      <c r="AE584" s="125" t="s">
        <v>228</v>
      </c>
      <c r="AF584" s="126" t="s">
        <v>229</v>
      </c>
      <c r="AG584" s="125" t="s">
        <v>228</v>
      </c>
      <c r="AH584" s="126" t="s">
        <v>229</v>
      </c>
      <c r="AI584" s="125" t="s">
        <v>228</v>
      </c>
      <c r="AJ584" s="126" t="s">
        <v>229</v>
      </c>
      <c r="AK584" s="150"/>
      <c r="AL584" s="150"/>
      <c r="AM584" s="150"/>
      <c r="AN584" s="150"/>
      <c r="AO584" s="150"/>
      <c r="AP584" s="150"/>
      <c r="AQ584" s="150"/>
      <c r="AR584" s="150"/>
      <c r="AS584" s="150"/>
      <c r="AT584" s="150"/>
      <c r="AU584" s="150"/>
      <c r="AV584" s="150"/>
      <c r="AW584" s="150"/>
      <c r="AX584" s="150"/>
      <c r="AY584" s="150"/>
      <c r="AZ584" s="150"/>
      <c r="BA584" s="150"/>
      <c r="BB584" s="150"/>
      <c r="BC584" s="150"/>
      <c r="BD584" s="150"/>
      <c r="BE584" s="150"/>
      <c r="BF584" s="150"/>
      <c r="BG584" s="150"/>
      <c r="BH584" s="150"/>
      <c r="BI584" s="150"/>
      <c r="BJ584" s="150"/>
      <c r="BK584" s="150"/>
      <c r="BL584" s="150"/>
      <c r="BM584" s="150"/>
      <c r="BN584" s="150"/>
      <c r="BO584" s="150"/>
      <c r="BP584" s="150"/>
      <c r="BQ584" s="150"/>
      <c r="BR584" s="150"/>
    </row>
    <row r="585" spans="1:70" s="115" customFormat="1" ht="66.95" customHeight="1">
      <c r="A585" s="114"/>
      <c r="B585" s="121"/>
      <c r="C585" s="144">
        <f t="shared" ref="C585:M585" ca="1" si="695">C584</f>
        <v>84</v>
      </c>
      <c r="D585" s="264" t="str">
        <f t="shared" ca="1" si="695"/>
        <v>-</v>
      </c>
      <c r="E585" s="144" t="e">
        <f t="shared" ca="1" si="695"/>
        <v>#N/A</v>
      </c>
      <c r="F585" s="144" t="e">
        <f t="shared" ca="1" si="695"/>
        <v>#N/A</v>
      </c>
      <c r="G585" s="144">
        <f t="shared" ca="1" si="695"/>
        <v>0</v>
      </c>
      <c r="H585" s="196">
        <f t="shared" ca="1" si="695"/>
        <v>0</v>
      </c>
      <c r="I585" s="144">
        <f t="shared" si="695"/>
        <v>0</v>
      </c>
      <c r="J585" s="212" t="e">
        <f t="shared" ca="1" si="695"/>
        <v>#N/A</v>
      </c>
      <c r="K585" s="146">
        <f t="shared" ca="1" si="695"/>
        <v>0</v>
      </c>
      <c r="L585" s="146" t="e">
        <f t="shared" ca="1" si="695"/>
        <v>#N/A</v>
      </c>
      <c r="M585" s="146" t="e">
        <f t="shared" ca="1" si="695"/>
        <v>#N/A</v>
      </c>
      <c r="N585" s="193" t="e">
        <f t="shared" ca="1" si="623"/>
        <v>#N/A</v>
      </c>
      <c r="O585" s="134" t="s">
        <v>238</v>
      </c>
      <c r="P585" s="124"/>
      <c r="Q585" s="463">
        <f ca="1">IF(SUMIFS(INDIRECT("'PSI WM REF'!"&amp;SUBSTITUTE(ADDRESS(1,MATCH(Q$2,INDIRECT("'PSI WM REF'!"&amp;"5:5"),0)),"$1","")&amp;":"&amp;SUBSTITUTE(ADDRESS(1,MATCH(Q$2,INDIRECT("'PSI WM REF'!"&amp;"5:5"),0)),"$1","")),INDIRECT("'PSI WM REF'!"&amp;"C:C"),$G584,INDIRECT("'PSI WM REF'!"&amp;"U:U"),"3.Balance stock (only SEHC)")&gt;0,0,IF(ABS(SUMIFS(INDIRECT("'PSI WM REF'!"&amp;SUBSTITUTE(ADDRESS(1,MATCH(Q$2,INDIRECT("'PSI WM REF'!"&amp;"5:5"),0)),"$1","")&amp;":"&amp;SUBSTITUTE(ADDRESS(1,MATCH(Q$2,INDIRECT("'PSI WM REF'!"&amp;"5:5"),0)),"$1","")),INDIRECT("'PSI WM REF'!"&amp;"C:C"),$G584,INDIRECT("'PSI WM REF'!"&amp;"U:U"),"3.Balance stock (only SEHC)"))&gt;SUMIFS(INDIRECT("'PSI WM REF'!"&amp;SUBSTITUTE(ADDRESS(1,MATCH(Q$2,INDIRECT("'PSI WM REF'!"&amp;"5:5"),0)),"$1","")&amp;":"&amp;SUBSTITUTE(ADDRESS(1,MATCH(Q$2,INDIRECT("'PSI WM REF'!"&amp;"5:5"),0)),"$1","")),INDIRECT("'PSI WM REF'!"&amp;"C:C"),$G584,INDIRECT("'PSI WM REF'!"&amp;"U:U"),"1.Requirements (필요량)"),SUMIFS(INDIRECT("'PSI WM REF'!"&amp;SUBSTITUTE(ADDRESS(1,MATCH(Q$2,INDIRECT("'PSI WM REF'!"&amp;"5:5"),0)),"$1","")&amp;":"&amp;SUBSTITUTE(ADDRESS(1,MATCH(Q$2,INDIRECT("'PSI WM REF'!"&amp;"5:5"),0)),"$1","")),INDIRECT("'PSI WM REF'!"&amp;"C:C"),$G584,INDIRECT("'PSI WM REF'!"&amp;"U:U"),"1.Requirements (필요량)"),ABS(SUMIFS(INDIRECT("'PSI WM REF'!"&amp;SUBSTITUTE(ADDRESS(1,MATCH(Q$2,INDIRECT("'PSI WM REF'!"&amp;"5:5"),0)),"$1","")&amp;":"&amp;SUBSTITUTE(ADDRESS(1,MATCH(Q$2,INDIRECT("'PSI WM REF'!"&amp;"5:5"),0)),"$1","")),INDIRECT("'PSI WM REF'!"&amp;"C:C"),$G584,INDIRECT("'PSI WM REF'!"&amp;"U:U"),"3.Balance stock (only SEHC)"))))+N(" [[[[               Comment: WM REF PSI              ]]]")+IFERROR(SUMIFS(INDIRECT("'PSI VC'!"&amp;SUBSTITUTE(ADDRESS(1,MATCH(Q$2,INDIRECT("'PSI VC'!"&amp;"3:3"),0)),"$1","")&amp;":"&amp;SUBSTITUTE(ADDRESS(1,MATCH(Q$2,INDIRECT("'PSI VC'!"&amp;"3:3"),0)),"$1","")),INDIRECT("'PSI VC'!"&amp;"A:A"),$G584),0)+N("[[[                    Comment: VC PSI                    ]]]")+SUMIFS(INDIRECT("'Assy PSI Shortage'!"&amp;SUBSTITUTE(ADDRESS(1,42+MATCH(Q$2,INDIRECT("'Assy PSI Shortage'!"&amp;"AQ2:BA2"),0)),"$1","")&amp;":"&amp;SUBSTITUTE(ADDRESS(1,42+MATCH(Q$2,INDIRECT("'Assy PSI Shortage'!"&amp;"AQ2:BA2"),0)),"$1","")),'Assy PSI Shortage'!$AP:$AP,'DA Injection'!$G584)+N("[[[                    Comment: Assy PSI                    ]]]")</f>
        <v>0</v>
      </c>
      <c r="R585" s="464"/>
      <c r="S585" s="463">
        <f ca="1">IF(SUMIFS(INDIRECT("'PSI WM REF'!"&amp;SUBSTITUTE(ADDRESS(1,MATCH(S$2,INDIRECT("'PSI WM REF'!"&amp;"5:5"),0)),"$1","")&amp;":"&amp;SUBSTITUTE(ADDRESS(1,MATCH(S$2,INDIRECT("'PSI WM REF'!"&amp;"5:5"),0)),"$1","")),INDIRECT("'PSI WM REF'!"&amp;"C:C"),$G584,INDIRECT("'PSI WM REF'!"&amp;"U:U"),"3.Balance stock (only SEHC)")&gt;0,0,IF(ABS(SUMIFS(INDIRECT("'PSI WM REF'!"&amp;SUBSTITUTE(ADDRESS(1,MATCH(S$2,INDIRECT("'PSI WM REF'!"&amp;"5:5"),0)),"$1","")&amp;":"&amp;SUBSTITUTE(ADDRESS(1,MATCH(S$2,INDIRECT("'PSI WM REF'!"&amp;"5:5"),0)),"$1","")),INDIRECT("'PSI WM REF'!"&amp;"C:C"),$G584,INDIRECT("'PSI WM REF'!"&amp;"U:U"),"3.Balance stock (only SEHC)"))&gt;SUMIFS(INDIRECT("'PSI WM REF'!"&amp;SUBSTITUTE(ADDRESS(1,MATCH(S$2,INDIRECT("'PSI WM REF'!"&amp;"5:5"),0)),"$1","")&amp;":"&amp;SUBSTITUTE(ADDRESS(1,MATCH(S$2,INDIRECT("'PSI WM REF'!"&amp;"5:5"),0)),"$1","")),INDIRECT("'PSI WM REF'!"&amp;"C:C"),$G584,INDIRECT("'PSI WM REF'!"&amp;"U:U"),"1.Requirements (필요량)"),SUMIFS(INDIRECT("'PSI WM REF'!"&amp;SUBSTITUTE(ADDRESS(1,MATCH(S$2,INDIRECT("'PSI WM REF'!"&amp;"5:5"),0)),"$1","")&amp;":"&amp;SUBSTITUTE(ADDRESS(1,MATCH(S$2,INDIRECT("'PSI WM REF'!"&amp;"5:5"),0)),"$1","")),INDIRECT("'PSI WM REF'!"&amp;"C:C"),$G584,INDIRECT("'PSI WM REF'!"&amp;"U:U"),"1.Requirements (필요량)"),ABS(SUMIFS(INDIRECT("'PSI WM REF'!"&amp;SUBSTITUTE(ADDRESS(1,MATCH(S$2,INDIRECT("'PSI WM REF'!"&amp;"5:5"),0)),"$1","")&amp;":"&amp;SUBSTITUTE(ADDRESS(1,MATCH(S$2,INDIRECT("'PSI WM REF'!"&amp;"5:5"),0)),"$1","")),INDIRECT("'PSI WM REF'!"&amp;"C:C"),$G584,INDIRECT("'PSI WM REF'!"&amp;"U:U"),"3.Balance stock (only SEHC)"))))+N(" [[[[               Comment: WM REF PSI              ]]]")+IFERROR(SUMIFS(INDIRECT("'PSI VC'!"&amp;SUBSTITUTE(ADDRESS(1,MATCH(S$2,INDIRECT("'PSI VC'!"&amp;"3:3"),0)),"$1","")&amp;":"&amp;SUBSTITUTE(ADDRESS(1,MATCH(S$2,INDIRECT("'PSI VC'!"&amp;"3:3"),0)),"$1","")),INDIRECT("'PSI VC'!"&amp;"A:A"),$G584),0)+N("[[[                    Comment: VC PSI                    ]]]")+SUMIFS(INDIRECT("'Assy PSI Shortage'!"&amp;SUBSTITUTE(ADDRESS(1,42+MATCH(S$2,INDIRECT("'Assy PSI Shortage'!"&amp;"AQ2:BA2"),0)),"$1","")&amp;":"&amp;SUBSTITUTE(ADDRESS(1,42+MATCH(S$2,INDIRECT("'Assy PSI Shortage'!"&amp;"AQ2:BA2"),0)),"$1","")),'Assy PSI Shortage'!$AP:$AP,'DA Injection'!$G584)+N("[[[                    Comment: Assy PSI                    ]]]")</f>
        <v>0</v>
      </c>
      <c r="T585" s="464"/>
      <c r="U585" s="463">
        <f ca="1">IF(SUMIFS(INDIRECT("'PSI WM REF'!"&amp;SUBSTITUTE(ADDRESS(1,MATCH(U$2,INDIRECT("'PSI WM REF'!"&amp;"5:5"),0)),"$1","")&amp;":"&amp;SUBSTITUTE(ADDRESS(1,MATCH(U$2,INDIRECT("'PSI WM REF'!"&amp;"5:5"),0)),"$1","")),INDIRECT("'PSI WM REF'!"&amp;"C:C"),$G584,INDIRECT("'PSI WM REF'!"&amp;"U:U"),"3.Balance stock (only SEHC)")&gt;0,0,IF(ABS(SUMIFS(INDIRECT("'PSI WM REF'!"&amp;SUBSTITUTE(ADDRESS(1,MATCH(U$2,INDIRECT("'PSI WM REF'!"&amp;"5:5"),0)),"$1","")&amp;":"&amp;SUBSTITUTE(ADDRESS(1,MATCH(U$2,INDIRECT("'PSI WM REF'!"&amp;"5:5"),0)),"$1","")),INDIRECT("'PSI WM REF'!"&amp;"C:C"),$G584,INDIRECT("'PSI WM REF'!"&amp;"U:U"),"3.Balance stock (only SEHC)"))&gt;SUMIFS(INDIRECT("'PSI WM REF'!"&amp;SUBSTITUTE(ADDRESS(1,MATCH(U$2,INDIRECT("'PSI WM REF'!"&amp;"5:5"),0)),"$1","")&amp;":"&amp;SUBSTITUTE(ADDRESS(1,MATCH(U$2,INDIRECT("'PSI WM REF'!"&amp;"5:5"),0)),"$1","")),INDIRECT("'PSI WM REF'!"&amp;"C:C"),$G584,INDIRECT("'PSI WM REF'!"&amp;"U:U"),"1.Requirements (필요량)"),SUMIFS(INDIRECT("'PSI WM REF'!"&amp;SUBSTITUTE(ADDRESS(1,MATCH(U$2,INDIRECT("'PSI WM REF'!"&amp;"5:5"),0)),"$1","")&amp;":"&amp;SUBSTITUTE(ADDRESS(1,MATCH(U$2,INDIRECT("'PSI WM REF'!"&amp;"5:5"),0)),"$1","")),INDIRECT("'PSI WM REF'!"&amp;"C:C"),$G584,INDIRECT("'PSI WM REF'!"&amp;"U:U"),"1.Requirements (필요량)"),ABS(SUMIFS(INDIRECT("'PSI WM REF'!"&amp;SUBSTITUTE(ADDRESS(1,MATCH(U$2,INDIRECT("'PSI WM REF'!"&amp;"5:5"),0)),"$1","")&amp;":"&amp;SUBSTITUTE(ADDRESS(1,MATCH(U$2,INDIRECT("'PSI WM REF'!"&amp;"5:5"),0)),"$1","")),INDIRECT("'PSI WM REF'!"&amp;"C:C"),$G584,INDIRECT("'PSI WM REF'!"&amp;"U:U"),"3.Balance stock (only SEHC)"))))+N(" [[[[               Comment: WM REF PSI              ]]]")+IFERROR(SUMIFS(INDIRECT("'PSI VC'!"&amp;SUBSTITUTE(ADDRESS(1,MATCH(U$2,INDIRECT("'PSI VC'!"&amp;"3:3"),0)),"$1","")&amp;":"&amp;SUBSTITUTE(ADDRESS(1,MATCH(U$2,INDIRECT("'PSI VC'!"&amp;"3:3"),0)),"$1","")),INDIRECT("'PSI VC'!"&amp;"A:A"),$G584),0)+N("[[[                    Comment: VC PSI                    ]]]")+SUMIFS(INDIRECT("'Assy PSI Shortage'!"&amp;SUBSTITUTE(ADDRESS(1,42+MATCH(U$2,INDIRECT("'Assy PSI Shortage'!"&amp;"AQ2:BA2"),0)),"$1","")&amp;":"&amp;SUBSTITUTE(ADDRESS(1,42+MATCH(U$2,INDIRECT("'Assy PSI Shortage'!"&amp;"AQ2:BA2"),0)),"$1","")),'Assy PSI Shortage'!$AP:$AP,'DA Injection'!$G584)+N("[[[                    Comment: Assy PSI                    ]]]")</f>
        <v>0</v>
      </c>
      <c r="V585" s="464"/>
      <c r="W585" s="463">
        <f ca="1">IF(SUMIFS(INDIRECT("'PSI WM REF'!"&amp;SUBSTITUTE(ADDRESS(1,MATCH(W$2,INDIRECT("'PSI WM REF'!"&amp;"5:5"),0)),"$1","")&amp;":"&amp;SUBSTITUTE(ADDRESS(1,MATCH(W$2,INDIRECT("'PSI WM REF'!"&amp;"5:5"),0)),"$1","")),INDIRECT("'PSI WM REF'!"&amp;"C:C"),$G584,INDIRECT("'PSI WM REF'!"&amp;"U:U"),"3.Balance stock (only SEHC)")&gt;0,0,IF(ABS(SUMIFS(INDIRECT("'PSI WM REF'!"&amp;SUBSTITUTE(ADDRESS(1,MATCH(W$2,INDIRECT("'PSI WM REF'!"&amp;"5:5"),0)),"$1","")&amp;":"&amp;SUBSTITUTE(ADDRESS(1,MATCH(W$2,INDIRECT("'PSI WM REF'!"&amp;"5:5"),0)),"$1","")),INDIRECT("'PSI WM REF'!"&amp;"C:C"),$G584,INDIRECT("'PSI WM REF'!"&amp;"U:U"),"3.Balance stock (only SEHC)"))&gt;SUMIFS(INDIRECT("'PSI WM REF'!"&amp;SUBSTITUTE(ADDRESS(1,MATCH(W$2,INDIRECT("'PSI WM REF'!"&amp;"5:5"),0)),"$1","")&amp;":"&amp;SUBSTITUTE(ADDRESS(1,MATCH(W$2,INDIRECT("'PSI WM REF'!"&amp;"5:5"),0)),"$1","")),INDIRECT("'PSI WM REF'!"&amp;"C:C"),$G584,INDIRECT("'PSI WM REF'!"&amp;"U:U"),"1.Requirements (필요량)"),SUMIFS(INDIRECT("'PSI WM REF'!"&amp;SUBSTITUTE(ADDRESS(1,MATCH(W$2,INDIRECT("'PSI WM REF'!"&amp;"5:5"),0)),"$1","")&amp;":"&amp;SUBSTITUTE(ADDRESS(1,MATCH(W$2,INDIRECT("'PSI WM REF'!"&amp;"5:5"),0)),"$1","")),INDIRECT("'PSI WM REF'!"&amp;"C:C"),$G584,INDIRECT("'PSI WM REF'!"&amp;"U:U"),"1.Requirements (필요량)"),ABS(SUMIFS(INDIRECT("'PSI WM REF'!"&amp;SUBSTITUTE(ADDRESS(1,MATCH(W$2,INDIRECT("'PSI WM REF'!"&amp;"5:5"),0)),"$1","")&amp;":"&amp;SUBSTITUTE(ADDRESS(1,MATCH(W$2,INDIRECT("'PSI WM REF'!"&amp;"5:5"),0)),"$1","")),INDIRECT("'PSI WM REF'!"&amp;"C:C"),$G584,INDIRECT("'PSI WM REF'!"&amp;"U:U"),"3.Balance stock (only SEHC)"))))+N(" [[[[               Comment: WM REF PSI              ]]]")+IFERROR(SUMIFS(INDIRECT("'PSI VC'!"&amp;SUBSTITUTE(ADDRESS(1,MATCH(W$2,INDIRECT("'PSI VC'!"&amp;"3:3"),0)),"$1","")&amp;":"&amp;SUBSTITUTE(ADDRESS(1,MATCH(W$2,INDIRECT("'PSI VC'!"&amp;"3:3"),0)),"$1","")),INDIRECT("'PSI VC'!"&amp;"A:A"),$G584),0)+N("[[[                    Comment: VC PSI                    ]]]")+SUMIFS(INDIRECT("'Assy PSI Shortage'!"&amp;SUBSTITUTE(ADDRESS(1,42+MATCH(W$2,INDIRECT("'Assy PSI Shortage'!"&amp;"AQ2:BA2"),0)),"$1","")&amp;":"&amp;SUBSTITUTE(ADDRESS(1,42+MATCH(W$2,INDIRECT("'Assy PSI Shortage'!"&amp;"AQ2:BA2"),0)),"$1","")),'Assy PSI Shortage'!$AP:$AP,'DA Injection'!$G584)+N("[[[                    Comment: Assy PSI                    ]]]")</f>
        <v>0</v>
      </c>
      <c r="X585" s="464"/>
      <c r="Y585" s="463">
        <f ca="1">IF(SUMIFS(INDIRECT("'PSI WM REF'!"&amp;SUBSTITUTE(ADDRESS(1,MATCH(Y$2,INDIRECT("'PSI WM REF'!"&amp;"5:5"),0)),"$1","")&amp;":"&amp;SUBSTITUTE(ADDRESS(1,MATCH(Y$2,INDIRECT("'PSI WM REF'!"&amp;"5:5"),0)),"$1","")),INDIRECT("'PSI WM REF'!"&amp;"C:C"),$G584,INDIRECT("'PSI WM REF'!"&amp;"U:U"),"3.Balance stock (only SEHC)")&gt;0,0,IF(ABS(SUMIFS(INDIRECT("'PSI WM REF'!"&amp;SUBSTITUTE(ADDRESS(1,MATCH(Y$2,INDIRECT("'PSI WM REF'!"&amp;"5:5"),0)),"$1","")&amp;":"&amp;SUBSTITUTE(ADDRESS(1,MATCH(Y$2,INDIRECT("'PSI WM REF'!"&amp;"5:5"),0)),"$1","")),INDIRECT("'PSI WM REF'!"&amp;"C:C"),$G584,INDIRECT("'PSI WM REF'!"&amp;"U:U"),"3.Balance stock (only SEHC)"))&gt;SUMIFS(INDIRECT("'PSI WM REF'!"&amp;SUBSTITUTE(ADDRESS(1,MATCH(Y$2,INDIRECT("'PSI WM REF'!"&amp;"5:5"),0)),"$1","")&amp;":"&amp;SUBSTITUTE(ADDRESS(1,MATCH(Y$2,INDIRECT("'PSI WM REF'!"&amp;"5:5"),0)),"$1","")),INDIRECT("'PSI WM REF'!"&amp;"C:C"),$G584,INDIRECT("'PSI WM REF'!"&amp;"U:U"),"1.Requirements (필요량)"),SUMIFS(INDIRECT("'PSI WM REF'!"&amp;SUBSTITUTE(ADDRESS(1,MATCH(Y$2,INDIRECT("'PSI WM REF'!"&amp;"5:5"),0)),"$1","")&amp;":"&amp;SUBSTITUTE(ADDRESS(1,MATCH(Y$2,INDIRECT("'PSI WM REF'!"&amp;"5:5"),0)),"$1","")),INDIRECT("'PSI WM REF'!"&amp;"C:C"),$G584,INDIRECT("'PSI WM REF'!"&amp;"U:U"),"1.Requirements (필요량)"),ABS(SUMIFS(INDIRECT("'PSI WM REF'!"&amp;SUBSTITUTE(ADDRESS(1,MATCH(Y$2,INDIRECT("'PSI WM REF'!"&amp;"5:5"),0)),"$1","")&amp;":"&amp;SUBSTITUTE(ADDRESS(1,MATCH(Y$2,INDIRECT("'PSI WM REF'!"&amp;"5:5"),0)),"$1","")),INDIRECT("'PSI WM REF'!"&amp;"C:C"),$G584,INDIRECT("'PSI WM REF'!"&amp;"U:U"),"3.Balance stock (only SEHC)"))))+N(" [[[[               Comment: WM REF PSI              ]]]")+IFERROR(SUMIFS(INDIRECT("'PSI VC'!"&amp;SUBSTITUTE(ADDRESS(1,MATCH(Y$2,INDIRECT("'PSI VC'!"&amp;"3:3"),0)),"$1","")&amp;":"&amp;SUBSTITUTE(ADDRESS(1,MATCH(Y$2,INDIRECT("'PSI VC'!"&amp;"3:3"),0)),"$1","")),INDIRECT("'PSI VC'!"&amp;"A:A"),$G584),0)+N("[[[                    Comment: VC PSI                    ]]]")+SUMIFS(INDIRECT("'Assy PSI Shortage'!"&amp;SUBSTITUTE(ADDRESS(1,42+MATCH(Y$2,INDIRECT("'Assy PSI Shortage'!"&amp;"AQ2:BA2"),0)),"$1","")&amp;":"&amp;SUBSTITUTE(ADDRESS(1,42+MATCH(Y$2,INDIRECT("'Assy PSI Shortage'!"&amp;"AQ2:BA2"),0)),"$1","")),'Assy PSI Shortage'!$AP:$AP,'DA Injection'!$G584)+N("[[[                    Comment: Assy PSI                    ]]]")</f>
        <v>0</v>
      </c>
      <c r="Z585" s="464"/>
      <c r="AA585" s="463">
        <f ca="1">IF(SUMIFS(INDIRECT("'PSI WM REF'!"&amp;SUBSTITUTE(ADDRESS(1,MATCH(AA$2,INDIRECT("'PSI WM REF'!"&amp;"5:5"),0)),"$1","")&amp;":"&amp;SUBSTITUTE(ADDRESS(1,MATCH(AA$2,INDIRECT("'PSI WM REF'!"&amp;"5:5"),0)),"$1","")),INDIRECT("'PSI WM REF'!"&amp;"C:C"),$G584,INDIRECT("'PSI WM REF'!"&amp;"U:U"),"3.Balance stock (only SEHC)")&gt;0,0,IF(ABS(SUMIFS(INDIRECT("'PSI WM REF'!"&amp;SUBSTITUTE(ADDRESS(1,MATCH(AA$2,INDIRECT("'PSI WM REF'!"&amp;"5:5"),0)),"$1","")&amp;":"&amp;SUBSTITUTE(ADDRESS(1,MATCH(AA$2,INDIRECT("'PSI WM REF'!"&amp;"5:5"),0)),"$1","")),INDIRECT("'PSI WM REF'!"&amp;"C:C"),$G584,INDIRECT("'PSI WM REF'!"&amp;"U:U"),"3.Balance stock (only SEHC)"))&gt;SUMIFS(INDIRECT("'PSI WM REF'!"&amp;SUBSTITUTE(ADDRESS(1,MATCH(AA$2,INDIRECT("'PSI WM REF'!"&amp;"5:5"),0)),"$1","")&amp;":"&amp;SUBSTITUTE(ADDRESS(1,MATCH(AA$2,INDIRECT("'PSI WM REF'!"&amp;"5:5"),0)),"$1","")),INDIRECT("'PSI WM REF'!"&amp;"C:C"),$G584,INDIRECT("'PSI WM REF'!"&amp;"U:U"),"1.Requirements (필요량)"),SUMIFS(INDIRECT("'PSI WM REF'!"&amp;SUBSTITUTE(ADDRESS(1,MATCH(AA$2,INDIRECT("'PSI WM REF'!"&amp;"5:5"),0)),"$1","")&amp;":"&amp;SUBSTITUTE(ADDRESS(1,MATCH(AA$2,INDIRECT("'PSI WM REF'!"&amp;"5:5"),0)),"$1","")),INDIRECT("'PSI WM REF'!"&amp;"C:C"),$G584,INDIRECT("'PSI WM REF'!"&amp;"U:U"),"1.Requirements (필요량)"),ABS(SUMIFS(INDIRECT("'PSI WM REF'!"&amp;SUBSTITUTE(ADDRESS(1,MATCH(AA$2,INDIRECT("'PSI WM REF'!"&amp;"5:5"),0)),"$1","")&amp;":"&amp;SUBSTITUTE(ADDRESS(1,MATCH(AA$2,INDIRECT("'PSI WM REF'!"&amp;"5:5"),0)),"$1","")),INDIRECT("'PSI WM REF'!"&amp;"C:C"),$G584,INDIRECT("'PSI WM REF'!"&amp;"U:U"),"3.Balance stock (only SEHC)"))))+N(" [[[[               Comment: WM REF PSI              ]]]")+IFERROR(SUMIFS(INDIRECT("'PSI VC'!"&amp;SUBSTITUTE(ADDRESS(1,MATCH(AA$2,INDIRECT("'PSI VC'!"&amp;"3:3"),0)),"$1","")&amp;":"&amp;SUBSTITUTE(ADDRESS(1,MATCH(AA$2,INDIRECT("'PSI VC'!"&amp;"3:3"),0)),"$1","")),INDIRECT("'PSI VC'!"&amp;"A:A"),$G584),0)+N("[[[                    Comment: VC PSI                    ]]]")+SUMIFS(INDIRECT("'Assy PSI Shortage'!"&amp;SUBSTITUTE(ADDRESS(1,42+MATCH(AA$2,INDIRECT("'Assy PSI Shortage'!"&amp;"AQ2:BA2"),0)),"$1","")&amp;":"&amp;SUBSTITUTE(ADDRESS(1,42+MATCH(AA$2,INDIRECT("'Assy PSI Shortage'!"&amp;"AQ2:BA2"),0)),"$1","")),'Assy PSI Shortage'!$AP:$AP,'DA Injection'!$G584)+N("[[[                    Comment: Assy PSI                    ]]]")</f>
        <v>0</v>
      </c>
      <c r="AB585" s="464"/>
      <c r="AC585" s="463">
        <f ca="1">IF(SUMIFS(INDIRECT("'PSI WM REF'!"&amp;SUBSTITUTE(ADDRESS(1,MATCH(AC$2,INDIRECT("'PSI WM REF'!"&amp;"5:5"),0)),"$1","")&amp;":"&amp;SUBSTITUTE(ADDRESS(1,MATCH(AC$2,INDIRECT("'PSI WM REF'!"&amp;"5:5"),0)),"$1","")),INDIRECT("'PSI WM REF'!"&amp;"C:C"),$G584,INDIRECT("'PSI WM REF'!"&amp;"U:U"),"3.Balance stock (only SEHC)")&gt;0,0,IF(ABS(SUMIFS(INDIRECT("'PSI WM REF'!"&amp;SUBSTITUTE(ADDRESS(1,MATCH(AC$2,INDIRECT("'PSI WM REF'!"&amp;"5:5"),0)),"$1","")&amp;":"&amp;SUBSTITUTE(ADDRESS(1,MATCH(AC$2,INDIRECT("'PSI WM REF'!"&amp;"5:5"),0)),"$1","")),INDIRECT("'PSI WM REF'!"&amp;"C:C"),$G584,INDIRECT("'PSI WM REF'!"&amp;"U:U"),"3.Balance stock (only SEHC)"))&gt;SUMIFS(INDIRECT("'PSI WM REF'!"&amp;SUBSTITUTE(ADDRESS(1,MATCH(AC$2,INDIRECT("'PSI WM REF'!"&amp;"5:5"),0)),"$1","")&amp;":"&amp;SUBSTITUTE(ADDRESS(1,MATCH(AC$2,INDIRECT("'PSI WM REF'!"&amp;"5:5"),0)),"$1","")),INDIRECT("'PSI WM REF'!"&amp;"C:C"),$G584,INDIRECT("'PSI WM REF'!"&amp;"U:U"),"1.Requirements (필요량)"),SUMIFS(INDIRECT("'PSI WM REF'!"&amp;SUBSTITUTE(ADDRESS(1,MATCH(AC$2,INDIRECT("'PSI WM REF'!"&amp;"5:5"),0)),"$1","")&amp;":"&amp;SUBSTITUTE(ADDRESS(1,MATCH(AC$2,INDIRECT("'PSI WM REF'!"&amp;"5:5"),0)),"$1","")),INDIRECT("'PSI WM REF'!"&amp;"C:C"),$G584,INDIRECT("'PSI WM REF'!"&amp;"U:U"),"1.Requirements (필요량)"),ABS(SUMIFS(INDIRECT("'PSI WM REF'!"&amp;SUBSTITUTE(ADDRESS(1,MATCH(AC$2,INDIRECT("'PSI WM REF'!"&amp;"5:5"),0)),"$1","")&amp;":"&amp;SUBSTITUTE(ADDRESS(1,MATCH(AC$2,INDIRECT("'PSI WM REF'!"&amp;"5:5"),0)),"$1","")),INDIRECT("'PSI WM REF'!"&amp;"C:C"),$G584,INDIRECT("'PSI WM REF'!"&amp;"U:U"),"3.Balance stock (only SEHC)"))))+N(" [[[[               Comment: WM REF PSI              ]]]")+IFERROR(SUMIFS(INDIRECT("'PSI VC'!"&amp;SUBSTITUTE(ADDRESS(1,MATCH(AC$2,INDIRECT("'PSI VC'!"&amp;"3:3"),0)),"$1","")&amp;":"&amp;SUBSTITUTE(ADDRESS(1,MATCH(AC$2,INDIRECT("'PSI VC'!"&amp;"3:3"),0)),"$1","")),INDIRECT("'PSI VC'!"&amp;"A:A"),$G584),0)+N("[[[                    Comment: VC PSI                    ]]]")+SUMIFS(INDIRECT("'Assy PSI Shortage'!"&amp;SUBSTITUTE(ADDRESS(1,42+MATCH(AC$2,INDIRECT("'Assy PSI Shortage'!"&amp;"AQ2:BA2"),0)),"$1","")&amp;":"&amp;SUBSTITUTE(ADDRESS(1,42+MATCH(AC$2,INDIRECT("'Assy PSI Shortage'!"&amp;"AQ2:BA2"),0)),"$1","")),'Assy PSI Shortage'!$AP:$AP,'DA Injection'!$G584)+N("[[[                    Comment: Assy PSI                    ]]]")</f>
        <v>0</v>
      </c>
      <c r="AD585" s="464"/>
      <c r="AE585" s="463">
        <f ca="1">IF(SUMIFS(INDIRECT("'PSI WM REF'!"&amp;SUBSTITUTE(ADDRESS(1,MATCH(AE$2,INDIRECT("'PSI WM REF'!"&amp;"5:5"),0)),"$1","")&amp;":"&amp;SUBSTITUTE(ADDRESS(1,MATCH(AE$2,INDIRECT("'PSI WM REF'!"&amp;"5:5"),0)),"$1","")),INDIRECT("'PSI WM REF'!"&amp;"C:C"),$G584,INDIRECT("'PSI WM REF'!"&amp;"U:U"),"3.Balance stock (only SEHC)")&gt;0,0,IF(ABS(SUMIFS(INDIRECT("'PSI WM REF'!"&amp;SUBSTITUTE(ADDRESS(1,MATCH(AE$2,INDIRECT("'PSI WM REF'!"&amp;"5:5"),0)),"$1","")&amp;":"&amp;SUBSTITUTE(ADDRESS(1,MATCH(AE$2,INDIRECT("'PSI WM REF'!"&amp;"5:5"),0)),"$1","")),INDIRECT("'PSI WM REF'!"&amp;"C:C"),$G584,INDIRECT("'PSI WM REF'!"&amp;"U:U"),"3.Balance stock (only SEHC)"))&gt;SUMIFS(INDIRECT("'PSI WM REF'!"&amp;SUBSTITUTE(ADDRESS(1,MATCH(AE$2,INDIRECT("'PSI WM REF'!"&amp;"5:5"),0)),"$1","")&amp;":"&amp;SUBSTITUTE(ADDRESS(1,MATCH(AE$2,INDIRECT("'PSI WM REF'!"&amp;"5:5"),0)),"$1","")),INDIRECT("'PSI WM REF'!"&amp;"C:C"),$G584,INDIRECT("'PSI WM REF'!"&amp;"U:U"),"1.Requirements (필요량)"),SUMIFS(INDIRECT("'PSI WM REF'!"&amp;SUBSTITUTE(ADDRESS(1,MATCH(AE$2,INDIRECT("'PSI WM REF'!"&amp;"5:5"),0)),"$1","")&amp;":"&amp;SUBSTITUTE(ADDRESS(1,MATCH(AE$2,INDIRECT("'PSI WM REF'!"&amp;"5:5"),0)),"$1","")),INDIRECT("'PSI WM REF'!"&amp;"C:C"),$G584,INDIRECT("'PSI WM REF'!"&amp;"U:U"),"1.Requirements (필요량)"),ABS(SUMIFS(INDIRECT("'PSI WM REF'!"&amp;SUBSTITUTE(ADDRESS(1,MATCH(AE$2,INDIRECT("'PSI WM REF'!"&amp;"5:5"),0)),"$1","")&amp;":"&amp;SUBSTITUTE(ADDRESS(1,MATCH(AE$2,INDIRECT("'PSI WM REF'!"&amp;"5:5"),0)),"$1","")),INDIRECT("'PSI WM REF'!"&amp;"C:C"),$G584,INDIRECT("'PSI WM REF'!"&amp;"U:U"),"3.Balance stock (only SEHC)"))))+N(" [[[[               Comment: WM REF PSI              ]]]")+IFERROR(SUMIFS(INDIRECT("'PSI VC'!"&amp;SUBSTITUTE(ADDRESS(1,MATCH(AE$2,INDIRECT("'PSI VC'!"&amp;"3:3"),0)),"$1","")&amp;":"&amp;SUBSTITUTE(ADDRESS(1,MATCH(AE$2,INDIRECT("'PSI VC'!"&amp;"3:3"),0)),"$1","")),INDIRECT("'PSI VC'!"&amp;"A:A"),$G584),0)+N("[[[                    Comment: VC PSI                    ]]]")+SUMIFS(INDIRECT("'Assy PSI Shortage'!"&amp;SUBSTITUTE(ADDRESS(1,42+MATCH(AE$2,INDIRECT("'Assy PSI Shortage'!"&amp;"AQ2:BA2"),0)),"$1","")&amp;":"&amp;SUBSTITUTE(ADDRESS(1,42+MATCH(AE$2,INDIRECT("'Assy PSI Shortage'!"&amp;"AQ2:BA2"),0)),"$1","")),'Assy PSI Shortage'!$AP:$AP,'DA Injection'!$G584)+N("[[[                    Comment: Assy PSI                    ]]]")</f>
        <v>0</v>
      </c>
      <c r="AF585" s="464"/>
      <c r="AG585" s="463">
        <f ca="1">IF(SUMIFS(INDIRECT("'PSI WM REF'!"&amp;SUBSTITUTE(ADDRESS(1,MATCH(AG$2,INDIRECT("'PSI WM REF'!"&amp;"5:5"),0)),"$1","")&amp;":"&amp;SUBSTITUTE(ADDRESS(1,MATCH(AG$2,INDIRECT("'PSI WM REF'!"&amp;"5:5"),0)),"$1","")),INDIRECT("'PSI WM REF'!"&amp;"C:C"),$G584,INDIRECT("'PSI WM REF'!"&amp;"U:U"),"3.Balance stock (only SEHC)")&gt;0,0,IF(ABS(SUMIFS(INDIRECT("'PSI WM REF'!"&amp;SUBSTITUTE(ADDRESS(1,MATCH(AG$2,INDIRECT("'PSI WM REF'!"&amp;"5:5"),0)),"$1","")&amp;":"&amp;SUBSTITUTE(ADDRESS(1,MATCH(AG$2,INDIRECT("'PSI WM REF'!"&amp;"5:5"),0)),"$1","")),INDIRECT("'PSI WM REF'!"&amp;"C:C"),$G584,INDIRECT("'PSI WM REF'!"&amp;"U:U"),"3.Balance stock (only SEHC)"))&gt;SUMIFS(INDIRECT("'PSI WM REF'!"&amp;SUBSTITUTE(ADDRESS(1,MATCH(AG$2,INDIRECT("'PSI WM REF'!"&amp;"5:5"),0)),"$1","")&amp;":"&amp;SUBSTITUTE(ADDRESS(1,MATCH(AG$2,INDIRECT("'PSI WM REF'!"&amp;"5:5"),0)),"$1","")),INDIRECT("'PSI WM REF'!"&amp;"C:C"),$G584,INDIRECT("'PSI WM REF'!"&amp;"U:U"),"1.Requirements (필요량)"),SUMIFS(INDIRECT("'PSI WM REF'!"&amp;SUBSTITUTE(ADDRESS(1,MATCH(AG$2,INDIRECT("'PSI WM REF'!"&amp;"5:5"),0)),"$1","")&amp;":"&amp;SUBSTITUTE(ADDRESS(1,MATCH(AG$2,INDIRECT("'PSI WM REF'!"&amp;"5:5"),0)),"$1","")),INDIRECT("'PSI WM REF'!"&amp;"C:C"),$G584,INDIRECT("'PSI WM REF'!"&amp;"U:U"),"1.Requirements (필요량)"),ABS(SUMIFS(INDIRECT("'PSI WM REF'!"&amp;SUBSTITUTE(ADDRESS(1,MATCH(AG$2,INDIRECT("'PSI WM REF'!"&amp;"5:5"),0)),"$1","")&amp;":"&amp;SUBSTITUTE(ADDRESS(1,MATCH(AG$2,INDIRECT("'PSI WM REF'!"&amp;"5:5"),0)),"$1","")),INDIRECT("'PSI WM REF'!"&amp;"C:C"),$G584,INDIRECT("'PSI WM REF'!"&amp;"U:U"),"3.Balance stock (only SEHC)"))))+N(" [[[[               Comment: WM REF PSI              ]]]")+IFERROR(SUMIFS(INDIRECT("'PSI VC'!"&amp;SUBSTITUTE(ADDRESS(1,MATCH(AG$2,INDIRECT("'PSI VC'!"&amp;"3:3"),0)),"$1","")&amp;":"&amp;SUBSTITUTE(ADDRESS(1,MATCH(AG$2,INDIRECT("'PSI VC'!"&amp;"3:3"),0)),"$1","")),INDIRECT("'PSI VC'!"&amp;"A:A"),$G584),0)+N("[[[                    Comment: VC PSI                    ]]]")+SUMIFS(INDIRECT("'Assy PSI Shortage'!"&amp;SUBSTITUTE(ADDRESS(1,42+MATCH(AG$2,INDIRECT("'Assy PSI Shortage'!"&amp;"AQ2:BA2"),0)),"$1","")&amp;":"&amp;SUBSTITUTE(ADDRESS(1,42+MATCH(AG$2,INDIRECT("'Assy PSI Shortage'!"&amp;"AQ2:BA2"),0)),"$1","")),'Assy PSI Shortage'!$AP:$AP,'DA Injection'!$G584)+N("[[[                    Comment: Assy PSI                    ]]]")</f>
        <v>0</v>
      </c>
      <c r="AH585" s="464"/>
      <c r="AI585" s="463">
        <f ca="1">IF(SUMIFS(INDIRECT("'PSI WM REF'!"&amp;SUBSTITUTE(ADDRESS(1,MATCH(AI$2,INDIRECT("'PSI WM REF'!"&amp;"5:5"),0)),"$1","")&amp;":"&amp;SUBSTITUTE(ADDRESS(1,MATCH(AI$2,INDIRECT("'PSI WM REF'!"&amp;"5:5"),0)),"$1","")),INDIRECT("'PSI WM REF'!"&amp;"C:C"),$G584,INDIRECT("'PSI WM REF'!"&amp;"U:U"),"3.Balance stock (only SEHC)")&gt;0,0,IF(ABS(SUMIFS(INDIRECT("'PSI WM REF'!"&amp;SUBSTITUTE(ADDRESS(1,MATCH(AI$2,INDIRECT("'PSI WM REF'!"&amp;"5:5"),0)),"$1","")&amp;":"&amp;SUBSTITUTE(ADDRESS(1,MATCH(AI$2,INDIRECT("'PSI WM REF'!"&amp;"5:5"),0)),"$1","")),INDIRECT("'PSI WM REF'!"&amp;"C:C"),$G584,INDIRECT("'PSI WM REF'!"&amp;"U:U"),"3.Balance stock (only SEHC)"))&gt;SUMIFS(INDIRECT("'PSI WM REF'!"&amp;SUBSTITUTE(ADDRESS(1,MATCH(AI$2,INDIRECT("'PSI WM REF'!"&amp;"5:5"),0)),"$1","")&amp;":"&amp;SUBSTITUTE(ADDRESS(1,MATCH(AI$2,INDIRECT("'PSI WM REF'!"&amp;"5:5"),0)),"$1","")),INDIRECT("'PSI WM REF'!"&amp;"C:C"),$G584,INDIRECT("'PSI WM REF'!"&amp;"U:U"),"1.Requirements (필요량)"),SUMIFS(INDIRECT("'PSI WM REF'!"&amp;SUBSTITUTE(ADDRESS(1,MATCH(AI$2,INDIRECT("'PSI WM REF'!"&amp;"5:5"),0)),"$1","")&amp;":"&amp;SUBSTITUTE(ADDRESS(1,MATCH(AI$2,INDIRECT("'PSI WM REF'!"&amp;"5:5"),0)),"$1","")),INDIRECT("'PSI WM REF'!"&amp;"C:C"),$G584,INDIRECT("'PSI WM REF'!"&amp;"U:U"),"1.Requirements (필요량)"),ABS(SUMIFS(INDIRECT("'PSI WM REF'!"&amp;SUBSTITUTE(ADDRESS(1,MATCH(AI$2,INDIRECT("'PSI WM REF'!"&amp;"5:5"),0)),"$1","")&amp;":"&amp;SUBSTITUTE(ADDRESS(1,MATCH(AI$2,INDIRECT("'PSI WM REF'!"&amp;"5:5"),0)),"$1","")),INDIRECT("'PSI WM REF'!"&amp;"C:C"),$G584,INDIRECT("'PSI WM REF'!"&amp;"U:U"),"3.Balance stock (only SEHC)"))))+N(" [[[[               Comment: WM REF PSI              ]]]")+IFERROR(SUMIFS(INDIRECT("'PSI VC'!"&amp;SUBSTITUTE(ADDRESS(1,MATCH(AI$2,INDIRECT("'PSI VC'!"&amp;"3:3"),0)),"$1","")&amp;":"&amp;SUBSTITUTE(ADDRESS(1,MATCH(AI$2,INDIRECT("'PSI VC'!"&amp;"3:3"),0)),"$1","")),INDIRECT("'PSI VC'!"&amp;"A:A"),$G584),0)+N("[[[                    Comment: VC PSI                    ]]]")+SUMIFS(INDIRECT("'Assy PSI Shortage'!"&amp;SUBSTITUTE(ADDRESS(1,42+MATCH(AI$2,INDIRECT("'Assy PSI Shortage'!"&amp;"AQ2:BA2"),0)),"$1","")&amp;":"&amp;SUBSTITUTE(ADDRESS(1,42+MATCH(AI$2,INDIRECT("'Assy PSI Shortage'!"&amp;"AQ2:BA2"),0)),"$1","")),'Assy PSI Shortage'!$AP:$AP,'DA Injection'!$G584)+N("[[[                    Comment: Assy PSI                    ]]]")</f>
        <v>0</v>
      </c>
      <c r="AJ585" s="464"/>
      <c r="AK585" s="150"/>
      <c r="AL585" s="150"/>
      <c r="AM585" s="150"/>
      <c r="AN585" s="150"/>
      <c r="AO585" s="150"/>
      <c r="AP585" s="150"/>
      <c r="AQ585" s="150"/>
      <c r="AR585" s="150"/>
      <c r="AS585" s="150"/>
      <c r="AT585" s="150"/>
      <c r="AU585" s="150"/>
      <c r="AV585" s="150"/>
      <c r="AW585" s="150"/>
      <c r="AX585" s="150"/>
      <c r="AY585" s="150"/>
      <c r="AZ585" s="150"/>
      <c r="BA585" s="150"/>
      <c r="BB585" s="150"/>
      <c r="BC585" s="150"/>
      <c r="BD585" s="150"/>
      <c r="BE585" s="150"/>
      <c r="BF585" s="150"/>
      <c r="BG585" s="150"/>
      <c r="BH585" s="150"/>
      <c r="BI585" s="150"/>
      <c r="BJ585" s="150"/>
      <c r="BK585" s="150"/>
      <c r="BL585" s="150"/>
      <c r="BM585" s="150"/>
      <c r="BN585" s="150"/>
      <c r="BO585" s="150"/>
      <c r="BP585" s="150"/>
      <c r="BQ585" s="150"/>
      <c r="BR585" s="150"/>
    </row>
    <row r="586" spans="1:70" s="115" customFormat="1" ht="33">
      <c r="A586" s="114"/>
      <c r="B586" s="121"/>
      <c r="C586" s="144">
        <f t="shared" ca="1" si="690"/>
        <v>84</v>
      </c>
      <c r="D586" s="264" t="str">
        <f t="shared" ca="1" si="690"/>
        <v>-</v>
      </c>
      <c r="E586" s="144" t="e">
        <f t="shared" ref="E586:M586" ca="1" si="696">E585</f>
        <v>#N/A</v>
      </c>
      <c r="F586" s="144" t="e">
        <f t="shared" ca="1" si="696"/>
        <v>#N/A</v>
      </c>
      <c r="G586" s="144">
        <f t="shared" ca="1" si="696"/>
        <v>0</v>
      </c>
      <c r="H586" s="196">
        <f t="shared" ca="1" si="696"/>
        <v>0</v>
      </c>
      <c r="I586" s="144">
        <f t="shared" si="696"/>
        <v>0</v>
      </c>
      <c r="J586" s="212" t="e">
        <f t="shared" ca="1" si="696"/>
        <v>#N/A</v>
      </c>
      <c r="K586" s="146">
        <f t="shared" ca="1" si="696"/>
        <v>0</v>
      </c>
      <c r="L586" s="146" t="e">
        <f t="shared" ca="1" si="696"/>
        <v>#N/A</v>
      </c>
      <c r="M586" s="146" t="e">
        <f t="shared" ca="1" si="696"/>
        <v>#N/A</v>
      </c>
      <c r="N586" s="193" t="e">
        <f t="shared" ref="N586:N597" ca="1" si="697">3600/L586*M586</f>
        <v>#N/A</v>
      </c>
      <c r="O586" s="134"/>
      <c r="P586" s="127" t="s">
        <v>240</v>
      </c>
      <c r="Q586" s="208"/>
      <c r="R586" s="208"/>
      <c r="S586" s="208"/>
      <c r="T586" s="208"/>
      <c r="U586" s="208"/>
      <c r="V586" s="208"/>
      <c r="W586" s="208"/>
      <c r="X586" s="208"/>
      <c r="Y586" s="208"/>
      <c r="Z586" s="208"/>
      <c r="AA586" s="208"/>
      <c r="AB586" s="208"/>
      <c r="AC586" s="208"/>
      <c r="AD586" s="208"/>
      <c r="AE586" s="208"/>
      <c r="AF586" s="208"/>
      <c r="AG586" s="208"/>
      <c r="AH586" s="208"/>
      <c r="AI586" s="208"/>
      <c r="AJ586" s="208"/>
      <c r="AK586" s="150"/>
      <c r="AL586" s="150"/>
      <c r="AM586" s="150"/>
      <c r="AN586" s="150"/>
      <c r="AO586" s="150"/>
      <c r="AP586" s="150"/>
      <c r="AQ586" s="150"/>
      <c r="AR586" s="150"/>
      <c r="AS586" s="150"/>
      <c r="AT586" s="150"/>
      <c r="AU586" s="150"/>
      <c r="AV586" s="150"/>
      <c r="AW586" s="150"/>
      <c r="AX586" s="150"/>
      <c r="AY586" s="150"/>
      <c r="AZ586" s="150"/>
      <c r="BA586" s="150"/>
      <c r="BB586" s="150"/>
      <c r="BC586" s="150"/>
      <c r="BD586" s="150"/>
      <c r="BE586" s="150"/>
      <c r="BF586" s="150"/>
      <c r="BG586" s="150"/>
      <c r="BH586" s="150"/>
      <c r="BI586" s="150"/>
      <c r="BJ586" s="150"/>
      <c r="BK586" s="150"/>
      <c r="BL586" s="150"/>
      <c r="BM586" s="150"/>
      <c r="BN586" s="150"/>
      <c r="BO586" s="150"/>
      <c r="BP586" s="150"/>
      <c r="BQ586" s="150"/>
      <c r="BR586" s="150"/>
    </row>
    <row r="587" spans="1:70" s="55" customFormat="1" ht="33">
      <c r="A587" s="54" t="str">
        <f ca="1">IF(ISTEXT($G587),COUNTIF($G$6:$G587,"*")," ")</f>
        <v xml:space="preserve"> </v>
      </c>
      <c r="B587" s="122">
        <v>43524</v>
      </c>
      <c r="C587" s="144">
        <f t="shared" ca="1" si="690"/>
        <v>84</v>
      </c>
      <c r="D587" s="264" t="str">
        <f t="shared" ca="1" si="690"/>
        <v>-</v>
      </c>
      <c r="E587" s="144" t="e">
        <f t="shared" ref="E587:M587" ca="1" si="698">E586</f>
        <v>#N/A</v>
      </c>
      <c r="F587" s="144" t="e">
        <f t="shared" ca="1" si="698"/>
        <v>#N/A</v>
      </c>
      <c r="G587" s="144">
        <f t="shared" ca="1" si="698"/>
        <v>0</v>
      </c>
      <c r="H587" s="196">
        <f t="shared" ca="1" si="698"/>
        <v>0</v>
      </c>
      <c r="I587" s="144">
        <f t="shared" si="698"/>
        <v>0</v>
      </c>
      <c r="J587" s="212" t="e">
        <f t="shared" ca="1" si="698"/>
        <v>#N/A</v>
      </c>
      <c r="K587" s="146">
        <f t="shared" ca="1" si="698"/>
        <v>0</v>
      </c>
      <c r="L587" s="146" t="e">
        <f t="shared" ca="1" si="698"/>
        <v>#N/A</v>
      </c>
      <c r="M587" s="146" t="e">
        <f t="shared" ca="1" si="698"/>
        <v>#N/A</v>
      </c>
      <c r="N587" s="193" t="e">
        <f t="shared" ca="1" si="697"/>
        <v>#N/A</v>
      </c>
      <c r="O587" s="198" t="e">
        <f ca="1">SUM(Q587:AJ587)-H584-I584</f>
        <v>#N/A</v>
      </c>
      <c r="P587" s="127" t="s">
        <v>232</v>
      </c>
      <c r="Q587" s="128" t="e">
        <f t="shared" ref="Q587:AJ587" ca="1" si="699">Q586*$N584</f>
        <v>#N/A</v>
      </c>
      <c r="R587" s="128" t="e">
        <f t="shared" ca="1" si="699"/>
        <v>#N/A</v>
      </c>
      <c r="S587" s="128" t="e">
        <f t="shared" ca="1" si="699"/>
        <v>#N/A</v>
      </c>
      <c r="T587" s="128" t="e">
        <f t="shared" ca="1" si="699"/>
        <v>#N/A</v>
      </c>
      <c r="U587" s="128" t="e">
        <f t="shared" ca="1" si="699"/>
        <v>#N/A</v>
      </c>
      <c r="V587" s="128" t="e">
        <f t="shared" ca="1" si="699"/>
        <v>#N/A</v>
      </c>
      <c r="W587" s="128" t="e">
        <f t="shared" ca="1" si="699"/>
        <v>#N/A</v>
      </c>
      <c r="X587" s="128" t="e">
        <f t="shared" ca="1" si="699"/>
        <v>#N/A</v>
      </c>
      <c r="Y587" s="128" t="e">
        <f t="shared" ca="1" si="699"/>
        <v>#N/A</v>
      </c>
      <c r="Z587" s="128" t="e">
        <f t="shared" ca="1" si="699"/>
        <v>#N/A</v>
      </c>
      <c r="AA587" s="128" t="e">
        <f t="shared" ca="1" si="699"/>
        <v>#N/A</v>
      </c>
      <c r="AB587" s="128" t="e">
        <f t="shared" ca="1" si="699"/>
        <v>#N/A</v>
      </c>
      <c r="AC587" s="128" t="e">
        <f t="shared" ca="1" si="699"/>
        <v>#N/A</v>
      </c>
      <c r="AD587" s="128" t="e">
        <f t="shared" ca="1" si="699"/>
        <v>#N/A</v>
      </c>
      <c r="AE587" s="128" t="e">
        <f t="shared" ca="1" si="699"/>
        <v>#N/A</v>
      </c>
      <c r="AF587" s="128" t="e">
        <f t="shared" ca="1" si="699"/>
        <v>#N/A</v>
      </c>
      <c r="AG587" s="128" t="e">
        <f t="shared" ca="1" si="699"/>
        <v>#N/A</v>
      </c>
      <c r="AH587" s="128" t="e">
        <f t="shared" ca="1" si="699"/>
        <v>#N/A</v>
      </c>
      <c r="AI587" s="128" t="e">
        <f t="shared" ca="1" si="699"/>
        <v>#N/A</v>
      </c>
      <c r="AJ587" s="128" t="e">
        <f t="shared" ca="1" si="699"/>
        <v>#N/A</v>
      </c>
      <c r="AK587" s="151"/>
      <c r="AL587" s="151"/>
      <c r="AM587" s="151"/>
      <c r="AN587" s="151"/>
      <c r="AO587" s="151"/>
      <c r="AP587" s="151"/>
      <c r="AQ587" s="151"/>
      <c r="AR587" s="151"/>
      <c r="AS587" s="151"/>
      <c r="AT587" s="151"/>
      <c r="AU587" s="151"/>
      <c r="AV587" s="151"/>
      <c r="AW587" s="151"/>
      <c r="AX587" s="151"/>
      <c r="AY587" s="151"/>
      <c r="AZ587" s="151"/>
      <c r="BA587" s="151"/>
      <c r="BB587" s="151"/>
      <c r="BC587" s="151"/>
      <c r="BD587" s="151"/>
      <c r="BE587" s="151"/>
      <c r="BF587" s="151"/>
      <c r="BG587" s="151"/>
      <c r="BH587" s="151"/>
      <c r="BI587" s="151"/>
      <c r="BJ587" s="151"/>
      <c r="BK587" s="151"/>
      <c r="BL587" s="151"/>
      <c r="BM587" s="151"/>
      <c r="BN587" s="151"/>
      <c r="BO587" s="151"/>
      <c r="BP587" s="151"/>
      <c r="BQ587" s="151"/>
      <c r="BR587" s="151"/>
    </row>
    <row r="588" spans="1:70" s="38" customFormat="1" ht="33">
      <c r="A588" s="35"/>
      <c r="B588" s="123"/>
      <c r="C588" s="144">
        <f t="shared" ca="1" si="690"/>
        <v>84</v>
      </c>
      <c r="D588" s="264" t="str">
        <f t="shared" ca="1" si="690"/>
        <v>-</v>
      </c>
      <c r="E588" s="144" t="e">
        <f t="shared" ref="E588:M588" ca="1" si="700">E587</f>
        <v>#N/A</v>
      </c>
      <c r="F588" s="144" t="e">
        <f t="shared" ca="1" si="700"/>
        <v>#N/A</v>
      </c>
      <c r="G588" s="144">
        <f t="shared" ca="1" si="700"/>
        <v>0</v>
      </c>
      <c r="H588" s="196">
        <f t="shared" ca="1" si="700"/>
        <v>0</v>
      </c>
      <c r="I588" s="144">
        <f t="shared" si="700"/>
        <v>0</v>
      </c>
      <c r="J588" s="212" t="e">
        <f t="shared" ca="1" si="700"/>
        <v>#N/A</v>
      </c>
      <c r="K588" s="146">
        <f t="shared" ca="1" si="700"/>
        <v>0</v>
      </c>
      <c r="L588" s="146" t="e">
        <f t="shared" ca="1" si="700"/>
        <v>#N/A</v>
      </c>
      <c r="M588" s="146" t="e">
        <f t="shared" ca="1" si="700"/>
        <v>#N/A</v>
      </c>
      <c r="N588" s="193" t="e">
        <f t="shared" ca="1" si="697"/>
        <v>#N/A</v>
      </c>
      <c r="O588" s="135">
        <f ca="1">SUM(Q588:AJ588)</f>
        <v>0</v>
      </c>
      <c r="P588" s="131" t="s">
        <v>233</v>
      </c>
      <c r="Q588" s="129">
        <f ca="1">SUMIFS('Production Result'!$D:$D,'Production Result'!$C:$C,'DA Injection'!$G588,'Production Result'!$B:$B,'DA Injection'!Q$2)</f>
        <v>0</v>
      </c>
      <c r="R588" s="129">
        <f ca="1">SUMIFS('Production Result'!$E:$E,'Production Result'!$C:$C,'DA Injection'!$G588,'Production Result'!$B:$B,'DA Injection'!Q$2)</f>
        <v>0</v>
      </c>
      <c r="S588" s="129">
        <f ca="1">SUMIFS('Production Result'!$D:$D,'Production Result'!$C:$C,'DA Injection'!$G588,'Production Result'!$B:$B,'DA Injection'!S$2)</f>
        <v>0</v>
      </c>
      <c r="T588" s="129">
        <f ca="1">SUMIFS('Production Result'!$E:$E,'Production Result'!$C:$C,'DA Injection'!$G588,'Production Result'!$B:$B,'DA Injection'!S$2)</f>
        <v>0</v>
      </c>
      <c r="U588" s="129">
        <f ca="1">SUMIFS('Production Result'!$D:$D,'Production Result'!$C:$C,'DA Injection'!$G588,'Production Result'!$B:$B,'DA Injection'!U$2)</f>
        <v>0</v>
      </c>
      <c r="V588" s="129">
        <f ca="1">SUMIFS('Production Result'!$E:$E,'Production Result'!$C:$C,'DA Injection'!$G588,'Production Result'!$B:$B,'DA Injection'!U$2)</f>
        <v>0</v>
      </c>
      <c r="W588" s="129">
        <f ca="1">SUMIFS('Production Result'!$D:$D,'Production Result'!$C:$C,'DA Injection'!$G588,'Production Result'!$B:$B,'DA Injection'!W$2)</f>
        <v>0</v>
      </c>
      <c r="X588" s="129">
        <f ca="1">SUMIFS('Production Result'!$E:$E,'Production Result'!$C:$C,'DA Injection'!$G588,'Production Result'!$B:$B,'DA Injection'!W$2)</f>
        <v>0</v>
      </c>
      <c r="Y588" s="129">
        <f ca="1">SUMIFS('Production Result'!$D:$D,'Production Result'!$C:$C,'DA Injection'!$G588,'Production Result'!$B:$B,'DA Injection'!Y$2)</f>
        <v>0</v>
      </c>
      <c r="Z588" s="129">
        <f ca="1">SUMIFS('Production Result'!$E:$E,'Production Result'!$C:$C,'DA Injection'!$G588,'Production Result'!$B:$B,'DA Injection'!Y$2)</f>
        <v>0</v>
      </c>
      <c r="AA588" s="129">
        <f ca="1">SUMIFS('Production Result'!$D:$D,'Production Result'!$C:$C,'DA Injection'!$G588,'Production Result'!$B:$B,'DA Injection'!AA$2)</f>
        <v>0</v>
      </c>
      <c r="AB588" s="129">
        <f ca="1">SUMIFS('Production Result'!$E:$E,'Production Result'!$C:$C,'DA Injection'!$G588,'Production Result'!$B:$B,'DA Injection'!AA$2)</f>
        <v>0</v>
      </c>
      <c r="AC588" s="129">
        <f ca="1">SUMIFS('Production Result'!$D:$D,'Production Result'!$C:$C,'DA Injection'!$G588,'Production Result'!$B:$B,'DA Injection'!AC$2)</f>
        <v>0</v>
      </c>
      <c r="AD588" s="129">
        <f ca="1">SUMIFS('Production Result'!$E:$E,'Production Result'!$C:$C,'DA Injection'!$G588,'Production Result'!$B:$B,'DA Injection'!AC$2)</f>
        <v>0</v>
      </c>
      <c r="AE588" s="129">
        <f ca="1">SUMIFS('Production Result'!$D:$D,'Production Result'!$C:$C,'DA Injection'!$G588,'Production Result'!$B:$B,'DA Injection'!AE$2)</f>
        <v>0</v>
      </c>
      <c r="AF588" s="129">
        <f ca="1">SUMIFS('Production Result'!$E:$E,'Production Result'!$C:$C,'DA Injection'!$G588,'Production Result'!$B:$B,'DA Injection'!AE$2)</f>
        <v>0</v>
      </c>
      <c r="AG588" s="129">
        <f ca="1">SUMIFS('Production Result'!$D:$D,'Production Result'!$C:$C,'DA Injection'!$G588,'Production Result'!$B:$B,'DA Injection'!AG$2)</f>
        <v>0</v>
      </c>
      <c r="AH588" s="129">
        <f ca="1">SUMIFS('Production Result'!$E:$E,'Production Result'!$C:$C,'DA Injection'!$G588,'Production Result'!$B:$B,'DA Injection'!AG$2)</f>
        <v>0</v>
      </c>
      <c r="AI588" s="129">
        <f ca="1">SUMIFS('Production Result'!$D:$D,'Production Result'!$C:$C,'DA Injection'!$G588,'Production Result'!$B:$B,'DA Injection'!AI$2)</f>
        <v>0</v>
      </c>
      <c r="AJ588" s="129">
        <f ca="1">SUMIFS('Production Result'!$E:$E,'Production Result'!$C:$C,'DA Injection'!$G588,'Production Result'!$B:$B,'DA Injection'!AI$2)</f>
        <v>0</v>
      </c>
      <c r="AK588" s="151"/>
      <c r="AL588" s="151"/>
      <c r="AM588" s="151"/>
      <c r="AN588" s="151"/>
      <c r="AO588" s="151"/>
      <c r="AP588" s="151"/>
      <c r="AQ588" s="151"/>
      <c r="AR588" s="151"/>
      <c r="AS588" s="151"/>
      <c r="AT588" s="151"/>
      <c r="AU588" s="151"/>
      <c r="AV588" s="151"/>
      <c r="AW588" s="151"/>
      <c r="AX588" s="151"/>
      <c r="AY588" s="151"/>
      <c r="AZ588" s="151"/>
      <c r="BA588" s="151"/>
      <c r="BB588" s="151"/>
      <c r="BC588" s="151"/>
      <c r="BD588" s="151"/>
      <c r="BE588" s="151"/>
      <c r="BF588" s="151"/>
      <c r="BG588" s="151"/>
      <c r="BH588" s="151"/>
      <c r="BI588" s="151"/>
      <c r="BJ588" s="151"/>
      <c r="BK588" s="151"/>
      <c r="BL588" s="151"/>
      <c r="BM588" s="151"/>
      <c r="BN588" s="151"/>
      <c r="BO588" s="151"/>
      <c r="BP588" s="151"/>
      <c r="BQ588" s="151"/>
      <c r="BR588" s="151"/>
    </row>
    <row r="589" spans="1:70" s="38" customFormat="1" ht="33">
      <c r="A589" s="35"/>
      <c r="B589" s="123"/>
      <c r="C589" s="144">
        <f t="shared" ca="1" si="690"/>
        <v>84</v>
      </c>
      <c r="D589" s="264" t="str">
        <f t="shared" ca="1" si="690"/>
        <v>-</v>
      </c>
      <c r="E589" s="144" t="e">
        <f t="shared" ref="E589:M589" ca="1" si="701">E588</f>
        <v>#N/A</v>
      </c>
      <c r="F589" s="144" t="e">
        <f t="shared" ca="1" si="701"/>
        <v>#N/A</v>
      </c>
      <c r="G589" s="144">
        <f t="shared" ca="1" si="701"/>
        <v>0</v>
      </c>
      <c r="H589" s="196">
        <f t="shared" ca="1" si="701"/>
        <v>0</v>
      </c>
      <c r="I589" s="144">
        <f t="shared" si="701"/>
        <v>0</v>
      </c>
      <c r="J589" s="212" t="e">
        <f t="shared" ca="1" si="701"/>
        <v>#N/A</v>
      </c>
      <c r="K589" s="146">
        <f t="shared" ca="1" si="701"/>
        <v>0</v>
      </c>
      <c r="L589" s="146" t="e">
        <f t="shared" ca="1" si="701"/>
        <v>#N/A</v>
      </c>
      <c r="M589" s="146" t="e">
        <f t="shared" ca="1" si="701"/>
        <v>#N/A</v>
      </c>
      <c r="N589" s="193" t="e">
        <f t="shared" ca="1" si="697"/>
        <v>#N/A</v>
      </c>
      <c r="O589" s="135">
        <f ca="1">SUM(Q589:AJ589)</f>
        <v>0</v>
      </c>
      <c r="P589" s="132" t="s">
        <v>234</v>
      </c>
      <c r="Q589" s="129">
        <f ca="1">SUMIFS('Production Result'!$F:$F,'Production Result'!$C:$C,'DA Injection'!$G589,'Production Result'!$B:$B,'DA Injection'!Q$2)</f>
        <v>0</v>
      </c>
      <c r="R589" s="129">
        <f ca="1">SUMIFS('Production Result'!$G:$G,'Production Result'!$C:$C,'DA Injection'!$G589,'Production Result'!$B:$B,'DA Injection'!Q$2)</f>
        <v>0</v>
      </c>
      <c r="S589" s="129">
        <f ca="1">SUMIFS('Production Result'!$F:$F,'Production Result'!$C:$C,'DA Injection'!$G589,'Production Result'!$B:$B,'DA Injection'!S$2)</f>
        <v>0</v>
      </c>
      <c r="T589" s="129">
        <f ca="1">SUMIFS('Production Result'!$G:$G,'Production Result'!$C:$C,'DA Injection'!$G589,'Production Result'!$B:$B,'DA Injection'!S$2)</f>
        <v>0</v>
      </c>
      <c r="U589" s="129">
        <f ca="1">SUMIFS('Production Result'!$F:$F,'Production Result'!$C:$C,'DA Injection'!$G589,'Production Result'!$B:$B,'DA Injection'!U$2)</f>
        <v>0</v>
      </c>
      <c r="V589" s="129">
        <f ca="1">SUMIFS('Production Result'!$G:$G,'Production Result'!$C:$C,'DA Injection'!$G589,'Production Result'!$B:$B,'DA Injection'!U$2)</f>
        <v>0</v>
      </c>
      <c r="W589" s="129">
        <f ca="1">SUMIFS('Production Result'!$F:$F,'Production Result'!$C:$C,'DA Injection'!$G589,'Production Result'!$B:$B,'DA Injection'!W$2)</f>
        <v>0</v>
      </c>
      <c r="X589" s="129">
        <f ca="1">SUMIFS('Production Result'!$G:$G,'Production Result'!$C:$C,'DA Injection'!$G589,'Production Result'!$B:$B,'DA Injection'!W$2)</f>
        <v>0</v>
      </c>
      <c r="Y589" s="129">
        <f ca="1">SUMIFS('Production Result'!$F:$F,'Production Result'!$C:$C,'DA Injection'!$G589,'Production Result'!$B:$B,'DA Injection'!Y$2)</f>
        <v>0</v>
      </c>
      <c r="Z589" s="129">
        <f ca="1">SUMIFS('Production Result'!$G:$G,'Production Result'!$C:$C,'DA Injection'!$G589,'Production Result'!$B:$B,'DA Injection'!Y$2)</f>
        <v>0</v>
      </c>
      <c r="AA589" s="129">
        <f ca="1">SUMIFS('Production Result'!$F:$F,'Production Result'!$C:$C,'DA Injection'!$G589,'Production Result'!$B:$B,'DA Injection'!AA$2)</f>
        <v>0</v>
      </c>
      <c r="AB589" s="129">
        <f ca="1">SUMIFS('Production Result'!$G:$G,'Production Result'!$C:$C,'DA Injection'!$G589,'Production Result'!$B:$B,'DA Injection'!AA$2)</f>
        <v>0</v>
      </c>
      <c r="AC589" s="129">
        <f ca="1">SUMIFS('Production Result'!$F:$F,'Production Result'!$C:$C,'DA Injection'!$G589,'Production Result'!$B:$B,'DA Injection'!AC$2)</f>
        <v>0</v>
      </c>
      <c r="AD589" s="129">
        <f ca="1">SUMIFS('Production Result'!$G:$G,'Production Result'!$C:$C,'DA Injection'!$G589,'Production Result'!$B:$B,'DA Injection'!AC$2)</f>
        <v>0</v>
      </c>
      <c r="AE589" s="129">
        <f ca="1">SUMIFS('Production Result'!$F:$F,'Production Result'!$C:$C,'DA Injection'!$G589,'Production Result'!$B:$B,'DA Injection'!AE$2)</f>
        <v>0</v>
      </c>
      <c r="AF589" s="129">
        <f ca="1">SUMIFS('Production Result'!$G:$G,'Production Result'!$C:$C,'DA Injection'!$G589,'Production Result'!$B:$B,'DA Injection'!AE$2)</f>
        <v>0</v>
      </c>
      <c r="AG589" s="129">
        <f ca="1">SUMIFS('Production Result'!$F:$F,'Production Result'!$C:$C,'DA Injection'!$G589,'Production Result'!$B:$B,'DA Injection'!AG$2)</f>
        <v>0</v>
      </c>
      <c r="AH589" s="129">
        <f ca="1">SUMIFS('Production Result'!$G:$G,'Production Result'!$C:$C,'DA Injection'!$G589,'Production Result'!$B:$B,'DA Injection'!AG$2)</f>
        <v>0</v>
      </c>
      <c r="AI589" s="129">
        <f ca="1">SUMIFS('Production Result'!$F:$F,'Production Result'!$C:$C,'DA Injection'!$G589,'Production Result'!$B:$B,'DA Injection'!AI$2)</f>
        <v>0</v>
      </c>
      <c r="AJ589" s="129">
        <f ca="1">SUMIFS('Production Result'!$G:$G,'Production Result'!$C:$C,'DA Injection'!$G589,'Production Result'!$B:$B,'DA Injection'!AI$2)</f>
        <v>0</v>
      </c>
      <c r="AK589" s="151"/>
      <c r="AL589" s="151"/>
      <c r="AM589" s="151"/>
      <c r="AN589" s="151"/>
      <c r="AO589" s="151"/>
      <c r="AP589" s="151"/>
      <c r="AQ589" s="151"/>
      <c r="AR589" s="151"/>
      <c r="AS589" s="151"/>
      <c r="AT589" s="151"/>
      <c r="AU589" s="151"/>
      <c r="AV589" s="151"/>
      <c r="AW589" s="151"/>
      <c r="AX589" s="151"/>
      <c r="AY589" s="151"/>
      <c r="AZ589" s="151"/>
      <c r="BA589" s="151"/>
      <c r="BB589" s="151"/>
      <c r="BC589" s="151"/>
      <c r="BD589" s="151"/>
      <c r="BE589" s="151"/>
      <c r="BF589" s="151"/>
      <c r="BG589" s="151"/>
      <c r="BH589" s="151"/>
      <c r="BI589" s="151"/>
      <c r="BJ589" s="151"/>
      <c r="BK589" s="151"/>
      <c r="BL589" s="151"/>
      <c r="BM589" s="151"/>
      <c r="BN589" s="151"/>
      <c r="BO589" s="151"/>
      <c r="BP589" s="151"/>
      <c r="BQ589" s="151"/>
      <c r="BR589" s="151"/>
    </row>
    <row r="590" spans="1:70" s="38" customFormat="1" ht="33">
      <c r="A590" s="35"/>
      <c r="B590" s="123"/>
      <c r="C590" s="145">
        <f t="shared" ca="1" si="690"/>
        <v>84</v>
      </c>
      <c r="D590" s="264" t="str">
        <f t="shared" ca="1" si="690"/>
        <v>-</v>
      </c>
      <c r="E590" s="145" t="e">
        <f t="shared" ref="E590:M590" ca="1" si="702">E589</f>
        <v>#N/A</v>
      </c>
      <c r="F590" s="145" t="e">
        <f t="shared" ca="1" si="702"/>
        <v>#N/A</v>
      </c>
      <c r="G590" s="145">
        <f t="shared" ca="1" si="702"/>
        <v>0</v>
      </c>
      <c r="H590" s="196">
        <f t="shared" ca="1" si="702"/>
        <v>0</v>
      </c>
      <c r="I590" s="145">
        <f t="shared" si="702"/>
        <v>0</v>
      </c>
      <c r="J590" s="213" t="e">
        <f t="shared" ca="1" si="702"/>
        <v>#N/A</v>
      </c>
      <c r="K590" s="146">
        <f t="shared" ca="1" si="702"/>
        <v>0</v>
      </c>
      <c r="L590" s="146" t="e">
        <f t="shared" ca="1" si="702"/>
        <v>#N/A</v>
      </c>
      <c r="M590" s="146" t="e">
        <f t="shared" ca="1" si="702"/>
        <v>#N/A</v>
      </c>
      <c r="N590" s="194" t="e">
        <f t="shared" ca="1" si="697"/>
        <v>#N/A</v>
      </c>
      <c r="O590" s="137" t="e">
        <f ca="1">O589/O588</f>
        <v>#DIV/0!</v>
      </c>
      <c r="P590" s="136" t="s">
        <v>239</v>
      </c>
      <c r="Q590" s="138" t="str">
        <f t="shared" ref="Q590:AJ590" ca="1" si="703">IFERROR(Q589/Q588,"")</f>
        <v/>
      </c>
      <c r="R590" s="138" t="str">
        <f t="shared" ca="1" si="703"/>
        <v/>
      </c>
      <c r="S590" s="138" t="str">
        <f t="shared" ca="1" si="703"/>
        <v/>
      </c>
      <c r="T590" s="138" t="str">
        <f t="shared" ca="1" si="703"/>
        <v/>
      </c>
      <c r="U590" s="138" t="str">
        <f t="shared" ca="1" si="703"/>
        <v/>
      </c>
      <c r="V590" s="138" t="str">
        <f t="shared" ca="1" si="703"/>
        <v/>
      </c>
      <c r="W590" s="138" t="str">
        <f t="shared" ca="1" si="703"/>
        <v/>
      </c>
      <c r="X590" s="138" t="str">
        <f t="shared" ca="1" si="703"/>
        <v/>
      </c>
      <c r="Y590" s="138" t="str">
        <f t="shared" ca="1" si="703"/>
        <v/>
      </c>
      <c r="Z590" s="138" t="str">
        <f t="shared" ca="1" si="703"/>
        <v/>
      </c>
      <c r="AA590" s="138" t="str">
        <f t="shared" ca="1" si="703"/>
        <v/>
      </c>
      <c r="AB590" s="138" t="str">
        <f t="shared" ca="1" si="703"/>
        <v/>
      </c>
      <c r="AC590" s="138" t="str">
        <f t="shared" ca="1" si="703"/>
        <v/>
      </c>
      <c r="AD590" s="138" t="str">
        <f t="shared" ca="1" si="703"/>
        <v/>
      </c>
      <c r="AE590" s="138" t="str">
        <f t="shared" ca="1" si="703"/>
        <v/>
      </c>
      <c r="AF590" s="138" t="str">
        <f t="shared" ca="1" si="703"/>
        <v/>
      </c>
      <c r="AG590" s="138" t="str">
        <f t="shared" ca="1" si="703"/>
        <v/>
      </c>
      <c r="AH590" s="138" t="str">
        <f t="shared" ca="1" si="703"/>
        <v/>
      </c>
      <c r="AI590" s="138" t="str">
        <f t="shared" ca="1" si="703"/>
        <v/>
      </c>
      <c r="AJ590" s="138" t="str">
        <f t="shared" ca="1" si="703"/>
        <v/>
      </c>
      <c r="AK590" s="151"/>
      <c r="AL590" s="151"/>
      <c r="AM590" s="151"/>
      <c r="AN590" s="151"/>
      <c r="AO590" s="151"/>
      <c r="AP590" s="151"/>
      <c r="AQ590" s="151"/>
      <c r="AR590" s="151"/>
      <c r="AS590" s="151"/>
      <c r="AT590" s="151"/>
      <c r="AU590" s="151"/>
      <c r="AV590" s="151"/>
      <c r="AW590" s="151"/>
      <c r="AX590" s="151"/>
      <c r="AY590" s="151"/>
      <c r="AZ590" s="151"/>
      <c r="BA590" s="151"/>
      <c r="BB590" s="151"/>
      <c r="BC590" s="151"/>
      <c r="BD590" s="151"/>
      <c r="BE590" s="151"/>
      <c r="BF590" s="151"/>
      <c r="BG590" s="151"/>
      <c r="BH590" s="151"/>
      <c r="BI590" s="151"/>
      <c r="BJ590" s="151"/>
      <c r="BK590" s="151"/>
      <c r="BL590" s="151"/>
      <c r="BM590" s="151"/>
      <c r="BN590" s="151"/>
      <c r="BO590" s="151"/>
      <c r="BP590" s="151"/>
      <c r="BQ590" s="151"/>
      <c r="BR590" s="151"/>
    </row>
    <row r="591" spans="1:70" s="115" customFormat="1" ht="33">
      <c r="A591" s="114"/>
      <c r="B591" s="121"/>
      <c r="C591" s="141">
        <f ca="1">IF(P595="Good",COUNTIF(INDIRECT("P1:P"&amp;ROW(P595)),"Good"))</f>
        <v>85</v>
      </c>
      <c r="D591" s="285" t="str">
        <f ca="1">IFERROR(SUM(Q595:AJ595)/SUM(Q594:AJ594),"-")</f>
        <v>-</v>
      </c>
      <c r="E591" s="139" t="e">
        <f ca="1">VLOOKUP(G591,'Code List'!B:D,2,0)</f>
        <v>#N/A</v>
      </c>
      <c r="F591" s="139" t="e">
        <f ca="1">VLOOKUP(G591,'Code List'!B:D,3,0)</f>
        <v>#N/A</v>
      </c>
      <c r="G591" s="87">
        <f ca="1">VLOOKUP(C591,'Code List'!A:B,2,0)</f>
        <v>0</v>
      </c>
      <c r="H591" s="195">
        <f ca="1">SUM(Q592:AJ592)-K591</f>
        <v>0</v>
      </c>
      <c r="I591" s="133"/>
      <c r="J591" s="211" t="e">
        <f ca="1">VLOOKUP(G591,'Code List'!B:G,6,0)</f>
        <v>#N/A</v>
      </c>
      <c r="K591" s="140">
        <f ca="1">SUMIFS(Stock!C:C,Stock!B:B,'DA Injection'!G591)+SUMIFS(Stock!C:C,Stock!B:B,VLOOKUP('DA Injection'!G591,'Code List'!$B:$K,10,0))</f>
        <v>0</v>
      </c>
      <c r="L591" s="140" t="e">
        <f ca="1">VLOOKUP(G591,'Code List'!B:F,4,0)</f>
        <v>#N/A</v>
      </c>
      <c r="M591" s="140" t="e">
        <f ca="1">VLOOKUP(G591,'Code List'!B:F,5,0)</f>
        <v>#N/A</v>
      </c>
      <c r="N591" s="197" t="e">
        <f t="shared" ca="1" si="697"/>
        <v>#N/A</v>
      </c>
      <c r="O591" s="134"/>
      <c r="P591" s="124" t="s">
        <v>231</v>
      </c>
      <c r="Q591" s="125" t="s">
        <v>228</v>
      </c>
      <c r="R591" s="126" t="s">
        <v>229</v>
      </c>
      <c r="S591" s="125" t="s">
        <v>228</v>
      </c>
      <c r="T591" s="126" t="s">
        <v>229</v>
      </c>
      <c r="U591" s="125" t="s">
        <v>228</v>
      </c>
      <c r="V591" s="126" t="s">
        <v>229</v>
      </c>
      <c r="W591" s="125" t="s">
        <v>228</v>
      </c>
      <c r="X591" s="126" t="s">
        <v>229</v>
      </c>
      <c r="Y591" s="125" t="s">
        <v>228</v>
      </c>
      <c r="Z591" s="126" t="s">
        <v>229</v>
      </c>
      <c r="AA591" s="125" t="s">
        <v>228</v>
      </c>
      <c r="AB591" s="126" t="s">
        <v>229</v>
      </c>
      <c r="AC591" s="125" t="s">
        <v>228</v>
      </c>
      <c r="AD591" s="126" t="s">
        <v>229</v>
      </c>
      <c r="AE591" s="125" t="s">
        <v>228</v>
      </c>
      <c r="AF591" s="126" t="s">
        <v>229</v>
      </c>
      <c r="AG591" s="125" t="s">
        <v>228</v>
      </c>
      <c r="AH591" s="126" t="s">
        <v>229</v>
      </c>
      <c r="AI591" s="125" t="s">
        <v>228</v>
      </c>
      <c r="AJ591" s="126" t="s">
        <v>229</v>
      </c>
      <c r="AK591" s="150"/>
      <c r="AL591" s="150"/>
      <c r="AM591" s="150"/>
      <c r="AN591" s="150"/>
      <c r="AO591" s="150"/>
      <c r="AP591" s="150"/>
      <c r="AQ591" s="150"/>
      <c r="AR591" s="150"/>
      <c r="AS591" s="150"/>
      <c r="AT591" s="150"/>
      <c r="AU591" s="150"/>
      <c r="AV591" s="150"/>
      <c r="AW591" s="150"/>
      <c r="AX591" s="150"/>
      <c r="AY591" s="150"/>
      <c r="AZ591" s="150"/>
      <c r="BA591" s="150"/>
      <c r="BB591" s="150"/>
      <c r="BC591" s="150"/>
      <c r="BD591" s="150"/>
      <c r="BE591" s="150"/>
      <c r="BF591" s="150"/>
      <c r="BG591" s="150"/>
      <c r="BH591" s="150"/>
      <c r="BI591" s="150"/>
      <c r="BJ591" s="150"/>
      <c r="BK591" s="150"/>
      <c r="BL591" s="150"/>
      <c r="BM591" s="150"/>
      <c r="BN591" s="150"/>
      <c r="BO591" s="150"/>
      <c r="BP591" s="150"/>
      <c r="BQ591" s="150"/>
      <c r="BR591" s="150"/>
    </row>
    <row r="592" spans="1:70" s="115" customFormat="1" ht="66.95" customHeight="1">
      <c r="A592" s="114"/>
      <c r="B592" s="121"/>
      <c r="C592" s="144">
        <f t="shared" ref="C592:M592" ca="1" si="704">C591</f>
        <v>85</v>
      </c>
      <c r="D592" s="264" t="str">
        <f t="shared" ca="1" si="704"/>
        <v>-</v>
      </c>
      <c r="E592" s="144" t="e">
        <f t="shared" ca="1" si="704"/>
        <v>#N/A</v>
      </c>
      <c r="F592" s="144" t="e">
        <f t="shared" ca="1" si="704"/>
        <v>#N/A</v>
      </c>
      <c r="G592" s="144">
        <f t="shared" ca="1" si="704"/>
        <v>0</v>
      </c>
      <c r="H592" s="196">
        <f t="shared" ca="1" si="704"/>
        <v>0</v>
      </c>
      <c r="I592" s="144">
        <f t="shared" si="704"/>
        <v>0</v>
      </c>
      <c r="J592" s="212" t="e">
        <f t="shared" ca="1" si="704"/>
        <v>#N/A</v>
      </c>
      <c r="K592" s="146">
        <f t="shared" ca="1" si="704"/>
        <v>0</v>
      </c>
      <c r="L592" s="146" t="e">
        <f t="shared" ca="1" si="704"/>
        <v>#N/A</v>
      </c>
      <c r="M592" s="146" t="e">
        <f t="shared" ca="1" si="704"/>
        <v>#N/A</v>
      </c>
      <c r="N592" s="193" t="e">
        <f t="shared" ca="1" si="697"/>
        <v>#N/A</v>
      </c>
      <c r="O592" s="134" t="s">
        <v>238</v>
      </c>
      <c r="P592" s="124"/>
      <c r="Q592" s="463">
        <f ca="1">IF(SUMIFS(INDIRECT("'PSI WM REF'!"&amp;SUBSTITUTE(ADDRESS(1,MATCH(Q$2,INDIRECT("'PSI WM REF'!"&amp;"5:5"),0)),"$1","")&amp;":"&amp;SUBSTITUTE(ADDRESS(1,MATCH(Q$2,INDIRECT("'PSI WM REF'!"&amp;"5:5"),0)),"$1","")),INDIRECT("'PSI WM REF'!"&amp;"C:C"),$G591,INDIRECT("'PSI WM REF'!"&amp;"U:U"),"3.Balance stock (only SEHC)")&gt;0,0,IF(ABS(SUMIFS(INDIRECT("'PSI WM REF'!"&amp;SUBSTITUTE(ADDRESS(1,MATCH(Q$2,INDIRECT("'PSI WM REF'!"&amp;"5:5"),0)),"$1","")&amp;":"&amp;SUBSTITUTE(ADDRESS(1,MATCH(Q$2,INDIRECT("'PSI WM REF'!"&amp;"5:5"),0)),"$1","")),INDIRECT("'PSI WM REF'!"&amp;"C:C"),$G591,INDIRECT("'PSI WM REF'!"&amp;"U:U"),"3.Balance stock (only SEHC)"))&gt;SUMIFS(INDIRECT("'PSI WM REF'!"&amp;SUBSTITUTE(ADDRESS(1,MATCH(Q$2,INDIRECT("'PSI WM REF'!"&amp;"5:5"),0)),"$1","")&amp;":"&amp;SUBSTITUTE(ADDRESS(1,MATCH(Q$2,INDIRECT("'PSI WM REF'!"&amp;"5:5"),0)),"$1","")),INDIRECT("'PSI WM REF'!"&amp;"C:C"),$G591,INDIRECT("'PSI WM REF'!"&amp;"U:U"),"1.Requirements (필요량)"),SUMIFS(INDIRECT("'PSI WM REF'!"&amp;SUBSTITUTE(ADDRESS(1,MATCH(Q$2,INDIRECT("'PSI WM REF'!"&amp;"5:5"),0)),"$1","")&amp;":"&amp;SUBSTITUTE(ADDRESS(1,MATCH(Q$2,INDIRECT("'PSI WM REF'!"&amp;"5:5"),0)),"$1","")),INDIRECT("'PSI WM REF'!"&amp;"C:C"),$G591,INDIRECT("'PSI WM REF'!"&amp;"U:U"),"1.Requirements (필요량)"),ABS(SUMIFS(INDIRECT("'PSI WM REF'!"&amp;SUBSTITUTE(ADDRESS(1,MATCH(Q$2,INDIRECT("'PSI WM REF'!"&amp;"5:5"),0)),"$1","")&amp;":"&amp;SUBSTITUTE(ADDRESS(1,MATCH(Q$2,INDIRECT("'PSI WM REF'!"&amp;"5:5"),0)),"$1","")),INDIRECT("'PSI WM REF'!"&amp;"C:C"),$G591,INDIRECT("'PSI WM REF'!"&amp;"U:U"),"3.Balance stock (only SEHC)"))))+N(" [[[[               Comment: WM REF PSI              ]]]")+IFERROR(SUMIFS(INDIRECT("'PSI VC'!"&amp;SUBSTITUTE(ADDRESS(1,MATCH(Q$2,INDIRECT("'PSI VC'!"&amp;"3:3"),0)),"$1","")&amp;":"&amp;SUBSTITUTE(ADDRESS(1,MATCH(Q$2,INDIRECT("'PSI VC'!"&amp;"3:3"),0)),"$1","")),INDIRECT("'PSI VC'!"&amp;"A:A"),$G591),0)+N("[[[                    Comment: VC PSI                    ]]]")+SUMIFS(INDIRECT("'Assy PSI Shortage'!"&amp;SUBSTITUTE(ADDRESS(1,42+MATCH(Q$2,INDIRECT("'Assy PSI Shortage'!"&amp;"AQ2:BA2"),0)),"$1","")&amp;":"&amp;SUBSTITUTE(ADDRESS(1,42+MATCH(Q$2,INDIRECT("'Assy PSI Shortage'!"&amp;"AQ2:BA2"),0)),"$1","")),'Assy PSI Shortage'!$AP:$AP,'DA Injection'!$G591)+N("[[[                    Comment: Assy PSI                    ]]]")</f>
        <v>0</v>
      </c>
      <c r="R592" s="464"/>
      <c r="S592" s="463">
        <f ca="1">IF(SUMIFS(INDIRECT("'PSI WM REF'!"&amp;SUBSTITUTE(ADDRESS(1,MATCH(S$2,INDIRECT("'PSI WM REF'!"&amp;"5:5"),0)),"$1","")&amp;":"&amp;SUBSTITUTE(ADDRESS(1,MATCH(S$2,INDIRECT("'PSI WM REF'!"&amp;"5:5"),0)),"$1","")),INDIRECT("'PSI WM REF'!"&amp;"C:C"),$G591,INDIRECT("'PSI WM REF'!"&amp;"U:U"),"3.Balance stock (only SEHC)")&gt;0,0,IF(ABS(SUMIFS(INDIRECT("'PSI WM REF'!"&amp;SUBSTITUTE(ADDRESS(1,MATCH(S$2,INDIRECT("'PSI WM REF'!"&amp;"5:5"),0)),"$1","")&amp;":"&amp;SUBSTITUTE(ADDRESS(1,MATCH(S$2,INDIRECT("'PSI WM REF'!"&amp;"5:5"),0)),"$1","")),INDIRECT("'PSI WM REF'!"&amp;"C:C"),$G591,INDIRECT("'PSI WM REF'!"&amp;"U:U"),"3.Balance stock (only SEHC)"))&gt;SUMIFS(INDIRECT("'PSI WM REF'!"&amp;SUBSTITUTE(ADDRESS(1,MATCH(S$2,INDIRECT("'PSI WM REF'!"&amp;"5:5"),0)),"$1","")&amp;":"&amp;SUBSTITUTE(ADDRESS(1,MATCH(S$2,INDIRECT("'PSI WM REF'!"&amp;"5:5"),0)),"$1","")),INDIRECT("'PSI WM REF'!"&amp;"C:C"),$G591,INDIRECT("'PSI WM REF'!"&amp;"U:U"),"1.Requirements (필요량)"),SUMIFS(INDIRECT("'PSI WM REF'!"&amp;SUBSTITUTE(ADDRESS(1,MATCH(S$2,INDIRECT("'PSI WM REF'!"&amp;"5:5"),0)),"$1","")&amp;":"&amp;SUBSTITUTE(ADDRESS(1,MATCH(S$2,INDIRECT("'PSI WM REF'!"&amp;"5:5"),0)),"$1","")),INDIRECT("'PSI WM REF'!"&amp;"C:C"),$G591,INDIRECT("'PSI WM REF'!"&amp;"U:U"),"1.Requirements (필요량)"),ABS(SUMIFS(INDIRECT("'PSI WM REF'!"&amp;SUBSTITUTE(ADDRESS(1,MATCH(S$2,INDIRECT("'PSI WM REF'!"&amp;"5:5"),0)),"$1","")&amp;":"&amp;SUBSTITUTE(ADDRESS(1,MATCH(S$2,INDIRECT("'PSI WM REF'!"&amp;"5:5"),0)),"$1","")),INDIRECT("'PSI WM REF'!"&amp;"C:C"),$G591,INDIRECT("'PSI WM REF'!"&amp;"U:U"),"3.Balance stock (only SEHC)"))))+N(" [[[[               Comment: WM REF PSI              ]]]")+IFERROR(SUMIFS(INDIRECT("'PSI VC'!"&amp;SUBSTITUTE(ADDRESS(1,MATCH(S$2,INDIRECT("'PSI VC'!"&amp;"3:3"),0)),"$1","")&amp;":"&amp;SUBSTITUTE(ADDRESS(1,MATCH(S$2,INDIRECT("'PSI VC'!"&amp;"3:3"),0)),"$1","")),INDIRECT("'PSI VC'!"&amp;"A:A"),$G591),0)+N("[[[                    Comment: VC PSI                    ]]]")+SUMIFS(INDIRECT("'Assy PSI Shortage'!"&amp;SUBSTITUTE(ADDRESS(1,42+MATCH(S$2,INDIRECT("'Assy PSI Shortage'!"&amp;"AQ2:BA2"),0)),"$1","")&amp;":"&amp;SUBSTITUTE(ADDRESS(1,42+MATCH(S$2,INDIRECT("'Assy PSI Shortage'!"&amp;"AQ2:BA2"),0)),"$1","")),'Assy PSI Shortage'!$AP:$AP,'DA Injection'!$G591)+N("[[[                    Comment: Assy PSI                    ]]]")</f>
        <v>0</v>
      </c>
      <c r="T592" s="464"/>
      <c r="U592" s="463">
        <f ca="1">IF(SUMIFS(INDIRECT("'PSI WM REF'!"&amp;SUBSTITUTE(ADDRESS(1,MATCH(U$2,INDIRECT("'PSI WM REF'!"&amp;"5:5"),0)),"$1","")&amp;":"&amp;SUBSTITUTE(ADDRESS(1,MATCH(U$2,INDIRECT("'PSI WM REF'!"&amp;"5:5"),0)),"$1","")),INDIRECT("'PSI WM REF'!"&amp;"C:C"),$G591,INDIRECT("'PSI WM REF'!"&amp;"U:U"),"3.Balance stock (only SEHC)")&gt;0,0,IF(ABS(SUMIFS(INDIRECT("'PSI WM REF'!"&amp;SUBSTITUTE(ADDRESS(1,MATCH(U$2,INDIRECT("'PSI WM REF'!"&amp;"5:5"),0)),"$1","")&amp;":"&amp;SUBSTITUTE(ADDRESS(1,MATCH(U$2,INDIRECT("'PSI WM REF'!"&amp;"5:5"),0)),"$1","")),INDIRECT("'PSI WM REF'!"&amp;"C:C"),$G591,INDIRECT("'PSI WM REF'!"&amp;"U:U"),"3.Balance stock (only SEHC)"))&gt;SUMIFS(INDIRECT("'PSI WM REF'!"&amp;SUBSTITUTE(ADDRESS(1,MATCH(U$2,INDIRECT("'PSI WM REF'!"&amp;"5:5"),0)),"$1","")&amp;":"&amp;SUBSTITUTE(ADDRESS(1,MATCH(U$2,INDIRECT("'PSI WM REF'!"&amp;"5:5"),0)),"$1","")),INDIRECT("'PSI WM REF'!"&amp;"C:C"),$G591,INDIRECT("'PSI WM REF'!"&amp;"U:U"),"1.Requirements (필요량)"),SUMIFS(INDIRECT("'PSI WM REF'!"&amp;SUBSTITUTE(ADDRESS(1,MATCH(U$2,INDIRECT("'PSI WM REF'!"&amp;"5:5"),0)),"$1","")&amp;":"&amp;SUBSTITUTE(ADDRESS(1,MATCH(U$2,INDIRECT("'PSI WM REF'!"&amp;"5:5"),0)),"$1","")),INDIRECT("'PSI WM REF'!"&amp;"C:C"),$G591,INDIRECT("'PSI WM REF'!"&amp;"U:U"),"1.Requirements (필요량)"),ABS(SUMIFS(INDIRECT("'PSI WM REF'!"&amp;SUBSTITUTE(ADDRESS(1,MATCH(U$2,INDIRECT("'PSI WM REF'!"&amp;"5:5"),0)),"$1","")&amp;":"&amp;SUBSTITUTE(ADDRESS(1,MATCH(U$2,INDIRECT("'PSI WM REF'!"&amp;"5:5"),0)),"$1","")),INDIRECT("'PSI WM REF'!"&amp;"C:C"),$G591,INDIRECT("'PSI WM REF'!"&amp;"U:U"),"3.Balance stock (only SEHC)"))))+N(" [[[[               Comment: WM REF PSI              ]]]")+IFERROR(SUMIFS(INDIRECT("'PSI VC'!"&amp;SUBSTITUTE(ADDRESS(1,MATCH(U$2,INDIRECT("'PSI VC'!"&amp;"3:3"),0)),"$1","")&amp;":"&amp;SUBSTITUTE(ADDRESS(1,MATCH(U$2,INDIRECT("'PSI VC'!"&amp;"3:3"),0)),"$1","")),INDIRECT("'PSI VC'!"&amp;"A:A"),$G591),0)+N("[[[                    Comment: VC PSI                    ]]]")+SUMIFS(INDIRECT("'Assy PSI Shortage'!"&amp;SUBSTITUTE(ADDRESS(1,42+MATCH(U$2,INDIRECT("'Assy PSI Shortage'!"&amp;"AQ2:BA2"),0)),"$1","")&amp;":"&amp;SUBSTITUTE(ADDRESS(1,42+MATCH(U$2,INDIRECT("'Assy PSI Shortage'!"&amp;"AQ2:BA2"),0)),"$1","")),'Assy PSI Shortage'!$AP:$AP,'DA Injection'!$G591)+N("[[[                    Comment: Assy PSI                    ]]]")</f>
        <v>0</v>
      </c>
      <c r="V592" s="464"/>
      <c r="W592" s="463">
        <f ca="1">IF(SUMIFS(INDIRECT("'PSI WM REF'!"&amp;SUBSTITUTE(ADDRESS(1,MATCH(W$2,INDIRECT("'PSI WM REF'!"&amp;"5:5"),0)),"$1","")&amp;":"&amp;SUBSTITUTE(ADDRESS(1,MATCH(W$2,INDIRECT("'PSI WM REF'!"&amp;"5:5"),0)),"$1","")),INDIRECT("'PSI WM REF'!"&amp;"C:C"),$G591,INDIRECT("'PSI WM REF'!"&amp;"U:U"),"3.Balance stock (only SEHC)")&gt;0,0,IF(ABS(SUMIFS(INDIRECT("'PSI WM REF'!"&amp;SUBSTITUTE(ADDRESS(1,MATCH(W$2,INDIRECT("'PSI WM REF'!"&amp;"5:5"),0)),"$1","")&amp;":"&amp;SUBSTITUTE(ADDRESS(1,MATCH(W$2,INDIRECT("'PSI WM REF'!"&amp;"5:5"),0)),"$1","")),INDIRECT("'PSI WM REF'!"&amp;"C:C"),$G591,INDIRECT("'PSI WM REF'!"&amp;"U:U"),"3.Balance stock (only SEHC)"))&gt;SUMIFS(INDIRECT("'PSI WM REF'!"&amp;SUBSTITUTE(ADDRESS(1,MATCH(W$2,INDIRECT("'PSI WM REF'!"&amp;"5:5"),0)),"$1","")&amp;":"&amp;SUBSTITUTE(ADDRESS(1,MATCH(W$2,INDIRECT("'PSI WM REF'!"&amp;"5:5"),0)),"$1","")),INDIRECT("'PSI WM REF'!"&amp;"C:C"),$G591,INDIRECT("'PSI WM REF'!"&amp;"U:U"),"1.Requirements (필요량)"),SUMIFS(INDIRECT("'PSI WM REF'!"&amp;SUBSTITUTE(ADDRESS(1,MATCH(W$2,INDIRECT("'PSI WM REF'!"&amp;"5:5"),0)),"$1","")&amp;":"&amp;SUBSTITUTE(ADDRESS(1,MATCH(W$2,INDIRECT("'PSI WM REF'!"&amp;"5:5"),0)),"$1","")),INDIRECT("'PSI WM REF'!"&amp;"C:C"),$G591,INDIRECT("'PSI WM REF'!"&amp;"U:U"),"1.Requirements (필요량)"),ABS(SUMIFS(INDIRECT("'PSI WM REF'!"&amp;SUBSTITUTE(ADDRESS(1,MATCH(W$2,INDIRECT("'PSI WM REF'!"&amp;"5:5"),0)),"$1","")&amp;":"&amp;SUBSTITUTE(ADDRESS(1,MATCH(W$2,INDIRECT("'PSI WM REF'!"&amp;"5:5"),0)),"$1","")),INDIRECT("'PSI WM REF'!"&amp;"C:C"),$G591,INDIRECT("'PSI WM REF'!"&amp;"U:U"),"3.Balance stock (only SEHC)"))))+N(" [[[[               Comment: WM REF PSI              ]]]")+IFERROR(SUMIFS(INDIRECT("'PSI VC'!"&amp;SUBSTITUTE(ADDRESS(1,MATCH(W$2,INDIRECT("'PSI VC'!"&amp;"3:3"),0)),"$1","")&amp;":"&amp;SUBSTITUTE(ADDRESS(1,MATCH(W$2,INDIRECT("'PSI VC'!"&amp;"3:3"),0)),"$1","")),INDIRECT("'PSI VC'!"&amp;"A:A"),$G591),0)+N("[[[                    Comment: VC PSI                    ]]]")+SUMIFS(INDIRECT("'Assy PSI Shortage'!"&amp;SUBSTITUTE(ADDRESS(1,42+MATCH(W$2,INDIRECT("'Assy PSI Shortage'!"&amp;"AQ2:BA2"),0)),"$1","")&amp;":"&amp;SUBSTITUTE(ADDRESS(1,42+MATCH(W$2,INDIRECT("'Assy PSI Shortage'!"&amp;"AQ2:BA2"),0)),"$1","")),'Assy PSI Shortage'!$AP:$AP,'DA Injection'!$G591)+N("[[[                    Comment: Assy PSI                    ]]]")</f>
        <v>0</v>
      </c>
      <c r="X592" s="464"/>
      <c r="Y592" s="463">
        <f ca="1">IF(SUMIFS(INDIRECT("'PSI WM REF'!"&amp;SUBSTITUTE(ADDRESS(1,MATCH(Y$2,INDIRECT("'PSI WM REF'!"&amp;"5:5"),0)),"$1","")&amp;":"&amp;SUBSTITUTE(ADDRESS(1,MATCH(Y$2,INDIRECT("'PSI WM REF'!"&amp;"5:5"),0)),"$1","")),INDIRECT("'PSI WM REF'!"&amp;"C:C"),$G591,INDIRECT("'PSI WM REF'!"&amp;"U:U"),"3.Balance stock (only SEHC)")&gt;0,0,IF(ABS(SUMIFS(INDIRECT("'PSI WM REF'!"&amp;SUBSTITUTE(ADDRESS(1,MATCH(Y$2,INDIRECT("'PSI WM REF'!"&amp;"5:5"),0)),"$1","")&amp;":"&amp;SUBSTITUTE(ADDRESS(1,MATCH(Y$2,INDIRECT("'PSI WM REF'!"&amp;"5:5"),0)),"$1","")),INDIRECT("'PSI WM REF'!"&amp;"C:C"),$G591,INDIRECT("'PSI WM REF'!"&amp;"U:U"),"3.Balance stock (only SEHC)"))&gt;SUMIFS(INDIRECT("'PSI WM REF'!"&amp;SUBSTITUTE(ADDRESS(1,MATCH(Y$2,INDIRECT("'PSI WM REF'!"&amp;"5:5"),0)),"$1","")&amp;":"&amp;SUBSTITUTE(ADDRESS(1,MATCH(Y$2,INDIRECT("'PSI WM REF'!"&amp;"5:5"),0)),"$1","")),INDIRECT("'PSI WM REF'!"&amp;"C:C"),$G591,INDIRECT("'PSI WM REF'!"&amp;"U:U"),"1.Requirements (필요량)"),SUMIFS(INDIRECT("'PSI WM REF'!"&amp;SUBSTITUTE(ADDRESS(1,MATCH(Y$2,INDIRECT("'PSI WM REF'!"&amp;"5:5"),0)),"$1","")&amp;":"&amp;SUBSTITUTE(ADDRESS(1,MATCH(Y$2,INDIRECT("'PSI WM REF'!"&amp;"5:5"),0)),"$1","")),INDIRECT("'PSI WM REF'!"&amp;"C:C"),$G591,INDIRECT("'PSI WM REF'!"&amp;"U:U"),"1.Requirements (필요량)"),ABS(SUMIFS(INDIRECT("'PSI WM REF'!"&amp;SUBSTITUTE(ADDRESS(1,MATCH(Y$2,INDIRECT("'PSI WM REF'!"&amp;"5:5"),0)),"$1","")&amp;":"&amp;SUBSTITUTE(ADDRESS(1,MATCH(Y$2,INDIRECT("'PSI WM REF'!"&amp;"5:5"),0)),"$1","")),INDIRECT("'PSI WM REF'!"&amp;"C:C"),$G591,INDIRECT("'PSI WM REF'!"&amp;"U:U"),"3.Balance stock (only SEHC)"))))+N(" [[[[               Comment: WM REF PSI              ]]]")+IFERROR(SUMIFS(INDIRECT("'PSI VC'!"&amp;SUBSTITUTE(ADDRESS(1,MATCH(Y$2,INDIRECT("'PSI VC'!"&amp;"3:3"),0)),"$1","")&amp;":"&amp;SUBSTITUTE(ADDRESS(1,MATCH(Y$2,INDIRECT("'PSI VC'!"&amp;"3:3"),0)),"$1","")),INDIRECT("'PSI VC'!"&amp;"A:A"),$G591),0)+N("[[[                    Comment: VC PSI                    ]]]")+SUMIFS(INDIRECT("'Assy PSI Shortage'!"&amp;SUBSTITUTE(ADDRESS(1,42+MATCH(Y$2,INDIRECT("'Assy PSI Shortage'!"&amp;"AQ2:BA2"),0)),"$1","")&amp;":"&amp;SUBSTITUTE(ADDRESS(1,42+MATCH(Y$2,INDIRECT("'Assy PSI Shortage'!"&amp;"AQ2:BA2"),0)),"$1","")),'Assy PSI Shortage'!$AP:$AP,'DA Injection'!$G591)+N("[[[                    Comment: Assy PSI                    ]]]")</f>
        <v>0</v>
      </c>
      <c r="Z592" s="464"/>
      <c r="AA592" s="463">
        <f ca="1">IF(SUMIFS(INDIRECT("'PSI WM REF'!"&amp;SUBSTITUTE(ADDRESS(1,MATCH(AA$2,INDIRECT("'PSI WM REF'!"&amp;"5:5"),0)),"$1","")&amp;":"&amp;SUBSTITUTE(ADDRESS(1,MATCH(AA$2,INDIRECT("'PSI WM REF'!"&amp;"5:5"),0)),"$1","")),INDIRECT("'PSI WM REF'!"&amp;"C:C"),$G591,INDIRECT("'PSI WM REF'!"&amp;"U:U"),"3.Balance stock (only SEHC)")&gt;0,0,IF(ABS(SUMIFS(INDIRECT("'PSI WM REF'!"&amp;SUBSTITUTE(ADDRESS(1,MATCH(AA$2,INDIRECT("'PSI WM REF'!"&amp;"5:5"),0)),"$1","")&amp;":"&amp;SUBSTITUTE(ADDRESS(1,MATCH(AA$2,INDIRECT("'PSI WM REF'!"&amp;"5:5"),0)),"$1","")),INDIRECT("'PSI WM REF'!"&amp;"C:C"),$G591,INDIRECT("'PSI WM REF'!"&amp;"U:U"),"3.Balance stock (only SEHC)"))&gt;SUMIFS(INDIRECT("'PSI WM REF'!"&amp;SUBSTITUTE(ADDRESS(1,MATCH(AA$2,INDIRECT("'PSI WM REF'!"&amp;"5:5"),0)),"$1","")&amp;":"&amp;SUBSTITUTE(ADDRESS(1,MATCH(AA$2,INDIRECT("'PSI WM REF'!"&amp;"5:5"),0)),"$1","")),INDIRECT("'PSI WM REF'!"&amp;"C:C"),$G591,INDIRECT("'PSI WM REF'!"&amp;"U:U"),"1.Requirements (필요량)"),SUMIFS(INDIRECT("'PSI WM REF'!"&amp;SUBSTITUTE(ADDRESS(1,MATCH(AA$2,INDIRECT("'PSI WM REF'!"&amp;"5:5"),0)),"$1","")&amp;":"&amp;SUBSTITUTE(ADDRESS(1,MATCH(AA$2,INDIRECT("'PSI WM REF'!"&amp;"5:5"),0)),"$1","")),INDIRECT("'PSI WM REF'!"&amp;"C:C"),$G591,INDIRECT("'PSI WM REF'!"&amp;"U:U"),"1.Requirements (필요량)"),ABS(SUMIFS(INDIRECT("'PSI WM REF'!"&amp;SUBSTITUTE(ADDRESS(1,MATCH(AA$2,INDIRECT("'PSI WM REF'!"&amp;"5:5"),0)),"$1","")&amp;":"&amp;SUBSTITUTE(ADDRESS(1,MATCH(AA$2,INDIRECT("'PSI WM REF'!"&amp;"5:5"),0)),"$1","")),INDIRECT("'PSI WM REF'!"&amp;"C:C"),$G591,INDIRECT("'PSI WM REF'!"&amp;"U:U"),"3.Balance stock (only SEHC)"))))+N(" [[[[               Comment: WM REF PSI              ]]]")+IFERROR(SUMIFS(INDIRECT("'PSI VC'!"&amp;SUBSTITUTE(ADDRESS(1,MATCH(AA$2,INDIRECT("'PSI VC'!"&amp;"3:3"),0)),"$1","")&amp;":"&amp;SUBSTITUTE(ADDRESS(1,MATCH(AA$2,INDIRECT("'PSI VC'!"&amp;"3:3"),0)),"$1","")),INDIRECT("'PSI VC'!"&amp;"A:A"),$G591),0)+N("[[[                    Comment: VC PSI                    ]]]")+SUMIFS(INDIRECT("'Assy PSI Shortage'!"&amp;SUBSTITUTE(ADDRESS(1,42+MATCH(AA$2,INDIRECT("'Assy PSI Shortage'!"&amp;"AQ2:BA2"),0)),"$1","")&amp;":"&amp;SUBSTITUTE(ADDRESS(1,42+MATCH(AA$2,INDIRECT("'Assy PSI Shortage'!"&amp;"AQ2:BA2"),0)),"$1","")),'Assy PSI Shortage'!$AP:$AP,'DA Injection'!$G591)+N("[[[                    Comment: Assy PSI                    ]]]")</f>
        <v>0</v>
      </c>
      <c r="AB592" s="464"/>
      <c r="AC592" s="463">
        <f ca="1">IF(SUMIFS(INDIRECT("'PSI WM REF'!"&amp;SUBSTITUTE(ADDRESS(1,MATCH(AC$2,INDIRECT("'PSI WM REF'!"&amp;"5:5"),0)),"$1","")&amp;":"&amp;SUBSTITUTE(ADDRESS(1,MATCH(AC$2,INDIRECT("'PSI WM REF'!"&amp;"5:5"),0)),"$1","")),INDIRECT("'PSI WM REF'!"&amp;"C:C"),$G591,INDIRECT("'PSI WM REF'!"&amp;"U:U"),"3.Balance stock (only SEHC)")&gt;0,0,IF(ABS(SUMIFS(INDIRECT("'PSI WM REF'!"&amp;SUBSTITUTE(ADDRESS(1,MATCH(AC$2,INDIRECT("'PSI WM REF'!"&amp;"5:5"),0)),"$1","")&amp;":"&amp;SUBSTITUTE(ADDRESS(1,MATCH(AC$2,INDIRECT("'PSI WM REF'!"&amp;"5:5"),0)),"$1","")),INDIRECT("'PSI WM REF'!"&amp;"C:C"),$G591,INDIRECT("'PSI WM REF'!"&amp;"U:U"),"3.Balance stock (only SEHC)"))&gt;SUMIFS(INDIRECT("'PSI WM REF'!"&amp;SUBSTITUTE(ADDRESS(1,MATCH(AC$2,INDIRECT("'PSI WM REF'!"&amp;"5:5"),0)),"$1","")&amp;":"&amp;SUBSTITUTE(ADDRESS(1,MATCH(AC$2,INDIRECT("'PSI WM REF'!"&amp;"5:5"),0)),"$1","")),INDIRECT("'PSI WM REF'!"&amp;"C:C"),$G591,INDIRECT("'PSI WM REF'!"&amp;"U:U"),"1.Requirements (필요량)"),SUMIFS(INDIRECT("'PSI WM REF'!"&amp;SUBSTITUTE(ADDRESS(1,MATCH(AC$2,INDIRECT("'PSI WM REF'!"&amp;"5:5"),0)),"$1","")&amp;":"&amp;SUBSTITUTE(ADDRESS(1,MATCH(AC$2,INDIRECT("'PSI WM REF'!"&amp;"5:5"),0)),"$1","")),INDIRECT("'PSI WM REF'!"&amp;"C:C"),$G591,INDIRECT("'PSI WM REF'!"&amp;"U:U"),"1.Requirements (필요량)"),ABS(SUMIFS(INDIRECT("'PSI WM REF'!"&amp;SUBSTITUTE(ADDRESS(1,MATCH(AC$2,INDIRECT("'PSI WM REF'!"&amp;"5:5"),0)),"$1","")&amp;":"&amp;SUBSTITUTE(ADDRESS(1,MATCH(AC$2,INDIRECT("'PSI WM REF'!"&amp;"5:5"),0)),"$1","")),INDIRECT("'PSI WM REF'!"&amp;"C:C"),$G591,INDIRECT("'PSI WM REF'!"&amp;"U:U"),"3.Balance stock (only SEHC)"))))+N(" [[[[               Comment: WM REF PSI              ]]]")+IFERROR(SUMIFS(INDIRECT("'PSI VC'!"&amp;SUBSTITUTE(ADDRESS(1,MATCH(AC$2,INDIRECT("'PSI VC'!"&amp;"3:3"),0)),"$1","")&amp;":"&amp;SUBSTITUTE(ADDRESS(1,MATCH(AC$2,INDIRECT("'PSI VC'!"&amp;"3:3"),0)),"$1","")),INDIRECT("'PSI VC'!"&amp;"A:A"),$G591),0)+N("[[[                    Comment: VC PSI                    ]]]")+SUMIFS(INDIRECT("'Assy PSI Shortage'!"&amp;SUBSTITUTE(ADDRESS(1,42+MATCH(AC$2,INDIRECT("'Assy PSI Shortage'!"&amp;"AQ2:BA2"),0)),"$1","")&amp;":"&amp;SUBSTITUTE(ADDRESS(1,42+MATCH(AC$2,INDIRECT("'Assy PSI Shortage'!"&amp;"AQ2:BA2"),0)),"$1","")),'Assy PSI Shortage'!$AP:$AP,'DA Injection'!$G591)+N("[[[                    Comment: Assy PSI                    ]]]")</f>
        <v>0</v>
      </c>
      <c r="AD592" s="464"/>
      <c r="AE592" s="463">
        <f ca="1">IF(SUMIFS(INDIRECT("'PSI WM REF'!"&amp;SUBSTITUTE(ADDRESS(1,MATCH(AE$2,INDIRECT("'PSI WM REF'!"&amp;"5:5"),0)),"$1","")&amp;":"&amp;SUBSTITUTE(ADDRESS(1,MATCH(AE$2,INDIRECT("'PSI WM REF'!"&amp;"5:5"),0)),"$1","")),INDIRECT("'PSI WM REF'!"&amp;"C:C"),$G591,INDIRECT("'PSI WM REF'!"&amp;"U:U"),"3.Balance stock (only SEHC)")&gt;0,0,IF(ABS(SUMIFS(INDIRECT("'PSI WM REF'!"&amp;SUBSTITUTE(ADDRESS(1,MATCH(AE$2,INDIRECT("'PSI WM REF'!"&amp;"5:5"),0)),"$1","")&amp;":"&amp;SUBSTITUTE(ADDRESS(1,MATCH(AE$2,INDIRECT("'PSI WM REF'!"&amp;"5:5"),0)),"$1","")),INDIRECT("'PSI WM REF'!"&amp;"C:C"),$G591,INDIRECT("'PSI WM REF'!"&amp;"U:U"),"3.Balance stock (only SEHC)"))&gt;SUMIFS(INDIRECT("'PSI WM REF'!"&amp;SUBSTITUTE(ADDRESS(1,MATCH(AE$2,INDIRECT("'PSI WM REF'!"&amp;"5:5"),0)),"$1","")&amp;":"&amp;SUBSTITUTE(ADDRESS(1,MATCH(AE$2,INDIRECT("'PSI WM REF'!"&amp;"5:5"),0)),"$1","")),INDIRECT("'PSI WM REF'!"&amp;"C:C"),$G591,INDIRECT("'PSI WM REF'!"&amp;"U:U"),"1.Requirements (필요량)"),SUMIFS(INDIRECT("'PSI WM REF'!"&amp;SUBSTITUTE(ADDRESS(1,MATCH(AE$2,INDIRECT("'PSI WM REF'!"&amp;"5:5"),0)),"$1","")&amp;":"&amp;SUBSTITUTE(ADDRESS(1,MATCH(AE$2,INDIRECT("'PSI WM REF'!"&amp;"5:5"),0)),"$1","")),INDIRECT("'PSI WM REF'!"&amp;"C:C"),$G591,INDIRECT("'PSI WM REF'!"&amp;"U:U"),"1.Requirements (필요량)"),ABS(SUMIFS(INDIRECT("'PSI WM REF'!"&amp;SUBSTITUTE(ADDRESS(1,MATCH(AE$2,INDIRECT("'PSI WM REF'!"&amp;"5:5"),0)),"$1","")&amp;":"&amp;SUBSTITUTE(ADDRESS(1,MATCH(AE$2,INDIRECT("'PSI WM REF'!"&amp;"5:5"),0)),"$1","")),INDIRECT("'PSI WM REF'!"&amp;"C:C"),$G591,INDIRECT("'PSI WM REF'!"&amp;"U:U"),"3.Balance stock (only SEHC)"))))+N(" [[[[               Comment: WM REF PSI              ]]]")+IFERROR(SUMIFS(INDIRECT("'PSI VC'!"&amp;SUBSTITUTE(ADDRESS(1,MATCH(AE$2,INDIRECT("'PSI VC'!"&amp;"3:3"),0)),"$1","")&amp;":"&amp;SUBSTITUTE(ADDRESS(1,MATCH(AE$2,INDIRECT("'PSI VC'!"&amp;"3:3"),0)),"$1","")),INDIRECT("'PSI VC'!"&amp;"A:A"),$G591),0)+N("[[[                    Comment: VC PSI                    ]]]")+SUMIFS(INDIRECT("'Assy PSI Shortage'!"&amp;SUBSTITUTE(ADDRESS(1,42+MATCH(AE$2,INDIRECT("'Assy PSI Shortage'!"&amp;"AQ2:BA2"),0)),"$1","")&amp;":"&amp;SUBSTITUTE(ADDRESS(1,42+MATCH(AE$2,INDIRECT("'Assy PSI Shortage'!"&amp;"AQ2:BA2"),0)),"$1","")),'Assy PSI Shortage'!$AP:$AP,'DA Injection'!$G591)+N("[[[                    Comment: Assy PSI                    ]]]")</f>
        <v>0</v>
      </c>
      <c r="AF592" s="464"/>
      <c r="AG592" s="463">
        <f ca="1">IF(SUMIFS(INDIRECT("'PSI WM REF'!"&amp;SUBSTITUTE(ADDRESS(1,MATCH(AG$2,INDIRECT("'PSI WM REF'!"&amp;"5:5"),0)),"$1","")&amp;":"&amp;SUBSTITUTE(ADDRESS(1,MATCH(AG$2,INDIRECT("'PSI WM REF'!"&amp;"5:5"),0)),"$1","")),INDIRECT("'PSI WM REF'!"&amp;"C:C"),$G591,INDIRECT("'PSI WM REF'!"&amp;"U:U"),"3.Balance stock (only SEHC)")&gt;0,0,IF(ABS(SUMIFS(INDIRECT("'PSI WM REF'!"&amp;SUBSTITUTE(ADDRESS(1,MATCH(AG$2,INDIRECT("'PSI WM REF'!"&amp;"5:5"),0)),"$1","")&amp;":"&amp;SUBSTITUTE(ADDRESS(1,MATCH(AG$2,INDIRECT("'PSI WM REF'!"&amp;"5:5"),0)),"$1","")),INDIRECT("'PSI WM REF'!"&amp;"C:C"),$G591,INDIRECT("'PSI WM REF'!"&amp;"U:U"),"3.Balance stock (only SEHC)"))&gt;SUMIFS(INDIRECT("'PSI WM REF'!"&amp;SUBSTITUTE(ADDRESS(1,MATCH(AG$2,INDIRECT("'PSI WM REF'!"&amp;"5:5"),0)),"$1","")&amp;":"&amp;SUBSTITUTE(ADDRESS(1,MATCH(AG$2,INDIRECT("'PSI WM REF'!"&amp;"5:5"),0)),"$1","")),INDIRECT("'PSI WM REF'!"&amp;"C:C"),$G591,INDIRECT("'PSI WM REF'!"&amp;"U:U"),"1.Requirements (필요량)"),SUMIFS(INDIRECT("'PSI WM REF'!"&amp;SUBSTITUTE(ADDRESS(1,MATCH(AG$2,INDIRECT("'PSI WM REF'!"&amp;"5:5"),0)),"$1","")&amp;":"&amp;SUBSTITUTE(ADDRESS(1,MATCH(AG$2,INDIRECT("'PSI WM REF'!"&amp;"5:5"),0)),"$1","")),INDIRECT("'PSI WM REF'!"&amp;"C:C"),$G591,INDIRECT("'PSI WM REF'!"&amp;"U:U"),"1.Requirements (필요량)"),ABS(SUMIFS(INDIRECT("'PSI WM REF'!"&amp;SUBSTITUTE(ADDRESS(1,MATCH(AG$2,INDIRECT("'PSI WM REF'!"&amp;"5:5"),0)),"$1","")&amp;":"&amp;SUBSTITUTE(ADDRESS(1,MATCH(AG$2,INDIRECT("'PSI WM REF'!"&amp;"5:5"),0)),"$1","")),INDIRECT("'PSI WM REF'!"&amp;"C:C"),$G591,INDIRECT("'PSI WM REF'!"&amp;"U:U"),"3.Balance stock (only SEHC)"))))+N(" [[[[               Comment: WM REF PSI              ]]]")+IFERROR(SUMIFS(INDIRECT("'PSI VC'!"&amp;SUBSTITUTE(ADDRESS(1,MATCH(AG$2,INDIRECT("'PSI VC'!"&amp;"3:3"),0)),"$1","")&amp;":"&amp;SUBSTITUTE(ADDRESS(1,MATCH(AG$2,INDIRECT("'PSI VC'!"&amp;"3:3"),0)),"$1","")),INDIRECT("'PSI VC'!"&amp;"A:A"),$G591),0)+N("[[[                    Comment: VC PSI                    ]]]")+SUMIFS(INDIRECT("'Assy PSI Shortage'!"&amp;SUBSTITUTE(ADDRESS(1,42+MATCH(AG$2,INDIRECT("'Assy PSI Shortage'!"&amp;"AQ2:BA2"),0)),"$1","")&amp;":"&amp;SUBSTITUTE(ADDRESS(1,42+MATCH(AG$2,INDIRECT("'Assy PSI Shortage'!"&amp;"AQ2:BA2"),0)),"$1","")),'Assy PSI Shortage'!$AP:$AP,'DA Injection'!$G591)+N("[[[                    Comment: Assy PSI                    ]]]")</f>
        <v>0</v>
      </c>
      <c r="AH592" s="464"/>
      <c r="AI592" s="463">
        <f ca="1">IF(SUMIFS(INDIRECT("'PSI WM REF'!"&amp;SUBSTITUTE(ADDRESS(1,MATCH(AI$2,INDIRECT("'PSI WM REF'!"&amp;"5:5"),0)),"$1","")&amp;":"&amp;SUBSTITUTE(ADDRESS(1,MATCH(AI$2,INDIRECT("'PSI WM REF'!"&amp;"5:5"),0)),"$1","")),INDIRECT("'PSI WM REF'!"&amp;"C:C"),$G591,INDIRECT("'PSI WM REF'!"&amp;"U:U"),"3.Balance stock (only SEHC)")&gt;0,0,IF(ABS(SUMIFS(INDIRECT("'PSI WM REF'!"&amp;SUBSTITUTE(ADDRESS(1,MATCH(AI$2,INDIRECT("'PSI WM REF'!"&amp;"5:5"),0)),"$1","")&amp;":"&amp;SUBSTITUTE(ADDRESS(1,MATCH(AI$2,INDIRECT("'PSI WM REF'!"&amp;"5:5"),0)),"$1","")),INDIRECT("'PSI WM REF'!"&amp;"C:C"),$G591,INDIRECT("'PSI WM REF'!"&amp;"U:U"),"3.Balance stock (only SEHC)"))&gt;SUMIFS(INDIRECT("'PSI WM REF'!"&amp;SUBSTITUTE(ADDRESS(1,MATCH(AI$2,INDIRECT("'PSI WM REF'!"&amp;"5:5"),0)),"$1","")&amp;":"&amp;SUBSTITUTE(ADDRESS(1,MATCH(AI$2,INDIRECT("'PSI WM REF'!"&amp;"5:5"),0)),"$1","")),INDIRECT("'PSI WM REF'!"&amp;"C:C"),$G591,INDIRECT("'PSI WM REF'!"&amp;"U:U"),"1.Requirements (필요량)"),SUMIFS(INDIRECT("'PSI WM REF'!"&amp;SUBSTITUTE(ADDRESS(1,MATCH(AI$2,INDIRECT("'PSI WM REF'!"&amp;"5:5"),0)),"$1","")&amp;":"&amp;SUBSTITUTE(ADDRESS(1,MATCH(AI$2,INDIRECT("'PSI WM REF'!"&amp;"5:5"),0)),"$1","")),INDIRECT("'PSI WM REF'!"&amp;"C:C"),$G591,INDIRECT("'PSI WM REF'!"&amp;"U:U"),"1.Requirements (필요량)"),ABS(SUMIFS(INDIRECT("'PSI WM REF'!"&amp;SUBSTITUTE(ADDRESS(1,MATCH(AI$2,INDIRECT("'PSI WM REF'!"&amp;"5:5"),0)),"$1","")&amp;":"&amp;SUBSTITUTE(ADDRESS(1,MATCH(AI$2,INDIRECT("'PSI WM REF'!"&amp;"5:5"),0)),"$1","")),INDIRECT("'PSI WM REF'!"&amp;"C:C"),$G591,INDIRECT("'PSI WM REF'!"&amp;"U:U"),"3.Balance stock (only SEHC)"))))+N(" [[[[               Comment: WM REF PSI              ]]]")+IFERROR(SUMIFS(INDIRECT("'PSI VC'!"&amp;SUBSTITUTE(ADDRESS(1,MATCH(AI$2,INDIRECT("'PSI VC'!"&amp;"3:3"),0)),"$1","")&amp;":"&amp;SUBSTITUTE(ADDRESS(1,MATCH(AI$2,INDIRECT("'PSI VC'!"&amp;"3:3"),0)),"$1","")),INDIRECT("'PSI VC'!"&amp;"A:A"),$G591),0)+N("[[[                    Comment: VC PSI                    ]]]")+SUMIFS(INDIRECT("'Assy PSI Shortage'!"&amp;SUBSTITUTE(ADDRESS(1,42+MATCH(AI$2,INDIRECT("'Assy PSI Shortage'!"&amp;"AQ2:BA2"),0)),"$1","")&amp;":"&amp;SUBSTITUTE(ADDRESS(1,42+MATCH(AI$2,INDIRECT("'Assy PSI Shortage'!"&amp;"AQ2:BA2"),0)),"$1","")),'Assy PSI Shortage'!$AP:$AP,'DA Injection'!$G591)+N("[[[                    Comment: Assy PSI                    ]]]")</f>
        <v>0</v>
      </c>
      <c r="AJ592" s="464"/>
      <c r="AK592" s="150"/>
      <c r="AL592" s="150"/>
      <c r="AM592" s="150"/>
      <c r="AN592" s="150"/>
      <c r="AO592" s="150"/>
      <c r="AP592" s="150"/>
      <c r="AQ592" s="150"/>
      <c r="AR592" s="150"/>
      <c r="AS592" s="150"/>
      <c r="AT592" s="150"/>
      <c r="AU592" s="150"/>
      <c r="AV592" s="150"/>
      <c r="AW592" s="150"/>
      <c r="AX592" s="150"/>
      <c r="AY592" s="150"/>
      <c r="AZ592" s="150"/>
      <c r="BA592" s="150"/>
      <c r="BB592" s="150"/>
      <c r="BC592" s="150"/>
      <c r="BD592" s="150"/>
      <c r="BE592" s="150"/>
      <c r="BF592" s="150"/>
      <c r="BG592" s="150"/>
      <c r="BH592" s="150"/>
      <c r="BI592" s="150"/>
      <c r="BJ592" s="150"/>
      <c r="BK592" s="150"/>
      <c r="BL592" s="150"/>
      <c r="BM592" s="150"/>
      <c r="BN592" s="150"/>
      <c r="BO592" s="150"/>
      <c r="BP592" s="150"/>
      <c r="BQ592" s="150"/>
      <c r="BR592" s="150"/>
    </row>
    <row r="593" spans="1:70" s="115" customFormat="1" ht="33">
      <c r="A593" s="114"/>
      <c r="B593" s="121"/>
      <c r="C593" s="144">
        <f t="shared" ca="1" si="690"/>
        <v>85</v>
      </c>
      <c r="D593" s="264" t="str">
        <f t="shared" ca="1" si="690"/>
        <v>-</v>
      </c>
      <c r="E593" s="144" t="e">
        <f t="shared" ref="E593:M593" ca="1" si="705">E592</f>
        <v>#N/A</v>
      </c>
      <c r="F593" s="144" t="e">
        <f t="shared" ca="1" si="705"/>
        <v>#N/A</v>
      </c>
      <c r="G593" s="144">
        <f t="shared" ca="1" si="705"/>
        <v>0</v>
      </c>
      <c r="H593" s="196">
        <f t="shared" ca="1" si="705"/>
        <v>0</v>
      </c>
      <c r="I593" s="144">
        <f t="shared" si="705"/>
        <v>0</v>
      </c>
      <c r="J593" s="212" t="e">
        <f t="shared" ca="1" si="705"/>
        <v>#N/A</v>
      </c>
      <c r="K593" s="146">
        <f t="shared" ca="1" si="705"/>
        <v>0</v>
      </c>
      <c r="L593" s="146" t="e">
        <f t="shared" ca="1" si="705"/>
        <v>#N/A</v>
      </c>
      <c r="M593" s="146" t="e">
        <f t="shared" ca="1" si="705"/>
        <v>#N/A</v>
      </c>
      <c r="N593" s="193" t="e">
        <f t="shared" ca="1" si="697"/>
        <v>#N/A</v>
      </c>
      <c r="O593" s="134"/>
      <c r="P593" s="127" t="s">
        <v>240</v>
      </c>
      <c r="Q593" s="208"/>
      <c r="R593" s="208"/>
      <c r="S593" s="208"/>
      <c r="T593" s="208"/>
      <c r="U593" s="208"/>
      <c r="V593" s="208"/>
      <c r="W593" s="208"/>
      <c r="X593" s="208"/>
      <c r="Y593" s="208"/>
      <c r="Z593" s="208"/>
      <c r="AA593" s="208"/>
      <c r="AB593" s="208"/>
      <c r="AC593" s="208"/>
      <c r="AD593" s="208"/>
      <c r="AE593" s="208"/>
      <c r="AF593" s="208"/>
      <c r="AG593" s="208"/>
      <c r="AH593" s="208"/>
      <c r="AI593" s="208"/>
      <c r="AJ593" s="208"/>
      <c r="AK593" s="150"/>
      <c r="AL593" s="150"/>
      <c r="AM593" s="150"/>
      <c r="AN593" s="150"/>
      <c r="AO593" s="150"/>
      <c r="AP593" s="150"/>
      <c r="AQ593" s="150"/>
      <c r="AR593" s="150"/>
      <c r="AS593" s="150"/>
      <c r="AT593" s="150"/>
      <c r="AU593" s="150"/>
      <c r="AV593" s="150"/>
      <c r="AW593" s="150"/>
      <c r="AX593" s="150"/>
      <c r="AY593" s="150"/>
      <c r="AZ593" s="150"/>
      <c r="BA593" s="150"/>
      <c r="BB593" s="150"/>
      <c r="BC593" s="150"/>
      <c r="BD593" s="150"/>
      <c r="BE593" s="150"/>
      <c r="BF593" s="150"/>
      <c r="BG593" s="150"/>
      <c r="BH593" s="150"/>
      <c r="BI593" s="150"/>
      <c r="BJ593" s="150"/>
      <c r="BK593" s="150"/>
      <c r="BL593" s="150"/>
      <c r="BM593" s="150"/>
      <c r="BN593" s="150"/>
      <c r="BO593" s="150"/>
      <c r="BP593" s="150"/>
      <c r="BQ593" s="150"/>
      <c r="BR593" s="150"/>
    </row>
    <row r="594" spans="1:70" s="55" customFormat="1" ht="33">
      <c r="A594" s="54" t="str">
        <f ca="1">IF(ISTEXT($G594),COUNTIF($G$6:$G594,"*")," ")</f>
        <v xml:space="preserve"> </v>
      </c>
      <c r="B594" s="122">
        <v>43524</v>
      </c>
      <c r="C594" s="144">
        <f t="shared" ca="1" si="690"/>
        <v>85</v>
      </c>
      <c r="D594" s="264" t="str">
        <f t="shared" ca="1" si="690"/>
        <v>-</v>
      </c>
      <c r="E594" s="144" t="e">
        <f t="shared" ref="E594:M594" ca="1" si="706">E593</f>
        <v>#N/A</v>
      </c>
      <c r="F594" s="144" t="e">
        <f t="shared" ca="1" si="706"/>
        <v>#N/A</v>
      </c>
      <c r="G594" s="144">
        <f t="shared" ca="1" si="706"/>
        <v>0</v>
      </c>
      <c r="H594" s="196">
        <f t="shared" ca="1" si="706"/>
        <v>0</v>
      </c>
      <c r="I594" s="144">
        <f t="shared" si="706"/>
        <v>0</v>
      </c>
      <c r="J594" s="212" t="e">
        <f t="shared" ca="1" si="706"/>
        <v>#N/A</v>
      </c>
      <c r="K594" s="146">
        <f t="shared" ca="1" si="706"/>
        <v>0</v>
      </c>
      <c r="L594" s="146" t="e">
        <f t="shared" ca="1" si="706"/>
        <v>#N/A</v>
      </c>
      <c r="M594" s="146" t="e">
        <f t="shared" ca="1" si="706"/>
        <v>#N/A</v>
      </c>
      <c r="N594" s="193" t="e">
        <f t="shared" ca="1" si="697"/>
        <v>#N/A</v>
      </c>
      <c r="O594" s="198" t="e">
        <f ca="1">SUM(Q594:AJ594)-H591-I591</f>
        <v>#N/A</v>
      </c>
      <c r="P594" s="127" t="s">
        <v>232</v>
      </c>
      <c r="Q594" s="128" t="e">
        <f t="shared" ref="Q594:AJ594" ca="1" si="707">Q593*$N591</f>
        <v>#N/A</v>
      </c>
      <c r="R594" s="128" t="e">
        <f t="shared" ca="1" si="707"/>
        <v>#N/A</v>
      </c>
      <c r="S594" s="128" t="e">
        <f t="shared" ca="1" si="707"/>
        <v>#N/A</v>
      </c>
      <c r="T594" s="128" t="e">
        <f t="shared" ca="1" si="707"/>
        <v>#N/A</v>
      </c>
      <c r="U594" s="128" t="e">
        <f t="shared" ca="1" si="707"/>
        <v>#N/A</v>
      </c>
      <c r="V594" s="128" t="e">
        <f t="shared" ca="1" si="707"/>
        <v>#N/A</v>
      </c>
      <c r="W594" s="128" t="e">
        <f t="shared" ca="1" si="707"/>
        <v>#N/A</v>
      </c>
      <c r="X594" s="128" t="e">
        <f t="shared" ca="1" si="707"/>
        <v>#N/A</v>
      </c>
      <c r="Y594" s="128" t="e">
        <f t="shared" ca="1" si="707"/>
        <v>#N/A</v>
      </c>
      <c r="Z594" s="128" t="e">
        <f t="shared" ca="1" si="707"/>
        <v>#N/A</v>
      </c>
      <c r="AA594" s="128" t="e">
        <f t="shared" ca="1" si="707"/>
        <v>#N/A</v>
      </c>
      <c r="AB594" s="128" t="e">
        <f t="shared" ca="1" si="707"/>
        <v>#N/A</v>
      </c>
      <c r="AC594" s="128" t="e">
        <f t="shared" ca="1" si="707"/>
        <v>#N/A</v>
      </c>
      <c r="AD594" s="128" t="e">
        <f t="shared" ca="1" si="707"/>
        <v>#N/A</v>
      </c>
      <c r="AE594" s="128" t="e">
        <f t="shared" ca="1" si="707"/>
        <v>#N/A</v>
      </c>
      <c r="AF594" s="128" t="e">
        <f t="shared" ca="1" si="707"/>
        <v>#N/A</v>
      </c>
      <c r="AG594" s="128" t="e">
        <f t="shared" ca="1" si="707"/>
        <v>#N/A</v>
      </c>
      <c r="AH594" s="128" t="e">
        <f t="shared" ca="1" si="707"/>
        <v>#N/A</v>
      </c>
      <c r="AI594" s="128" t="e">
        <f t="shared" ca="1" si="707"/>
        <v>#N/A</v>
      </c>
      <c r="AJ594" s="128" t="e">
        <f t="shared" ca="1" si="707"/>
        <v>#N/A</v>
      </c>
      <c r="AK594" s="151"/>
      <c r="AL594" s="151"/>
      <c r="AM594" s="151"/>
      <c r="AN594" s="151"/>
      <c r="AO594" s="151"/>
      <c r="AP594" s="151"/>
      <c r="AQ594" s="151"/>
      <c r="AR594" s="151"/>
      <c r="AS594" s="151"/>
      <c r="AT594" s="151"/>
      <c r="AU594" s="151"/>
      <c r="AV594" s="151"/>
      <c r="AW594" s="151"/>
      <c r="AX594" s="151"/>
      <c r="AY594" s="151"/>
      <c r="AZ594" s="151"/>
      <c r="BA594" s="151"/>
      <c r="BB594" s="151"/>
      <c r="BC594" s="151"/>
      <c r="BD594" s="151"/>
      <c r="BE594" s="151"/>
      <c r="BF594" s="151"/>
      <c r="BG594" s="151"/>
      <c r="BH594" s="151"/>
      <c r="BI594" s="151"/>
      <c r="BJ594" s="151"/>
      <c r="BK594" s="151"/>
      <c r="BL594" s="151"/>
      <c r="BM594" s="151"/>
      <c r="BN594" s="151"/>
      <c r="BO594" s="151"/>
      <c r="BP594" s="151"/>
      <c r="BQ594" s="151"/>
      <c r="BR594" s="151"/>
    </row>
    <row r="595" spans="1:70" s="38" customFormat="1" ht="33">
      <c r="A595" s="35"/>
      <c r="B595" s="123"/>
      <c r="C595" s="144">
        <f t="shared" ca="1" si="690"/>
        <v>85</v>
      </c>
      <c r="D595" s="264" t="str">
        <f t="shared" ca="1" si="690"/>
        <v>-</v>
      </c>
      <c r="E595" s="144" t="e">
        <f t="shared" ref="E595:M595" ca="1" si="708">E594</f>
        <v>#N/A</v>
      </c>
      <c r="F595" s="144" t="e">
        <f t="shared" ca="1" si="708"/>
        <v>#N/A</v>
      </c>
      <c r="G595" s="144">
        <f t="shared" ca="1" si="708"/>
        <v>0</v>
      </c>
      <c r="H595" s="196">
        <f t="shared" ca="1" si="708"/>
        <v>0</v>
      </c>
      <c r="I595" s="144">
        <f t="shared" si="708"/>
        <v>0</v>
      </c>
      <c r="J595" s="212" t="e">
        <f t="shared" ca="1" si="708"/>
        <v>#N/A</v>
      </c>
      <c r="K595" s="146">
        <f t="shared" ca="1" si="708"/>
        <v>0</v>
      </c>
      <c r="L595" s="146" t="e">
        <f t="shared" ca="1" si="708"/>
        <v>#N/A</v>
      </c>
      <c r="M595" s="146" t="e">
        <f t="shared" ca="1" si="708"/>
        <v>#N/A</v>
      </c>
      <c r="N595" s="193" t="e">
        <f t="shared" ca="1" si="697"/>
        <v>#N/A</v>
      </c>
      <c r="O595" s="135">
        <f ca="1">SUM(Q595:AJ595)</f>
        <v>0</v>
      </c>
      <c r="P595" s="131" t="s">
        <v>233</v>
      </c>
      <c r="Q595" s="129">
        <f ca="1">SUMIFS('Production Result'!$D:$D,'Production Result'!$C:$C,'DA Injection'!$G595,'Production Result'!$B:$B,'DA Injection'!Q$2)</f>
        <v>0</v>
      </c>
      <c r="R595" s="129">
        <f ca="1">SUMIFS('Production Result'!$E:$E,'Production Result'!$C:$C,'DA Injection'!$G595,'Production Result'!$B:$B,'DA Injection'!Q$2)</f>
        <v>0</v>
      </c>
      <c r="S595" s="129">
        <f ca="1">SUMIFS('Production Result'!$D:$D,'Production Result'!$C:$C,'DA Injection'!$G595,'Production Result'!$B:$B,'DA Injection'!S$2)</f>
        <v>0</v>
      </c>
      <c r="T595" s="129">
        <f ca="1">SUMIFS('Production Result'!$E:$E,'Production Result'!$C:$C,'DA Injection'!$G595,'Production Result'!$B:$B,'DA Injection'!S$2)</f>
        <v>0</v>
      </c>
      <c r="U595" s="129">
        <f ca="1">SUMIFS('Production Result'!$D:$D,'Production Result'!$C:$C,'DA Injection'!$G595,'Production Result'!$B:$B,'DA Injection'!U$2)</f>
        <v>0</v>
      </c>
      <c r="V595" s="129">
        <f ca="1">SUMIFS('Production Result'!$E:$E,'Production Result'!$C:$C,'DA Injection'!$G595,'Production Result'!$B:$B,'DA Injection'!U$2)</f>
        <v>0</v>
      </c>
      <c r="W595" s="129">
        <f ca="1">SUMIFS('Production Result'!$D:$D,'Production Result'!$C:$C,'DA Injection'!$G595,'Production Result'!$B:$B,'DA Injection'!W$2)</f>
        <v>0</v>
      </c>
      <c r="X595" s="129">
        <f ca="1">SUMIFS('Production Result'!$E:$E,'Production Result'!$C:$C,'DA Injection'!$G595,'Production Result'!$B:$B,'DA Injection'!W$2)</f>
        <v>0</v>
      </c>
      <c r="Y595" s="129">
        <f ca="1">SUMIFS('Production Result'!$D:$D,'Production Result'!$C:$C,'DA Injection'!$G595,'Production Result'!$B:$B,'DA Injection'!Y$2)</f>
        <v>0</v>
      </c>
      <c r="Z595" s="129">
        <f ca="1">SUMIFS('Production Result'!$E:$E,'Production Result'!$C:$C,'DA Injection'!$G595,'Production Result'!$B:$B,'DA Injection'!Y$2)</f>
        <v>0</v>
      </c>
      <c r="AA595" s="129">
        <f ca="1">SUMIFS('Production Result'!$D:$D,'Production Result'!$C:$C,'DA Injection'!$G595,'Production Result'!$B:$B,'DA Injection'!AA$2)</f>
        <v>0</v>
      </c>
      <c r="AB595" s="129">
        <f ca="1">SUMIFS('Production Result'!$E:$E,'Production Result'!$C:$C,'DA Injection'!$G595,'Production Result'!$B:$B,'DA Injection'!AA$2)</f>
        <v>0</v>
      </c>
      <c r="AC595" s="129">
        <f ca="1">SUMIFS('Production Result'!$D:$D,'Production Result'!$C:$C,'DA Injection'!$G595,'Production Result'!$B:$B,'DA Injection'!AC$2)</f>
        <v>0</v>
      </c>
      <c r="AD595" s="129">
        <f ca="1">SUMIFS('Production Result'!$E:$E,'Production Result'!$C:$C,'DA Injection'!$G595,'Production Result'!$B:$B,'DA Injection'!AC$2)</f>
        <v>0</v>
      </c>
      <c r="AE595" s="129">
        <f ca="1">SUMIFS('Production Result'!$D:$D,'Production Result'!$C:$C,'DA Injection'!$G595,'Production Result'!$B:$B,'DA Injection'!AE$2)</f>
        <v>0</v>
      </c>
      <c r="AF595" s="129">
        <f ca="1">SUMIFS('Production Result'!$E:$E,'Production Result'!$C:$C,'DA Injection'!$G595,'Production Result'!$B:$B,'DA Injection'!AE$2)</f>
        <v>0</v>
      </c>
      <c r="AG595" s="129">
        <f ca="1">SUMIFS('Production Result'!$D:$D,'Production Result'!$C:$C,'DA Injection'!$G595,'Production Result'!$B:$B,'DA Injection'!AG$2)</f>
        <v>0</v>
      </c>
      <c r="AH595" s="129">
        <f ca="1">SUMIFS('Production Result'!$E:$E,'Production Result'!$C:$C,'DA Injection'!$G595,'Production Result'!$B:$B,'DA Injection'!AG$2)</f>
        <v>0</v>
      </c>
      <c r="AI595" s="129">
        <f ca="1">SUMIFS('Production Result'!$D:$D,'Production Result'!$C:$C,'DA Injection'!$G595,'Production Result'!$B:$B,'DA Injection'!AI$2)</f>
        <v>0</v>
      </c>
      <c r="AJ595" s="129">
        <f ca="1">SUMIFS('Production Result'!$E:$E,'Production Result'!$C:$C,'DA Injection'!$G595,'Production Result'!$B:$B,'DA Injection'!AI$2)</f>
        <v>0</v>
      </c>
      <c r="AK595" s="151"/>
      <c r="AL595" s="151"/>
      <c r="AM595" s="151"/>
      <c r="AN595" s="151"/>
      <c r="AO595" s="151"/>
      <c r="AP595" s="151"/>
      <c r="AQ595" s="151"/>
      <c r="AR595" s="151"/>
      <c r="AS595" s="151"/>
      <c r="AT595" s="151"/>
      <c r="AU595" s="151"/>
      <c r="AV595" s="151"/>
      <c r="AW595" s="151"/>
      <c r="AX595" s="151"/>
      <c r="AY595" s="151"/>
      <c r="AZ595" s="151"/>
      <c r="BA595" s="151"/>
      <c r="BB595" s="151"/>
      <c r="BC595" s="151"/>
      <c r="BD595" s="151"/>
      <c r="BE595" s="151"/>
      <c r="BF595" s="151"/>
      <c r="BG595" s="151"/>
      <c r="BH595" s="151"/>
      <c r="BI595" s="151"/>
      <c r="BJ595" s="151"/>
      <c r="BK595" s="151"/>
      <c r="BL595" s="151"/>
      <c r="BM595" s="151"/>
      <c r="BN595" s="151"/>
      <c r="BO595" s="151"/>
      <c r="BP595" s="151"/>
      <c r="BQ595" s="151"/>
      <c r="BR595" s="151"/>
    </row>
    <row r="596" spans="1:70" s="38" customFormat="1" ht="33">
      <c r="A596" s="35"/>
      <c r="B596" s="123"/>
      <c r="C596" s="144">
        <f t="shared" ca="1" si="690"/>
        <v>85</v>
      </c>
      <c r="D596" s="264" t="str">
        <f t="shared" ca="1" si="690"/>
        <v>-</v>
      </c>
      <c r="E596" s="144" t="e">
        <f t="shared" ref="E596:M596" ca="1" si="709">E595</f>
        <v>#N/A</v>
      </c>
      <c r="F596" s="144" t="e">
        <f t="shared" ca="1" si="709"/>
        <v>#N/A</v>
      </c>
      <c r="G596" s="144">
        <f t="shared" ca="1" si="709"/>
        <v>0</v>
      </c>
      <c r="H596" s="196">
        <f t="shared" ca="1" si="709"/>
        <v>0</v>
      </c>
      <c r="I596" s="144">
        <f t="shared" si="709"/>
        <v>0</v>
      </c>
      <c r="J596" s="212" t="e">
        <f t="shared" ca="1" si="709"/>
        <v>#N/A</v>
      </c>
      <c r="K596" s="146">
        <f t="shared" ca="1" si="709"/>
        <v>0</v>
      </c>
      <c r="L596" s="146" t="e">
        <f t="shared" ca="1" si="709"/>
        <v>#N/A</v>
      </c>
      <c r="M596" s="146" t="e">
        <f t="shared" ca="1" si="709"/>
        <v>#N/A</v>
      </c>
      <c r="N596" s="193" t="e">
        <f t="shared" ca="1" si="697"/>
        <v>#N/A</v>
      </c>
      <c r="O596" s="135">
        <f ca="1">SUM(Q596:AJ596)</f>
        <v>0</v>
      </c>
      <c r="P596" s="132" t="s">
        <v>234</v>
      </c>
      <c r="Q596" s="129">
        <f ca="1">SUMIFS('Production Result'!$F:$F,'Production Result'!$C:$C,'DA Injection'!$G596,'Production Result'!$B:$B,'DA Injection'!Q$2)</f>
        <v>0</v>
      </c>
      <c r="R596" s="129">
        <f ca="1">SUMIFS('Production Result'!$G:$G,'Production Result'!$C:$C,'DA Injection'!$G596,'Production Result'!$B:$B,'DA Injection'!Q$2)</f>
        <v>0</v>
      </c>
      <c r="S596" s="129">
        <f ca="1">SUMIFS('Production Result'!$F:$F,'Production Result'!$C:$C,'DA Injection'!$G596,'Production Result'!$B:$B,'DA Injection'!S$2)</f>
        <v>0</v>
      </c>
      <c r="T596" s="129">
        <f ca="1">SUMIFS('Production Result'!$G:$G,'Production Result'!$C:$C,'DA Injection'!$G596,'Production Result'!$B:$B,'DA Injection'!S$2)</f>
        <v>0</v>
      </c>
      <c r="U596" s="129">
        <f ca="1">SUMIFS('Production Result'!$F:$F,'Production Result'!$C:$C,'DA Injection'!$G596,'Production Result'!$B:$B,'DA Injection'!U$2)</f>
        <v>0</v>
      </c>
      <c r="V596" s="129">
        <f ca="1">SUMIFS('Production Result'!$G:$G,'Production Result'!$C:$C,'DA Injection'!$G596,'Production Result'!$B:$B,'DA Injection'!U$2)</f>
        <v>0</v>
      </c>
      <c r="W596" s="129">
        <f ca="1">SUMIFS('Production Result'!$F:$F,'Production Result'!$C:$C,'DA Injection'!$G596,'Production Result'!$B:$B,'DA Injection'!W$2)</f>
        <v>0</v>
      </c>
      <c r="X596" s="129">
        <f ca="1">SUMIFS('Production Result'!$G:$G,'Production Result'!$C:$C,'DA Injection'!$G596,'Production Result'!$B:$B,'DA Injection'!W$2)</f>
        <v>0</v>
      </c>
      <c r="Y596" s="129">
        <f ca="1">SUMIFS('Production Result'!$F:$F,'Production Result'!$C:$C,'DA Injection'!$G596,'Production Result'!$B:$B,'DA Injection'!Y$2)</f>
        <v>0</v>
      </c>
      <c r="Z596" s="129">
        <f ca="1">SUMIFS('Production Result'!$G:$G,'Production Result'!$C:$C,'DA Injection'!$G596,'Production Result'!$B:$B,'DA Injection'!Y$2)</f>
        <v>0</v>
      </c>
      <c r="AA596" s="129">
        <f ca="1">SUMIFS('Production Result'!$F:$F,'Production Result'!$C:$C,'DA Injection'!$G596,'Production Result'!$B:$B,'DA Injection'!AA$2)</f>
        <v>0</v>
      </c>
      <c r="AB596" s="129">
        <f ca="1">SUMIFS('Production Result'!$G:$G,'Production Result'!$C:$C,'DA Injection'!$G596,'Production Result'!$B:$B,'DA Injection'!AA$2)</f>
        <v>0</v>
      </c>
      <c r="AC596" s="129">
        <f ca="1">SUMIFS('Production Result'!$F:$F,'Production Result'!$C:$C,'DA Injection'!$G596,'Production Result'!$B:$B,'DA Injection'!AC$2)</f>
        <v>0</v>
      </c>
      <c r="AD596" s="129">
        <f ca="1">SUMIFS('Production Result'!$G:$G,'Production Result'!$C:$C,'DA Injection'!$G596,'Production Result'!$B:$B,'DA Injection'!AC$2)</f>
        <v>0</v>
      </c>
      <c r="AE596" s="129">
        <f ca="1">SUMIFS('Production Result'!$F:$F,'Production Result'!$C:$C,'DA Injection'!$G596,'Production Result'!$B:$B,'DA Injection'!AE$2)</f>
        <v>0</v>
      </c>
      <c r="AF596" s="129">
        <f ca="1">SUMIFS('Production Result'!$G:$G,'Production Result'!$C:$C,'DA Injection'!$G596,'Production Result'!$B:$B,'DA Injection'!AE$2)</f>
        <v>0</v>
      </c>
      <c r="AG596" s="129">
        <f ca="1">SUMIFS('Production Result'!$F:$F,'Production Result'!$C:$C,'DA Injection'!$G596,'Production Result'!$B:$B,'DA Injection'!AG$2)</f>
        <v>0</v>
      </c>
      <c r="AH596" s="129">
        <f ca="1">SUMIFS('Production Result'!$G:$G,'Production Result'!$C:$C,'DA Injection'!$G596,'Production Result'!$B:$B,'DA Injection'!AG$2)</f>
        <v>0</v>
      </c>
      <c r="AI596" s="129">
        <f ca="1">SUMIFS('Production Result'!$F:$F,'Production Result'!$C:$C,'DA Injection'!$G596,'Production Result'!$B:$B,'DA Injection'!AI$2)</f>
        <v>0</v>
      </c>
      <c r="AJ596" s="129">
        <f ca="1">SUMIFS('Production Result'!$G:$G,'Production Result'!$C:$C,'DA Injection'!$G596,'Production Result'!$B:$B,'DA Injection'!AI$2)</f>
        <v>0</v>
      </c>
      <c r="AK596" s="151"/>
      <c r="AL596" s="151"/>
      <c r="AM596" s="151"/>
      <c r="AN596" s="151"/>
      <c r="AO596" s="151"/>
      <c r="AP596" s="151"/>
      <c r="AQ596" s="151"/>
      <c r="AR596" s="151"/>
      <c r="AS596" s="151"/>
      <c r="AT596" s="151"/>
      <c r="AU596" s="151"/>
      <c r="AV596" s="151"/>
      <c r="AW596" s="151"/>
      <c r="AX596" s="151"/>
      <c r="AY596" s="151"/>
      <c r="AZ596" s="151"/>
      <c r="BA596" s="151"/>
      <c r="BB596" s="151"/>
      <c r="BC596" s="151"/>
      <c r="BD596" s="151"/>
      <c r="BE596" s="151"/>
      <c r="BF596" s="151"/>
      <c r="BG596" s="151"/>
      <c r="BH596" s="151"/>
      <c r="BI596" s="151"/>
      <c r="BJ596" s="151"/>
      <c r="BK596" s="151"/>
      <c r="BL596" s="151"/>
      <c r="BM596" s="151"/>
      <c r="BN596" s="151"/>
      <c r="BO596" s="151"/>
      <c r="BP596" s="151"/>
      <c r="BQ596" s="151"/>
      <c r="BR596" s="151"/>
    </row>
    <row r="597" spans="1:70" s="38" customFormat="1" ht="33">
      <c r="A597" s="35"/>
      <c r="B597" s="123"/>
      <c r="C597" s="145">
        <f t="shared" ca="1" si="690"/>
        <v>85</v>
      </c>
      <c r="D597" s="264" t="str">
        <f t="shared" ca="1" si="690"/>
        <v>-</v>
      </c>
      <c r="E597" s="145" t="e">
        <f t="shared" ref="E597:M597" ca="1" si="710">E596</f>
        <v>#N/A</v>
      </c>
      <c r="F597" s="145" t="e">
        <f t="shared" ca="1" si="710"/>
        <v>#N/A</v>
      </c>
      <c r="G597" s="145">
        <f t="shared" ca="1" si="710"/>
        <v>0</v>
      </c>
      <c r="H597" s="196">
        <f t="shared" ca="1" si="710"/>
        <v>0</v>
      </c>
      <c r="I597" s="145">
        <f t="shared" si="710"/>
        <v>0</v>
      </c>
      <c r="J597" s="213" t="e">
        <f t="shared" ca="1" si="710"/>
        <v>#N/A</v>
      </c>
      <c r="K597" s="146">
        <f t="shared" ca="1" si="710"/>
        <v>0</v>
      </c>
      <c r="L597" s="146" t="e">
        <f t="shared" ca="1" si="710"/>
        <v>#N/A</v>
      </c>
      <c r="M597" s="146" t="e">
        <f t="shared" ca="1" si="710"/>
        <v>#N/A</v>
      </c>
      <c r="N597" s="194" t="e">
        <f t="shared" ca="1" si="697"/>
        <v>#N/A</v>
      </c>
      <c r="O597" s="137" t="e">
        <f ca="1">O596/O595</f>
        <v>#DIV/0!</v>
      </c>
      <c r="P597" s="136" t="s">
        <v>239</v>
      </c>
      <c r="Q597" s="138" t="str">
        <f t="shared" ref="Q597:AJ597" ca="1" si="711">IFERROR(Q596/Q595,"")</f>
        <v/>
      </c>
      <c r="R597" s="138" t="str">
        <f t="shared" ca="1" si="711"/>
        <v/>
      </c>
      <c r="S597" s="138" t="str">
        <f t="shared" ca="1" si="711"/>
        <v/>
      </c>
      <c r="T597" s="138" t="str">
        <f t="shared" ca="1" si="711"/>
        <v/>
      </c>
      <c r="U597" s="138" t="str">
        <f t="shared" ca="1" si="711"/>
        <v/>
      </c>
      <c r="V597" s="138" t="str">
        <f t="shared" ca="1" si="711"/>
        <v/>
      </c>
      <c r="W597" s="138" t="str">
        <f t="shared" ca="1" si="711"/>
        <v/>
      </c>
      <c r="X597" s="138" t="str">
        <f t="shared" ca="1" si="711"/>
        <v/>
      </c>
      <c r="Y597" s="138" t="str">
        <f t="shared" ca="1" si="711"/>
        <v/>
      </c>
      <c r="Z597" s="138" t="str">
        <f t="shared" ca="1" si="711"/>
        <v/>
      </c>
      <c r="AA597" s="138" t="str">
        <f t="shared" ca="1" si="711"/>
        <v/>
      </c>
      <c r="AB597" s="138" t="str">
        <f t="shared" ca="1" si="711"/>
        <v/>
      </c>
      <c r="AC597" s="138" t="str">
        <f t="shared" ca="1" si="711"/>
        <v/>
      </c>
      <c r="AD597" s="138" t="str">
        <f t="shared" ca="1" si="711"/>
        <v/>
      </c>
      <c r="AE597" s="138" t="str">
        <f t="shared" ca="1" si="711"/>
        <v/>
      </c>
      <c r="AF597" s="138" t="str">
        <f t="shared" ca="1" si="711"/>
        <v/>
      </c>
      <c r="AG597" s="138" t="str">
        <f t="shared" ca="1" si="711"/>
        <v/>
      </c>
      <c r="AH597" s="138" t="str">
        <f t="shared" ca="1" si="711"/>
        <v/>
      </c>
      <c r="AI597" s="138" t="str">
        <f t="shared" ca="1" si="711"/>
        <v/>
      </c>
      <c r="AJ597" s="138" t="str">
        <f t="shared" ca="1" si="711"/>
        <v/>
      </c>
      <c r="AK597" s="151"/>
      <c r="AL597" s="151"/>
      <c r="AM597" s="151"/>
      <c r="AN597" s="151"/>
      <c r="AO597" s="151"/>
      <c r="AP597" s="151"/>
      <c r="AQ597" s="151"/>
      <c r="AR597" s="151"/>
      <c r="AS597" s="151"/>
      <c r="AT597" s="151"/>
      <c r="AU597" s="151"/>
      <c r="AV597" s="151"/>
      <c r="AW597" s="151"/>
      <c r="AX597" s="151"/>
      <c r="AY597" s="151"/>
      <c r="AZ597" s="151"/>
      <c r="BA597" s="151"/>
      <c r="BB597" s="151"/>
      <c r="BC597" s="151"/>
      <c r="BD597" s="151"/>
      <c r="BE597" s="151"/>
      <c r="BF597" s="151"/>
      <c r="BG597" s="151"/>
      <c r="BH597" s="151"/>
      <c r="BI597" s="151"/>
      <c r="BJ597" s="151"/>
      <c r="BK597" s="151"/>
      <c r="BL597" s="151"/>
      <c r="BM597" s="151"/>
      <c r="BN597" s="151"/>
      <c r="BO597" s="151"/>
      <c r="BP597" s="151"/>
      <c r="BQ597" s="151"/>
      <c r="BR597" s="151"/>
    </row>
    <row r="598" spans="1:70" ht="63.75" customHeight="1">
      <c r="G598" s="150"/>
      <c r="Z598" s="32"/>
      <c r="AA598" s="32"/>
      <c r="AB598" s="32"/>
      <c r="AC598" s="32"/>
      <c r="AK598" s="29"/>
    </row>
    <row r="600" spans="1:70" ht="63.75" customHeight="1">
      <c r="N600" s="29"/>
      <c r="S600" s="29"/>
      <c r="T600" s="29"/>
      <c r="AC600" s="25"/>
    </row>
    <row r="601" spans="1:70" ht="63.75" customHeight="1">
      <c r="N601" s="29"/>
      <c r="O601" s="29"/>
      <c r="P601" s="29"/>
      <c r="Q601" s="29"/>
      <c r="R601" s="29"/>
      <c r="S601" s="29"/>
      <c r="T601" s="29"/>
      <c r="AB601" s="25"/>
      <c r="AC601" s="25"/>
    </row>
  </sheetData>
  <autoFilter ref="A2:BR597">
    <filterColumn colId="16" showButton="0"/>
    <filterColumn colId="18" showButton="0"/>
    <filterColumn colId="20" showButton="0"/>
    <filterColumn colId="22" showButton="0"/>
    <filterColumn colId="24" showButton="0"/>
    <filterColumn colId="26" showButton="0"/>
    <filterColumn colId="28" showButton="0"/>
    <filterColumn colId="30" showButton="0"/>
    <filterColumn colId="32" showButton="0"/>
    <filterColumn colId="34" showButton="0"/>
  </autoFilter>
  <mergeCells count="862">
    <mergeCell ref="AG249:AH249"/>
    <mergeCell ref="AG242:AH242"/>
    <mergeCell ref="AI242:AJ242"/>
    <mergeCell ref="AI249:AJ249"/>
    <mergeCell ref="AG235:AH235"/>
    <mergeCell ref="AI263:AJ263"/>
    <mergeCell ref="AG305:AH305"/>
    <mergeCell ref="AG298:AH298"/>
    <mergeCell ref="AI298:AJ298"/>
    <mergeCell ref="AI305:AJ305"/>
    <mergeCell ref="AG263:AH263"/>
    <mergeCell ref="AG291:AH291"/>
    <mergeCell ref="AG284:AH284"/>
    <mergeCell ref="AI256:AJ256"/>
    <mergeCell ref="AG277:AH277"/>
    <mergeCell ref="AG270:AH270"/>
    <mergeCell ref="AI270:AJ270"/>
    <mergeCell ref="AI277:AJ277"/>
    <mergeCell ref="AG256:AH256"/>
    <mergeCell ref="AI11:AJ11"/>
    <mergeCell ref="AG32:AH32"/>
    <mergeCell ref="AG25:AH25"/>
    <mergeCell ref="AG18:AH18"/>
    <mergeCell ref="AI32:AJ32"/>
    <mergeCell ref="AI18:AJ18"/>
    <mergeCell ref="AG11:AH11"/>
    <mergeCell ref="AI25:AJ25"/>
    <mergeCell ref="AG221:AH221"/>
    <mergeCell ref="AG207:AH207"/>
    <mergeCell ref="AI221:AJ221"/>
    <mergeCell ref="AI200:AJ200"/>
    <mergeCell ref="AI214:AJ214"/>
    <mergeCell ref="AI207:AJ207"/>
    <mergeCell ref="AG214:AH214"/>
    <mergeCell ref="AG102:AH102"/>
    <mergeCell ref="AI102:AJ102"/>
    <mergeCell ref="AI109:AJ109"/>
    <mergeCell ref="AI74:AJ74"/>
    <mergeCell ref="AI67:AJ67"/>
    <mergeCell ref="AI60:AJ60"/>
    <mergeCell ref="AI46:AJ46"/>
    <mergeCell ref="AI53:AJ53"/>
    <mergeCell ref="AG319:AH319"/>
    <mergeCell ref="AG312:AH312"/>
    <mergeCell ref="AG333:AH333"/>
    <mergeCell ref="AG326:AH326"/>
    <mergeCell ref="AI326:AJ326"/>
    <mergeCell ref="AI333:AJ333"/>
    <mergeCell ref="AI312:AJ312"/>
    <mergeCell ref="AI319:AJ319"/>
    <mergeCell ref="AI284:AJ284"/>
    <mergeCell ref="AI291:AJ291"/>
    <mergeCell ref="AG375:AH375"/>
    <mergeCell ref="AG368:AH368"/>
    <mergeCell ref="AI340:AJ340"/>
    <mergeCell ref="AI347:AJ347"/>
    <mergeCell ref="AI368:AJ368"/>
    <mergeCell ref="AG389:AH389"/>
    <mergeCell ref="AG382:AH382"/>
    <mergeCell ref="AI382:AJ382"/>
    <mergeCell ref="AI389:AJ389"/>
    <mergeCell ref="AG347:AH347"/>
    <mergeCell ref="AG340:AH340"/>
    <mergeCell ref="AG361:AH361"/>
    <mergeCell ref="AG354:AH354"/>
    <mergeCell ref="AI354:AJ354"/>
    <mergeCell ref="AI375:AJ375"/>
    <mergeCell ref="AI361:AJ361"/>
    <mergeCell ref="AG403:AH403"/>
    <mergeCell ref="AG396:AH396"/>
    <mergeCell ref="AG417:AH417"/>
    <mergeCell ref="AG410:AH410"/>
    <mergeCell ref="AI410:AJ410"/>
    <mergeCell ref="AI417:AJ417"/>
    <mergeCell ref="AG431:AH431"/>
    <mergeCell ref="AG424:AH424"/>
    <mergeCell ref="AI396:AJ396"/>
    <mergeCell ref="AI403:AJ403"/>
    <mergeCell ref="AI424:AJ424"/>
    <mergeCell ref="AG445:AH445"/>
    <mergeCell ref="AG438:AH438"/>
    <mergeCell ref="AI438:AJ438"/>
    <mergeCell ref="AI445:AJ445"/>
    <mergeCell ref="AG459:AH459"/>
    <mergeCell ref="AG452:AH452"/>
    <mergeCell ref="AI431:AJ431"/>
    <mergeCell ref="AI452:AJ452"/>
    <mergeCell ref="AI459:AJ459"/>
    <mergeCell ref="AG473:AH473"/>
    <mergeCell ref="AG466:AH466"/>
    <mergeCell ref="AI466:AJ466"/>
    <mergeCell ref="AI473:AJ473"/>
    <mergeCell ref="AG487:AH487"/>
    <mergeCell ref="AG480:AH480"/>
    <mergeCell ref="AG501:AH501"/>
    <mergeCell ref="AG494:AH494"/>
    <mergeCell ref="AI494:AJ494"/>
    <mergeCell ref="AI501:AJ501"/>
    <mergeCell ref="AI480:AJ480"/>
    <mergeCell ref="AI487:AJ487"/>
    <mergeCell ref="AI543:AJ543"/>
    <mergeCell ref="AG571:AH571"/>
    <mergeCell ref="AG564:AH564"/>
    <mergeCell ref="AI571:AJ571"/>
    <mergeCell ref="AG515:AH515"/>
    <mergeCell ref="AG508:AH508"/>
    <mergeCell ref="AG529:AH529"/>
    <mergeCell ref="AG522:AH522"/>
    <mergeCell ref="AI522:AJ522"/>
    <mergeCell ref="AI529:AJ529"/>
    <mergeCell ref="AG543:AH543"/>
    <mergeCell ref="AG536:AH536"/>
    <mergeCell ref="AI508:AJ508"/>
    <mergeCell ref="AI536:AJ536"/>
    <mergeCell ref="AI515:AJ515"/>
    <mergeCell ref="AC564:AD564"/>
    <mergeCell ref="AE564:AF564"/>
    <mergeCell ref="AC571:AD571"/>
    <mergeCell ref="AE571:AF571"/>
    <mergeCell ref="AG557:AH557"/>
    <mergeCell ref="AG550:AH550"/>
    <mergeCell ref="AI550:AJ550"/>
    <mergeCell ref="AI557:AJ557"/>
    <mergeCell ref="AI564:AJ564"/>
    <mergeCell ref="Q592:R592"/>
    <mergeCell ref="S592:T592"/>
    <mergeCell ref="U592:V592"/>
    <mergeCell ref="W592:X592"/>
    <mergeCell ref="Y592:Z592"/>
    <mergeCell ref="AC585:AD585"/>
    <mergeCell ref="AE585:AF585"/>
    <mergeCell ref="AG578:AH578"/>
    <mergeCell ref="AI585:AJ585"/>
    <mergeCell ref="AI592:AJ592"/>
    <mergeCell ref="AI578:AJ578"/>
    <mergeCell ref="AC578:AD578"/>
    <mergeCell ref="AE578:AF578"/>
    <mergeCell ref="AG592:AH592"/>
    <mergeCell ref="AG585:AH585"/>
    <mergeCell ref="AA592:AB592"/>
    <mergeCell ref="AC592:AD592"/>
    <mergeCell ref="AE592:AF592"/>
    <mergeCell ref="Q564:R564"/>
    <mergeCell ref="S564:T564"/>
    <mergeCell ref="U564:V564"/>
    <mergeCell ref="Q585:R585"/>
    <mergeCell ref="S585:T585"/>
    <mergeCell ref="U585:V585"/>
    <mergeCell ref="W585:X585"/>
    <mergeCell ref="Y585:Z585"/>
    <mergeCell ref="AA585:AB585"/>
    <mergeCell ref="AA578:AB578"/>
    <mergeCell ref="Q578:R578"/>
    <mergeCell ref="S578:T578"/>
    <mergeCell ref="U578:V578"/>
    <mergeCell ref="W578:X578"/>
    <mergeCell ref="Y578:Z578"/>
    <mergeCell ref="Q571:R571"/>
    <mergeCell ref="S571:T571"/>
    <mergeCell ref="U571:V571"/>
    <mergeCell ref="W571:X571"/>
    <mergeCell ref="Y571:Z571"/>
    <mergeCell ref="AA571:AB571"/>
    <mergeCell ref="W564:X564"/>
    <mergeCell ref="Y564:Z564"/>
    <mergeCell ref="AA564:AB564"/>
    <mergeCell ref="AC543:AD543"/>
    <mergeCell ref="AE543:AF543"/>
    <mergeCell ref="Q543:R543"/>
    <mergeCell ref="S543:T543"/>
    <mergeCell ref="U543:V543"/>
    <mergeCell ref="W543:X543"/>
    <mergeCell ref="Y543:Z543"/>
    <mergeCell ref="AA543:AB543"/>
    <mergeCell ref="AC557:AD557"/>
    <mergeCell ref="AE557:AF557"/>
    <mergeCell ref="Q557:R557"/>
    <mergeCell ref="S557:T557"/>
    <mergeCell ref="U557:V557"/>
    <mergeCell ref="W557:X557"/>
    <mergeCell ref="Y557:Z557"/>
    <mergeCell ref="AA557:AB557"/>
    <mergeCell ref="AA550:AB550"/>
    <mergeCell ref="AC550:AD550"/>
    <mergeCell ref="AE550:AF550"/>
    <mergeCell ref="Q550:R550"/>
    <mergeCell ref="S550:T550"/>
    <mergeCell ref="U550:V550"/>
    <mergeCell ref="W550:X550"/>
    <mergeCell ref="Y550:Z550"/>
    <mergeCell ref="AA522:AB522"/>
    <mergeCell ref="AC522:AD522"/>
    <mergeCell ref="AE522:AF522"/>
    <mergeCell ref="Q522:R522"/>
    <mergeCell ref="S522:T522"/>
    <mergeCell ref="U522:V522"/>
    <mergeCell ref="W522:X522"/>
    <mergeCell ref="Y522:Z522"/>
    <mergeCell ref="AA536:AB536"/>
    <mergeCell ref="AC536:AD536"/>
    <mergeCell ref="AE536:AF536"/>
    <mergeCell ref="Q536:R536"/>
    <mergeCell ref="S536:T536"/>
    <mergeCell ref="U536:V536"/>
    <mergeCell ref="W536:X536"/>
    <mergeCell ref="Y536:Z536"/>
    <mergeCell ref="AC529:AD529"/>
    <mergeCell ref="AE529:AF529"/>
    <mergeCell ref="Q529:R529"/>
    <mergeCell ref="S529:T529"/>
    <mergeCell ref="U529:V529"/>
    <mergeCell ref="W529:X529"/>
    <mergeCell ref="Y529:Z529"/>
    <mergeCell ref="AA529:AB529"/>
    <mergeCell ref="AC501:AD501"/>
    <mergeCell ref="AE501:AF501"/>
    <mergeCell ref="Q501:R501"/>
    <mergeCell ref="S501:T501"/>
    <mergeCell ref="U501:V501"/>
    <mergeCell ref="W501:X501"/>
    <mergeCell ref="Y501:Z501"/>
    <mergeCell ref="AA501:AB501"/>
    <mergeCell ref="AA494:AB494"/>
    <mergeCell ref="AC494:AD494"/>
    <mergeCell ref="AE494:AF494"/>
    <mergeCell ref="Q494:R494"/>
    <mergeCell ref="S494:T494"/>
    <mergeCell ref="U494:V494"/>
    <mergeCell ref="W494:X494"/>
    <mergeCell ref="Y494:Z494"/>
    <mergeCell ref="AC515:AD515"/>
    <mergeCell ref="AE515:AF515"/>
    <mergeCell ref="Q515:R515"/>
    <mergeCell ref="S515:T515"/>
    <mergeCell ref="U515:V515"/>
    <mergeCell ref="W515:X515"/>
    <mergeCell ref="Y515:Z515"/>
    <mergeCell ref="AA515:AB515"/>
    <mergeCell ref="AA508:AB508"/>
    <mergeCell ref="AC508:AD508"/>
    <mergeCell ref="AE508:AF508"/>
    <mergeCell ref="Q508:R508"/>
    <mergeCell ref="S508:T508"/>
    <mergeCell ref="U508:V508"/>
    <mergeCell ref="W508:X508"/>
    <mergeCell ref="Y508:Z508"/>
    <mergeCell ref="AC473:AD473"/>
    <mergeCell ref="AE473:AF473"/>
    <mergeCell ref="Q473:R473"/>
    <mergeCell ref="S473:T473"/>
    <mergeCell ref="U473:V473"/>
    <mergeCell ref="W473:X473"/>
    <mergeCell ref="Y473:Z473"/>
    <mergeCell ref="AA473:AB473"/>
    <mergeCell ref="AA466:AB466"/>
    <mergeCell ref="AC466:AD466"/>
    <mergeCell ref="AE466:AF466"/>
    <mergeCell ref="Q466:R466"/>
    <mergeCell ref="S466:T466"/>
    <mergeCell ref="U466:V466"/>
    <mergeCell ref="W466:X466"/>
    <mergeCell ref="Y466:Z466"/>
    <mergeCell ref="AC487:AD487"/>
    <mergeCell ref="AE487:AF487"/>
    <mergeCell ref="Q487:R487"/>
    <mergeCell ref="S487:T487"/>
    <mergeCell ref="U487:V487"/>
    <mergeCell ref="W487:X487"/>
    <mergeCell ref="Y487:Z487"/>
    <mergeCell ref="AA487:AB487"/>
    <mergeCell ref="AA480:AB480"/>
    <mergeCell ref="AC480:AD480"/>
    <mergeCell ref="AE480:AF480"/>
    <mergeCell ref="Q480:R480"/>
    <mergeCell ref="S480:T480"/>
    <mergeCell ref="U480:V480"/>
    <mergeCell ref="W480:X480"/>
    <mergeCell ref="Y480:Z480"/>
    <mergeCell ref="AC445:AD445"/>
    <mergeCell ref="AE445:AF445"/>
    <mergeCell ref="Q445:R445"/>
    <mergeCell ref="S445:T445"/>
    <mergeCell ref="U445:V445"/>
    <mergeCell ref="W445:X445"/>
    <mergeCell ref="Y445:Z445"/>
    <mergeCell ref="AA445:AB445"/>
    <mergeCell ref="AA438:AB438"/>
    <mergeCell ref="AC438:AD438"/>
    <mergeCell ref="AE438:AF438"/>
    <mergeCell ref="Q438:R438"/>
    <mergeCell ref="S438:T438"/>
    <mergeCell ref="U438:V438"/>
    <mergeCell ref="W438:X438"/>
    <mergeCell ref="Y438:Z438"/>
    <mergeCell ref="AC459:AD459"/>
    <mergeCell ref="AE459:AF459"/>
    <mergeCell ref="Q459:R459"/>
    <mergeCell ref="S459:T459"/>
    <mergeCell ref="U459:V459"/>
    <mergeCell ref="W459:X459"/>
    <mergeCell ref="Y459:Z459"/>
    <mergeCell ref="AA459:AB459"/>
    <mergeCell ref="AA452:AB452"/>
    <mergeCell ref="AC452:AD452"/>
    <mergeCell ref="AE452:AF452"/>
    <mergeCell ref="Q452:R452"/>
    <mergeCell ref="S452:T452"/>
    <mergeCell ref="U452:V452"/>
    <mergeCell ref="W452:X452"/>
    <mergeCell ref="Y452:Z452"/>
    <mergeCell ref="AC417:AD417"/>
    <mergeCell ref="AE417:AF417"/>
    <mergeCell ref="Q417:R417"/>
    <mergeCell ref="S417:T417"/>
    <mergeCell ref="U417:V417"/>
    <mergeCell ref="W417:X417"/>
    <mergeCell ref="Y417:Z417"/>
    <mergeCell ref="AA417:AB417"/>
    <mergeCell ref="AA410:AB410"/>
    <mergeCell ref="AC410:AD410"/>
    <mergeCell ref="AE410:AF410"/>
    <mergeCell ref="Q410:R410"/>
    <mergeCell ref="S410:T410"/>
    <mergeCell ref="U410:V410"/>
    <mergeCell ref="W410:X410"/>
    <mergeCell ref="Y410:Z410"/>
    <mergeCell ref="AC431:AD431"/>
    <mergeCell ref="AE431:AF431"/>
    <mergeCell ref="Q431:R431"/>
    <mergeCell ref="S431:T431"/>
    <mergeCell ref="U431:V431"/>
    <mergeCell ref="W431:X431"/>
    <mergeCell ref="Y431:Z431"/>
    <mergeCell ref="AA431:AB431"/>
    <mergeCell ref="AA424:AB424"/>
    <mergeCell ref="AC424:AD424"/>
    <mergeCell ref="AE424:AF424"/>
    <mergeCell ref="Q424:R424"/>
    <mergeCell ref="S424:T424"/>
    <mergeCell ref="U424:V424"/>
    <mergeCell ref="W424:X424"/>
    <mergeCell ref="Y424:Z424"/>
    <mergeCell ref="AC389:AD389"/>
    <mergeCell ref="AE389:AF389"/>
    <mergeCell ref="Q389:R389"/>
    <mergeCell ref="S389:T389"/>
    <mergeCell ref="U389:V389"/>
    <mergeCell ref="W389:X389"/>
    <mergeCell ref="Y389:Z389"/>
    <mergeCell ref="AA389:AB389"/>
    <mergeCell ref="AA382:AB382"/>
    <mergeCell ref="AC382:AD382"/>
    <mergeCell ref="AE382:AF382"/>
    <mergeCell ref="Q382:R382"/>
    <mergeCell ref="S382:T382"/>
    <mergeCell ref="U382:V382"/>
    <mergeCell ref="W382:X382"/>
    <mergeCell ref="Y382:Z382"/>
    <mergeCell ref="AC403:AD403"/>
    <mergeCell ref="AE403:AF403"/>
    <mergeCell ref="Q403:R403"/>
    <mergeCell ref="S403:T403"/>
    <mergeCell ref="U403:V403"/>
    <mergeCell ref="W403:X403"/>
    <mergeCell ref="Y403:Z403"/>
    <mergeCell ref="AA403:AB403"/>
    <mergeCell ref="AA396:AB396"/>
    <mergeCell ref="AC396:AD396"/>
    <mergeCell ref="AE396:AF396"/>
    <mergeCell ref="Q396:R396"/>
    <mergeCell ref="S396:T396"/>
    <mergeCell ref="U396:V396"/>
    <mergeCell ref="W396:X396"/>
    <mergeCell ref="Y396:Z396"/>
    <mergeCell ref="AC361:AD361"/>
    <mergeCell ref="AE361:AF361"/>
    <mergeCell ref="Q361:R361"/>
    <mergeCell ref="S361:T361"/>
    <mergeCell ref="U361:V361"/>
    <mergeCell ref="W361:X361"/>
    <mergeCell ref="Y361:Z361"/>
    <mergeCell ref="AA361:AB361"/>
    <mergeCell ref="AA354:AB354"/>
    <mergeCell ref="AC354:AD354"/>
    <mergeCell ref="AE354:AF354"/>
    <mergeCell ref="Q354:R354"/>
    <mergeCell ref="S354:T354"/>
    <mergeCell ref="U354:V354"/>
    <mergeCell ref="W354:X354"/>
    <mergeCell ref="Y354:Z354"/>
    <mergeCell ref="AC375:AD375"/>
    <mergeCell ref="AE375:AF375"/>
    <mergeCell ref="Q375:R375"/>
    <mergeCell ref="S375:T375"/>
    <mergeCell ref="U375:V375"/>
    <mergeCell ref="W375:X375"/>
    <mergeCell ref="Y375:Z375"/>
    <mergeCell ref="AA375:AB375"/>
    <mergeCell ref="AA368:AB368"/>
    <mergeCell ref="AC368:AD368"/>
    <mergeCell ref="AE368:AF368"/>
    <mergeCell ref="Q368:R368"/>
    <mergeCell ref="S368:T368"/>
    <mergeCell ref="U368:V368"/>
    <mergeCell ref="W368:X368"/>
    <mergeCell ref="Y368:Z368"/>
    <mergeCell ref="AC333:AD333"/>
    <mergeCell ref="AE333:AF333"/>
    <mergeCell ref="Q333:R333"/>
    <mergeCell ref="S333:T333"/>
    <mergeCell ref="U333:V333"/>
    <mergeCell ref="W333:X333"/>
    <mergeCell ref="Y333:Z333"/>
    <mergeCell ref="AA333:AB333"/>
    <mergeCell ref="AA326:AB326"/>
    <mergeCell ref="AC326:AD326"/>
    <mergeCell ref="AE326:AF326"/>
    <mergeCell ref="Q326:R326"/>
    <mergeCell ref="S326:T326"/>
    <mergeCell ref="U326:V326"/>
    <mergeCell ref="W326:X326"/>
    <mergeCell ref="Y326:Z326"/>
    <mergeCell ref="AC347:AD347"/>
    <mergeCell ref="AE347:AF347"/>
    <mergeCell ref="Q347:R347"/>
    <mergeCell ref="S347:T347"/>
    <mergeCell ref="U347:V347"/>
    <mergeCell ref="W347:X347"/>
    <mergeCell ref="Y347:Z347"/>
    <mergeCell ref="AA347:AB347"/>
    <mergeCell ref="AA340:AB340"/>
    <mergeCell ref="AC340:AD340"/>
    <mergeCell ref="AE340:AF340"/>
    <mergeCell ref="Q340:R340"/>
    <mergeCell ref="S340:T340"/>
    <mergeCell ref="U340:V340"/>
    <mergeCell ref="W340:X340"/>
    <mergeCell ref="Y340:Z340"/>
    <mergeCell ref="AC305:AD305"/>
    <mergeCell ref="AE305:AF305"/>
    <mergeCell ref="Q305:R305"/>
    <mergeCell ref="S305:T305"/>
    <mergeCell ref="U305:V305"/>
    <mergeCell ref="W305:X305"/>
    <mergeCell ref="Y305:Z305"/>
    <mergeCell ref="AA305:AB305"/>
    <mergeCell ref="AA298:AB298"/>
    <mergeCell ref="AC298:AD298"/>
    <mergeCell ref="AE298:AF298"/>
    <mergeCell ref="Q298:R298"/>
    <mergeCell ref="S298:T298"/>
    <mergeCell ref="U298:V298"/>
    <mergeCell ref="W298:X298"/>
    <mergeCell ref="Y298:Z298"/>
    <mergeCell ref="AC319:AD319"/>
    <mergeCell ref="AE319:AF319"/>
    <mergeCell ref="Q319:R319"/>
    <mergeCell ref="S319:T319"/>
    <mergeCell ref="U319:V319"/>
    <mergeCell ref="W319:X319"/>
    <mergeCell ref="Y319:Z319"/>
    <mergeCell ref="AA319:AB319"/>
    <mergeCell ref="AA312:AB312"/>
    <mergeCell ref="AC312:AD312"/>
    <mergeCell ref="AE312:AF312"/>
    <mergeCell ref="Q312:R312"/>
    <mergeCell ref="S312:T312"/>
    <mergeCell ref="U312:V312"/>
    <mergeCell ref="W312:X312"/>
    <mergeCell ref="Y312:Z312"/>
    <mergeCell ref="AA277:AB277"/>
    <mergeCell ref="AA270:AB270"/>
    <mergeCell ref="AC270:AD270"/>
    <mergeCell ref="AE270:AF270"/>
    <mergeCell ref="Q270:R270"/>
    <mergeCell ref="S270:T270"/>
    <mergeCell ref="U270:V270"/>
    <mergeCell ref="W270:X270"/>
    <mergeCell ref="Y270:Z270"/>
    <mergeCell ref="Q242:R242"/>
    <mergeCell ref="AC291:AD291"/>
    <mergeCell ref="AE291:AF291"/>
    <mergeCell ref="Q291:R291"/>
    <mergeCell ref="S291:T291"/>
    <mergeCell ref="U291:V291"/>
    <mergeCell ref="W291:X291"/>
    <mergeCell ref="Y291:Z291"/>
    <mergeCell ref="AA291:AB291"/>
    <mergeCell ref="AA284:AB284"/>
    <mergeCell ref="AC284:AD284"/>
    <mergeCell ref="AE284:AF284"/>
    <mergeCell ref="Q284:R284"/>
    <mergeCell ref="S284:T284"/>
    <mergeCell ref="U284:V284"/>
    <mergeCell ref="W284:X284"/>
    <mergeCell ref="Y284:Z284"/>
    <mergeCell ref="AC277:AD277"/>
    <mergeCell ref="AE277:AF277"/>
    <mergeCell ref="Q277:R277"/>
    <mergeCell ref="S277:T277"/>
    <mergeCell ref="U277:V277"/>
    <mergeCell ref="W277:X277"/>
    <mergeCell ref="Y277:Z277"/>
    <mergeCell ref="W249:X249"/>
    <mergeCell ref="Y249:Z249"/>
    <mergeCell ref="AA249:AB249"/>
    <mergeCell ref="AE242:AF242"/>
    <mergeCell ref="S242:T242"/>
    <mergeCell ref="U242:V242"/>
    <mergeCell ref="W242:X242"/>
    <mergeCell ref="Y242:Z242"/>
    <mergeCell ref="AA242:AB242"/>
    <mergeCell ref="AC242:AD242"/>
    <mergeCell ref="AE228:AF228"/>
    <mergeCell ref="Q228:R228"/>
    <mergeCell ref="S228:T228"/>
    <mergeCell ref="AC263:AD263"/>
    <mergeCell ref="AE263:AF263"/>
    <mergeCell ref="Q263:R263"/>
    <mergeCell ref="S263:T263"/>
    <mergeCell ref="U263:V263"/>
    <mergeCell ref="W263:X263"/>
    <mergeCell ref="Y263:Z263"/>
    <mergeCell ref="AA263:AB263"/>
    <mergeCell ref="AA256:AB256"/>
    <mergeCell ref="AC256:AD256"/>
    <mergeCell ref="AE256:AF256"/>
    <mergeCell ref="Q256:R256"/>
    <mergeCell ref="S256:T256"/>
    <mergeCell ref="U256:V256"/>
    <mergeCell ref="W256:X256"/>
    <mergeCell ref="Y256:Z256"/>
    <mergeCell ref="AC249:AD249"/>
    <mergeCell ref="AE249:AF249"/>
    <mergeCell ref="Q249:R249"/>
    <mergeCell ref="S249:T249"/>
    <mergeCell ref="U249:V249"/>
    <mergeCell ref="AI228:AJ228"/>
    <mergeCell ref="AI235:AJ235"/>
    <mergeCell ref="AC221:AD221"/>
    <mergeCell ref="AE221:AF221"/>
    <mergeCell ref="Q221:R221"/>
    <mergeCell ref="S221:T221"/>
    <mergeCell ref="U221:V221"/>
    <mergeCell ref="W221:X221"/>
    <mergeCell ref="Y221:Z221"/>
    <mergeCell ref="AA221:AB221"/>
    <mergeCell ref="U235:V235"/>
    <mergeCell ref="W235:X235"/>
    <mergeCell ref="Y235:Z235"/>
    <mergeCell ref="AA235:AB235"/>
    <mergeCell ref="AC235:AD235"/>
    <mergeCell ref="AE235:AF235"/>
    <mergeCell ref="Q235:R235"/>
    <mergeCell ref="S235:T235"/>
    <mergeCell ref="AG228:AH228"/>
    <mergeCell ref="U228:V228"/>
    <mergeCell ref="W228:X228"/>
    <mergeCell ref="Y228:Z228"/>
    <mergeCell ref="AA228:AB228"/>
    <mergeCell ref="AC228:AD228"/>
    <mergeCell ref="Y214:Z214"/>
    <mergeCell ref="AA214:AB214"/>
    <mergeCell ref="AC214:AD214"/>
    <mergeCell ref="AE214:AF214"/>
    <mergeCell ref="Q214:R214"/>
    <mergeCell ref="S214:T214"/>
    <mergeCell ref="U214:V214"/>
    <mergeCell ref="W214:X214"/>
    <mergeCell ref="Y207:Z207"/>
    <mergeCell ref="AA207:AB207"/>
    <mergeCell ref="AC207:AD207"/>
    <mergeCell ref="AE207:AF207"/>
    <mergeCell ref="Q207:R207"/>
    <mergeCell ref="S207:T207"/>
    <mergeCell ref="U207:V207"/>
    <mergeCell ref="W207:X207"/>
    <mergeCell ref="Y200:Z200"/>
    <mergeCell ref="AA200:AB200"/>
    <mergeCell ref="AC193:AD193"/>
    <mergeCell ref="AE193:AF193"/>
    <mergeCell ref="AG193:AH193"/>
    <mergeCell ref="AC200:AD200"/>
    <mergeCell ref="AE200:AF200"/>
    <mergeCell ref="Q193:R193"/>
    <mergeCell ref="S193:T193"/>
    <mergeCell ref="U193:V193"/>
    <mergeCell ref="W193:X193"/>
    <mergeCell ref="Q200:R200"/>
    <mergeCell ref="S200:T200"/>
    <mergeCell ref="U200:V200"/>
    <mergeCell ref="W200:X200"/>
    <mergeCell ref="AG200:AH200"/>
    <mergeCell ref="Q179:R179"/>
    <mergeCell ref="S179:T179"/>
    <mergeCell ref="U179:V179"/>
    <mergeCell ref="W179:X179"/>
    <mergeCell ref="Y186:Z186"/>
    <mergeCell ref="AA186:AB186"/>
    <mergeCell ref="AC186:AD186"/>
    <mergeCell ref="AE186:AF186"/>
    <mergeCell ref="Q186:R186"/>
    <mergeCell ref="S186:T186"/>
    <mergeCell ref="U186:V186"/>
    <mergeCell ref="W186:X186"/>
    <mergeCell ref="S172:T172"/>
    <mergeCell ref="U172:V172"/>
    <mergeCell ref="W172:X172"/>
    <mergeCell ref="AG172:AH172"/>
    <mergeCell ref="AI193:AJ193"/>
    <mergeCell ref="AI186:AJ186"/>
    <mergeCell ref="Y193:Z193"/>
    <mergeCell ref="AA193:AB193"/>
    <mergeCell ref="AC179:AD179"/>
    <mergeCell ref="AE179:AF179"/>
    <mergeCell ref="AG179:AH179"/>
    <mergeCell ref="AG186:AH186"/>
    <mergeCell ref="AA158:AB158"/>
    <mergeCell ref="AC158:AD158"/>
    <mergeCell ref="AE158:AF158"/>
    <mergeCell ref="Q158:R158"/>
    <mergeCell ref="S158:T158"/>
    <mergeCell ref="U158:V158"/>
    <mergeCell ref="W158:X158"/>
    <mergeCell ref="AI172:AJ172"/>
    <mergeCell ref="AI179:AJ179"/>
    <mergeCell ref="Y179:Z179"/>
    <mergeCell ref="AA179:AB179"/>
    <mergeCell ref="AC165:AD165"/>
    <mergeCell ref="AE165:AF165"/>
    <mergeCell ref="AG165:AH165"/>
    <mergeCell ref="AI165:AJ165"/>
    <mergeCell ref="AG158:AH158"/>
    <mergeCell ref="AI158:AJ158"/>
    <mergeCell ref="Y165:Z165"/>
    <mergeCell ref="AA165:AB165"/>
    <mergeCell ref="Y172:Z172"/>
    <mergeCell ref="AA172:AB172"/>
    <mergeCell ref="AC172:AD172"/>
    <mergeCell ref="AE172:AF172"/>
    <mergeCell ref="Q172:R172"/>
    <mergeCell ref="Q151:R151"/>
    <mergeCell ref="S151:T151"/>
    <mergeCell ref="U151:V151"/>
    <mergeCell ref="W151:X151"/>
    <mergeCell ref="Q165:R165"/>
    <mergeCell ref="S165:T165"/>
    <mergeCell ref="U165:V165"/>
    <mergeCell ref="W165:X165"/>
    <mergeCell ref="Y158:Z158"/>
    <mergeCell ref="Q137:R137"/>
    <mergeCell ref="S137:T137"/>
    <mergeCell ref="U137:V137"/>
    <mergeCell ref="W137:X137"/>
    <mergeCell ref="Y144:Z144"/>
    <mergeCell ref="AA144:AB144"/>
    <mergeCell ref="AC144:AD144"/>
    <mergeCell ref="AE144:AF144"/>
    <mergeCell ref="Q144:R144"/>
    <mergeCell ref="S144:T144"/>
    <mergeCell ref="U144:V144"/>
    <mergeCell ref="W144:X144"/>
    <mergeCell ref="U130:V130"/>
    <mergeCell ref="W130:X130"/>
    <mergeCell ref="AG137:AH137"/>
    <mergeCell ref="AG130:AH130"/>
    <mergeCell ref="AI144:AJ144"/>
    <mergeCell ref="AI151:AJ151"/>
    <mergeCell ref="Y151:Z151"/>
    <mergeCell ref="AA151:AB151"/>
    <mergeCell ref="AC137:AD137"/>
    <mergeCell ref="AE137:AF137"/>
    <mergeCell ref="AG151:AH151"/>
    <mergeCell ref="AG144:AH144"/>
    <mergeCell ref="AC151:AD151"/>
    <mergeCell ref="AE151:AF151"/>
    <mergeCell ref="Q116:R116"/>
    <mergeCell ref="S116:T116"/>
    <mergeCell ref="U116:V116"/>
    <mergeCell ref="W116:X116"/>
    <mergeCell ref="AG123:AH123"/>
    <mergeCell ref="AG116:AH116"/>
    <mergeCell ref="AI130:AJ130"/>
    <mergeCell ref="AI137:AJ137"/>
    <mergeCell ref="Y137:Z137"/>
    <mergeCell ref="AA137:AB137"/>
    <mergeCell ref="AC123:AD123"/>
    <mergeCell ref="AE123:AF123"/>
    <mergeCell ref="Q123:R123"/>
    <mergeCell ref="S123:T123"/>
    <mergeCell ref="U123:V123"/>
    <mergeCell ref="W123:X123"/>
    <mergeCell ref="Y130:Z130"/>
    <mergeCell ref="AA130:AB130"/>
    <mergeCell ref="AC130:AD130"/>
    <mergeCell ref="AE130:AF130"/>
    <mergeCell ref="Q130:R130"/>
    <mergeCell ref="S130:T130"/>
    <mergeCell ref="AI116:AJ116"/>
    <mergeCell ref="AI123:AJ123"/>
    <mergeCell ref="Y123:Z123"/>
    <mergeCell ref="AA123:AB123"/>
    <mergeCell ref="AA109:AB109"/>
    <mergeCell ref="AC109:AD109"/>
    <mergeCell ref="AE109:AF109"/>
    <mergeCell ref="AG109:AH109"/>
    <mergeCell ref="Y116:Z116"/>
    <mergeCell ref="AA116:AB116"/>
    <mergeCell ref="AC116:AD116"/>
    <mergeCell ref="AE116:AF116"/>
    <mergeCell ref="Q109:R109"/>
    <mergeCell ref="S109:T109"/>
    <mergeCell ref="U109:V109"/>
    <mergeCell ref="W109:X109"/>
    <mergeCell ref="Y102:Z102"/>
    <mergeCell ref="AA102:AB102"/>
    <mergeCell ref="AC102:AD102"/>
    <mergeCell ref="AE102:AF102"/>
    <mergeCell ref="Q102:R102"/>
    <mergeCell ref="S102:T102"/>
    <mergeCell ref="U102:V102"/>
    <mergeCell ref="W102:X102"/>
    <mergeCell ref="Y109:Z109"/>
    <mergeCell ref="AA95:AB95"/>
    <mergeCell ref="AC95:AD95"/>
    <mergeCell ref="AE95:AF95"/>
    <mergeCell ref="AG95:AH95"/>
    <mergeCell ref="AG88:AH88"/>
    <mergeCell ref="AI95:AJ95"/>
    <mergeCell ref="AI88:AJ88"/>
    <mergeCell ref="Y81:Z81"/>
    <mergeCell ref="AA81:AB81"/>
    <mergeCell ref="AC81:AD81"/>
    <mergeCell ref="AE81:AF81"/>
    <mergeCell ref="AG81:AH81"/>
    <mergeCell ref="AA88:AB88"/>
    <mergeCell ref="AC88:AD88"/>
    <mergeCell ref="AE88:AF88"/>
    <mergeCell ref="AI81:AJ81"/>
    <mergeCell ref="Q81:R81"/>
    <mergeCell ref="S81:T81"/>
    <mergeCell ref="U81:V81"/>
    <mergeCell ref="W81:X81"/>
    <mergeCell ref="Q95:R95"/>
    <mergeCell ref="S95:T95"/>
    <mergeCell ref="U95:V95"/>
    <mergeCell ref="W95:X95"/>
    <mergeCell ref="Y88:Z88"/>
    <mergeCell ref="Q88:R88"/>
    <mergeCell ref="S88:T88"/>
    <mergeCell ref="U88:V88"/>
    <mergeCell ref="W88:X88"/>
    <mergeCell ref="Y95:Z95"/>
    <mergeCell ref="Y67:Z67"/>
    <mergeCell ref="AA67:AB67"/>
    <mergeCell ref="AC67:AD67"/>
    <mergeCell ref="AE67:AF67"/>
    <mergeCell ref="AG67:AH67"/>
    <mergeCell ref="Q67:R67"/>
    <mergeCell ref="S67:T67"/>
    <mergeCell ref="U67:V67"/>
    <mergeCell ref="W67:X67"/>
    <mergeCell ref="Y74:Z74"/>
    <mergeCell ref="AA74:AB74"/>
    <mergeCell ref="AC74:AD74"/>
    <mergeCell ref="AE74:AF74"/>
    <mergeCell ref="Q74:R74"/>
    <mergeCell ref="S74:T74"/>
    <mergeCell ref="U74:V74"/>
    <mergeCell ref="W74:X74"/>
    <mergeCell ref="AG74:AH74"/>
    <mergeCell ref="Y53:Z53"/>
    <mergeCell ref="AA53:AB53"/>
    <mergeCell ref="AC53:AD53"/>
    <mergeCell ref="AE53:AF53"/>
    <mergeCell ref="AG53:AH53"/>
    <mergeCell ref="Q53:R53"/>
    <mergeCell ref="S53:T53"/>
    <mergeCell ref="U53:V53"/>
    <mergeCell ref="W53:X53"/>
    <mergeCell ref="Y60:Z60"/>
    <mergeCell ref="AA60:AB60"/>
    <mergeCell ref="AC60:AD60"/>
    <mergeCell ref="AE60:AF60"/>
    <mergeCell ref="Q60:R60"/>
    <mergeCell ref="S60:T60"/>
    <mergeCell ref="U60:V60"/>
    <mergeCell ref="W60:X60"/>
    <mergeCell ref="AG60:AH60"/>
    <mergeCell ref="Y39:Z39"/>
    <mergeCell ref="AA39:AB39"/>
    <mergeCell ref="AC39:AD39"/>
    <mergeCell ref="AE39:AF39"/>
    <mergeCell ref="AG39:AH39"/>
    <mergeCell ref="AI39:AJ39"/>
    <mergeCell ref="Q39:R39"/>
    <mergeCell ref="S39:T39"/>
    <mergeCell ref="U39:V39"/>
    <mergeCell ref="W39:X39"/>
    <mergeCell ref="Y46:Z46"/>
    <mergeCell ref="AA46:AB46"/>
    <mergeCell ref="AC46:AD46"/>
    <mergeCell ref="AE46:AF46"/>
    <mergeCell ref="Q46:R46"/>
    <mergeCell ref="S46:T46"/>
    <mergeCell ref="U46:V46"/>
    <mergeCell ref="W46:X46"/>
    <mergeCell ref="AG46:AH46"/>
    <mergeCell ref="Y32:Z32"/>
    <mergeCell ref="AA32:AB32"/>
    <mergeCell ref="AC32:AD32"/>
    <mergeCell ref="AE32:AF32"/>
    <mergeCell ref="Q32:R32"/>
    <mergeCell ref="S32:T32"/>
    <mergeCell ref="U32:V32"/>
    <mergeCell ref="W32:X32"/>
    <mergeCell ref="Y25:Z25"/>
    <mergeCell ref="AA25:AB25"/>
    <mergeCell ref="AC25:AD25"/>
    <mergeCell ref="AE25:AF25"/>
    <mergeCell ref="Q25:R25"/>
    <mergeCell ref="S25:T25"/>
    <mergeCell ref="U25:V25"/>
    <mergeCell ref="W25:X25"/>
    <mergeCell ref="Y18:Z18"/>
    <mergeCell ref="AA18:AB18"/>
    <mergeCell ref="AC18:AD18"/>
    <mergeCell ref="AE18:AF18"/>
    <mergeCell ref="Q18:R18"/>
    <mergeCell ref="S18:T18"/>
    <mergeCell ref="U18:V18"/>
    <mergeCell ref="W18:X18"/>
    <mergeCell ref="AA11:AB11"/>
    <mergeCell ref="AC11:AD11"/>
    <mergeCell ref="AE11:AF11"/>
    <mergeCell ref="Q11:R11"/>
    <mergeCell ref="S11:T11"/>
    <mergeCell ref="U11:V11"/>
    <mergeCell ref="W11:X11"/>
    <mergeCell ref="Y11:Z11"/>
    <mergeCell ref="AE4:AF4"/>
    <mergeCell ref="S4:T4"/>
    <mergeCell ref="U4:V4"/>
    <mergeCell ref="W4:X4"/>
    <mergeCell ref="Y4:Z4"/>
    <mergeCell ref="AA4:AB4"/>
    <mergeCell ref="AC4:AD4"/>
    <mergeCell ref="Q4:R4"/>
    <mergeCell ref="C1:O1"/>
    <mergeCell ref="Q1:AJ1"/>
    <mergeCell ref="Q2:R2"/>
    <mergeCell ref="S2:T2"/>
    <mergeCell ref="U2:V2"/>
    <mergeCell ref="W2:X2"/>
    <mergeCell ref="Y2:Z2"/>
    <mergeCell ref="AA2:AB2"/>
    <mergeCell ref="AC2:AD2"/>
    <mergeCell ref="AE2:AF2"/>
    <mergeCell ref="AG2:AH2"/>
    <mergeCell ref="AI2:AJ2"/>
    <mergeCell ref="AG4:AH4"/>
    <mergeCell ref="AI4:AJ4"/>
  </mergeCells>
  <pageMargins left="0" right="0" top="0" bottom="0" header="0" footer="0"/>
  <pageSetup paperSize="9" scale="19" fitToHeight="0" orientation="landscape" r:id="rId1"/>
  <ignoredErrors>
    <ignoredError sqref="C599:N599 C598:F598 H598:N598 C602:N721 C600:M601" formula="1"/>
  </ignoredErrors>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C9A98"/>
  </sheetPr>
  <dimension ref="B1:R89"/>
  <sheetViews>
    <sheetView showGridLines="0" workbookViewId="0">
      <pane xSplit="8" ySplit="4" topLeftCell="I80" activePane="bottomRight" state="frozen"/>
      <selection activeCell="A149" sqref="A149"/>
      <selection pane="topRight" activeCell="A149" sqref="A149"/>
      <selection pane="bottomLeft" activeCell="A149" sqref="A149"/>
      <selection pane="bottomRight" activeCell="K73" sqref="K73"/>
    </sheetView>
  </sheetViews>
  <sheetFormatPr defaultRowHeight="12.75"/>
  <cols>
    <col min="1" max="1" width="0.7109375" customWidth="1"/>
    <col min="2" max="2" width="16.5703125" customWidth="1"/>
    <col min="3" max="3" width="4" bestFit="1" customWidth="1"/>
    <col min="4" max="4" width="14" bestFit="1" customWidth="1"/>
    <col min="5" max="5" width="25.7109375" bestFit="1" customWidth="1"/>
    <col min="6" max="6" width="17.42578125" customWidth="1"/>
    <col min="7" max="7" width="12.140625" bestFit="1" customWidth="1"/>
    <col min="9" max="9" width="10.140625" bestFit="1" customWidth="1"/>
  </cols>
  <sheetData>
    <row r="1" spans="2:18" ht="3.75" customHeight="1">
      <c r="B1" s="276"/>
      <c r="C1" s="277"/>
    </row>
    <row r="2" spans="2:18" ht="16.5">
      <c r="B2" s="368" t="s">
        <v>1076</v>
      </c>
    </row>
    <row r="3" spans="2:18" ht="12.75" customHeight="1">
      <c r="B3" s="470" t="s">
        <v>243</v>
      </c>
      <c r="C3" s="471" t="s">
        <v>1055</v>
      </c>
      <c r="D3" s="469" t="s">
        <v>926</v>
      </c>
      <c r="E3" s="469" t="s">
        <v>925</v>
      </c>
      <c r="F3" s="469" t="s">
        <v>981</v>
      </c>
      <c r="G3" s="469" t="s">
        <v>972</v>
      </c>
      <c r="H3" s="469" t="s">
        <v>1047</v>
      </c>
      <c r="I3" s="366">
        <f>'DA Injection'!Q2</f>
        <v>43602</v>
      </c>
      <c r="J3" s="366">
        <f>'DA Injection'!S2</f>
        <v>43603</v>
      </c>
      <c r="K3" s="366">
        <f>'DA Injection'!U2</f>
        <v>43604</v>
      </c>
      <c r="L3" s="366">
        <f>'DA Injection'!W2</f>
        <v>43605</v>
      </c>
      <c r="M3" s="366">
        <f>'DA Injection'!Y2</f>
        <v>43606</v>
      </c>
      <c r="N3" s="366">
        <f>'DA Injection'!AA2</f>
        <v>43607</v>
      </c>
      <c r="O3" s="366">
        <f>'DA Injection'!AC2</f>
        <v>43608</v>
      </c>
      <c r="P3" s="366">
        <f>'DA Injection'!AE2</f>
        <v>43609</v>
      </c>
      <c r="Q3" s="366">
        <f>'DA Injection'!AG2</f>
        <v>43610</v>
      </c>
      <c r="R3" s="366">
        <f>'DA Injection'!AI2</f>
        <v>43611</v>
      </c>
    </row>
    <row r="4" spans="2:18" ht="45" customHeight="1">
      <c r="B4" s="470"/>
      <c r="C4" s="472"/>
      <c r="D4" s="469"/>
      <c r="E4" s="469"/>
      <c r="F4" s="469"/>
      <c r="G4" s="469"/>
      <c r="H4" s="469"/>
      <c r="I4" s="367">
        <f ca="1">SUM(I5:I89)</f>
        <v>2479924.0513352342</v>
      </c>
      <c r="J4" s="367">
        <f t="shared" ref="J4:R4" ca="1" si="0">SUM(J5:J89)</f>
        <v>1367704.8965517241</v>
      </c>
      <c r="K4" s="367">
        <f t="shared" ca="1" si="0"/>
        <v>176898</v>
      </c>
      <c r="L4" s="367">
        <f t="shared" ca="1" si="0"/>
        <v>5033775.4147093324</v>
      </c>
      <c r="M4" s="367">
        <f t="shared" ca="1" si="0"/>
        <v>2952637.7827235754</v>
      </c>
      <c r="N4" s="367">
        <f t="shared" ca="1" si="0"/>
        <v>2641304.5823663999</v>
      </c>
      <c r="O4" s="367">
        <f t="shared" ca="1" si="0"/>
        <v>1229421.7810945273</v>
      </c>
      <c r="P4" s="367">
        <f t="shared" ca="1" si="0"/>
        <v>176898</v>
      </c>
      <c r="Q4" s="367">
        <f t="shared" ca="1" si="0"/>
        <v>176898</v>
      </c>
      <c r="R4" s="367">
        <f t="shared" ca="1" si="0"/>
        <v>176898</v>
      </c>
    </row>
    <row r="5" spans="2:18">
      <c r="B5" s="282" t="s">
        <v>220</v>
      </c>
      <c r="C5" s="282">
        <f>IFERROR(VLOOKUP(B5,'Code List'!B:J,2,0),"")</f>
        <v>1</v>
      </c>
      <c r="D5" s="205" t="str">
        <f>IFERROR(VLOOKUP(B5,'Code List'!B:J,8,0),"")</f>
        <v>0103-009610</v>
      </c>
      <c r="E5" s="205" t="str">
        <f>IFERROR(VLOOKUP(B5,'Code List'!B:J,7,0),"")</f>
        <v>ABS</v>
      </c>
      <c r="F5" s="205">
        <v>1</v>
      </c>
      <c r="G5" s="201">
        <f>VLOOKUP(B5,'Code List'!B:J,9,0)</f>
        <v>13.5</v>
      </c>
      <c r="H5" s="367">
        <f t="shared" ref="H5:H36" ca="1" si="1">SUM(I5:R5)</f>
        <v>67292.307692307688</v>
      </c>
      <c r="I5" s="284">
        <f ca="1">(SUMIFS(INDIRECT("'DA Injection'!"&amp;SUBSTITUTE(ADDRESS(1,MATCH(I$3,INDIRECT("'DA Injection'!"&amp;"2:2"),0)),"$1","")&amp;":"&amp;SUBSTITUTE(ADDRESS(1,MATCH(I$3,INDIRECT("'DA Injection'!"&amp;"2:2"),0)),"$1","")),'DA Injection'!$P:$P,"Plan",'DA Injection'!$G:$G,$B5)+SUMIFS(INDIRECT("'DA Injection'!"&amp;SUBSTITUTE(ADDRESS(1,MATCH(I$3,INDIRECT("'DA Injection'!"&amp;"2:2"),0)+1),"$1","")&amp;":"&amp;SUBSTITUTE(ADDRESS(1,MATCH(I$3,INDIRECT("'DA Injection'!"&amp;"2:2"),0)+1),"$1","")),'DA Injection'!$P:$P,"Plan",'DA Injection'!$G:$G,$B5))*$F5*$G5</f>
        <v>0</v>
      </c>
      <c r="J5" s="284">
        <f ca="1">(SUMIFS(INDIRECT("'DA Injection'!"&amp;SUBSTITUTE(ADDRESS(1,MATCH(J$3,INDIRECT("'DA Injection'!"&amp;"2:2"),0)),"$1","")&amp;":"&amp;SUBSTITUTE(ADDRESS(1,MATCH(J$3,INDIRECT("'DA Injection'!"&amp;"2:2"),0)),"$1","")),'DA Injection'!$P:$P,"Plan",'DA Injection'!$G:$G,$B5)+SUMIFS(INDIRECT("'DA Injection'!"&amp;SUBSTITUTE(ADDRESS(1,MATCH(J$3,INDIRECT("'DA Injection'!"&amp;"2:2"),0)+1),"$1","")&amp;":"&amp;SUBSTITUTE(ADDRESS(1,MATCH(J$3,INDIRECT("'DA Injection'!"&amp;"2:2"),0)+1),"$1","")),'DA Injection'!$P:$P,"Plan",'DA Injection'!$G:$G,$B5))*$F5*$G5</f>
        <v>0</v>
      </c>
      <c r="K5" s="284">
        <f ca="1">(SUMIFS(INDIRECT("'DA Injection'!"&amp;SUBSTITUTE(ADDRESS(1,MATCH(K$3,INDIRECT("'DA Injection'!"&amp;"2:2"),0)),"$1","")&amp;":"&amp;SUBSTITUTE(ADDRESS(1,MATCH(K$3,INDIRECT("'DA Injection'!"&amp;"2:2"),0)),"$1","")),'DA Injection'!$P:$P,"Plan",'DA Injection'!$G:$G,$B5)+SUMIFS(INDIRECT("'DA Injection'!"&amp;SUBSTITUTE(ADDRESS(1,MATCH(K$3,INDIRECT("'DA Injection'!"&amp;"2:2"),0)+1),"$1","")&amp;":"&amp;SUBSTITUTE(ADDRESS(1,MATCH(K$3,INDIRECT("'DA Injection'!"&amp;"2:2"),0)+1),"$1","")),'DA Injection'!$P:$P,"Plan",'DA Injection'!$G:$G,$B5))*$F5*$G5</f>
        <v>0</v>
      </c>
      <c r="L5" s="284">
        <f ca="1">(SUMIFS(INDIRECT("'DA Injection'!"&amp;SUBSTITUTE(ADDRESS(1,MATCH(L$3,INDIRECT("'DA Injection'!"&amp;"2:2"),0)),"$1","")&amp;":"&amp;SUBSTITUTE(ADDRESS(1,MATCH(L$3,INDIRECT("'DA Injection'!"&amp;"2:2"),0)),"$1","")),'DA Injection'!$P:$P,"Plan",'DA Injection'!$G:$G,$B5)+SUMIFS(INDIRECT("'DA Injection'!"&amp;SUBSTITUTE(ADDRESS(1,MATCH(L$3,INDIRECT("'DA Injection'!"&amp;"2:2"),0)+1),"$1","")&amp;":"&amp;SUBSTITUTE(ADDRESS(1,MATCH(L$3,INDIRECT("'DA Injection'!"&amp;"2:2"),0)+1),"$1","")),'DA Injection'!$P:$P,"Plan",'DA Injection'!$G:$G,$B5))*$F5*$G5</f>
        <v>54830.769230769227</v>
      </c>
      <c r="M5" s="284">
        <f ca="1">(SUMIFS(INDIRECT("'DA Injection'!"&amp;SUBSTITUTE(ADDRESS(1,MATCH(M$3,INDIRECT("'DA Injection'!"&amp;"2:2"),0)),"$1","")&amp;":"&amp;SUBSTITUTE(ADDRESS(1,MATCH(M$3,INDIRECT("'DA Injection'!"&amp;"2:2"),0)),"$1","")),'DA Injection'!$P:$P,"Plan",'DA Injection'!$G:$G,$B5)+SUMIFS(INDIRECT("'DA Injection'!"&amp;SUBSTITUTE(ADDRESS(1,MATCH(M$3,INDIRECT("'DA Injection'!"&amp;"2:2"),0)+1),"$1","")&amp;":"&amp;SUBSTITUTE(ADDRESS(1,MATCH(M$3,INDIRECT("'DA Injection'!"&amp;"2:2"),0)+1),"$1","")),'DA Injection'!$P:$P,"Plan",'DA Injection'!$G:$G,$B5))*$F5*$G5</f>
        <v>12461.538461538461</v>
      </c>
      <c r="N5" s="284">
        <f ca="1">(SUMIFS(INDIRECT("'DA Injection'!"&amp;SUBSTITUTE(ADDRESS(1,MATCH(N$3,INDIRECT("'DA Injection'!"&amp;"2:2"),0)),"$1","")&amp;":"&amp;SUBSTITUTE(ADDRESS(1,MATCH(N$3,INDIRECT("'DA Injection'!"&amp;"2:2"),0)),"$1","")),'DA Injection'!$P:$P,"Plan",'DA Injection'!$G:$G,$B5)+SUMIFS(INDIRECT("'DA Injection'!"&amp;SUBSTITUTE(ADDRESS(1,MATCH(N$3,INDIRECT("'DA Injection'!"&amp;"2:2"),0)+1),"$1","")&amp;":"&amp;SUBSTITUTE(ADDRESS(1,MATCH(N$3,INDIRECT("'DA Injection'!"&amp;"2:2"),0)+1),"$1","")),'DA Injection'!$P:$P,"Plan",'DA Injection'!$G:$G,$B5))*$F5*$G5</f>
        <v>0</v>
      </c>
      <c r="O5" s="284">
        <f ca="1">(SUMIFS(INDIRECT("'DA Injection'!"&amp;SUBSTITUTE(ADDRESS(1,MATCH(O$3,INDIRECT("'DA Injection'!"&amp;"2:2"),0)),"$1","")&amp;":"&amp;SUBSTITUTE(ADDRESS(1,MATCH(O$3,INDIRECT("'DA Injection'!"&amp;"2:2"),0)),"$1","")),'DA Injection'!$P:$P,"Plan",'DA Injection'!$G:$G,$B5)+SUMIFS(INDIRECT("'DA Injection'!"&amp;SUBSTITUTE(ADDRESS(1,MATCH(O$3,INDIRECT("'DA Injection'!"&amp;"2:2"),0)+1),"$1","")&amp;":"&amp;SUBSTITUTE(ADDRESS(1,MATCH(O$3,INDIRECT("'DA Injection'!"&amp;"2:2"),0)+1),"$1","")),'DA Injection'!$P:$P,"Plan",'DA Injection'!$G:$G,$B5))*$F5*$G5</f>
        <v>0</v>
      </c>
      <c r="P5" s="284">
        <f ca="1">(SUMIFS(INDIRECT("'DA Injection'!"&amp;SUBSTITUTE(ADDRESS(1,MATCH(P$3,INDIRECT("'DA Injection'!"&amp;"2:2"),0)),"$1","")&amp;":"&amp;SUBSTITUTE(ADDRESS(1,MATCH(P$3,INDIRECT("'DA Injection'!"&amp;"2:2"),0)),"$1","")),'DA Injection'!$P:$P,"Plan",'DA Injection'!$G:$G,$B5)+SUMIFS(INDIRECT("'DA Injection'!"&amp;SUBSTITUTE(ADDRESS(1,MATCH(P$3,INDIRECT("'DA Injection'!"&amp;"2:2"),0)+1),"$1","")&amp;":"&amp;SUBSTITUTE(ADDRESS(1,MATCH(P$3,INDIRECT("'DA Injection'!"&amp;"2:2"),0)+1),"$1","")),'DA Injection'!$P:$P,"Plan",'DA Injection'!$G:$G,$B5))*$F5*$G5</f>
        <v>0</v>
      </c>
      <c r="Q5" s="284">
        <f ca="1">(SUMIFS(INDIRECT("'DA Injection'!"&amp;SUBSTITUTE(ADDRESS(1,MATCH(Q$3,INDIRECT("'DA Injection'!"&amp;"2:2"),0)),"$1","")&amp;":"&amp;SUBSTITUTE(ADDRESS(1,MATCH(Q$3,INDIRECT("'DA Injection'!"&amp;"2:2"),0)),"$1","")),'DA Injection'!$P:$P,"Plan",'DA Injection'!$G:$G,$B5)+SUMIFS(INDIRECT("'DA Injection'!"&amp;SUBSTITUTE(ADDRESS(1,MATCH(Q$3,INDIRECT("'DA Injection'!"&amp;"2:2"),0)+1),"$1","")&amp;":"&amp;SUBSTITUTE(ADDRESS(1,MATCH(Q$3,INDIRECT("'DA Injection'!"&amp;"2:2"),0)+1),"$1","")),'DA Injection'!$P:$P,"Plan",'DA Injection'!$G:$G,$B5))*$F5*$G5</f>
        <v>0</v>
      </c>
      <c r="R5" s="284">
        <f ca="1">(SUMIFS(INDIRECT("'DA Injection'!"&amp;SUBSTITUTE(ADDRESS(1,MATCH(R$3,INDIRECT("'DA Injection'!"&amp;"2:2"),0)),"$1","")&amp;":"&amp;SUBSTITUTE(ADDRESS(1,MATCH(R$3,INDIRECT("'DA Injection'!"&amp;"2:2"),0)),"$1","")),'DA Injection'!$P:$P,"Plan",'DA Injection'!$G:$G,$B5)+SUMIFS(INDIRECT("'DA Injection'!"&amp;SUBSTITUTE(ADDRESS(1,MATCH(R$3,INDIRECT("'DA Injection'!"&amp;"2:2"),0)+1),"$1","")&amp;":"&amp;SUBSTITUTE(ADDRESS(1,MATCH(R$3,INDIRECT("'DA Injection'!"&amp;"2:2"),0)+1),"$1","")),'DA Injection'!$P:$P,"Plan",'DA Injection'!$G:$G,$B5))*$F5*$G5</f>
        <v>0</v>
      </c>
    </row>
    <row r="6" spans="2:18">
      <c r="B6" s="282" t="s">
        <v>100</v>
      </c>
      <c r="C6" s="282">
        <f>IFERROR(VLOOKUP(B6,'Code List'!B:J,2,0),"")</f>
        <v>1</v>
      </c>
      <c r="D6" s="205" t="str">
        <f>IFERROR(VLOOKUP(B6,'Code List'!B:J,8,0),"")</f>
        <v>0103-007539</v>
      </c>
      <c r="E6" s="205" t="str">
        <f>IFERROR(VLOOKUP(B6,'Code List'!B:J,7,0),"")</f>
        <v>PP</v>
      </c>
      <c r="F6" s="205">
        <v>1</v>
      </c>
      <c r="G6" s="201">
        <f>VLOOKUP(B6,'Code List'!B:J,9,0)</f>
        <v>1.6</v>
      </c>
      <c r="H6" s="367">
        <f t="shared" ca="1" si="1"/>
        <v>0</v>
      </c>
      <c r="I6" s="284">
        <f ca="1">(SUMIFS(INDIRECT("'DA Injection'!"&amp;SUBSTITUTE(ADDRESS(1,MATCH(I$3,INDIRECT("'DA Injection'!"&amp;"2:2"),0)),"$1","")&amp;":"&amp;SUBSTITUTE(ADDRESS(1,MATCH(I$3,INDIRECT("'DA Injection'!"&amp;"2:2"),0)),"$1","")),'DA Injection'!$P:$P,"Plan",'DA Injection'!$G:$G,$B6)+SUMIFS(INDIRECT("'DA Injection'!"&amp;SUBSTITUTE(ADDRESS(1,MATCH(I$3,INDIRECT("'DA Injection'!"&amp;"2:2"),0)+1),"$1","")&amp;":"&amp;SUBSTITUTE(ADDRESS(1,MATCH(I$3,INDIRECT("'DA Injection'!"&amp;"2:2"),0)+1),"$1","")),'DA Injection'!$P:$P,"Plan",'DA Injection'!$G:$G,$B6))*$F6*$G6</f>
        <v>0</v>
      </c>
      <c r="J6" s="284">
        <f ca="1">(SUMIFS(INDIRECT("'DA Injection'!"&amp;SUBSTITUTE(ADDRESS(1,MATCH(J$3,INDIRECT("'DA Injection'!"&amp;"2:2"),0)),"$1","")&amp;":"&amp;SUBSTITUTE(ADDRESS(1,MATCH(J$3,INDIRECT("'DA Injection'!"&amp;"2:2"),0)),"$1","")),'DA Injection'!$P:$P,"Plan",'DA Injection'!$G:$G,$B6)+SUMIFS(INDIRECT("'DA Injection'!"&amp;SUBSTITUTE(ADDRESS(1,MATCH(J$3,INDIRECT("'DA Injection'!"&amp;"2:2"),0)+1),"$1","")&amp;":"&amp;SUBSTITUTE(ADDRESS(1,MATCH(J$3,INDIRECT("'DA Injection'!"&amp;"2:2"),0)+1),"$1","")),'DA Injection'!$P:$P,"Plan",'DA Injection'!$G:$G,$B6))*$F6*$G6</f>
        <v>0</v>
      </c>
      <c r="K6" s="284">
        <f ca="1">(SUMIFS(INDIRECT("'DA Injection'!"&amp;SUBSTITUTE(ADDRESS(1,MATCH(K$3,INDIRECT("'DA Injection'!"&amp;"2:2"),0)),"$1","")&amp;":"&amp;SUBSTITUTE(ADDRESS(1,MATCH(K$3,INDIRECT("'DA Injection'!"&amp;"2:2"),0)),"$1","")),'DA Injection'!$P:$P,"Plan",'DA Injection'!$G:$G,$B6)+SUMIFS(INDIRECT("'DA Injection'!"&amp;SUBSTITUTE(ADDRESS(1,MATCH(K$3,INDIRECT("'DA Injection'!"&amp;"2:2"),0)+1),"$1","")&amp;":"&amp;SUBSTITUTE(ADDRESS(1,MATCH(K$3,INDIRECT("'DA Injection'!"&amp;"2:2"),0)+1),"$1","")),'DA Injection'!$P:$P,"Plan",'DA Injection'!$G:$G,$B6))*$F6*$G6</f>
        <v>0</v>
      </c>
      <c r="L6" s="284">
        <f ca="1">(SUMIFS(INDIRECT("'DA Injection'!"&amp;SUBSTITUTE(ADDRESS(1,MATCH(L$3,INDIRECT("'DA Injection'!"&amp;"2:2"),0)),"$1","")&amp;":"&amp;SUBSTITUTE(ADDRESS(1,MATCH(L$3,INDIRECT("'DA Injection'!"&amp;"2:2"),0)),"$1","")),'DA Injection'!$P:$P,"Plan",'DA Injection'!$G:$G,$B6)+SUMIFS(INDIRECT("'DA Injection'!"&amp;SUBSTITUTE(ADDRESS(1,MATCH(L$3,INDIRECT("'DA Injection'!"&amp;"2:2"),0)+1),"$1","")&amp;":"&amp;SUBSTITUTE(ADDRESS(1,MATCH(L$3,INDIRECT("'DA Injection'!"&amp;"2:2"),0)+1),"$1","")),'DA Injection'!$P:$P,"Plan",'DA Injection'!$G:$G,$B6))*$F6*$G6</f>
        <v>0</v>
      </c>
      <c r="M6" s="284">
        <f ca="1">(SUMIFS(INDIRECT("'DA Injection'!"&amp;SUBSTITUTE(ADDRESS(1,MATCH(M$3,INDIRECT("'DA Injection'!"&amp;"2:2"),0)),"$1","")&amp;":"&amp;SUBSTITUTE(ADDRESS(1,MATCH(M$3,INDIRECT("'DA Injection'!"&amp;"2:2"),0)),"$1","")),'DA Injection'!$P:$P,"Plan",'DA Injection'!$G:$G,$B6)+SUMIFS(INDIRECT("'DA Injection'!"&amp;SUBSTITUTE(ADDRESS(1,MATCH(M$3,INDIRECT("'DA Injection'!"&amp;"2:2"),0)+1),"$1","")&amp;":"&amp;SUBSTITUTE(ADDRESS(1,MATCH(M$3,INDIRECT("'DA Injection'!"&amp;"2:2"),0)+1),"$1","")),'DA Injection'!$P:$P,"Plan",'DA Injection'!$G:$G,$B6))*$F6*$G6</f>
        <v>0</v>
      </c>
      <c r="N6" s="284">
        <f ca="1">(SUMIFS(INDIRECT("'DA Injection'!"&amp;SUBSTITUTE(ADDRESS(1,MATCH(N$3,INDIRECT("'DA Injection'!"&amp;"2:2"),0)),"$1","")&amp;":"&amp;SUBSTITUTE(ADDRESS(1,MATCH(N$3,INDIRECT("'DA Injection'!"&amp;"2:2"),0)),"$1","")),'DA Injection'!$P:$P,"Plan",'DA Injection'!$G:$G,$B6)+SUMIFS(INDIRECT("'DA Injection'!"&amp;SUBSTITUTE(ADDRESS(1,MATCH(N$3,INDIRECT("'DA Injection'!"&amp;"2:2"),0)+1),"$1","")&amp;":"&amp;SUBSTITUTE(ADDRESS(1,MATCH(N$3,INDIRECT("'DA Injection'!"&amp;"2:2"),0)+1),"$1","")),'DA Injection'!$P:$P,"Plan",'DA Injection'!$G:$G,$B6))*$F6*$G6</f>
        <v>0</v>
      </c>
      <c r="O6" s="284">
        <f ca="1">(SUMIFS(INDIRECT("'DA Injection'!"&amp;SUBSTITUTE(ADDRESS(1,MATCH(O$3,INDIRECT("'DA Injection'!"&amp;"2:2"),0)),"$1","")&amp;":"&amp;SUBSTITUTE(ADDRESS(1,MATCH(O$3,INDIRECT("'DA Injection'!"&amp;"2:2"),0)),"$1","")),'DA Injection'!$P:$P,"Plan",'DA Injection'!$G:$G,$B6)+SUMIFS(INDIRECT("'DA Injection'!"&amp;SUBSTITUTE(ADDRESS(1,MATCH(O$3,INDIRECT("'DA Injection'!"&amp;"2:2"),0)+1),"$1","")&amp;":"&amp;SUBSTITUTE(ADDRESS(1,MATCH(O$3,INDIRECT("'DA Injection'!"&amp;"2:2"),0)+1),"$1","")),'DA Injection'!$P:$P,"Plan",'DA Injection'!$G:$G,$B6))*$F6*$G6</f>
        <v>0</v>
      </c>
      <c r="P6" s="284">
        <f ca="1">(SUMIFS(INDIRECT("'DA Injection'!"&amp;SUBSTITUTE(ADDRESS(1,MATCH(P$3,INDIRECT("'DA Injection'!"&amp;"2:2"),0)),"$1","")&amp;":"&amp;SUBSTITUTE(ADDRESS(1,MATCH(P$3,INDIRECT("'DA Injection'!"&amp;"2:2"),0)),"$1","")),'DA Injection'!$P:$P,"Plan",'DA Injection'!$G:$G,$B6)+SUMIFS(INDIRECT("'DA Injection'!"&amp;SUBSTITUTE(ADDRESS(1,MATCH(P$3,INDIRECT("'DA Injection'!"&amp;"2:2"),0)+1),"$1","")&amp;":"&amp;SUBSTITUTE(ADDRESS(1,MATCH(P$3,INDIRECT("'DA Injection'!"&amp;"2:2"),0)+1),"$1","")),'DA Injection'!$P:$P,"Plan",'DA Injection'!$G:$G,$B6))*$F6*$G6</f>
        <v>0</v>
      </c>
      <c r="Q6" s="284">
        <f ca="1">(SUMIFS(INDIRECT("'DA Injection'!"&amp;SUBSTITUTE(ADDRESS(1,MATCH(Q$3,INDIRECT("'DA Injection'!"&amp;"2:2"),0)),"$1","")&amp;":"&amp;SUBSTITUTE(ADDRESS(1,MATCH(Q$3,INDIRECT("'DA Injection'!"&amp;"2:2"),0)),"$1","")),'DA Injection'!$P:$P,"Plan",'DA Injection'!$G:$G,$B6)+SUMIFS(INDIRECT("'DA Injection'!"&amp;SUBSTITUTE(ADDRESS(1,MATCH(Q$3,INDIRECT("'DA Injection'!"&amp;"2:2"),0)+1),"$1","")&amp;":"&amp;SUBSTITUTE(ADDRESS(1,MATCH(Q$3,INDIRECT("'DA Injection'!"&amp;"2:2"),0)+1),"$1","")),'DA Injection'!$P:$P,"Plan",'DA Injection'!$G:$G,$B6))*$F6*$G6</f>
        <v>0</v>
      </c>
      <c r="R6" s="284">
        <f ca="1">(SUMIFS(INDIRECT("'DA Injection'!"&amp;SUBSTITUTE(ADDRESS(1,MATCH(R$3,INDIRECT("'DA Injection'!"&amp;"2:2"),0)),"$1","")&amp;":"&amp;SUBSTITUTE(ADDRESS(1,MATCH(R$3,INDIRECT("'DA Injection'!"&amp;"2:2"),0)),"$1","")),'DA Injection'!$P:$P,"Plan",'DA Injection'!$G:$G,$B6)+SUMIFS(INDIRECT("'DA Injection'!"&amp;SUBSTITUTE(ADDRESS(1,MATCH(R$3,INDIRECT("'DA Injection'!"&amp;"2:2"),0)+1),"$1","")&amp;":"&amp;SUBSTITUTE(ADDRESS(1,MATCH(R$3,INDIRECT("'DA Injection'!"&amp;"2:2"),0)+1),"$1","")),'DA Injection'!$P:$P,"Plan",'DA Injection'!$G:$G,$B6))*$F6*$G6</f>
        <v>0</v>
      </c>
    </row>
    <row r="7" spans="2:18" ht="25.5">
      <c r="B7" s="282" t="s">
        <v>246</v>
      </c>
      <c r="C7" s="282">
        <f>IFERROR(VLOOKUP(B7,'Code List'!B:J,2,0),"")</f>
        <v>2</v>
      </c>
      <c r="D7" s="205" t="str">
        <f>IFERROR(VLOOKUP(B7,'Code List'!B:J,8,0),"")</f>
        <v>0103-003461
0103-010287</v>
      </c>
      <c r="E7" s="205" t="str">
        <f>IFERROR(VLOOKUP(B7,'Code List'!B:J,7,0),"")</f>
        <v>PP+M/B</v>
      </c>
      <c r="F7" s="299"/>
      <c r="G7" s="201">
        <f>VLOOKUP(B7,'Code List'!B:J,9,0)</f>
        <v>8.5</v>
      </c>
      <c r="H7" s="367">
        <f t="shared" ca="1" si="1"/>
        <v>0</v>
      </c>
      <c r="I7" s="284">
        <f ca="1">(SUMIFS(INDIRECT("'DA Injection'!"&amp;SUBSTITUTE(ADDRESS(1,MATCH(I$3,INDIRECT("'DA Injection'!"&amp;"2:2"),0)),"$1","")&amp;":"&amp;SUBSTITUTE(ADDRESS(1,MATCH(I$3,INDIRECT("'DA Injection'!"&amp;"2:2"),0)),"$1","")),'DA Injection'!$P:$P,"Plan",'DA Injection'!$G:$G,$B7)+SUMIFS(INDIRECT("'DA Injection'!"&amp;SUBSTITUTE(ADDRESS(1,MATCH(I$3,INDIRECT("'DA Injection'!"&amp;"2:2"),0)+1),"$1","")&amp;":"&amp;SUBSTITUTE(ADDRESS(1,MATCH(I$3,INDIRECT("'DA Injection'!"&amp;"2:2"),0)+1),"$1","")),'DA Injection'!$P:$P,"Plan",'DA Injection'!$G:$G,$B7))*$F7*$G7</f>
        <v>0</v>
      </c>
      <c r="J7" s="284">
        <f ca="1">(SUMIFS(INDIRECT("'DA Injection'!"&amp;SUBSTITUTE(ADDRESS(1,MATCH(J$3,INDIRECT("'DA Injection'!"&amp;"2:2"),0)),"$1","")&amp;":"&amp;SUBSTITUTE(ADDRESS(1,MATCH(J$3,INDIRECT("'DA Injection'!"&amp;"2:2"),0)),"$1","")),'DA Injection'!$P:$P,"Plan",'DA Injection'!$G:$G,$B7)+SUMIFS(INDIRECT("'DA Injection'!"&amp;SUBSTITUTE(ADDRESS(1,MATCH(J$3,INDIRECT("'DA Injection'!"&amp;"2:2"),0)+1),"$1","")&amp;":"&amp;SUBSTITUTE(ADDRESS(1,MATCH(J$3,INDIRECT("'DA Injection'!"&amp;"2:2"),0)+1),"$1","")),'DA Injection'!$P:$P,"Plan",'DA Injection'!$G:$G,$B7))*$F7*$G7</f>
        <v>0</v>
      </c>
      <c r="K7" s="284">
        <f ca="1">(SUMIFS(INDIRECT("'DA Injection'!"&amp;SUBSTITUTE(ADDRESS(1,MATCH(K$3,INDIRECT("'DA Injection'!"&amp;"2:2"),0)),"$1","")&amp;":"&amp;SUBSTITUTE(ADDRESS(1,MATCH(K$3,INDIRECT("'DA Injection'!"&amp;"2:2"),0)),"$1","")),'DA Injection'!$P:$P,"Plan",'DA Injection'!$G:$G,$B7)+SUMIFS(INDIRECT("'DA Injection'!"&amp;SUBSTITUTE(ADDRESS(1,MATCH(K$3,INDIRECT("'DA Injection'!"&amp;"2:2"),0)+1),"$1","")&amp;":"&amp;SUBSTITUTE(ADDRESS(1,MATCH(K$3,INDIRECT("'DA Injection'!"&amp;"2:2"),0)+1),"$1","")),'DA Injection'!$P:$P,"Plan",'DA Injection'!$G:$G,$B7))*$F7*$G7</f>
        <v>0</v>
      </c>
      <c r="L7" s="284">
        <f ca="1">(SUMIFS(INDIRECT("'DA Injection'!"&amp;SUBSTITUTE(ADDRESS(1,MATCH(L$3,INDIRECT("'DA Injection'!"&amp;"2:2"),0)),"$1","")&amp;":"&amp;SUBSTITUTE(ADDRESS(1,MATCH(L$3,INDIRECT("'DA Injection'!"&amp;"2:2"),0)),"$1","")),'DA Injection'!$P:$P,"Plan",'DA Injection'!$G:$G,$B7)+SUMIFS(INDIRECT("'DA Injection'!"&amp;SUBSTITUTE(ADDRESS(1,MATCH(L$3,INDIRECT("'DA Injection'!"&amp;"2:2"),0)+1),"$1","")&amp;":"&amp;SUBSTITUTE(ADDRESS(1,MATCH(L$3,INDIRECT("'DA Injection'!"&amp;"2:2"),0)+1),"$1","")),'DA Injection'!$P:$P,"Plan",'DA Injection'!$G:$G,$B7))*$F7*$G7</f>
        <v>0</v>
      </c>
      <c r="M7" s="284">
        <f ca="1">(SUMIFS(INDIRECT("'DA Injection'!"&amp;SUBSTITUTE(ADDRESS(1,MATCH(M$3,INDIRECT("'DA Injection'!"&amp;"2:2"),0)),"$1","")&amp;":"&amp;SUBSTITUTE(ADDRESS(1,MATCH(M$3,INDIRECT("'DA Injection'!"&amp;"2:2"),0)),"$1","")),'DA Injection'!$P:$P,"Plan",'DA Injection'!$G:$G,$B7)+SUMIFS(INDIRECT("'DA Injection'!"&amp;SUBSTITUTE(ADDRESS(1,MATCH(M$3,INDIRECT("'DA Injection'!"&amp;"2:2"),0)+1),"$1","")&amp;":"&amp;SUBSTITUTE(ADDRESS(1,MATCH(M$3,INDIRECT("'DA Injection'!"&amp;"2:2"),0)+1),"$1","")),'DA Injection'!$P:$P,"Plan",'DA Injection'!$G:$G,$B7))*$F7*$G7</f>
        <v>0</v>
      </c>
      <c r="N7" s="284">
        <f ca="1">(SUMIFS(INDIRECT("'DA Injection'!"&amp;SUBSTITUTE(ADDRESS(1,MATCH(N$3,INDIRECT("'DA Injection'!"&amp;"2:2"),0)),"$1","")&amp;":"&amp;SUBSTITUTE(ADDRESS(1,MATCH(N$3,INDIRECT("'DA Injection'!"&amp;"2:2"),0)),"$1","")),'DA Injection'!$P:$P,"Plan",'DA Injection'!$G:$G,$B7)+SUMIFS(INDIRECT("'DA Injection'!"&amp;SUBSTITUTE(ADDRESS(1,MATCH(N$3,INDIRECT("'DA Injection'!"&amp;"2:2"),0)+1),"$1","")&amp;":"&amp;SUBSTITUTE(ADDRESS(1,MATCH(N$3,INDIRECT("'DA Injection'!"&amp;"2:2"),0)+1),"$1","")),'DA Injection'!$P:$P,"Plan",'DA Injection'!$G:$G,$B7))*$F7*$G7</f>
        <v>0</v>
      </c>
      <c r="O7" s="284">
        <f ca="1">(SUMIFS(INDIRECT("'DA Injection'!"&amp;SUBSTITUTE(ADDRESS(1,MATCH(O$3,INDIRECT("'DA Injection'!"&amp;"2:2"),0)),"$1","")&amp;":"&amp;SUBSTITUTE(ADDRESS(1,MATCH(O$3,INDIRECT("'DA Injection'!"&amp;"2:2"),0)),"$1","")),'DA Injection'!$P:$P,"Plan",'DA Injection'!$G:$G,$B7)+SUMIFS(INDIRECT("'DA Injection'!"&amp;SUBSTITUTE(ADDRESS(1,MATCH(O$3,INDIRECT("'DA Injection'!"&amp;"2:2"),0)+1),"$1","")&amp;":"&amp;SUBSTITUTE(ADDRESS(1,MATCH(O$3,INDIRECT("'DA Injection'!"&amp;"2:2"),0)+1),"$1","")),'DA Injection'!$P:$P,"Plan",'DA Injection'!$G:$G,$B7))*$F7*$G7</f>
        <v>0</v>
      </c>
      <c r="P7" s="284">
        <f ca="1">(SUMIFS(INDIRECT("'DA Injection'!"&amp;SUBSTITUTE(ADDRESS(1,MATCH(P$3,INDIRECT("'DA Injection'!"&amp;"2:2"),0)),"$1","")&amp;":"&amp;SUBSTITUTE(ADDRESS(1,MATCH(P$3,INDIRECT("'DA Injection'!"&amp;"2:2"),0)),"$1","")),'DA Injection'!$P:$P,"Plan",'DA Injection'!$G:$G,$B7)+SUMIFS(INDIRECT("'DA Injection'!"&amp;SUBSTITUTE(ADDRESS(1,MATCH(P$3,INDIRECT("'DA Injection'!"&amp;"2:2"),0)+1),"$1","")&amp;":"&amp;SUBSTITUTE(ADDRESS(1,MATCH(P$3,INDIRECT("'DA Injection'!"&amp;"2:2"),0)+1),"$1","")),'DA Injection'!$P:$P,"Plan",'DA Injection'!$G:$G,$B7))*$F7*$G7</f>
        <v>0</v>
      </c>
      <c r="Q7" s="284">
        <f ca="1">(SUMIFS(INDIRECT("'DA Injection'!"&amp;SUBSTITUTE(ADDRESS(1,MATCH(Q$3,INDIRECT("'DA Injection'!"&amp;"2:2"),0)),"$1","")&amp;":"&amp;SUBSTITUTE(ADDRESS(1,MATCH(Q$3,INDIRECT("'DA Injection'!"&amp;"2:2"),0)),"$1","")),'DA Injection'!$P:$P,"Plan",'DA Injection'!$G:$G,$B7)+SUMIFS(INDIRECT("'DA Injection'!"&amp;SUBSTITUTE(ADDRESS(1,MATCH(Q$3,INDIRECT("'DA Injection'!"&amp;"2:2"),0)+1),"$1","")&amp;":"&amp;SUBSTITUTE(ADDRESS(1,MATCH(Q$3,INDIRECT("'DA Injection'!"&amp;"2:2"),0)+1),"$1","")),'DA Injection'!$P:$P,"Plan",'DA Injection'!$G:$G,$B7))*$F7*$G7</f>
        <v>0</v>
      </c>
      <c r="R7" s="284">
        <f ca="1">(SUMIFS(INDIRECT("'DA Injection'!"&amp;SUBSTITUTE(ADDRESS(1,MATCH(R$3,INDIRECT("'DA Injection'!"&amp;"2:2"),0)),"$1","")&amp;":"&amp;SUBSTITUTE(ADDRESS(1,MATCH(R$3,INDIRECT("'DA Injection'!"&amp;"2:2"),0)),"$1","")),'DA Injection'!$P:$P,"Plan",'DA Injection'!$G:$G,$B7)+SUMIFS(INDIRECT("'DA Injection'!"&amp;SUBSTITUTE(ADDRESS(1,MATCH(R$3,INDIRECT("'DA Injection'!"&amp;"2:2"),0)+1),"$1","")&amp;":"&amp;SUBSTITUTE(ADDRESS(1,MATCH(R$3,INDIRECT("'DA Injection'!"&amp;"2:2"),0)+1),"$1","")),'DA Injection'!$P:$P,"Plan",'DA Injection'!$G:$G,$B7))*$F7*$G7</f>
        <v>0</v>
      </c>
    </row>
    <row r="8" spans="2:18">
      <c r="B8" s="300" t="s">
        <v>246</v>
      </c>
      <c r="C8" s="300"/>
      <c r="D8" s="301" t="s">
        <v>985</v>
      </c>
      <c r="E8" s="301"/>
      <c r="F8" s="301"/>
      <c r="G8" s="300">
        <f>VLOOKUP(B8,'Code List'!B:J,9,0)</f>
        <v>8.5</v>
      </c>
      <c r="H8" s="367">
        <f t="shared" ca="1" si="1"/>
        <v>0</v>
      </c>
      <c r="I8" s="284">
        <f ca="1">(SUMIFS(INDIRECT("'DA Injection'!"&amp;SUBSTITUTE(ADDRESS(1,MATCH(I$3,INDIRECT("'DA Injection'!"&amp;"2:2"),0)),"$1","")&amp;":"&amp;SUBSTITUTE(ADDRESS(1,MATCH(I$3,INDIRECT("'DA Injection'!"&amp;"2:2"),0)),"$1","")),'DA Injection'!$P:$P,"Plan",'DA Injection'!$G:$G,$B8)+SUMIFS(INDIRECT("'DA Injection'!"&amp;SUBSTITUTE(ADDRESS(1,MATCH(I$3,INDIRECT("'DA Injection'!"&amp;"2:2"),0)+1),"$1","")&amp;":"&amp;SUBSTITUTE(ADDRESS(1,MATCH(I$3,INDIRECT("'DA Injection'!"&amp;"2:2"),0)+1),"$1","")),'DA Injection'!$P:$P,"Plan",'DA Injection'!$G:$G,$B8))*$F8*$G8</f>
        <v>0</v>
      </c>
      <c r="J8" s="284">
        <f ca="1">(SUMIFS(INDIRECT("'DA Injection'!"&amp;SUBSTITUTE(ADDRESS(1,MATCH(J$3,INDIRECT("'DA Injection'!"&amp;"2:2"),0)),"$1","")&amp;":"&amp;SUBSTITUTE(ADDRESS(1,MATCH(J$3,INDIRECT("'DA Injection'!"&amp;"2:2"),0)),"$1","")),'DA Injection'!$P:$P,"Plan",'DA Injection'!$G:$G,$B8)+SUMIFS(INDIRECT("'DA Injection'!"&amp;SUBSTITUTE(ADDRESS(1,MATCH(J$3,INDIRECT("'DA Injection'!"&amp;"2:2"),0)+1),"$1","")&amp;":"&amp;SUBSTITUTE(ADDRESS(1,MATCH(J$3,INDIRECT("'DA Injection'!"&amp;"2:2"),0)+1),"$1","")),'DA Injection'!$P:$P,"Plan",'DA Injection'!$G:$G,$B8))*$F8*$G8</f>
        <v>0</v>
      </c>
      <c r="K8" s="284">
        <f ca="1">(SUMIFS(INDIRECT("'DA Injection'!"&amp;SUBSTITUTE(ADDRESS(1,MATCH(K$3,INDIRECT("'DA Injection'!"&amp;"2:2"),0)),"$1","")&amp;":"&amp;SUBSTITUTE(ADDRESS(1,MATCH(K$3,INDIRECT("'DA Injection'!"&amp;"2:2"),0)),"$1","")),'DA Injection'!$P:$P,"Plan",'DA Injection'!$G:$G,$B8)+SUMIFS(INDIRECT("'DA Injection'!"&amp;SUBSTITUTE(ADDRESS(1,MATCH(K$3,INDIRECT("'DA Injection'!"&amp;"2:2"),0)+1),"$1","")&amp;":"&amp;SUBSTITUTE(ADDRESS(1,MATCH(K$3,INDIRECT("'DA Injection'!"&amp;"2:2"),0)+1),"$1","")),'DA Injection'!$P:$P,"Plan",'DA Injection'!$G:$G,$B8))*$F8*$G8</f>
        <v>0</v>
      </c>
      <c r="L8" s="284">
        <f ca="1">(SUMIFS(INDIRECT("'DA Injection'!"&amp;SUBSTITUTE(ADDRESS(1,MATCH(L$3,INDIRECT("'DA Injection'!"&amp;"2:2"),0)),"$1","")&amp;":"&amp;SUBSTITUTE(ADDRESS(1,MATCH(L$3,INDIRECT("'DA Injection'!"&amp;"2:2"),0)),"$1","")),'DA Injection'!$P:$P,"Plan",'DA Injection'!$G:$G,$B8)+SUMIFS(INDIRECT("'DA Injection'!"&amp;SUBSTITUTE(ADDRESS(1,MATCH(L$3,INDIRECT("'DA Injection'!"&amp;"2:2"),0)+1),"$1","")&amp;":"&amp;SUBSTITUTE(ADDRESS(1,MATCH(L$3,INDIRECT("'DA Injection'!"&amp;"2:2"),0)+1),"$1","")),'DA Injection'!$P:$P,"Plan",'DA Injection'!$G:$G,$B8))*$F8*$G8</f>
        <v>0</v>
      </c>
      <c r="M8" s="284">
        <f ca="1">(SUMIFS(INDIRECT("'DA Injection'!"&amp;SUBSTITUTE(ADDRESS(1,MATCH(M$3,INDIRECT("'DA Injection'!"&amp;"2:2"),0)),"$1","")&amp;":"&amp;SUBSTITUTE(ADDRESS(1,MATCH(M$3,INDIRECT("'DA Injection'!"&amp;"2:2"),0)),"$1","")),'DA Injection'!$P:$P,"Plan",'DA Injection'!$G:$G,$B8)+SUMIFS(INDIRECT("'DA Injection'!"&amp;SUBSTITUTE(ADDRESS(1,MATCH(M$3,INDIRECT("'DA Injection'!"&amp;"2:2"),0)+1),"$1","")&amp;":"&amp;SUBSTITUTE(ADDRESS(1,MATCH(M$3,INDIRECT("'DA Injection'!"&amp;"2:2"),0)+1),"$1","")),'DA Injection'!$P:$P,"Plan",'DA Injection'!$G:$G,$B8))*$F8*$G8</f>
        <v>0</v>
      </c>
      <c r="N8" s="284">
        <f ca="1">(SUMIFS(INDIRECT("'DA Injection'!"&amp;SUBSTITUTE(ADDRESS(1,MATCH(N$3,INDIRECT("'DA Injection'!"&amp;"2:2"),0)),"$1","")&amp;":"&amp;SUBSTITUTE(ADDRESS(1,MATCH(N$3,INDIRECT("'DA Injection'!"&amp;"2:2"),0)),"$1","")),'DA Injection'!$P:$P,"Plan",'DA Injection'!$G:$G,$B8)+SUMIFS(INDIRECT("'DA Injection'!"&amp;SUBSTITUTE(ADDRESS(1,MATCH(N$3,INDIRECT("'DA Injection'!"&amp;"2:2"),0)+1),"$1","")&amp;":"&amp;SUBSTITUTE(ADDRESS(1,MATCH(N$3,INDIRECT("'DA Injection'!"&amp;"2:2"),0)+1),"$1","")),'DA Injection'!$P:$P,"Plan",'DA Injection'!$G:$G,$B8))*$F8*$G8</f>
        <v>0</v>
      </c>
      <c r="O8" s="284">
        <f ca="1">(SUMIFS(INDIRECT("'DA Injection'!"&amp;SUBSTITUTE(ADDRESS(1,MATCH(O$3,INDIRECT("'DA Injection'!"&amp;"2:2"),0)),"$1","")&amp;":"&amp;SUBSTITUTE(ADDRESS(1,MATCH(O$3,INDIRECT("'DA Injection'!"&amp;"2:2"),0)),"$1","")),'DA Injection'!$P:$P,"Plan",'DA Injection'!$G:$G,$B8)+SUMIFS(INDIRECT("'DA Injection'!"&amp;SUBSTITUTE(ADDRESS(1,MATCH(O$3,INDIRECT("'DA Injection'!"&amp;"2:2"),0)+1),"$1","")&amp;":"&amp;SUBSTITUTE(ADDRESS(1,MATCH(O$3,INDIRECT("'DA Injection'!"&amp;"2:2"),0)+1),"$1","")),'DA Injection'!$P:$P,"Plan",'DA Injection'!$G:$G,$B8))*$F8*$G8</f>
        <v>0</v>
      </c>
      <c r="P8" s="284">
        <f ca="1">(SUMIFS(INDIRECT("'DA Injection'!"&amp;SUBSTITUTE(ADDRESS(1,MATCH(P$3,INDIRECT("'DA Injection'!"&amp;"2:2"),0)),"$1","")&amp;":"&amp;SUBSTITUTE(ADDRESS(1,MATCH(P$3,INDIRECT("'DA Injection'!"&amp;"2:2"),0)),"$1","")),'DA Injection'!$P:$P,"Plan",'DA Injection'!$G:$G,$B8)+SUMIFS(INDIRECT("'DA Injection'!"&amp;SUBSTITUTE(ADDRESS(1,MATCH(P$3,INDIRECT("'DA Injection'!"&amp;"2:2"),0)+1),"$1","")&amp;":"&amp;SUBSTITUTE(ADDRESS(1,MATCH(P$3,INDIRECT("'DA Injection'!"&amp;"2:2"),0)+1),"$1","")),'DA Injection'!$P:$P,"Plan",'DA Injection'!$G:$G,$B8))*$F8*$G8</f>
        <v>0</v>
      </c>
      <c r="Q8" s="284">
        <f ca="1">(SUMIFS(INDIRECT("'DA Injection'!"&amp;SUBSTITUTE(ADDRESS(1,MATCH(Q$3,INDIRECT("'DA Injection'!"&amp;"2:2"),0)),"$1","")&amp;":"&amp;SUBSTITUTE(ADDRESS(1,MATCH(Q$3,INDIRECT("'DA Injection'!"&amp;"2:2"),0)),"$1","")),'DA Injection'!$P:$P,"Plan",'DA Injection'!$G:$G,$B8)+SUMIFS(INDIRECT("'DA Injection'!"&amp;SUBSTITUTE(ADDRESS(1,MATCH(Q$3,INDIRECT("'DA Injection'!"&amp;"2:2"),0)+1),"$1","")&amp;":"&amp;SUBSTITUTE(ADDRESS(1,MATCH(Q$3,INDIRECT("'DA Injection'!"&amp;"2:2"),0)+1),"$1","")),'DA Injection'!$P:$P,"Plan",'DA Injection'!$G:$G,$B8))*$F8*$G8</f>
        <v>0</v>
      </c>
      <c r="R8" s="284">
        <f ca="1">(SUMIFS(INDIRECT("'DA Injection'!"&amp;SUBSTITUTE(ADDRESS(1,MATCH(R$3,INDIRECT("'DA Injection'!"&amp;"2:2"),0)),"$1","")&amp;":"&amp;SUBSTITUTE(ADDRESS(1,MATCH(R$3,INDIRECT("'DA Injection'!"&amp;"2:2"),0)),"$1","")),'DA Injection'!$P:$P,"Plan",'DA Injection'!$G:$G,$B8)+SUMIFS(INDIRECT("'DA Injection'!"&amp;SUBSTITUTE(ADDRESS(1,MATCH(R$3,INDIRECT("'DA Injection'!"&amp;"2:2"),0)+1),"$1","")&amp;":"&amp;SUBSTITUTE(ADDRESS(1,MATCH(R$3,INDIRECT("'DA Injection'!"&amp;"2:2"),0)+1),"$1","")),'DA Injection'!$P:$P,"Plan",'DA Injection'!$G:$G,$B8))*$F8*$G8</f>
        <v>0</v>
      </c>
    </row>
    <row r="9" spans="2:18">
      <c r="B9" s="282" t="s">
        <v>247</v>
      </c>
      <c r="C9" s="282">
        <f>IFERROR(VLOOKUP(B9,'Code List'!B:J,2,0),"")</f>
        <v>2</v>
      </c>
      <c r="D9" s="205" t="str">
        <f>IFERROR(VLOOKUP(B9,'Code List'!B:J,8,0),"")</f>
        <v>0103-003320</v>
      </c>
      <c r="E9" s="205" t="str">
        <f>IFERROR(VLOOKUP(B9,'Code List'!B:J,7,0),"")</f>
        <v>TPV</v>
      </c>
      <c r="F9" s="205">
        <v>1</v>
      </c>
      <c r="G9" s="201">
        <f>VLOOKUP(B9,'Code List'!B:J,9,0)</f>
        <v>5.25</v>
      </c>
      <c r="H9" s="367">
        <f t="shared" ca="1" si="1"/>
        <v>35538.461538461539</v>
      </c>
      <c r="I9" s="284">
        <f ca="1">(SUMIFS(INDIRECT("'DA Injection'!"&amp;SUBSTITUTE(ADDRESS(1,MATCH(I$3,INDIRECT("'DA Injection'!"&amp;"2:2"),0)),"$1","")&amp;":"&amp;SUBSTITUTE(ADDRESS(1,MATCH(I$3,INDIRECT("'DA Injection'!"&amp;"2:2"),0)),"$1","")),'DA Injection'!$P:$P,"Plan",'DA Injection'!$G:$G,$B9)+SUMIFS(INDIRECT("'DA Injection'!"&amp;SUBSTITUTE(ADDRESS(1,MATCH(I$3,INDIRECT("'DA Injection'!"&amp;"2:2"),0)+1),"$1","")&amp;":"&amp;SUBSTITUTE(ADDRESS(1,MATCH(I$3,INDIRECT("'DA Injection'!"&amp;"2:2"),0)+1),"$1","")),'DA Injection'!$P:$P,"Plan",'DA Injection'!$G:$G,$B9))*$F9*$G9</f>
        <v>0</v>
      </c>
      <c r="J9" s="284">
        <f ca="1">(SUMIFS(INDIRECT("'DA Injection'!"&amp;SUBSTITUTE(ADDRESS(1,MATCH(J$3,INDIRECT("'DA Injection'!"&amp;"2:2"),0)),"$1","")&amp;":"&amp;SUBSTITUTE(ADDRESS(1,MATCH(J$3,INDIRECT("'DA Injection'!"&amp;"2:2"),0)),"$1","")),'DA Injection'!$P:$P,"Plan",'DA Injection'!$G:$G,$B9)+SUMIFS(INDIRECT("'DA Injection'!"&amp;SUBSTITUTE(ADDRESS(1,MATCH(J$3,INDIRECT("'DA Injection'!"&amp;"2:2"),0)+1),"$1","")&amp;":"&amp;SUBSTITUTE(ADDRESS(1,MATCH(J$3,INDIRECT("'DA Injection'!"&amp;"2:2"),0)+1),"$1","")),'DA Injection'!$P:$P,"Plan",'DA Injection'!$G:$G,$B9))*$F9*$G9</f>
        <v>0</v>
      </c>
      <c r="K9" s="284">
        <f ca="1">(SUMIFS(INDIRECT("'DA Injection'!"&amp;SUBSTITUTE(ADDRESS(1,MATCH(K$3,INDIRECT("'DA Injection'!"&amp;"2:2"),0)),"$1","")&amp;":"&amp;SUBSTITUTE(ADDRESS(1,MATCH(K$3,INDIRECT("'DA Injection'!"&amp;"2:2"),0)),"$1","")),'DA Injection'!$P:$P,"Plan",'DA Injection'!$G:$G,$B9)+SUMIFS(INDIRECT("'DA Injection'!"&amp;SUBSTITUTE(ADDRESS(1,MATCH(K$3,INDIRECT("'DA Injection'!"&amp;"2:2"),0)+1),"$1","")&amp;":"&amp;SUBSTITUTE(ADDRESS(1,MATCH(K$3,INDIRECT("'DA Injection'!"&amp;"2:2"),0)+1),"$1","")),'DA Injection'!$P:$P,"Plan",'DA Injection'!$G:$G,$B9))*$F9*$G9</f>
        <v>0</v>
      </c>
      <c r="L9" s="284">
        <f ca="1">(SUMIFS(INDIRECT("'DA Injection'!"&amp;SUBSTITUTE(ADDRESS(1,MATCH(L$3,INDIRECT("'DA Injection'!"&amp;"2:2"),0)),"$1","")&amp;":"&amp;SUBSTITUTE(ADDRESS(1,MATCH(L$3,INDIRECT("'DA Injection'!"&amp;"2:2"),0)),"$1","")),'DA Injection'!$P:$P,"Plan",'DA Injection'!$G:$G,$B9)+SUMIFS(INDIRECT("'DA Injection'!"&amp;SUBSTITUTE(ADDRESS(1,MATCH(L$3,INDIRECT("'DA Injection'!"&amp;"2:2"),0)+1),"$1","")&amp;":"&amp;SUBSTITUTE(ADDRESS(1,MATCH(L$3,INDIRECT("'DA Injection'!"&amp;"2:2"),0)+1),"$1","")),'DA Injection'!$P:$P,"Plan",'DA Injection'!$G:$G,$B9))*$F9*$G9</f>
        <v>23692.307692307691</v>
      </c>
      <c r="M9" s="284">
        <f ca="1">(SUMIFS(INDIRECT("'DA Injection'!"&amp;SUBSTITUTE(ADDRESS(1,MATCH(M$3,INDIRECT("'DA Injection'!"&amp;"2:2"),0)),"$1","")&amp;":"&amp;SUBSTITUTE(ADDRESS(1,MATCH(M$3,INDIRECT("'DA Injection'!"&amp;"2:2"),0)),"$1","")),'DA Injection'!$P:$P,"Plan",'DA Injection'!$G:$G,$B9)+SUMIFS(INDIRECT("'DA Injection'!"&amp;SUBSTITUTE(ADDRESS(1,MATCH(M$3,INDIRECT("'DA Injection'!"&amp;"2:2"),0)+1),"$1","")&amp;":"&amp;SUBSTITUTE(ADDRESS(1,MATCH(M$3,INDIRECT("'DA Injection'!"&amp;"2:2"),0)+1),"$1","")),'DA Injection'!$P:$P,"Plan",'DA Injection'!$G:$G,$B9))*$F9*$G9</f>
        <v>11846.153846153846</v>
      </c>
      <c r="N9" s="284">
        <f ca="1">(SUMIFS(INDIRECT("'DA Injection'!"&amp;SUBSTITUTE(ADDRESS(1,MATCH(N$3,INDIRECT("'DA Injection'!"&amp;"2:2"),0)),"$1","")&amp;":"&amp;SUBSTITUTE(ADDRESS(1,MATCH(N$3,INDIRECT("'DA Injection'!"&amp;"2:2"),0)),"$1","")),'DA Injection'!$P:$P,"Plan",'DA Injection'!$G:$G,$B9)+SUMIFS(INDIRECT("'DA Injection'!"&amp;SUBSTITUTE(ADDRESS(1,MATCH(N$3,INDIRECT("'DA Injection'!"&amp;"2:2"),0)+1),"$1","")&amp;":"&amp;SUBSTITUTE(ADDRESS(1,MATCH(N$3,INDIRECT("'DA Injection'!"&amp;"2:2"),0)+1),"$1","")),'DA Injection'!$P:$P,"Plan",'DA Injection'!$G:$G,$B9))*$F9*$G9</f>
        <v>0</v>
      </c>
      <c r="O9" s="284">
        <f ca="1">(SUMIFS(INDIRECT("'DA Injection'!"&amp;SUBSTITUTE(ADDRESS(1,MATCH(O$3,INDIRECT("'DA Injection'!"&amp;"2:2"),0)),"$1","")&amp;":"&amp;SUBSTITUTE(ADDRESS(1,MATCH(O$3,INDIRECT("'DA Injection'!"&amp;"2:2"),0)),"$1","")),'DA Injection'!$P:$P,"Plan",'DA Injection'!$G:$G,$B9)+SUMIFS(INDIRECT("'DA Injection'!"&amp;SUBSTITUTE(ADDRESS(1,MATCH(O$3,INDIRECT("'DA Injection'!"&amp;"2:2"),0)+1),"$1","")&amp;":"&amp;SUBSTITUTE(ADDRESS(1,MATCH(O$3,INDIRECT("'DA Injection'!"&amp;"2:2"),0)+1),"$1","")),'DA Injection'!$P:$P,"Plan",'DA Injection'!$G:$G,$B9))*$F9*$G9</f>
        <v>0</v>
      </c>
      <c r="P9" s="284">
        <f ca="1">(SUMIFS(INDIRECT("'DA Injection'!"&amp;SUBSTITUTE(ADDRESS(1,MATCH(P$3,INDIRECT("'DA Injection'!"&amp;"2:2"),0)),"$1","")&amp;":"&amp;SUBSTITUTE(ADDRESS(1,MATCH(P$3,INDIRECT("'DA Injection'!"&amp;"2:2"),0)),"$1","")),'DA Injection'!$P:$P,"Plan",'DA Injection'!$G:$G,$B9)+SUMIFS(INDIRECT("'DA Injection'!"&amp;SUBSTITUTE(ADDRESS(1,MATCH(P$3,INDIRECT("'DA Injection'!"&amp;"2:2"),0)+1),"$1","")&amp;":"&amp;SUBSTITUTE(ADDRESS(1,MATCH(P$3,INDIRECT("'DA Injection'!"&amp;"2:2"),0)+1),"$1","")),'DA Injection'!$P:$P,"Plan",'DA Injection'!$G:$G,$B9))*$F9*$G9</f>
        <v>0</v>
      </c>
      <c r="Q9" s="284">
        <f ca="1">(SUMIFS(INDIRECT("'DA Injection'!"&amp;SUBSTITUTE(ADDRESS(1,MATCH(Q$3,INDIRECT("'DA Injection'!"&amp;"2:2"),0)),"$1","")&amp;":"&amp;SUBSTITUTE(ADDRESS(1,MATCH(Q$3,INDIRECT("'DA Injection'!"&amp;"2:2"),0)),"$1","")),'DA Injection'!$P:$P,"Plan",'DA Injection'!$G:$G,$B9)+SUMIFS(INDIRECT("'DA Injection'!"&amp;SUBSTITUTE(ADDRESS(1,MATCH(Q$3,INDIRECT("'DA Injection'!"&amp;"2:2"),0)+1),"$1","")&amp;":"&amp;SUBSTITUTE(ADDRESS(1,MATCH(Q$3,INDIRECT("'DA Injection'!"&amp;"2:2"),0)+1),"$1","")),'DA Injection'!$P:$P,"Plan",'DA Injection'!$G:$G,$B9))*$F9*$G9</f>
        <v>0</v>
      </c>
      <c r="R9" s="284">
        <f ca="1">(SUMIFS(INDIRECT("'DA Injection'!"&amp;SUBSTITUTE(ADDRESS(1,MATCH(R$3,INDIRECT("'DA Injection'!"&amp;"2:2"),0)),"$1","")&amp;":"&amp;SUBSTITUTE(ADDRESS(1,MATCH(R$3,INDIRECT("'DA Injection'!"&amp;"2:2"),0)),"$1","")),'DA Injection'!$P:$P,"Plan",'DA Injection'!$G:$G,$B9)+SUMIFS(INDIRECT("'DA Injection'!"&amp;SUBSTITUTE(ADDRESS(1,MATCH(R$3,INDIRECT("'DA Injection'!"&amp;"2:2"),0)+1),"$1","")&amp;":"&amp;SUBSTITUTE(ADDRESS(1,MATCH(R$3,INDIRECT("'DA Injection'!"&amp;"2:2"),0)+1),"$1","")),'DA Injection'!$P:$P,"Plan",'DA Injection'!$G:$G,$B9))*$F9*$G9</f>
        <v>0</v>
      </c>
    </row>
    <row r="10" spans="2:18">
      <c r="B10" s="282" t="s">
        <v>104</v>
      </c>
      <c r="C10" s="282">
        <f>IFERROR(VLOOKUP(B10,'Code List'!B:J,2,0),"")</f>
        <v>34</v>
      </c>
      <c r="D10" s="205" t="str">
        <f>IFERROR(VLOOKUP(B10,'Code List'!B:J,8,0),"")</f>
        <v>0103-003252</v>
      </c>
      <c r="E10" s="205" t="str">
        <f>IFERROR(VLOOKUP(B10,'Code List'!B:J,7,0),"")</f>
        <v>HIPS/S834S1, COOL WHITE</v>
      </c>
      <c r="F10" s="205">
        <v>1</v>
      </c>
      <c r="G10" s="201">
        <f>VLOOKUP(B10,'Code List'!B:J,9,0)</f>
        <v>13.2</v>
      </c>
      <c r="H10" s="367">
        <f t="shared" ca="1" si="1"/>
        <v>53612.307692307688</v>
      </c>
      <c r="I10" s="284">
        <f ca="1">(SUMIFS(INDIRECT("'DA Injection'!"&amp;SUBSTITUTE(ADDRESS(1,MATCH(I$3,INDIRECT("'DA Injection'!"&amp;"2:2"),0)),"$1","")&amp;":"&amp;SUBSTITUTE(ADDRESS(1,MATCH(I$3,INDIRECT("'DA Injection'!"&amp;"2:2"),0)),"$1","")),'DA Injection'!$P:$P,"Plan",'DA Injection'!$G:$G,$B10)+SUMIFS(INDIRECT("'DA Injection'!"&amp;SUBSTITUTE(ADDRESS(1,MATCH(I$3,INDIRECT("'DA Injection'!"&amp;"2:2"),0)+1),"$1","")&amp;":"&amp;SUBSTITUTE(ADDRESS(1,MATCH(I$3,INDIRECT("'DA Injection'!"&amp;"2:2"),0)+1),"$1","")),'DA Injection'!$P:$P,"Plan",'DA Injection'!$G:$G,$B10))*$F10*$G10</f>
        <v>0</v>
      </c>
      <c r="J10" s="284">
        <f ca="1">(SUMIFS(INDIRECT("'DA Injection'!"&amp;SUBSTITUTE(ADDRESS(1,MATCH(J$3,INDIRECT("'DA Injection'!"&amp;"2:2"),0)),"$1","")&amp;":"&amp;SUBSTITUTE(ADDRESS(1,MATCH(J$3,INDIRECT("'DA Injection'!"&amp;"2:2"),0)),"$1","")),'DA Injection'!$P:$P,"Plan",'DA Injection'!$G:$G,$B10)+SUMIFS(INDIRECT("'DA Injection'!"&amp;SUBSTITUTE(ADDRESS(1,MATCH(J$3,INDIRECT("'DA Injection'!"&amp;"2:2"),0)+1),"$1","")&amp;":"&amp;SUBSTITUTE(ADDRESS(1,MATCH(J$3,INDIRECT("'DA Injection'!"&amp;"2:2"),0)+1),"$1","")),'DA Injection'!$P:$P,"Plan",'DA Injection'!$G:$G,$B10))*$F10*$G10</f>
        <v>0</v>
      </c>
      <c r="K10" s="284">
        <f ca="1">(SUMIFS(INDIRECT("'DA Injection'!"&amp;SUBSTITUTE(ADDRESS(1,MATCH(K$3,INDIRECT("'DA Injection'!"&amp;"2:2"),0)),"$1","")&amp;":"&amp;SUBSTITUTE(ADDRESS(1,MATCH(K$3,INDIRECT("'DA Injection'!"&amp;"2:2"),0)),"$1","")),'DA Injection'!$P:$P,"Plan",'DA Injection'!$G:$G,$B10)+SUMIFS(INDIRECT("'DA Injection'!"&amp;SUBSTITUTE(ADDRESS(1,MATCH(K$3,INDIRECT("'DA Injection'!"&amp;"2:2"),0)+1),"$1","")&amp;":"&amp;SUBSTITUTE(ADDRESS(1,MATCH(K$3,INDIRECT("'DA Injection'!"&amp;"2:2"),0)+1),"$1","")),'DA Injection'!$P:$P,"Plan",'DA Injection'!$G:$G,$B10))*$F10*$G10</f>
        <v>0</v>
      </c>
      <c r="L10" s="284">
        <f ca="1">(SUMIFS(INDIRECT("'DA Injection'!"&amp;SUBSTITUTE(ADDRESS(1,MATCH(L$3,INDIRECT("'DA Injection'!"&amp;"2:2"),0)),"$1","")&amp;":"&amp;SUBSTITUTE(ADDRESS(1,MATCH(L$3,INDIRECT("'DA Injection'!"&amp;"2:2"),0)),"$1","")),'DA Injection'!$P:$P,"Plan",'DA Injection'!$G:$G,$B10)+SUMIFS(INDIRECT("'DA Injection'!"&amp;SUBSTITUTE(ADDRESS(1,MATCH(L$3,INDIRECT("'DA Injection'!"&amp;"2:2"),0)+1),"$1","")&amp;":"&amp;SUBSTITUTE(ADDRESS(1,MATCH(L$3,INDIRECT("'DA Injection'!"&amp;"2:2"),0)+1),"$1","")),'DA Injection'!$P:$P,"Plan",'DA Injection'!$G:$G,$B10))*$F10*$G10</f>
        <v>53612.307692307688</v>
      </c>
      <c r="M10" s="284">
        <f ca="1">(SUMIFS(INDIRECT("'DA Injection'!"&amp;SUBSTITUTE(ADDRESS(1,MATCH(M$3,INDIRECT("'DA Injection'!"&amp;"2:2"),0)),"$1","")&amp;":"&amp;SUBSTITUTE(ADDRESS(1,MATCH(M$3,INDIRECT("'DA Injection'!"&amp;"2:2"),0)),"$1","")),'DA Injection'!$P:$P,"Plan",'DA Injection'!$G:$G,$B10)+SUMIFS(INDIRECT("'DA Injection'!"&amp;SUBSTITUTE(ADDRESS(1,MATCH(M$3,INDIRECT("'DA Injection'!"&amp;"2:2"),0)+1),"$1","")&amp;":"&amp;SUBSTITUTE(ADDRESS(1,MATCH(M$3,INDIRECT("'DA Injection'!"&amp;"2:2"),0)+1),"$1","")),'DA Injection'!$P:$P,"Plan",'DA Injection'!$G:$G,$B10))*$F10*$G10</f>
        <v>0</v>
      </c>
      <c r="N10" s="284">
        <f ca="1">(SUMIFS(INDIRECT("'DA Injection'!"&amp;SUBSTITUTE(ADDRESS(1,MATCH(N$3,INDIRECT("'DA Injection'!"&amp;"2:2"),0)),"$1","")&amp;":"&amp;SUBSTITUTE(ADDRESS(1,MATCH(N$3,INDIRECT("'DA Injection'!"&amp;"2:2"),0)),"$1","")),'DA Injection'!$P:$P,"Plan",'DA Injection'!$G:$G,$B10)+SUMIFS(INDIRECT("'DA Injection'!"&amp;SUBSTITUTE(ADDRESS(1,MATCH(N$3,INDIRECT("'DA Injection'!"&amp;"2:2"),0)+1),"$1","")&amp;":"&amp;SUBSTITUTE(ADDRESS(1,MATCH(N$3,INDIRECT("'DA Injection'!"&amp;"2:2"),0)+1),"$1","")),'DA Injection'!$P:$P,"Plan",'DA Injection'!$G:$G,$B10))*$F10*$G10</f>
        <v>0</v>
      </c>
      <c r="O10" s="284">
        <f ca="1">(SUMIFS(INDIRECT("'DA Injection'!"&amp;SUBSTITUTE(ADDRESS(1,MATCH(O$3,INDIRECT("'DA Injection'!"&amp;"2:2"),0)),"$1","")&amp;":"&amp;SUBSTITUTE(ADDRESS(1,MATCH(O$3,INDIRECT("'DA Injection'!"&amp;"2:2"),0)),"$1","")),'DA Injection'!$P:$P,"Plan",'DA Injection'!$G:$G,$B10)+SUMIFS(INDIRECT("'DA Injection'!"&amp;SUBSTITUTE(ADDRESS(1,MATCH(O$3,INDIRECT("'DA Injection'!"&amp;"2:2"),0)+1),"$1","")&amp;":"&amp;SUBSTITUTE(ADDRESS(1,MATCH(O$3,INDIRECT("'DA Injection'!"&amp;"2:2"),0)+1),"$1","")),'DA Injection'!$P:$P,"Plan",'DA Injection'!$G:$G,$B10))*$F10*$G10</f>
        <v>0</v>
      </c>
      <c r="P10" s="284">
        <f ca="1">(SUMIFS(INDIRECT("'DA Injection'!"&amp;SUBSTITUTE(ADDRESS(1,MATCH(P$3,INDIRECT("'DA Injection'!"&amp;"2:2"),0)),"$1","")&amp;":"&amp;SUBSTITUTE(ADDRESS(1,MATCH(P$3,INDIRECT("'DA Injection'!"&amp;"2:2"),0)),"$1","")),'DA Injection'!$P:$P,"Plan",'DA Injection'!$G:$G,$B10)+SUMIFS(INDIRECT("'DA Injection'!"&amp;SUBSTITUTE(ADDRESS(1,MATCH(P$3,INDIRECT("'DA Injection'!"&amp;"2:2"),0)+1),"$1","")&amp;":"&amp;SUBSTITUTE(ADDRESS(1,MATCH(P$3,INDIRECT("'DA Injection'!"&amp;"2:2"),0)+1),"$1","")),'DA Injection'!$P:$P,"Plan",'DA Injection'!$G:$G,$B10))*$F10*$G10</f>
        <v>0</v>
      </c>
      <c r="Q10" s="284">
        <f ca="1">(SUMIFS(INDIRECT("'DA Injection'!"&amp;SUBSTITUTE(ADDRESS(1,MATCH(Q$3,INDIRECT("'DA Injection'!"&amp;"2:2"),0)),"$1","")&amp;":"&amp;SUBSTITUTE(ADDRESS(1,MATCH(Q$3,INDIRECT("'DA Injection'!"&amp;"2:2"),0)),"$1","")),'DA Injection'!$P:$P,"Plan",'DA Injection'!$G:$G,$B10)+SUMIFS(INDIRECT("'DA Injection'!"&amp;SUBSTITUTE(ADDRESS(1,MATCH(Q$3,INDIRECT("'DA Injection'!"&amp;"2:2"),0)+1),"$1","")&amp;":"&amp;SUBSTITUTE(ADDRESS(1,MATCH(Q$3,INDIRECT("'DA Injection'!"&amp;"2:2"),0)+1),"$1","")),'DA Injection'!$P:$P,"Plan",'DA Injection'!$G:$G,$B10))*$F10*$G10</f>
        <v>0</v>
      </c>
      <c r="R10" s="284">
        <f ca="1">(SUMIFS(INDIRECT("'DA Injection'!"&amp;SUBSTITUTE(ADDRESS(1,MATCH(R$3,INDIRECT("'DA Injection'!"&amp;"2:2"),0)),"$1","")&amp;":"&amp;SUBSTITUTE(ADDRESS(1,MATCH(R$3,INDIRECT("'DA Injection'!"&amp;"2:2"),0)),"$1","")),'DA Injection'!$P:$P,"Plan",'DA Injection'!$G:$G,$B10)+SUMIFS(INDIRECT("'DA Injection'!"&amp;SUBSTITUTE(ADDRESS(1,MATCH(R$3,INDIRECT("'DA Injection'!"&amp;"2:2"),0)+1),"$1","")&amp;":"&amp;SUBSTITUTE(ADDRESS(1,MATCH(R$3,INDIRECT("'DA Injection'!"&amp;"2:2"),0)+1),"$1","")),'DA Injection'!$P:$P,"Plan",'DA Injection'!$G:$G,$B10))*$F10*$G10</f>
        <v>0</v>
      </c>
    </row>
    <row r="11" spans="2:18">
      <c r="B11" s="282" t="s">
        <v>106</v>
      </c>
      <c r="C11" s="282">
        <f>IFERROR(VLOOKUP(B11,'Code List'!B:J,2,0),"")</f>
        <v>34</v>
      </c>
      <c r="D11" s="205" t="str">
        <f>IFERROR(VLOOKUP(B11,'Code List'!B:J,8,0),"")</f>
        <v>0103-003252</v>
      </c>
      <c r="E11" s="205" t="str">
        <f>IFERROR(VLOOKUP(B11,'Code List'!B:J,7,0),"")</f>
        <v>HIPS/S834S1, COOL WHITE</v>
      </c>
      <c r="F11" s="205">
        <v>1</v>
      </c>
      <c r="G11" s="201">
        <f>VLOOKUP(B11,'Code List'!B:J,9,0)</f>
        <v>13.2</v>
      </c>
      <c r="H11" s="367">
        <f t="shared" ca="1" si="1"/>
        <v>51175.384615384617</v>
      </c>
      <c r="I11" s="284">
        <f ca="1">(SUMIFS(INDIRECT("'DA Injection'!"&amp;SUBSTITUTE(ADDRESS(1,MATCH(I$3,INDIRECT("'DA Injection'!"&amp;"2:2"),0)),"$1","")&amp;":"&amp;SUBSTITUTE(ADDRESS(1,MATCH(I$3,INDIRECT("'DA Injection'!"&amp;"2:2"),0)),"$1","")),'DA Injection'!$P:$P,"Plan",'DA Injection'!$G:$G,$B11)+SUMIFS(INDIRECT("'DA Injection'!"&amp;SUBSTITUTE(ADDRESS(1,MATCH(I$3,INDIRECT("'DA Injection'!"&amp;"2:2"),0)+1),"$1","")&amp;":"&amp;SUBSTITUTE(ADDRESS(1,MATCH(I$3,INDIRECT("'DA Injection'!"&amp;"2:2"),0)+1),"$1","")),'DA Injection'!$P:$P,"Plan",'DA Injection'!$G:$G,$B11))*$F11*$G11</f>
        <v>0</v>
      </c>
      <c r="J11" s="284">
        <f ca="1">(SUMIFS(INDIRECT("'DA Injection'!"&amp;SUBSTITUTE(ADDRESS(1,MATCH(J$3,INDIRECT("'DA Injection'!"&amp;"2:2"),0)),"$1","")&amp;":"&amp;SUBSTITUTE(ADDRESS(1,MATCH(J$3,INDIRECT("'DA Injection'!"&amp;"2:2"),0)),"$1","")),'DA Injection'!$P:$P,"Plan",'DA Injection'!$G:$G,$B11)+SUMIFS(INDIRECT("'DA Injection'!"&amp;SUBSTITUTE(ADDRESS(1,MATCH(J$3,INDIRECT("'DA Injection'!"&amp;"2:2"),0)+1),"$1","")&amp;":"&amp;SUBSTITUTE(ADDRESS(1,MATCH(J$3,INDIRECT("'DA Injection'!"&amp;"2:2"),0)+1),"$1","")),'DA Injection'!$P:$P,"Plan",'DA Injection'!$G:$G,$B11))*$F11*$G11</f>
        <v>0</v>
      </c>
      <c r="K11" s="284">
        <f ca="1">(SUMIFS(INDIRECT("'DA Injection'!"&amp;SUBSTITUTE(ADDRESS(1,MATCH(K$3,INDIRECT("'DA Injection'!"&amp;"2:2"),0)),"$1","")&amp;":"&amp;SUBSTITUTE(ADDRESS(1,MATCH(K$3,INDIRECT("'DA Injection'!"&amp;"2:2"),0)),"$1","")),'DA Injection'!$P:$P,"Plan",'DA Injection'!$G:$G,$B11)+SUMIFS(INDIRECT("'DA Injection'!"&amp;SUBSTITUTE(ADDRESS(1,MATCH(K$3,INDIRECT("'DA Injection'!"&amp;"2:2"),0)+1),"$1","")&amp;":"&amp;SUBSTITUTE(ADDRESS(1,MATCH(K$3,INDIRECT("'DA Injection'!"&amp;"2:2"),0)+1),"$1","")),'DA Injection'!$P:$P,"Plan",'DA Injection'!$G:$G,$B11))*$F11*$G11</f>
        <v>0</v>
      </c>
      <c r="L11" s="284">
        <f ca="1">(SUMIFS(INDIRECT("'DA Injection'!"&amp;SUBSTITUTE(ADDRESS(1,MATCH(L$3,INDIRECT("'DA Injection'!"&amp;"2:2"),0)),"$1","")&amp;":"&amp;SUBSTITUTE(ADDRESS(1,MATCH(L$3,INDIRECT("'DA Injection'!"&amp;"2:2"),0)),"$1","")),'DA Injection'!$P:$P,"Plan",'DA Injection'!$G:$G,$B11)+SUMIFS(INDIRECT("'DA Injection'!"&amp;SUBSTITUTE(ADDRESS(1,MATCH(L$3,INDIRECT("'DA Injection'!"&amp;"2:2"),0)+1),"$1","")&amp;":"&amp;SUBSTITUTE(ADDRESS(1,MATCH(L$3,INDIRECT("'DA Injection'!"&amp;"2:2"),0)+1),"$1","")),'DA Injection'!$P:$P,"Plan",'DA Injection'!$G:$G,$B11))*$F11*$G11</f>
        <v>51175.384615384617</v>
      </c>
      <c r="M11" s="284">
        <f ca="1">(SUMIFS(INDIRECT("'DA Injection'!"&amp;SUBSTITUTE(ADDRESS(1,MATCH(M$3,INDIRECT("'DA Injection'!"&amp;"2:2"),0)),"$1","")&amp;":"&amp;SUBSTITUTE(ADDRESS(1,MATCH(M$3,INDIRECT("'DA Injection'!"&amp;"2:2"),0)),"$1","")),'DA Injection'!$P:$P,"Plan",'DA Injection'!$G:$G,$B11)+SUMIFS(INDIRECT("'DA Injection'!"&amp;SUBSTITUTE(ADDRESS(1,MATCH(M$3,INDIRECT("'DA Injection'!"&amp;"2:2"),0)+1),"$1","")&amp;":"&amp;SUBSTITUTE(ADDRESS(1,MATCH(M$3,INDIRECT("'DA Injection'!"&amp;"2:2"),0)+1),"$1","")),'DA Injection'!$P:$P,"Plan",'DA Injection'!$G:$G,$B11))*$F11*$G11</f>
        <v>0</v>
      </c>
      <c r="N11" s="284">
        <f ca="1">(SUMIFS(INDIRECT("'DA Injection'!"&amp;SUBSTITUTE(ADDRESS(1,MATCH(N$3,INDIRECT("'DA Injection'!"&amp;"2:2"),0)),"$1","")&amp;":"&amp;SUBSTITUTE(ADDRESS(1,MATCH(N$3,INDIRECT("'DA Injection'!"&amp;"2:2"),0)),"$1","")),'DA Injection'!$P:$P,"Plan",'DA Injection'!$G:$G,$B11)+SUMIFS(INDIRECT("'DA Injection'!"&amp;SUBSTITUTE(ADDRESS(1,MATCH(N$3,INDIRECT("'DA Injection'!"&amp;"2:2"),0)+1),"$1","")&amp;":"&amp;SUBSTITUTE(ADDRESS(1,MATCH(N$3,INDIRECT("'DA Injection'!"&amp;"2:2"),0)+1),"$1","")),'DA Injection'!$P:$P,"Plan",'DA Injection'!$G:$G,$B11))*$F11*$G11</f>
        <v>0</v>
      </c>
      <c r="O11" s="284">
        <f ca="1">(SUMIFS(INDIRECT("'DA Injection'!"&amp;SUBSTITUTE(ADDRESS(1,MATCH(O$3,INDIRECT("'DA Injection'!"&amp;"2:2"),0)),"$1","")&amp;":"&amp;SUBSTITUTE(ADDRESS(1,MATCH(O$3,INDIRECT("'DA Injection'!"&amp;"2:2"),0)),"$1","")),'DA Injection'!$P:$P,"Plan",'DA Injection'!$G:$G,$B11)+SUMIFS(INDIRECT("'DA Injection'!"&amp;SUBSTITUTE(ADDRESS(1,MATCH(O$3,INDIRECT("'DA Injection'!"&amp;"2:2"),0)+1),"$1","")&amp;":"&amp;SUBSTITUTE(ADDRESS(1,MATCH(O$3,INDIRECT("'DA Injection'!"&amp;"2:2"),0)+1),"$1","")),'DA Injection'!$P:$P,"Plan",'DA Injection'!$G:$G,$B11))*$F11*$G11</f>
        <v>0</v>
      </c>
      <c r="P11" s="284">
        <f ca="1">(SUMIFS(INDIRECT("'DA Injection'!"&amp;SUBSTITUTE(ADDRESS(1,MATCH(P$3,INDIRECT("'DA Injection'!"&amp;"2:2"),0)),"$1","")&amp;":"&amp;SUBSTITUTE(ADDRESS(1,MATCH(P$3,INDIRECT("'DA Injection'!"&amp;"2:2"),0)),"$1","")),'DA Injection'!$P:$P,"Plan",'DA Injection'!$G:$G,$B11)+SUMIFS(INDIRECT("'DA Injection'!"&amp;SUBSTITUTE(ADDRESS(1,MATCH(P$3,INDIRECT("'DA Injection'!"&amp;"2:2"),0)+1),"$1","")&amp;":"&amp;SUBSTITUTE(ADDRESS(1,MATCH(P$3,INDIRECT("'DA Injection'!"&amp;"2:2"),0)+1),"$1","")),'DA Injection'!$P:$P,"Plan",'DA Injection'!$G:$G,$B11))*$F11*$G11</f>
        <v>0</v>
      </c>
      <c r="Q11" s="284">
        <f ca="1">(SUMIFS(INDIRECT("'DA Injection'!"&amp;SUBSTITUTE(ADDRESS(1,MATCH(Q$3,INDIRECT("'DA Injection'!"&amp;"2:2"),0)),"$1","")&amp;":"&amp;SUBSTITUTE(ADDRESS(1,MATCH(Q$3,INDIRECT("'DA Injection'!"&amp;"2:2"),0)),"$1","")),'DA Injection'!$P:$P,"Plan",'DA Injection'!$G:$G,$B11)+SUMIFS(INDIRECT("'DA Injection'!"&amp;SUBSTITUTE(ADDRESS(1,MATCH(Q$3,INDIRECT("'DA Injection'!"&amp;"2:2"),0)+1),"$1","")&amp;":"&amp;SUBSTITUTE(ADDRESS(1,MATCH(Q$3,INDIRECT("'DA Injection'!"&amp;"2:2"),0)+1),"$1","")),'DA Injection'!$P:$P,"Plan",'DA Injection'!$G:$G,$B11))*$F11*$G11</f>
        <v>0</v>
      </c>
      <c r="R11" s="284">
        <f ca="1">(SUMIFS(INDIRECT("'DA Injection'!"&amp;SUBSTITUTE(ADDRESS(1,MATCH(R$3,INDIRECT("'DA Injection'!"&amp;"2:2"),0)),"$1","")&amp;":"&amp;SUBSTITUTE(ADDRESS(1,MATCH(R$3,INDIRECT("'DA Injection'!"&amp;"2:2"),0)),"$1","")),'DA Injection'!$P:$P,"Plan",'DA Injection'!$G:$G,$B11)+SUMIFS(INDIRECT("'DA Injection'!"&amp;SUBSTITUTE(ADDRESS(1,MATCH(R$3,INDIRECT("'DA Injection'!"&amp;"2:2"),0)+1),"$1","")&amp;":"&amp;SUBSTITUTE(ADDRESS(1,MATCH(R$3,INDIRECT("'DA Injection'!"&amp;"2:2"),0)+1),"$1","")),'DA Injection'!$P:$P,"Plan",'DA Injection'!$G:$G,$B11))*$F11*$G11</f>
        <v>0</v>
      </c>
    </row>
    <row r="12" spans="2:18">
      <c r="B12" s="282" t="s">
        <v>190</v>
      </c>
      <c r="C12" s="282">
        <f>IFERROR(VLOOKUP(B12,'Code List'!B:J,2,0),"")</f>
        <v>3</v>
      </c>
      <c r="D12" s="205" t="str">
        <f>IFERROR(VLOOKUP(B12,'Code List'!B:J,8,0),"")</f>
        <v>0103-003252</v>
      </c>
      <c r="E12" s="205" t="str">
        <f>IFERROR(VLOOKUP(B12,'Code List'!B:J,7,0),"")</f>
        <v>HIPS/S834S1</v>
      </c>
      <c r="F12" s="205">
        <v>1</v>
      </c>
      <c r="G12" s="201">
        <f>VLOOKUP(B12,'Code List'!B:J,9,0)</f>
        <v>29</v>
      </c>
      <c r="H12" s="367">
        <f t="shared" ca="1" si="1"/>
        <v>0</v>
      </c>
      <c r="I12" s="284">
        <f ca="1">(SUMIFS(INDIRECT("'DA Injection'!"&amp;SUBSTITUTE(ADDRESS(1,MATCH(I$3,INDIRECT("'DA Injection'!"&amp;"2:2"),0)),"$1","")&amp;":"&amp;SUBSTITUTE(ADDRESS(1,MATCH(I$3,INDIRECT("'DA Injection'!"&amp;"2:2"),0)),"$1","")),'DA Injection'!$P:$P,"Plan",'DA Injection'!$G:$G,$B12)+SUMIFS(INDIRECT("'DA Injection'!"&amp;SUBSTITUTE(ADDRESS(1,MATCH(I$3,INDIRECT("'DA Injection'!"&amp;"2:2"),0)+1),"$1","")&amp;":"&amp;SUBSTITUTE(ADDRESS(1,MATCH(I$3,INDIRECT("'DA Injection'!"&amp;"2:2"),0)+1),"$1","")),'DA Injection'!$P:$P,"Plan",'DA Injection'!$G:$G,$B12))*$F12*$G12</f>
        <v>0</v>
      </c>
      <c r="J12" s="284">
        <f ca="1">(SUMIFS(INDIRECT("'DA Injection'!"&amp;SUBSTITUTE(ADDRESS(1,MATCH(J$3,INDIRECT("'DA Injection'!"&amp;"2:2"),0)),"$1","")&amp;":"&amp;SUBSTITUTE(ADDRESS(1,MATCH(J$3,INDIRECT("'DA Injection'!"&amp;"2:2"),0)),"$1","")),'DA Injection'!$P:$P,"Plan",'DA Injection'!$G:$G,$B12)+SUMIFS(INDIRECT("'DA Injection'!"&amp;SUBSTITUTE(ADDRESS(1,MATCH(J$3,INDIRECT("'DA Injection'!"&amp;"2:2"),0)+1),"$1","")&amp;":"&amp;SUBSTITUTE(ADDRESS(1,MATCH(J$3,INDIRECT("'DA Injection'!"&amp;"2:2"),0)+1),"$1","")),'DA Injection'!$P:$P,"Plan",'DA Injection'!$G:$G,$B12))*$F12*$G12</f>
        <v>0</v>
      </c>
      <c r="K12" s="284">
        <f ca="1">(SUMIFS(INDIRECT("'DA Injection'!"&amp;SUBSTITUTE(ADDRESS(1,MATCH(K$3,INDIRECT("'DA Injection'!"&amp;"2:2"),0)),"$1","")&amp;":"&amp;SUBSTITUTE(ADDRESS(1,MATCH(K$3,INDIRECT("'DA Injection'!"&amp;"2:2"),0)),"$1","")),'DA Injection'!$P:$P,"Plan",'DA Injection'!$G:$G,$B12)+SUMIFS(INDIRECT("'DA Injection'!"&amp;SUBSTITUTE(ADDRESS(1,MATCH(K$3,INDIRECT("'DA Injection'!"&amp;"2:2"),0)+1),"$1","")&amp;":"&amp;SUBSTITUTE(ADDRESS(1,MATCH(K$3,INDIRECT("'DA Injection'!"&amp;"2:2"),0)+1),"$1","")),'DA Injection'!$P:$P,"Plan",'DA Injection'!$G:$G,$B12))*$F12*$G12</f>
        <v>0</v>
      </c>
      <c r="L12" s="284">
        <f ca="1">(SUMIFS(INDIRECT("'DA Injection'!"&amp;SUBSTITUTE(ADDRESS(1,MATCH(L$3,INDIRECT("'DA Injection'!"&amp;"2:2"),0)),"$1","")&amp;":"&amp;SUBSTITUTE(ADDRESS(1,MATCH(L$3,INDIRECT("'DA Injection'!"&amp;"2:2"),0)),"$1","")),'DA Injection'!$P:$P,"Plan",'DA Injection'!$G:$G,$B12)+SUMIFS(INDIRECT("'DA Injection'!"&amp;SUBSTITUTE(ADDRESS(1,MATCH(L$3,INDIRECT("'DA Injection'!"&amp;"2:2"),0)+1),"$1","")&amp;":"&amp;SUBSTITUTE(ADDRESS(1,MATCH(L$3,INDIRECT("'DA Injection'!"&amp;"2:2"),0)+1),"$1","")),'DA Injection'!$P:$P,"Plan",'DA Injection'!$G:$G,$B12))*$F12*$G12</f>
        <v>0</v>
      </c>
      <c r="M12" s="284">
        <f ca="1">(SUMIFS(INDIRECT("'DA Injection'!"&amp;SUBSTITUTE(ADDRESS(1,MATCH(M$3,INDIRECT("'DA Injection'!"&amp;"2:2"),0)),"$1","")&amp;":"&amp;SUBSTITUTE(ADDRESS(1,MATCH(M$3,INDIRECT("'DA Injection'!"&amp;"2:2"),0)),"$1","")),'DA Injection'!$P:$P,"Plan",'DA Injection'!$G:$G,$B12)+SUMIFS(INDIRECT("'DA Injection'!"&amp;SUBSTITUTE(ADDRESS(1,MATCH(M$3,INDIRECT("'DA Injection'!"&amp;"2:2"),0)+1),"$1","")&amp;":"&amp;SUBSTITUTE(ADDRESS(1,MATCH(M$3,INDIRECT("'DA Injection'!"&amp;"2:2"),0)+1),"$1","")),'DA Injection'!$P:$P,"Plan",'DA Injection'!$G:$G,$B12))*$F12*$G12</f>
        <v>0</v>
      </c>
      <c r="N12" s="284">
        <f ca="1">(SUMIFS(INDIRECT("'DA Injection'!"&amp;SUBSTITUTE(ADDRESS(1,MATCH(N$3,INDIRECT("'DA Injection'!"&amp;"2:2"),0)),"$1","")&amp;":"&amp;SUBSTITUTE(ADDRESS(1,MATCH(N$3,INDIRECT("'DA Injection'!"&amp;"2:2"),0)),"$1","")),'DA Injection'!$P:$P,"Plan",'DA Injection'!$G:$G,$B12)+SUMIFS(INDIRECT("'DA Injection'!"&amp;SUBSTITUTE(ADDRESS(1,MATCH(N$3,INDIRECT("'DA Injection'!"&amp;"2:2"),0)+1),"$1","")&amp;":"&amp;SUBSTITUTE(ADDRESS(1,MATCH(N$3,INDIRECT("'DA Injection'!"&amp;"2:2"),0)+1),"$1","")),'DA Injection'!$P:$P,"Plan",'DA Injection'!$G:$G,$B12))*$F12*$G12</f>
        <v>0</v>
      </c>
      <c r="O12" s="284">
        <f ca="1">(SUMIFS(INDIRECT("'DA Injection'!"&amp;SUBSTITUTE(ADDRESS(1,MATCH(O$3,INDIRECT("'DA Injection'!"&amp;"2:2"),0)),"$1","")&amp;":"&amp;SUBSTITUTE(ADDRESS(1,MATCH(O$3,INDIRECT("'DA Injection'!"&amp;"2:2"),0)),"$1","")),'DA Injection'!$P:$P,"Plan",'DA Injection'!$G:$G,$B12)+SUMIFS(INDIRECT("'DA Injection'!"&amp;SUBSTITUTE(ADDRESS(1,MATCH(O$3,INDIRECT("'DA Injection'!"&amp;"2:2"),0)+1),"$1","")&amp;":"&amp;SUBSTITUTE(ADDRESS(1,MATCH(O$3,INDIRECT("'DA Injection'!"&amp;"2:2"),0)+1),"$1","")),'DA Injection'!$P:$P,"Plan",'DA Injection'!$G:$G,$B12))*$F12*$G12</f>
        <v>0</v>
      </c>
      <c r="P12" s="284">
        <f ca="1">(SUMIFS(INDIRECT("'DA Injection'!"&amp;SUBSTITUTE(ADDRESS(1,MATCH(P$3,INDIRECT("'DA Injection'!"&amp;"2:2"),0)),"$1","")&amp;":"&amp;SUBSTITUTE(ADDRESS(1,MATCH(P$3,INDIRECT("'DA Injection'!"&amp;"2:2"),0)),"$1","")),'DA Injection'!$P:$P,"Plan",'DA Injection'!$G:$G,$B12)+SUMIFS(INDIRECT("'DA Injection'!"&amp;SUBSTITUTE(ADDRESS(1,MATCH(P$3,INDIRECT("'DA Injection'!"&amp;"2:2"),0)+1),"$1","")&amp;":"&amp;SUBSTITUTE(ADDRESS(1,MATCH(P$3,INDIRECT("'DA Injection'!"&amp;"2:2"),0)+1),"$1","")),'DA Injection'!$P:$P,"Plan",'DA Injection'!$G:$G,$B12))*$F12*$G12</f>
        <v>0</v>
      </c>
      <c r="Q12" s="284">
        <f ca="1">(SUMIFS(INDIRECT("'DA Injection'!"&amp;SUBSTITUTE(ADDRESS(1,MATCH(Q$3,INDIRECT("'DA Injection'!"&amp;"2:2"),0)),"$1","")&amp;":"&amp;SUBSTITUTE(ADDRESS(1,MATCH(Q$3,INDIRECT("'DA Injection'!"&amp;"2:2"),0)),"$1","")),'DA Injection'!$P:$P,"Plan",'DA Injection'!$G:$G,$B12)+SUMIFS(INDIRECT("'DA Injection'!"&amp;SUBSTITUTE(ADDRESS(1,MATCH(Q$3,INDIRECT("'DA Injection'!"&amp;"2:2"),0)+1),"$1","")&amp;":"&amp;SUBSTITUTE(ADDRESS(1,MATCH(Q$3,INDIRECT("'DA Injection'!"&amp;"2:2"),0)+1),"$1","")),'DA Injection'!$P:$P,"Plan",'DA Injection'!$G:$G,$B12))*$F12*$G12</f>
        <v>0</v>
      </c>
      <c r="R12" s="284">
        <f ca="1">(SUMIFS(INDIRECT("'DA Injection'!"&amp;SUBSTITUTE(ADDRESS(1,MATCH(R$3,INDIRECT("'DA Injection'!"&amp;"2:2"),0)),"$1","")&amp;":"&amp;SUBSTITUTE(ADDRESS(1,MATCH(R$3,INDIRECT("'DA Injection'!"&amp;"2:2"),0)),"$1","")),'DA Injection'!$P:$P,"Plan",'DA Injection'!$G:$G,$B12)+SUMIFS(INDIRECT("'DA Injection'!"&amp;SUBSTITUTE(ADDRESS(1,MATCH(R$3,INDIRECT("'DA Injection'!"&amp;"2:2"),0)+1),"$1","")&amp;":"&amp;SUBSTITUTE(ADDRESS(1,MATCH(R$3,INDIRECT("'DA Injection'!"&amp;"2:2"),0)+1),"$1","")),'DA Injection'!$P:$P,"Plan",'DA Injection'!$G:$G,$B12))*$F12*$G12</f>
        <v>0</v>
      </c>
    </row>
    <row r="13" spans="2:18">
      <c r="B13" s="282" t="s">
        <v>189</v>
      </c>
      <c r="C13" s="282">
        <f>IFERROR(VLOOKUP(B13,'Code List'!B:J,2,0),"")</f>
        <v>3</v>
      </c>
      <c r="D13" s="205" t="str">
        <f>IFERROR(VLOOKUP(B13,'Code List'!B:J,8,0),"")</f>
        <v>0103-003252</v>
      </c>
      <c r="E13" s="205" t="str">
        <f>IFERROR(VLOOKUP(B13,'Code List'!B:J,7,0),"")</f>
        <v>HIPS/S834S1</v>
      </c>
      <c r="F13" s="205">
        <v>1</v>
      </c>
      <c r="G13" s="201">
        <f>VLOOKUP(B13,'Code List'!B:J,9,0)</f>
        <v>29</v>
      </c>
      <c r="H13" s="367">
        <f t="shared" ca="1" si="1"/>
        <v>0</v>
      </c>
      <c r="I13" s="284">
        <f ca="1">(SUMIFS(INDIRECT("'DA Injection'!"&amp;SUBSTITUTE(ADDRESS(1,MATCH(I$3,INDIRECT("'DA Injection'!"&amp;"2:2"),0)),"$1","")&amp;":"&amp;SUBSTITUTE(ADDRESS(1,MATCH(I$3,INDIRECT("'DA Injection'!"&amp;"2:2"),0)),"$1","")),'DA Injection'!$P:$P,"Plan",'DA Injection'!$G:$G,$B13)+SUMIFS(INDIRECT("'DA Injection'!"&amp;SUBSTITUTE(ADDRESS(1,MATCH(I$3,INDIRECT("'DA Injection'!"&amp;"2:2"),0)+1),"$1","")&amp;":"&amp;SUBSTITUTE(ADDRESS(1,MATCH(I$3,INDIRECT("'DA Injection'!"&amp;"2:2"),0)+1),"$1","")),'DA Injection'!$P:$P,"Plan",'DA Injection'!$G:$G,$B13))*$F13*$G13</f>
        <v>0</v>
      </c>
      <c r="J13" s="284">
        <f ca="1">(SUMIFS(INDIRECT("'DA Injection'!"&amp;SUBSTITUTE(ADDRESS(1,MATCH(J$3,INDIRECT("'DA Injection'!"&amp;"2:2"),0)),"$1","")&amp;":"&amp;SUBSTITUTE(ADDRESS(1,MATCH(J$3,INDIRECT("'DA Injection'!"&amp;"2:2"),0)),"$1","")),'DA Injection'!$P:$P,"Plan",'DA Injection'!$G:$G,$B13)+SUMIFS(INDIRECT("'DA Injection'!"&amp;SUBSTITUTE(ADDRESS(1,MATCH(J$3,INDIRECT("'DA Injection'!"&amp;"2:2"),0)+1),"$1","")&amp;":"&amp;SUBSTITUTE(ADDRESS(1,MATCH(J$3,INDIRECT("'DA Injection'!"&amp;"2:2"),0)+1),"$1","")),'DA Injection'!$P:$P,"Plan",'DA Injection'!$G:$G,$B13))*$F13*$G13</f>
        <v>0</v>
      </c>
      <c r="K13" s="284">
        <f ca="1">(SUMIFS(INDIRECT("'DA Injection'!"&amp;SUBSTITUTE(ADDRESS(1,MATCH(K$3,INDIRECT("'DA Injection'!"&amp;"2:2"),0)),"$1","")&amp;":"&amp;SUBSTITUTE(ADDRESS(1,MATCH(K$3,INDIRECT("'DA Injection'!"&amp;"2:2"),0)),"$1","")),'DA Injection'!$P:$P,"Plan",'DA Injection'!$G:$G,$B13)+SUMIFS(INDIRECT("'DA Injection'!"&amp;SUBSTITUTE(ADDRESS(1,MATCH(K$3,INDIRECT("'DA Injection'!"&amp;"2:2"),0)+1),"$1","")&amp;":"&amp;SUBSTITUTE(ADDRESS(1,MATCH(K$3,INDIRECT("'DA Injection'!"&amp;"2:2"),0)+1),"$1","")),'DA Injection'!$P:$P,"Plan",'DA Injection'!$G:$G,$B13))*$F13*$G13</f>
        <v>0</v>
      </c>
      <c r="L13" s="284">
        <f ca="1">(SUMIFS(INDIRECT("'DA Injection'!"&amp;SUBSTITUTE(ADDRESS(1,MATCH(L$3,INDIRECT("'DA Injection'!"&amp;"2:2"),0)),"$1","")&amp;":"&amp;SUBSTITUTE(ADDRESS(1,MATCH(L$3,INDIRECT("'DA Injection'!"&amp;"2:2"),0)),"$1","")),'DA Injection'!$P:$P,"Plan",'DA Injection'!$G:$G,$B13)+SUMIFS(INDIRECT("'DA Injection'!"&amp;SUBSTITUTE(ADDRESS(1,MATCH(L$3,INDIRECT("'DA Injection'!"&amp;"2:2"),0)+1),"$1","")&amp;":"&amp;SUBSTITUTE(ADDRESS(1,MATCH(L$3,INDIRECT("'DA Injection'!"&amp;"2:2"),0)+1),"$1","")),'DA Injection'!$P:$P,"Plan",'DA Injection'!$G:$G,$B13))*$F13*$G13</f>
        <v>0</v>
      </c>
      <c r="M13" s="284">
        <f ca="1">(SUMIFS(INDIRECT("'DA Injection'!"&amp;SUBSTITUTE(ADDRESS(1,MATCH(M$3,INDIRECT("'DA Injection'!"&amp;"2:2"),0)),"$1","")&amp;":"&amp;SUBSTITUTE(ADDRESS(1,MATCH(M$3,INDIRECT("'DA Injection'!"&amp;"2:2"),0)),"$1","")),'DA Injection'!$P:$P,"Plan",'DA Injection'!$G:$G,$B13)+SUMIFS(INDIRECT("'DA Injection'!"&amp;SUBSTITUTE(ADDRESS(1,MATCH(M$3,INDIRECT("'DA Injection'!"&amp;"2:2"),0)+1),"$1","")&amp;":"&amp;SUBSTITUTE(ADDRESS(1,MATCH(M$3,INDIRECT("'DA Injection'!"&amp;"2:2"),0)+1),"$1","")),'DA Injection'!$P:$P,"Plan",'DA Injection'!$G:$G,$B13))*$F13*$G13</f>
        <v>0</v>
      </c>
      <c r="N13" s="284">
        <f ca="1">(SUMIFS(INDIRECT("'DA Injection'!"&amp;SUBSTITUTE(ADDRESS(1,MATCH(N$3,INDIRECT("'DA Injection'!"&amp;"2:2"),0)),"$1","")&amp;":"&amp;SUBSTITUTE(ADDRESS(1,MATCH(N$3,INDIRECT("'DA Injection'!"&amp;"2:2"),0)),"$1","")),'DA Injection'!$P:$P,"Plan",'DA Injection'!$G:$G,$B13)+SUMIFS(INDIRECT("'DA Injection'!"&amp;SUBSTITUTE(ADDRESS(1,MATCH(N$3,INDIRECT("'DA Injection'!"&amp;"2:2"),0)+1),"$1","")&amp;":"&amp;SUBSTITUTE(ADDRESS(1,MATCH(N$3,INDIRECT("'DA Injection'!"&amp;"2:2"),0)+1),"$1","")),'DA Injection'!$P:$P,"Plan",'DA Injection'!$G:$G,$B13))*$F13*$G13</f>
        <v>0</v>
      </c>
      <c r="O13" s="284">
        <f ca="1">(SUMIFS(INDIRECT("'DA Injection'!"&amp;SUBSTITUTE(ADDRESS(1,MATCH(O$3,INDIRECT("'DA Injection'!"&amp;"2:2"),0)),"$1","")&amp;":"&amp;SUBSTITUTE(ADDRESS(1,MATCH(O$3,INDIRECT("'DA Injection'!"&amp;"2:2"),0)),"$1","")),'DA Injection'!$P:$P,"Plan",'DA Injection'!$G:$G,$B13)+SUMIFS(INDIRECT("'DA Injection'!"&amp;SUBSTITUTE(ADDRESS(1,MATCH(O$3,INDIRECT("'DA Injection'!"&amp;"2:2"),0)+1),"$1","")&amp;":"&amp;SUBSTITUTE(ADDRESS(1,MATCH(O$3,INDIRECT("'DA Injection'!"&amp;"2:2"),0)+1),"$1","")),'DA Injection'!$P:$P,"Plan",'DA Injection'!$G:$G,$B13))*$F13*$G13</f>
        <v>0</v>
      </c>
      <c r="P13" s="284">
        <f ca="1">(SUMIFS(INDIRECT("'DA Injection'!"&amp;SUBSTITUTE(ADDRESS(1,MATCH(P$3,INDIRECT("'DA Injection'!"&amp;"2:2"),0)),"$1","")&amp;":"&amp;SUBSTITUTE(ADDRESS(1,MATCH(P$3,INDIRECT("'DA Injection'!"&amp;"2:2"),0)),"$1","")),'DA Injection'!$P:$P,"Plan",'DA Injection'!$G:$G,$B13)+SUMIFS(INDIRECT("'DA Injection'!"&amp;SUBSTITUTE(ADDRESS(1,MATCH(P$3,INDIRECT("'DA Injection'!"&amp;"2:2"),0)+1),"$1","")&amp;":"&amp;SUBSTITUTE(ADDRESS(1,MATCH(P$3,INDIRECT("'DA Injection'!"&amp;"2:2"),0)+1),"$1","")),'DA Injection'!$P:$P,"Plan",'DA Injection'!$G:$G,$B13))*$F13*$G13</f>
        <v>0</v>
      </c>
      <c r="Q13" s="284">
        <f ca="1">(SUMIFS(INDIRECT("'DA Injection'!"&amp;SUBSTITUTE(ADDRESS(1,MATCH(Q$3,INDIRECT("'DA Injection'!"&amp;"2:2"),0)),"$1","")&amp;":"&amp;SUBSTITUTE(ADDRESS(1,MATCH(Q$3,INDIRECT("'DA Injection'!"&amp;"2:2"),0)),"$1","")),'DA Injection'!$P:$P,"Plan",'DA Injection'!$G:$G,$B13)+SUMIFS(INDIRECT("'DA Injection'!"&amp;SUBSTITUTE(ADDRESS(1,MATCH(Q$3,INDIRECT("'DA Injection'!"&amp;"2:2"),0)+1),"$1","")&amp;":"&amp;SUBSTITUTE(ADDRESS(1,MATCH(Q$3,INDIRECT("'DA Injection'!"&amp;"2:2"),0)+1),"$1","")),'DA Injection'!$P:$P,"Plan",'DA Injection'!$G:$G,$B13))*$F13*$G13</f>
        <v>0</v>
      </c>
      <c r="R13" s="284">
        <f ca="1">(SUMIFS(INDIRECT("'DA Injection'!"&amp;SUBSTITUTE(ADDRESS(1,MATCH(R$3,INDIRECT("'DA Injection'!"&amp;"2:2"),0)),"$1","")&amp;":"&amp;SUBSTITUTE(ADDRESS(1,MATCH(R$3,INDIRECT("'DA Injection'!"&amp;"2:2"),0)),"$1","")),'DA Injection'!$P:$P,"Plan",'DA Injection'!$G:$G,$B13)+SUMIFS(INDIRECT("'DA Injection'!"&amp;SUBSTITUTE(ADDRESS(1,MATCH(R$3,INDIRECT("'DA Injection'!"&amp;"2:2"),0)+1),"$1","")&amp;":"&amp;SUBSTITUTE(ADDRESS(1,MATCH(R$3,INDIRECT("'DA Injection'!"&amp;"2:2"),0)+1),"$1","")),'DA Injection'!$P:$P,"Plan",'DA Injection'!$G:$G,$B13))*$F13*$G13</f>
        <v>0</v>
      </c>
    </row>
    <row r="14" spans="2:18">
      <c r="B14" s="282" t="s">
        <v>176</v>
      </c>
      <c r="C14" s="282">
        <f>IFERROR(VLOOKUP(B14,'Code List'!B:J,2,0),"")</f>
        <v>3</v>
      </c>
      <c r="D14" s="205" t="str">
        <f>IFERROR(VLOOKUP(B14,'Code List'!B:J,8,0),"")</f>
        <v>0103-002641</v>
      </c>
      <c r="E14" s="205" t="str">
        <f>IFERROR(VLOOKUP(B14,'Code List'!B:J,7,0),"")</f>
        <v>POM, K300</v>
      </c>
      <c r="F14" s="205">
        <v>1</v>
      </c>
      <c r="G14" s="201">
        <f>VLOOKUP(B14,'Code List'!B:J,9,0)</f>
        <v>12.9</v>
      </c>
      <c r="H14" s="367">
        <f t="shared" ca="1" si="1"/>
        <v>0</v>
      </c>
      <c r="I14" s="284">
        <f ca="1">(SUMIFS(INDIRECT("'DA Injection'!"&amp;SUBSTITUTE(ADDRESS(1,MATCH(I$3,INDIRECT("'DA Injection'!"&amp;"2:2"),0)),"$1","")&amp;":"&amp;SUBSTITUTE(ADDRESS(1,MATCH(I$3,INDIRECT("'DA Injection'!"&amp;"2:2"),0)),"$1","")),'DA Injection'!$P:$P,"Plan",'DA Injection'!$G:$G,$B14)+SUMIFS(INDIRECT("'DA Injection'!"&amp;SUBSTITUTE(ADDRESS(1,MATCH(I$3,INDIRECT("'DA Injection'!"&amp;"2:2"),0)+1),"$1","")&amp;":"&amp;SUBSTITUTE(ADDRESS(1,MATCH(I$3,INDIRECT("'DA Injection'!"&amp;"2:2"),0)+1),"$1","")),'DA Injection'!$P:$P,"Plan",'DA Injection'!$G:$G,$B14))*$F14*$G14</f>
        <v>0</v>
      </c>
      <c r="J14" s="284">
        <f ca="1">(SUMIFS(INDIRECT("'DA Injection'!"&amp;SUBSTITUTE(ADDRESS(1,MATCH(J$3,INDIRECT("'DA Injection'!"&amp;"2:2"),0)),"$1","")&amp;":"&amp;SUBSTITUTE(ADDRESS(1,MATCH(J$3,INDIRECT("'DA Injection'!"&amp;"2:2"),0)),"$1","")),'DA Injection'!$P:$P,"Plan",'DA Injection'!$G:$G,$B14)+SUMIFS(INDIRECT("'DA Injection'!"&amp;SUBSTITUTE(ADDRESS(1,MATCH(J$3,INDIRECT("'DA Injection'!"&amp;"2:2"),0)+1),"$1","")&amp;":"&amp;SUBSTITUTE(ADDRESS(1,MATCH(J$3,INDIRECT("'DA Injection'!"&amp;"2:2"),0)+1),"$1","")),'DA Injection'!$P:$P,"Plan",'DA Injection'!$G:$G,$B14))*$F14*$G14</f>
        <v>0</v>
      </c>
      <c r="K14" s="284">
        <f ca="1">(SUMIFS(INDIRECT("'DA Injection'!"&amp;SUBSTITUTE(ADDRESS(1,MATCH(K$3,INDIRECT("'DA Injection'!"&amp;"2:2"),0)),"$1","")&amp;":"&amp;SUBSTITUTE(ADDRESS(1,MATCH(K$3,INDIRECT("'DA Injection'!"&amp;"2:2"),0)),"$1","")),'DA Injection'!$P:$P,"Plan",'DA Injection'!$G:$G,$B14)+SUMIFS(INDIRECT("'DA Injection'!"&amp;SUBSTITUTE(ADDRESS(1,MATCH(K$3,INDIRECT("'DA Injection'!"&amp;"2:2"),0)+1),"$1","")&amp;":"&amp;SUBSTITUTE(ADDRESS(1,MATCH(K$3,INDIRECT("'DA Injection'!"&amp;"2:2"),0)+1),"$1","")),'DA Injection'!$P:$P,"Plan",'DA Injection'!$G:$G,$B14))*$F14*$G14</f>
        <v>0</v>
      </c>
      <c r="L14" s="284">
        <f ca="1">(SUMIFS(INDIRECT("'DA Injection'!"&amp;SUBSTITUTE(ADDRESS(1,MATCH(L$3,INDIRECT("'DA Injection'!"&amp;"2:2"),0)),"$1","")&amp;":"&amp;SUBSTITUTE(ADDRESS(1,MATCH(L$3,INDIRECT("'DA Injection'!"&amp;"2:2"),0)),"$1","")),'DA Injection'!$P:$P,"Plan",'DA Injection'!$G:$G,$B14)+SUMIFS(INDIRECT("'DA Injection'!"&amp;SUBSTITUTE(ADDRESS(1,MATCH(L$3,INDIRECT("'DA Injection'!"&amp;"2:2"),0)+1),"$1","")&amp;":"&amp;SUBSTITUTE(ADDRESS(1,MATCH(L$3,INDIRECT("'DA Injection'!"&amp;"2:2"),0)+1),"$1","")),'DA Injection'!$P:$P,"Plan",'DA Injection'!$G:$G,$B14))*$F14*$G14</f>
        <v>0</v>
      </c>
      <c r="M14" s="284">
        <f ca="1">(SUMIFS(INDIRECT("'DA Injection'!"&amp;SUBSTITUTE(ADDRESS(1,MATCH(M$3,INDIRECT("'DA Injection'!"&amp;"2:2"),0)),"$1","")&amp;":"&amp;SUBSTITUTE(ADDRESS(1,MATCH(M$3,INDIRECT("'DA Injection'!"&amp;"2:2"),0)),"$1","")),'DA Injection'!$P:$P,"Plan",'DA Injection'!$G:$G,$B14)+SUMIFS(INDIRECT("'DA Injection'!"&amp;SUBSTITUTE(ADDRESS(1,MATCH(M$3,INDIRECT("'DA Injection'!"&amp;"2:2"),0)+1),"$1","")&amp;":"&amp;SUBSTITUTE(ADDRESS(1,MATCH(M$3,INDIRECT("'DA Injection'!"&amp;"2:2"),0)+1),"$1","")),'DA Injection'!$P:$P,"Plan",'DA Injection'!$G:$G,$B14))*$F14*$G14</f>
        <v>0</v>
      </c>
      <c r="N14" s="284">
        <f ca="1">(SUMIFS(INDIRECT("'DA Injection'!"&amp;SUBSTITUTE(ADDRESS(1,MATCH(N$3,INDIRECT("'DA Injection'!"&amp;"2:2"),0)),"$1","")&amp;":"&amp;SUBSTITUTE(ADDRESS(1,MATCH(N$3,INDIRECT("'DA Injection'!"&amp;"2:2"),0)),"$1","")),'DA Injection'!$P:$P,"Plan",'DA Injection'!$G:$G,$B14)+SUMIFS(INDIRECT("'DA Injection'!"&amp;SUBSTITUTE(ADDRESS(1,MATCH(N$3,INDIRECT("'DA Injection'!"&amp;"2:2"),0)+1),"$1","")&amp;":"&amp;SUBSTITUTE(ADDRESS(1,MATCH(N$3,INDIRECT("'DA Injection'!"&amp;"2:2"),0)+1),"$1","")),'DA Injection'!$P:$P,"Plan",'DA Injection'!$G:$G,$B14))*$F14*$G14</f>
        <v>0</v>
      </c>
      <c r="O14" s="284">
        <f ca="1">(SUMIFS(INDIRECT("'DA Injection'!"&amp;SUBSTITUTE(ADDRESS(1,MATCH(O$3,INDIRECT("'DA Injection'!"&amp;"2:2"),0)),"$1","")&amp;":"&amp;SUBSTITUTE(ADDRESS(1,MATCH(O$3,INDIRECT("'DA Injection'!"&amp;"2:2"),0)),"$1","")),'DA Injection'!$P:$P,"Plan",'DA Injection'!$G:$G,$B14)+SUMIFS(INDIRECT("'DA Injection'!"&amp;SUBSTITUTE(ADDRESS(1,MATCH(O$3,INDIRECT("'DA Injection'!"&amp;"2:2"),0)+1),"$1","")&amp;":"&amp;SUBSTITUTE(ADDRESS(1,MATCH(O$3,INDIRECT("'DA Injection'!"&amp;"2:2"),0)+1),"$1","")),'DA Injection'!$P:$P,"Plan",'DA Injection'!$G:$G,$B14))*$F14*$G14</f>
        <v>0</v>
      </c>
      <c r="P14" s="284">
        <f ca="1">(SUMIFS(INDIRECT("'DA Injection'!"&amp;SUBSTITUTE(ADDRESS(1,MATCH(P$3,INDIRECT("'DA Injection'!"&amp;"2:2"),0)),"$1","")&amp;":"&amp;SUBSTITUTE(ADDRESS(1,MATCH(P$3,INDIRECT("'DA Injection'!"&amp;"2:2"),0)),"$1","")),'DA Injection'!$P:$P,"Plan",'DA Injection'!$G:$G,$B14)+SUMIFS(INDIRECT("'DA Injection'!"&amp;SUBSTITUTE(ADDRESS(1,MATCH(P$3,INDIRECT("'DA Injection'!"&amp;"2:2"),0)+1),"$1","")&amp;":"&amp;SUBSTITUTE(ADDRESS(1,MATCH(P$3,INDIRECT("'DA Injection'!"&amp;"2:2"),0)+1),"$1","")),'DA Injection'!$P:$P,"Plan",'DA Injection'!$G:$G,$B14))*$F14*$G14</f>
        <v>0</v>
      </c>
      <c r="Q14" s="284">
        <f ca="1">(SUMIFS(INDIRECT("'DA Injection'!"&amp;SUBSTITUTE(ADDRESS(1,MATCH(Q$3,INDIRECT("'DA Injection'!"&amp;"2:2"),0)),"$1","")&amp;":"&amp;SUBSTITUTE(ADDRESS(1,MATCH(Q$3,INDIRECT("'DA Injection'!"&amp;"2:2"),0)),"$1","")),'DA Injection'!$P:$P,"Plan",'DA Injection'!$G:$G,$B14)+SUMIFS(INDIRECT("'DA Injection'!"&amp;SUBSTITUTE(ADDRESS(1,MATCH(Q$3,INDIRECT("'DA Injection'!"&amp;"2:2"),0)+1),"$1","")&amp;":"&amp;SUBSTITUTE(ADDRESS(1,MATCH(Q$3,INDIRECT("'DA Injection'!"&amp;"2:2"),0)+1),"$1","")),'DA Injection'!$P:$P,"Plan",'DA Injection'!$G:$G,$B14))*$F14*$G14</f>
        <v>0</v>
      </c>
      <c r="R14" s="284">
        <f ca="1">(SUMIFS(INDIRECT("'DA Injection'!"&amp;SUBSTITUTE(ADDRESS(1,MATCH(R$3,INDIRECT("'DA Injection'!"&amp;"2:2"),0)),"$1","")&amp;":"&amp;SUBSTITUTE(ADDRESS(1,MATCH(R$3,INDIRECT("'DA Injection'!"&amp;"2:2"),0)),"$1","")),'DA Injection'!$P:$P,"Plan",'DA Injection'!$G:$G,$B14)+SUMIFS(INDIRECT("'DA Injection'!"&amp;SUBSTITUTE(ADDRESS(1,MATCH(R$3,INDIRECT("'DA Injection'!"&amp;"2:2"),0)+1),"$1","")&amp;":"&amp;SUBSTITUTE(ADDRESS(1,MATCH(R$3,INDIRECT("'DA Injection'!"&amp;"2:2"),0)+1),"$1","")),'DA Injection'!$P:$P,"Plan",'DA Injection'!$G:$G,$B14))*$F14*$G14</f>
        <v>0</v>
      </c>
    </row>
    <row r="15" spans="2:18">
      <c r="B15" s="282" t="s">
        <v>248</v>
      </c>
      <c r="C15" s="282">
        <f>IFERROR(VLOOKUP(B15,'Code List'!B:J,2,0),"")</f>
        <v>3</v>
      </c>
      <c r="D15" s="205" t="str">
        <f>IFERROR(VLOOKUP(B15,'Code List'!B:J,8,0),"")</f>
        <v>0103-002641</v>
      </c>
      <c r="E15" s="205" t="str">
        <f>IFERROR(VLOOKUP(B15,'Code List'!B:J,7,0),"")</f>
        <v>POM, K300</v>
      </c>
      <c r="F15" s="205">
        <v>1</v>
      </c>
      <c r="G15" s="201">
        <f>VLOOKUP(B15,'Code List'!B:J,9,0)</f>
        <v>8.9</v>
      </c>
      <c r="H15" s="367">
        <f t="shared" ca="1" si="1"/>
        <v>0</v>
      </c>
      <c r="I15" s="284">
        <f ca="1">(SUMIFS(INDIRECT("'DA Injection'!"&amp;SUBSTITUTE(ADDRESS(1,MATCH(I$3,INDIRECT("'DA Injection'!"&amp;"2:2"),0)),"$1","")&amp;":"&amp;SUBSTITUTE(ADDRESS(1,MATCH(I$3,INDIRECT("'DA Injection'!"&amp;"2:2"),0)),"$1","")),'DA Injection'!$P:$P,"Plan",'DA Injection'!$G:$G,$B15)+SUMIFS(INDIRECT("'DA Injection'!"&amp;SUBSTITUTE(ADDRESS(1,MATCH(I$3,INDIRECT("'DA Injection'!"&amp;"2:2"),0)+1),"$1","")&amp;":"&amp;SUBSTITUTE(ADDRESS(1,MATCH(I$3,INDIRECT("'DA Injection'!"&amp;"2:2"),0)+1),"$1","")),'DA Injection'!$P:$P,"Plan",'DA Injection'!$G:$G,$B15))*$F15*$G15</f>
        <v>0</v>
      </c>
      <c r="J15" s="284">
        <f ca="1">(SUMIFS(INDIRECT("'DA Injection'!"&amp;SUBSTITUTE(ADDRESS(1,MATCH(J$3,INDIRECT("'DA Injection'!"&amp;"2:2"),0)),"$1","")&amp;":"&amp;SUBSTITUTE(ADDRESS(1,MATCH(J$3,INDIRECT("'DA Injection'!"&amp;"2:2"),0)),"$1","")),'DA Injection'!$P:$P,"Plan",'DA Injection'!$G:$G,$B15)+SUMIFS(INDIRECT("'DA Injection'!"&amp;SUBSTITUTE(ADDRESS(1,MATCH(J$3,INDIRECT("'DA Injection'!"&amp;"2:2"),0)+1),"$1","")&amp;":"&amp;SUBSTITUTE(ADDRESS(1,MATCH(J$3,INDIRECT("'DA Injection'!"&amp;"2:2"),0)+1),"$1","")),'DA Injection'!$P:$P,"Plan",'DA Injection'!$G:$G,$B15))*$F15*$G15</f>
        <v>0</v>
      </c>
      <c r="K15" s="284">
        <f ca="1">(SUMIFS(INDIRECT("'DA Injection'!"&amp;SUBSTITUTE(ADDRESS(1,MATCH(K$3,INDIRECT("'DA Injection'!"&amp;"2:2"),0)),"$1","")&amp;":"&amp;SUBSTITUTE(ADDRESS(1,MATCH(K$3,INDIRECT("'DA Injection'!"&amp;"2:2"),0)),"$1","")),'DA Injection'!$P:$P,"Plan",'DA Injection'!$G:$G,$B15)+SUMIFS(INDIRECT("'DA Injection'!"&amp;SUBSTITUTE(ADDRESS(1,MATCH(K$3,INDIRECT("'DA Injection'!"&amp;"2:2"),0)+1),"$1","")&amp;":"&amp;SUBSTITUTE(ADDRESS(1,MATCH(K$3,INDIRECT("'DA Injection'!"&amp;"2:2"),0)+1),"$1","")),'DA Injection'!$P:$P,"Plan",'DA Injection'!$G:$G,$B15))*$F15*$G15</f>
        <v>0</v>
      </c>
      <c r="L15" s="284">
        <f ca="1">(SUMIFS(INDIRECT("'DA Injection'!"&amp;SUBSTITUTE(ADDRESS(1,MATCH(L$3,INDIRECT("'DA Injection'!"&amp;"2:2"),0)),"$1","")&amp;":"&amp;SUBSTITUTE(ADDRESS(1,MATCH(L$3,INDIRECT("'DA Injection'!"&amp;"2:2"),0)),"$1","")),'DA Injection'!$P:$P,"Plan",'DA Injection'!$G:$G,$B15)+SUMIFS(INDIRECT("'DA Injection'!"&amp;SUBSTITUTE(ADDRESS(1,MATCH(L$3,INDIRECT("'DA Injection'!"&amp;"2:2"),0)+1),"$1","")&amp;":"&amp;SUBSTITUTE(ADDRESS(1,MATCH(L$3,INDIRECT("'DA Injection'!"&amp;"2:2"),0)+1),"$1","")),'DA Injection'!$P:$P,"Plan",'DA Injection'!$G:$G,$B15))*$F15*$G15</f>
        <v>0</v>
      </c>
      <c r="M15" s="284">
        <f ca="1">(SUMIFS(INDIRECT("'DA Injection'!"&amp;SUBSTITUTE(ADDRESS(1,MATCH(M$3,INDIRECT("'DA Injection'!"&amp;"2:2"),0)),"$1","")&amp;":"&amp;SUBSTITUTE(ADDRESS(1,MATCH(M$3,INDIRECT("'DA Injection'!"&amp;"2:2"),0)),"$1","")),'DA Injection'!$P:$P,"Plan",'DA Injection'!$G:$G,$B15)+SUMIFS(INDIRECT("'DA Injection'!"&amp;SUBSTITUTE(ADDRESS(1,MATCH(M$3,INDIRECT("'DA Injection'!"&amp;"2:2"),0)+1),"$1","")&amp;":"&amp;SUBSTITUTE(ADDRESS(1,MATCH(M$3,INDIRECT("'DA Injection'!"&amp;"2:2"),0)+1),"$1","")),'DA Injection'!$P:$P,"Plan",'DA Injection'!$G:$G,$B15))*$F15*$G15</f>
        <v>0</v>
      </c>
      <c r="N15" s="284">
        <f ca="1">(SUMIFS(INDIRECT("'DA Injection'!"&amp;SUBSTITUTE(ADDRESS(1,MATCH(N$3,INDIRECT("'DA Injection'!"&amp;"2:2"),0)),"$1","")&amp;":"&amp;SUBSTITUTE(ADDRESS(1,MATCH(N$3,INDIRECT("'DA Injection'!"&amp;"2:2"),0)),"$1","")),'DA Injection'!$P:$P,"Plan",'DA Injection'!$G:$G,$B15)+SUMIFS(INDIRECT("'DA Injection'!"&amp;SUBSTITUTE(ADDRESS(1,MATCH(N$3,INDIRECT("'DA Injection'!"&amp;"2:2"),0)+1),"$1","")&amp;":"&amp;SUBSTITUTE(ADDRESS(1,MATCH(N$3,INDIRECT("'DA Injection'!"&amp;"2:2"),0)+1),"$1","")),'DA Injection'!$P:$P,"Plan",'DA Injection'!$G:$G,$B15))*$F15*$G15</f>
        <v>0</v>
      </c>
      <c r="O15" s="284">
        <f ca="1">(SUMIFS(INDIRECT("'DA Injection'!"&amp;SUBSTITUTE(ADDRESS(1,MATCH(O$3,INDIRECT("'DA Injection'!"&amp;"2:2"),0)),"$1","")&amp;":"&amp;SUBSTITUTE(ADDRESS(1,MATCH(O$3,INDIRECT("'DA Injection'!"&amp;"2:2"),0)),"$1","")),'DA Injection'!$P:$P,"Plan",'DA Injection'!$G:$G,$B15)+SUMIFS(INDIRECT("'DA Injection'!"&amp;SUBSTITUTE(ADDRESS(1,MATCH(O$3,INDIRECT("'DA Injection'!"&amp;"2:2"),0)+1),"$1","")&amp;":"&amp;SUBSTITUTE(ADDRESS(1,MATCH(O$3,INDIRECT("'DA Injection'!"&amp;"2:2"),0)+1),"$1","")),'DA Injection'!$P:$P,"Plan",'DA Injection'!$G:$G,$B15))*$F15*$G15</f>
        <v>0</v>
      </c>
      <c r="P15" s="284">
        <f ca="1">(SUMIFS(INDIRECT("'DA Injection'!"&amp;SUBSTITUTE(ADDRESS(1,MATCH(P$3,INDIRECT("'DA Injection'!"&amp;"2:2"),0)),"$1","")&amp;":"&amp;SUBSTITUTE(ADDRESS(1,MATCH(P$3,INDIRECT("'DA Injection'!"&amp;"2:2"),0)),"$1","")),'DA Injection'!$P:$P,"Plan",'DA Injection'!$G:$G,$B15)+SUMIFS(INDIRECT("'DA Injection'!"&amp;SUBSTITUTE(ADDRESS(1,MATCH(P$3,INDIRECT("'DA Injection'!"&amp;"2:2"),0)+1),"$1","")&amp;":"&amp;SUBSTITUTE(ADDRESS(1,MATCH(P$3,INDIRECT("'DA Injection'!"&amp;"2:2"),0)+1),"$1","")),'DA Injection'!$P:$P,"Plan",'DA Injection'!$G:$G,$B15))*$F15*$G15</f>
        <v>0</v>
      </c>
      <c r="Q15" s="284">
        <f ca="1">(SUMIFS(INDIRECT("'DA Injection'!"&amp;SUBSTITUTE(ADDRESS(1,MATCH(Q$3,INDIRECT("'DA Injection'!"&amp;"2:2"),0)),"$1","")&amp;":"&amp;SUBSTITUTE(ADDRESS(1,MATCH(Q$3,INDIRECT("'DA Injection'!"&amp;"2:2"),0)),"$1","")),'DA Injection'!$P:$P,"Plan",'DA Injection'!$G:$G,$B15)+SUMIFS(INDIRECT("'DA Injection'!"&amp;SUBSTITUTE(ADDRESS(1,MATCH(Q$3,INDIRECT("'DA Injection'!"&amp;"2:2"),0)+1),"$1","")&amp;":"&amp;SUBSTITUTE(ADDRESS(1,MATCH(Q$3,INDIRECT("'DA Injection'!"&amp;"2:2"),0)+1),"$1","")),'DA Injection'!$P:$P,"Plan",'DA Injection'!$G:$G,$B15))*$F15*$G15</f>
        <v>0</v>
      </c>
      <c r="R15" s="284">
        <f ca="1">(SUMIFS(INDIRECT("'DA Injection'!"&amp;SUBSTITUTE(ADDRESS(1,MATCH(R$3,INDIRECT("'DA Injection'!"&amp;"2:2"),0)),"$1","")&amp;":"&amp;SUBSTITUTE(ADDRESS(1,MATCH(R$3,INDIRECT("'DA Injection'!"&amp;"2:2"),0)),"$1","")),'DA Injection'!$P:$P,"Plan",'DA Injection'!$G:$G,$B15)+SUMIFS(INDIRECT("'DA Injection'!"&amp;SUBSTITUTE(ADDRESS(1,MATCH(R$3,INDIRECT("'DA Injection'!"&amp;"2:2"),0)+1),"$1","")&amp;":"&amp;SUBSTITUTE(ADDRESS(1,MATCH(R$3,INDIRECT("'DA Injection'!"&amp;"2:2"),0)+1),"$1","")),'DA Injection'!$P:$P,"Plan",'DA Injection'!$G:$G,$B15))*$F15*$G15</f>
        <v>0</v>
      </c>
    </row>
    <row r="16" spans="2:18">
      <c r="B16" s="282" t="s">
        <v>73</v>
      </c>
      <c r="C16" s="282">
        <f>IFERROR(VLOOKUP(B16,'Code List'!B:J,2,0),"")</f>
        <v>4</v>
      </c>
      <c r="D16" s="205" t="str">
        <f>IFERROR(VLOOKUP(B16,'Code List'!B:J,8,0),"")</f>
        <v>0103-003252</v>
      </c>
      <c r="E16" s="205" t="str">
        <f>IFERROR(VLOOKUP(B16,'Code List'!B:J,7,0),"")</f>
        <v>HIPS/'S834S1</v>
      </c>
      <c r="F16" s="205">
        <v>1</v>
      </c>
      <c r="G16" s="201">
        <f>VLOOKUP(B16,'Code List'!B:J,9,0)</f>
        <v>22.6</v>
      </c>
      <c r="H16" s="367">
        <f t="shared" ca="1" si="1"/>
        <v>0</v>
      </c>
      <c r="I16" s="284">
        <f ca="1">(SUMIFS(INDIRECT("'DA Injection'!"&amp;SUBSTITUTE(ADDRESS(1,MATCH(I$3,INDIRECT("'DA Injection'!"&amp;"2:2"),0)),"$1","")&amp;":"&amp;SUBSTITUTE(ADDRESS(1,MATCH(I$3,INDIRECT("'DA Injection'!"&amp;"2:2"),0)),"$1","")),'DA Injection'!$P:$P,"Plan",'DA Injection'!$G:$G,$B16)+SUMIFS(INDIRECT("'DA Injection'!"&amp;SUBSTITUTE(ADDRESS(1,MATCH(I$3,INDIRECT("'DA Injection'!"&amp;"2:2"),0)+1),"$1","")&amp;":"&amp;SUBSTITUTE(ADDRESS(1,MATCH(I$3,INDIRECT("'DA Injection'!"&amp;"2:2"),0)+1),"$1","")),'DA Injection'!$P:$P,"Plan",'DA Injection'!$G:$G,$B16))*$F16*$G16</f>
        <v>0</v>
      </c>
      <c r="J16" s="284">
        <f ca="1">(SUMIFS(INDIRECT("'DA Injection'!"&amp;SUBSTITUTE(ADDRESS(1,MATCH(J$3,INDIRECT("'DA Injection'!"&amp;"2:2"),0)),"$1","")&amp;":"&amp;SUBSTITUTE(ADDRESS(1,MATCH(J$3,INDIRECT("'DA Injection'!"&amp;"2:2"),0)),"$1","")),'DA Injection'!$P:$P,"Plan",'DA Injection'!$G:$G,$B16)+SUMIFS(INDIRECT("'DA Injection'!"&amp;SUBSTITUTE(ADDRESS(1,MATCH(J$3,INDIRECT("'DA Injection'!"&amp;"2:2"),0)+1),"$1","")&amp;":"&amp;SUBSTITUTE(ADDRESS(1,MATCH(J$3,INDIRECT("'DA Injection'!"&amp;"2:2"),0)+1),"$1","")),'DA Injection'!$P:$P,"Plan",'DA Injection'!$G:$G,$B16))*$F16*$G16</f>
        <v>0</v>
      </c>
      <c r="K16" s="284">
        <f ca="1">(SUMIFS(INDIRECT("'DA Injection'!"&amp;SUBSTITUTE(ADDRESS(1,MATCH(K$3,INDIRECT("'DA Injection'!"&amp;"2:2"),0)),"$1","")&amp;":"&amp;SUBSTITUTE(ADDRESS(1,MATCH(K$3,INDIRECT("'DA Injection'!"&amp;"2:2"),0)),"$1","")),'DA Injection'!$P:$P,"Plan",'DA Injection'!$G:$G,$B16)+SUMIFS(INDIRECT("'DA Injection'!"&amp;SUBSTITUTE(ADDRESS(1,MATCH(K$3,INDIRECT("'DA Injection'!"&amp;"2:2"),0)+1),"$1","")&amp;":"&amp;SUBSTITUTE(ADDRESS(1,MATCH(K$3,INDIRECT("'DA Injection'!"&amp;"2:2"),0)+1),"$1","")),'DA Injection'!$P:$P,"Plan",'DA Injection'!$G:$G,$B16))*$F16*$G16</f>
        <v>0</v>
      </c>
      <c r="L16" s="284">
        <f ca="1">(SUMIFS(INDIRECT("'DA Injection'!"&amp;SUBSTITUTE(ADDRESS(1,MATCH(L$3,INDIRECT("'DA Injection'!"&amp;"2:2"),0)),"$1","")&amp;":"&amp;SUBSTITUTE(ADDRESS(1,MATCH(L$3,INDIRECT("'DA Injection'!"&amp;"2:2"),0)),"$1","")),'DA Injection'!$P:$P,"Plan",'DA Injection'!$G:$G,$B16)+SUMIFS(INDIRECT("'DA Injection'!"&amp;SUBSTITUTE(ADDRESS(1,MATCH(L$3,INDIRECT("'DA Injection'!"&amp;"2:2"),0)+1),"$1","")&amp;":"&amp;SUBSTITUTE(ADDRESS(1,MATCH(L$3,INDIRECT("'DA Injection'!"&amp;"2:2"),0)+1),"$1","")),'DA Injection'!$P:$P,"Plan",'DA Injection'!$G:$G,$B16))*$F16*$G16</f>
        <v>0</v>
      </c>
      <c r="M16" s="284">
        <f ca="1">(SUMIFS(INDIRECT("'DA Injection'!"&amp;SUBSTITUTE(ADDRESS(1,MATCH(M$3,INDIRECT("'DA Injection'!"&amp;"2:2"),0)),"$1","")&amp;":"&amp;SUBSTITUTE(ADDRESS(1,MATCH(M$3,INDIRECT("'DA Injection'!"&amp;"2:2"),0)),"$1","")),'DA Injection'!$P:$P,"Plan",'DA Injection'!$G:$G,$B16)+SUMIFS(INDIRECT("'DA Injection'!"&amp;SUBSTITUTE(ADDRESS(1,MATCH(M$3,INDIRECT("'DA Injection'!"&amp;"2:2"),0)+1),"$1","")&amp;":"&amp;SUBSTITUTE(ADDRESS(1,MATCH(M$3,INDIRECT("'DA Injection'!"&amp;"2:2"),0)+1),"$1","")),'DA Injection'!$P:$P,"Plan",'DA Injection'!$G:$G,$B16))*$F16*$G16</f>
        <v>0</v>
      </c>
      <c r="N16" s="284">
        <f ca="1">(SUMIFS(INDIRECT("'DA Injection'!"&amp;SUBSTITUTE(ADDRESS(1,MATCH(N$3,INDIRECT("'DA Injection'!"&amp;"2:2"),0)),"$1","")&amp;":"&amp;SUBSTITUTE(ADDRESS(1,MATCH(N$3,INDIRECT("'DA Injection'!"&amp;"2:2"),0)),"$1","")),'DA Injection'!$P:$P,"Plan",'DA Injection'!$G:$G,$B16)+SUMIFS(INDIRECT("'DA Injection'!"&amp;SUBSTITUTE(ADDRESS(1,MATCH(N$3,INDIRECT("'DA Injection'!"&amp;"2:2"),0)+1),"$1","")&amp;":"&amp;SUBSTITUTE(ADDRESS(1,MATCH(N$3,INDIRECT("'DA Injection'!"&amp;"2:2"),0)+1),"$1","")),'DA Injection'!$P:$P,"Plan",'DA Injection'!$G:$G,$B16))*$F16*$G16</f>
        <v>0</v>
      </c>
      <c r="O16" s="284">
        <f ca="1">(SUMIFS(INDIRECT("'DA Injection'!"&amp;SUBSTITUTE(ADDRESS(1,MATCH(O$3,INDIRECT("'DA Injection'!"&amp;"2:2"),0)),"$1","")&amp;":"&amp;SUBSTITUTE(ADDRESS(1,MATCH(O$3,INDIRECT("'DA Injection'!"&amp;"2:2"),0)),"$1","")),'DA Injection'!$P:$P,"Plan",'DA Injection'!$G:$G,$B16)+SUMIFS(INDIRECT("'DA Injection'!"&amp;SUBSTITUTE(ADDRESS(1,MATCH(O$3,INDIRECT("'DA Injection'!"&amp;"2:2"),0)+1),"$1","")&amp;":"&amp;SUBSTITUTE(ADDRESS(1,MATCH(O$3,INDIRECT("'DA Injection'!"&amp;"2:2"),0)+1),"$1","")),'DA Injection'!$P:$P,"Plan",'DA Injection'!$G:$G,$B16))*$F16*$G16</f>
        <v>0</v>
      </c>
      <c r="P16" s="284">
        <f ca="1">(SUMIFS(INDIRECT("'DA Injection'!"&amp;SUBSTITUTE(ADDRESS(1,MATCH(P$3,INDIRECT("'DA Injection'!"&amp;"2:2"),0)),"$1","")&amp;":"&amp;SUBSTITUTE(ADDRESS(1,MATCH(P$3,INDIRECT("'DA Injection'!"&amp;"2:2"),0)),"$1","")),'DA Injection'!$P:$P,"Plan",'DA Injection'!$G:$G,$B16)+SUMIFS(INDIRECT("'DA Injection'!"&amp;SUBSTITUTE(ADDRESS(1,MATCH(P$3,INDIRECT("'DA Injection'!"&amp;"2:2"),0)+1),"$1","")&amp;":"&amp;SUBSTITUTE(ADDRESS(1,MATCH(P$3,INDIRECT("'DA Injection'!"&amp;"2:2"),0)+1),"$1","")),'DA Injection'!$P:$P,"Plan",'DA Injection'!$G:$G,$B16))*$F16*$G16</f>
        <v>0</v>
      </c>
      <c r="Q16" s="284">
        <f ca="1">(SUMIFS(INDIRECT("'DA Injection'!"&amp;SUBSTITUTE(ADDRESS(1,MATCH(Q$3,INDIRECT("'DA Injection'!"&amp;"2:2"),0)),"$1","")&amp;":"&amp;SUBSTITUTE(ADDRESS(1,MATCH(Q$3,INDIRECT("'DA Injection'!"&amp;"2:2"),0)),"$1","")),'DA Injection'!$P:$P,"Plan",'DA Injection'!$G:$G,$B16)+SUMIFS(INDIRECT("'DA Injection'!"&amp;SUBSTITUTE(ADDRESS(1,MATCH(Q$3,INDIRECT("'DA Injection'!"&amp;"2:2"),0)+1),"$1","")&amp;":"&amp;SUBSTITUTE(ADDRESS(1,MATCH(Q$3,INDIRECT("'DA Injection'!"&amp;"2:2"),0)+1),"$1","")),'DA Injection'!$P:$P,"Plan",'DA Injection'!$G:$G,$B16))*$F16*$G16</f>
        <v>0</v>
      </c>
      <c r="R16" s="284">
        <f ca="1">(SUMIFS(INDIRECT("'DA Injection'!"&amp;SUBSTITUTE(ADDRESS(1,MATCH(R$3,INDIRECT("'DA Injection'!"&amp;"2:2"),0)),"$1","")&amp;":"&amp;SUBSTITUTE(ADDRESS(1,MATCH(R$3,INDIRECT("'DA Injection'!"&amp;"2:2"),0)),"$1","")),'DA Injection'!$P:$P,"Plan",'DA Injection'!$G:$G,$B16)+SUMIFS(INDIRECT("'DA Injection'!"&amp;SUBSTITUTE(ADDRESS(1,MATCH(R$3,INDIRECT("'DA Injection'!"&amp;"2:2"),0)+1),"$1","")&amp;":"&amp;SUBSTITUTE(ADDRESS(1,MATCH(R$3,INDIRECT("'DA Injection'!"&amp;"2:2"),0)+1),"$1","")),'DA Injection'!$P:$P,"Plan",'DA Injection'!$G:$G,$B16))*$F16*$G16</f>
        <v>0</v>
      </c>
    </row>
    <row r="17" spans="2:18">
      <c r="B17" s="282" t="s">
        <v>249</v>
      </c>
      <c r="C17" s="282">
        <f>IFERROR(VLOOKUP(B17,'Code List'!B:J,2,0),"")</f>
        <v>4</v>
      </c>
      <c r="D17" s="205" t="str">
        <f>IFERROR(VLOOKUP(B17,'Code List'!B:J,8,0),"")</f>
        <v>0103-002604</v>
      </c>
      <c r="E17" s="205" t="str">
        <f>IFERROR(VLOOKUP(B17,'Code List'!B:J,7,0),"")</f>
        <v>ABS/780</v>
      </c>
      <c r="F17" s="205">
        <v>1</v>
      </c>
      <c r="G17" s="201">
        <f>VLOOKUP(B17,'Code List'!B:J,9,0)</f>
        <v>10.9</v>
      </c>
      <c r="H17" s="367">
        <f t="shared" ca="1" si="1"/>
        <v>0</v>
      </c>
      <c r="I17" s="284">
        <f ca="1">(SUMIFS(INDIRECT("'DA Injection'!"&amp;SUBSTITUTE(ADDRESS(1,MATCH(I$3,INDIRECT("'DA Injection'!"&amp;"2:2"),0)),"$1","")&amp;":"&amp;SUBSTITUTE(ADDRESS(1,MATCH(I$3,INDIRECT("'DA Injection'!"&amp;"2:2"),0)),"$1","")),'DA Injection'!$P:$P,"Plan",'DA Injection'!$G:$G,$B17)+SUMIFS(INDIRECT("'DA Injection'!"&amp;SUBSTITUTE(ADDRESS(1,MATCH(I$3,INDIRECT("'DA Injection'!"&amp;"2:2"),0)+1),"$1","")&amp;":"&amp;SUBSTITUTE(ADDRESS(1,MATCH(I$3,INDIRECT("'DA Injection'!"&amp;"2:2"),0)+1),"$1","")),'DA Injection'!$P:$P,"Plan",'DA Injection'!$G:$G,$B17))*$F17*$G17</f>
        <v>0</v>
      </c>
      <c r="J17" s="284">
        <f ca="1">(SUMIFS(INDIRECT("'DA Injection'!"&amp;SUBSTITUTE(ADDRESS(1,MATCH(J$3,INDIRECT("'DA Injection'!"&amp;"2:2"),0)),"$1","")&amp;":"&amp;SUBSTITUTE(ADDRESS(1,MATCH(J$3,INDIRECT("'DA Injection'!"&amp;"2:2"),0)),"$1","")),'DA Injection'!$P:$P,"Plan",'DA Injection'!$G:$G,$B17)+SUMIFS(INDIRECT("'DA Injection'!"&amp;SUBSTITUTE(ADDRESS(1,MATCH(J$3,INDIRECT("'DA Injection'!"&amp;"2:2"),0)+1),"$1","")&amp;":"&amp;SUBSTITUTE(ADDRESS(1,MATCH(J$3,INDIRECT("'DA Injection'!"&amp;"2:2"),0)+1),"$1","")),'DA Injection'!$P:$P,"Plan",'DA Injection'!$G:$G,$B17))*$F17*$G17</f>
        <v>0</v>
      </c>
      <c r="K17" s="284">
        <f ca="1">(SUMIFS(INDIRECT("'DA Injection'!"&amp;SUBSTITUTE(ADDRESS(1,MATCH(K$3,INDIRECT("'DA Injection'!"&amp;"2:2"),0)),"$1","")&amp;":"&amp;SUBSTITUTE(ADDRESS(1,MATCH(K$3,INDIRECT("'DA Injection'!"&amp;"2:2"),0)),"$1","")),'DA Injection'!$P:$P,"Plan",'DA Injection'!$G:$G,$B17)+SUMIFS(INDIRECT("'DA Injection'!"&amp;SUBSTITUTE(ADDRESS(1,MATCH(K$3,INDIRECT("'DA Injection'!"&amp;"2:2"),0)+1),"$1","")&amp;":"&amp;SUBSTITUTE(ADDRESS(1,MATCH(K$3,INDIRECT("'DA Injection'!"&amp;"2:2"),0)+1),"$1","")),'DA Injection'!$P:$P,"Plan",'DA Injection'!$G:$G,$B17))*$F17*$G17</f>
        <v>0</v>
      </c>
      <c r="L17" s="284">
        <f ca="1">(SUMIFS(INDIRECT("'DA Injection'!"&amp;SUBSTITUTE(ADDRESS(1,MATCH(L$3,INDIRECT("'DA Injection'!"&amp;"2:2"),0)),"$1","")&amp;":"&amp;SUBSTITUTE(ADDRESS(1,MATCH(L$3,INDIRECT("'DA Injection'!"&amp;"2:2"),0)),"$1","")),'DA Injection'!$P:$P,"Plan",'DA Injection'!$G:$G,$B17)+SUMIFS(INDIRECT("'DA Injection'!"&amp;SUBSTITUTE(ADDRESS(1,MATCH(L$3,INDIRECT("'DA Injection'!"&amp;"2:2"),0)+1),"$1","")&amp;":"&amp;SUBSTITUTE(ADDRESS(1,MATCH(L$3,INDIRECT("'DA Injection'!"&amp;"2:2"),0)+1),"$1","")),'DA Injection'!$P:$P,"Plan",'DA Injection'!$G:$G,$B17))*$F17*$G17</f>
        <v>0</v>
      </c>
      <c r="M17" s="284">
        <f ca="1">(SUMIFS(INDIRECT("'DA Injection'!"&amp;SUBSTITUTE(ADDRESS(1,MATCH(M$3,INDIRECT("'DA Injection'!"&amp;"2:2"),0)),"$1","")&amp;":"&amp;SUBSTITUTE(ADDRESS(1,MATCH(M$3,INDIRECT("'DA Injection'!"&amp;"2:2"),0)),"$1","")),'DA Injection'!$P:$P,"Plan",'DA Injection'!$G:$G,$B17)+SUMIFS(INDIRECT("'DA Injection'!"&amp;SUBSTITUTE(ADDRESS(1,MATCH(M$3,INDIRECT("'DA Injection'!"&amp;"2:2"),0)+1),"$1","")&amp;":"&amp;SUBSTITUTE(ADDRESS(1,MATCH(M$3,INDIRECT("'DA Injection'!"&amp;"2:2"),0)+1),"$1","")),'DA Injection'!$P:$P,"Plan",'DA Injection'!$G:$G,$B17))*$F17*$G17</f>
        <v>0</v>
      </c>
      <c r="N17" s="284">
        <f ca="1">(SUMIFS(INDIRECT("'DA Injection'!"&amp;SUBSTITUTE(ADDRESS(1,MATCH(N$3,INDIRECT("'DA Injection'!"&amp;"2:2"),0)),"$1","")&amp;":"&amp;SUBSTITUTE(ADDRESS(1,MATCH(N$3,INDIRECT("'DA Injection'!"&amp;"2:2"),0)),"$1","")),'DA Injection'!$P:$P,"Plan",'DA Injection'!$G:$G,$B17)+SUMIFS(INDIRECT("'DA Injection'!"&amp;SUBSTITUTE(ADDRESS(1,MATCH(N$3,INDIRECT("'DA Injection'!"&amp;"2:2"),0)+1),"$1","")&amp;":"&amp;SUBSTITUTE(ADDRESS(1,MATCH(N$3,INDIRECT("'DA Injection'!"&amp;"2:2"),0)+1),"$1","")),'DA Injection'!$P:$P,"Plan",'DA Injection'!$G:$G,$B17))*$F17*$G17</f>
        <v>0</v>
      </c>
      <c r="O17" s="284">
        <f ca="1">(SUMIFS(INDIRECT("'DA Injection'!"&amp;SUBSTITUTE(ADDRESS(1,MATCH(O$3,INDIRECT("'DA Injection'!"&amp;"2:2"),0)),"$1","")&amp;":"&amp;SUBSTITUTE(ADDRESS(1,MATCH(O$3,INDIRECT("'DA Injection'!"&amp;"2:2"),0)),"$1","")),'DA Injection'!$P:$P,"Plan",'DA Injection'!$G:$G,$B17)+SUMIFS(INDIRECT("'DA Injection'!"&amp;SUBSTITUTE(ADDRESS(1,MATCH(O$3,INDIRECT("'DA Injection'!"&amp;"2:2"),0)+1),"$1","")&amp;":"&amp;SUBSTITUTE(ADDRESS(1,MATCH(O$3,INDIRECT("'DA Injection'!"&amp;"2:2"),0)+1),"$1","")),'DA Injection'!$P:$P,"Plan",'DA Injection'!$G:$G,$B17))*$F17*$G17</f>
        <v>0</v>
      </c>
      <c r="P17" s="284">
        <f ca="1">(SUMIFS(INDIRECT("'DA Injection'!"&amp;SUBSTITUTE(ADDRESS(1,MATCH(P$3,INDIRECT("'DA Injection'!"&amp;"2:2"),0)),"$1","")&amp;":"&amp;SUBSTITUTE(ADDRESS(1,MATCH(P$3,INDIRECT("'DA Injection'!"&amp;"2:2"),0)),"$1","")),'DA Injection'!$P:$P,"Plan",'DA Injection'!$G:$G,$B17)+SUMIFS(INDIRECT("'DA Injection'!"&amp;SUBSTITUTE(ADDRESS(1,MATCH(P$3,INDIRECT("'DA Injection'!"&amp;"2:2"),0)+1),"$1","")&amp;":"&amp;SUBSTITUTE(ADDRESS(1,MATCH(P$3,INDIRECT("'DA Injection'!"&amp;"2:2"),0)+1),"$1","")),'DA Injection'!$P:$P,"Plan",'DA Injection'!$G:$G,$B17))*$F17*$G17</f>
        <v>0</v>
      </c>
      <c r="Q17" s="284">
        <f ca="1">(SUMIFS(INDIRECT("'DA Injection'!"&amp;SUBSTITUTE(ADDRESS(1,MATCH(Q$3,INDIRECT("'DA Injection'!"&amp;"2:2"),0)),"$1","")&amp;":"&amp;SUBSTITUTE(ADDRESS(1,MATCH(Q$3,INDIRECT("'DA Injection'!"&amp;"2:2"),0)),"$1","")),'DA Injection'!$P:$P,"Plan",'DA Injection'!$G:$G,$B17)+SUMIFS(INDIRECT("'DA Injection'!"&amp;SUBSTITUTE(ADDRESS(1,MATCH(Q$3,INDIRECT("'DA Injection'!"&amp;"2:2"),0)+1),"$1","")&amp;":"&amp;SUBSTITUTE(ADDRESS(1,MATCH(Q$3,INDIRECT("'DA Injection'!"&amp;"2:2"),0)+1),"$1","")),'DA Injection'!$P:$P,"Plan",'DA Injection'!$G:$G,$B17))*$F17*$G17</f>
        <v>0</v>
      </c>
      <c r="R17" s="284">
        <f ca="1">(SUMIFS(INDIRECT("'DA Injection'!"&amp;SUBSTITUTE(ADDRESS(1,MATCH(R$3,INDIRECT("'DA Injection'!"&amp;"2:2"),0)),"$1","")&amp;":"&amp;SUBSTITUTE(ADDRESS(1,MATCH(R$3,INDIRECT("'DA Injection'!"&amp;"2:2"),0)),"$1","")),'DA Injection'!$P:$P,"Plan",'DA Injection'!$G:$G,$B17)+SUMIFS(INDIRECT("'DA Injection'!"&amp;SUBSTITUTE(ADDRESS(1,MATCH(R$3,INDIRECT("'DA Injection'!"&amp;"2:2"),0)+1),"$1","")&amp;":"&amp;SUBSTITUTE(ADDRESS(1,MATCH(R$3,INDIRECT("'DA Injection'!"&amp;"2:2"),0)+1),"$1","")),'DA Injection'!$P:$P,"Plan",'DA Injection'!$G:$G,$B17))*$F17*$G17</f>
        <v>0</v>
      </c>
    </row>
    <row r="18" spans="2:18">
      <c r="B18" s="282" t="s">
        <v>174</v>
      </c>
      <c r="C18" s="282">
        <f>IFERROR(VLOOKUP(B18,'Code List'!B:J,2,0),"")</f>
        <v>4</v>
      </c>
      <c r="D18" s="205" t="str">
        <f>IFERROR(VLOOKUP(B18,'Code List'!B:J,8,0),"")</f>
        <v>0103-002604</v>
      </c>
      <c r="E18" s="205" t="str">
        <f>IFERROR(VLOOKUP(B18,'Code List'!B:J,7,0),"")</f>
        <v>ABS/780</v>
      </c>
      <c r="F18" s="205">
        <v>1</v>
      </c>
      <c r="G18" s="201">
        <f>VLOOKUP(B18,'Code List'!B:J,9,0)</f>
        <v>8.3000000000000007</v>
      </c>
      <c r="H18" s="367">
        <f t="shared" ca="1" si="1"/>
        <v>0</v>
      </c>
      <c r="I18" s="284">
        <f ca="1">(SUMIFS(INDIRECT("'DA Injection'!"&amp;SUBSTITUTE(ADDRESS(1,MATCH(I$3,INDIRECT("'DA Injection'!"&amp;"2:2"),0)),"$1","")&amp;":"&amp;SUBSTITUTE(ADDRESS(1,MATCH(I$3,INDIRECT("'DA Injection'!"&amp;"2:2"),0)),"$1","")),'DA Injection'!$P:$P,"Plan",'DA Injection'!$G:$G,$B18)+SUMIFS(INDIRECT("'DA Injection'!"&amp;SUBSTITUTE(ADDRESS(1,MATCH(I$3,INDIRECT("'DA Injection'!"&amp;"2:2"),0)+1),"$1","")&amp;":"&amp;SUBSTITUTE(ADDRESS(1,MATCH(I$3,INDIRECT("'DA Injection'!"&amp;"2:2"),0)+1),"$1","")),'DA Injection'!$P:$P,"Plan",'DA Injection'!$G:$G,$B18))*$F18*$G18</f>
        <v>0</v>
      </c>
      <c r="J18" s="284">
        <f ca="1">(SUMIFS(INDIRECT("'DA Injection'!"&amp;SUBSTITUTE(ADDRESS(1,MATCH(J$3,INDIRECT("'DA Injection'!"&amp;"2:2"),0)),"$1","")&amp;":"&amp;SUBSTITUTE(ADDRESS(1,MATCH(J$3,INDIRECT("'DA Injection'!"&amp;"2:2"),0)),"$1","")),'DA Injection'!$P:$P,"Plan",'DA Injection'!$G:$G,$B18)+SUMIFS(INDIRECT("'DA Injection'!"&amp;SUBSTITUTE(ADDRESS(1,MATCH(J$3,INDIRECT("'DA Injection'!"&amp;"2:2"),0)+1),"$1","")&amp;":"&amp;SUBSTITUTE(ADDRESS(1,MATCH(J$3,INDIRECT("'DA Injection'!"&amp;"2:2"),0)+1),"$1","")),'DA Injection'!$P:$P,"Plan",'DA Injection'!$G:$G,$B18))*$F18*$G18</f>
        <v>0</v>
      </c>
      <c r="K18" s="284">
        <f ca="1">(SUMIFS(INDIRECT("'DA Injection'!"&amp;SUBSTITUTE(ADDRESS(1,MATCH(K$3,INDIRECT("'DA Injection'!"&amp;"2:2"),0)),"$1","")&amp;":"&amp;SUBSTITUTE(ADDRESS(1,MATCH(K$3,INDIRECT("'DA Injection'!"&amp;"2:2"),0)),"$1","")),'DA Injection'!$P:$P,"Plan",'DA Injection'!$G:$G,$B18)+SUMIFS(INDIRECT("'DA Injection'!"&amp;SUBSTITUTE(ADDRESS(1,MATCH(K$3,INDIRECT("'DA Injection'!"&amp;"2:2"),0)+1),"$1","")&amp;":"&amp;SUBSTITUTE(ADDRESS(1,MATCH(K$3,INDIRECT("'DA Injection'!"&amp;"2:2"),0)+1),"$1","")),'DA Injection'!$P:$P,"Plan",'DA Injection'!$G:$G,$B18))*$F18*$G18</f>
        <v>0</v>
      </c>
      <c r="L18" s="284">
        <f ca="1">(SUMIFS(INDIRECT("'DA Injection'!"&amp;SUBSTITUTE(ADDRESS(1,MATCH(L$3,INDIRECT("'DA Injection'!"&amp;"2:2"),0)),"$1","")&amp;":"&amp;SUBSTITUTE(ADDRESS(1,MATCH(L$3,INDIRECT("'DA Injection'!"&amp;"2:2"),0)),"$1","")),'DA Injection'!$P:$P,"Plan",'DA Injection'!$G:$G,$B18)+SUMIFS(INDIRECT("'DA Injection'!"&amp;SUBSTITUTE(ADDRESS(1,MATCH(L$3,INDIRECT("'DA Injection'!"&amp;"2:2"),0)+1),"$1","")&amp;":"&amp;SUBSTITUTE(ADDRESS(1,MATCH(L$3,INDIRECT("'DA Injection'!"&amp;"2:2"),0)+1),"$1","")),'DA Injection'!$P:$P,"Plan",'DA Injection'!$G:$G,$B18))*$F18*$G18</f>
        <v>0</v>
      </c>
      <c r="M18" s="284">
        <f ca="1">(SUMIFS(INDIRECT("'DA Injection'!"&amp;SUBSTITUTE(ADDRESS(1,MATCH(M$3,INDIRECT("'DA Injection'!"&amp;"2:2"),0)),"$1","")&amp;":"&amp;SUBSTITUTE(ADDRESS(1,MATCH(M$3,INDIRECT("'DA Injection'!"&amp;"2:2"),0)),"$1","")),'DA Injection'!$P:$P,"Plan",'DA Injection'!$G:$G,$B18)+SUMIFS(INDIRECT("'DA Injection'!"&amp;SUBSTITUTE(ADDRESS(1,MATCH(M$3,INDIRECT("'DA Injection'!"&amp;"2:2"),0)+1),"$1","")&amp;":"&amp;SUBSTITUTE(ADDRESS(1,MATCH(M$3,INDIRECT("'DA Injection'!"&amp;"2:2"),0)+1),"$1","")),'DA Injection'!$P:$P,"Plan",'DA Injection'!$G:$G,$B18))*$F18*$G18</f>
        <v>0</v>
      </c>
      <c r="N18" s="284">
        <f ca="1">(SUMIFS(INDIRECT("'DA Injection'!"&amp;SUBSTITUTE(ADDRESS(1,MATCH(N$3,INDIRECT("'DA Injection'!"&amp;"2:2"),0)),"$1","")&amp;":"&amp;SUBSTITUTE(ADDRESS(1,MATCH(N$3,INDIRECT("'DA Injection'!"&amp;"2:2"),0)),"$1","")),'DA Injection'!$P:$P,"Plan",'DA Injection'!$G:$G,$B18)+SUMIFS(INDIRECT("'DA Injection'!"&amp;SUBSTITUTE(ADDRESS(1,MATCH(N$3,INDIRECT("'DA Injection'!"&amp;"2:2"),0)+1),"$1","")&amp;":"&amp;SUBSTITUTE(ADDRESS(1,MATCH(N$3,INDIRECT("'DA Injection'!"&amp;"2:2"),0)+1),"$1","")),'DA Injection'!$P:$P,"Plan",'DA Injection'!$G:$G,$B18))*$F18*$G18</f>
        <v>0</v>
      </c>
      <c r="O18" s="284">
        <f ca="1">(SUMIFS(INDIRECT("'DA Injection'!"&amp;SUBSTITUTE(ADDRESS(1,MATCH(O$3,INDIRECT("'DA Injection'!"&amp;"2:2"),0)),"$1","")&amp;":"&amp;SUBSTITUTE(ADDRESS(1,MATCH(O$3,INDIRECT("'DA Injection'!"&amp;"2:2"),0)),"$1","")),'DA Injection'!$P:$P,"Plan",'DA Injection'!$G:$G,$B18)+SUMIFS(INDIRECT("'DA Injection'!"&amp;SUBSTITUTE(ADDRESS(1,MATCH(O$3,INDIRECT("'DA Injection'!"&amp;"2:2"),0)+1),"$1","")&amp;":"&amp;SUBSTITUTE(ADDRESS(1,MATCH(O$3,INDIRECT("'DA Injection'!"&amp;"2:2"),0)+1),"$1","")),'DA Injection'!$P:$P,"Plan",'DA Injection'!$G:$G,$B18))*$F18*$G18</f>
        <v>0</v>
      </c>
      <c r="P18" s="284">
        <f ca="1">(SUMIFS(INDIRECT("'DA Injection'!"&amp;SUBSTITUTE(ADDRESS(1,MATCH(P$3,INDIRECT("'DA Injection'!"&amp;"2:2"),0)),"$1","")&amp;":"&amp;SUBSTITUTE(ADDRESS(1,MATCH(P$3,INDIRECT("'DA Injection'!"&amp;"2:2"),0)),"$1","")),'DA Injection'!$P:$P,"Plan",'DA Injection'!$G:$G,$B18)+SUMIFS(INDIRECT("'DA Injection'!"&amp;SUBSTITUTE(ADDRESS(1,MATCH(P$3,INDIRECT("'DA Injection'!"&amp;"2:2"),0)+1),"$1","")&amp;":"&amp;SUBSTITUTE(ADDRESS(1,MATCH(P$3,INDIRECT("'DA Injection'!"&amp;"2:2"),0)+1),"$1","")),'DA Injection'!$P:$P,"Plan",'DA Injection'!$G:$G,$B18))*$F18*$G18</f>
        <v>0</v>
      </c>
      <c r="Q18" s="284">
        <f ca="1">(SUMIFS(INDIRECT("'DA Injection'!"&amp;SUBSTITUTE(ADDRESS(1,MATCH(Q$3,INDIRECT("'DA Injection'!"&amp;"2:2"),0)),"$1","")&amp;":"&amp;SUBSTITUTE(ADDRESS(1,MATCH(Q$3,INDIRECT("'DA Injection'!"&amp;"2:2"),0)),"$1","")),'DA Injection'!$P:$P,"Plan",'DA Injection'!$G:$G,$B18)+SUMIFS(INDIRECT("'DA Injection'!"&amp;SUBSTITUTE(ADDRESS(1,MATCH(Q$3,INDIRECT("'DA Injection'!"&amp;"2:2"),0)+1),"$1","")&amp;":"&amp;SUBSTITUTE(ADDRESS(1,MATCH(Q$3,INDIRECT("'DA Injection'!"&amp;"2:2"),0)+1),"$1","")),'DA Injection'!$P:$P,"Plan",'DA Injection'!$G:$G,$B18))*$F18*$G18</f>
        <v>0</v>
      </c>
      <c r="R18" s="284">
        <f ca="1">(SUMIFS(INDIRECT("'DA Injection'!"&amp;SUBSTITUTE(ADDRESS(1,MATCH(R$3,INDIRECT("'DA Injection'!"&amp;"2:2"),0)),"$1","")&amp;":"&amp;SUBSTITUTE(ADDRESS(1,MATCH(R$3,INDIRECT("'DA Injection'!"&amp;"2:2"),0)),"$1","")),'DA Injection'!$P:$P,"Plan",'DA Injection'!$G:$G,$B18)+SUMIFS(INDIRECT("'DA Injection'!"&amp;SUBSTITUTE(ADDRESS(1,MATCH(R$3,INDIRECT("'DA Injection'!"&amp;"2:2"),0)+1),"$1","")&amp;":"&amp;SUBSTITUTE(ADDRESS(1,MATCH(R$3,INDIRECT("'DA Injection'!"&amp;"2:2"),0)+1),"$1","")),'DA Injection'!$P:$P,"Plan",'DA Injection'!$G:$G,$B18))*$F18*$G18</f>
        <v>0</v>
      </c>
    </row>
    <row r="19" spans="2:18">
      <c r="B19" s="282" t="s">
        <v>72</v>
      </c>
      <c r="C19" s="282">
        <f>IFERROR(VLOOKUP(B19,'Code List'!B:J,2,0),"")</f>
        <v>35</v>
      </c>
      <c r="D19" s="205" t="str">
        <f>IFERROR(VLOOKUP(B19,'Code List'!B:J,8,0),"")</f>
        <v>0103-003252</v>
      </c>
      <c r="E19" s="205" t="str">
        <f>IFERROR(VLOOKUP(B19,'Code List'!B:J,7,0),"")</f>
        <v>HIPS</v>
      </c>
      <c r="F19" s="205">
        <v>1</v>
      </c>
      <c r="G19" s="201">
        <f>VLOOKUP(B19,'Code List'!B:J,9,0)</f>
        <v>23</v>
      </c>
      <c r="H19" s="367">
        <f t="shared" ca="1" si="1"/>
        <v>0</v>
      </c>
      <c r="I19" s="284">
        <f ca="1">(SUMIFS(INDIRECT("'DA Injection'!"&amp;SUBSTITUTE(ADDRESS(1,MATCH(I$3,INDIRECT("'DA Injection'!"&amp;"2:2"),0)),"$1","")&amp;":"&amp;SUBSTITUTE(ADDRESS(1,MATCH(I$3,INDIRECT("'DA Injection'!"&amp;"2:2"),0)),"$1","")),'DA Injection'!$P:$P,"Plan",'DA Injection'!$G:$G,$B19)+SUMIFS(INDIRECT("'DA Injection'!"&amp;SUBSTITUTE(ADDRESS(1,MATCH(I$3,INDIRECT("'DA Injection'!"&amp;"2:2"),0)+1),"$1","")&amp;":"&amp;SUBSTITUTE(ADDRESS(1,MATCH(I$3,INDIRECT("'DA Injection'!"&amp;"2:2"),0)+1),"$1","")),'DA Injection'!$P:$P,"Plan",'DA Injection'!$G:$G,$B19))*$F19*$G19</f>
        <v>0</v>
      </c>
      <c r="J19" s="284">
        <f ca="1">(SUMIFS(INDIRECT("'DA Injection'!"&amp;SUBSTITUTE(ADDRESS(1,MATCH(J$3,INDIRECT("'DA Injection'!"&amp;"2:2"),0)),"$1","")&amp;":"&amp;SUBSTITUTE(ADDRESS(1,MATCH(J$3,INDIRECT("'DA Injection'!"&amp;"2:2"),0)),"$1","")),'DA Injection'!$P:$P,"Plan",'DA Injection'!$G:$G,$B19)+SUMIFS(INDIRECT("'DA Injection'!"&amp;SUBSTITUTE(ADDRESS(1,MATCH(J$3,INDIRECT("'DA Injection'!"&amp;"2:2"),0)+1),"$1","")&amp;":"&amp;SUBSTITUTE(ADDRESS(1,MATCH(J$3,INDIRECT("'DA Injection'!"&amp;"2:2"),0)+1),"$1","")),'DA Injection'!$P:$P,"Plan",'DA Injection'!$G:$G,$B19))*$F19*$G19</f>
        <v>0</v>
      </c>
      <c r="K19" s="284">
        <f ca="1">(SUMIFS(INDIRECT("'DA Injection'!"&amp;SUBSTITUTE(ADDRESS(1,MATCH(K$3,INDIRECT("'DA Injection'!"&amp;"2:2"),0)),"$1","")&amp;":"&amp;SUBSTITUTE(ADDRESS(1,MATCH(K$3,INDIRECT("'DA Injection'!"&amp;"2:2"),0)),"$1","")),'DA Injection'!$P:$P,"Plan",'DA Injection'!$G:$G,$B19)+SUMIFS(INDIRECT("'DA Injection'!"&amp;SUBSTITUTE(ADDRESS(1,MATCH(K$3,INDIRECT("'DA Injection'!"&amp;"2:2"),0)+1),"$1","")&amp;":"&amp;SUBSTITUTE(ADDRESS(1,MATCH(K$3,INDIRECT("'DA Injection'!"&amp;"2:2"),0)+1),"$1","")),'DA Injection'!$P:$P,"Plan",'DA Injection'!$G:$G,$B19))*$F19*$G19</f>
        <v>0</v>
      </c>
      <c r="L19" s="284">
        <f ca="1">(SUMIFS(INDIRECT("'DA Injection'!"&amp;SUBSTITUTE(ADDRESS(1,MATCH(L$3,INDIRECT("'DA Injection'!"&amp;"2:2"),0)),"$1","")&amp;":"&amp;SUBSTITUTE(ADDRESS(1,MATCH(L$3,INDIRECT("'DA Injection'!"&amp;"2:2"),0)),"$1","")),'DA Injection'!$P:$P,"Plan",'DA Injection'!$G:$G,$B19)+SUMIFS(INDIRECT("'DA Injection'!"&amp;SUBSTITUTE(ADDRESS(1,MATCH(L$3,INDIRECT("'DA Injection'!"&amp;"2:2"),0)+1),"$1","")&amp;":"&amp;SUBSTITUTE(ADDRESS(1,MATCH(L$3,INDIRECT("'DA Injection'!"&amp;"2:2"),0)+1),"$1","")),'DA Injection'!$P:$P,"Plan",'DA Injection'!$G:$G,$B19))*$F19*$G19</f>
        <v>0</v>
      </c>
      <c r="M19" s="284">
        <f ca="1">(SUMIFS(INDIRECT("'DA Injection'!"&amp;SUBSTITUTE(ADDRESS(1,MATCH(M$3,INDIRECT("'DA Injection'!"&amp;"2:2"),0)),"$1","")&amp;":"&amp;SUBSTITUTE(ADDRESS(1,MATCH(M$3,INDIRECT("'DA Injection'!"&amp;"2:2"),0)),"$1","")),'DA Injection'!$P:$P,"Plan",'DA Injection'!$G:$G,$B19)+SUMIFS(INDIRECT("'DA Injection'!"&amp;SUBSTITUTE(ADDRESS(1,MATCH(M$3,INDIRECT("'DA Injection'!"&amp;"2:2"),0)+1),"$1","")&amp;":"&amp;SUBSTITUTE(ADDRESS(1,MATCH(M$3,INDIRECT("'DA Injection'!"&amp;"2:2"),0)+1),"$1","")),'DA Injection'!$P:$P,"Plan",'DA Injection'!$G:$G,$B19))*$F19*$G19</f>
        <v>0</v>
      </c>
      <c r="N19" s="284">
        <f ca="1">(SUMIFS(INDIRECT("'DA Injection'!"&amp;SUBSTITUTE(ADDRESS(1,MATCH(N$3,INDIRECT("'DA Injection'!"&amp;"2:2"),0)),"$1","")&amp;":"&amp;SUBSTITUTE(ADDRESS(1,MATCH(N$3,INDIRECT("'DA Injection'!"&amp;"2:2"),0)),"$1","")),'DA Injection'!$P:$P,"Plan",'DA Injection'!$G:$G,$B19)+SUMIFS(INDIRECT("'DA Injection'!"&amp;SUBSTITUTE(ADDRESS(1,MATCH(N$3,INDIRECT("'DA Injection'!"&amp;"2:2"),0)+1),"$1","")&amp;":"&amp;SUBSTITUTE(ADDRESS(1,MATCH(N$3,INDIRECT("'DA Injection'!"&amp;"2:2"),0)+1),"$1","")),'DA Injection'!$P:$P,"Plan",'DA Injection'!$G:$G,$B19))*$F19*$G19</f>
        <v>0</v>
      </c>
      <c r="O19" s="284">
        <f ca="1">(SUMIFS(INDIRECT("'DA Injection'!"&amp;SUBSTITUTE(ADDRESS(1,MATCH(O$3,INDIRECT("'DA Injection'!"&amp;"2:2"),0)),"$1","")&amp;":"&amp;SUBSTITUTE(ADDRESS(1,MATCH(O$3,INDIRECT("'DA Injection'!"&amp;"2:2"),0)),"$1","")),'DA Injection'!$P:$P,"Plan",'DA Injection'!$G:$G,$B19)+SUMIFS(INDIRECT("'DA Injection'!"&amp;SUBSTITUTE(ADDRESS(1,MATCH(O$3,INDIRECT("'DA Injection'!"&amp;"2:2"),0)+1),"$1","")&amp;":"&amp;SUBSTITUTE(ADDRESS(1,MATCH(O$3,INDIRECT("'DA Injection'!"&amp;"2:2"),0)+1),"$1","")),'DA Injection'!$P:$P,"Plan",'DA Injection'!$G:$G,$B19))*$F19*$G19</f>
        <v>0</v>
      </c>
      <c r="P19" s="284">
        <f ca="1">(SUMIFS(INDIRECT("'DA Injection'!"&amp;SUBSTITUTE(ADDRESS(1,MATCH(P$3,INDIRECT("'DA Injection'!"&amp;"2:2"),0)),"$1","")&amp;":"&amp;SUBSTITUTE(ADDRESS(1,MATCH(P$3,INDIRECT("'DA Injection'!"&amp;"2:2"),0)),"$1","")),'DA Injection'!$P:$P,"Plan",'DA Injection'!$G:$G,$B19)+SUMIFS(INDIRECT("'DA Injection'!"&amp;SUBSTITUTE(ADDRESS(1,MATCH(P$3,INDIRECT("'DA Injection'!"&amp;"2:2"),0)+1),"$1","")&amp;":"&amp;SUBSTITUTE(ADDRESS(1,MATCH(P$3,INDIRECT("'DA Injection'!"&amp;"2:2"),0)+1),"$1","")),'DA Injection'!$P:$P,"Plan",'DA Injection'!$G:$G,$B19))*$F19*$G19</f>
        <v>0</v>
      </c>
      <c r="Q19" s="284">
        <f ca="1">(SUMIFS(INDIRECT("'DA Injection'!"&amp;SUBSTITUTE(ADDRESS(1,MATCH(Q$3,INDIRECT("'DA Injection'!"&amp;"2:2"),0)),"$1","")&amp;":"&amp;SUBSTITUTE(ADDRESS(1,MATCH(Q$3,INDIRECT("'DA Injection'!"&amp;"2:2"),0)),"$1","")),'DA Injection'!$P:$P,"Plan",'DA Injection'!$G:$G,$B19)+SUMIFS(INDIRECT("'DA Injection'!"&amp;SUBSTITUTE(ADDRESS(1,MATCH(Q$3,INDIRECT("'DA Injection'!"&amp;"2:2"),0)+1),"$1","")&amp;":"&amp;SUBSTITUTE(ADDRESS(1,MATCH(Q$3,INDIRECT("'DA Injection'!"&amp;"2:2"),0)+1),"$1","")),'DA Injection'!$P:$P,"Plan",'DA Injection'!$G:$G,$B19))*$F19*$G19</f>
        <v>0</v>
      </c>
      <c r="R19" s="284">
        <f ca="1">(SUMIFS(INDIRECT("'DA Injection'!"&amp;SUBSTITUTE(ADDRESS(1,MATCH(R$3,INDIRECT("'DA Injection'!"&amp;"2:2"),0)),"$1","")&amp;":"&amp;SUBSTITUTE(ADDRESS(1,MATCH(R$3,INDIRECT("'DA Injection'!"&amp;"2:2"),0)),"$1","")),'DA Injection'!$P:$P,"Plan",'DA Injection'!$G:$G,$B19)+SUMIFS(INDIRECT("'DA Injection'!"&amp;SUBSTITUTE(ADDRESS(1,MATCH(R$3,INDIRECT("'DA Injection'!"&amp;"2:2"),0)+1),"$1","")&amp;":"&amp;SUBSTITUTE(ADDRESS(1,MATCH(R$3,INDIRECT("'DA Injection'!"&amp;"2:2"),0)+1),"$1","")),'DA Injection'!$P:$P,"Plan",'DA Injection'!$G:$G,$B19))*$F19*$G19</f>
        <v>0</v>
      </c>
    </row>
    <row r="20" spans="2:18">
      <c r="B20" s="282" t="s">
        <v>191</v>
      </c>
      <c r="C20" s="282">
        <f>IFERROR(VLOOKUP(B20,'Code List'!B:J,2,0),"")</f>
        <v>4</v>
      </c>
      <c r="D20" s="205" t="str">
        <f>IFERROR(VLOOKUP(B20,'Code List'!B:J,8,0),"")</f>
        <v>0103-010425</v>
      </c>
      <c r="E20" s="205" t="str">
        <f>IFERROR(VLOOKUP(B20,'Code List'!B:J,7,0),"")</f>
        <v>PP+</v>
      </c>
      <c r="F20" s="205">
        <v>1</v>
      </c>
      <c r="G20" s="201">
        <f>VLOOKUP(B20,'Code List'!B:J,9,0)</f>
        <v>18.2</v>
      </c>
      <c r="H20" s="367">
        <f t="shared" ca="1" si="1"/>
        <v>135135</v>
      </c>
      <c r="I20" s="284">
        <f ca="1">(SUMIFS(INDIRECT("'DA Injection'!"&amp;SUBSTITUTE(ADDRESS(1,MATCH(I$3,INDIRECT("'DA Injection'!"&amp;"2:2"),0)),"$1","")&amp;":"&amp;SUBSTITUTE(ADDRESS(1,MATCH(I$3,INDIRECT("'DA Injection'!"&amp;"2:2"),0)),"$1","")),'DA Injection'!$P:$P,"Plan",'DA Injection'!$G:$G,$B20)+SUMIFS(INDIRECT("'DA Injection'!"&amp;SUBSTITUTE(ADDRESS(1,MATCH(I$3,INDIRECT("'DA Injection'!"&amp;"2:2"),0)+1),"$1","")&amp;":"&amp;SUBSTITUTE(ADDRESS(1,MATCH(I$3,INDIRECT("'DA Injection'!"&amp;"2:2"),0)+1),"$1","")),'DA Injection'!$P:$P,"Plan",'DA Injection'!$G:$G,$B20))*$F20*$G20</f>
        <v>0</v>
      </c>
      <c r="J20" s="284">
        <f ca="1">(SUMIFS(INDIRECT("'DA Injection'!"&amp;SUBSTITUTE(ADDRESS(1,MATCH(J$3,INDIRECT("'DA Injection'!"&amp;"2:2"),0)),"$1","")&amp;":"&amp;SUBSTITUTE(ADDRESS(1,MATCH(J$3,INDIRECT("'DA Injection'!"&amp;"2:2"),0)),"$1","")),'DA Injection'!$P:$P,"Plan",'DA Injection'!$G:$G,$B20)+SUMIFS(INDIRECT("'DA Injection'!"&amp;SUBSTITUTE(ADDRESS(1,MATCH(J$3,INDIRECT("'DA Injection'!"&amp;"2:2"),0)+1),"$1","")&amp;":"&amp;SUBSTITUTE(ADDRESS(1,MATCH(J$3,INDIRECT("'DA Injection'!"&amp;"2:2"),0)+1),"$1","")),'DA Injection'!$P:$P,"Plan",'DA Injection'!$G:$G,$B20))*$F20*$G20</f>
        <v>0</v>
      </c>
      <c r="K20" s="284">
        <f ca="1">(SUMIFS(INDIRECT("'DA Injection'!"&amp;SUBSTITUTE(ADDRESS(1,MATCH(K$3,INDIRECT("'DA Injection'!"&amp;"2:2"),0)),"$1","")&amp;":"&amp;SUBSTITUTE(ADDRESS(1,MATCH(K$3,INDIRECT("'DA Injection'!"&amp;"2:2"),0)),"$1","")),'DA Injection'!$P:$P,"Plan",'DA Injection'!$G:$G,$B20)+SUMIFS(INDIRECT("'DA Injection'!"&amp;SUBSTITUTE(ADDRESS(1,MATCH(K$3,INDIRECT("'DA Injection'!"&amp;"2:2"),0)+1),"$1","")&amp;":"&amp;SUBSTITUTE(ADDRESS(1,MATCH(K$3,INDIRECT("'DA Injection'!"&amp;"2:2"),0)+1),"$1","")),'DA Injection'!$P:$P,"Plan",'DA Injection'!$G:$G,$B20))*$F20*$G20</f>
        <v>0</v>
      </c>
      <c r="L20" s="284">
        <f ca="1">(SUMIFS(INDIRECT("'DA Injection'!"&amp;SUBSTITUTE(ADDRESS(1,MATCH(L$3,INDIRECT("'DA Injection'!"&amp;"2:2"),0)),"$1","")&amp;":"&amp;SUBSTITUTE(ADDRESS(1,MATCH(L$3,INDIRECT("'DA Injection'!"&amp;"2:2"),0)),"$1","")),'DA Injection'!$P:$P,"Plan",'DA Injection'!$G:$G,$B20)+SUMIFS(INDIRECT("'DA Injection'!"&amp;SUBSTITUTE(ADDRESS(1,MATCH(L$3,INDIRECT("'DA Injection'!"&amp;"2:2"),0)+1),"$1","")&amp;":"&amp;SUBSTITUTE(ADDRESS(1,MATCH(L$3,INDIRECT("'DA Injection'!"&amp;"2:2"),0)+1),"$1","")),'DA Injection'!$P:$P,"Plan",'DA Injection'!$G:$G,$B20))*$F20*$G20</f>
        <v>90090</v>
      </c>
      <c r="M20" s="284">
        <f ca="1">(SUMIFS(INDIRECT("'DA Injection'!"&amp;SUBSTITUTE(ADDRESS(1,MATCH(M$3,INDIRECT("'DA Injection'!"&amp;"2:2"),0)),"$1","")&amp;":"&amp;SUBSTITUTE(ADDRESS(1,MATCH(M$3,INDIRECT("'DA Injection'!"&amp;"2:2"),0)),"$1","")),'DA Injection'!$P:$P,"Plan",'DA Injection'!$G:$G,$B20)+SUMIFS(INDIRECT("'DA Injection'!"&amp;SUBSTITUTE(ADDRESS(1,MATCH(M$3,INDIRECT("'DA Injection'!"&amp;"2:2"),0)+1),"$1","")&amp;":"&amp;SUBSTITUTE(ADDRESS(1,MATCH(M$3,INDIRECT("'DA Injection'!"&amp;"2:2"),0)+1),"$1","")),'DA Injection'!$P:$P,"Plan",'DA Injection'!$G:$G,$B20))*$F20*$G20</f>
        <v>45045</v>
      </c>
      <c r="N20" s="284">
        <f ca="1">(SUMIFS(INDIRECT("'DA Injection'!"&amp;SUBSTITUTE(ADDRESS(1,MATCH(N$3,INDIRECT("'DA Injection'!"&amp;"2:2"),0)),"$1","")&amp;":"&amp;SUBSTITUTE(ADDRESS(1,MATCH(N$3,INDIRECT("'DA Injection'!"&amp;"2:2"),0)),"$1","")),'DA Injection'!$P:$P,"Plan",'DA Injection'!$G:$G,$B20)+SUMIFS(INDIRECT("'DA Injection'!"&amp;SUBSTITUTE(ADDRESS(1,MATCH(N$3,INDIRECT("'DA Injection'!"&amp;"2:2"),0)+1),"$1","")&amp;":"&amp;SUBSTITUTE(ADDRESS(1,MATCH(N$3,INDIRECT("'DA Injection'!"&amp;"2:2"),0)+1),"$1","")),'DA Injection'!$P:$P,"Plan",'DA Injection'!$G:$G,$B20))*$F20*$G20</f>
        <v>0</v>
      </c>
      <c r="O20" s="284">
        <f ca="1">(SUMIFS(INDIRECT("'DA Injection'!"&amp;SUBSTITUTE(ADDRESS(1,MATCH(O$3,INDIRECT("'DA Injection'!"&amp;"2:2"),0)),"$1","")&amp;":"&amp;SUBSTITUTE(ADDRESS(1,MATCH(O$3,INDIRECT("'DA Injection'!"&amp;"2:2"),0)),"$1","")),'DA Injection'!$P:$P,"Plan",'DA Injection'!$G:$G,$B20)+SUMIFS(INDIRECT("'DA Injection'!"&amp;SUBSTITUTE(ADDRESS(1,MATCH(O$3,INDIRECT("'DA Injection'!"&amp;"2:2"),0)+1),"$1","")&amp;":"&amp;SUBSTITUTE(ADDRESS(1,MATCH(O$3,INDIRECT("'DA Injection'!"&amp;"2:2"),0)+1),"$1","")),'DA Injection'!$P:$P,"Plan",'DA Injection'!$G:$G,$B20))*$F20*$G20</f>
        <v>0</v>
      </c>
      <c r="P20" s="284">
        <f ca="1">(SUMIFS(INDIRECT("'DA Injection'!"&amp;SUBSTITUTE(ADDRESS(1,MATCH(P$3,INDIRECT("'DA Injection'!"&amp;"2:2"),0)),"$1","")&amp;":"&amp;SUBSTITUTE(ADDRESS(1,MATCH(P$3,INDIRECT("'DA Injection'!"&amp;"2:2"),0)),"$1","")),'DA Injection'!$P:$P,"Plan",'DA Injection'!$G:$G,$B20)+SUMIFS(INDIRECT("'DA Injection'!"&amp;SUBSTITUTE(ADDRESS(1,MATCH(P$3,INDIRECT("'DA Injection'!"&amp;"2:2"),0)+1),"$1","")&amp;":"&amp;SUBSTITUTE(ADDRESS(1,MATCH(P$3,INDIRECT("'DA Injection'!"&amp;"2:2"),0)+1),"$1","")),'DA Injection'!$P:$P,"Plan",'DA Injection'!$G:$G,$B20))*$F20*$G20</f>
        <v>0</v>
      </c>
      <c r="Q20" s="284">
        <f ca="1">(SUMIFS(INDIRECT("'DA Injection'!"&amp;SUBSTITUTE(ADDRESS(1,MATCH(Q$3,INDIRECT("'DA Injection'!"&amp;"2:2"),0)),"$1","")&amp;":"&amp;SUBSTITUTE(ADDRESS(1,MATCH(Q$3,INDIRECT("'DA Injection'!"&amp;"2:2"),0)),"$1","")),'DA Injection'!$P:$P,"Plan",'DA Injection'!$G:$G,$B20)+SUMIFS(INDIRECT("'DA Injection'!"&amp;SUBSTITUTE(ADDRESS(1,MATCH(Q$3,INDIRECT("'DA Injection'!"&amp;"2:2"),0)+1),"$1","")&amp;":"&amp;SUBSTITUTE(ADDRESS(1,MATCH(Q$3,INDIRECT("'DA Injection'!"&amp;"2:2"),0)+1),"$1","")),'DA Injection'!$P:$P,"Plan",'DA Injection'!$G:$G,$B20))*$F20*$G20</f>
        <v>0</v>
      </c>
      <c r="R20" s="284">
        <f ca="1">(SUMIFS(INDIRECT("'DA Injection'!"&amp;SUBSTITUTE(ADDRESS(1,MATCH(R$3,INDIRECT("'DA Injection'!"&amp;"2:2"),0)),"$1","")&amp;":"&amp;SUBSTITUTE(ADDRESS(1,MATCH(R$3,INDIRECT("'DA Injection'!"&amp;"2:2"),0)),"$1","")),'DA Injection'!$P:$P,"Plan",'DA Injection'!$G:$G,$B20)+SUMIFS(INDIRECT("'DA Injection'!"&amp;SUBSTITUTE(ADDRESS(1,MATCH(R$3,INDIRECT("'DA Injection'!"&amp;"2:2"),0)+1),"$1","")&amp;":"&amp;SUBSTITUTE(ADDRESS(1,MATCH(R$3,INDIRECT("'DA Injection'!"&amp;"2:2"),0)+1),"$1","")),'DA Injection'!$P:$P,"Plan",'DA Injection'!$G:$G,$B20))*$F20*$G20</f>
        <v>0</v>
      </c>
    </row>
    <row r="21" spans="2:18">
      <c r="B21" s="282" t="s">
        <v>173</v>
      </c>
      <c r="C21" s="282">
        <f>IFERROR(VLOOKUP(B21,'Code List'!B:J,2,0),"")</f>
        <v>4</v>
      </c>
      <c r="D21" s="205" t="str">
        <f>IFERROR(VLOOKUP(B21,'Code List'!B:J,8,0),"")</f>
        <v>0103-010368</v>
      </c>
      <c r="E21" s="205" t="str">
        <f>IFERROR(VLOOKUP(B21,'Code List'!B:J,7,0),"")</f>
        <v>ABS</v>
      </c>
      <c r="F21" s="205">
        <v>1</v>
      </c>
      <c r="G21" s="201">
        <f>VLOOKUP(B21,'Code List'!B:J,9,0)</f>
        <v>4.4000000000000004</v>
      </c>
      <c r="H21" s="367">
        <f t="shared" ca="1" si="1"/>
        <v>40615.384615384624</v>
      </c>
      <c r="I21" s="284">
        <f ca="1">(SUMIFS(INDIRECT("'DA Injection'!"&amp;SUBSTITUTE(ADDRESS(1,MATCH(I$3,INDIRECT("'DA Injection'!"&amp;"2:2"),0)),"$1","")&amp;":"&amp;SUBSTITUTE(ADDRESS(1,MATCH(I$3,INDIRECT("'DA Injection'!"&amp;"2:2"),0)),"$1","")),'DA Injection'!$P:$P,"Plan",'DA Injection'!$G:$G,$B21)+SUMIFS(INDIRECT("'DA Injection'!"&amp;SUBSTITUTE(ADDRESS(1,MATCH(I$3,INDIRECT("'DA Injection'!"&amp;"2:2"),0)+1),"$1","")&amp;":"&amp;SUBSTITUTE(ADDRESS(1,MATCH(I$3,INDIRECT("'DA Injection'!"&amp;"2:2"),0)+1),"$1","")),'DA Injection'!$P:$P,"Plan",'DA Injection'!$G:$G,$B21))*$F21*$G21</f>
        <v>0</v>
      </c>
      <c r="J21" s="284">
        <f ca="1">(SUMIFS(INDIRECT("'DA Injection'!"&amp;SUBSTITUTE(ADDRESS(1,MATCH(J$3,INDIRECT("'DA Injection'!"&amp;"2:2"),0)),"$1","")&amp;":"&amp;SUBSTITUTE(ADDRESS(1,MATCH(J$3,INDIRECT("'DA Injection'!"&amp;"2:2"),0)),"$1","")),'DA Injection'!$P:$P,"Plan",'DA Injection'!$G:$G,$B21)+SUMIFS(INDIRECT("'DA Injection'!"&amp;SUBSTITUTE(ADDRESS(1,MATCH(J$3,INDIRECT("'DA Injection'!"&amp;"2:2"),0)+1),"$1","")&amp;":"&amp;SUBSTITUTE(ADDRESS(1,MATCH(J$3,INDIRECT("'DA Injection'!"&amp;"2:2"),0)+1),"$1","")),'DA Injection'!$P:$P,"Plan",'DA Injection'!$G:$G,$B21))*$F21*$G21</f>
        <v>0</v>
      </c>
      <c r="K21" s="284">
        <f ca="1">(SUMIFS(INDIRECT("'DA Injection'!"&amp;SUBSTITUTE(ADDRESS(1,MATCH(K$3,INDIRECT("'DA Injection'!"&amp;"2:2"),0)),"$1","")&amp;":"&amp;SUBSTITUTE(ADDRESS(1,MATCH(K$3,INDIRECT("'DA Injection'!"&amp;"2:2"),0)),"$1","")),'DA Injection'!$P:$P,"Plan",'DA Injection'!$G:$G,$B21)+SUMIFS(INDIRECT("'DA Injection'!"&amp;SUBSTITUTE(ADDRESS(1,MATCH(K$3,INDIRECT("'DA Injection'!"&amp;"2:2"),0)+1),"$1","")&amp;":"&amp;SUBSTITUTE(ADDRESS(1,MATCH(K$3,INDIRECT("'DA Injection'!"&amp;"2:2"),0)+1),"$1","")),'DA Injection'!$P:$P,"Plan",'DA Injection'!$G:$G,$B21))*$F21*$G21</f>
        <v>0</v>
      </c>
      <c r="L21" s="284">
        <f ca="1">(SUMIFS(INDIRECT("'DA Injection'!"&amp;SUBSTITUTE(ADDRESS(1,MATCH(L$3,INDIRECT("'DA Injection'!"&amp;"2:2"),0)),"$1","")&amp;":"&amp;SUBSTITUTE(ADDRESS(1,MATCH(L$3,INDIRECT("'DA Injection'!"&amp;"2:2"),0)),"$1","")),'DA Injection'!$P:$P,"Plan",'DA Injection'!$G:$G,$B21)+SUMIFS(INDIRECT("'DA Injection'!"&amp;SUBSTITUTE(ADDRESS(1,MATCH(L$3,INDIRECT("'DA Injection'!"&amp;"2:2"),0)+1),"$1","")&amp;":"&amp;SUBSTITUTE(ADDRESS(1,MATCH(L$3,INDIRECT("'DA Injection'!"&amp;"2:2"),0)+1),"$1","")),'DA Injection'!$P:$P,"Plan",'DA Injection'!$G:$G,$B21))*$F21*$G21</f>
        <v>40615.384615384624</v>
      </c>
      <c r="M21" s="284">
        <f ca="1">(SUMIFS(INDIRECT("'DA Injection'!"&amp;SUBSTITUTE(ADDRESS(1,MATCH(M$3,INDIRECT("'DA Injection'!"&amp;"2:2"),0)),"$1","")&amp;":"&amp;SUBSTITUTE(ADDRESS(1,MATCH(M$3,INDIRECT("'DA Injection'!"&amp;"2:2"),0)),"$1","")),'DA Injection'!$P:$P,"Plan",'DA Injection'!$G:$G,$B21)+SUMIFS(INDIRECT("'DA Injection'!"&amp;SUBSTITUTE(ADDRESS(1,MATCH(M$3,INDIRECT("'DA Injection'!"&amp;"2:2"),0)+1),"$1","")&amp;":"&amp;SUBSTITUTE(ADDRESS(1,MATCH(M$3,INDIRECT("'DA Injection'!"&amp;"2:2"),0)+1),"$1","")),'DA Injection'!$P:$P,"Plan",'DA Injection'!$G:$G,$B21))*$F21*$G21</f>
        <v>0</v>
      </c>
      <c r="N21" s="284">
        <f ca="1">(SUMIFS(INDIRECT("'DA Injection'!"&amp;SUBSTITUTE(ADDRESS(1,MATCH(N$3,INDIRECT("'DA Injection'!"&amp;"2:2"),0)),"$1","")&amp;":"&amp;SUBSTITUTE(ADDRESS(1,MATCH(N$3,INDIRECT("'DA Injection'!"&amp;"2:2"),0)),"$1","")),'DA Injection'!$P:$P,"Plan",'DA Injection'!$G:$G,$B21)+SUMIFS(INDIRECT("'DA Injection'!"&amp;SUBSTITUTE(ADDRESS(1,MATCH(N$3,INDIRECT("'DA Injection'!"&amp;"2:2"),0)+1),"$1","")&amp;":"&amp;SUBSTITUTE(ADDRESS(1,MATCH(N$3,INDIRECT("'DA Injection'!"&amp;"2:2"),0)+1),"$1","")),'DA Injection'!$P:$P,"Plan",'DA Injection'!$G:$G,$B21))*$F21*$G21</f>
        <v>0</v>
      </c>
      <c r="O21" s="284">
        <f ca="1">(SUMIFS(INDIRECT("'DA Injection'!"&amp;SUBSTITUTE(ADDRESS(1,MATCH(O$3,INDIRECT("'DA Injection'!"&amp;"2:2"),0)),"$1","")&amp;":"&amp;SUBSTITUTE(ADDRESS(1,MATCH(O$3,INDIRECT("'DA Injection'!"&amp;"2:2"),0)),"$1","")),'DA Injection'!$P:$P,"Plan",'DA Injection'!$G:$G,$B21)+SUMIFS(INDIRECT("'DA Injection'!"&amp;SUBSTITUTE(ADDRESS(1,MATCH(O$3,INDIRECT("'DA Injection'!"&amp;"2:2"),0)+1),"$1","")&amp;":"&amp;SUBSTITUTE(ADDRESS(1,MATCH(O$3,INDIRECT("'DA Injection'!"&amp;"2:2"),0)+1),"$1","")),'DA Injection'!$P:$P,"Plan",'DA Injection'!$G:$G,$B21))*$F21*$G21</f>
        <v>0</v>
      </c>
      <c r="P21" s="284">
        <f ca="1">(SUMIFS(INDIRECT("'DA Injection'!"&amp;SUBSTITUTE(ADDRESS(1,MATCH(P$3,INDIRECT("'DA Injection'!"&amp;"2:2"),0)),"$1","")&amp;":"&amp;SUBSTITUTE(ADDRESS(1,MATCH(P$3,INDIRECT("'DA Injection'!"&amp;"2:2"),0)),"$1","")),'DA Injection'!$P:$P,"Plan",'DA Injection'!$G:$G,$B21)+SUMIFS(INDIRECT("'DA Injection'!"&amp;SUBSTITUTE(ADDRESS(1,MATCH(P$3,INDIRECT("'DA Injection'!"&amp;"2:2"),0)+1),"$1","")&amp;":"&amp;SUBSTITUTE(ADDRESS(1,MATCH(P$3,INDIRECT("'DA Injection'!"&amp;"2:2"),0)+1),"$1","")),'DA Injection'!$P:$P,"Plan",'DA Injection'!$G:$G,$B21))*$F21*$G21</f>
        <v>0</v>
      </c>
      <c r="Q21" s="284">
        <f ca="1">(SUMIFS(INDIRECT("'DA Injection'!"&amp;SUBSTITUTE(ADDRESS(1,MATCH(Q$3,INDIRECT("'DA Injection'!"&amp;"2:2"),0)),"$1","")&amp;":"&amp;SUBSTITUTE(ADDRESS(1,MATCH(Q$3,INDIRECT("'DA Injection'!"&amp;"2:2"),0)),"$1","")),'DA Injection'!$P:$P,"Plan",'DA Injection'!$G:$G,$B21)+SUMIFS(INDIRECT("'DA Injection'!"&amp;SUBSTITUTE(ADDRESS(1,MATCH(Q$3,INDIRECT("'DA Injection'!"&amp;"2:2"),0)+1),"$1","")&amp;":"&amp;SUBSTITUTE(ADDRESS(1,MATCH(Q$3,INDIRECT("'DA Injection'!"&amp;"2:2"),0)+1),"$1","")),'DA Injection'!$P:$P,"Plan",'DA Injection'!$G:$G,$B21))*$F21*$G21</f>
        <v>0</v>
      </c>
      <c r="R21" s="284">
        <f ca="1">(SUMIFS(INDIRECT("'DA Injection'!"&amp;SUBSTITUTE(ADDRESS(1,MATCH(R$3,INDIRECT("'DA Injection'!"&amp;"2:2"),0)),"$1","")&amp;":"&amp;SUBSTITUTE(ADDRESS(1,MATCH(R$3,INDIRECT("'DA Injection'!"&amp;"2:2"),0)),"$1","")),'DA Injection'!$P:$P,"Plan",'DA Injection'!$G:$G,$B21)+SUMIFS(INDIRECT("'DA Injection'!"&amp;SUBSTITUTE(ADDRESS(1,MATCH(R$3,INDIRECT("'DA Injection'!"&amp;"2:2"),0)+1),"$1","")&amp;":"&amp;SUBSTITUTE(ADDRESS(1,MATCH(R$3,INDIRECT("'DA Injection'!"&amp;"2:2"),0)+1),"$1","")),'DA Injection'!$P:$P,"Plan",'DA Injection'!$G:$G,$B21))*$F21*$G21</f>
        <v>0</v>
      </c>
    </row>
    <row r="22" spans="2:18">
      <c r="B22" s="282" t="s">
        <v>111</v>
      </c>
      <c r="C22" s="282">
        <f>IFERROR(VLOOKUP(B22,'Code List'!B:J,2,0),"")</f>
        <v>5</v>
      </c>
      <c r="D22" s="205" t="str">
        <f>IFERROR(VLOOKUP(B22,'Code List'!B:J,8,0),"")</f>
        <v>0103-003252</v>
      </c>
      <c r="E22" s="205" t="str">
        <f>IFERROR(VLOOKUP(B22,'Code List'!B:J,7,0),"")</f>
        <v>HIPS/S834S1</v>
      </c>
      <c r="F22" s="205">
        <v>1</v>
      </c>
      <c r="G22" s="201">
        <f>VLOOKUP(B22,'Code List'!B:J,9,0)</f>
        <v>2.9</v>
      </c>
      <c r="H22" s="367">
        <f t="shared" ca="1" si="1"/>
        <v>0</v>
      </c>
      <c r="I22" s="284">
        <f ca="1">(SUMIFS(INDIRECT("'DA Injection'!"&amp;SUBSTITUTE(ADDRESS(1,MATCH(I$3,INDIRECT("'DA Injection'!"&amp;"2:2"),0)),"$1","")&amp;":"&amp;SUBSTITUTE(ADDRESS(1,MATCH(I$3,INDIRECT("'DA Injection'!"&amp;"2:2"),0)),"$1","")),'DA Injection'!$P:$P,"Plan",'DA Injection'!$G:$G,$B22)+SUMIFS(INDIRECT("'DA Injection'!"&amp;SUBSTITUTE(ADDRESS(1,MATCH(I$3,INDIRECT("'DA Injection'!"&amp;"2:2"),0)+1),"$1","")&amp;":"&amp;SUBSTITUTE(ADDRESS(1,MATCH(I$3,INDIRECT("'DA Injection'!"&amp;"2:2"),0)+1),"$1","")),'DA Injection'!$P:$P,"Plan",'DA Injection'!$G:$G,$B22))*$F22*$G22</f>
        <v>0</v>
      </c>
      <c r="J22" s="284">
        <f ca="1">(SUMIFS(INDIRECT("'DA Injection'!"&amp;SUBSTITUTE(ADDRESS(1,MATCH(J$3,INDIRECT("'DA Injection'!"&amp;"2:2"),0)),"$1","")&amp;":"&amp;SUBSTITUTE(ADDRESS(1,MATCH(J$3,INDIRECT("'DA Injection'!"&amp;"2:2"),0)),"$1","")),'DA Injection'!$P:$P,"Plan",'DA Injection'!$G:$G,$B22)+SUMIFS(INDIRECT("'DA Injection'!"&amp;SUBSTITUTE(ADDRESS(1,MATCH(J$3,INDIRECT("'DA Injection'!"&amp;"2:2"),0)+1),"$1","")&amp;":"&amp;SUBSTITUTE(ADDRESS(1,MATCH(J$3,INDIRECT("'DA Injection'!"&amp;"2:2"),0)+1),"$1","")),'DA Injection'!$P:$P,"Plan",'DA Injection'!$G:$G,$B22))*$F22*$G22</f>
        <v>0</v>
      </c>
      <c r="K22" s="284">
        <f ca="1">(SUMIFS(INDIRECT("'DA Injection'!"&amp;SUBSTITUTE(ADDRESS(1,MATCH(K$3,INDIRECT("'DA Injection'!"&amp;"2:2"),0)),"$1","")&amp;":"&amp;SUBSTITUTE(ADDRESS(1,MATCH(K$3,INDIRECT("'DA Injection'!"&amp;"2:2"),0)),"$1","")),'DA Injection'!$P:$P,"Plan",'DA Injection'!$G:$G,$B22)+SUMIFS(INDIRECT("'DA Injection'!"&amp;SUBSTITUTE(ADDRESS(1,MATCH(K$3,INDIRECT("'DA Injection'!"&amp;"2:2"),0)+1),"$1","")&amp;":"&amp;SUBSTITUTE(ADDRESS(1,MATCH(K$3,INDIRECT("'DA Injection'!"&amp;"2:2"),0)+1),"$1","")),'DA Injection'!$P:$P,"Plan",'DA Injection'!$G:$G,$B22))*$F22*$G22</f>
        <v>0</v>
      </c>
      <c r="L22" s="284">
        <f ca="1">(SUMIFS(INDIRECT("'DA Injection'!"&amp;SUBSTITUTE(ADDRESS(1,MATCH(L$3,INDIRECT("'DA Injection'!"&amp;"2:2"),0)),"$1","")&amp;":"&amp;SUBSTITUTE(ADDRESS(1,MATCH(L$3,INDIRECT("'DA Injection'!"&amp;"2:2"),0)),"$1","")),'DA Injection'!$P:$P,"Plan",'DA Injection'!$G:$G,$B22)+SUMIFS(INDIRECT("'DA Injection'!"&amp;SUBSTITUTE(ADDRESS(1,MATCH(L$3,INDIRECT("'DA Injection'!"&amp;"2:2"),0)+1),"$1","")&amp;":"&amp;SUBSTITUTE(ADDRESS(1,MATCH(L$3,INDIRECT("'DA Injection'!"&amp;"2:2"),0)+1),"$1","")),'DA Injection'!$P:$P,"Plan",'DA Injection'!$G:$G,$B22))*$F22*$G22</f>
        <v>0</v>
      </c>
      <c r="M22" s="284">
        <f ca="1">(SUMIFS(INDIRECT("'DA Injection'!"&amp;SUBSTITUTE(ADDRESS(1,MATCH(M$3,INDIRECT("'DA Injection'!"&amp;"2:2"),0)),"$1","")&amp;":"&amp;SUBSTITUTE(ADDRESS(1,MATCH(M$3,INDIRECT("'DA Injection'!"&amp;"2:2"),0)),"$1","")),'DA Injection'!$P:$P,"Plan",'DA Injection'!$G:$G,$B22)+SUMIFS(INDIRECT("'DA Injection'!"&amp;SUBSTITUTE(ADDRESS(1,MATCH(M$3,INDIRECT("'DA Injection'!"&amp;"2:2"),0)+1),"$1","")&amp;":"&amp;SUBSTITUTE(ADDRESS(1,MATCH(M$3,INDIRECT("'DA Injection'!"&amp;"2:2"),0)+1),"$1","")),'DA Injection'!$P:$P,"Plan",'DA Injection'!$G:$G,$B22))*$F22*$G22</f>
        <v>0</v>
      </c>
      <c r="N22" s="284">
        <f ca="1">(SUMIFS(INDIRECT("'DA Injection'!"&amp;SUBSTITUTE(ADDRESS(1,MATCH(N$3,INDIRECT("'DA Injection'!"&amp;"2:2"),0)),"$1","")&amp;":"&amp;SUBSTITUTE(ADDRESS(1,MATCH(N$3,INDIRECT("'DA Injection'!"&amp;"2:2"),0)),"$1","")),'DA Injection'!$P:$P,"Plan",'DA Injection'!$G:$G,$B22)+SUMIFS(INDIRECT("'DA Injection'!"&amp;SUBSTITUTE(ADDRESS(1,MATCH(N$3,INDIRECT("'DA Injection'!"&amp;"2:2"),0)+1),"$1","")&amp;":"&amp;SUBSTITUTE(ADDRESS(1,MATCH(N$3,INDIRECT("'DA Injection'!"&amp;"2:2"),0)+1),"$1","")),'DA Injection'!$P:$P,"Plan",'DA Injection'!$G:$G,$B22))*$F22*$G22</f>
        <v>0</v>
      </c>
      <c r="O22" s="284">
        <f ca="1">(SUMIFS(INDIRECT("'DA Injection'!"&amp;SUBSTITUTE(ADDRESS(1,MATCH(O$3,INDIRECT("'DA Injection'!"&amp;"2:2"),0)),"$1","")&amp;":"&amp;SUBSTITUTE(ADDRESS(1,MATCH(O$3,INDIRECT("'DA Injection'!"&amp;"2:2"),0)),"$1","")),'DA Injection'!$P:$P,"Plan",'DA Injection'!$G:$G,$B22)+SUMIFS(INDIRECT("'DA Injection'!"&amp;SUBSTITUTE(ADDRESS(1,MATCH(O$3,INDIRECT("'DA Injection'!"&amp;"2:2"),0)+1),"$1","")&amp;":"&amp;SUBSTITUTE(ADDRESS(1,MATCH(O$3,INDIRECT("'DA Injection'!"&amp;"2:2"),0)+1),"$1","")),'DA Injection'!$P:$P,"Plan",'DA Injection'!$G:$G,$B22))*$F22*$G22</f>
        <v>0</v>
      </c>
      <c r="P22" s="284">
        <f ca="1">(SUMIFS(INDIRECT("'DA Injection'!"&amp;SUBSTITUTE(ADDRESS(1,MATCH(P$3,INDIRECT("'DA Injection'!"&amp;"2:2"),0)),"$1","")&amp;":"&amp;SUBSTITUTE(ADDRESS(1,MATCH(P$3,INDIRECT("'DA Injection'!"&amp;"2:2"),0)),"$1","")),'DA Injection'!$P:$P,"Plan",'DA Injection'!$G:$G,$B22)+SUMIFS(INDIRECT("'DA Injection'!"&amp;SUBSTITUTE(ADDRESS(1,MATCH(P$3,INDIRECT("'DA Injection'!"&amp;"2:2"),0)+1),"$1","")&amp;":"&amp;SUBSTITUTE(ADDRESS(1,MATCH(P$3,INDIRECT("'DA Injection'!"&amp;"2:2"),0)+1),"$1","")),'DA Injection'!$P:$P,"Plan",'DA Injection'!$G:$G,$B22))*$F22*$G22</f>
        <v>0</v>
      </c>
      <c r="Q22" s="284">
        <f ca="1">(SUMIFS(INDIRECT("'DA Injection'!"&amp;SUBSTITUTE(ADDRESS(1,MATCH(Q$3,INDIRECT("'DA Injection'!"&amp;"2:2"),0)),"$1","")&amp;":"&amp;SUBSTITUTE(ADDRESS(1,MATCH(Q$3,INDIRECT("'DA Injection'!"&amp;"2:2"),0)),"$1","")),'DA Injection'!$P:$P,"Plan",'DA Injection'!$G:$G,$B22)+SUMIFS(INDIRECT("'DA Injection'!"&amp;SUBSTITUTE(ADDRESS(1,MATCH(Q$3,INDIRECT("'DA Injection'!"&amp;"2:2"),0)+1),"$1","")&amp;":"&amp;SUBSTITUTE(ADDRESS(1,MATCH(Q$3,INDIRECT("'DA Injection'!"&amp;"2:2"),0)+1),"$1","")),'DA Injection'!$P:$P,"Plan",'DA Injection'!$G:$G,$B22))*$F22*$G22</f>
        <v>0</v>
      </c>
      <c r="R22" s="284">
        <f ca="1">(SUMIFS(INDIRECT("'DA Injection'!"&amp;SUBSTITUTE(ADDRESS(1,MATCH(R$3,INDIRECT("'DA Injection'!"&amp;"2:2"),0)),"$1","")&amp;":"&amp;SUBSTITUTE(ADDRESS(1,MATCH(R$3,INDIRECT("'DA Injection'!"&amp;"2:2"),0)),"$1","")),'DA Injection'!$P:$P,"Plan",'DA Injection'!$G:$G,$B22)+SUMIFS(INDIRECT("'DA Injection'!"&amp;SUBSTITUTE(ADDRESS(1,MATCH(R$3,INDIRECT("'DA Injection'!"&amp;"2:2"),0)+1),"$1","")&amp;":"&amp;SUBSTITUTE(ADDRESS(1,MATCH(R$3,INDIRECT("'DA Injection'!"&amp;"2:2"),0)+1),"$1","")),'DA Injection'!$P:$P,"Plan",'DA Injection'!$G:$G,$B22))*$F22*$G22</f>
        <v>0</v>
      </c>
    </row>
    <row r="23" spans="2:18" ht="25.5">
      <c r="B23" s="282" t="s">
        <v>39</v>
      </c>
      <c r="C23" s="282">
        <f>IFERROR(VLOOKUP(B23,'Code List'!B:J,2,0),"")</f>
        <v>9</v>
      </c>
      <c r="D23" s="205" t="str">
        <f>IFERROR(VLOOKUP(B23,'Code List'!B:J,8,0),"")</f>
        <v>0103-001846
0103-002992</v>
      </c>
      <c r="E23" s="205" t="str">
        <f>IFERROR(VLOOKUP(B23,'Code List'!B:J,7,0),"")</f>
        <v>PP/BJ750+PPW177710</v>
      </c>
      <c r="F23" s="205">
        <v>0.96</v>
      </c>
      <c r="G23" s="201">
        <f>VLOOKUP(B23,'Code List'!B:J,9,0)</f>
        <v>12.5</v>
      </c>
      <c r="H23" s="367">
        <f t="shared" ca="1" si="1"/>
        <v>132613.95348837209</v>
      </c>
      <c r="I23" s="284">
        <f ca="1">(SUMIFS(INDIRECT("'DA Injection'!"&amp;SUBSTITUTE(ADDRESS(1,MATCH(I$3,INDIRECT("'DA Injection'!"&amp;"2:2"),0)),"$1","")&amp;":"&amp;SUBSTITUTE(ADDRESS(1,MATCH(I$3,INDIRECT("'DA Injection'!"&amp;"2:2"),0)),"$1","")),'DA Injection'!$P:$P,"Plan",'DA Injection'!$G:$G,$B23)+SUMIFS(INDIRECT("'DA Injection'!"&amp;SUBSTITUTE(ADDRESS(1,MATCH(I$3,INDIRECT("'DA Injection'!"&amp;"2:2"),0)+1),"$1","")&amp;":"&amp;SUBSTITUTE(ADDRESS(1,MATCH(I$3,INDIRECT("'DA Injection'!"&amp;"2:2"),0)+1),"$1","")),'DA Injection'!$P:$P,"Plan",'DA Injection'!$G:$G,$B23))*$F23*$G23</f>
        <v>0</v>
      </c>
      <c r="J23" s="284">
        <f ca="1">(SUMIFS(INDIRECT("'DA Injection'!"&amp;SUBSTITUTE(ADDRESS(1,MATCH(J$3,INDIRECT("'DA Injection'!"&amp;"2:2"),0)),"$1","")&amp;":"&amp;SUBSTITUTE(ADDRESS(1,MATCH(J$3,INDIRECT("'DA Injection'!"&amp;"2:2"),0)),"$1","")),'DA Injection'!$P:$P,"Plan",'DA Injection'!$G:$G,$B23)+SUMIFS(INDIRECT("'DA Injection'!"&amp;SUBSTITUTE(ADDRESS(1,MATCH(J$3,INDIRECT("'DA Injection'!"&amp;"2:2"),0)+1),"$1","")&amp;":"&amp;SUBSTITUTE(ADDRESS(1,MATCH(J$3,INDIRECT("'DA Injection'!"&amp;"2:2"),0)+1),"$1","")),'DA Injection'!$P:$P,"Plan",'DA Injection'!$G:$G,$B23))*$F23*$G23</f>
        <v>0</v>
      </c>
      <c r="K23" s="284">
        <f ca="1">(SUMIFS(INDIRECT("'DA Injection'!"&amp;SUBSTITUTE(ADDRESS(1,MATCH(K$3,INDIRECT("'DA Injection'!"&amp;"2:2"),0)),"$1","")&amp;":"&amp;SUBSTITUTE(ADDRESS(1,MATCH(K$3,INDIRECT("'DA Injection'!"&amp;"2:2"),0)),"$1","")),'DA Injection'!$P:$P,"Plan",'DA Injection'!$G:$G,$B23)+SUMIFS(INDIRECT("'DA Injection'!"&amp;SUBSTITUTE(ADDRESS(1,MATCH(K$3,INDIRECT("'DA Injection'!"&amp;"2:2"),0)+1),"$1","")&amp;":"&amp;SUBSTITUTE(ADDRESS(1,MATCH(K$3,INDIRECT("'DA Injection'!"&amp;"2:2"),0)+1),"$1","")),'DA Injection'!$P:$P,"Plan",'DA Injection'!$G:$G,$B23))*$F23*$G23</f>
        <v>0</v>
      </c>
      <c r="L23" s="284">
        <f ca="1">(SUMIFS(INDIRECT("'DA Injection'!"&amp;SUBSTITUTE(ADDRESS(1,MATCH(L$3,INDIRECT("'DA Injection'!"&amp;"2:2"),0)),"$1","")&amp;":"&amp;SUBSTITUTE(ADDRESS(1,MATCH(L$3,INDIRECT("'DA Injection'!"&amp;"2:2"),0)),"$1","")),'DA Injection'!$P:$P,"Plan",'DA Injection'!$G:$G,$B23)+SUMIFS(INDIRECT("'DA Injection'!"&amp;SUBSTITUTE(ADDRESS(1,MATCH(L$3,INDIRECT("'DA Injection'!"&amp;"2:2"),0)+1),"$1","")&amp;":"&amp;SUBSTITUTE(ADDRESS(1,MATCH(L$3,INDIRECT("'DA Injection'!"&amp;"2:2"),0)+1),"$1","")),'DA Injection'!$P:$P,"Plan",'DA Injection'!$G:$G,$B23))*$F23*$G23</f>
        <v>88409.30232558139</v>
      </c>
      <c r="M23" s="284">
        <f ca="1">(SUMIFS(INDIRECT("'DA Injection'!"&amp;SUBSTITUTE(ADDRESS(1,MATCH(M$3,INDIRECT("'DA Injection'!"&amp;"2:2"),0)),"$1","")&amp;":"&amp;SUBSTITUTE(ADDRESS(1,MATCH(M$3,INDIRECT("'DA Injection'!"&amp;"2:2"),0)),"$1","")),'DA Injection'!$P:$P,"Plan",'DA Injection'!$G:$G,$B23)+SUMIFS(INDIRECT("'DA Injection'!"&amp;SUBSTITUTE(ADDRESS(1,MATCH(M$3,INDIRECT("'DA Injection'!"&amp;"2:2"),0)+1),"$1","")&amp;":"&amp;SUBSTITUTE(ADDRESS(1,MATCH(M$3,INDIRECT("'DA Injection'!"&amp;"2:2"),0)+1),"$1","")),'DA Injection'!$P:$P,"Plan",'DA Injection'!$G:$G,$B23))*$F23*$G23</f>
        <v>44204.651162790695</v>
      </c>
      <c r="N23" s="284">
        <f ca="1">(SUMIFS(INDIRECT("'DA Injection'!"&amp;SUBSTITUTE(ADDRESS(1,MATCH(N$3,INDIRECT("'DA Injection'!"&amp;"2:2"),0)),"$1","")&amp;":"&amp;SUBSTITUTE(ADDRESS(1,MATCH(N$3,INDIRECT("'DA Injection'!"&amp;"2:2"),0)),"$1","")),'DA Injection'!$P:$P,"Plan",'DA Injection'!$G:$G,$B23)+SUMIFS(INDIRECT("'DA Injection'!"&amp;SUBSTITUTE(ADDRESS(1,MATCH(N$3,INDIRECT("'DA Injection'!"&amp;"2:2"),0)+1),"$1","")&amp;":"&amp;SUBSTITUTE(ADDRESS(1,MATCH(N$3,INDIRECT("'DA Injection'!"&amp;"2:2"),0)+1),"$1","")),'DA Injection'!$P:$P,"Plan",'DA Injection'!$G:$G,$B23))*$F23*$G23</f>
        <v>0</v>
      </c>
      <c r="O23" s="284">
        <f ca="1">(SUMIFS(INDIRECT("'DA Injection'!"&amp;SUBSTITUTE(ADDRESS(1,MATCH(O$3,INDIRECT("'DA Injection'!"&amp;"2:2"),0)),"$1","")&amp;":"&amp;SUBSTITUTE(ADDRESS(1,MATCH(O$3,INDIRECT("'DA Injection'!"&amp;"2:2"),0)),"$1","")),'DA Injection'!$P:$P,"Plan",'DA Injection'!$G:$G,$B23)+SUMIFS(INDIRECT("'DA Injection'!"&amp;SUBSTITUTE(ADDRESS(1,MATCH(O$3,INDIRECT("'DA Injection'!"&amp;"2:2"),0)+1),"$1","")&amp;":"&amp;SUBSTITUTE(ADDRESS(1,MATCH(O$3,INDIRECT("'DA Injection'!"&amp;"2:2"),0)+1),"$1","")),'DA Injection'!$P:$P,"Plan",'DA Injection'!$G:$G,$B23))*$F23*$G23</f>
        <v>0</v>
      </c>
      <c r="P23" s="284">
        <f ca="1">(SUMIFS(INDIRECT("'DA Injection'!"&amp;SUBSTITUTE(ADDRESS(1,MATCH(P$3,INDIRECT("'DA Injection'!"&amp;"2:2"),0)),"$1","")&amp;":"&amp;SUBSTITUTE(ADDRESS(1,MATCH(P$3,INDIRECT("'DA Injection'!"&amp;"2:2"),0)),"$1","")),'DA Injection'!$P:$P,"Plan",'DA Injection'!$G:$G,$B23)+SUMIFS(INDIRECT("'DA Injection'!"&amp;SUBSTITUTE(ADDRESS(1,MATCH(P$3,INDIRECT("'DA Injection'!"&amp;"2:2"),0)+1),"$1","")&amp;":"&amp;SUBSTITUTE(ADDRESS(1,MATCH(P$3,INDIRECT("'DA Injection'!"&amp;"2:2"),0)+1),"$1","")),'DA Injection'!$P:$P,"Plan",'DA Injection'!$G:$G,$B23))*$F23*$G23</f>
        <v>0</v>
      </c>
      <c r="Q23" s="284">
        <f ca="1">(SUMIFS(INDIRECT("'DA Injection'!"&amp;SUBSTITUTE(ADDRESS(1,MATCH(Q$3,INDIRECT("'DA Injection'!"&amp;"2:2"),0)),"$1","")&amp;":"&amp;SUBSTITUTE(ADDRESS(1,MATCH(Q$3,INDIRECT("'DA Injection'!"&amp;"2:2"),0)),"$1","")),'DA Injection'!$P:$P,"Plan",'DA Injection'!$G:$G,$B23)+SUMIFS(INDIRECT("'DA Injection'!"&amp;SUBSTITUTE(ADDRESS(1,MATCH(Q$3,INDIRECT("'DA Injection'!"&amp;"2:2"),0)+1),"$1","")&amp;":"&amp;SUBSTITUTE(ADDRESS(1,MATCH(Q$3,INDIRECT("'DA Injection'!"&amp;"2:2"),0)+1),"$1","")),'DA Injection'!$P:$P,"Plan",'DA Injection'!$G:$G,$B23))*$F23*$G23</f>
        <v>0</v>
      </c>
      <c r="R23" s="284">
        <f ca="1">(SUMIFS(INDIRECT("'DA Injection'!"&amp;SUBSTITUTE(ADDRESS(1,MATCH(R$3,INDIRECT("'DA Injection'!"&amp;"2:2"),0)),"$1","")&amp;":"&amp;SUBSTITUTE(ADDRESS(1,MATCH(R$3,INDIRECT("'DA Injection'!"&amp;"2:2"),0)),"$1","")),'DA Injection'!$P:$P,"Plan",'DA Injection'!$G:$G,$B23)+SUMIFS(INDIRECT("'DA Injection'!"&amp;SUBSTITUTE(ADDRESS(1,MATCH(R$3,INDIRECT("'DA Injection'!"&amp;"2:2"),0)+1),"$1","")&amp;":"&amp;SUBSTITUTE(ADDRESS(1,MATCH(R$3,INDIRECT("'DA Injection'!"&amp;"2:2"),0)+1),"$1","")),'DA Injection'!$P:$P,"Plan",'DA Injection'!$G:$G,$B23))*$F23*$G23</f>
        <v>0</v>
      </c>
    </row>
    <row r="24" spans="2:18">
      <c r="B24" s="300" t="s">
        <v>39</v>
      </c>
      <c r="C24" s="300"/>
      <c r="D24" s="301" t="s">
        <v>980</v>
      </c>
      <c r="E24" s="301"/>
      <c r="F24" s="301">
        <v>0.04</v>
      </c>
      <c r="G24" s="300">
        <f>VLOOKUP(B24,'Code List'!B:J,9,0)</f>
        <v>12.5</v>
      </c>
      <c r="H24" s="367">
        <f t="shared" ca="1" si="1"/>
        <v>5525.5813953488378</v>
      </c>
      <c r="I24" s="284">
        <f ca="1">(SUMIFS(INDIRECT("'DA Injection'!"&amp;SUBSTITUTE(ADDRESS(1,MATCH(I$3,INDIRECT("'DA Injection'!"&amp;"2:2"),0)),"$1","")&amp;":"&amp;SUBSTITUTE(ADDRESS(1,MATCH(I$3,INDIRECT("'DA Injection'!"&amp;"2:2"),0)),"$1","")),'DA Injection'!$P:$P,"Plan",'DA Injection'!$G:$G,$B24)+SUMIFS(INDIRECT("'DA Injection'!"&amp;SUBSTITUTE(ADDRESS(1,MATCH(I$3,INDIRECT("'DA Injection'!"&amp;"2:2"),0)+1),"$1","")&amp;":"&amp;SUBSTITUTE(ADDRESS(1,MATCH(I$3,INDIRECT("'DA Injection'!"&amp;"2:2"),0)+1),"$1","")),'DA Injection'!$P:$P,"Plan",'DA Injection'!$G:$G,$B24))*$F24*$G24</f>
        <v>0</v>
      </c>
      <c r="J24" s="284">
        <f ca="1">(SUMIFS(INDIRECT("'DA Injection'!"&amp;SUBSTITUTE(ADDRESS(1,MATCH(J$3,INDIRECT("'DA Injection'!"&amp;"2:2"),0)),"$1","")&amp;":"&amp;SUBSTITUTE(ADDRESS(1,MATCH(J$3,INDIRECT("'DA Injection'!"&amp;"2:2"),0)),"$1","")),'DA Injection'!$P:$P,"Plan",'DA Injection'!$G:$G,$B24)+SUMIFS(INDIRECT("'DA Injection'!"&amp;SUBSTITUTE(ADDRESS(1,MATCH(J$3,INDIRECT("'DA Injection'!"&amp;"2:2"),0)+1),"$1","")&amp;":"&amp;SUBSTITUTE(ADDRESS(1,MATCH(J$3,INDIRECT("'DA Injection'!"&amp;"2:2"),0)+1),"$1","")),'DA Injection'!$P:$P,"Plan",'DA Injection'!$G:$G,$B24))*$F24*$G24</f>
        <v>0</v>
      </c>
      <c r="K24" s="284">
        <f ca="1">(SUMIFS(INDIRECT("'DA Injection'!"&amp;SUBSTITUTE(ADDRESS(1,MATCH(K$3,INDIRECT("'DA Injection'!"&amp;"2:2"),0)),"$1","")&amp;":"&amp;SUBSTITUTE(ADDRESS(1,MATCH(K$3,INDIRECT("'DA Injection'!"&amp;"2:2"),0)),"$1","")),'DA Injection'!$P:$P,"Plan",'DA Injection'!$G:$G,$B24)+SUMIFS(INDIRECT("'DA Injection'!"&amp;SUBSTITUTE(ADDRESS(1,MATCH(K$3,INDIRECT("'DA Injection'!"&amp;"2:2"),0)+1),"$1","")&amp;":"&amp;SUBSTITUTE(ADDRESS(1,MATCH(K$3,INDIRECT("'DA Injection'!"&amp;"2:2"),0)+1),"$1","")),'DA Injection'!$P:$P,"Plan",'DA Injection'!$G:$G,$B24))*$F24*$G24</f>
        <v>0</v>
      </c>
      <c r="L24" s="284">
        <f ca="1">(SUMIFS(INDIRECT("'DA Injection'!"&amp;SUBSTITUTE(ADDRESS(1,MATCH(L$3,INDIRECT("'DA Injection'!"&amp;"2:2"),0)),"$1","")&amp;":"&amp;SUBSTITUTE(ADDRESS(1,MATCH(L$3,INDIRECT("'DA Injection'!"&amp;"2:2"),0)),"$1","")),'DA Injection'!$P:$P,"Plan",'DA Injection'!$G:$G,$B24)+SUMIFS(INDIRECT("'DA Injection'!"&amp;SUBSTITUTE(ADDRESS(1,MATCH(L$3,INDIRECT("'DA Injection'!"&amp;"2:2"),0)+1),"$1","")&amp;":"&amp;SUBSTITUTE(ADDRESS(1,MATCH(L$3,INDIRECT("'DA Injection'!"&amp;"2:2"),0)+1),"$1","")),'DA Injection'!$P:$P,"Plan",'DA Injection'!$G:$G,$B24))*$F24*$G24</f>
        <v>3683.7209302325582</v>
      </c>
      <c r="M24" s="284">
        <f ca="1">(SUMIFS(INDIRECT("'DA Injection'!"&amp;SUBSTITUTE(ADDRESS(1,MATCH(M$3,INDIRECT("'DA Injection'!"&amp;"2:2"),0)),"$1","")&amp;":"&amp;SUBSTITUTE(ADDRESS(1,MATCH(M$3,INDIRECT("'DA Injection'!"&amp;"2:2"),0)),"$1","")),'DA Injection'!$P:$P,"Plan",'DA Injection'!$G:$G,$B24)+SUMIFS(INDIRECT("'DA Injection'!"&amp;SUBSTITUTE(ADDRESS(1,MATCH(M$3,INDIRECT("'DA Injection'!"&amp;"2:2"),0)+1),"$1","")&amp;":"&amp;SUBSTITUTE(ADDRESS(1,MATCH(M$3,INDIRECT("'DA Injection'!"&amp;"2:2"),0)+1),"$1","")),'DA Injection'!$P:$P,"Plan",'DA Injection'!$G:$G,$B24))*$F24*$G24</f>
        <v>1841.8604651162791</v>
      </c>
      <c r="N24" s="284">
        <f ca="1">(SUMIFS(INDIRECT("'DA Injection'!"&amp;SUBSTITUTE(ADDRESS(1,MATCH(N$3,INDIRECT("'DA Injection'!"&amp;"2:2"),0)),"$1","")&amp;":"&amp;SUBSTITUTE(ADDRESS(1,MATCH(N$3,INDIRECT("'DA Injection'!"&amp;"2:2"),0)),"$1","")),'DA Injection'!$P:$P,"Plan",'DA Injection'!$G:$G,$B24)+SUMIFS(INDIRECT("'DA Injection'!"&amp;SUBSTITUTE(ADDRESS(1,MATCH(N$3,INDIRECT("'DA Injection'!"&amp;"2:2"),0)+1),"$1","")&amp;":"&amp;SUBSTITUTE(ADDRESS(1,MATCH(N$3,INDIRECT("'DA Injection'!"&amp;"2:2"),0)+1),"$1","")),'DA Injection'!$P:$P,"Plan",'DA Injection'!$G:$G,$B24))*$F24*$G24</f>
        <v>0</v>
      </c>
      <c r="O24" s="284">
        <f ca="1">(SUMIFS(INDIRECT("'DA Injection'!"&amp;SUBSTITUTE(ADDRESS(1,MATCH(O$3,INDIRECT("'DA Injection'!"&amp;"2:2"),0)),"$1","")&amp;":"&amp;SUBSTITUTE(ADDRESS(1,MATCH(O$3,INDIRECT("'DA Injection'!"&amp;"2:2"),0)),"$1","")),'DA Injection'!$P:$P,"Plan",'DA Injection'!$G:$G,$B24)+SUMIFS(INDIRECT("'DA Injection'!"&amp;SUBSTITUTE(ADDRESS(1,MATCH(O$3,INDIRECT("'DA Injection'!"&amp;"2:2"),0)+1),"$1","")&amp;":"&amp;SUBSTITUTE(ADDRESS(1,MATCH(O$3,INDIRECT("'DA Injection'!"&amp;"2:2"),0)+1),"$1","")),'DA Injection'!$P:$P,"Plan",'DA Injection'!$G:$G,$B24))*$F24*$G24</f>
        <v>0</v>
      </c>
      <c r="P24" s="284">
        <f ca="1">(SUMIFS(INDIRECT("'DA Injection'!"&amp;SUBSTITUTE(ADDRESS(1,MATCH(P$3,INDIRECT("'DA Injection'!"&amp;"2:2"),0)),"$1","")&amp;":"&amp;SUBSTITUTE(ADDRESS(1,MATCH(P$3,INDIRECT("'DA Injection'!"&amp;"2:2"),0)),"$1","")),'DA Injection'!$P:$P,"Plan",'DA Injection'!$G:$G,$B24)+SUMIFS(INDIRECT("'DA Injection'!"&amp;SUBSTITUTE(ADDRESS(1,MATCH(P$3,INDIRECT("'DA Injection'!"&amp;"2:2"),0)+1),"$1","")&amp;":"&amp;SUBSTITUTE(ADDRESS(1,MATCH(P$3,INDIRECT("'DA Injection'!"&amp;"2:2"),0)+1),"$1","")),'DA Injection'!$P:$P,"Plan",'DA Injection'!$G:$G,$B24))*$F24*$G24</f>
        <v>0</v>
      </c>
      <c r="Q24" s="284">
        <f ca="1">(SUMIFS(INDIRECT("'DA Injection'!"&amp;SUBSTITUTE(ADDRESS(1,MATCH(Q$3,INDIRECT("'DA Injection'!"&amp;"2:2"),0)),"$1","")&amp;":"&amp;SUBSTITUTE(ADDRESS(1,MATCH(Q$3,INDIRECT("'DA Injection'!"&amp;"2:2"),0)),"$1","")),'DA Injection'!$P:$P,"Plan",'DA Injection'!$G:$G,$B24)+SUMIFS(INDIRECT("'DA Injection'!"&amp;SUBSTITUTE(ADDRESS(1,MATCH(Q$3,INDIRECT("'DA Injection'!"&amp;"2:2"),0)+1),"$1","")&amp;":"&amp;SUBSTITUTE(ADDRESS(1,MATCH(Q$3,INDIRECT("'DA Injection'!"&amp;"2:2"),0)+1),"$1","")),'DA Injection'!$P:$P,"Plan",'DA Injection'!$G:$G,$B24))*$F24*$G24</f>
        <v>0</v>
      </c>
      <c r="R24" s="284">
        <f ca="1">(SUMIFS(INDIRECT("'DA Injection'!"&amp;SUBSTITUTE(ADDRESS(1,MATCH(R$3,INDIRECT("'DA Injection'!"&amp;"2:2"),0)),"$1","")&amp;":"&amp;SUBSTITUTE(ADDRESS(1,MATCH(R$3,INDIRECT("'DA Injection'!"&amp;"2:2"),0)),"$1","")),'DA Injection'!$P:$P,"Plan",'DA Injection'!$G:$G,$B24)+SUMIFS(INDIRECT("'DA Injection'!"&amp;SUBSTITUTE(ADDRESS(1,MATCH(R$3,INDIRECT("'DA Injection'!"&amp;"2:2"),0)+1),"$1","")&amp;":"&amp;SUBSTITUTE(ADDRESS(1,MATCH(R$3,INDIRECT("'DA Injection'!"&amp;"2:2"),0)+1),"$1","")),'DA Injection'!$P:$P,"Plan",'DA Injection'!$G:$G,$B24))*$F24*$G24</f>
        <v>0</v>
      </c>
    </row>
    <row r="25" spans="2:18">
      <c r="B25" s="282" t="s">
        <v>102</v>
      </c>
      <c r="C25" s="282">
        <f>IFERROR(VLOOKUP(B25,'Code List'!B:J,2,0),"")</f>
        <v>5</v>
      </c>
      <c r="D25" s="205" t="str">
        <f>IFERROR(VLOOKUP(B25,'Code List'!B:J,8,0),"")</f>
        <v>0103-003252</v>
      </c>
      <c r="E25" s="205" t="str">
        <f>IFERROR(VLOOKUP(B25,'Code List'!B:J,7,0),"")</f>
        <v>HIPS/S834S1</v>
      </c>
      <c r="F25" s="205">
        <v>1</v>
      </c>
      <c r="G25" s="201">
        <f>VLOOKUP(B25,'Code List'!B:J,9,0)</f>
        <v>8.4</v>
      </c>
      <c r="H25" s="367">
        <f t="shared" ca="1" si="1"/>
        <v>40320</v>
      </c>
      <c r="I25" s="284">
        <f ca="1">(SUMIFS(INDIRECT("'DA Injection'!"&amp;SUBSTITUTE(ADDRESS(1,MATCH(I$3,INDIRECT("'DA Injection'!"&amp;"2:2"),0)),"$1","")&amp;":"&amp;SUBSTITUTE(ADDRESS(1,MATCH(I$3,INDIRECT("'DA Injection'!"&amp;"2:2"),0)),"$1","")),'DA Injection'!$P:$P,"Plan",'DA Injection'!$G:$G,$B25)+SUMIFS(INDIRECT("'DA Injection'!"&amp;SUBSTITUTE(ADDRESS(1,MATCH(I$3,INDIRECT("'DA Injection'!"&amp;"2:2"),0)+1),"$1","")&amp;":"&amp;SUBSTITUTE(ADDRESS(1,MATCH(I$3,INDIRECT("'DA Injection'!"&amp;"2:2"),0)+1),"$1","")),'DA Injection'!$P:$P,"Plan",'DA Injection'!$G:$G,$B25))*$F25*$G25</f>
        <v>0</v>
      </c>
      <c r="J25" s="284">
        <f ca="1">(SUMIFS(INDIRECT("'DA Injection'!"&amp;SUBSTITUTE(ADDRESS(1,MATCH(J$3,INDIRECT("'DA Injection'!"&amp;"2:2"),0)),"$1","")&amp;":"&amp;SUBSTITUTE(ADDRESS(1,MATCH(J$3,INDIRECT("'DA Injection'!"&amp;"2:2"),0)),"$1","")),'DA Injection'!$P:$P,"Plan",'DA Injection'!$G:$G,$B25)+SUMIFS(INDIRECT("'DA Injection'!"&amp;SUBSTITUTE(ADDRESS(1,MATCH(J$3,INDIRECT("'DA Injection'!"&amp;"2:2"),0)+1),"$1","")&amp;":"&amp;SUBSTITUTE(ADDRESS(1,MATCH(J$3,INDIRECT("'DA Injection'!"&amp;"2:2"),0)+1),"$1","")),'DA Injection'!$P:$P,"Plan",'DA Injection'!$G:$G,$B25))*$F25*$G25</f>
        <v>0</v>
      </c>
      <c r="K25" s="284">
        <f ca="1">(SUMIFS(INDIRECT("'DA Injection'!"&amp;SUBSTITUTE(ADDRESS(1,MATCH(K$3,INDIRECT("'DA Injection'!"&amp;"2:2"),0)),"$1","")&amp;":"&amp;SUBSTITUTE(ADDRESS(1,MATCH(K$3,INDIRECT("'DA Injection'!"&amp;"2:2"),0)),"$1","")),'DA Injection'!$P:$P,"Plan",'DA Injection'!$G:$G,$B25)+SUMIFS(INDIRECT("'DA Injection'!"&amp;SUBSTITUTE(ADDRESS(1,MATCH(K$3,INDIRECT("'DA Injection'!"&amp;"2:2"),0)+1),"$1","")&amp;":"&amp;SUBSTITUTE(ADDRESS(1,MATCH(K$3,INDIRECT("'DA Injection'!"&amp;"2:2"),0)+1),"$1","")),'DA Injection'!$P:$P,"Plan",'DA Injection'!$G:$G,$B25))*$F25*$G25</f>
        <v>0</v>
      </c>
      <c r="L25" s="284">
        <f ca="1">(SUMIFS(INDIRECT("'DA Injection'!"&amp;SUBSTITUTE(ADDRESS(1,MATCH(L$3,INDIRECT("'DA Injection'!"&amp;"2:2"),0)),"$1","")&amp;":"&amp;SUBSTITUTE(ADDRESS(1,MATCH(L$3,INDIRECT("'DA Injection'!"&amp;"2:2"),0)),"$1","")),'DA Injection'!$P:$P,"Plan",'DA Injection'!$G:$G,$B25)+SUMIFS(INDIRECT("'DA Injection'!"&amp;SUBSTITUTE(ADDRESS(1,MATCH(L$3,INDIRECT("'DA Injection'!"&amp;"2:2"),0)+1),"$1","")&amp;":"&amp;SUBSTITUTE(ADDRESS(1,MATCH(L$3,INDIRECT("'DA Injection'!"&amp;"2:2"),0)+1),"$1","")),'DA Injection'!$P:$P,"Plan",'DA Injection'!$G:$G,$B25))*$F25*$G25</f>
        <v>0</v>
      </c>
      <c r="M25" s="284">
        <f ca="1">(SUMIFS(INDIRECT("'DA Injection'!"&amp;SUBSTITUTE(ADDRESS(1,MATCH(M$3,INDIRECT("'DA Injection'!"&amp;"2:2"),0)),"$1","")&amp;":"&amp;SUBSTITUTE(ADDRESS(1,MATCH(M$3,INDIRECT("'DA Injection'!"&amp;"2:2"),0)),"$1","")),'DA Injection'!$P:$P,"Plan",'DA Injection'!$G:$G,$B25)+SUMIFS(INDIRECT("'DA Injection'!"&amp;SUBSTITUTE(ADDRESS(1,MATCH(M$3,INDIRECT("'DA Injection'!"&amp;"2:2"),0)+1),"$1","")&amp;":"&amp;SUBSTITUTE(ADDRESS(1,MATCH(M$3,INDIRECT("'DA Injection'!"&amp;"2:2"),0)+1),"$1","")),'DA Injection'!$P:$P,"Plan",'DA Injection'!$G:$G,$B25))*$F25*$G25</f>
        <v>0</v>
      </c>
      <c r="N25" s="284">
        <f ca="1">(SUMIFS(INDIRECT("'DA Injection'!"&amp;SUBSTITUTE(ADDRESS(1,MATCH(N$3,INDIRECT("'DA Injection'!"&amp;"2:2"),0)),"$1","")&amp;":"&amp;SUBSTITUTE(ADDRESS(1,MATCH(N$3,INDIRECT("'DA Injection'!"&amp;"2:2"),0)),"$1","")),'DA Injection'!$P:$P,"Plan",'DA Injection'!$G:$G,$B25)+SUMIFS(INDIRECT("'DA Injection'!"&amp;SUBSTITUTE(ADDRESS(1,MATCH(N$3,INDIRECT("'DA Injection'!"&amp;"2:2"),0)+1),"$1","")&amp;":"&amp;SUBSTITUTE(ADDRESS(1,MATCH(N$3,INDIRECT("'DA Injection'!"&amp;"2:2"),0)+1),"$1","")),'DA Injection'!$P:$P,"Plan",'DA Injection'!$G:$G,$B25))*$F25*$G25</f>
        <v>40320</v>
      </c>
      <c r="O25" s="284">
        <f ca="1">(SUMIFS(INDIRECT("'DA Injection'!"&amp;SUBSTITUTE(ADDRESS(1,MATCH(O$3,INDIRECT("'DA Injection'!"&amp;"2:2"),0)),"$1","")&amp;":"&amp;SUBSTITUTE(ADDRESS(1,MATCH(O$3,INDIRECT("'DA Injection'!"&amp;"2:2"),0)),"$1","")),'DA Injection'!$P:$P,"Plan",'DA Injection'!$G:$G,$B25)+SUMIFS(INDIRECT("'DA Injection'!"&amp;SUBSTITUTE(ADDRESS(1,MATCH(O$3,INDIRECT("'DA Injection'!"&amp;"2:2"),0)+1),"$1","")&amp;":"&amp;SUBSTITUTE(ADDRESS(1,MATCH(O$3,INDIRECT("'DA Injection'!"&amp;"2:2"),0)+1),"$1","")),'DA Injection'!$P:$P,"Plan",'DA Injection'!$G:$G,$B25))*$F25*$G25</f>
        <v>0</v>
      </c>
      <c r="P25" s="284">
        <f ca="1">(SUMIFS(INDIRECT("'DA Injection'!"&amp;SUBSTITUTE(ADDRESS(1,MATCH(P$3,INDIRECT("'DA Injection'!"&amp;"2:2"),0)),"$1","")&amp;":"&amp;SUBSTITUTE(ADDRESS(1,MATCH(P$3,INDIRECT("'DA Injection'!"&amp;"2:2"),0)),"$1","")),'DA Injection'!$P:$P,"Plan",'DA Injection'!$G:$G,$B25)+SUMIFS(INDIRECT("'DA Injection'!"&amp;SUBSTITUTE(ADDRESS(1,MATCH(P$3,INDIRECT("'DA Injection'!"&amp;"2:2"),0)+1),"$1","")&amp;":"&amp;SUBSTITUTE(ADDRESS(1,MATCH(P$3,INDIRECT("'DA Injection'!"&amp;"2:2"),0)+1),"$1","")),'DA Injection'!$P:$P,"Plan",'DA Injection'!$G:$G,$B25))*$F25*$G25</f>
        <v>0</v>
      </c>
      <c r="Q25" s="284">
        <f ca="1">(SUMIFS(INDIRECT("'DA Injection'!"&amp;SUBSTITUTE(ADDRESS(1,MATCH(Q$3,INDIRECT("'DA Injection'!"&amp;"2:2"),0)),"$1","")&amp;":"&amp;SUBSTITUTE(ADDRESS(1,MATCH(Q$3,INDIRECT("'DA Injection'!"&amp;"2:2"),0)),"$1","")),'DA Injection'!$P:$P,"Plan",'DA Injection'!$G:$G,$B25)+SUMIFS(INDIRECT("'DA Injection'!"&amp;SUBSTITUTE(ADDRESS(1,MATCH(Q$3,INDIRECT("'DA Injection'!"&amp;"2:2"),0)+1),"$1","")&amp;":"&amp;SUBSTITUTE(ADDRESS(1,MATCH(Q$3,INDIRECT("'DA Injection'!"&amp;"2:2"),0)+1),"$1","")),'DA Injection'!$P:$P,"Plan",'DA Injection'!$G:$G,$B25))*$F25*$G25</f>
        <v>0</v>
      </c>
      <c r="R25" s="284">
        <f ca="1">(SUMIFS(INDIRECT("'DA Injection'!"&amp;SUBSTITUTE(ADDRESS(1,MATCH(R$3,INDIRECT("'DA Injection'!"&amp;"2:2"),0)),"$1","")&amp;":"&amp;SUBSTITUTE(ADDRESS(1,MATCH(R$3,INDIRECT("'DA Injection'!"&amp;"2:2"),0)),"$1","")),'DA Injection'!$P:$P,"Plan",'DA Injection'!$G:$G,$B25)+SUMIFS(INDIRECT("'DA Injection'!"&amp;SUBSTITUTE(ADDRESS(1,MATCH(R$3,INDIRECT("'DA Injection'!"&amp;"2:2"),0)+1),"$1","")&amp;":"&amp;SUBSTITUTE(ADDRESS(1,MATCH(R$3,INDIRECT("'DA Injection'!"&amp;"2:2"),0)+1),"$1","")),'DA Injection'!$P:$P,"Plan",'DA Injection'!$G:$G,$B25))*$F25*$G25</f>
        <v>0</v>
      </c>
    </row>
    <row r="26" spans="2:18">
      <c r="B26" s="282" t="s">
        <v>526</v>
      </c>
      <c r="C26" s="282">
        <f>IFERROR(VLOOKUP(B26,'Code List'!B:J,2,0),"")</f>
        <v>6</v>
      </c>
      <c r="D26" s="205" t="str">
        <f>IFERROR(VLOOKUP(B26,'Code List'!B:J,8,0),"")</f>
        <v>0103-009610</v>
      </c>
      <c r="E26" s="205" t="str">
        <f>IFERROR(VLOOKUP(B26,'Code List'!B:J,7,0),"")</f>
        <v>ABS</v>
      </c>
      <c r="F26" s="205">
        <v>1</v>
      </c>
      <c r="G26" s="201">
        <f>VLOOKUP(B26,'Code List'!B:J,9,0)</f>
        <v>57.3</v>
      </c>
      <c r="H26" s="367">
        <f t="shared" ca="1" si="1"/>
        <v>250578.74186550971</v>
      </c>
      <c r="I26" s="284">
        <f ca="1">(SUMIFS(INDIRECT("'DA Injection'!"&amp;SUBSTITUTE(ADDRESS(1,MATCH(I$3,INDIRECT("'DA Injection'!"&amp;"2:2"),0)),"$1","")&amp;":"&amp;SUBSTITUTE(ADDRESS(1,MATCH(I$3,INDIRECT("'DA Injection'!"&amp;"2:2"),0)),"$1","")),'DA Injection'!$P:$P,"Plan",'DA Injection'!$G:$G,$B26)+SUMIFS(INDIRECT("'DA Injection'!"&amp;SUBSTITUTE(ADDRESS(1,MATCH(I$3,INDIRECT("'DA Injection'!"&amp;"2:2"),0)+1),"$1","")&amp;":"&amp;SUBSTITUTE(ADDRESS(1,MATCH(I$3,INDIRECT("'DA Injection'!"&amp;"2:2"),0)+1),"$1","")),'DA Injection'!$P:$P,"Plan",'DA Injection'!$G:$G,$B26))*$F26*$G26</f>
        <v>0</v>
      </c>
      <c r="J26" s="284">
        <f ca="1">(SUMIFS(INDIRECT("'DA Injection'!"&amp;SUBSTITUTE(ADDRESS(1,MATCH(J$3,INDIRECT("'DA Injection'!"&amp;"2:2"),0)),"$1","")&amp;":"&amp;SUBSTITUTE(ADDRESS(1,MATCH(J$3,INDIRECT("'DA Injection'!"&amp;"2:2"),0)),"$1","")),'DA Injection'!$P:$P,"Plan",'DA Injection'!$G:$G,$B26)+SUMIFS(INDIRECT("'DA Injection'!"&amp;SUBSTITUTE(ADDRESS(1,MATCH(J$3,INDIRECT("'DA Injection'!"&amp;"2:2"),0)+1),"$1","")&amp;":"&amp;SUBSTITUTE(ADDRESS(1,MATCH(J$3,INDIRECT("'DA Injection'!"&amp;"2:2"),0)+1),"$1","")),'DA Injection'!$P:$P,"Plan",'DA Injection'!$G:$G,$B26))*$F26*$G26</f>
        <v>0</v>
      </c>
      <c r="K26" s="284">
        <f ca="1">(SUMIFS(INDIRECT("'DA Injection'!"&amp;SUBSTITUTE(ADDRESS(1,MATCH(K$3,INDIRECT("'DA Injection'!"&amp;"2:2"),0)),"$1","")&amp;":"&amp;SUBSTITUTE(ADDRESS(1,MATCH(K$3,INDIRECT("'DA Injection'!"&amp;"2:2"),0)),"$1","")),'DA Injection'!$P:$P,"Plan",'DA Injection'!$G:$G,$B26)+SUMIFS(INDIRECT("'DA Injection'!"&amp;SUBSTITUTE(ADDRESS(1,MATCH(K$3,INDIRECT("'DA Injection'!"&amp;"2:2"),0)+1),"$1","")&amp;":"&amp;SUBSTITUTE(ADDRESS(1,MATCH(K$3,INDIRECT("'DA Injection'!"&amp;"2:2"),0)+1),"$1","")),'DA Injection'!$P:$P,"Plan",'DA Injection'!$G:$G,$B26))*$F26*$G26</f>
        <v>0</v>
      </c>
      <c r="L26" s="284">
        <f ca="1">(SUMIFS(INDIRECT("'DA Injection'!"&amp;SUBSTITUTE(ADDRESS(1,MATCH(L$3,INDIRECT("'DA Injection'!"&amp;"2:2"),0)),"$1","")&amp;":"&amp;SUBSTITUTE(ADDRESS(1,MATCH(L$3,INDIRECT("'DA Injection'!"&amp;"2:2"),0)),"$1","")),'DA Injection'!$P:$P,"Plan",'DA Injection'!$G:$G,$B26)+SUMIFS(INDIRECT("'DA Injection'!"&amp;SUBSTITUTE(ADDRESS(1,MATCH(L$3,INDIRECT("'DA Injection'!"&amp;"2:2"),0)+1),"$1","")&amp;":"&amp;SUBSTITUTE(ADDRESS(1,MATCH(L$3,INDIRECT("'DA Injection'!"&amp;"2:2"),0)+1),"$1","")),'DA Injection'!$P:$P,"Plan",'DA Injection'!$G:$G,$B26))*$F26*$G26</f>
        <v>196883.29718004333</v>
      </c>
      <c r="M26" s="284">
        <f ca="1">(SUMIFS(INDIRECT("'DA Injection'!"&amp;SUBSTITUTE(ADDRESS(1,MATCH(M$3,INDIRECT("'DA Injection'!"&amp;"2:2"),0)),"$1","")&amp;":"&amp;SUBSTITUTE(ADDRESS(1,MATCH(M$3,INDIRECT("'DA Injection'!"&amp;"2:2"),0)),"$1","")),'DA Injection'!$P:$P,"Plan",'DA Injection'!$G:$G,$B26)+SUMIFS(INDIRECT("'DA Injection'!"&amp;SUBSTITUTE(ADDRESS(1,MATCH(M$3,INDIRECT("'DA Injection'!"&amp;"2:2"),0)+1),"$1","")&amp;":"&amp;SUBSTITUTE(ADDRESS(1,MATCH(M$3,INDIRECT("'DA Injection'!"&amp;"2:2"),0)+1),"$1","")),'DA Injection'!$P:$P,"Plan",'DA Injection'!$G:$G,$B26))*$F26*$G26</f>
        <v>53695.444685466369</v>
      </c>
      <c r="N26" s="284">
        <f ca="1">(SUMIFS(INDIRECT("'DA Injection'!"&amp;SUBSTITUTE(ADDRESS(1,MATCH(N$3,INDIRECT("'DA Injection'!"&amp;"2:2"),0)),"$1","")&amp;":"&amp;SUBSTITUTE(ADDRESS(1,MATCH(N$3,INDIRECT("'DA Injection'!"&amp;"2:2"),0)),"$1","")),'DA Injection'!$P:$P,"Plan",'DA Injection'!$G:$G,$B26)+SUMIFS(INDIRECT("'DA Injection'!"&amp;SUBSTITUTE(ADDRESS(1,MATCH(N$3,INDIRECT("'DA Injection'!"&amp;"2:2"),0)+1),"$1","")&amp;":"&amp;SUBSTITUTE(ADDRESS(1,MATCH(N$3,INDIRECT("'DA Injection'!"&amp;"2:2"),0)+1),"$1","")),'DA Injection'!$P:$P,"Plan",'DA Injection'!$G:$G,$B26))*$F26*$G26</f>
        <v>0</v>
      </c>
      <c r="O26" s="284">
        <f ca="1">(SUMIFS(INDIRECT("'DA Injection'!"&amp;SUBSTITUTE(ADDRESS(1,MATCH(O$3,INDIRECT("'DA Injection'!"&amp;"2:2"),0)),"$1","")&amp;":"&amp;SUBSTITUTE(ADDRESS(1,MATCH(O$3,INDIRECT("'DA Injection'!"&amp;"2:2"),0)),"$1","")),'DA Injection'!$P:$P,"Plan",'DA Injection'!$G:$G,$B26)+SUMIFS(INDIRECT("'DA Injection'!"&amp;SUBSTITUTE(ADDRESS(1,MATCH(O$3,INDIRECT("'DA Injection'!"&amp;"2:2"),0)+1),"$1","")&amp;":"&amp;SUBSTITUTE(ADDRESS(1,MATCH(O$3,INDIRECT("'DA Injection'!"&amp;"2:2"),0)+1),"$1","")),'DA Injection'!$P:$P,"Plan",'DA Injection'!$G:$G,$B26))*$F26*$G26</f>
        <v>0</v>
      </c>
      <c r="P26" s="284">
        <f ca="1">(SUMIFS(INDIRECT("'DA Injection'!"&amp;SUBSTITUTE(ADDRESS(1,MATCH(P$3,INDIRECT("'DA Injection'!"&amp;"2:2"),0)),"$1","")&amp;":"&amp;SUBSTITUTE(ADDRESS(1,MATCH(P$3,INDIRECT("'DA Injection'!"&amp;"2:2"),0)),"$1","")),'DA Injection'!$P:$P,"Plan",'DA Injection'!$G:$G,$B26)+SUMIFS(INDIRECT("'DA Injection'!"&amp;SUBSTITUTE(ADDRESS(1,MATCH(P$3,INDIRECT("'DA Injection'!"&amp;"2:2"),0)+1),"$1","")&amp;":"&amp;SUBSTITUTE(ADDRESS(1,MATCH(P$3,INDIRECT("'DA Injection'!"&amp;"2:2"),0)+1),"$1","")),'DA Injection'!$P:$P,"Plan",'DA Injection'!$G:$G,$B26))*$F26*$G26</f>
        <v>0</v>
      </c>
      <c r="Q26" s="284">
        <f ca="1">(SUMIFS(INDIRECT("'DA Injection'!"&amp;SUBSTITUTE(ADDRESS(1,MATCH(Q$3,INDIRECT("'DA Injection'!"&amp;"2:2"),0)),"$1","")&amp;":"&amp;SUBSTITUTE(ADDRESS(1,MATCH(Q$3,INDIRECT("'DA Injection'!"&amp;"2:2"),0)),"$1","")),'DA Injection'!$P:$P,"Plan",'DA Injection'!$G:$G,$B26)+SUMIFS(INDIRECT("'DA Injection'!"&amp;SUBSTITUTE(ADDRESS(1,MATCH(Q$3,INDIRECT("'DA Injection'!"&amp;"2:2"),0)+1),"$1","")&amp;":"&amp;SUBSTITUTE(ADDRESS(1,MATCH(Q$3,INDIRECT("'DA Injection'!"&amp;"2:2"),0)+1),"$1","")),'DA Injection'!$P:$P,"Plan",'DA Injection'!$G:$G,$B26))*$F26*$G26</f>
        <v>0</v>
      </c>
      <c r="R26" s="284">
        <f ca="1">(SUMIFS(INDIRECT("'DA Injection'!"&amp;SUBSTITUTE(ADDRESS(1,MATCH(R$3,INDIRECT("'DA Injection'!"&amp;"2:2"),0)),"$1","")&amp;":"&amp;SUBSTITUTE(ADDRESS(1,MATCH(R$3,INDIRECT("'DA Injection'!"&amp;"2:2"),0)),"$1","")),'DA Injection'!$P:$P,"Plan",'DA Injection'!$G:$G,$B26)+SUMIFS(INDIRECT("'DA Injection'!"&amp;SUBSTITUTE(ADDRESS(1,MATCH(R$3,INDIRECT("'DA Injection'!"&amp;"2:2"),0)+1),"$1","")&amp;":"&amp;SUBSTITUTE(ADDRESS(1,MATCH(R$3,INDIRECT("'DA Injection'!"&amp;"2:2"),0)+1),"$1","")),'DA Injection'!$P:$P,"Plan",'DA Injection'!$G:$G,$B26))*$F26*$G26</f>
        <v>0</v>
      </c>
    </row>
    <row r="27" spans="2:18">
      <c r="B27" s="282" t="s">
        <v>183</v>
      </c>
      <c r="C27" s="282">
        <f>IFERROR(VLOOKUP(B27,'Code List'!B:J,2,0),"")</f>
        <v>7</v>
      </c>
      <c r="D27" s="205" t="str">
        <f>IFERROR(VLOOKUP(B27,'Code List'!B:J,8,0),"")</f>
        <v>0103-003145</v>
      </c>
      <c r="E27" s="205" t="str">
        <f>IFERROR(VLOOKUP(B27,'Code List'!B:J,7,0),"")</f>
        <v>ABS</v>
      </c>
      <c r="F27" s="205">
        <v>1</v>
      </c>
      <c r="G27" s="201">
        <f>VLOOKUP(B27,'Code List'!B:J,9,0)</f>
        <v>39</v>
      </c>
      <c r="H27" s="367">
        <f t="shared" ca="1" si="1"/>
        <v>121620.38216560507</v>
      </c>
      <c r="I27" s="284">
        <f ca="1">(SUMIFS(INDIRECT("'DA Injection'!"&amp;SUBSTITUTE(ADDRESS(1,MATCH(I$3,INDIRECT("'DA Injection'!"&amp;"2:2"),0)),"$1","")&amp;":"&amp;SUBSTITUTE(ADDRESS(1,MATCH(I$3,INDIRECT("'DA Injection'!"&amp;"2:2"),0)),"$1","")),'DA Injection'!$P:$P,"Plan",'DA Injection'!$G:$G,$B27)+SUMIFS(INDIRECT("'DA Injection'!"&amp;SUBSTITUTE(ADDRESS(1,MATCH(I$3,INDIRECT("'DA Injection'!"&amp;"2:2"),0)+1),"$1","")&amp;":"&amp;SUBSTITUTE(ADDRESS(1,MATCH(I$3,INDIRECT("'DA Injection'!"&amp;"2:2"),0)+1),"$1","")),'DA Injection'!$P:$P,"Plan",'DA Injection'!$G:$G,$B27))*$F27*$G27</f>
        <v>0</v>
      </c>
      <c r="J27" s="284">
        <f ca="1">(SUMIFS(INDIRECT("'DA Injection'!"&amp;SUBSTITUTE(ADDRESS(1,MATCH(J$3,INDIRECT("'DA Injection'!"&amp;"2:2"),0)),"$1","")&amp;":"&amp;SUBSTITUTE(ADDRESS(1,MATCH(J$3,INDIRECT("'DA Injection'!"&amp;"2:2"),0)),"$1","")),'DA Injection'!$P:$P,"Plan",'DA Injection'!$G:$G,$B27)+SUMIFS(INDIRECT("'DA Injection'!"&amp;SUBSTITUTE(ADDRESS(1,MATCH(J$3,INDIRECT("'DA Injection'!"&amp;"2:2"),0)+1),"$1","")&amp;":"&amp;SUBSTITUTE(ADDRESS(1,MATCH(J$3,INDIRECT("'DA Injection'!"&amp;"2:2"),0)+1),"$1","")),'DA Injection'!$P:$P,"Plan",'DA Injection'!$G:$G,$B27))*$F27*$G27</f>
        <v>0</v>
      </c>
      <c r="K27" s="284">
        <f ca="1">(SUMIFS(INDIRECT("'DA Injection'!"&amp;SUBSTITUTE(ADDRESS(1,MATCH(K$3,INDIRECT("'DA Injection'!"&amp;"2:2"),0)),"$1","")&amp;":"&amp;SUBSTITUTE(ADDRESS(1,MATCH(K$3,INDIRECT("'DA Injection'!"&amp;"2:2"),0)),"$1","")),'DA Injection'!$P:$P,"Plan",'DA Injection'!$G:$G,$B27)+SUMIFS(INDIRECT("'DA Injection'!"&amp;SUBSTITUTE(ADDRESS(1,MATCH(K$3,INDIRECT("'DA Injection'!"&amp;"2:2"),0)+1),"$1","")&amp;":"&amp;SUBSTITUTE(ADDRESS(1,MATCH(K$3,INDIRECT("'DA Injection'!"&amp;"2:2"),0)+1),"$1","")),'DA Injection'!$P:$P,"Plan",'DA Injection'!$G:$G,$B27))*$F27*$G27</f>
        <v>0</v>
      </c>
      <c r="L27" s="284">
        <f ca="1">(SUMIFS(INDIRECT("'DA Injection'!"&amp;SUBSTITUTE(ADDRESS(1,MATCH(L$3,INDIRECT("'DA Injection'!"&amp;"2:2"),0)),"$1","")&amp;":"&amp;SUBSTITUTE(ADDRESS(1,MATCH(L$3,INDIRECT("'DA Injection'!"&amp;"2:2"),0)),"$1","")),'DA Injection'!$P:$P,"Plan",'DA Injection'!$G:$G,$B27)+SUMIFS(INDIRECT("'DA Injection'!"&amp;SUBSTITUTE(ADDRESS(1,MATCH(L$3,INDIRECT("'DA Injection'!"&amp;"2:2"),0)+1),"$1","")&amp;":"&amp;SUBSTITUTE(ADDRESS(1,MATCH(L$3,INDIRECT("'DA Injection'!"&amp;"2:2"),0)+1),"$1","")),'DA Injection'!$P:$P,"Plan",'DA Injection'!$G:$G,$B27))*$F27*$G27</f>
        <v>121620.38216560507</v>
      </c>
      <c r="M27" s="284">
        <f ca="1">(SUMIFS(INDIRECT("'DA Injection'!"&amp;SUBSTITUTE(ADDRESS(1,MATCH(M$3,INDIRECT("'DA Injection'!"&amp;"2:2"),0)),"$1","")&amp;":"&amp;SUBSTITUTE(ADDRESS(1,MATCH(M$3,INDIRECT("'DA Injection'!"&amp;"2:2"),0)),"$1","")),'DA Injection'!$P:$P,"Plan",'DA Injection'!$G:$G,$B27)+SUMIFS(INDIRECT("'DA Injection'!"&amp;SUBSTITUTE(ADDRESS(1,MATCH(M$3,INDIRECT("'DA Injection'!"&amp;"2:2"),0)+1),"$1","")&amp;":"&amp;SUBSTITUTE(ADDRESS(1,MATCH(M$3,INDIRECT("'DA Injection'!"&amp;"2:2"),0)+1),"$1","")),'DA Injection'!$P:$P,"Plan",'DA Injection'!$G:$G,$B27))*$F27*$G27</f>
        <v>0</v>
      </c>
      <c r="N27" s="284">
        <f ca="1">(SUMIFS(INDIRECT("'DA Injection'!"&amp;SUBSTITUTE(ADDRESS(1,MATCH(N$3,INDIRECT("'DA Injection'!"&amp;"2:2"),0)),"$1","")&amp;":"&amp;SUBSTITUTE(ADDRESS(1,MATCH(N$3,INDIRECT("'DA Injection'!"&amp;"2:2"),0)),"$1","")),'DA Injection'!$P:$P,"Plan",'DA Injection'!$G:$G,$B27)+SUMIFS(INDIRECT("'DA Injection'!"&amp;SUBSTITUTE(ADDRESS(1,MATCH(N$3,INDIRECT("'DA Injection'!"&amp;"2:2"),0)+1),"$1","")&amp;":"&amp;SUBSTITUTE(ADDRESS(1,MATCH(N$3,INDIRECT("'DA Injection'!"&amp;"2:2"),0)+1),"$1","")),'DA Injection'!$P:$P,"Plan",'DA Injection'!$G:$G,$B27))*$F27*$G27</f>
        <v>0</v>
      </c>
      <c r="O27" s="284">
        <f ca="1">(SUMIFS(INDIRECT("'DA Injection'!"&amp;SUBSTITUTE(ADDRESS(1,MATCH(O$3,INDIRECT("'DA Injection'!"&amp;"2:2"),0)),"$1","")&amp;":"&amp;SUBSTITUTE(ADDRESS(1,MATCH(O$3,INDIRECT("'DA Injection'!"&amp;"2:2"),0)),"$1","")),'DA Injection'!$P:$P,"Plan",'DA Injection'!$G:$G,$B27)+SUMIFS(INDIRECT("'DA Injection'!"&amp;SUBSTITUTE(ADDRESS(1,MATCH(O$3,INDIRECT("'DA Injection'!"&amp;"2:2"),0)+1),"$1","")&amp;":"&amp;SUBSTITUTE(ADDRESS(1,MATCH(O$3,INDIRECT("'DA Injection'!"&amp;"2:2"),0)+1),"$1","")),'DA Injection'!$P:$P,"Plan",'DA Injection'!$G:$G,$B27))*$F27*$G27</f>
        <v>0</v>
      </c>
      <c r="P27" s="284">
        <f ca="1">(SUMIFS(INDIRECT("'DA Injection'!"&amp;SUBSTITUTE(ADDRESS(1,MATCH(P$3,INDIRECT("'DA Injection'!"&amp;"2:2"),0)),"$1","")&amp;":"&amp;SUBSTITUTE(ADDRESS(1,MATCH(P$3,INDIRECT("'DA Injection'!"&amp;"2:2"),0)),"$1","")),'DA Injection'!$P:$P,"Plan",'DA Injection'!$G:$G,$B27)+SUMIFS(INDIRECT("'DA Injection'!"&amp;SUBSTITUTE(ADDRESS(1,MATCH(P$3,INDIRECT("'DA Injection'!"&amp;"2:2"),0)+1),"$1","")&amp;":"&amp;SUBSTITUTE(ADDRESS(1,MATCH(P$3,INDIRECT("'DA Injection'!"&amp;"2:2"),0)+1),"$1","")),'DA Injection'!$P:$P,"Plan",'DA Injection'!$G:$G,$B27))*$F27*$G27</f>
        <v>0</v>
      </c>
      <c r="Q27" s="284">
        <f ca="1">(SUMIFS(INDIRECT("'DA Injection'!"&amp;SUBSTITUTE(ADDRESS(1,MATCH(Q$3,INDIRECT("'DA Injection'!"&amp;"2:2"),0)),"$1","")&amp;":"&amp;SUBSTITUTE(ADDRESS(1,MATCH(Q$3,INDIRECT("'DA Injection'!"&amp;"2:2"),0)),"$1","")),'DA Injection'!$P:$P,"Plan",'DA Injection'!$G:$G,$B27)+SUMIFS(INDIRECT("'DA Injection'!"&amp;SUBSTITUTE(ADDRESS(1,MATCH(Q$3,INDIRECT("'DA Injection'!"&amp;"2:2"),0)+1),"$1","")&amp;":"&amp;SUBSTITUTE(ADDRESS(1,MATCH(Q$3,INDIRECT("'DA Injection'!"&amp;"2:2"),0)+1),"$1","")),'DA Injection'!$P:$P,"Plan",'DA Injection'!$G:$G,$B27))*$F27*$G27</f>
        <v>0</v>
      </c>
      <c r="R27" s="284">
        <f ca="1">(SUMIFS(INDIRECT("'DA Injection'!"&amp;SUBSTITUTE(ADDRESS(1,MATCH(R$3,INDIRECT("'DA Injection'!"&amp;"2:2"),0)),"$1","")&amp;":"&amp;SUBSTITUTE(ADDRESS(1,MATCH(R$3,INDIRECT("'DA Injection'!"&amp;"2:2"),0)),"$1","")),'DA Injection'!$P:$P,"Plan",'DA Injection'!$G:$G,$B27)+SUMIFS(INDIRECT("'DA Injection'!"&amp;SUBSTITUTE(ADDRESS(1,MATCH(R$3,INDIRECT("'DA Injection'!"&amp;"2:2"),0)+1),"$1","")&amp;":"&amp;SUBSTITUTE(ADDRESS(1,MATCH(R$3,INDIRECT("'DA Injection'!"&amp;"2:2"),0)+1),"$1","")),'DA Injection'!$P:$P,"Plan",'DA Injection'!$G:$G,$B27))*$F27*$G27</f>
        <v>0</v>
      </c>
    </row>
    <row r="28" spans="2:18">
      <c r="B28" s="282" t="s">
        <v>113</v>
      </c>
      <c r="C28" s="282">
        <f>IFERROR(VLOOKUP(B28,'Code List'!B:J,2,0),"")</f>
        <v>7</v>
      </c>
      <c r="D28" s="205" t="str">
        <f>IFERROR(VLOOKUP(B28,'Code List'!B:J,8,0),"")</f>
        <v>0103-004022</v>
      </c>
      <c r="E28" s="205" t="str">
        <f>IFERROR(VLOOKUP(B28,'Code List'!B:J,7,0),"")</f>
        <v>FRPP</v>
      </c>
      <c r="F28" s="205">
        <v>1</v>
      </c>
      <c r="G28" s="201">
        <f>VLOOKUP(B28,'Code List'!B:J,9,0)</f>
        <v>1.3</v>
      </c>
      <c r="H28" s="367">
        <f t="shared" ca="1" si="1"/>
        <v>0</v>
      </c>
      <c r="I28" s="284">
        <f ca="1">(SUMIFS(INDIRECT("'DA Injection'!"&amp;SUBSTITUTE(ADDRESS(1,MATCH(I$3,INDIRECT("'DA Injection'!"&amp;"2:2"),0)),"$1","")&amp;":"&amp;SUBSTITUTE(ADDRESS(1,MATCH(I$3,INDIRECT("'DA Injection'!"&amp;"2:2"),0)),"$1","")),'DA Injection'!$P:$P,"Plan",'DA Injection'!$G:$G,$B28)+SUMIFS(INDIRECT("'DA Injection'!"&amp;SUBSTITUTE(ADDRESS(1,MATCH(I$3,INDIRECT("'DA Injection'!"&amp;"2:2"),0)+1),"$1","")&amp;":"&amp;SUBSTITUTE(ADDRESS(1,MATCH(I$3,INDIRECT("'DA Injection'!"&amp;"2:2"),0)+1),"$1","")),'DA Injection'!$P:$P,"Plan",'DA Injection'!$G:$G,$B28))*$F28*$G28</f>
        <v>0</v>
      </c>
      <c r="J28" s="284">
        <f ca="1">(SUMIFS(INDIRECT("'DA Injection'!"&amp;SUBSTITUTE(ADDRESS(1,MATCH(J$3,INDIRECT("'DA Injection'!"&amp;"2:2"),0)),"$1","")&amp;":"&amp;SUBSTITUTE(ADDRESS(1,MATCH(J$3,INDIRECT("'DA Injection'!"&amp;"2:2"),0)),"$1","")),'DA Injection'!$P:$P,"Plan",'DA Injection'!$G:$G,$B28)+SUMIFS(INDIRECT("'DA Injection'!"&amp;SUBSTITUTE(ADDRESS(1,MATCH(J$3,INDIRECT("'DA Injection'!"&amp;"2:2"),0)+1),"$1","")&amp;":"&amp;SUBSTITUTE(ADDRESS(1,MATCH(J$3,INDIRECT("'DA Injection'!"&amp;"2:2"),0)+1),"$1","")),'DA Injection'!$P:$P,"Plan",'DA Injection'!$G:$G,$B28))*$F28*$G28</f>
        <v>0</v>
      </c>
      <c r="K28" s="284">
        <f ca="1">(SUMIFS(INDIRECT("'DA Injection'!"&amp;SUBSTITUTE(ADDRESS(1,MATCH(K$3,INDIRECT("'DA Injection'!"&amp;"2:2"),0)),"$1","")&amp;":"&amp;SUBSTITUTE(ADDRESS(1,MATCH(K$3,INDIRECT("'DA Injection'!"&amp;"2:2"),0)),"$1","")),'DA Injection'!$P:$P,"Plan",'DA Injection'!$G:$G,$B28)+SUMIFS(INDIRECT("'DA Injection'!"&amp;SUBSTITUTE(ADDRESS(1,MATCH(K$3,INDIRECT("'DA Injection'!"&amp;"2:2"),0)+1),"$1","")&amp;":"&amp;SUBSTITUTE(ADDRESS(1,MATCH(K$3,INDIRECT("'DA Injection'!"&amp;"2:2"),0)+1),"$1","")),'DA Injection'!$P:$P,"Plan",'DA Injection'!$G:$G,$B28))*$F28*$G28</f>
        <v>0</v>
      </c>
      <c r="L28" s="284">
        <f ca="1">(SUMIFS(INDIRECT("'DA Injection'!"&amp;SUBSTITUTE(ADDRESS(1,MATCH(L$3,INDIRECT("'DA Injection'!"&amp;"2:2"),0)),"$1","")&amp;":"&amp;SUBSTITUTE(ADDRESS(1,MATCH(L$3,INDIRECT("'DA Injection'!"&amp;"2:2"),0)),"$1","")),'DA Injection'!$P:$P,"Plan",'DA Injection'!$G:$G,$B28)+SUMIFS(INDIRECT("'DA Injection'!"&amp;SUBSTITUTE(ADDRESS(1,MATCH(L$3,INDIRECT("'DA Injection'!"&amp;"2:2"),0)+1),"$1","")&amp;":"&amp;SUBSTITUTE(ADDRESS(1,MATCH(L$3,INDIRECT("'DA Injection'!"&amp;"2:2"),0)+1),"$1","")),'DA Injection'!$P:$P,"Plan",'DA Injection'!$G:$G,$B28))*$F28*$G28</f>
        <v>0</v>
      </c>
      <c r="M28" s="284">
        <f ca="1">(SUMIFS(INDIRECT("'DA Injection'!"&amp;SUBSTITUTE(ADDRESS(1,MATCH(M$3,INDIRECT("'DA Injection'!"&amp;"2:2"),0)),"$1","")&amp;":"&amp;SUBSTITUTE(ADDRESS(1,MATCH(M$3,INDIRECT("'DA Injection'!"&amp;"2:2"),0)),"$1","")),'DA Injection'!$P:$P,"Plan",'DA Injection'!$G:$G,$B28)+SUMIFS(INDIRECT("'DA Injection'!"&amp;SUBSTITUTE(ADDRESS(1,MATCH(M$3,INDIRECT("'DA Injection'!"&amp;"2:2"),0)+1),"$1","")&amp;":"&amp;SUBSTITUTE(ADDRESS(1,MATCH(M$3,INDIRECT("'DA Injection'!"&amp;"2:2"),0)+1),"$1","")),'DA Injection'!$P:$P,"Plan",'DA Injection'!$G:$G,$B28))*$F28*$G28</f>
        <v>0</v>
      </c>
      <c r="N28" s="284">
        <f ca="1">(SUMIFS(INDIRECT("'DA Injection'!"&amp;SUBSTITUTE(ADDRESS(1,MATCH(N$3,INDIRECT("'DA Injection'!"&amp;"2:2"),0)),"$1","")&amp;":"&amp;SUBSTITUTE(ADDRESS(1,MATCH(N$3,INDIRECT("'DA Injection'!"&amp;"2:2"),0)),"$1","")),'DA Injection'!$P:$P,"Plan",'DA Injection'!$G:$G,$B28)+SUMIFS(INDIRECT("'DA Injection'!"&amp;SUBSTITUTE(ADDRESS(1,MATCH(N$3,INDIRECT("'DA Injection'!"&amp;"2:2"),0)+1),"$1","")&amp;":"&amp;SUBSTITUTE(ADDRESS(1,MATCH(N$3,INDIRECT("'DA Injection'!"&amp;"2:2"),0)+1),"$1","")),'DA Injection'!$P:$P,"Plan",'DA Injection'!$G:$G,$B28))*$F28*$G28</f>
        <v>0</v>
      </c>
      <c r="O28" s="284">
        <f ca="1">(SUMIFS(INDIRECT("'DA Injection'!"&amp;SUBSTITUTE(ADDRESS(1,MATCH(O$3,INDIRECT("'DA Injection'!"&amp;"2:2"),0)),"$1","")&amp;":"&amp;SUBSTITUTE(ADDRESS(1,MATCH(O$3,INDIRECT("'DA Injection'!"&amp;"2:2"),0)),"$1","")),'DA Injection'!$P:$P,"Plan",'DA Injection'!$G:$G,$B28)+SUMIFS(INDIRECT("'DA Injection'!"&amp;SUBSTITUTE(ADDRESS(1,MATCH(O$3,INDIRECT("'DA Injection'!"&amp;"2:2"),0)+1),"$1","")&amp;":"&amp;SUBSTITUTE(ADDRESS(1,MATCH(O$3,INDIRECT("'DA Injection'!"&amp;"2:2"),0)+1),"$1","")),'DA Injection'!$P:$P,"Plan",'DA Injection'!$G:$G,$B28))*$F28*$G28</f>
        <v>0</v>
      </c>
      <c r="P28" s="284">
        <f ca="1">(SUMIFS(INDIRECT("'DA Injection'!"&amp;SUBSTITUTE(ADDRESS(1,MATCH(P$3,INDIRECT("'DA Injection'!"&amp;"2:2"),0)),"$1","")&amp;":"&amp;SUBSTITUTE(ADDRESS(1,MATCH(P$3,INDIRECT("'DA Injection'!"&amp;"2:2"),0)),"$1","")),'DA Injection'!$P:$P,"Plan",'DA Injection'!$G:$G,$B28)+SUMIFS(INDIRECT("'DA Injection'!"&amp;SUBSTITUTE(ADDRESS(1,MATCH(P$3,INDIRECT("'DA Injection'!"&amp;"2:2"),0)+1),"$1","")&amp;":"&amp;SUBSTITUTE(ADDRESS(1,MATCH(P$3,INDIRECT("'DA Injection'!"&amp;"2:2"),0)+1),"$1","")),'DA Injection'!$P:$P,"Plan",'DA Injection'!$G:$G,$B28))*$F28*$G28</f>
        <v>0</v>
      </c>
      <c r="Q28" s="284">
        <f ca="1">(SUMIFS(INDIRECT("'DA Injection'!"&amp;SUBSTITUTE(ADDRESS(1,MATCH(Q$3,INDIRECT("'DA Injection'!"&amp;"2:2"),0)),"$1","")&amp;":"&amp;SUBSTITUTE(ADDRESS(1,MATCH(Q$3,INDIRECT("'DA Injection'!"&amp;"2:2"),0)),"$1","")),'DA Injection'!$P:$P,"Plan",'DA Injection'!$G:$G,$B28)+SUMIFS(INDIRECT("'DA Injection'!"&amp;SUBSTITUTE(ADDRESS(1,MATCH(Q$3,INDIRECT("'DA Injection'!"&amp;"2:2"),0)+1),"$1","")&amp;":"&amp;SUBSTITUTE(ADDRESS(1,MATCH(Q$3,INDIRECT("'DA Injection'!"&amp;"2:2"),0)+1),"$1","")),'DA Injection'!$P:$P,"Plan",'DA Injection'!$G:$G,$B28))*$F28*$G28</f>
        <v>0</v>
      </c>
      <c r="R28" s="284">
        <f ca="1">(SUMIFS(INDIRECT("'DA Injection'!"&amp;SUBSTITUTE(ADDRESS(1,MATCH(R$3,INDIRECT("'DA Injection'!"&amp;"2:2"),0)),"$1","")&amp;":"&amp;SUBSTITUTE(ADDRESS(1,MATCH(R$3,INDIRECT("'DA Injection'!"&amp;"2:2"),0)),"$1","")),'DA Injection'!$P:$P,"Plan",'DA Injection'!$G:$G,$B28)+SUMIFS(INDIRECT("'DA Injection'!"&amp;SUBSTITUTE(ADDRESS(1,MATCH(R$3,INDIRECT("'DA Injection'!"&amp;"2:2"),0)+1),"$1","")&amp;":"&amp;SUBSTITUTE(ADDRESS(1,MATCH(R$3,INDIRECT("'DA Injection'!"&amp;"2:2"),0)+1),"$1","")),'DA Injection'!$P:$P,"Plan",'DA Injection'!$G:$G,$B28))*$F28*$G28</f>
        <v>0</v>
      </c>
    </row>
    <row r="29" spans="2:18">
      <c r="B29" s="282" t="s">
        <v>66</v>
      </c>
      <c r="C29" s="282">
        <f>IFERROR(VLOOKUP(B29,'Code List'!B:J,2,0),"")</f>
        <v>8</v>
      </c>
      <c r="D29" s="205" t="str">
        <f>IFERROR(VLOOKUP(B29,'Code List'!B:J,8,0),"")</f>
        <v>0103-009203</v>
      </c>
      <c r="E29" s="205" t="str">
        <f>IFERROR(VLOOKUP(B29,'Code List'!B:J,7,0),"")</f>
        <v>ABS/'TX0510</v>
      </c>
      <c r="F29" s="205">
        <v>1</v>
      </c>
      <c r="G29" s="201">
        <f>VLOOKUP(B29,'Code List'!B:J,9,0)</f>
        <v>18.600000000000001</v>
      </c>
      <c r="H29" s="367">
        <f t="shared" ca="1" si="1"/>
        <v>56916.000000000007</v>
      </c>
      <c r="I29" s="284">
        <f ca="1">(SUMIFS(INDIRECT("'DA Injection'!"&amp;SUBSTITUTE(ADDRESS(1,MATCH(I$3,INDIRECT("'DA Injection'!"&amp;"2:2"),0)),"$1","")&amp;":"&amp;SUBSTITUTE(ADDRESS(1,MATCH(I$3,INDIRECT("'DA Injection'!"&amp;"2:2"),0)),"$1","")),'DA Injection'!$P:$P,"Plan",'DA Injection'!$G:$G,$B29)+SUMIFS(INDIRECT("'DA Injection'!"&amp;SUBSTITUTE(ADDRESS(1,MATCH(I$3,INDIRECT("'DA Injection'!"&amp;"2:2"),0)+1),"$1","")&amp;":"&amp;SUBSTITUTE(ADDRESS(1,MATCH(I$3,INDIRECT("'DA Injection'!"&amp;"2:2"),0)+1),"$1","")),'DA Injection'!$P:$P,"Plan",'DA Injection'!$G:$G,$B29))*$F29*$G29</f>
        <v>0</v>
      </c>
      <c r="J29" s="284">
        <f ca="1">(SUMIFS(INDIRECT("'DA Injection'!"&amp;SUBSTITUTE(ADDRESS(1,MATCH(J$3,INDIRECT("'DA Injection'!"&amp;"2:2"),0)),"$1","")&amp;":"&amp;SUBSTITUTE(ADDRESS(1,MATCH(J$3,INDIRECT("'DA Injection'!"&amp;"2:2"),0)),"$1","")),'DA Injection'!$P:$P,"Plan",'DA Injection'!$G:$G,$B29)+SUMIFS(INDIRECT("'DA Injection'!"&amp;SUBSTITUTE(ADDRESS(1,MATCH(J$3,INDIRECT("'DA Injection'!"&amp;"2:2"),0)+1),"$1","")&amp;":"&amp;SUBSTITUTE(ADDRESS(1,MATCH(J$3,INDIRECT("'DA Injection'!"&amp;"2:2"),0)+1),"$1","")),'DA Injection'!$P:$P,"Plan",'DA Injection'!$G:$G,$B29))*$F29*$G29</f>
        <v>0</v>
      </c>
      <c r="K29" s="284">
        <f ca="1">(SUMIFS(INDIRECT("'DA Injection'!"&amp;SUBSTITUTE(ADDRESS(1,MATCH(K$3,INDIRECT("'DA Injection'!"&amp;"2:2"),0)),"$1","")&amp;":"&amp;SUBSTITUTE(ADDRESS(1,MATCH(K$3,INDIRECT("'DA Injection'!"&amp;"2:2"),0)),"$1","")),'DA Injection'!$P:$P,"Plan",'DA Injection'!$G:$G,$B29)+SUMIFS(INDIRECT("'DA Injection'!"&amp;SUBSTITUTE(ADDRESS(1,MATCH(K$3,INDIRECT("'DA Injection'!"&amp;"2:2"),0)+1),"$1","")&amp;":"&amp;SUBSTITUTE(ADDRESS(1,MATCH(K$3,INDIRECT("'DA Injection'!"&amp;"2:2"),0)+1),"$1","")),'DA Injection'!$P:$P,"Plan",'DA Injection'!$G:$G,$B29))*$F29*$G29</f>
        <v>0</v>
      </c>
      <c r="L29" s="284">
        <f ca="1">(SUMIFS(INDIRECT("'DA Injection'!"&amp;SUBSTITUTE(ADDRESS(1,MATCH(L$3,INDIRECT("'DA Injection'!"&amp;"2:2"),0)),"$1","")&amp;":"&amp;SUBSTITUTE(ADDRESS(1,MATCH(L$3,INDIRECT("'DA Injection'!"&amp;"2:2"),0)),"$1","")),'DA Injection'!$P:$P,"Plan",'DA Injection'!$G:$G,$B29)+SUMIFS(INDIRECT("'DA Injection'!"&amp;SUBSTITUTE(ADDRESS(1,MATCH(L$3,INDIRECT("'DA Injection'!"&amp;"2:2"),0)+1),"$1","")&amp;":"&amp;SUBSTITUTE(ADDRESS(1,MATCH(L$3,INDIRECT("'DA Injection'!"&amp;"2:2"),0)+1),"$1","")),'DA Injection'!$P:$P,"Plan",'DA Injection'!$G:$G,$B29))*$F29*$G29</f>
        <v>0</v>
      </c>
      <c r="M29" s="284">
        <f ca="1">(SUMIFS(INDIRECT("'DA Injection'!"&amp;SUBSTITUTE(ADDRESS(1,MATCH(M$3,INDIRECT("'DA Injection'!"&amp;"2:2"),0)),"$1","")&amp;":"&amp;SUBSTITUTE(ADDRESS(1,MATCH(M$3,INDIRECT("'DA Injection'!"&amp;"2:2"),0)),"$1","")),'DA Injection'!$P:$P,"Plan",'DA Injection'!$G:$G,$B29)+SUMIFS(INDIRECT("'DA Injection'!"&amp;SUBSTITUTE(ADDRESS(1,MATCH(M$3,INDIRECT("'DA Injection'!"&amp;"2:2"),0)+1),"$1","")&amp;":"&amp;SUBSTITUTE(ADDRESS(1,MATCH(M$3,INDIRECT("'DA Injection'!"&amp;"2:2"),0)+1),"$1","")),'DA Injection'!$P:$P,"Plan",'DA Injection'!$G:$G,$B29))*$F29*$G29</f>
        <v>56916.000000000007</v>
      </c>
      <c r="N29" s="284">
        <f ca="1">(SUMIFS(INDIRECT("'DA Injection'!"&amp;SUBSTITUTE(ADDRESS(1,MATCH(N$3,INDIRECT("'DA Injection'!"&amp;"2:2"),0)),"$1","")&amp;":"&amp;SUBSTITUTE(ADDRESS(1,MATCH(N$3,INDIRECT("'DA Injection'!"&amp;"2:2"),0)),"$1","")),'DA Injection'!$P:$P,"Plan",'DA Injection'!$G:$G,$B29)+SUMIFS(INDIRECT("'DA Injection'!"&amp;SUBSTITUTE(ADDRESS(1,MATCH(N$3,INDIRECT("'DA Injection'!"&amp;"2:2"),0)+1),"$1","")&amp;":"&amp;SUBSTITUTE(ADDRESS(1,MATCH(N$3,INDIRECT("'DA Injection'!"&amp;"2:2"),0)+1),"$1","")),'DA Injection'!$P:$P,"Plan",'DA Injection'!$G:$G,$B29))*$F29*$G29</f>
        <v>0</v>
      </c>
      <c r="O29" s="284">
        <f ca="1">(SUMIFS(INDIRECT("'DA Injection'!"&amp;SUBSTITUTE(ADDRESS(1,MATCH(O$3,INDIRECT("'DA Injection'!"&amp;"2:2"),0)),"$1","")&amp;":"&amp;SUBSTITUTE(ADDRESS(1,MATCH(O$3,INDIRECT("'DA Injection'!"&amp;"2:2"),0)),"$1","")),'DA Injection'!$P:$P,"Plan",'DA Injection'!$G:$G,$B29)+SUMIFS(INDIRECT("'DA Injection'!"&amp;SUBSTITUTE(ADDRESS(1,MATCH(O$3,INDIRECT("'DA Injection'!"&amp;"2:2"),0)+1),"$1","")&amp;":"&amp;SUBSTITUTE(ADDRESS(1,MATCH(O$3,INDIRECT("'DA Injection'!"&amp;"2:2"),0)+1),"$1","")),'DA Injection'!$P:$P,"Plan",'DA Injection'!$G:$G,$B29))*$F29*$G29</f>
        <v>0</v>
      </c>
      <c r="P29" s="284">
        <f ca="1">(SUMIFS(INDIRECT("'DA Injection'!"&amp;SUBSTITUTE(ADDRESS(1,MATCH(P$3,INDIRECT("'DA Injection'!"&amp;"2:2"),0)),"$1","")&amp;":"&amp;SUBSTITUTE(ADDRESS(1,MATCH(P$3,INDIRECT("'DA Injection'!"&amp;"2:2"),0)),"$1","")),'DA Injection'!$P:$P,"Plan",'DA Injection'!$G:$G,$B29)+SUMIFS(INDIRECT("'DA Injection'!"&amp;SUBSTITUTE(ADDRESS(1,MATCH(P$3,INDIRECT("'DA Injection'!"&amp;"2:2"),0)+1),"$1","")&amp;":"&amp;SUBSTITUTE(ADDRESS(1,MATCH(P$3,INDIRECT("'DA Injection'!"&amp;"2:2"),0)+1),"$1","")),'DA Injection'!$P:$P,"Plan",'DA Injection'!$G:$G,$B29))*$F29*$G29</f>
        <v>0</v>
      </c>
      <c r="Q29" s="284">
        <f ca="1">(SUMIFS(INDIRECT("'DA Injection'!"&amp;SUBSTITUTE(ADDRESS(1,MATCH(Q$3,INDIRECT("'DA Injection'!"&amp;"2:2"),0)),"$1","")&amp;":"&amp;SUBSTITUTE(ADDRESS(1,MATCH(Q$3,INDIRECT("'DA Injection'!"&amp;"2:2"),0)),"$1","")),'DA Injection'!$P:$P,"Plan",'DA Injection'!$G:$G,$B29)+SUMIFS(INDIRECT("'DA Injection'!"&amp;SUBSTITUTE(ADDRESS(1,MATCH(Q$3,INDIRECT("'DA Injection'!"&amp;"2:2"),0)+1),"$1","")&amp;":"&amp;SUBSTITUTE(ADDRESS(1,MATCH(Q$3,INDIRECT("'DA Injection'!"&amp;"2:2"),0)+1),"$1","")),'DA Injection'!$P:$P,"Plan",'DA Injection'!$G:$G,$B29))*$F29*$G29</f>
        <v>0</v>
      </c>
      <c r="R29" s="284">
        <f ca="1">(SUMIFS(INDIRECT("'DA Injection'!"&amp;SUBSTITUTE(ADDRESS(1,MATCH(R$3,INDIRECT("'DA Injection'!"&amp;"2:2"),0)),"$1","")&amp;":"&amp;SUBSTITUTE(ADDRESS(1,MATCH(R$3,INDIRECT("'DA Injection'!"&amp;"2:2"),0)),"$1","")),'DA Injection'!$P:$P,"Plan",'DA Injection'!$G:$G,$B29)+SUMIFS(INDIRECT("'DA Injection'!"&amp;SUBSTITUTE(ADDRESS(1,MATCH(R$3,INDIRECT("'DA Injection'!"&amp;"2:2"),0)+1),"$1","")&amp;":"&amp;SUBSTITUTE(ADDRESS(1,MATCH(R$3,INDIRECT("'DA Injection'!"&amp;"2:2"),0)+1),"$1","")),'DA Injection'!$P:$P,"Plan",'DA Injection'!$G:$G,$B29))*$F29*$G29</f>
        <v>0</v>
      </c>
    </row>
    <row r="30" spans="2:18">
      <c r="B30" s="282" t="s">
        <v>119</v>
      </c>
      <c r="C30" s="282">
        <f>IFERROR(VLOOKUP(B30,'Code List'!B:J,2,0),"")</f>
        <v>8</v>
      </c>
      <c r="D30" s="205" t="str">
        <f>IFERROR(VLOOKUP(B30,'Code List'!B:J,8,0),"")</f>
        <v>0103-007539</v>
      </c>
      <c r="E30" s="205" t="str">
        <f>IFERROR(VLOOKUP(B30,'Code List'!B:J,7,0),"")</f>
        <v>PP/ SSPP640</v>
      </c>
      <c r="F30" s="205">
        <v>1</v>
      </c>
      <c r="G30" s="201">
        <f>VLOOKUP(B30,'Code List'!B:J,9,0)</f>
        <v>41.2</v>
      </c>
      <c r="H30" s="367">
        <f t="shared" ca="1" si="1"/>
        <v>269045.58139534888</v>
      </c>
      <c r="I30" s="284">
        <f ca="1">(SUMIFS(INDIRECT("'DA Injection'!"&amp;SUBSTITUTE(ADDRESS(1,MATCH(I$3,INDIRECT("'DA Injection'!"&amp;"2:2"),0)),"$1","")&amp;":"&amp;SUBSTITUTE(ADDRESS(1,MATCH(I$3,INDIRECT("'DA Injection'!"&amp;"2:2"),0)),"$1","")),'DA Injection'!$P:$P,"Plan",'DA Injection'!$G:$G,$B30)+SUMIFS(INDIRECT("'DA Injection'!"&amp;SUBSTITUTE(ADDRESS(1,MATCH(I$3,INDIRECT("'DA Injection'!"&amp;"2:2"),0)+1),"$1","")&amp;":"&amp;SUBSTITUTE(ADDRESS(1,MATCH(I$3,INDIRECT("'DA Injection'!"&amp;"2:2"),0)+1),"$1","")),'DA Injection'!$P:$P,"Plan",'DA Injection'!$G:$G,$B30))*$F30*$G30</f>
        <v>0</v>
      </c>
      <c r="J30" s="284">
        <f ca="1">(SUMIFS(INDIRECT("'DA Injection'!"&amp;SUBSTITUTE(ADDRESS(1,MATCH(J$3,INDIRECT("'DA Injection'!"&amp;"2:2"),0)),"$1","")&amp;":"&amp;SUBSTITUTE(ADDRESS(1,MATCH(J$3,INDIRECT("'DA Injection'!"&amp;"2:2"),0)),"$1","")),'DA Injection'!$P:$P,"Plan",'DA Injection'!$G:$G,$B30)+SUMIFS(INDIRECT("'DA Injection'!"&amp;SUBSTITUTE(ADDRESS(1,MATCH(J$3,INDIRECT("'DA Injection'!"&amp;"2:2"),0)+1),"$1","")&amp;":"&amp;SUBSTITUTE(ADDRESS(1,MATCH(J$3,INDIRECT("'DA Injection'!"&amp;"2:2"),0)+1),"$1","")),'DA Injection'!$P:$P,"Plan",'DA Injection'!$G:$G,$B30))*$F30*$G30</f>
        <v>0</v>
      </c>
      <c r="K30" s="284">
        <f ca="1">(SUMIFS(INDIRECT("'DA Injection'!"&amp;SUBSTITUTE(ADDRESS(1,MATCH(K$3,INDIRECT("'DA Injection'!"&amp;"2:2"),0)),"$1","")&amp;":"&amp;SUBSTITUTE(ADDRESS(1,MATCH(K$3,INDIRECT("'DA Injection'!"&amp;"2:2"),0)),"$1","")),'DA Injection'!$P:$P,"Plan",'DA Injection'!$G:$G,$B30)+SUMIFS(INDIRECT("'DA Injection'!"&amp;SUBSTITUTE(ADDRESS(1,MATCH(K$3,INDIRECT("'DA Injection'!"&amp;"2:2"),0)+1),"$1","")&amp;":"&amp;SUBSTITUTE(ADDRESS(1,MATCH(K$3,INDIRECT("'DA Injection'!"&amp;"2:2"),0)+1),"$1","")),'DA Injection'!$P:$P,"Plan",'DA Injection'!$G:$G,$B30))*$F30*$G30</f>
        <v>0</v>
      </c>
      <c r="L30" s="284">
        <f ca="1">(SUMIFS(INDIRECT("'DA Injection'!"&amp;SUBSTITUTE(ADDRESS(1,MATCH(L$3,INDIRECT("'DA Injection'!"&amp;"2:2"),0)),"$1","")&amp;":"&amp;SUBSTITUTE(ADDRESS(1,MATCH(L$3,INDIRECT("'DA Injection'!"&amp;"2:2"),0)),"$1","")),'DA Injection'!$P:$P,"Plan",'DA Injection'!$G:$G,$B30)+SUMIFS(INDIRECT("'DA Injection'!"&amp;SUBSTITUTE(ADDRESS(1,MATCH(L$3,INDIRECT("'DA Injection'!"&amp;"2:2"),0)+1),"$1","")&amp;":"&amp;SUBSTITUTE(ADDRESS(1,MATCH(L$3,INDIRECT("'DA Injection'!"&amp;"2:2"),0)+1),"$1","")),'DA Injection'!$P:$P,"Plan",'DA Injection'!$G:$G,$B30))*$F30*$G30</f>
        <v>151769.3023255814</v>
      </c>
      <c r="M30" s="284">
        <f ca="1">(SUMIFS(INDIRECT("'DA Injection'!"&amp;SUBSTITUTE(ADDRESS(1,MATCH(M$3,INDIRECT("'DA Injection'!"&amp;"2:2"),0)),"$1","")&amp;":"&amp;SUBSTITUTE(ADDRESS(1,MATCH(M$3,INDIRECT("'DA Injection'!"&amp;"2:2"),0)),"$1","")),'DA Injection'!$P:$P,"Plan",'DA Injection'!$G:$G,$B30)+SUMIFS(INDIRECT("'DA Injection'!"&amp;SUBSTITUTE(ADDRESS(1,MATCH(M$3,INDIRECT("'DA Injection'!"&amp;"2:2"),0)+1),"$1","")&amp;":"&amp;SUBSTITUTE(ADDRESS(1,MATCH(M$3,INDIRECT("'DA Injection'!"&amp;"2:2"),0)+1),"$1","")),'DA Injection'!$P:$P,"Plan",'DA Injection'!$G:$G,$B30))*$F30*$G30</f>
        <v>117276.27906976746</v>
      </c>
      <c r="N30" s="284">
        <f ca="1">(SUMIFS(INDIRECT("'DA Injection'!"&amp;SUBSTITUTE(ADDRESS(1,MATCH(N$3,INDIRECT("'DA Injection'!"&amp;"2:2"),0)),"$1","")&amp;":"&amp;SUBSTITUTE(ADDRESS(1,MATCH(N$3,INDIRECT("'DA Injection'!"&amp;"2:2"),0)),"$1","")),'DA Injection'!$P:$P,"Plan",'DA Injection'!$G:$G,$B30)+SUMIFS(INDIRECT("'DA Injection'!"&amp;SUBSTITUTE(ADDRESS(1,MATCH(N$3,INDIRECT("'DA Injection'!"&amp;"2:2"),0)+1),"$1","")&amp;":"&amp;SUBSTITUTE(ADDRESS(1,MATCH(N$3,INDIRECT("'DA Injection'!"&amp;"2:2"),0)+1),"$1","")),'DA Injection'!$P:$P,"Plan",'DA Injection'!$G:$G,$B30))*$F30*$G30</f>
        <v>0</v>
      </c>
      <c r="O30" s="284">
        <f ca="1">(SUMIFS(INDIRECT("'DA Injection'!"&amp;SUBSTITUTE(ADDRESS(1,MATCH(O$3,INDIRECT("'DA Injection'!"&amp;"2:2"),0)),"$1","")&amp;":"&amp;SUBSTITUTE(ADDRESS(1,MATCH(O$3,INDIRECT("'DA Injection'!"&amp;"2:2"),0)),"$1","")),'DA Injection'!$P:$P,"Plan",'DA Injection'!$G:$G,$B30)+SUMIFS(INDIRECT("'DA Injection'!"&amp;SUBSTITUTE(ADDRESS(1,MATCH(O$3,INDIRECT("'DA Injection'!"&amp;"2:2"),0)+1),"$1","")&amp;":"&amp;SUBSTITUTE(ADDRESS(1,MATCH(O$3,INDIRECT("'DA Injection'!"&amp;"2:2"),0)+1),"$1","")),'DA Injection'!$P:$P,"Plan",'DA Injection'!$G:$G,$B30))*$F30*$G30</f>
        <v>0</v>
      </c>
      <c r="P30" s="284">
        <f ca="1">(SUMIFS(INDIRECT("'DA Injection'!"&amp;SUBSTITUTE(ADDRESS(1,MATCH(P$3,INDIRECT("'DA Injection'!"&amp;"2:2"),0)),"$1","")&amp;":"&amp;SUBSTITUTE(ADDRESS(1,MATCH(P$3,INDIRECT("'DA Injection'!"&amp;"2:2"),0)),"$1","")),'DA Injection'!$P:$P,"Plan",'DA Injection'!$G:$G,$B30)+SUMIFS(INDIRECT("'DA Injection'!"&amp;SUBSTITUTE(ADDRESS(1,MATCH(P$3,INDIRECT("'DA Injection'!"&amp;"2:2"),0)+1),"$1","")&amp;":"&amp;SUBSTITUTE(ADDRESS(1,MATCH(P$3,INDIRECT("'DA Injection'!"&amp;"2:2"),0)+1),"$1","")),'DA Injection'!$P:$P,"Plan",'DA Injection'!$G:$G,$B30))*$F30*$G30</f>
        <v>0</v>
      </c>
      <c r="Q30" s="284">
        <f ca="1">(SUMIFS(INDIRECT("'DA Injection'!"&amp;SUBSTITUTE(ADDRESS(1,MATCH(Q$3,INDIRECT("'DA Injection'!"&amp;"2:2"),0)),"$1","")&amp;":"&amp;SUBSTITUTE(ADDRESS(1,MATCH(Q$3,INDIRECT("'DA Injection'!"&amp;"2:2"),0)),"$1","")),'DA Injection'!$P:$P,"Plan",'DA Injection'!$G:$G,$B30)+SUMIFS(INDIRECT("'DA Injection'!"&amp;SUBSTITUTE(ADDRESS(1,MATCH(Q$3,INDIRECT("'DA Injection'!"&amp;"2:2"),0)+1),"$1","")&amp;":"&amp;SUBSTITUTE(ADDRESS(1,MATCH(Q$3,INDIRECT("'DA Injection'!"&amp;"2:2"),0)+1),"$1","")),'DA Injection'!$P:$P,"Plan",'DA Injection'!$G:$G,$B30))*$F30*$G30</f>
        <v>0</v>
      </c>
      <c r="R30" s="284">
        <f ca="1">(SUMIFS(INDIRECT("'DA Injection'!"&amp;SUBSTITUTE(ADDRESS(1,MATCH(R$3,INDIRECT("'DA Injection'!"&amp;"2:2"),0)),"$1","")&amp;":"&amp;SUBSTITUTE(ADDRESS(1,MATCH(R$3,INDIRECT("'DA Injection'!"&amp;"2:2"),0)),"$1","")),'DA Injection'!$P:$P,"Plan",'DA Injection'!$G:$G,$B30)+SUMIFS(INDIRECT("'DA Injection'!"&amp;SUBSTITUTE(ADDRESS(1,MATCH(R$3,INDIRECT("'DA Injection'!"&amp;"2:2"),0)+1),"$1","")&amp;":"&amp;SUBSTITUTE(ADDRESS(1,MATCH(R$3,INDIRECT("'DA Injection'!"&amp;"2:2"),0)+1),"$1","")),'DA Injection'!$P:$P,"Plan",'DA Injection'!$G:$G,$B30))*$F30*$G30</f>
        <v>0</v>
      </c>
    </row>
    <row r="31" spans="2:18">
      <c r="B31" s="282" t="s">
        <v>252</v>
      </c>
      <c r="C31" s="282">
        <f>IFERROR(VLOOKUP(B31,'Code List'!B:J,2,0),"")</f>
        <v>8</v>
      </c>
      <c r="D31" s="205" t="str">
        <f>IFERROR(VLOOKUP(B31,'Code List'!B:J,8,0),"")</f>
        <v>0103-001493</v>
      </c>
      <c r="E31" s="205" t="str">
        <f>IFERROR(VLOOKUP(B31,'Code List'!B:J,7,0),"")</f>
        <v>POM/K300</v>
      </c>
      <c r="F31" s="205">
        <v>1</v>
      </c>
      <c r="G31" s="201">
        <f>VLOOKUP(B31,'Code List'!B:J,9,0)</f>
        <v>50.9</v>
      </c>
      <c r="H31" s="367">
        <f t="shared" ca="1" si="1"/>
        <v>0</v>
      </c>
      <c r="I31" s="284">
        <f ca="1">(SUMIFS(INDIRECT("'DA Injection'!"&amp;SUBSTITUTE(ADDRESS(1,MATCH(I$3,INDIRECT("'DA Injection'!"&amp;"2:2"),0)),"$1","")&amp;":"&amp;SUBSTITUTE(ADDRESS(1,MATCH(I$3,INDIRECT("'DA Injection'!"&amp;"2:2"),0)),"$1","")),'DA Injection'!$P:$P,"Plan",'DA Injection'!$G:$G,$B31)+SUMIFS(INDIRECT("'DA Injection'!"&amp;SUBSTITUTE(ADDRESS(1,MATCH(I$3,INDIRECT("'DA Injection'!"&amp;"2:2"),0)+1),"$1","")&amp;":"&amp;SUBSTITUTE(ADDRESS(1,MATCH(I$3,INDIRECT("'DA Injection'!"&amp;"2:2"),0)+1),"$1","")),'DA Injection'!$P:$P,"Plan",'DA Injection'!$G:$G,$B31))*$F31*$G31</f>
        <v>0</v>
      </c>
      <c r="J31" s="284">
        <f ca="1">(SUMIFS(INDIRECT("'DA Injection'!"&amp;SUBSTITUTE(ADDRESS(1,MATCH(J$3,INDIRECT("'DA Injection'!"&amp;"2:2"),0)),"$1","")&amp;":"&amp;SUBSTITUTE(ADDRESS(1,MATCH(J$3,INDIRECT("'DA Injection'!"&amp;"2:2"),0)),"$1","")),'DA Injection'!$P:$P,"Plan",'DA Injection'!$G:$G,$B31)+SUMIFS(INDIRECT("'DA Injection'!"&amp;SUBSTITUTE(ADDRESS(1,MATCH(J$3,INDIRECT("'DA Injection'!"&amp;"2:2"),0)+1),"$1","")&amp;":"&amp;SUBSTITUTE(ADDRESS(1,MATCH(J$3,INDIRECT("'DA Injection'!"&amp;"2:2"),0)+1),"$1","")),'DA Injection'!$P:$P,"Plan",'DA Injection'!$G:$G,$B31))*$F31*$G31</f>
        <v>0</v>
      </c>
      <c r="K31" s="284">
        <f ca="1">(SUMIFS(INDIRECT("'DA Injection'!"&amp;SUBSTITUTE(ADDRESS(1,MATCH(K$3,INDIRECT("'DA Injection'!"&amp;"2:2"),0)),"$1","")&amp;":"&amp;SUBSTITUTE(ADDRESS(1,MATCH(K$3,INDIRECT("'DA Injection'!"&amp;"2:2"),0)),"$1","")),'DA Injection'!$P:$P,"Plan",'DA Injection'!$G:$G,$B31)+SUMIFS(INDIRECT("'DA Injection'!"&amp;SUBSTITUTE(ADDRESS(1,MATCH(K$3,INDIRECT("'DA Injection'!"&amp;"2:2"),0)+1),"$1","")&amp;":"&amp;SUBSTITUTE(ADDRESS(1,MATCH(K$3,INDIRECT("'DA Injection'!"&amp;"2:2"),0)+1),"$1","")),'DA Injection'!$P:$P,"Plan",'DA Injection'!$G:$G,$B31))*$F31*$G31</f>
        <v>0</v>
      </c>
      <c r="L31" s="284">
        <f ca="1">(SUMIFS(INDIRECT("'DA Injection'!"&amp;SUBSTITUTE(ADDRESS(1,MATCH(L$3,INDIRECT("'DA Injection'!"&amp;"2:2"),0)),"$1","")&amp;":"&amp;SUBSTITUTE(ADDRESS(1,MATCH(L$3,INDIRECT("'DA Injection'!"&amp;"2:2"),0)),"$1","")),'DA Injection'!$P:$P,"Plan",'DA Injection'!$G:$G,$B31)+SUMIFS(INDIRECT("'DA Injection'!"&amp;SUBSTITUTE(ADDRESS(1,MATCH(L$3,INDIRECT("'DA Injection'!"&amp;"2:2"),0)+1),"$1","")&amp;":"&amp;SUBSTITUTE(ADDRESS(1,MATCH(L$3,INDIRECT("'DA Injection'!"&amp;"2:2"),0)+1),"$1","")),'DA Injection'!$P:$P,"Plan",'DA Injection'!$G:$G,$B31))*$F31*$G31</f>
        <v>0</v>
      </c>
      <c r="M31" s="284">
        <f ca="1">(SUMIFS(INDIRECT("'DA Injection'!"&amp;SUBSTITUTE(ADDRESS(1,MATCH(M$3,INDIRECT("'DA Injection'!"&amp;"2:2"),0)),"$1","")&amp;":"&amp;SUBSTITUTE(ADDRESS(1,MATCH(M$3,INDIRECT("'DA Injection'!"&amp;"2:2"),0)),"$1","")),'DA Injection'!$P:$P,"Plan",'DA Injection'!$G:$G,$B31)+SUMIFS(INDIRECT("'DA Injection'!"&amp;SUBSTITUTE(ADDRESS(1,MATCH(M$3,INDIRECT("'DA Injection'!"&amp;"2:2"),0)+1),"$1","")&amp;":"&amp;SUBSTITUTE(ADDRESS(1,MATCH(M$3,INDIRECT("'DA Injection'!"&amp;"2:2"),0)+1),"$1","")),'DA Injection'!$P:$P,"Plan",'DA Injection'!$G:$G,$B31))*$F31*$G31</f>
        <v>0</v>
      </c>
      <c r="N31" s="284">
        <f ca="1">(SUMIFS(INDIRECT("'DA Injection'!"&amp;SUBSTITUTE(ADDRESS(1,MATCH(N$3,INDIRECT("'DA Injection'!"&amp;"2:2"),0)),"$1","")&amp;":"&amp;SUBSTITUTE(ADDRESS(1,MATCH(N$3,INDIRECT("'DA Injection'!"&amp;"2:2"),0)),"$1","")),'DA Injection'!$P:$P,"Plan",'DA Injection'!$G:$G,$B31)+SUMIFS(INDIRECT("'DA Injection'!"&amp;SUBSTITUTE(ADDRESS(1,MATCH(N$3,INDIRECT("'DA Injection'!"&amp;"2:2"),0)+1),"$1","")&amp;":"&amp;SUBSTITUTE(ADDRESS(1,MATCH(N$3,INDIRECT("'DA Injection'!"&amp;"2:2"),0)+1),"$1","")),'DA Injection'!$P:$P,"Plan",'DA Injection'!$G:$G,$B31))*$F31*$G31</f>
        <v>0</v>
      </c>
      <c r="O31" s="284">
        <f ca="1">(SUMIFS(INDIRECT("'DA Injection'!"&amp;SUBSTITUTE(ADDRESS(1,MATCH(O$3,INDIRECT("'DA Injection'!"&amp;"2:2"),0)),"$1","")&amp;":"&amp;SUBSTITUTE(ADDRESS(1,MATCH(O$3,INDIRECT("'DA Injection'!"&amp;"2:2"),0)),"$1","")),'DA Injection'!$P:$P,"Plan",'DA Injection'!$G:$G,$B31)+SUMIFS(INDIRECT("'DA Injection'!"&amp;SUBSTITUTE(ADDRESS(1,MATCH(O$3,INDIRECT("'DA Injection'!"&amp;"2:2"),0)+1),"$1","")&amp;":"&amp;SUBSTITUTE(ADDRESS(1,MATCH(O$3,INDIRECT("'DA Injection'!"&amp;"2:2"),0)+1),"$1","")),'DA Injection'!$P:$P,"Plan",'DA Injection'!$G:$G,$B31))*$F31*$G31</f>
        <v>0</v>
      </c>
      <c r="P31" s="284">
        <f ca="1">(SUMIFS(INDIRECT("'DA Injection'!"&amp;SUBSTITUTE(ADDRESS(1,MATCH(P$3,INDIRECT("'DA Injection'!"&amp;"2:2"),0)),"$1","")&amp;":"&amp;SUBSTITUTE(ADDRESS(1,MATCH(P$3,INDIRECT("'DA Injection'!"&amp;"2:2"),0)),"$1","")),'DA Injection'!$P:$P,"Plan",'DA Injection'!$G:$G,$B31)+SUMIFS(INDIRECT("'DA Injection'!"&amp;SUBSTITUTE(ADDRESS(1,MATCH(P$3,INDIRECT("'DA Injection'!"&amp;"2:2"),0)+1),"$1","")&amp;":"&amp;SUBSTITUTE(ADDRESS(1,MATCH(P$3,INDIRECT("'DA Injection'!"&amp;"2:2"),0)+1),"$1","")),'DA Injection'!$P:$P,"Plan",'DA Injection'!$G:$G,$B31))*$F31*$G31</f>
        <v>0</v>
      </c>
      <c r="Q31" s="284">
        <f ca="1">(SUMIFS(INDIRECT("'DA Injection'!"&amp;SUBSTITUTE(ADDRESS(1,MATCH(Q$3,INDIRECT("'DA Injection'!"&amp;"2:2"),0)),"$1","")&amp;":"&amp;SUBSTITUTE(ADDRESS(1,MATCH(Q$3,INDIRECT("'DA Injection'!"&amp;"2:2"),0)),"$1","")),'DA Injection'!$P:$P,"Plan",'DA Injection'!$G:$G,$B31)+SUMIFS(INDIRECT("'DA Injection'!"&amp;SUBSTITUTE(ADDRESS(1,MATCH(Q$3,INDIRECT("'DA Injection'!"&amp;"2:2"),0)+1),"$1","")&amp;":"&amp;SUBSTITUTE(ADDRESS(1,MATCH(Q$3,INDIRECT("'DA Injection'!"&amp;"2:2"),0)+1),"$1","")),'DA Injection'!$P:$P,"Plan",'DA Injection'!$G:$G,$B31))*$F31*$G31</f>
        <v>0</v>
      </c>
      <c r="R31" s="284">
        <f ca="1">(SUMIFS(INDIRECT("'DA Injection'!"&amp;SUBSTITUTE(ADDRESS(1,MATCH(R$3,INDIRECT("'DA Injection'!"&amp;"2:2"),0)),"$1","")&amp;":"&amp;SUBSTITUTE(ADDRESS(1,MATCH(R$3,INDIRECT("'DA Injection'!"&amp;"2:2"),0)),"$1","")),'DA Injection'!$P:$P,"Plan",'DA Injection'!$G:$G,$B31)+SUMIFS(INDIRECT("'DA Injection'!"&amp;SUBSTITUTE(ADDRESS(1,MATCH(R$3,INDIRECT("'DA Injection'!"&amp;"2:2"),0)+1),"$1","")&amp;":"&amp;SUBSTITUTE(ADDRESS(1,MATCH(R$3,INDIRECT("'DA Injection'!"&amp;"2:2"),0)+1),"$1","")),'DA Injection'!$P:$P,"Plan",'DA Injection'!$G:$G,$B31))*$F31*$G31</f>
        <v>0</v>
      </c>
    </row>
    <row r="32" spans="2:18" ht="25.5">
      <c r="B32" s="282" t="s">
        <v>404</v>
      </c>
      <c r="C32" s="282">
        <f>IFERROR(VLOOKUP(B32,'Code List'!B:J,2,0),"")</f>
        <v>8</v>
      </c>
      <c r="D32" s="205" t="str">
        <f>IFERROR(VLOOKUP(B32,'Code List'!B:J,8,0),"")</f>
        <v xml:space="preserve">0103-008846 </v>
      </c>
      <c r="E32" s="205" t="str">
        <f>IFERROR(VLOOKUP(B32,'Code List'!B:J,7,0),"")</f>
        <v>PC,3022R
VIOLET RED</v>
      </c>
      <c r="F32" s="205">
        <v>1</v>
      </c>
      <c r="G32" s="201">
        <f>VLOOKUP(B32,'Code List'!B:J,9,0)</f>
        <v>20.8</v>
      </c>
      <c r="H32" s="367">
        <f t="shared" ca="1" si="1"/>
        <v>0</v>
      </c>
      <c r="I32" s="284">
        <f ca="1">(SUMIFS(INDIRECT("'DA Injection'!"&amp;SUBSTITUTE(ADDRESS(1,MATCH(I$3,INDIRECT("'DA Injection'!"&amp;"2:2"),0)),"$1","")&amp;":"&amp;SUBSTITUTE(ADDRESS(1,MATCH(I$3,INDIRECT("'DA Injection'!"&amp;"2:2"),0)),"$1","")),'DA Injection'!$P:$P,"Plan",'DA Injection'!$G:$G,$B32)+SUMIFS(INDIRECT("'DA Injection'!"&amp;SUBSTITUTE(ADDRESS(1,MATCH(I$3,INDIRECT("'DA Injection'!"&amp;"2:2"),0)+1),"$1","")&amp;":"&amp;SUBSTITUTE(ADDRESS(1,MATCH(I$3,INDIRECT("'DA Injection'!"&amp;"2:2"),0)+1),"$1","")),'DA Injection'!$P:$P,"Plan",'DA Injection'!$G:$G,$B32))*$F32*$G32</f>
        <v>0</v>
      </c>
      <c r="J32" s="284">
        <f ca="1">(SUMIFS(INDIRECT("'DA Injection'!"&amp;SUBSTITUTE(ADDRESS(1,MATCH(J$3,INDIRECT("'DA Injection'!"&amp;"2:2"),0)),"$1","")&amp;":"&amp;SUBSTITUTE(ADDRESS(1,MATCH(J$3,INDIRECT("'DA Injection'!"&amp;"2:2"),0)),"$1","")),'DA Injection'!$P:$P,"Plan",'DA Injection'!$G:$G,$B32)+SUMIFS(INDIRECT("'DA Injection'!"&amp;SUBSTITUTE(ADDRESS(1,MATCH(J$3,INDIRECT("'DA Injection'!"&amp;"2:2"),0)+1),"$1","")&amp;":"&amp;SUBSTITUTE(ADDRESS(1,MATCH(J$3,INDIRECT("'DA Injection'!"&amp;"2:2"),0)+1),"$1","")),'DA Injection'!$P:$P,"Plan",'DA Injection'!$G:$G,$B32))*$F32*$G32</f>
        <v>0</v>
      </c>
      <c r="K32" s="284">
        <f ca="1">(SUMIFS(INDIRECT("'DA Injection'!"&amp;SUBSTITUTE(ADDRESS(1,MATCH(K$3,INDIRECT("'DA Injection'!"&amp;"2:2"),0)),"$1","")&amp;":"&amp;SUBSTITUTE(ADDRESS(1,MATCH(K$3,INDIRECT("'DA Injection'!"&amp;"2:2"),0)),"$1","")),'DA Injection'!$P:$P,"Plan",'DA Injection'!$G:$G,$B32)+SUMIFS(INDIRECT("'DA Injection'!"&amp;SUBSTITUTE(ADDRESS(1,MATCH(K$3,INDIRECT("'DA Injection'!"&amp;"2:2"),0)+1),"$1","")&amp;":"&amp;SUBSTITUTE(ADDRESS(1,MATCH(K$3,INDIRECT("'DA Injection'!"&amp;"2:2"),0)+1),"$1","")),'DA Injection'!$P:$P,"Plan",'DA Injection'!$G:$G,$B32))*$F32*$G32</f>
        <v>0</v>
      </c>
      <c r="L32" s="284">
        <f ca="1">(SUMIFS(INDIRECT("'DA Injection'!"&amp;SUBSTITUTE(ADDRESS(1,MATCH(L$3,INDIRECT("'DA Injection'!"&amp;"2:2"),0)),"$1","")&amp;":"&amp;SUBSTITUTE(ADDRESS(1,MATCH(L$3,INDIRECT("'DA Injection'!"&amp;"2:2"),0)),"$1","")),'DA Injection'!$P:$P,"Plan",'DA Injection'!$G:$G,$B32)+SUMIFS(INDIRECT("'DA Injection'!"&amp;SUBSTITUTE(ADDRESS(1,MATCH(L$3,INDIRECT("'DA Injection'!"&amp;"2:2"),0)+1),"$1","")&amp;":"&amp;SUBSTITUTE(ADDRESS(1,MATCH(L$3,INDIRECT("'DA Injection'!"&amp;"2:2"),0)+1),"$1","")),'DA Injection'!$P:$P,"Plan",'DA Injection'!$G:$G,$B32))*$F32*$G32</f>
        <v>0</v>
      </c>
      <c r="M32" s="284">
        <f ca="1">(SUMIFS(INDIRECT("'DA Injection'!"&amp;SUBSTITUTE(ADDRESS(1,MATCH(M$3,INDIRECT("'DA Injection'!"&amp;"2:2"),0)),"$1","")&amp;":"&amp;SUBSTITUTE(ADDRESS(1,MATCH(M$3,INDIRECT("'DA Injection'!"&amp;"2:2"),0)),"$1","")),'DA Injection'!$P:$P,"Plan",'DA Injection'!$G:$G,$B32)+SUMIFS(INDIRECT("'DA Injection'!"&amp;SUBSTITUTE(ADDRESS(1,MATCH(M$3,INDIRECT("'DA Injection'!"&amp;"2:2"),0)+1),"$1","")&amp;":"&amp;SUBSTITUTE(ADDRESS(1,MATCH(M$3,INDIRECT("'DA Injection'!"&amp;"2:2"),0)+1),"$1","")),'DA Injection'!$P:$P,"Plan",'DA Injection'!$G:$G,$B32))*$F32*$G32</f>
        <v>0</v>
      </c>
      <c r="N32" s="284">
        <f ca="1">(SUMIFS(INDIRECT("'DA Injection'!"&amp;SUBSTITUTE(ADDRESS(1,MATCH(N$3,INDIRECT("'DA Injection'!"&amp;"2:2"),0)),"$1","")&amp;":"&amp;SUBSTITUTE(ADDRESS(1,MATCH(N$3,INDIRECT("'DA Injection'!"&amp;"2:2"),0)),"$1","")),'DA Injection'!$P:$P,"Plan",'DA Injection'!$G:$G,$B32)+SUMIFS(INDIRECT("'DA Injection'!"&amp;SUBSTITUTE(ADDRESS(1,MATCH(N$3,INDIRECT("'DA Injection'!"&amp;"2:2"),0)+1),"$1","")&amp;":"&amp;SUBSTITUTE(ADDRESS(1,MATCH(N$3,INDIRECT("'DA Injection'!"&amp;"2:2"),0)+1),"$1","")),'DA Injection'!$P:$P,"Plan",'DA Injection'!$G:$G,$B32))*$F32*$G32</f>
        <v>0</v>
      </c>
      <c r="O32" s="284">
        <f ca="1">(SUMIFS(INDIRECT("'DA Injection'!"&amp;SUBSTITUTE(ADDRESS(1,MATCH(O$3,INDIRECT("'DA Injection'!"&amp;"2:2"),0)),"$1","")&amp;":"&amp;SUBSTITUTE(ADDRESS(1,MATCH(O$3,INDIRECT("'DA Injection'!"&amp;"2:2"),0)),"$1","")),'DA Injection'!$P:$P,"Plan",'DA Injection'!$G:$G,$B32)+SUMIFS(INDIRECT("'DA Injection'!"&amp;SUBSTITUTE(ADDRESS(1,MATCH(O$3,INDIRECT("'DA Injection'!"&amp;"2:2"),0)+1),"$1","")&amp;":"&amp;SUBSTITUTE(ADDRESS(1,MATCH(O$3,INDIRECT("'DA Injection'!"&amp;"2:2"),0)+1),"$1","")),'DA Injection'!$P:$P,"Plan",'DA Injection'!$G:$G,$B32))*$F32*$G32</f>
        <v>0</v>
      </c>
      <c r="P32" s="284">
        <f ca="1">(SUMIFS(INDIRECT("'DA Injection'!"&amp;SUBSTITUTE(ADDRESS(1,MATCH(P$3,INDIRECT("'DA Injection'!"&amp;"2:2"),0)),"$1","")&amp;":"&amp;SUBSTITUTE(ADDRESS(1,MATCH(P$3,INDIRECT("'DA Injection'!"&amp;"2:2"),0)),"$1","")),'DA Injection'!$P:$P,"Plan",'DA Injection'!$G:$G,$B32)+SUMIFS(INDIRECT("'DA Injection'!"&amp;SUBSTITUTE(ADDRESS(1,MATCH(P$3,INDIRECT("'DA Injection'!"&amp;"2:2"),0)+1),"$1","")&amp;":"&amp;SUBSTITUTE(ADDRESS(1,MATCH(P$3,INDIRECT("'DA Injection'!"&amp;"2:2"),0)+1),"$1","")),'DA Injection'!$P:$P,"Plan",'DA Injection'!$G:$G,$B32))*$F32*$G32</f>
        <v>0</v>
      </c>
      <c r="Q32" s="284">
        <f ca="1">(SUMIFS(INDIRECT("'DA Injection'!"&amp;SUBSTITUTE(ADDRESS(1,MATCH(Q$3,INDIRECT("'DA Injection'!"&amp;"2:2"),0)),"$1","")&amp;":"&amp;SUBSTITUTE(ADDRESS(1,MATCH(Q$3,INDIRECT("'DA Injection'!"&amp;"2:2"),0)),"$1","")),'DA Injection'!$P:$P,"Plan",'DA Injection'!$G:$G,$B32)+SUMIFS(INDIRECT("'DA Injection'!"&amp;SUBSTITUTE(ADDRESS(1,MATCH(Q$3,INDIRECT("'DA Injection'!"&amp;"2:2"),0)+1),"$1","")&amp;":"&amp;SUBSTITUTE(ADDRESS(1,MATCH(Q$3,INDIRECT("'DA Injection'!"&amp;"2:2"),0)+1),"$1","")),'DA Injection'!$P:$P,"Plan",'DA Injection'!$G:$G,$B32))*$F32*$G32</f>
        <v>0</v>
      </c>
      <c r="R32" s="284">
        <f ca="1">(SUMIFS(INDIRECT("'DA Injection'!"&amp;SUBSTITUTE(ADDRESS(1,MATCH(R$3,INDIRECT("'DA Injection'!"&amp;"2:2"),0)),"$1","")&amp;":"&amp;SUBSTITUTE(ADDRESS(1,MATCH(R$3,INDIRECT("'DA Injection'!"&amp;"2:2"),0)),"$1","")),'DA Injection'!$P:$P,"Plan",'DA Injection'!$G:$G,$B32)+SUMIFS(INDIRECT("'DA Injection'!"&amp;SUBSTITUTE(ADDRESS(1,MATCH(R$3,INDIRECT("'DA Injection'!"&amp;"2:2"),0)+1),"$1","")&amp;":"&amp;SUBSTITUTE(ADDRESS(1,MATCH(R$3,INDIRECT("'DA Injection'!"&amp;"2:2"),0)+1),"$1","")),'DA Injection'!$P:$P,"Plan",'DA Injection'!$G:$G,$B32))*$F32*$G32</f>
        <v>0</v>
      </c>
    </row>
    <row r="33" spans="2:18">
      <c r="B33" s="282" t="s">
        <v>177</v>
      </c>
      <c r="C33" s="282">
        <f>IFERROR(VLOOKUP(B33,'Code List'!B:J,2,0),"")</f>
        <v>10</v>
      </c>
      <c r="D33" s="205" t="str">
        <f>IFERROR(VLOOKUP(B33,'Code List'!B:J,8,0),"")</f>
        <v>0103-010368</v>
      </c>
      <c r="E33" s="205" t="str">
        <f>IFERROR(VLOOKUP(B33,'Code List'!B:J,7,0),"")</f>
        <v>ABS</v>
      </c>
      <c r="F33" s="205">
        <v>1</v>
      </c>
      <c r="G33" s="201">
        <f>VLOOKUP(B33,'Code List'!B:J,9,0)</f>
        <v>22</v>
      </c>
      <c r="H33" s="367">
        <f t="shared" ca="1" si="1"/>
        <v>41387.173396674581</v>
      </c>
      <c r="I33" s="284">
        <f ca="1">(SUMIFS(INDIRECT("'DA Injection'!"&amp;SUBSTITUTE(ADDRESS(1,MATCH(I$3,INDIRECT("'DA Injection'!"&amp;"2:2"),0)),"$1","")&amp;":"&amp;SUBSTITUTE(ADDRESS(1,MATCH(I$3,INDIRECT("'DA Injection'!"&amp;"2:2"),0)),"$1","")),'DA Injection'!$P:$P,"Plan",'DA Injection'!$G:$G,$B33)+SUMIFS(INDIRECT("'DA Injection'!"&amp;SUBSTITUTE(ADDRESS(1,MATCH(I$3,INDIRECT("'DA Injection'!"&amp;"2:2"),0)+1),"$1","")&amp;":"&amp;SUBSTITUTE(ADDRESS(1,MATCH(I$3,INDIRECT("'DA Injection'!"&amp;"2:2"),0)+1),"$1","")),'DA Injection'!$P:$P,"Plan",'DA Injection'!$G:$G,$B33))*$F33*$G33</f>
        <v>0</v>
      </c>
      <c r="J33" s="284">
        <f ca="1">(SUMIFS(INDIRECT("'DA Injection'!"&amp;SUBSTITUTE(ADDRESS(1,MATCH(J$3,INDIRECT("'DA Injection'!"&amp;"2:2"),0)),"$1","")&amp;":"&amp;SUBSTITUTE(ADDRESS(1,MATCH(J$3,INDIRECT("'DA Injection'!"&amp;"2:2"),0)),"$1","")),'DA Injection'!$P:$P,"Plan",'DA Injection'!$G:$G,$B33)+SUMIFS(INDIRECT("'DA Injection'!"&amp;SUBSTITUTE(ADDRESS(1,MATCH(J$3,INDIRECT("'DA Injection'!"&amp;"2:2"),0)+1),"$1","")&amp;":"&amp;SUBSTITUTE(ADDRESS(1,MATCH(J$3,INDIRECT("'DA Injection'!"&amp;"2:2"),0)+1),"$1","")),'DA Injection'!$P:$P,"Plan",'DA Injection'!$G:$G,$B33))*$F33*$G33</f>
        <v>0</v>
      </c>
      <c r="K33" s="284">
        <f ca="1">(SUMIFS(INDIRECT("'DA Injection'!"&amp;SUBSTITUTE(ADDRESS(1,MATCH(K$3,INDIRECT("'DA Injection'!"&amp;"2:2"),0)),"$1","")&amp;":"&amp;SUBSTITUTE(ADDRESS(1,MATCH(K$3,INDIRECT("'DA Injection'!"&amp;"2:2"),0)),"$1","")),'DA Injection'!$P:$P,"Plan",'DA Injection'!$G:$G,$B33)+SUMIFS(INDIRECT("'DA Injection'!"&amp;SUBSTITUTE(ADDRESS(1,MATCH(K$3,INDIRECT("'DA Injection'!"&amp;"2:2"),0)+1),"$1","")&amp;":"&amp;SUBSTITUTE(ADDRESS(1,MATCH(K$3,INDIRECT("'DA Injection'!"&amp;"2:2"),0)+1),"$1","")),'DA Injection'!$P:$P,"Plan",'DA Injection'!$G:$G,$B33))*$F33*$G33</f>
        <v>0</v>
      </c>
      <c r="L33" s="284">
        <f ca="1">(SUMIFS(INDIRECT("'DA Injection'!"&amp;SUBSTITUTE(ADDRESS(1,MATCH(L$3,INDIRECT("'DA Injection'!"&amp;"2:2"),0)),"$1","")&amp;":"&amp;SUBSTITUTE(ADDRESS(1,MATCH(L$3,INDIRECT("'DA Injection'!"&amp;"2:2"),0)),"$1","")),'DA Injection'!$P:$P,"Plan",'DA Injection'!$G:$G,$B33)+SUMIFS(INDIRECT("'DA Injection'!"&amp;SUBSTITUTE(ADDRESS(1,MATCH(L$3,INDIRECT("'DA Injection'!"&amp;"2:2"),0)+1),"$1","")&amp;":"&amp;SUBSTITUTE(ADDRESS(1,MATCH(L$3,INDIRECT("'DA Injection'!"&amp;"2:2"),0)+1),"$1","")),'DA Injection'!$P:$P,"Plan",'DA Injection'!$G:$G,$B33))*$F33*$G33</f>
        <v>41387.173396674581</v>
      </c>
      <c r="M33" s="284">
        <f ca="1">(SUMIFS(INDIRECT("'DA Injection'!"&amp;SUBSTITUTE(ADDRESS(1,MATCH(M$3,INDIRECT("'DA Injection'!"&amp;"2:2"),0)),"$1","")&amp;":"&amp;SUBSTITUTE(ADDRESS(1,MATCH(M$3,INDIRECT("'DA Injection'!"&amp;"2:2"),0)),"$1","")),'DA Injection'!$P:$P,"Plan",'DA Injection'!$G:$G,$B33)+SUMIFS(INDIRECT("'DA Injection'!"&amp;SUBSTITUTE(ADDRESS(1,MATCH(M$3,INDIRECT("'DA Injection'!"&amp;"2:2"),0)+1),"$1","")&amp;":"&amp;SUBSTITUTE(ADDRESS(1,MATCH(M$3,INDIRECT("'DA Injection'!"&amp;"2:2"),0)+1),"$1","")),'DA Injection'!$P:$P,"Plan",'DA Injection'!$G:$G,$B33))*$F33*$G33</f>
        <v>0</v>
      </c>
      <c r="N33" s="284">
        <f ca="1">(SUMIFS(INDIRECT("'DA Injection'!"&amp;SUBSTITUTE(ADDRESS(1,MATCH(N$3,INDIRECT("'DA Injection'!"&amp;"2:2"),0)),"$1","")&amp;":"&amp;SUBSTITUTE(ADDRESS(1,MATCH(N$3,INDIRECT("'DA Injection'!"&amp;"2:2"),0)),"$1","")),'DA Injection'!$P:$P,"Plan",'DA Injection'!$G:$G,$B33)+SUMIFS(INDIRECT("'DA Injection'!"&amp;SUBSTITUTE(ADDRESS(1,MATCH(N$3,INDIRECT("'DA Injection'!"&amp;"2:2"),0)+1),"$1","")&amp;":"&amp;SUBSTITUTE(ADDRESS(1,MATCH(N$3,INDIRECT("'DA Injection'!"&amp;"2:2"),0)+1),"$1","")),'DA Injection'!$P:$P,"Plan",'DA Injection'!$G:$G,$B33))*$F33*$G33</f>
        <v>0</v>
      </c>
      <c r="O33" s="284">
        <f ca="1">(SUMIFS(INDIRECT("'DA Injection'!"&amp;SUBSTITUTE(ADDRESS(1,MATCH(O$3,INDIRECT("'DA Injection'!"&amp;"2:2"),0)),"$1","")&amp;":"&amp;SUBSTITUTE(ADDRESS(1,MATCH(O$3,INDIRECT("'DA Injection'!"&amp;"2:2"),0)),"$1","")),'DA Injection'!$P:$P,"Plan",'DA Injection'!$G:$G,$B33)+SUMIFS(INDIRECT("'DA Injection'!"&amp;SUBSTITUTE(ADDRESS(1,MATCH(O$3,INDIRECT("'DA Injection'!"&amp;"2:2"),0)+1),"$1","")&amp;":"&amp;SUBSTITUTE(ADDRESS(1,MATCH(O$3,INDIRECT("'DA Injection'!"&amp;"2:2"),0)+1),"$1","")),'DA Injection'!$P:$P,"Plan",'DA Injection'!$G:$G,$B33))*$F33*$G33</f>
        <v>0</v>
      </c>
      <c r="P33" s="284">
        <f ca="1">(SUMIFS(INDIRECT("'DA Injection'!"&amp;SUBSTITUTE(ADDRESS(1,MATCH(P$3,INDIRECT("'DA Injection'!"&amp;"2:2"),0)),"$1","")&amp;":"&amp;SUBSTITUTE(ADDRESS(1,MATCH(P$3,INDIRECT("'DA Injection'!"&amp;"2:2"),0)),"$1","")),'DA Injection'!$P:$P,"Plan",'DA Injection'!$G:$G,$B33)+SUMIFS(INDIRECT("'DA Injection'!"&amp;SUBSTITUTE(ADDRESS(1,MATCH(P$3,INDIRECT("'DA Injection'!"&amp;"2:2"),0)+1),"$1","")&amp;":"&amp;SUBSTITUTE(ADDRESS(1,MATCH(P$3,INDIRECT("'DA Injection'!"&amp;"2:2"),0)+1),"$1","")),'DA Injection'!$P:$P,"Plan",'DA Injection'!$G:$G,$B33))*$F33*$G33</f>
        <v>0</v>
      </c>
      <c r="Q33" s="284">
        <f ca="1">(SUMIFS(INDIRECT("'DA Injection'!"&amp;SUBSTITUTE(ADDRESS(1,MATCH(Q$3,INDIRECT("'DA Injection'!"&amp;"2:2"),0)),"$1","")&amp;":"&amp;SUBSTITUTE(ADDRESS(1,MATCH(Q$3,INDIRECT("'DA Injection'!"&amp;"2:2"),0)),"$1","")),'DA Injection'!$P:$P,"Plan",'DA Injection'!$G:$G,$B33)+SUMIFS(INDIRECT("'DA Injection'!"&amp;SUBSTITUTE(ADDRESS(1,MATCH(Q$3,INDIRECT("'DA Injection'!"&amp;"2:2"),0)+1),"$1","")&amp;":"&amp;SUBSTITUTE(ADDRESS(1,MATCH(Q$3,INDIRECT("'DA Injection'!"&amp;"2:2"),0)+1),"$1","")),'DA Injection'!$P:$P,"Plan",'DA Injection'!$G:$G,$B33))*$F33*$G33</f>
        <v>0</v>
      </c>
      <c r="R33" s="284">
        <f ca="1">(SUMIFS(INDIRECT("'DA Injection'!"&amp;SUBSTITUTE(ADDRESS(1,MATCH(R$3,INDIRECT("'DA Injection'!"&amp;"2:2"),0)),"$1","")&amp;":"&amp;SUBSTITUTE(ADDRESS(1,MATCH(R$3,INDIRECT("'DA Injection'!"&amp;"2:2"),0)),"$1","")),'DA Injection'!$P:$P,"Plan",'DA Injection'!$G:$G,$B33)+SUMIFS(INDIRECT("'DA Injection'!"&amp;SUBSTITUTE(ADDRESS(1,MATCH(R$3,INDIRECT("'DA Injection'!"&amp;"2:2"),0)+1),"$1","")&amp;":"&amp;SUBSTITUTE(ADDRESS(1,MATCH(R$3,INDIRECT("'DA Injection'!"&amp;"2:2"),0)+1),"$1","")),'DA Injection'!$P:$P,"Plan",'DA Injection'!$G:$G,$B33))*$F33*$G33</f>
        <v>0</v>
      </c>
    </row>
    <row r="34" spans="2:18">
      <c r="B34" s="282" t="s">
        <v>179</v>
      </c>
      <c r="C34" s="282">
        <f>IFERROR(VLOOKUP(B34,'Code List'!B:J,2,0),"")</f>
        <v>10</v>
      </c>
      <c r="D34" s="205" t="str">
        <f>IFERROR(VLOOKUP(B34,'Code List'!B:J,8,0),"")</f>
        <v>0103-010365</v>
      </c>
      <c r="E34" s="205" t="str">
        <f>IFERROR(VLOOKUP(B34,'Code List'!B:J,7,0),"")</f>
        <v>ABS</v>
      </c>
      <c r="F34" s="205">
        <v>1</v>
      </c>
      <c r="G34" s="201">
        <f>VLOOKUP(B34,'Code List'!B:J,9,0)</f>
        <v>22</v>
      </c>
      <c r="H34" s="367">
        <f t="shared" ca="1" si="1"/>
        <v>41387.173396674581</v>
      </c>
      <c r="I34" s="284">
        <f ca="1">(SUMIFS(INDIRECT("'DA Injection'!"&amp;SUBSTITUTE(ADDRESS(1,MATCH(I$3,INDIRECT("'DA Injection'!"&amp;"2:2"),0)),"$1","")&amp;":"&amp;SUBSTITUTE(ADDRESS(1,MATCH(I$3,INDIRECT("'DA Injection'!"&amp;"2:2"),0)),"$1","")),'DA Injection'!$P:$P,"Plan",'DA Injection'!$G:$G,$B34)+SUMIFS(INDIRECT("'DA Injection'!"&amp;SUBSTITUTE(ADDRESS(1,MATCH(I$3,INDIRECT("'DA Injection'!"&amp;"2:2"),0)+1),"$1","")&amp;":"&amp;SUBSTITUTE(ADDRESS(1,MATCH(I$3,INDIRECT("'DA Injection'!"&amp;"2:2"),0)+1),"$1","")),'DA Injection'!$P:$P,"Plan",'DA Injection'!$G:$G,$B34))*$F34*$G34</f>
        <v>0</v>
      </c>
      <c r="J34" s="284">
        <f ca="1">(SUMIFS(INDIRECT("'DA Injection'!"&amp;SUBSTITUTE(ADDRESS(1,MATCH(J$3,INDIRECT("'DA Injection'!"&amp;"2:2"),0)),"$1","")&amp;":"&amp;SUBSTITUTE(ADDRESS(1,MATCH(J$3,INDIRECT("'DA Injection'!"&amp;"2:2"),0)),"$1","")),'DA Injection'!$P:$P,"Plan",'DA Injection'!$G:$G,$B34)+SUMIFS(INDIRECT("'DA Injection'!"&amp;SUBSTITUTE(ADDRESS(1,MATCH(J$3,INDIRECT("'DA Injection'!"&amp;"2:2"),0)+1),"$1","")&amp;":"&amp;SUBSTITUTE(ADDRESS(1,MATCH(J$3,INDIRECT("'DA Injection'!"&amp;"2:2"),0)+1),"$1","")),'DA Injection'!$P:$P,"Plan",'DA Injection'!$G:$G,$B34))*$F34*$G34</f>
        <v>0</v>
      </c>
      <c r="K34" s="284">
        <f ca="1">(SUMIFS(INDIRECT("'DA Injection'!"&amp;SUBSTITUTE(ADDRESS(1,MATCH(K$3,INDIRECT("'DA Injection'!"&amp;"2:2"),0)),"$1","")&amp;":"&amp;SUBSTITUTE(ADDRESS(1,MATCH(K$3,INDIRECT("'DA Injection'!"&amp;"2:2"),0)),"$1","")),'DA Injection'!$P:$P,"Plan",'DA Injection'!$G:$G,$B34)+SUMIFS(INDIRECT("'DA Injection'!"&amp;SUBSTITUTE(ADDRESS(1,MATCH(K$3,INDIRECT("'DA Injection'!"&amp;"2:2"),0)+1),"$1","")&amp;":"&amp;SUBSTITUTE(ADDRESS(1,MATCH(K$3,INDIRECT("'DA Injection'!"&amp;"2:2"),0)+1),"$1","")),'DA Injection'!$P:$P,"Plan",'DA Injection'!$G:$G,$B34))*$F34*$G34</f>
        <v>0</v>
      </c>
      <c r="L34" s="284">
        <f ca="1">(SUMIFS(INDIRECT("'DA Injection'!"&amp;SUBSTITUTE(ADDRESS(1,MATCH(L$3,INDIRECT("'DA Injection'!"&amp;"2:2"),0)),"$1","")&amp;":"&amp;SUBSTITUTE(ADDRESS(1,MATCH(L$3,INDIRECT("'DA Injection'!"&amp;"2:2"),0)),"$1","")),'DA Injection'!$P:$P,"Plan",'DA Injection'!$G:$G,$B34)+SUMIFS(INDIRECT("'DA Injection'!"&amp;SUBSTITUTE(ADDRESS(1,MATCH(L$3,INDIRECT("'DA Injection'!"&amp;"2:2"),0)+1),"$1","")&amp;":"&amp;SUBSTITUTE(ADDRESS(1,MATCH(L$3,INDIRECT("'DA Injection'!"&amp;"2:2"),0)+1),"$1","")),'DA Injection'!$P:$P,"Plan",'DA Injection'!$G:$G,$B34))*$F34*$G34</f>
        <v>41387.173396674581</v>
      </c>
      <c r="M34" s="284">
        <f ca="1">(SUMIFS(INDIRECT("'DA Injection'!"&amp;SUBSTITUTE(ADDRESS(1,MATCH(M$3,INDIRECT("'DA Injection'!"&amp;"2:2"),0)),"$1","")&amp;":"&amp;SUBSTITUTE(ADDRESS(1,MATCH(M$3,INDIRECT("'DA Injection'!"&amp;"2:2"),0)),"$1","")),'DA Injection'!$P:$P,"Plan",'DA Injection'!$G:$G,$B34)+SUMIFS(INDIRECT("'DA Injection'!"&amp;SUBSTITUTE(ADDRESS(1,MATCH(M$3,INDIRECT("'DA Injection'!"&amp;"2:2"),0)+1),"$1","")&amp;":"&amp;SUBSTITUTE(ADDRESS(1,MATCH(M$3,INDIRECT("'DA Injection'!"&amp;"2:2"),0)+1),"$1","")),'DA Injection'!$P:$P,"Plan",'DA Injection'!$G:$G,$B34))*$F34*$G34</f>
        <v>0</v>
      </c>
      <c r="N34" s="284">
        <f ca="1">(SUMIFS(INDIRECT("'DA Injection'!"&amp;SUBSTITUTE(ADDRESS(1,MATCH(N$3,INDIRECT("'DA Injection'!"&amp;"2:2"),0)),"$1","")&amp;":"&amp;SUBSTITUTE(ADDRESS(1,MATCH(N$3,INDIRECT("'DA Injection'!"&amp;"2:2"),0)),"$1","")),'DA Injection'!$P:$P,"Plan",'DA Injection'!$G:$G,$B34)+SUMIFS(INDIRECT("'DA Injection'!"&amp;SUBSTITUTE(ADDRESS(1,MATCH(N$3,INDIRECT("'DA Injection'!"&amp;"2:2"),0)+1),"$1","")&amp;":"&amp;SUBSTITUTE(ADDRESS(1,MATCH(N$3,INDIRECT("'DA Injection'!"&amp;"2:2"),0)+1),"$1","")),'DA Injection'!$P:$P,"Plan",'DA Injection'!$G:$G,$B34))*$F34*$G34</f>
        <v>0</v>
      </c>
      <c r="O34" s="284">
        <f ca="1">(SUMIFS(INDIRECT("'DA Injection'!"&amp;SUBSTITUTE(ADDRESS(1,MATCH(O$3,INDIRECT("'DA Injection'!"&amp;"2:2"),0)),"$1","")&amp;":"&amp;SUBSTITUTE(ADDRESS(1,MATCH(O$3,INDIRECT("'DA Injection'!"&amp;"2:2"),0)),"$1","")),'DA Injection'!$P:$P,"Plan",'DA Injection'!$G:$G,$B34)+SUMIFS(INDIRECT("'DA Injection'!"&amp;SUBSTITUTE(ADDRESS(1,MATCH(O$3,INDIRECT("'DA Injection'!"&amp;"2:2"),0)+1),"$1","")&amp;":"&amp;SUBSTITUTE(ADDRESS(1,MATCH(O$3,INDIRECT("'DA Injection'!"&amp;"2:2"),0)+1),"$1","")),'DA Injection'!$P:$P,"Plan",'DA Injection'!$G:$G,$B34))*$F34*$G34</f>
        <v>0</v>
      </c>
      <c r="P34" s="284">
        <f ca="1">(SUMIFS(INDIRECT("'DA Injection'!"&amp;SUBSTITUTE(ADDRESS(1,MATCH(P$3,INDIRECT("'DA Injection'!"&amp;"2:2"),0)),"$1","")&amp;":"&amp;SUBSTITUTE(ADDRESS(1,MATCH(P$3,INDIRECT("'DA Injection'!"&amp;"2:2"),0)),"$1","")),'DA Injection'!$P:$P,"Plan",'DA Injection'!$G:$G,$B34)+SUMIFS(INDIRECT("'DA Injection'!"&amp;SUBSTITUTE(ADDRESS(1,MATCH(P$3,INDIRECT("'DA Injection'!"&amp;"2:2"),0)+1),"$1","")&amp;":"&amp;SUBSTITUTE(ADDRESS(1,MATCH(P$3,INDIRECT("'DA Injection'!"&amp;"2:2"),0)+1),"$1","")),'DA Injection'!$P:$P,"Plan",'DA Injection'!$G:$G,$B34))*$F34*$G34</f>
        <v>0</v>
      </c>
      <c r="Q34" s="284">
        <f ca="1">(SUMIFS(INDIRECT("'DA Injection'!"&amp;SUBSTITUTE(ADDRESS(1,MATCH(Q$3,INDIRECT("'DA Injection'!"&amp;"2:2"),0)),"$1","")&amp;":"&amp;SUBSTITUTE(ADDRESS(1,MATCH(Q$3,INDIRECT("'DA Injection'!"&amp;"2:2"),0)),"$1","")),'DA Injection'!$P:$P,"Plan",'DA Injection'!$G:$G,$B34)+SUMIFS(INDIRECT("'DA Injection'!"&amp;SUBSTITUTE(ADDRESS(1,MATCH(Q$3,INDIRECT("'DA Injection'!"&amp;"2:2"),0)+1),"$1","")&amp;":"&amp;SUBSTITUTE(ADDRESS(1,MATCH(Q$3,INDIRECT("'DA Injection'!"&amp;"2:2"),0)+1),"$1","")),'DA Injection'!$P:$P,"Plan",'DA Injection'!$G:$G,$B34))*$F34*$G34</f>
        <v>0</v>
      </c>
      <c r="R34" s="284">
        <f ca="1">(SUMIFS(INDIRECT("'DA Injection'!"&amp;SUBSTITUTE(ADDRESS(1,MATCH(R$3,INDIRECT("'DA Injection'!"&amp;"2:2"),0)),"$1","")&amp;":"&amp;SUBSTITUTE(ADDRESS(1,MATCH(R$3,INDIRECT("'DA Injection'!"&amp;"2:2"),0)),"$1","")),'DA Injection'!$P:$P,"Plan",'DA Injection'!$G:$G,$B34)+SUMIFS(INDIRECT("'DA Injection'!"&amp;SUBSTITUTE(ADDRESS(1,MATCH(R$3,INDIRECT("'DA Injection'!"&amp;"2:2"),0)+1),"$1","")&amp;":"&amp;SUBSTITUTE(ADDRESS(1,MATCH(R$3,INDIRECT("'DA Injection'!"&amp;"2:2"),0)+1),"$1","")),'DA Injection'!$P:$P,"Plan",'DA Injection'!$G:$G,$B34))*$F34*$G34</f>
        <v>0</v>
      </c>
    </row>
    <row r="35" spans="2:18">
      <c r="B35" s="282" t="s">
        <v>217</v>
      </c>
      <c r="C35" s="282">
        <f>IFERROR(VLOOKUP(B35,'Code List'!B:J,2,0),"")</f>
        <v>10</v>
      </c>
      <c r="D35" s="205" t="str">
        <f>IFERROR(VLOOKUP(B35,'Code List'!B:J,8,0),"")</f>
        <v>0103-003108</v>
      </c>
      <c r="E35" s="205" t="str">
        <f>IFERROR(VLOOKUP(B35,'Code List'!B:J,7,0),"")</f>
        <v>ABS</v>
      </c>
      <c r="F35" s="205">
        <v>1</v>
      </c>
      <c r="G35" s="201">
        <f>VLOOKUP(B35,'Code List'!B:J,9,0)</f>
        <v>22</v>
      </c>
      <c r="H35" s="367">
        <f t="shared" ca="1" si="1"/>
        <v>0</v>
      </c>
      <c r="I35" s="284">
        <f ca="1">(SUMIFS(INDIRECT("'DA Injection'!"&amp;SUBSTITUTE(ADDRESS(1,MATCH(I$3,INDIRECT("'DA Injection'!"&amp;"2:2"),0)),"$1","")&amp;":"&amp;SUBSTITUTE(ADDRESS(1,MATCH(I$3,INDIRECT("'DA Injection'!"&amp;"2:2"),0)),"$1","")),'DA Injection'!$P:$P,"Plan",'DA Injection'!$G:$G,$B35)+SUMIFS(INDIRECT("'DA Injection'!"&amp;SUBSTITUTE(ADDRESS(1,MATCH(I$3,INDIRECT("'DA Injection'!"&amp;"2:2"),0)+1),"$1","")&amp;":"&amp;SUBSTITUTE(ADDRESS(1,MATCH(I$3,INDIRECT("'DA Injection'!"&amp;"2:2"),0)+1),"$1","")),'DA Injection'!$P:$P,"Plan",'DA Injection'!$G:$G,$B35))*$F35*$G35</f>
        <v>0</v>
      </c>
      <c r="J35" s="284">
        <f ca="1">(SUMIFS(INDIRECT("'DA Injection'!"&amp;SUBSTITUTE(ADDRESS(1,MATCH(J$3,INDIRECT("'DA Injection'!"&amp;"2:2"),0)),"$1","")&amp;":"&amp;SUBSTITUTE(ADDRESS(1,MATCH(J$3,INDIRECT("'DA Injection'!"&amp;"2:2"),0)),"$1","")),'DA Injection'!$P:$P,"Plan",'DA Injection'!$G:$G,$B35)+SUMIFS(INDIRECT("'DA Injection'!"&amp;SUBSTITUTE(ADDRESS(1,MATCH(J$3,INDIRECT("'DA Injection'!"&amp;"2:2"),0)+1),"$1","")&amp;":"&amp;SUBSTITUTE(ADDRESS(1,MATCH(J$3,INDIRECT("'DA Injection'!"&amp;"2:2"),0)+1),"$1","")),'DA Injection'!$P:$P,"Plan",'DA Injection'!$G:$G,$B35))*$F35*$G35</f>
        <v>0</v>
      </c>
      <c r="K35" s="284">
        <f ca="1">(SUMIFS(INDIRECT("'DA Injection'!"&amp;SUBSTITUTE(ADDRESS(1,MATCH(K$3,INDIRECT("'DA Injection'!"&amp;"2:2"),0)),"$1","")&amp;":"&amp;SUBSTITUTE(ADDRESS(1,MATCH(K$3,INDIRECT("'DA Injection'!"&amp;"2:2"),0)),"$1","")),'DA Injection'!$P:$P,"Plan",'DA Injection'!$G:$G,$B35)+SUMIFS(INDIRECT("'DA Injection'!"&amp;SUBSTITUTE(ADDRESS(1,MATCH(K$3,INDIRECT("'DA Injection'!"&amp;"2:2"),0)+1),"$1","")&amp;":"&amp;SUBSTITUTE(ADDRESS(1,MATCH(K$3,INDIRECT("'DA Injection'!"&amp;"2:2"),0)+1),"$1","")),'DA Injection'!$P:$P,"Plan",'DA Injection'!$G:$G,$B35))*$F35*$G35</f>
        <v>0</v>
      </c>
      <c r="L35" s="284">
        <f ca="1">(SUMIFS(INDIRECT("'DA Injection'!"&amp;SUBSTITUTE(ADDRESS(1,MATCH(L$3,INDIRECT("'DA Injection'!"&amp;"2:2"),0)),"$1","")&amp;":"&amp;SUBSTITUTE(ADDRESS(1,MATCH(L$3,INDIRECT("'DA Injection'!"&amp;"2:2"),0)),"$1","")),'DA Injection'!$P:$P,"Plan",'DA Injection'!$G:$G,$B35)+SUMIFS(INDIRECT("'DA Injection'!"&amp;SUBSTITUTE(ADDRESS(1,MATCH(L$3,INDIRECT("'DA Injection'!"&amp;"2:2"),0)+1),"$1","")&amp;":"&amp;SUBSTITUTE(ADDRESS(1,MATCH(L$3,INDIRECT("'DA Injection'!"&amp;"2:2"),0)+1),"$1","")),'DA Injection'!$P:$P,"Plan",'DA Injection'!$G:$G,$B35))*$F35*$G35</f>
        <v>0</v>
      </c>
      <c r="M35" s="284">
        <f ca="1">(SUMIFS(INDIRECT("'DA Injection'!"&amp;SUBSTITUTE(ADDRESS(1,MATCH(M$3,INDIRECT("'DA Injection'!"&amp;"2:2"),0)),"$1","")&amp;":"&amp;SUBSTITUTE(ADDRESS(1,MATCH(M$3,INDIRECT("'DA Injection'!"&amp;"2:2"),0)),"$1","")),'DA Injection'!$P:$P,"Plan",'DA Injection'!$G:$G,$B35)+SUMIFS(INDIRECT("'DA Injection'!"&amp;SUBSTITUTE(ADDRESS(1,MATCH(M$3,INDIRECT("'DA Injection'!"&amp;"2:2"),0)+1),"$1","")&amp;":"&amp;SUBSTITUTE(ADDRESS(1,MATCH(M$3,INDIRECT("'DA Injection'!"&amp;"2:2"),0)+1),"$1","")),'DA Injection'!$P:$P,"Plan",'DA Injection'!$G:$G,$B35))*$F35*$G35</f>
        <v>0</v>
      </c>
      <c r="N35" s="284">
        <f ca="1">(SUMIFS(INDIRECT("'DA Injection'!"&amp;SUBSTITUTE(ADDRESS(1,MATCH(N$3,INDIRECT("'DA Injection'!"&amp;"2:2"),0)),"$1","")&amp;":"&amp;SUBSTITUTE(ADDRESS(1,MATCH(N$3,INDIRECT("'DA Injection'!"&amp;"2:2"),0)),"$1","")),'DA Injection'!$P:$P,"Plan",'DA Injection'!$G:$G,$B35)+SUMIFS(INDIRECT("'DA Injection'!"&amp;SUBSTITUTE(ADDRESS(1,MATCH(N$3,INDIRECT("'DA Injection'!"&amp;"2:2"),0)+1),"$1","")&amp;":"&amp;SUBSTITUTE(ADDRESS(1,MATCH(N$3,INDIRECT("'DA Injection'!"&amp;"2:2"),0)+1),"$1","")),'DA Injection'!$P:$P,"Plan",'DA Injection'!$G:$G,$B35))*$F35*$G35</f>
        <v>0</v>
      </c>
      <c r="O35" s="284">
        <f ca="1">(SUMIFS(INDIRECT("'DA Injection'!"&amp;SUBSTITUTE(ADDRESS(1,MATCH(O$3,INDIRECT("'DA Injection'!"&amp;"2:2"),0)),"$1","")&amp;":"&amp;SUBSTITUTE(ADDRESS(1,MATCH(O$3,INDIRECT("'DA Injection'!"&amp;"2:2"),0)),"$1","")),'DA Injection'!$P:$P,"Plan",'DA Injection'!$G:$G,$B35)+SUMIFS(INDIRECT("'DA Injection'!"&amp;SUBSTITUTE(ADDRESS(1,MATCH(O$3,INDIRECT("'DA Injection'!"&amp;"2:2"),0)+1),"$1","")&amp;":"&amp;SUBSTITUTE(ADDRESS(1,MATCH(O$3,INDIRECT("'DA Injection'!"&amp;"2:2"),0)+1),"$1","")),'DA Injection'!$P:$P,"Plan",'DA Injection'!$G:$G,$B35))*$F35*$G35</f>
        <v>0</v>
      </c>
      <c r="P35" s="284">
        <f ca="1">(SUMIFS(INDIRECT("'DA Injection'!"&amp;SUBSTITUTE(ADDRESS(1,MATCH(P$3,INDIRECT("'DA Injection'!"&amp;"2:2"),0)),"$1","")&amp;":"&amp;SUBSTITUTE(ADDRESS(1,MATCH(P$3,INDIRECT("'DA Injection'!"&amp;"2:2"),0)),"$1","")),'DA Injection'!$P:$P,"Plan",'DA Injection'!$G:$G,$B35)+SUMIFS(INDIRECT("'DA Injection'!"&amp;SUBSTITUTE(ADDRESS(1,MATCH(P$3,INDIRECT("'DA Injection'!"&amp;"2:2"),0)+1),"$1","")&amp;":"&amp;SUBSTITUTE(ADDRESS(1,MATCH(P$3,INDIRECT("'DA Injection'!"&amp;"2:2"),0)+1),"$1","")),'DA Injection'!$P:$P,"Plan",'DA Injection'!$G:$G,$B35))*$F35*$G35</f>
        <v>0</v>
      </c>
      <c r="Q35" s="284">
        <f ca="1">(SUMIFS(INDIRECT("'DA Injection'!"&amp;SUBSTITUTE(ADDRESS(1,MATCH(Q$3,INDIRECT("'DA Injection'!"&amp;"2:2"),0)),"$1","")&amp;":"&amp;SUBSTITUTE(ADDRESS(1,MATCH(Q$3,INDIRECT("'DA Injection'!"&amp;"2:2"),0)),"$1","")),'DA Injection'!$P:$P,"Plan",'DA Injection'!$G:$G,$B35)+SUMIFS(INDIRECT("'DA Injection'!"&amp;SUBSTITUTE(ADDRESS(1,MATCH(Q$3,INDIRECT("'DA Injection'!"&amp;"2:2"),0)+1),"$1","")&amp;":"&amp;SUBSTITUTE(ADDRESS(1,MATCH(Q$3,INDIRECT("'DA Injection'!"&amp;"2:2"),0)+1),"$1","")),'DA Injection'!$P:$P,"Plan",'DA Injection'!$G:$G,$B35))*$F35*$G35</f>
        <v>0</v>
      </c>
      <c r="R35" s="284">
        <f ca="1">(SUMIFS(INDIRECT("'DA Injection'!"&amp;SUBSTITUTE(ADDRESS(1,MATCH(R$3,INDIRECT("'DA Injection'!"&amp;"2:2"),0)),"$1","")&amp;":"&amp;SUBSTITUTE(ADDRESS(1,MATCH(R$3,INDIRECT("'DA Injection'!"&amp;"2:2"),0)),"$1","")),'DA Injection'!$P:$P,"Plan",'DA Injection'!$G:$G,$B35)+SUMIFS(INDIRECT("'DA Injection'!"&amp;SUBSTITUTE(ADDRESS(1,MATCH(R$3,INDIRECT("'DA Injection'!"&amp;"2:2"),0)+1),"$1","")&amp;":"&amp;SUBSTITUTE(ADDRESS(1,MATCH(R$3,INDIRECT("'DA Injection'!"&amp;"2:2"),0)+1),"$1","")),'DA Injection'!$P:$P,"Plan",'DA Injection'!$G:$G,$B35))*$F35*$G35</f>
        <v>0</v>
      </c>
    </row>
    <row r="36" spans="2:18">
      <c r="B36" s="282" t="s">
        <v>178</v>
      </c>
      <c r="C36" s="282">
        <f>IFERROR(VLOOKUP(B36,'Code List'!B:J,2,0),"")</f>
        <v>10</v>
      </c>
      <c r="D36" s="205" t="str">
        <f>IFERROR(VLOOKUP(B36,'Code List'!B:J,8,0),"")</f>
        <v>0103-010859T</v>
      </c>
      <c r="E36" s="205" t="str">
        <f>IFERROR(VLOOKUP(B36,'Code List'!B:J,7,0),"")</f>
        <v>ABS</v>
      </c>
      <c r="F36" s="205">
        <v>1</v>
      </c>
      <c r="G36" s="201">
        <f>VLOOKUP(B36,'Code List'!B:J,9,0)</f>
        <v>22</v>
      </c>
      <c r="H36" s="367">
        <f t="shared" ca="1" si="1"/>
        <v>0</v>
      </c>
      <c r="I36" s="284">
        <f ca="1">(SUMIFS(INDIRECT("'DA Injection'!"&amp;SUBSTITUTE(ADDRESS(1,MATCH(I$3,INDIRECT("'DA Injection'!"&amp;"2:2"),0)),"$1","")&amp;":"&amp;SUBSTITUTE(ADDRESS(1,MATCH(I$3,INDIRECT("'DA Injection'!"&amp;"2:2"),0)),"$1","")),'DA Injection'!$P:$P,"Plan",'DA Injection'!$G:$G,$B36)+SUMIFS(INDIRECT("'DA Injection'!"&amp;SUBSTITUTE(ADDRESS(1,MATCH(I$3,INDIRECT("'DA Injection'!"&amp;"2:2"),0)+1),"$1","")&amp;":"&amp;SUBSTITUTE(ADDRESS(1,MATCH(I$3,INDIRECT("'DA Injection'!"&amp;"2:2"),0)+1),"$1","")),'DA Injection'!$P:$P,"Plan",'DA Injection'!$G:$G,$B36))*$F36*$G36</f>
        <v>0</v>
      </c>
      <c r="J36" s="284">
        <f ca="1">(SUMIFS(INDIRECT("'DA Injection'!"&amp;SUBSTITUTE(ADDRESS(1,MATCH(J$3,INDIRECT("'DA Injection'!"&amp;"2:2"),0)),"$1","")&amp;":"&amp;SUBSTITUTE(ADDRESS(1,MATCH(J$3,INDIRECT("'DA Injection'!"&amp;"2:2"),0)),"$1","")),'DA Injection'!$P:$P,"Plan",'DA Injection'!$G:$G,$B36)+SUMIFS(INDIRECT("'DA Injection'!"&amp;SUBSTITUTE(ADDRESS(1,MATCH(J$3,INDIRECT("'DA Injection'!"&amp;"2:2"),0)+1),"$1","")&amp;":"&amp;SUBSTITUTE(ADDRESS(1,MATCH(J$3,INDIRECT("'DA Injection'!"&amp;"2:2"),0)+1),"$1","")),'DA Injection'!$P:$P,"Plan",'DA Injection'!$G:$G,$B36))*$F36*$G36</f>
        <v>0</v>
      </c>
      <c r="K36" s="284">
        <f ca="1">(SUMIFS(INDIRECT("'DA Injection'!"&amp;SUBSTITUTE(ADDRESS(1,MATCH(K$3,INDIRECT("'DA Injection'!"&amp;"2:2"),0)),"$1","")&amp;":"&amp;SUBSTITUTE(ADDRESS(1,MATCH(K$3,INDIRECT("'DA Injection'!"&amp;"2:2"),0)),"$1","")),'DA Injection'!$P:$P,"Plan",'DA Injection'!$G:$G,$B36)+SUMIFS(INDIRECT("'DA Injection'!"&amp;SUBSTITUTE(ADDRESS(1,MATCH(K$3,INDIRECT("'DA Injection'!"&amp;"2:2"),0)+1),"$1","")&amp;":"&amp;SUBSTITUTE(ADDRESS(1,MATCH(K$3,INDIRECT("'DA Injection'!"&amp;"2:2"),0)+1),"$1","")),'DA Injection'!$P:$P,"Plan",'DA Injection'!$G:$G,$B36))*$F36*$G36</f>
        <v>0</v>
      </c>
      <c r="L36" s="284">
        <f ca="1">(SUMIFS(INDIRECT("'DA Injection'!"&amp;SUBSTITUTE(ADDRESS(1,MATCH(L$3,INDIRECT("'DA Injection'!"&amp;"2:2"),0)),"$1","")&amp;":"&amp;SUBSTITUTE(ADDRESS(1,MATCH(L$3,INDIRECT("'DA Injection'!"&amp;"2:2"),0)),"$1","")),'DA Injection'!$P:$P,"Plan",'DA Injection'!$G:$G,$B36)+SUMIFS(INDIRECT("'DA Injection'!"&amp;SUBSTITUTE(ADDRESS(1,MATCH(L$3,INDIRECT("'DA Injection'!"&amp;"2:2"),0)+1),"$1","")&amp;":"&amp;SUBSTITUTE(ADDRESS(1,MATCH(L$3,INDIRECT("'DA Injection'!"&amp;"2:2"),0)+1),"$1","")),'DA Injection'!$P:$P,"Plan",'DA Injection'!$G:$G,$B36))*$F36*$G36</f>
        <v>0</v>
      </c>
      <c r="M36" s="284">
        <f ca="1">(SUMIFS(INDIRECT("'DA Injection'!"&amp;SUBSTITUTE(ADDRESS(1,MATCH(M$3,INDIRECT("'DA Injection'!"&amp;"2:2"),0)),"$1","")&amp;":"&amp;SUBSTITUTE(ADDRESS(1,MATCH(M$3,INDIRECT("'DA Injection'!"&amp;"2:2"),0)),"$1","")),'DA Injection'!$P:$P,"Plan",'DA Injection'!$G:$G,$B36)+SUMIFS(INDIRECT("'DA Injection'!"&amp;SUBSTITUTE(ADDRESS(1,MATCH(M$3,INDIRECT("'DA Injection'!"&amp;"2:2"),0)+1),"$1","")&amp;":"&amp;SUBSTITUTE(ADDRESS(1,MATCH(M$3,INDIRECT("'DA Injection'!"&amp;"2:2"),0)+1),"$1","")),'DA Injection'!$P:$P,"Plan",'DA Injection'!$G:$G,$B36))*$F36*$G36</f>
        <v>0</v>
      </c>
      <c r="N36" s="284">
        <f ca="1">(SUMIFS(INDIRECT("'DA Injection'!"&amp;SUBSTITUTE(ADDRESS(1,MATCH(N$3,INDIRECT("'DA Injection'!"&amp;"2:2"),0)),"$1","")&amp;":"&amp;SUBSTITUTE(ADDRESS(1,MATCH(N$3,INDIRECT("'DA Injection'!"&amp;"2:2"),0)),"$1","")),'DA Injection'!$P:$P,"Plan",'DA Injection'!$G:$G,$B36)+SUMIFS(INDIRECT("'DA Injection'!"&amp;SUBSTITUTE(ADDRESS(1,MATCH(N$3,INDIRECT("'DA Injection'!"&amp;"2:2"),0)+1),"$1","")&amp;":"&amp;SUBSTITUTE(ADDRESS(1,MATCH(N$3,INDIRECT("'DA Injection'!"&amp;"2:2"),0)+1),"$1","")),'DA Injection'!$P:$P,"Plan",'DA Injection'!$G:$G,$B36))*$F36*$G36</f>
        <v>0</v>
      </c>
      <c r="O36" s="284">
        <f ca="1">(SUMIFS(INDIRECT("'DA Injection'!"&amp;SUBSTITUTE(ADDRESS(1,MATCH(O$3,INDIRECT("'DA Injection'!"&amp;"2:2"),0)),"$1","")&amp;":"&amp;SUBSTITUTE(ADDRESS(1,MATCH(O$3,INDIRECT("'DA Injection'!"&amp;"2:2"),0)),"$1","")),'DA Injection'!$P:$P,"Plan",'DA Injection'!$G:$G,$B36)+SUMIFS(INDIRECT("'DA Injection'!"&amp;SUBSTITUTE(ADDRESS(1,MATCH(O$3,INDIRECT("'DA Injection'!"&amp;"2:2"),0)+1),"$1","")&amp;":"&amp;SUBSTITUTE(ADDRESS(1,MATCH(O$3,INDIRECT("'DA Injection'!"&amp;"2:2"),0)+1),"$1","")),'DA Injection'!$P:$P,"Plan",'DA Injection'!$G:$G,$B36))*$F36*$G36</f>
        <v>0</v>
      </c>
      <c r="P36" s="284">
        <f ca="1">(SUMIFS(INDIRECT("'DA Injection'!"&amp;SUBSTITUTE(ADDRESS(1,MATCH(P$3,INDIRECT("'DA Injection'!"&amp;"2:2"),0)),"$1","")&amp;":"&amp;SUBSTITUTE(ADDRESS(1,MATCH(P$3,INDIRECT("'DA Injection'!"&amp;"2:2"),0)),"$1","")),'DA Injection'!$P:$P,"Plan",'DA Injection'!$G:$G,$B36)+SUMIFS(INDIRECT("'DA Injection'!"&amp;SUBSTITUTE(ADDRESS(1,MATCH(P$3,INDIRECT("'DA Injection'!"&amp;"2:2"),0)+1),"$1","")&amp;":"&amp;SUBSTITUTE(ADDRESS(1,MATCH(P$3,INDIRECT("'DA Injection'!"&amp;"2:2"),0)+1),"$1","")),'DA Injection'!$P:$P,"Plan",'DA Injection'!$G:$G,$B36))*$F36*$G36</f>
        <v>0</v>
      </c>
      <c r="Q36" s="284">
        <f ca="1">(SUMIFS(INDIRECT("'DA Injection'!"&amp;SUBSTITUTE(ADDRESS(1,MATCH(Q$3,INDIRECT("'DA Injection'!"&amp;"2:2"),0)),"$1","")&amp;":"&amp;SUBSTITUTE(ADDRESS(1,MATCH(Q$3,INDIRECT("'DA Injection'!"&amp;"2:2"),0)),"$1","")),'DA Injection'!$P:$P,"Plan",'DA Injection'!$G:$G,$B36)+SUMIFS(INDIRECT("'DA Injection'!"&amp;SUBSTITUTE(ADDRESS(1,MATCH(Q$3,INDIRECT("'DA Injection'!"&amp;"2:2"),0)+1),"$1","")&amp;":"&amp;SUBSTITUTE(ADDRESS(1,MATCH(Q$3,INDIRECT("'DA Injection'!"&amp;"2:2"),0)+1),"$1","")),'DA Injection'!$P:$P,"Plan",'DA Injection'!$G:$G,$B36))*$F36*$G36</f>
        <v>0</v>
      </c>
      <c r="R36" s="284">
        <f ca="1">(SUMIFS(INDIRECT("'DA Injection'!"&amp;SUBSTITUTE(ADDRESS(1,MATCH(R$3,INDIRECT("'DA Injection'!"&amp;"2:2"),0)),"$1","")&amp;":"&amp;SUBSTITUTE(ADDRESS(1,MATCH(R$3,INDIRECT("'DA Injection'!"&amp;"2:2"),0)),"$1","")),'DA Injection'!$P:$P,"Plan",'DA Injection'!$G:$G,$B36)+SUMIFS(INDIRECT("'DA Injection'!"&amp;SUBSTITUTE(ADDRESS(1,MATCH(R$3,INDIRECT("'DA Injection'!"&amp;"2:2"),0)+1),"$1","")&amp;":"&amp;SUBSTITUTE(ADDRESS(1,MATCH(R$3,INDIRECT("'DA Injection'!"&amp;"2:2"),0)+1),"$1","")),'DA Injection'!$P:$P,"Plan",'DA Injection'!$G:$G,$B36))*$F36*$G36</f>
        <v>0</v>
      </c>
    </row>
    <row r="37" spans="2:18">
      <c r="B37" s="282" t="s">
        <v>180</v>
      </c>
      <c r="C37" s="282">
        <f>IFERROR(VLOOKUP(B37,'Code List'!B:J,2,0),"")</f>
        <v>11</v>
      </c>
      <c r="D37" s="205" t="str">
        <f>IFERROR(VLOOKUP(B37,'Code List'!B:J,8,0),"")</f>
        <v>0103-003108</v>
      </c>
      <c r="E37" s="205" t="str">
        <f>IFERROR(VLOOKUP(B37,'Code List'!B:J,7,0),"")</f>
        <v>ABS/GP35</v>
      </c>
      <c r="F37" s="205">
        <v>1</v>
      </c>
      <c r="G37" s="201">
        <f>VLOOKUP(B37,'Code List'!B:J,9,0)</f>
        <v>17.100000000000001</v>
      </c>
      <c r="H37" s="367">
        <f t="shared" ref="H37:H68" ca="1" si="2">SUM(I37:R37)</f>
        <v>118800</v>
      </c>
      <c r="I37" s="284">
        <f ca="1">(SUMIFS(INDIRECT("'DA Injection'!"&amp;SUBSTITUTE(ADDRESS(1,MATCH(I$3,INDIRECT("'DA Injection'!"&amp;"2:2"),0)),"$1","")&amp;":"&amp;SUBSTITUTE(ADDRESS(1,MATCH(I$3,INDIRECT("'DA Injection'!"&amp;"2:2"),0)),"$1","")),'DA Injection'!$P:$P,"Plan",'DA Injection'!$G:$G,$B37)+SUMIFS(INDIRECT("'DA Injection'!"&amp;SUBSTITUTE(ADDRESS(1,MATCH(I$3,INDIRECT("'DA Injection'!"&amp;"2:2"),0)+1),"$1","")&amp;":"&amp;SUBSTITUTE(ADDRESS(1,MATCH(I$3,INDIRECT("'DA Injection'!"&amp;"2:2"),0)+1),"$1","")),'DA Injection'!$P:$P,"Plan",'DA Injection'!$G:$G,$B37))*$F37*$G37</f>
        <v>0</v>
      </c>
      <c r="J37" s="284">
        <f ca="1">(SUMIFS(INDIRECT("'DA Injection'!"&amp;SUBSTITUTE(ADDRESS(1,MATCH(J$3,INDIRECT("'DA Injection'!"&amp;"2:2"),0)),"$1","")&amp;":"&amp;SUBSTITUTE(ADDRESS(1,MATCH(J$3,INDIRECT("'DA Injection'!"&amp;"2:2"),0)),"$1","")),'DA Injection'!$P:$P,"Plan",'DA Injection'!$G:$G,$B37)+SUMIFS(INDIRECT("'DA Injection'!"&amp;SUBSTITUTE(ADDRESS(1,MATCH(J$3,INDIRECT("'DA Injection'!"&amp;"2:2"),0)+1),"$1","")&amp;":"&amp;SUBSTITUTE(ADDRESS(1,MATCH(J$3,INDIRECT("'DA Injection'!"&amp;"2:2"),0)+1),"$1","")),'DA Injection'!$P:$P,"Plan",'DA Injection'!$G:$G,$B37))*$F37*$G37</f>
        <v>0</v>
      </c>
      <c r="K37" s="284">
        <f ca="1">(SUMIFS(INDIRECT("'DA Injection'!"&amp;SUBSTITUTE(ADDRESS(1,MATCH(K$3,INDIRECT("'DA Injection'!"&amp;"2:2"),0)),"$1","")&amp;":"&amp;SUBSTITUTE(ADDRESS(1,MATCH(K$3,INDIRECT("'DA Injection'!"&amp;"2:2"),0)),"$1","")),'DA Injection'!$P:$P,"Plan",'DA Injection'!$G:$G,$B37)+SUMIFS(INDIRECT("'DA Injection'!"&amp;SUBSTITUTE(ADDRESS(1,MATCH(K$3,INDIRECT("'DA Injection'!"&amp;"2:2"),0)+1),"$1","")&amp;":"&amp;SUBSTITUTE(ADDRESS(1,MATCH(K$3,INDIRECT("'DA Injection'!"&amp;"2:2"),0)+1),"$1","")),'DA Injection'!$P:$P,"Plan",'DA Injection'!$G:$G,$B37))*$F37*$G37</f>
        <v>0</v>
      </c>
      <c r="L37" s="284">
        <f ca="1">(SUMIFS(INDIRECT("'DA Injection'!"&amp;SUBSTITUTE(ADDRESS(1,MATCH(L$3,INDIRECT("'DA Injection'!"&amp;"2:2"),0)),"$1","")&amp;":"&amp;SUBSTITUTE(ADDRESS(1,MATCH(L$3,INDIRECT("'DA Injection'!"&amp;"2:2"),0)),"$1","")),'DA Injection'!$P:$P,"Plan",'DA Injection'!$G:$G,$B37)+SUMIFS(INDIRECT("'DA Injection'!"&amp;SUBSTITUTE(ADDRESS(1,MATCH(L$3,INDIRECT("'DA Injection'!"&amp;"2:2"),0)+1),"$1","")&amp;":"&amp;SUBSTITUTE(ADDRESS(1,MATCH(L$3,INDIRECT("'DA Injection'!"&amp;"2:2"),0)+1),"$1","")),'DA Injection'!$P:$P,"Plan",'DA Injection'!$G:$G,$B37))*$F37*$G37</f>
        <v>79200</v>
      </c>
      <c r="M37" s="284">
        <f ca="1">(SUMIFS(INDIRECT("'DA Injection'!"&amp;SUBSTITUTE(ADDRESS(1,MATCH(M$3,INDIRECT("'DA Injection'!"&amp;"2:2"),0)),"$1","")&amp;":"&amp;SUBSTITUTE(ADDRESS(1,MATCH(M$3,INDIRECT("'DA Injection'!"&amp;"2:2"),0)),"$1","")),'DA Injection'!$P:$P,"Plan",'DA Injection'!$G:$G,$B37)+SUMIFS(INDIRECT("'DA Injection'!"&amp;SUBSTITUTE(ADDRESS(1,MATCH(M$3,INDIRECT("'DA Injection'!"&amp;"2:2"),0)+1),"$1","")&amp;":"&amp;SUBSTITUTE(ADDRESS(1,MATCH(M$3,INDIRECT("'DA Injection'!"&amp;"2:2"),0)+1),"$1","")),'DA Injection'!$P:$P,"Plan",'DA Injection'!$G:$G,$B37))*$F37*$G37</f>
        <v>39600</v>
      </c>
      <c r="N37" s="284">
        <f ca="1">(SUMIFS(INDIRECT("'DA Injection'!"&amp;SUBSTITUTE(ADDRESS(1,MATCH(N$3,INDIRECT("'DA Injection'!"&amp;"2:2"),0)),"$1","")&amp;":"&amp;SUBSTITUTE(ADDRESS(1,MATCH(N$3,INDIRECT("'DA Injection'!"&amp;"2:2"),0)),"$1","")),'DA Injection'!$P:$P,"Plan",'DA Injection'!$G:$G,$B37)+SUMIFS(INDIRECT("'DA Injection'!"&amp;SUBSTITUTE(ADDRESS(1,MATCH(N$3,INDIRECT("'DA Injection'!"&amp;"2:2"),0)+1),"$1","")&amp;":"&amp;SUBSTITUTE(ADDRESS(1,MATCH(N$3,INDIRECT("'DA Injection'!"&amp;"2:2"),0)+1),"$1","")),'DA Injection'!$P:$P,"Plan",'DA Injection'!$G:$G,$B37))*$F37*$G37</f>
        <v>0</v>
      </c>
      <c r="O37" s="284">
        <f ca="1">(SUMIFS(INDIRECT("'DA Injection'!"&amp;SUBSTITUTE(ADDRESS(1,MATCH(O$3,INDIRECT("'DA Injection'!"&amp;"2:2"),0)),"$1","")&amp;":"&amp;SUBSTITUTE(ADDRESS(1,MATCH(O$3,INDIRECT("'DA Injection'!"&amp;"2:2"),0)),"$1","")),'DA Injection'!$P:$P,"Plan",'DA Injection'!$G:$G,$B37)+SUMIFS(INDIRECT("'DA Injection'!"&amp;SUBSTITUTE(ADDRESS(1,MATCH(O$3,INDIRECT("'DA Injection'!"&amp;"2:2"),0)+1),"$1","")&amp;":"&amp;SUBSTITUTE(ADDRESS(1,MATCH(O$3,INDIRECT("'DA Injection'!"&amp;"2:2"),0)+1),"$1","")),'DA Injection'!$P:$P,"Plan",'DA Injection'!$G:$G,$B37))*$F37*$G37</f>
        <v>0</v>
      </c>
      <c r="P37" s="284">
        <f ca="1">(SUMIFS(INDIRECT("'DA Injection'!"&amp;SUBSTITUTE(ADDRESS(1,MATCH(P$3,INDIRECT("'DA Injection'!"&amp;"2:2"),0)),"$1","")&amp;":"&amp;SUBSTITUTE(ADDRESS(1,MATCH(P$3,INDIRECT("'DA Injection'!"&amp;"2:2"),0)),"$1","")),'DA Injection'!$P:$P,"Plan",'DA Injection'!$G:$G,$B37)+SUMIFS(INDIRECT("'DA Injection'!"&amp;SUBSTITUTE(ADDRESS(1,MATCH(P$3,INDIRECT("'DA Injection'!"&amp;"2:2"),0)+1),"$1","")&amp;":"&amp;SUBSTITUTE(ADDRESS(1,MATCH(P$3,INDIRECT("'DA Injection'!"&amp;"2:2"),0)+1),"$1","")),'DA Injection'!$P:$P,"Plan",'DA Injection'!$G:$G,$B37))*$F37*$G37</f>
        <v>0</v>
      </c>
      <c r="Q37" s="284">
        <f ca="1">(SUMIFS(INDIRECT("'DA Injection'!"&amp;SUBSTITUTE(ADDRESS(1,MATCH(Q$3,INDIRECT("'DA Injection'!"&amp;"2:2"),0)),"$1","")&amp;":"&amp;SUBSTITUTE(ADDRESS(1,MATCH(Q$3,INDIRECT("'DA Injection'!"&amp;"2:2"),0)),"$1","")),'DA Injection'!$P:$P,"Plan",'DA Injection'!$G:$G,$B37)+SUMIFS(INDIRECT("'DA Injection'!"&amp;SUBSTITUTE(ADDRESS(1,MATCH(Q$3,INDIRECT("'DA Injection'!"&amp;"2:2"),0)+1),"$1","")&amp;":"&amp;SUBSTITUTE(ADDRESS(1,MATCH(Q$3,INDIRECT("'DA Injection'!"&amp;"2:2"),0)+1),"$1","")),'DA Injection'!$P:$P,"Plan",'DA Injection'!$G:$G,$B37))*$F37*$G37</f>
        <v>0</v>
      </c>
      <c r="R37" s="284">
        <f ca="1">(SUMIFS(INDIRECT("'DA Injection'!"&amp;SUBSTITUTE(ADDRESS(1,MATCH(R$3,INDIRECT("'DA Injection'!"&amp;"2:2"),0)),"$1","")&amp;":"&amp;SUBSTITUTE(ADDRESS(1,MATCH(R$3,INDIRECT("'DA Injection'!"&amp;"2:2"),0)),"$1","")),'DA Injection'!$P:$P,"Plan",'DA Injection'!$G:$G,$B37)+SUMIFS(INDIRECT("'DA Injection'!"&amp;SUBSTITUTE(ADDRESS(1,MATCH(R$3,INDIRECT("'DA Injection'!"&amp;"2:2"),0)+1),"$1","")&amp;":"&amp;SUBSTITUTE(ADDRESS(1,MATCH(R$3,INDIRECT("'DA Injection'!"&amp;"2:2"),0)+1),"$1","")),'DA Injection'!$P:$P,"Plan",'DA Injection'!$G:$G,$B37))*$F37*$G37</f>
        <v>0</v>
      </c>
    </row>
    <row r="38" spans="2:18">
      <c r="B38" s="282" t="s">
        <v>181</v>
      </c>
      <c r="C38" s="282">
        <f>IFERROR(VLOOKUP(B38,'Code List'!B:J,2,0),"")</f>
        <v>11</v>
      </c>
      <c r="D38" s="205" t="str">
        <f>IFERROR(VLOOKUP(B38,'Code List'!B:J,8,0),"")</f>
        <v>0103-003108</v>
      </c>
      <c r="E38" s="205" t="str">
        <f>IFERROR(VLOOKUP(B38,'Code List'!B:J,7,0),"")</f>
        <v>ABS</v>
      </c>
      <c r="F38" s="205">
        <v>1</v>
      </c>
      <c r="G38" s="201">
        <f>VLOOKUP(B38,'Code List'!B:J,9,0)</f>
        <v>17.100000000000001</v>
      </c>
      <c r="H38" s="367">
        <f t="shared" ca="1" si="2"/>
        <v>0</v>
      </c>
      <c r="I38" s="284">
        <f ca="1">(SUMIFS(INDIRECT("'DA Injection'!"&amp;SUBSTITUTE(ADDRESS(1,MATCH(I$3,INDIRECT("'DA Injection'!"&amp;"2:2"),0)),"$1","")&amp;":"&amp;SUBSTITUTE(ADDRESS(1,MATCH(I$3,INDIRECT("'DA Injection'!"&amp;"2:2"),0)),"$1","")),'DA Injection'!$P:$P,"Plan",'DA Injection'!$G:$G,$B38)+SUMIFS(INDIRECT("'DA Injection'!"&amp;SUBSTITUTE(ADDRESS(1,MATCH(I$3,INDIRECT("'DA Injection'!"&amp;"2:2"),0)+1),"$1","")&amp;":"&amp;SUBSTITUTE(ADDRESS(1,MATCH(I$3,INDIRECT("'DA Injection'!"&amp;"2:2"),0)+1),"$1","")),'DA Injection'!$P:$P,"Plan",'DA Injection'!$G:$G,$B38))*$F38*$G38</f>
        <v>0</v>
      </c>
      <c r="J38" s="284">
        <f ca="1">(SUMIFS(INDIRECT("'DA Injection'!"&amp;SUBSTITUTE(ADDRESS(1,MATCH(J$3,INDIRECT("'DA Injection'!"&amp;"2:2"),0)),"$1","")&amp;":"&amp;SUBSTITUTE(ADDRESS(1,MATCH(J$3,INDIRECT("'DA Injection'!"&amp;"2:2"),0)),"$1","")),'DA Injection'!$P:$P,"Plan",'DA Injection'!$G:$G,$B38)+SUMIFS(INDIRECT("'DA Injection'!"&amp;SUBSTITUTE(ADDRESS(1,MATCH(J$3,INDIRECT("'DA Injection'!"&amp;"2:2"),0)+1),"$1","")&amp;":"&amp;SUBSTITUTE(ADDRESS(1,MATCH(J$3,INDIRECT("'DA Injection'!"&amp;"2:2"),0)+1),"$1","")),'DA Injection'!$P:$P,"Plan",'DA Injection'!$G:$G,$B38))*$F38*$G38</f>
        <v>0</v>
      </c>
      <c r="K38" s="284">
        <f ca="1">(SUMIFS(INDIRECT("'DA Injection'!"&amp;SUBSTITUTE(ADDRESS(1,MATCH(K$3,INDIRECT("'DA Injection'!"&amp;"2:2"),0)),"$1","")&amp;":"&amp;SUBSTITUTE(ADDRESS(1,MATCH(K$3,INDIRECT("'DA Injection'!"&amp;"2:2"),0)),"$1","")),'DA Injection'!$P:$P,"Plan",'DA Injection'!$G:$G,$B38)+SUMIFS(INDIRECT("'DA Injection'!"&amp;SUBSTITUTE(ADDRESS(1,MATCH(K$3,INDIRECT("'DA Injection'!"&amp;"2:2"),0)+1),"$1","")&amp;":"&amp;SUBSTITUTE(ADDRESS(1,MATCH(K$3,INDIRECT("'DA Injection'!"&amp;"2:2"),0)+1),"$1","")),'DA Injection'!$P:$P,"Plan",'DA Injection'!$G:$G,$B38))*$F38*$G38</f>
        <v>0</v>
      </c>
      <c r="L38" s="284">
        <f ca="1">(SUMIFS(INDIRECT("'DA Injection'!"&amp;SUBSTITUTE(ADDRESS(1,MATCH(L$3,INDIRECT("'DA Injection'!"&amp;"2:2"),0)),"$1","")&amp;":"&amp;SUBSTITUTE(ADDRESS(1,MATCH(L$3,INDIRECT("'DA Injection'!"&amp;"2:2"),0)),"$1","")),'DA Injection'!$P:$P,"Plan",'DA Injection'!$G:$G,$B38)+SUMIFS(INDIRECT("'DA Injection'!"&amp;SUBSTITUTE(ADDRESS(1,MATCH(L$3,INDIRECT("'DA Injection'!"&amp;"2:2"),0)+1),"$1","")&amp;":"&amp;SUBSTITUTE(ADDRESS(1,MATCH(L$3,INDIRECT("'DA Injection'!"&amp;"2:2"),0)+1),"$1","")),'DA Injection'!$P:$P,"Plan",'DA Injection'!$G:$G,$B38))*$F38*$G38</f>
        <v>0</v>
      </c>
      <c r="M38" s="284">
        <f ca="1">(SUMIFS(INDIRECT("'DA Injection'!"&amp;SUBSTITUTE(ADDRESS(1,MATCH(M$3,INDIRECT("'DA Injection'!"&amp;"2:2"),0)),"$1","")&amp;":"&amp;SUBSTITUTE(ADDRESS(1,MATCH(M$3,INDIRECT("'DA Injection'!"&amp;"2:2"),0)),"$1","")),'DA Injection'!$P:$P,"Plan",'DA Injection'!$G:$G,$B38)+SUMIFS(INDIRECT("'DA Injection'!"&amp;SUBSTITUTE(ADDRESS(1,MATCH(M$3,INDIRECT("'DA Injection'!"&amp;"2:2"),0)+1),"$1","")&amp;":"&amp;SUBSTITUTE(ADDRESS(1,MATCH(M$3,INDIRECT("'DA Injection'!"&amp;"2:2"),0)+1),"$1","")),'DA Injection'!$P:$P,"Plan",'DA Injection'!$G:$G,$B38))*$F38*$G38</f>
        <v>0</v>
      </c>
      <c r="N38" s="284">
        <f ca="1">(SUMIFS(INDIRECT("'DA Injection'!"&amp;SUBSTITUTE(ADDRESS(1,MATCH(N$3,INDIRECT("'DA Injection'!"&amp;"2:2"),0)),"$1","")&amp;":"&amp;SUBSTITUTE(ADDRESS(1,MATCH(N$3,INDIRECT("'DA Injection'!"&amp;"2:2"),0)),"$1","")),'DA Injection'!$P:$P,"Plan",'DA Injection'!$G:$G,$B38)+SUMIFS(INDIRECT("'DA Injection'!"&amp;SUBSTITUTE(ADDRESS(1,MATCH(N$3,INDIRECT("'DA Injection'!"&amp;"2:2"),0)+1),"$1","")&amp;":"&amp;SUBSTITUTE(ADDRESS(1,MATCH(N$3,INDIRECT("'DA Injection'!"&amp;"2:2"),0)+1),"$1","")),'DA Injection'!$P:$P,"Plan",'DA Injection'!$G:$G,$B38))*$F38*$G38</f>
        <v>0</v>
      </c>
      <c r="O38" s="284">
        <f ca="1">(SUMIFS(INDIRECT("'DA Injection'!"&amp;SUBSTITUTE(ADDRESS(1,MATCH(O$3,INDIRECT("'DA Injection'!"&amp;"2:2"),0)),"$1","")&amp;":"&amp;SUBSTITUTE(ADDRESS(1,MATCH(O$3,INDIRECT("'DA Injection'!"&amp;"2:2"),0)),"$1","")),'DA Injection'!$P:$P,"Plan",'DA Injection'!$G:$G,$B38)+SUMIFS(INDIRECT("'DA Injection'!"&amp;SUBSTITUTE(ADDRESS(1,MATCH(O$3,INDIRECT("'DA Injection'!"&amp;"2:2"),0)+1),"$1","")&amp;":"&amp;SUBSTITUTE(ADDRESS(1,MATCH(O$3,INDIRECT("'DA Injection'!"&amp;"2:2"),0)+1),"$1","")),'DA Injection'!$P:$P,"Plan",'DA Injection'!$G:$G,$B38))*$F38*$G38</f>
        <v>0</v>
      </c>
      <c r="P38" s="284">
        <f ca="1">(SUMIFS(INDIRECT("'DA Injection'!"&amp;SUBSTITUTE(ADDRESS(1,MATCH(P$3,INDIRECT("'DA Injection'!"&amp;"2:2"),0)),"$1","")&amp;":"&amp;SUBSTITUTE(ADDRESS(1,MATCH(P$3,INDIRECT("'DA Injection'!"&amp;"2:2"),0)),"$1","")),'DA Injection'!$P:$P,"Plan",'DA Injection'!$G:$G,$B38)+SUMIFS(INDIRECT("'DA Injection'!"&amp;SUBSTITUTE(ADDRESS(1,MATCH(P$3,INDIRECT("'DA Injection'!"&amp;"2:2"),0)+1),"$1","")&amp;":"&amp;SUBSTITUTE(ADDRESS(1,MATCH(P$3,INDIRECT("'DA Injection'!"&amp;"2:2"),0)+1),"$1","")),'DA Injection'!$P:$P,"Plan",'DA Injection'!$G:$G,$B38))*$F38*$G38</f>
        <v>0</v>
      </c>
      <c r="Q38" s="284">
        <f ca="1">(SUMIFS(INDIRECT("'DA Injection'!"&amp;SUBSTITUTE(ADDRESS(1,MATCH(Q$3,INDIRECT("'DA Injection'!"&amp;"2:2"),0)),"$1","")&amp;":"&amp;SUBSTITUTE(ADDRESS(1,MATCH(Q$3,INDIRECT("'DA Injection'!"&amp;"2:2"),0)),"$1","")),'DA Injection'!$P:$P,"Plan",'DA Injection'!$G:$G,$B38)+SUMIFS(INDIRECT("'DA Injection'!"&amp;SUBSTITUTE(ADDRESS(1,MATCH(Q$3,INDIRECT("'DA Injection'!"&amp;"2:2"),0)+1),"$1","")&amp;":"&amp;SUBSTITUTE(ADDRESS(1,MATCH(Q$3,INDIRECT("'DA Injection'!"&amp;"2:2"),0)+1),"$1","")),'DA Injection'!$P:$P,"Plan",'DA Injection'!$G:$G,$B38))*$F38*$G38</f>
        <v>0</v>
      </c>
      <c r="R38" s="284">
        <f ca="1">(SUMIFS(INDIRECT("'DA Injection'!"&amp;SUBSTITUTE(ADDRESS(1,MATCH(R$3,INDIRECT("'DA Injection'!"&amp;"2:2"),0)),"$1","")&amp;":"&amp;SUBSTITUTE(ADDRESS(1,MATCH(R$3,INDIRECT("'DA Injection'!"&amp;"2:2"),0)),"$1","")),'DA Injection'!$P:$P,"Plan",'DA Injection'!$G:$G,$B38)+SUMIFS(INDIRECT("'DA Injection'!"&amp;SUBSTITUTE(ADDRESS(1,MATCH(R$3,INDIRECT("'DA Injection'!"&amp;"2:2"),0)+1),"$1","")&amp;":"&amp;SUBSTITUTE(ADDRESS(1,MATCH(R$3,INDIRECT("'DA Injection'!"&amp;"2:2"),0)+1),"$1","")),'DA Injection'!$P:$P,"Plan",'DA Injection'!$G:$G,$B38))*$F38*$G38</f>
        <v>0</v>
      </c>
    </row>
    <row r="39" spans="2:18" ht="25.5">
      <c r="B39" s="282" t="s">
        <v>41</v>
      </c>
      <c r="C39" s="282">
        <f>IFERROR(VLOOKUP(B39,'Code List'!B:J,2,0),"")</f>
        <v>11</v>
      </c>
      <c r="D39" s="205" t="str">
        <f>IFERROR(VLOOKUP(B39,'Code List'!B:J,8,0),"")</f>
        <v>0103-0001846H
0103-0002777</v>
      </c>
      <c r="E39" s="205" t="str">
        <f>IFERROR(VLOOKUP(B39,'Code List'!B:J,7,0),"")</f>
        <v xml:space="preserve">PP/ MB(PP).P744J </v>
      </c>
      <c r="F39" s="205">
        <v>0.96</v>
      </c>
      <c r="G39" s="201">
        <f>VLOOKUP(B39,'Code List'!B:J,9,0)</f>
        <v>67.3</v>
      </c>
      <c r="H39" s="367">
        <f t="shared" ca="1" si="2"/>
        <v>0</v>
      </c>
      <c r="I39" s="284">
        <f ca="1">(SUMIFS(INDIRECT("'DA Injection'!"&amp;SUBSTITUTE(ADDRESS(1,MATCH(I$3,INDIRECT("'DA Injection'!"&amp;"2:2"),0)),"$1","")&amp;":"&amp;SUBSTITUTE(ADDRESS(1,MATCH(I$3,INDIRECT("'DA Injection'!"&amp;"2:2"),0)),"$1","")),'DA Injection'!$P:$P,"Plan",'DA Injection'!$G:$G,$B39)+SUMIFS(INDIRECT("'DA Injection'!"&amp;SUBSTITUTE(ADDRESS(1,MATCH(I$3,INDIRECT("'DA Injection'!"&amp;"2:2"),0)+1),"$1","")&amp;":"&amp;SUBSTITUTE(ADDRESS(1,MATCH(I$3,INDIRECT("'DA Injection'!"&amp;"2:2"),0)+1),"$1","")),'DA Injection'!$P:$P,"Plan",'DA Injection'!$G:$G,$B39))*$F39*$G39</f>
        <v>0</v>
      </c>
      <c r="J39" s="284">
        <f ca="1">(SUMIFS(INDIRECT("'DA Injection'!"&amp;SUBSTITUTE(ADDRESS(1,MATCH(J$3,INDIRECT("'DA Injection'!"&amp;"2:2"),0)),"$1","")&amp;":"&amp;SUBSTITUTE(ADDRESS(1,MATCH(J$3,INDIRECT("'DA Injection'!"&amp;"2:2"),0)),"$1","")),'DA Injection'!$P:$P,"Plan",'DA Injection'!$G:$G,$B39)+SUMIFS(INDIRECT("'DA Injection'!"&amp;SUBSTITUTE(ADDRESS(1,MATCH(J$3,INDIRECT("'DA Injection'!"&amp;"2:2"),0)+1),"$1","")&amp;":"&amp;SUBSTITUTE(ADDRESS(1,MATCH(J$3,INDIRECT("'DA Injection'!"&amp;"2:2"),0)+1),"$1","")),'DA Injection'!$P:$P,"Plan",'DA Injection'!$G:$G,$B39))*$F39*$G39</f>
        <v>0</v>
      </c>
      <c r="K39" s="284">
        <f ca="1">(SUMIFS(INDIRECT("'DA Injection'!"&amp;SUBSTITUTE(ADDRESS(1,MATCH(K$3,INDIRECT("'DA Injection'!"&amp;"2:2"),0)),"$1","")&amp;":"&amp;SUBSTITUTE(ADDRESS(1,MATCH(K$3,INDIRECT("'DA Injection'!"&amp;"2:2"),0)),"$1","")),'DA Injection'!$P:$P,"Plan",'DA Injection'!$G:$G,$B39)+SUMIFS(INDIRECT("'DA Injection'!"&amp;SUBSTITUTE(ADDRESS(1,MATCH(K$3,INDIRECT("'DA Injection'!"&amp;"2:2"),0)+1),"$1","")&amp;":"&amp;SUBSTITUTE(ADDRESS(1,MATCH(K$3,INDIRECT("'DA Injection'!"&amp;"2:2"),0)+1),"$1","")),'DA Injection'!$P:$P,"Plan",'DA Injection'!$G:$G,$B39))*$F39*$G39</f>
        <v>0</v>
      </c>
      <c r="L39" s="284">
        <f ca="1">(SUMIFS(INDIRECT("'DA Injection'!"&amp;SUBSTITUTE(ADDRESS(1,MATCH(L$3,INDIRECT("'DA Injection'!"&amp;"2:2"),0)),"$1","")&amp;":"&amp;SUBSTITUTE(ADDRESS(1,MATCH(L$3,INDIRECT("'DA Injection'!"&amp;"2:2"),0)),"$1","")),'DA Injection'!$P:$P,"Plan",'DA Injection'!$G:$G,$B39)+SUMIFS(INDIRECT("'DA Injection'!"&amp;SUBSTITUTE(ADDRESS(1,MATCH(L$3,INDIRECT("'DA Injection'!"&amp;"2:2"),0)+1),"$1","")&amp;":"&amp;SUBSTITUTE(ADDRESS(1,MATCH(L$3,INDIRECT("'DA Injection'!"&amp;"2:2"),0)+1),"$1","")),'DA Injection'!$P:$P,"Plan",'DA Injection'!$G:$G,$B39))*$F39*$G39</f>
        <v>0</v>
      </c>
      <c r="M39" s="284">
        <f ca="1">(SUMIFS(INDIRECT("'DA Injection'!"&amp;SUBSTITUTE(ADDRESS(1,MATCH(M$3,INDIRECT("'DA Injection'!"&amp;"2:2"),0)),"$1","")&amp;":"&amp;SUBSTITUTE(ADDRESS(1,MATCH(M$3,INDIRECT("'DA Injection'!"&amp;"2:2"),0)),"$1","")),'DA Injection'!$P:$P,"Plan",'DA Injection'!$G:$G,$B39)+SUMIFS(INDIRECT("'DA Injection'!"&amp;SUBSTITUTE(ADDRESS(1,MATCH(M$3,INDIRECT("'DA Injection'!"&amp;"2:2"),0)+1),"$1","")&amp;":"&amp;SUBSTITUTE(ADDRESS(1,MATCH(M$3,INDIRECT("'DA Injection'!"&amp;"2:2"),0)+1),"$1","")),'DA Injection'!$P:$P,"Plan",'DA Injection'!$G:$G,$B39))*$F39*$G39</f>
        <v>0</v>
      </c>
      <c r="N39" s="284">
        <f ca="1">(SUMIFS(INDIRECT("'DA Injection'!"&amp;SUBSTITUTE(ADDRESS(1,MATCH(N$3,INDIRECT("'DA Injection'!"&amp;"2:2"),0)),"$1","")&amp;":"&amp;SUBSTITUTE(ADDRESS(1,MATCH(N$3,INDIRECT("'DA Injection'!"&amp;"2:2"),0)),"$1","")),'DA Injection'!$P:$P,"Plan",'DA Injection'!$G:$G,$B39)+SUMIFS(INDIRECT("'DA Injection'!"&amp;SUBSTITUTE(ADDRESS(1,MATCH(N$3,INDIRECT("'DA Injection'!"&amp;"2:2"),0)+1),"$1","")&amp;":"&amp;SUBSTITUTE(ADDRESS(1,MATCH(N$3,INDIRECT("'DA Injection'!"&amp;"2:2"),0)+1),"$1","")),'DA Injection'!$P:$P,"Plan",'DA Injection'!$G:$G,$B39))*$F39*$G39</f>
        <v>0</v>
      </c>
      <c r="O39" s="284">
        <f ca="1">(SUMIFS(INDIRECT("'DA Injection'!"&amp;SUBSTITUTE(ADDRESS(1,MATCH(O$3,INDIRECT("'DA Injection'!"&amp;"2:2"),0)),"$1","")&amp;":"&amp;SUBSTITUTE(ADDRESS(1,MATCH(O$3,INDIRECT("'DA Injection'!"&amp;"2:2"),0)),"$1","")),'DA Injection'!$P:$P,"Plan",'DA Injection'!$G:$G,$B39)+SUMIFS(INDIRECT("'DA Injection'!"&amp;SUBSTITUTE(ADDRESS(1,MATCH(O$3,INDIRECT("'DA Injection'!"&amp;"2:2"),0)+1),"$1","")&amp;":"&amp;SUBSTITUTE(ADDRESS(1,MATCH(O$3,INDIRECT("'DA Injection'!"&amp;"2:2"),0)+1),"$1","")),'DA Injection'!$P:$P,"Plan",'DA Injection'!$G:$G,$B39))*$F39*$G39</f>
        <v>0</v>
      </c>
      <c r="P39" s="284">
        <f ca="1">(SUMIFS(INDIRECT("'DA Injection'!"&amp;SUBSTITUTE(ADDRESS(1,MATCH(P$3,INDIRECT("'DA Injection'!"&amp;"2:2"),0)),"$1","")&amp;":"&amp;SUBSTITUTE(ADDRESS(1,MATCH(P$3,INDIRECT("'DA Injection'!"&amp;"2:2"),0)),"$1","")),'DA Injection'!$P:$P,"Plan",'DA Injection'!$G:$G,$B39)+SUMIFS(INDIRECT("'DA Injection'!"&amp;SUBSTITUTE(ADDRESS(1,MATCH(P$3,INDIRECT("'DA Injection'!"&amp;"2:2"),0)+1),"$1","")&amp;":"&amp;SUBSTITUTE(ADDRESS(1,MATCH(P$3,INDIRECT("'DA Injection'!"&amp;"2:2"),0)+1),"$1","")),'DA Injection'!$P:$P,"Plan",'DA Injection'!$G:$G,$B39))*$F39*$G39</f>
        <v>0</v>
      </c>
      <c r="Q39" s="284">
        <f ca="1">(SUMIFS(INDIRECT("'DA Injection'!"&amp;SUBSTITUTE(ADDRESS(1,MATCH(Q$3,INDIRECT("'DA Injection'!"&amp;"2:2"),0)),"$1","")&amp;":"&amp;SUBSTITUTE(ADDRESS(1,MATCH(Q$3,INDIRECT("'DA Injection'!"&amp;"2:2"),0)),"$1","")),'DA Injection'!$P:$P,"Plan",'DA Injection'!$G:$G,$B39)+SUMIFS(INDIRECT("'DA Injection'!"&amp;SUBSTITUTE(ADDRESS(1,MATCH(Q$3,INDIRECT("'DA Injection'!"&amp;"2:2"),0)+1),"$1","")&amp;":"&amp;SUBSTITUTE(ADDRESS(1,MATCH(Q$3,INDIRECT("'DA Injection'!"&amp;"2:2"),0)+1),"$1","")),'DA Injection'!$P:$P,"Plan",'DA Injection'!$G:$G,$B39))*$F39*$G39</f>
        <v>0</v>
      </c>
      <c r="R39" s="284">
        <f ca="1">(SUMIFS(INDIRECT("'DA Injection'!"&amp;SUBSTITUTE(ADDRESS(1,MATCH(R$3,INDIRECT("'DA Injection'!"&amp;"2:2"),0)),"$1","")&amp;":"&amp;SUBSTITUTE(ADDRESS(1,MATCH(R$3,INDIRECT("'DA Injection'!"&amp;"2:2"),0)),"$1","")),'DA Injection'!$P:$P,"Plan",'DA Injection'!$G:$G,$B39)+SUMIFS(INDIRECT("'DA Injection'!"&amp;SUBSTITUTE(ADDRESS(1,MATCH(R$3,INDIRECT("'DA Injection'!"&amp;"2:2"),0)+1),"$1","")&amp;":"&amp;SUBSTITUTE(ADDRESS(1,MATCH(R$3,INDIRECT("'DA Injection'!"&amp;"2:2"),0)+1),"$1","")),'DA Injection'!$P:$P,"Plan",'DA Injection'!$G:$G,$B39))*$F39*$G39</f>
        <v>0</v>
      </c>
    </row>
    <row r="40" spans="2:18">
      <c r="B40" s="300" t="s">
        <v>41</v>
      </c>
      <c r="C40" s="300"/>
      <c r="D40" s="301" t="s">
        <v>984</v>
      </c>
      <c r="E40" s="301"/>
      <c r="F40" s="301">
        <v>0.04</v>
      </c>
      <c r="G40" s="300">
        <f>VLOOKUP(B40,'Code List'!B:J,9,0)</f>
        <v>67.3</v>
      </c>
      <c r="H40" s="367">
        <f t="shared" ca="1" si="2"/>
        <v>0</v>
      </c>
      <c r="I40" s="284">
        <f ca="1">(SUMIFS(INDIRECT("'DA Injection'!"&amp;SUBSTITUTE(ADDRESS(1,MATCH(I$3,INDIRECT("'DA Injection'!"&amp;"2:2"),0)),"$1","")&amp;":"&amp;SUBSTITUTE(ADDRESS(1,MATCH(I$3,INDIRECT("'DA Injection'!"&amp;"2:2"),0)),"$1","")),'DA Injection'!$P:$P,"Plan",'DA Injection'!$G:$G,$B40)+SUMIFS(INDIRECT("'DA Injection'!"&amp;SUBSTITUTE(ADDRESS(1,MATCH(I$3,INDIRECT("'DA Injection'!"&amp;"2:2"),0)+1),"$1","")&amp;":"&amp;SUBSTITUTE(ADDRESS(1,MATCH(I$3,INDIRECT("'DA Injection'!"&amp;"2:2"),0)+1),"$1","")),'DA Injection'!$P:$P,"Plan",'DA Injection'!$G:$G,$B40))*$F40*$G40</f>
        <v>0</v>
      </c>
      <c r="J40" s="284">
        <f ca="1">(SUMIFS(INDIRECT("'DA Injection'!"&amp;SUBSTITUTE(ADDRESS(1,MATCH(J$3,INDIRECT("'DA Injection'!"&amp;"2:2"),0)),"$1","")&amp;":"&amp;SUBSTITUTE(ADDRESS(1,MATCH(J$3,INDIRECT("'DA Injection'!"&amp;"2:2"),0)),"$1","")),'DA Injection'!$P:$P,"Plan",'DA Injection'!$G:$G,$B40)+SUMIFS(INDIRECT("'DA Injection'!"&amp;SUBSTITUTE(ADDRESS(1,MATCH(J$3,INDIRECT("'DA Injection'!"&amp;"2:2"),0)+1),"$1","")&amp;":"&amp;SUBSTITUTE(ADDRESS(1,MATCH(J$3,INDIRECT("'DA Injection'!"&amp;"2:2"),0)+1),"$1","")),'DA Injection'!$P:$P,"Plan",'DA Injection'!$G:$G,$B40))*$F40*$G40</f>
        <v>0</v>
      </c>
      <c r="K40" s="284">
        <f ca="1">(SUMIFS(INDIRECT("'DA Injection'!"&amp;SUBSTITUTE(ADDRESS(1,MATCH(K$3,INDIRECT("'DA Injection'!"&amp;"2:2"),0)),"$1","")&amp;":"&amp;SUBSTITUTE(ADDRESS(1,MATCH(K$3,INDIRECT("'DA Injection'!"&amp;"2:2"),0)),"$1","")),'DA Injection'!$P:$P,"Plan",'DA Injection'!$G:$G,$B40)+SUMIFS(INDIRECT("'DA Injection'!"&amp;SUBSTITUTE(ADDRESS(1,MATCH(K$3,INDIRECT("'DA Injection'!"&amp;"2:2"),0)+1),"$1","")&amp;":"&amp;SUBSTITUTE(ADDRESS(1,MATCH(K$3,INDIRECT("'DA Injection'!"&amp;"2:2"),0)+1),"$1","")),'DA Injection'!$P:$P,"Plan",'DA Injection'!$G:$G,$B40))*$F40*$G40</f>
        <v>0</v>
      </c>
      <c r="L40" s="284">
        <f ca="1">(SUMIFS(INDIRECT("'DA Injection'!"&amp;SUBSTITUTE(ADDRESS(1,MATCH(L$3,INDIRECT("'DA Injection'!"&amp;"2:2"),0)),"$1","")&amp;":"&amp;SUBSTITUTE(ADDRESS(1,MATCH(L$3,INDIRECT("'DA Injection'!"&amp;"2:2"),0)),"$1","")),'DA Injection'!$P:$P,"Plan",'DA Injection'!$G:$G,$B40)+SUMIFS(INDIRECT("'DA Injection'!"&amp;SUBSTITUTE(ADDRESS(1,MATCH(L$3,INDIRECT("'DA Injection'!"&amp;"2:2"),0)+1),"$1","")&amp;":"&amp;SUBSTITUTE(ADDRESS(1,MATCH(L$3,INDIRECT("'DA Injection'!"&amp;"2:2"),0)+1),"$1","")),'DA Injection'!$P:$P,"Plan",'DA Injection'!$G:$G,$B40))*$F40*$G40</f>
        <v>0</v>
      </c>
      <c r="M40" s="284">
        <f ca="1">(SUMIFS(INDIRECT("'DA Injection'!"&amp;SUBSTITUTE(ADDRESS(1,MATCH(M$3,INDIRECT("'DA Injection'!"&amp;"2:2"),0)),"$1","")&amp;":"&amp;SUBSTITUTE(ADDRESS(1,MATCH(M$3,INDIRECT("'DA Injection'!"&amp;"2:2"),0)),"$1","")),'DA Injection'!$P:$P,"Plan",'DA Injection'!$G:$G,$B40)+SUMIFS(INDIRECT("'DA Injection'!"&amp;SUBSTITUTE(ADDRESS(1,MATCH(M$3,INDIRECT("'DA Injection'!"&amp;"2:2"),0)+1),"$1","")&amp;":"&amp;SUBSTITUTE(ADDRESS(1,MATCH(M$3,INDIRECT("'DA Injection'!"&amp;"2:2"),0)+1),"$1","")),'DA Injection'!$P:$P,"Plan",'DA Injection'!$G:$G,$B40))*$F40*$G40</f>
        <v>0</v>
      </c>
      <c r="N40" s="284">
        <f ca="1">(SUMIFS(INDIRECT("'DA Injection'!"&amp;SUBSTITUTE(ADDRESS(1,MATCH(N$3,INDIRECT("'DA Injection'!"&amp;"2:2"),0)),"$1","")&amp;":"&amp;SUBSTITUTE(ADDRESS(1,MATCH(N$3,INDIRECT("'DA Injection'!"&amp;"2:2"),0)),"$1","")),'DA Injection'!$P:$P,"Plan",'DA Injection'!$G:$G,$B40)+SUMIFS(INDIRECT("'DA Injection'!"&amp;SUBSTITUTE(ADDRESS(1,MATCH(N$3,INDIRECT("'DA Injection'!"&amp;"2:2"),0)+1),"$1","")&amp;":"&amp;SUBSTITUTE(ADDRESS(1,MATCH(N$3,INDIRECT("'DA Injection'!"&amp;"2:2"),0)+1),"$1","")),'DA Injection'!$P:$P,"Plan",'DA Injection'!$G:$G,$B40))*$F40*$G40</f>
        <v>0</v>
      </c>
      <c r="O40" s="284">
        <f ca="1">(SUMIFS(INDIRECT("'DA Injection'!"&amp;SUBSTITUTE(ADDRESS(1,MATCH(O$3,INDIRECT("'DA Injection'!"&amp;"2:2"),0)),"$1","")&amp;":"&amp;SUBSTITUTE(ADDRESS(1,MATCH(O$3,INDIRECT("'DA Injection'!"&amp;"2:2"),0)),"$1","")),'DA Injection'!$P:$P,"Plan",'DA Injection'!$G:$G,$B40)+SUMIFS(INDIRECT("'DA Injection'!"&amp;SUBSTITUTE(ADDRESS(1,MATCH(O$3,INDIRECT("'DA Injection'!"&amp;"2:2"),0)+1),"$1","")&amp;":"&amp;SUBSTITUTE(ADDRESS(1,MATCH(O$3,INDIRECT("'DA Injection'!"&amp;"2:2"),0)+1),"$1","")),'DA Injection'!$P:$P,"Plan",'DA Injection'!$G:$G,$B40))*$F40*$G40</f>
        <v>0</v>
      </c>
      <c r="P40" s="284">
        <f ca="1">(SUMIFS(INDIRECT("'DA Injection'!"&amp;SUBSTITUTE(ADDRESS(1,MATCH(P$3,INDIRECT("'DA Injection'!"&amp;"2:2"),0)),"$1","")&amp;":"&amp;SUBSTITUTE(ADDRESS(1,MATCH(P$3,INDIRECT("'DA Injection'!"&amp;"2:2"),0)),"$1","")),'DA Injection'!$P:$P,"Plan",'DA Injection'!$G:$G,$B40)+SUMIFS(INDIRECT("'DA Injection'!"&amp;SUBSTITUTE(ADDRESS(1,MATCH(P$3,INDIRECT("'DA Injection'!"&amp;"2:2"),0)+1),"$1","")&amp;":"&amp;SUBSTITUTE(ADDRESS(1,MATCH(P$3,INDIRECT("'DA Injection'!"&amp;"2:2"),0)+1),"$1","")),'DA Injection'!$P:$P,"Plan",'DA Injection'!$G:$G,$B40))*$F40*$G40</f>
        <v>0</v>
      </c>
      <c r="Q40" s="284">
        <f ca="1">(SUMIFS(INDIRECT("'DA Injection'!"&amp;SUBSTITUTE(ADDRESS(1,MATCH(Q$3,INDIRECT("'DA Injection'!"&amp;"2:2"),0)),"$1","")&amp;":"&amp;SUBSTITUTE(ADDRESS(1,MATCH(Q$3,INDIRECT("'DA Injection'!"&amp;"2:2"),0)),"$1","")),'DA Injection'!$P:$P,"Plan",'DA Injection'!$G:$G,$B40)+SUMIFS(INDIRECT("'DA Injection'!"&amp;SUBSTITUTE(ADDRESS(1,MATCH(Q$3,INDIRECT("'DA Injection'!"&amp;"2:2"),0)+1),"$1","")&amp;":"&amp;SUBSTITUTE(ADDRESS(1,MATCH(Q$3,INDIRECT("'DA Injection'!"&amp;"2:2"),0)+1),"$1","")),'DA Injection'!$P:$P,"Plan",'DA Injection'!$G:$G,$B40))*$F40*$G40</f>
        <v>0</v>
      </c>
      <c r="R40" s="284">
        <f ca="1">(SUMIFS(INDIRECT("'DA Injection'!"&amp;SUBSTITUTE(ADDRESS(1,MATCH(R$3,INDIRECT("'DA Injection'!"&amp;"2:2"),0)),"$1","")&amp;":"&amp;SUBSTITUTE(ADDRESS(1,MATCH(R$3,INDIRECT("'DA Injection'!"&amp;"2:2"),0)),"$1","")),'DA Injection'!$P:$P,"Plan",'DA Injection'!$G:$G,$B40)+SUMIFS(INDIRECT("'DA Injection'!"&amp;SUBSTITUTE(ADDRESS(1,MATCH(R$3,INDIRECT("'DA Injection'!"&amp;"2:2"),0)+1),"$1","")&amp;":"&amp;SUBSTITUTE(ADDRESS(1,MATCH(R$3,INDIRECT("'DA Injection'!"&amp;"2:2"),0)+1),"$1","")),'DA Injection'!$P:$P,"Plan",'DA Injection'!$G:$G,$B40))*$F40*$G40</f>
        <v>0</v>
      </c>
    </row>
    <row r="41" spans="2:18">
      <c r="B41" s="282" t="s">
        <v>58</v>
      </c>
      <c r="C41" s="282">
        <f>IFERROR(VLOOKUP(B41,'Code List'!B:J,2,0),"")</f>
        <v>12</v>
      </c>
      <c r="D41" s="205" t="str">
        <f>IFERROR(VLOOKUP(B41,'Code List'!B:J,8,0),"")</f>
        <v>0103-003108</v>
      </c>
      <c r="E41" s="205" t="str">
        <f>IFERROR(VLOOKUP(B41,'Code List'!B:J,7,0),"")</f>
        <v>ABS/GP35</v>
      </c>
      <c r="F41" s="205">
        <v>1</v>
      </c>
      <c r="G41" s="201">
        <f>VLOOKUP(B41,'Code List'!B:J,9,0)</f>
        <v>19.8</v>
      </c>
      <c r="H41" s="367">
        <f t="shared" ca="1" si="2"/>
        <v>0</v>
      </c>
      <c r="I41" s="284">
        <f ca="1">(SUMIFS(INDIRECT("'DA Injection'!"&amp;SUBSTITUTE(ADDRESS(1,MATCH(I$3,INDIRECT("'DA Injection'!"&amp;"2:2"),0)),"$1","")&amp;":"&amp;SUBSTITUTE(ADDRESS(1,MATCH(I$3,INDIRECT("'DA Injection'!"&amp;"2:2"),0)),"$1","")),'DA Injection'!$P:$P,"Plan",'DA Injection'!$G:$G,$B41)+SUMIFS(INDIRECT("'DA Injection'!"&amp;SUBSTITUTE(ADDRESS(1,MATCH(I$3,INDIRECT("'DA Injection'!"&amp;"2:2"),0)+1),"$1","")&amp;":"&amp;SUBSTITUTE(ADDRESS(1,MATCH(I$3,INDIRECT("'DA Injection'!"&amp;"2:2"),0)+1),"$1","")),'DA Injection'!$P:$P,"Plan",'DA Injection'!$G:$G,$B41))*$F41*$G41</f>
        <v>0</v>
      </c>
      <c r="J41" s="284">
        <f ca="1">(SUMIFS(INDIRECT("'DA Injection'!"&amp;SUBSTITUTE(ADDRESS(1,MATCH(J$3,INDIRECT("'DA Injection'!"&amp;"2:2"),0)),"$1","")&amp;":"&amp;SUBSTITUTE(ADDRESS(1,MATCH(J$3,INDIRECT("'DA Injection'!"&amp;"2:2"),0)),"$1","")),'DA Injection'!$P:$P,"Plan",'DA Injection'!$G:$G,$B41)+SUMIFS(INDIRECT("'DA Injection'!"&amp;SUBSTITUTE(ADDRESS(1,MATCH(J$3,INDIRECT("'DA Injection'!"&amp;"2:2"),0)+1),"$1","")&amp;":"&amp;SUBSTITUTE(ADDRESS(1,MATCH(J$3,INDIRECT("'DA Injection'!"&amp;"2:2"),0)+1),"$1","")),'DA Injection'!$P:$P,"Plan",'DA Injection'!$G:$G,$B41))*$F41*$G41</f>
        <v>0</v>
      </c>
      <c r="K41" s="284">
        <f ca="1">(SUMIFS(INDIRECT("'DA Injection'!"&amp;SUBSTITUTE(ADDRESS(1,MATCH(K$3,INDIRECT("'DA Injection'!"&amp;"2:2"),0)),"$1","")&amp;":"&amp;SUBSTITUTE(ADDRESS(1,MATCH(K$3,INDIRECT("'DA Injection'!"&amp;"2:2"),0)),"$1","")),'DA Injection'!$P:$P,"Plan",'DA Injection'!$G:$G,$B41)+SUMIFS(INDIRECT("'DA Injection'!"&amp;SUBSTITUTE(ADDRESS(1,MATCH(K$3,INDIRECT("'DA Injection'!"&amp;"2:2"),0)+1),"$1","")&amp;":"&amp;SUBSTITUTE(ADDRESS(1,MATCH(K$3,INDIRECT("'DA Injection'!"&amp;"2:2"),0)+1),"$1","")),'DA Injection'!$P:$P,"Plan",'DA Injection'!$G:$G,$B41))*$F41*$G41</f>
        <v>0</v>
      </c>
      <c r="L41" s="284">
        <f ca="1">(SUMIFS(INDIRECT("'DA Injection'!"&amp;SUBSTITUTE(ADDRESS(1,MATCH(L$3,INDIRECT("'DA Injection'!"&amp;"2:2"),0)),"$1","")&amp;":"&amp;SUBSTITUTE(ADDRESS(1,MATCH(L$3,INDIRECT("'DA Injection'!"&amp;"2:2"),0)),"$1","")),'DA Injection'!$P:$P,"Plan",'DA Injection'!$G:$G,$B41)+SUMIFS(INDIRECT("'DA Injection'!"&amp;SUBSTITUTE(ADDRESS(1,MATCH(L$3,INDIRECT("'DA Injection'!"&amp;"2:2"),0)+1),"$1","")&amp;":"&amp;SUBSTITUTE(ADDRESS(1,MATCH(L$3,INDIRECT("'DA Injection'!"&amp;"2:2"),0)+1),"$1","")),'DA Injection'!$P:$P,"Plan",'DA Injection'!$G:$G,$B41))*$F41*$G41</f>
        <v>0</v>
      </c>
      <c r="M41" s="284">
        <f ca="1">(SUMIFS(INDIRECT("'DA Injection'!"&amp;SUBSTITUTE(ADDRESS(1,MATCH(M$3,INDIRECT("'DA Injection'!"&amp;"2:2"),0)),"$1","")&amp;":"&amp;SUBSTITUTE(ADDRESS(1,MATCH(M$3,INDIRECT("'DA Injection'!"&amp;"2:2"),0)),"$1","")),'DA Injection'!$P:$P,"Plan",'DA Injection'!$G:$G,$B41)+SUMIFS(INDIRECT("'DA Injection'!"&amp;SUBSTITUTE(ADDRESS(1,MATCH(M$3,INDIRECT("'DA Injection'!"&amp;"2:2"),0)+1),"$1","")&amp;":"&amp;SUBSTITUTE(ADDRESS(1,MATCH(M$3,INDIRECT("'DA Injection'!"&amp;"2:2"),0)+1),"$1","")),'DA Injection'!$P:$P,"Plan",'DA Injection'!$G:$G,$B41))*$F41*$G41</f>
        <v>0</v>
      </c>
      <c r="N41" s="284">
        <f ca="1">(SUMIFS(INDIRECT("'DA Injection'!"&amp;SUBSTITUTE(ADDRESS(1,MATCH(N$3,INDIRECT("'DA Injection'!"&amp;"2:2"),0)),"$1","")&amp;":"&amp;SUBSTITUTE(ADDRESS(1,MATCH(N$3,INDIRECT("'DA Injection'!"&amp;"2:2"),0)),"$1","")),'DA Injection'!$P:$P,"Plan",'DA Injection'!$G:$G,$B41)+SUMIFS(INDIRECT("'DA Injection'!"&amp;SUBSTITUTE(ADDRESS(1,MATCH(N$3,INDIRECT("'DA Injection'!"&amp;"2:2"),0)+1),"$1","")&amp;":"&amp;SUBSTITUTE(ADDRESS(1,MATCH(N$3,INDIRECT("'DA Injection'!"&amp;"2:2"),0)+1),"$1","")),'DA Injection'!$P:$P,"Plan",'DA Injection'!$G:$G,$B41))*$F41*$G41</f>
        <v>0</v>
      </c>
      <c r="O41" s="284">
        <f ca="1">(SUMIFS(INDIRECT("'DA Injection'!"&amp;SUBSTITUTE(ADDRESS(1,MATCH(O$3,INDIRECT("'DA Injection'!"&amp;"2:2"),0)),"$1","")&amp;":"&amp;SUBSTITUTE(ADDRESS(1,MATCH(O$3,INDIRECT("'DA Injection'!"&amp;"2:2"),0)),"$1","")),'DA Injection'!$P:$P,"Plan",'DA Injection'!$G:$G,$B41)+SUMIFS(INDIRECT("'DA Injection'!"&amp;SUBSTITUTE(ADDRESS(1,MATCH(O$3,INDIRECT("'DA Injection'!"&amp;"2:2"),0)+1),"$1","")&amp;":"&amp;SUBSTITUTE(ADDRESS(1,MATCH(O$3,INDIRECT("'DA Injection'!"&amp;"2:2"),0)+1),"$1","")),'DA Injection'!$P:$P,"Plan",'DA Injection'!$G:$G,$B41))*$F41*$G41</f>
        <v>0</v>
      </c>
      <c r="P41" s="284">
        <f ca="1">(SUMIFS(INDIRECT("'DA Injection'!"&amp;SUBSTITUTE(ADDRESS(1,MATCH(P$3,INDIRECT("'DA Injection'!"&amp;"2:2"),0)),"$1","")&amp;":"&amp;SUBSTITUTE(ADDRESS(1,MATCH(P$3,INDIRECT("'DA Injection'!"&amp;"2:2"),0)),"$1","")),'DA Injection'!$P:$P,"Plan",'DA Injection'!$G:$G,$B41)+SUMIFS(INDIRECT("'DA Injection'!"&amp;SUBSTITUTE(ADDRESS(1,MATCH(P$3,INDIRECT("'DA Injection'!"&amp;"2:2"),0)+1),"$1","")&amp;":"&amp;SUBSTITUTE(ADDRESS(1,MATCH(P$3,INDIRECT("'DA Injection'!"&amp;"2:2"),0)+1),"$1","")),'DA Injection'!$P:$P,"Plan",'DA Injection'!$G:$G,$B41))*$F41*$G41</f>
        <v>0</v>
      </c>
      <c r="Q41" s="284">
        <f ca="1">(SUMIFS(INDIRECT("'DA Injection'!"&amp;SUBSTITUTE(ADDRESS(1,MATCH(Q$3,INDIRECT("'DA Injection'!"&amp;"2:2"),0)),"$1","")&amp;":"&amp;SUBSTITUTE(ADDRESS(1,MATCH(Q$3,INDIRECT("'DA Injection'!"&amp;"2:2"),0)),"$1","")),'DA Injection'!$P:$P,"Plan",'DA Injection'!$G:$G,$B41)+SUMIFS(INDIRECT("'DA Injection'!"&amp;SUBSTITUTE(ADDRESS(1,MATCH(Q$3,INDIRECT("'DA Injection'!"&amp;"2:2"),0)+1),"$1","")&amp;":"&amp;SUBSTITUTE(ADDRESS(1,MATCH(Q$3,INDIRECT("'DA Injection'!"&amp;"2:2"),0)+1),"$1","")),'DA Injection'!$P:$P,"Plan",'DA Injection'!$G:$G,$B41))*$F41*$G41</f>
        <v>0</v>
      </c>
      <c r="R41" s="284">
        <f ca="1">(SUMIFS(INDIRECT("'DA Injection'!"&amp;SUBSTITUTE(ADDRESS(1,MATCH(R$3,INDIRECT("'DA Injection'!"&amp;"2:2"),0)),"$1","")&amp;":"&amp;SUBSTITUTE(ADDRESS(1,MATCH(R$3,INDIRECT("'DA Injection'!"&amp;"2:2"),0)),"$1","")),'DA Injection'!$P:$P,"Plan",'DA Injection'!$G:$G,$B41)+SUMIFS(INDIRECT("'DA Injection'!"&amp;SUBSTITUTE(ADDRESS(1,MATCH(R$3,INDIRECT("'DA Injection'!"&amp;"2:2"),0)+1),"$1","")&amp;":"&amp;SUBSTITUTE(ADDRESS(1,MATCH(R$3,INDIRECT("'DA Injection'!"&amp;"2:2"),0)+1),"$1","")),'DA Injection'!$P:$P,"Plan",'DA Injection'!$G:$G,$B41))*$F41*$G41</f>
        <v>0</v>
      </c>
    </row>
    <row r="42" spans="2:18">
      <c r="B42" s="282" t="s">
        <v>407</v>
      </c>
      <c r="C42" s="282">
        <f>IFERROR(VLOOKUP(B42,'Code List'!B:J,2,0),"")</f>
        <v>12</v>
      </c>
      <c r="D42" s="205" t="str">
        <f>IFERROR(VLOOKUP(B42,'Code List'!B:J,8,0),"")</f>
        <v>0103-003108</v>
      </c>
      <c r="E42" s="205" t="str">
        <f>IFERROR(VLOOKUP(B42,'Code List'!B:J,7,0),"")</f>
        <v>ABS</v>
      </c>
      <c r="F42" s="205">
        <v>1</v>
      </c>
      <c r="G42" s="201">
        <f>VLOOKUP(B42,'Code List'!B:J,9,0)</f>
        <v>41.4</v>
      </c>
      <c r="H42" s="367">
        <f t="shared" ca="1" si="2"/>
        <v>68310</v>
      </c>
      <c r="I42" s="284">
        <f ca="1">(SUMIFS(INDIRECT("'DA Injection'!"&amp;SUBSTITUTE(ADDRESS(1,MATCH(I$3,INDIRECT("'DA Injection'!"&amp;"2:2"),0)),"$1","")&amp;":"&amp;SUBSTITUTE(ADDRESS(1,MATCH(I$3,INDIRECT("'DA Injection'!"&amp;"2:2"),0)),"$1","")),'DA Injection'!$P:$P,"Plan",'DA Injection'!$G:$G,$B42)+SUMIFS(INDIRECT("'DA Injection'!"&amp;SUBSTITUTE(ADDRESS(1,MATCH(I$3,INDIRECT("'DA Injection'!"&amp;"2:2"),0)+1),"$1","")&amp;":"&amp;SUBSTITUTE(ADDRESS(1,MATCH(I$3,INDIRECT("'DA Injection'!"&amp;"2:2"),0)+1),"$1","")),'DA Injection'!$P:$P,"Plan",'DA Injection'!$G:$G,$B42))*$F42*$G42</f>
        <v>0</v>
      </c>
      <c r="J42" s="284">
        <f ca="1">(SUMIFS(INDIRECT("'DA Injection'!"&amp;SUBSTITUTE(ADDRESS(1,MATCH(J$3,INDIRECT("'DA Injection'!"&amp;"2:2"),0)),"$1","")&amp;":"&amp;SUBSTITUTE(ADDRESS(1,MATCH(J$3,INDIRECT("'DA Injection'!"&amp;"2:2"),0)),"$1","")),'DA Injection'!$P:$P,"Plan",'DA Injection'!$G:$G,$B42)+SUMIFS(INDIRECT("'DA Injection'!"&amp;SUBSTITUTE(ADDRESS(1,MATCH(J$3,INDIRECT("'DA Injection'!"&amp;"2:2"),0)+1),"$1","")&amp;":"&amp;SUBSTITUTE(ADDRESS(1,MATCH(J$3,INDIRECT("'DA Injection'!"&amp;"2:2"),0)+1),"$1","")),'DA Injection'!$P:$P,"Plan",'DA Injection'!$G:$G,$B42))*$F42*$G42</f>
        <v>0</v>
      </c>
      <c r="K42" s="284">
        <f ca="1">(SUMIFS(INDIRECT("'DA Injection'!"&amp;SUBSTITUTE(ADDRESS(1,MATCH(K$3,INDIRECT("'DA Injection'!"&amp;"2:2"),0)),"$1","")&amp;":"&amp;SUBSTITUTE(ADDRESS(1,MATCH(K$3,INDIRECT("'DA Injection'!"&amp;"2:2"),0)),"$1","")),'DA Injection'!$P:$P,"Plan",'DA Injection'!$G:$G,$B42)+SUMIFS(INDIRECT("'DA Injection'!"&amp;SUBSTITUTE(ADDRESS(1,MATCH(K$3,INDIRECT("'DA Injection'!"&amp;"2:2"),0)+1),"$1","")&amp;":"&amp;SUBSTITUTE(ADDRESS(1,MATCH(K$3,INDIRECT("'DA Injection'!"&amp;"2:2"),0)+1),"$1","")),'DA Injection'!$P:$P,"Plan",'DA Injection'!$G:$G,$B42))*$F42*$G42</f>
        <v>0</v>
      </c>
      <c r="L42" s="284">
        <f ca="1">(SUMIFS(INDIRECT("'DA Injection'!"&amp;SUBSTITUTE(ADDRESS(1,MATCH(L$3,INDIRECT("'DA Injection'!"&amp;"2:2"),0)),"$1","")&amp;":"&amp;SUBSTITUTE(ADDRESS(1,MATCH(L$3,INDIRECT("'DA Injection'!"&amp;"2:2"),0)),"$1","")),'DA Injection'!$P:$P,"Plan",'DA Injection'!$G:$G,$B42)+SUMIFS(INDIRECT("'DA Injection'!"&amp;SUBSTITUTE(ADDRESS(1,MATCH(L$3,INDIRECT("'DA Injection'!"&amp;"2:2"),0)+1),"$1","")&amp;":"&amp;SUBSTITUTE(ADDRESS(1,MATCH(L$3,INDIRECT("'DA Injection'!"&amp;"2:2"),0)+1),"$1","")),'DA Injection'!$P:$P,"Plan",'DA Injection'!$G:$G,$B42))*$F42*$G42</f>
        <v>0</v>
      </c>
      <c r="M42" s="284">
        <f ca="1">(SUMIFS(INDIRECT("'DA Injection'!"&amp;SUBSTITUTE(ADDRESS(1,MATCH(M$3,INDIRECT("'DA Injection'!"&amp;"2:2"),0)),"$1","")&amp;":"&amp;SUBSTITUTE(ADDRESS(1,MATCH(M$3,INDIRECT("'DA Injection'!"&amp;"2:2"),0)),"$1","")),'DA Injection'!$P:$P,"Plan",'DA Injection'!$G:$G,$B42)+SUMIFS(INDIRECT("'DA Injection'!"&amp;SUBSTITUTE(ADDRESS(1,MATCH(M$3,INDIRECT("'DA Injection'!"&amp;"2:2"),0)+1),"$1","")&amp;":"&amp;SUBSTITUTE(ADDRESS(1,MATCH(M$3,INDIRECT("'DA Injection'!"&amp;"2:2"),0)+1),"$1","")),'DA Injection'!$P:$P,"Plan",'DA Injection'!$G:$G,$B42))*$F42*$G42</f>
        <v>68310</v>
      </c>
      <c r="N42" s="284">
        <f ca="1">(SUMIFS(INDIRECT("'DA Injection'!"&amp;SUBSTITUTE(ADDRESS(1,MATCH(N$3,INDIRECT("'DA Injection'!"&amp;"2:2"),0)),"$1","")&amp;":"&amp;SUBSTITUTE(ADDRESS(1,MATCH(N$3,INDIRECT("'DA Injection'!"&amp;"2:2"),0)),"$1","")),'DA Injection'!$P:$P,"Plan",'DA Injection'!$G:$G,$B42)+SUMIFS(INDIRECT("'DA Injection'!"&amp;SUBSTITUTE(ADDRESS(1,MATCH(N$3,INDIRECT("'DA Injection'!"&amp;"2:2"),0)+1),"$1","")&amp;":"&amp;SUBSTITUTE(ADDRESS(1,MATCH(N$3,INDIRECT("'DA Injection'!"&amp;"2:2"),0)+1),"$1","")),'DA Injection'!$P:$P,"Plan",'DA Injection'!$G:$G,$B42))*$F42*$G42</f>
        <v>0</v>
      </c>
      <c r="O42" s="284">
        <f ca="1">(SUMIFS(INDIRECT("'DA Injection'!"&amp;SUBSTITUTE(ADDRESS(1,MATCH(O$3,INDIRECT("'DA Injection'!"&amp;"2:2"),0)),"$1","")&amp;":"&amp;SUBSTITUTE(ADDRESS(1,MATCH(O$3,INDIRECT("'DA Injection'!"&amp;"2:2"),0)),"$1","")),'DA Injection'!$P:$P,"Plan",'DA Injection'!$G:$G,$B42)+SUMIFS(INDIRECT("'DA Injection'!"&amp;SUBSTITUTE(ADDRESS(1,MATCH(O$3,INDIRECT("'DA Injection'!"&amp;"2:2"),0)+1),"$1","")&amp;":"&amp;SUBSTITUTE(ADDRESS(1,MATCH(O$3,INDIRECT("'DA Injection'!"&amp;"2:2"),0)+1),"$1","")),'DA Injection'!$P:$P,"Plan",'DA Injection'!$G:$G,$B42))*$F42*$G42</f>
        <v>0</v>
      </c>
      <c r="P42" s="284">
        <f ca="1">(SUMIFS(INDIRECT("'DA Injection'!"&amp;SUBSTITUTE(ADDRESS(1,MATCH(P$3,INDIRECT("'DA Injection'!"&amp;"2:2"),0)),"$1","")&amp;":"&amp;SUBSTITUTE(ADDRESS(1,MATCH(P$3,INDIRECT("'DA Injection'!"&amp;"2:2"),0)),"$1","")),'DA Injection'!$P:$P,"Plan",'DA Injection'!$G:$G,$B42)+SUMIFS(INDIRECT("'DA Injection'!"&amp;SUBSTITUTE(ADDRESS(1,MATCH(P$3,INDIRECT("'DA Injection'!"&amp;"2:2"),0)+1),"$1","")&amp;":"&amp;SUBSTITUTE(ADDRESS(1,MATCH(P$3,INDIRECT("'DA Injection'!"&amp;"2:2"),0)+1),"$1","")),'DA Injection'!$P:$P,"Plan",'DA Injection'!$G:$G,$B42))*$F42*$G42</f>
        <v>0</v>
      </c>
      <c r="Q42" s="284">
        <f ca="1">(SUMIFS(INDIRECT("'DA Injection'!"&amp;SUBSTITUTE(ADDRESS(1,MATCH(Q$3,INDIRECT("'DA Injection'!"&amp;"2:2"),0)),"$1","")&amp;":"&amp;SUBSTITUTE(ADDRESS(1,MATCH(Q$3,INDIRECT("'DA Injection'!"&amp;"2:2"),0)),"$1","")),'DA Injection'!$P:$P,"Plan",'DA Injection'!$G:$G,$B42)+SUMIFS(INDIRECT("'DA Injection'!"&amp;SUBSTITUTE(ADDRESS(1,MATCH(Q$3,INDIRECT("'DA Injection'!"&amp;"2:2"),0)+1),"$1","")&amp;":"&amp;SUBSTITUTE(ADDRESS(1,MATCH(Q$3,INDIRECT("'DA Injection'!"&amp;"2:2"),0)+1),"$1","")),'DA Injection'!$P:$P,"Plan",'DA Injection'!$G:$G,$B42))*$F42*$G42</f>
        <v>0</v>
      </c>
      <c r="R42" s="284">
        <f ca="1">(SUMIFS(INDIRECT("'DA Injection'!"&amp;SUBSTITUTE(ADDRESS(1,MATCH(R$3,INDIRECT("'DA Injection'!"&amp;"2:2"),0)),"$1","")&amp;":"&amp;SUBSTITUTE(ADDRESS(1,MATCH(R$3,INDIRECT("'DA Injection'!"&amp;"2:2"),0)),"$1","")),'DA Injection'!$P:$P,"Plan",'DA Injection'!$G:$G,$B42)+SUMIFS(INDIRECT("'DA Injection'!"&amp;SUBSTITUTE(ADDRESS(1,MATCH(R$3,INDIRECT("'DA Injection'!"&amp;"2:2"),0)+1),"$1","")&amp;":"&amp;SUBSTITUTE(ADDRESS(1,MATCH(R$3,INDIRECT("'DA Injection'!"&amp;"2:2"),0)+1),"$1","")),'DA Injection'!$P:$P,"Plan",'DA Injection'!$G:$G,$B42))*$F42*$G42</f>
        <v>0</v>
      </c>
    </row>
    <row r="43" spans="2:18">
      <c r="B43" s="282" t="s">
        <v>182</v>
      </c>
      <c r="C43" s="282">
        <f>IFERROR(VLOOKUP(B43,'Code List'!B:J,2,0),"")</f>
        <v>13</v>
      </c>
      <c r="D43" s="205" t="str">
        <f>IFERROR(VLOOKUP(B43,'Code List'!B:J,8,0),"")</f>
        <v>0103-003108</v>
      </c>
      <c r="E43" s="205" t="str">
        <f>IFERROR(VLOOKUP(B43,'Code List'!B:J,7,0),"")</f>
        <v>ABS</v>
      </c>
      <c r="F43" s="205">
        <v>1</v>
      </c>
      <c r="G43" s="201">
        <f>VLOOKUP(B43,'Code List'!B:J,9,0)</f>
        <v>29</v>
      </c>
      <c r="H43" s="367">
        <f t="shared" ca="1" si="2"/>
        <v>135333.33333333331</v>
      </c>
      <c r="I43" s="284">
        <f ca="1">(SUMIFS(INDIRECT("'DA Injection'!"&amp;SUBSTITUTE(ADDRESS(1,MATCH(I$3,INDIRECT("'DA Injection'!"&amp;"2:2"),0)),"$1","")&amp;":"&amp;SUBSTITUTE(ADDRESS(1,MATCH(I$3,INDIRECT("'DA Injection'!"&amp;"2:2"),0)),"$1","")),'DA Injection'!$P:$P,"Plan",'DA Injection'!$G:$G,$B43)+SUMIFS(INDIRECT("'DA Injection'!"&amp;SUBSTITUTE(ADDRESS(1,MATCH(I$3,INDIRECT("'DA Injection'!"&amp;"2:2"),0)+1),"$1","")&amp;":"&amp;SUBSTITUTE(ADDRESS(1,MATCH(I$3,INDIRECT("'DA Injection'!"&amp;"2:2"),0)+1),"$1","")),'DA Injection'!$P:$P,"Plan",'DA Injection'!$G:$G,$B43))*$F43*$G43</f>
        <v>0</v>
      </c>
      <c r="J43" s="284">
        <f ca="1">(SUMIFS(INDIRECT("'DA Injection'!"&amp;SUBSTITUTE(ADDRESS(1,MATCH(J$3,INDIRECT("'DA Injection'!"&amp;"2:2"),0)),"$1","")&amp;":"&amp;SUBSTITUTE(ADDRESS(1,MATCH(J$3,INDIRECT("'DA Injection'!"&amp;"2:2"),0)),"$1","")),'DA Injection'!$P:$P,"Plan",'DA Injection'!$G:$G,$B43)+SUMIFS(INDIRECT("'DA Injection'!"&amp;SUBSTITUTE(ADDRESS(1,MATCH(J$3,INDIRECT("'DA Injection'!"&amp;"2:2"),0)+1),"$1","")&amp;":"&amp;SUBSTITUTE(ADDRESS(1,MATCH(J$3,INDIRECT("'DA Injection'!"&amp;"2:2"),0)+1),"$1","")),'DA Injection'!$P:$P,"Plan",'DA Injection'!$G:$G,$B43))*$F43*$G43</f>
        <v>0</v>
      </c>
      <c r="K43" s="284">
        <f ca="1">(SUMIFS(INDIRECT("'DA Injection'!"&amp;SUBSTITUTE(ADDRESS(1,MATCH(K$3,INDIRECT("'DA Injection'!"&amp;"2:2"),0)),"$1","")&amp;":"&amp;SUBSTITUTE(ADDRESS(1,MATCH(K$3,INDIRECT("'DA Injection'!"&amp;"2:2"),0)),"$1","")),'DA Injection'!$P:$P,"Plan",'DA Injection'!$G:$G,$B43)+SUMIFS(INDIRECT("'DA Injection'!"&amp;SUBSTITUTE(ADDRESS(1,MATCH(K$3,INDIRECT("'DA Injection'!"&amp;"2:2"),0)+1),"$1","")&amp;":"&amp;SUBSTITUTE(ADDRESS(1,MATCH(K$3,INDIRECT("'DA Injection'!"&amp;"2:2"),0)+1),"$1","")),'DA Injection'!$P:$P,"Plan",'DA Injection'!$G:$G,$B43))*$F43*$G43</f>
        <v>0</v>
      </c>
      <c r="L43" s="284">
        <f ca="1">(SUMIFS(INDIRECT("'DA Injection'!"&amp;SUBSTITUTE(ADDRESS(1,MATCH(L$3,INDIRECT("'DA Injection'!"&amp;"2:2"),0)),"$1","")&amp;":"&amp;SUBSTITUTE(ADDRESS(1,MATCH(L$3,INDIRECT("'DA Injection'!"&amp;"2:2"),0)),"$1","")),'DA Injection'!$P:$P,"Plan",'DA Injection'!$G:$G,$B43)+SUMIFS(INDIRECT("'DA Injection'!"&amp;SUBSTITUTE(ADDRESS(1,MATCH(L$3,INDIRECT("'DA Injection'!"&amp;"2:2"),0)+1),"$1","")&amp;":"&amp;SUBSTITUTE(ADDRESS(1,MATCH(L$3,INDIRECT("'DA Injection'!"&amp;"2:2"),0)+1),"$1","")),'DA Injection'!$P:$P,"Plan",'DA Injection'!$G:$G,$B43))*$F43*$G43</f>
        <v>106333.33333333333</v>
      </c>
      <c r="M43" s="284">
        <f ca="1">(SUMIFS(INDIRECT("'DA Injection'!"&amp;SUBSTITUTE(ADDRESS(1,MATCH(M$3,INDIRECT("'DA Injection'!"&amp;"2:2"),0)),"$1","")&amp;":"&amp;SUBSTITUTE(ADDRESS(1,MATCH(M$3,INDIRECT("'DA Injection'!"&amp;"2:2"),0)),"$1","")),'DA Injection'!$P:$P,"Plan",'DA Injection'!$G:$G,$B43)+SUMIFS(INDIRECT("'DA Injection'!"&amp;SUBSTITUTE(ADDRESS(1,MATCH(M$3,INDIRECT("'DA Injection'!"&amp;"2:2"),0)+1),"$1","")&amp;":"&amp;SUBSTITUTE(ADDRESS(1,MATCH(M$3,INDIRECT("'DA Injection'!"&amp;"2:2"),0)+1),"$1","")),'DA Injection'!$P:$P,"Plan",'DA Injection'!$G:$G,$B43))*$F43*$G43</f>
        <v>29000</v>
      </c>
      <c r="N43" s="284">
        <f ca="1">(SUMIFS(INDIRECT("'DA Injection'!"&amp;SUBSTITUTE(ADDRESS(1,MATCH(N$3,INDIRECT("'DA Injection'!"&amp;"2:2"),0)),"$1","")&amp;":"&amp;SUBSTITUTE(ADDRESS(1,MATCH(N$3,INDIRECT("'DA Injection'!"&amp;"2:2"),0)),"$1","")),'DA Injection'!$P:$P,"Plan",'DA Injection'!$G:$G,$B43)+SUMIFS(INDIRECT("'DA Injection'!"&amp;SUBSTITUTE(ADDRESS(1,MATCH(N$3,INDIRECT("'DA Injection'!"&amp;"2:2"),0)+1),"$1","")&amp;":"&amp;SUBSTITUTE(ADDRESS(1,MATCH(N$3,INDIRECT("'DA Injection'!"&amp;"2:2"),0)+1),"$1","")),'DA Injection'!$P:$P,"Plan",'DA Injection'!$G:$G,$B43))*$F43*$G43</f>
        <v>0</v>
      </c>
      <c r="O43" s="284">
        <f ca="1">(SUMIFS(INDIRECT("'DA Injection'!"&amp;SUBSTITUTE(ADDRESS(1,MATCH(O$3,INDIRECT("'DA Injection'!"&amp;"2:2"),0)),"$1","")&amp;":"&amp;SUBSTITUTE(ADDRESS(1,MATCH(O$3,INDIRECT("'DA Injection'!"&amp;"2:2"),0)),"$1","")),'DA Injection'!$P:$P,"Plan",'DA Injection'!$G:$G,$B43)+SUMIFS(INDIRECT("'DA Injection'!"&amp;SUBSTITUTE(ADDRESS(1,MATCH(O$3,INDIRECT("'DA Injection'!"&amp;"2:2"),0)+1),"$1","")&amp;":"&amp;SUBSTITUTE(ADDRESS(1,MATCH(O$3,INDIRECT("'DA Injection'!"&amp;"2:2"),0)+1),"$1","")),'DA Injection'!$P:$P,"Plan",'DA Injection'!$G:$G,$B43))*$F43*$G43</f>
        <v>0</v>
      </c>
      <c r="P43" s="284">
        <f ca="1">(SUMIFS(INDIRECT("'DA Injection'!"&amp;SUBSTITUTE(ADDRESS(1,MATCH(P$3,INDIRECT("'DA Injection'!"&amp;"2:2"),0)),"$1","")&amp;":"&amp;SUBSTITUTE(ADDRESS(1,MATCH(P$3,INDIRECT("'DA Injection'!"&amp;"2:2"),0)),"$1","")),'DA Injection'!$P:$P,"Plan",'DA Injection'!$G:$G,$B43)+SUMIFS(INDIRECT("'DA Injection'!"&amp;SUBSTITUTE(ADDRESS(1,MATCH(P$3,INDIRECT("'DA Injection'!"&amp;"2:2"),0)+1),"$1","")&amp;":"&amp;SUBSTITUTE(ADDRESS(1,MATCH(P$3,INDIRECT("'DA Injection'!"&amp;"2:2"),0)+1),"$1","")),'DA Injection'!$P:$P,"Plan",'DA Injection'!$G:$G,$B43))*$F43*$G43</f>
        <v>0</v>
      </c>
      <c r="Q43" s="284">
        <f ca="1">(SUMIFS(INDIRECT("'DA Injection'!"&amp;SUBSTITUTE(ADDRESS(1,MATCH(Q$3,INDIRECT("'DA Injection'!"&amp;"2:2"),0)),"$1","")&amp;":"&amp;SUBSTITUTE(ADDRESS(1,MATCH(Q$3,INDIRECT("'DA Injection'!"&amp;"2:2"),0)),"$1","")),'DA Injection'!$P:$P,"Plan",'DA Injection'!$G:$G,$B43)+SUMIFS(INDIRECT("'DA Injection'!"&amp;SUBSTITUTE(ADDRESS(1,MATCH(Q$3,INDIRECT("'DA Injection'!"&amp;"2:2"),0)+1),"$1","")&amp;":"&amp;SUBSTITUTE(ADDRESS(1,MATCH(Q$3,INDIRECT("'DA Injection'!"&amp;"2:2"),0)+1),"$1","")),'DA Injection'!$P:$P,"Plan",'DA Injection'!$G:$G,$B43))*$F43*$G43</f>
        <v>0</v>
      </c>
      <c r="R43" s="284">
        <f ca="1">(SUMIFS(INDIRECT("'DA Injection'!"&amp;SUBSTITUTE(ADDRESS(1,MATCH(R$3,INDIRECT("'DA Injection'!"&amp;"2:2"),0)),"$1","")&amp;":"&amp;SUBSTITUTE(ADDRESS(1,MATCH(R$3,INDIRECT("'DA Injection'!"&amp;"2:2"),0)),"$1","")),'DA Injection'!$P:$P,"Plan",'DA Injection'!$G:$G,$B43)+SUMIFS(INDIRECT("'DA Injection'!"&amp;SUBSTITUTE(ADDRESS(1,MATCH(R$3,INDIRECT("'DA Injection'!"&amp;"2:2"),0)+1),"$1","")&amp;":"&amp;SUBSTITUTE(ADDRESS(1,MATCH(R$3,INDIRECT("'DA Injection'!"&amp;"2:2"),0)+1),"$1","")),'DA Injection'!$P:$P,"Plan",'DA Injection'!$G:$G,$B43))*$F43*$G43</f>
        <v>0</v>
      </c>
    </row>
    <row r="44" spans="2:18" ht="25.5">
      <c r="B44" s="282" t="s">
        <v>216</v>
      </c>
      <c r="C44" s="282">
        <f>IFERROR(VLOOKUP(B44,'Code List'!B:J,2,0),"")</f>
        <v>14</v>
      </c>
      <c r="D44" s="205" t="str">
        <f>IFERROR(VLOOKUP(B44,'Code List'!B:J,8,0),"")</f>
        <v>0103-001846
0103-002992</v>
      </c>
      <c r="E44" s="205" t="str">
        <f>IFERROR(VLOOKUP(B44,'Code List'!B:J,7,0),"")</f>
        <v>PP/P744J, MB</v>
      </c>
      <c r="F44" s="205">
        <v>0.96</v>
      </c>
      <c r="G44" s="201">
        <f>VLOOKUP(B44,'Code List'!B:J,9,0)</f>
        <v>48</v>
      </c>
      <c r="H44" s="367">
        <f t="shared" ca="1" si="2"/>
        <v>0</v>
      </c>
      <c r="I44" s="284">
        <f ca="1">(SUMIFS(INDIRECT("'DA Injection'!"&amp;SUBSTITUTE(ADDRESS(1,MATCH(I$3,INDIRECT("'DA Injection'!"&amp;"2:2"),0)),"$1","")&amp;":"&amp;SUBSTITUTE(ADDRESS(1,MATCH(I$3,INDIRECT("'DA Injection'!"&amp;"2:2"),0)),"$1","")),'DA Injection'!$P:$P,"Plan",'DA Injection'!$G:$G,$B44)+SUMIFS(INDIRECT("'DA Injection'!"&amp;SUBSTITUTE(ADDRESS(1,MATCH(I$3,INDIRECT("'DA Injection'!"&amp;"2:2"),0)+1),"$1","")&amp;":"&amp;SUBSTITUTE(ADDRESS(1,MATCH(I$3,INDIRECT("'DA Injection'!"&amp;"2:2"),0)+1),"$1","")),'DA Injection'!$P:$P,"Plan",'DA Injection'!$G:$G,$B44))*$F44*$G44</f>
        <v>0</v>
      </c>
      <c r="J44" s="284">
        <f ca="1">(SUMIFS(INDIRECT("'DA Injection'!"&amp;SUBSTITUTE(ADDRESS(1,MATCH(J$3,INDIRECT("'DA Injection'!"&amp;"2:2"),0)),"$1","")&amp;":"&amp;SUBSTITUTE(ADDRESS(1,MATCH(J$3,INDIRECT("'DA Injection'!"&amp;"2:2"),0)),"$1","")),'DA Injection'!$P:$P,"Plan",'DA Injection'!$G:$G,$B44)+SUMIFS(INDIRECT("'DA Injection'!"&amp;SUBSTITUTE(ADDRESS(1,MATCH(J$3,INDIRECT("'DA Injection'!"&amp;"2:2"),0)+1),"$1","")&amp;":"&amp;SUBSTITUTE(ADDRESS(1,MATCH(J$3,INDIRECT("'DA Injection'!"&amp;"2:2"),0)+1),"$1","")),'DA Injection'!$P:$P,"Plan",'DA Injection'!$G:$G,$B44))*$F44*$G44</f>
        <v>0</v>
      </c>
      <c r="K44" s="284">
        <f ca="1">(SUMIFS(INDIRECT("'DA Injection'!"&amp;SUBSTITUTE(ADDRESS(1,MATCH(K$3,INDIRECT("'DA Injection'!"&amp;"2:2"),0)),"$1","")&amp;":"&amp;SUBSTITUTE(ADDRESS(1,MATCH(K$3,INDIRECT("'DA Injection'!"&amp;"2:2"),0)),"$1","")),'DA Injection'!$P:$P,"Plan",'DA Injection'!$G:$G,$B44)+SUMIFS(INDIRECT("'DA Injection'!"&amp;SUBSTITUTE(ADDRESS(1,MATCH(K$3,INDIRECT("'DA Injection'!"&amp;"2:2"),0)+1),"$1","")&amp;":"&amp;SUBSTITUTE(ADDRESS(1,MATCH(K$3,INDIRECT("'DA Injection'!"&amp;"2:2"),0)+1),"$1","")),'DA Injection'!$P:$P,"Plan",'DA Injection'!$G:$G,$B44))*$F44*$G44</f>
        <v>0</v>
      </c>
      <c r="L44" s="284">
        <f ca="1">(SUMIFS(INDIRECT("'DA Injection'!"&amp;SUBSTITUTE(ADDRESS(1,MATCH(L$3,INDIRECT("'DA Injection'!"&amp;"2:2"),0)),"$1","")&amp;":"&amp;SUBSTITUTE(ADDRESS(1,MATCH(L$3,INDIRECT("'DA Injection'!"&amp;"2:2"),0)),"$1","")),'DA Injection'!$P:$P,"Plan",'DA Injection'!$G:$G,$B44)+SUMIFS(INDIRECT("'DA Injection'!"&amp;SUBSTITUTE(ADDRESS(1,MATCH(L$3,INDIRECT("'DA Injection'!"&amp;"2:2"),0)+1),"$1","")&amp;":"&amp;SUBSTITUTE(ADDRESS(1,MATCH(L$3,INDIRECT("'DA Injection'!"&amp;"2:2"),0)+1),"$1","")),'DA Injection'!$P:$P,"Plan",'DA Injection'!$G:$G,$B44))*$F44*$G44</f>
        <v>0</v>
      </c>
      <c r="M44" s="284">
        <f ca="1">(SUMIFS(INDIRECT("'DA Injection'!"&amp;SUBSTITUTE(ADDRESS(1,MATCH(M$3,INDIRECT("'DA Injection'!"&amp;"2:2"),0)),"$1","")&amp;":"&amp;SUBSTITUTE(ADDRESS(1,MATCH(M$3,INDIRECT("'DA Injection'!"&amp;"2:2"),0)),"$1","")),'DA Injection'!$P:$P,"Plan",'DA Injection'!$G:$G,$B44)+SUMIFS(INDIRECT("'DA Injection'!"&amp;SUBSTITUTE(ADDRESS(1,MATCH(M$3,INDIRECT("'DA Injection'!"&amp;"2:2"),0)+1),"$1","")&amp;":"&amp;SUBSTITUTE(ADDRESS(1,MATCH(M$3,INDIRECT("'DA Injection'!"&amp;"2:2"),0)+1),"$1","")),'DA Injection'!$P:$P,"Plan",'DA Injection'!$G:$G,$B44))*$F44*$G44</f>
        <v>0</v>
      </c>
      <c r="N44" s="284">
        <f ca="1">(SUMIFS(INDIRECT("'DA Injection'!"&amp;SUBSTITUTE(ADDRESS(1,MATCH(N$3,INDIRECT("'DA Injection'!"&amp;"2:2"),0)),"$1","")&amp;":"&amp;SUBSTITUTE(ADDRESS(1,MATCH(N$3,INDIRECT("'DA Injection'!"&amp;"2:2"),0)),"$1","")),'DA Injection'!$P:$P,"Plan",'DA Injection'!$G:$G,$B44)+SUMIFS(INDIRECT("'DA Injection'!"&amp;SUBSTITUTE(ADDRESS(1,MATCH(N$3,INDIRECT("'DA Injection'!"&amp;"2:2"),0)+1),"$1","")&amp;":"&amp;SUBSTITUTE(ADDRESS(1,MATCH(N$3,INDIRECT("'DA Injection'!"&amp;"2:2"),0)+1),"$1","")),'DA Injection'!$P:$P,"Plan",'DA Injection'!$G:$G,$B44))*$F44*$G44</f>
        <v>0</v>
      </c>
      <c r="O44" s="284">
        <f ca="1">(SUMIFS(INDIRECT("'DA Injection'!"&amp;SUBSTITUTE(ADDRESS(1,MATCH(O$3,INDIRECT("'DA Injection'!"&amp;"2:2"),0)),"$1","")&amp;":"&amp;SUBSTITUTE(ADDRESS(1,MATCH(O$3,INDIRECT("'DA Injection'!"&amp;"2:2"),0)),"$1","")),'DA Injection'!$P:$P,"Plan",'DA Injection'!$G:$G,$B44)+SUMIFS(INDIRECT("'DA Injection'!"&amp;SUBSTITUTE(ADDRESS(1,MATCH(O$3,INDIRECT("'DA Injection'!"&amp;"2:2"),0)+1),"$1","")&amp;":"&amp;SUBSTITUTE(ADDRESS(1,MATCH(O$3,INDIRECT("'DA Injection'!"&amp;"2:2"),0)+1),"$1","")),'DA Injection'!$P:$P,"Plan",'DA Injection'!$G:$G,$B44))*$F44*$G44</f>
        <v>0</v>
      </c>
      <c r="P44" s="284">
        <f ca="1">(SUMIFS(INDIRECT("'DA Injection'!"&amp;SUBSTITUTE(ADDRESS(1,MATCH(P$3,INDIRECT("'DA Injection'!"&amp;"2:2"),0)),"$1","")&amp;":"&amp;SUBSTITUTE(ADDRESS(1,MATCH(P$3,INDIRECT("'DA Injection'!"&amp;"2:2"),0)),"$1","")),'DA Injection'!$P:$P,"Plan",'DA Injection'!$G:$G,$B44)+SUMIFS(INDIRECT("'DA Injection'!"&amp;SUBSTITUTE(ADDRESS(1,MATCH(P$3,INDIRECT("'DA Injection'!"&amp;"2:2"),0)+1),"$1","")&amp;":"&amp;SUBSTITUTE(ADDRESS(1,MATCH(P$3,INDIRECT("'DA Injection'!"&amp;"2:2"),0)+1),"$1","")),'DA Injection'!$P:$P,"Plan",'DA Injection'!$G:$G,$B44))*$F44*$G44</f>
        <v>0</v>
      </c>
      <c r="Q44" s="284">
        <f ca="1">(SUMIFS(INDIRECT("'DA Injection'!"&amp;SUBSTITUTE(ADDRESS(1,MATCH(Q$3,INDIRECT("'DA Injection'!"&amp;"2:2"),0)),"$1","")&amp;":"&amp;SUBSTITUTE(ADDRESS(1,MATCH(Q$3,INDIRECT("'DA Injection'!"&amp;"2:2"),0)),"$1","")),'DA Injection'!$P:$P,"Plan",'DA Injection'!$G:$G,$B44)+SUMIFS(INDIRECT("'DA Injection'!"&amp;SUBSTITUTE(ADDRESS(1,MATCH(Q$3,INDIRECT("'DA Injection'!"&amp;"2:2"),0)+1),"$1","")&amp;":"&amp;SUBSTITUTE(ADDRESS(1,MATCH(Q$3,INDIRECT("'DA Injection'!"&amp;"2:2"),0)+1),"$1","")),'DA Injection'!$P:$P,"Plan",'DA Injection'!$G:$G,$B44))*$F44*$G44</f>
        <v>0</v>
      </c>
      <c r="R44" s="284">
        <f ca="1">(SUMIFS(INDIRECT("'DA Injection'!"&amp;SUBSTITUTE(ADDRESS(1,MATCH(R$3,INDIRECT("'DA Injection'!"&amp;"2:2"),0)),"$1","")&amp;":"&amp;SUBSTITUTE(ADDRESS(1,MATCH(R$3,INDIRECT("'DA Injection'!"&amp;"2:2"),0)),"$1","")),'DA Injection'!$P:$P,"Plan",'DA Injection'!$G:$G,$B44)+SUMIFS(INDIRECT("'DA Injection'!"&amp;SUBSTITUTE(ADDRESS(1,MATCH(R$3,INDIRECT("'DA Injection'!"&amp;"2:2"),0)+1),"$1","")&amp;":"&amp;SUBSTITUTE(ADDRESS(1,MATCH(R$3,INDIRECT("'DA Injection'!"&amp;"2:2"),0)+1),"$1","")),'DA Injection'!$P:$P,"Plan",'DA Injection'!$G:$G,$B44))*$F44*$G44</f>
        <v>0</v>
      </c>
    </row>
    <row r="45" spans="2:18">
      <c r="B45" s="300" t="s">
        <v>216</v>
      </c>
      <c r="C45" s="300"/>
      <c r="D45" s="301" t="s">
        <v>980</v>
      </c>
      <c r="E45" s="301"/>
      <c r="F45" s="301">
        <v>0.04</v>
      </c>
      <c r="G45" s="300">
        <f>VLOOKUP(B45,'Code List'!B:J,9,0)</f>
        <v>48</v>
      </c>
      <c r="H45" s="367">
        <f t="shared" ca="1" si="2"/>
        <v>0</v>
      </c>
      <c r="I45" s="284">
        <f ca="1">(SUMIFS(INDIRECT("'DA Injection'!"&amp;SUBSTITUTE(ADDRESS(1,MATCH(I$3,INDIRECT("'DA Injection'!"&amp;"2:2"),0)),"$1","")&amp;":"&amp;SUBSTITUTE(ADDRESS(1,MATCH(I$3,INDIRECT("'DA Injection'!"&amp;"2:2"),0)),"$1","")),'DA Injection'!$P:$P,"Plan",'DA Injection'!$G:$G,$B45)+SUMIFS(INDIRECT("'DA Injection'!"&amp;SUBSTITUTE(ADDRESS(1,MATCH(I$3,INDIRECT("'DA Injection'!"&amp;"2:2"),0)+1),"$1","")&amp;":"&amp;SUBSTITUTE(ADDRESS(1,MATCH(I$3,INDIRECT("'DA Injection'!"&amp;"2:2"),0)+1),"$1","")),'DA Injection'!$P:$P,"Plan",'DA Injection'!$G:$G,$B45))*$F45*$G45</f>
        <v>0</v>
      </c>
      <c r="J45" s="284">
        <f ca="1">(SUMIFS(INDIRECT("'DA Injection'!"&amp;SUBSTITUTE(ADDRESS(1,MATCH(J$3,INDIRECT("'DA Injection'!"&amp;"2:2"),0)),"$1","")&amp;":"&amp;SUBSTITUTE(ADDRESS(1,MATCH(J$3,INDIRECT("'DA Injection'!"&amp;"2:2"),0)),"$1","")),'DA Injection'!$P:$P,"Plan",'DA Injection'!$G:$G,$B45)+SUMIFS(INDIRECT("'DA Injection'!"&amp;SUBSTITUTE(ADDRESS(1,MATCH(J$3,INDIRECT("'DA Injection'!"&amp;"2:2"),0)+1),"$1","")&amp;":"&amp;SUBSTITUTE(ADDRESS(1,MATCH(J$3,INDIRECT("'DA Injection'!"&amp;"2:2"),0)+1),"$1","")),'DA Injection'!$P:$P,"Plan",'DA Injection'!$G:$G,$B45))*$F45*$G45</f>
        <v>0</v>
      </c>
      <c r="K45" s="284">
        <f ca="1">(SUMIFS(INDIRECT("'DA Injection'!"&amp;SUBSTITUTE(ADDRESS(1,MATCH(K$3,INDIRECT("'DA Injection'!"&amp;"2:2"),0)),"$1","")&amp;":"&amp;SUBSTITUTE(ADDRESS(1,MATCH(K$3,INDIRECT("'DA Injection'!"&amp;"2:2"),0)),"$1","")),'DA Injection'!$P:$P,"Plan",'DA Injection'!$G:$G,$B45)+SUMIFS(INDIRECT("'DA Injection'!"&amp;SUBSTITUTE(ADDRESS(1,MATCH(K$3,INDIRECT("'DA Injection'!"&amp;"2:2"),0)+1),"$1","")&amp;":"&amp;SUBSTITUTE(ADDRESS(1,MATCH(K$3,INDIRECT("'DA Injection'!"&amp;"2:2"),0)+1),"$1","")),'DA Injection'!$P:$P,"Plan",'DA Injection'!$G:$G,$B45))*$F45*$G45</f>
        <v>0</v>
      </c>
      <c r="L45" s="284">
        <f ca="1">(SUMIFS(INDIRECT("'DA Injection'!"&amp;SUBSTITUTE(ADDRESS(1,MATCH(L$3,INDIRECT("'DA Injection'!"&amp;"2:2"),0)),"$1","")&amp;":"&amp;SUBSTITUTE(ADDRESS(1,MATCH(L$3,INDIRECT("'DA Injection'!"&amp;"2:2"),0)),"$1","")),'DA Injection'!$P:$P,"Plan",'DA Injection'!$G:$G,$B45)+SUMIFS(INDIRECT("'DA Injection'!"&amp;SUBSTITUTE(ADDRESS(1,MATCH(L$3,INDIRECT("'DA Injection'!"&amp;"2:2"),0)+1),"$1","")&amp;":"&amp;SUBSTITUTE(ADDRESS(1,MATCH(L$3,INDIRECT("'DA Injection'!"&amp;"2:2"),0)+1),"$1","")),'DA Injection'!$P:$P,"Plan",'DA Injection'!$G:$G,$B45))*$F45*$G45</f>
        <v>0</v>
      </c>
      <c r="M45" s="284">
        <f ca="1">(SUMIFS(INDIRECT("'DA Injection'!"&amp;SUBSTITUTE(ADDRESS(1,MATCH(M$3,INDIRECT("'DA Injection'!"&amp;"2:2"),0)),"$1","")&amp;":"&amp;SUBSTITUTE(ADDRESS(1,MATCH(M$3,INDIRECT("'DA Injection'!"&amp;"2:2"),0)),"$1","")),'DA Injection'!$P:$P,"Plan",'DA Injection'!$G:$G,$B45)+SUMIFS(INDIRECT("'DA Injection'!"&amp;SUBSTITUTE(ADDRESS(1,MATCH(M$3,INDIRECT("'DA Injection'!"&amp;"2:2"),0)+1),"$1","")&amp;":"&amp;SUBSTITUTE(ADDRESS(1,MATCH(M$3,INDIRECT("'DA Injection'!"&amp;"2:2"),0)+1),"$1","")),'DA Injection'!$P:$P,"Plan",'DA Injection'!$G:$G,$B45))*$F45*$G45</f>
        <v>0</v>
      </c>
      <c r="N45" s="284">
        <f ca="1">(SUMIFS(INDIRECT("'DA Injection'!"&amp;SUBSTITUTE(ADDRESS(1,MATCH(N$3,INDIRECT("'DA Injection'!"&amp;"2:2"),0)),"$1","")&amp;":"&amp;SUBSTITUTE(ADDRESS(1,MATCH(N$3,INDIRECT("'DA Injection'!"&amp;"2:2"),0)),"$1","")),'DA Injection'!$P:$P,"Plan",'DA Injection'!$G:$G,$B45)+SUMIFS(INDIRECT("'DA Injection'!"&amp;SUBSTITUTE(ADDRESS(1,MATCH(N$3,INDIRECT("'DA Injection'!"&amp;"2:2"),0)+1),"$1","")&amp;":"&amp;SUBSTITUTE(ADDRESS(1,MATCH(N$3,INDIRECT("'DA Injection'!"&amp;"2:2"),0)+1),"$1","")),'DA Injection'!$P:$P,"Plan",'DA Injection'!$G:$G,$B45))*$F45*$G45</f>
        <v>0</v>
      </c>
      <c r="O45" s="284">
        <f ca="1">(SUMIFS(INDIRECT("'DA Injection'!"&amp;SUBSTITUTE(ADDRESS(1,MATCH(O$3,INDIRECT("'DA Injection'!"&amp;"2:2"),0)),"$1","")&amp;":"&amp;SUBSTITUTE(ADDRESS(1,MATCH(O$3,INDIRECT("'DA Injection'!"&amp;"2:2"),0)),"$1","")),'DA Injection'!$P:$P,"Plan",'DA Injection'!$G:$G,$B45)+SUMIFS(INDIRECT("'DA Injection'!"&amp;SUBSTITUTE(ADDRESS(1,MATCH(O$3,INDIRECT("'DA Injection'!"&amp;"2:2"),0)+1),"$1","")&amp;":"&amp;SUBSTITUTE(ADDRESS(1,MATCH(O$3,INDIRECT("'DA Injection'!"&amp;"2:2"),0)+1),"$1","")),'DA Injection'!$P:$P,"Plan",'DA Injection'!$G:$G,$B45))*$F45*$G45</f>
        <v>0</v>
      </c>
      <c r="P45" s="284">
        <f ca="1">(SUMIFS(INDIRECT("'DA Injection'!"&amp;SUBSTITUTE(ADDRESS(1,MATCH(P$3,INDIRECT("'DA Injection'!"&amp;"2:2"),0)),"$1","")&amp;":"&amp;SUBSTITUTE(ADDRESS(1,MATCH(P$3,INDIRECT("'DA Injection'!"&amp;"2:2"),0)),"$1","")),'DA Injection'!$P:$P,"Plan",'DA Injection'!$G:$G,$B45)+SUMIFS(INDIRECT("'DA Injection'!"&amp;SUBSTITUTE(ADDRESS(1,MATCH(P$3,INDIRECT("'DA Injection'!"&amp;"2:2"),0)+1),"$1","")&amp;":"&amp;SUBSTITUTE(ADDRESS(1,MATCH(P$3,INDIRECT("'DA Injection'!"&amp;"2:2"),0)+1),"$1","")),'DA Injection'!$P:$P,"Plan",'DA Injection'!$G:$G,$B45))*$F45*$G45</f>
        <v>0</v>
      </c>
      <c r="Q45" s="284">
        <f ca="1">(SUMIFS(INDIRECT("'DA Injection'!"&amp;SUBSTITUTE(ADDRESS(1,MATCH(Q$3,INDIRECT("'DA Injection'!"&amp;"2:2"),0)),"$1","")&amp;":"&amp;SUBSTITUTE(ADDRESS(1,MATCH(Q$3,INDIRECT("'DA Injection'!"&amp;"2:2"),0)),"$1","")),'DA Injection'!$P:$P,"Plan",'DA Injection'!$G:$G,$B45)+SUMIFS(INDIRECT("'DA Injection'!"&amp;SUBSTITUTE(ADDRESS(1,MATCH(Q$3,INDIRECT("'DA Injection'!"&amp;"2:2"),0)+1),"$1","")&amp;":"&amp;SUBSTITUTE(ADDRESS(1,MATCH(Q$3,INDIRECT("'DA Injection'!"&amp;"2:2"),0)+1),"$1","")),'DA Injection'!$P:$P,"Plan",'DA Injection'!$G:$G,$B45))*$F45*$G45</f>
        <v>0</v>
      </c>
      <c r="R45" s="284">
        <f ca="1">(SUMIFS(INDIRECT("'DA Injection'!"&amp;SUBSTITUTE(ADDRESS(1,MATCH(R$3,INDIRECT("'DA Injection'!"&amp;"2:2"),0)),"$1","")&amp;":"&amp;SUBSTITUTE(ADDRESS(1,MATCH(R$3,INDIRECT("'DA Injection'!"&amp;"2:2"),0)),"$1","")),'DA Injection'!$P:$P,"Plan",'DA Injection'!$G:$G,$B45)+SUMIFS(INDIRECT("'DA Injection'!"&amp;SUBSTITUTE(ADDRESS(1,MATCH(R$3,INDIRECT("'DA Injection'!"&amp;"2:2"),0)+1),"$1","")&amp;":"&amp;SUBSTITUTE(ADDRESS(1,MATCH(R$3,INDIRECT("'DA Injection'!"&amp;"2:2"),0)+1),"$1","")),'DA Injection'!$P:$P,"Plan",'DA Injection'!$G:$G,$B45))*$F45*$G45</f>
        <v>0</v>
      </c>
    </row>
    <row r="46" spans="2:18">
      <c r="B46" s="282" t="s">
        <v>75</v>
      </c>
      <c r="C46" s="282">
        <f>IFERROR(VLOOKUP(B46,'Code List'!B:J,2,0),"")</f>
        <v>16</v>
      </c>
      <c r="D46" s="205" t="str">
        <f>IFERROR(VLOOKUP(B46,'Code List'!B:J,8,0),"")</f>
        <v>0103-003252</v>
      </c>
      <c r="E46" s="205" t="str">
        <f>IFERROR(VLOOKUP(B46,'Code List'!B:J,7,0),"")</f>
        <v>HIPS/'S834S1</v>
      </c>
      <c r="F46" s="205">
        <v>1</v>
      </c>
      <c r="G46" s="201">
        <f>VLOOKUP(B46,'Code List'!B:J,9,0)</f>
        <v>386.4</v>
      </c>
      <c r="H46" s="367">
        <f t="shared" ca="1" si="2"/>
        <v>0</v>
      </c>
      <c r="I46" s="284">
        <f ca="1">(SUMIFS(INDIRECT("'DA Injection'!"&amp;SUBSTITUTE(ADDRESS(1,MATCH(I$3,INDIRECT("'DA Injection'!"&amp;"2:2"),0)),"$1","")&amp;":"&amp;SUBSTITUTE(ADDRESS(1,MATCH(I$3,INDIRECT("'DA Injection'!"&amp;"2:2"),0)),"$1","")),'DA Injection'!$P:$P,"Plan",'DA Injection'!$G:$G,$B46)+SUMIFS(INDIRECT("'DA Injection'!"&amp;SUBSTITUTE(ADDRESS(1,MATCH(I$3,INDIRECT("'DA Injection'!"&amp;"2:2"),0)+1),"$1","")&amp;":"&amp;SUBSTITUTE(ADDRESS(1,MATCH(I$3,INDIRECT("'DA Injection'!"&amp;"2:2"),0)+1),"$1","")),'DA Injection'!$P:$P,"Plan",'DA Injection'!$G:$G,$B46))*$F46*$G46</f>
        <v>0</v>
      </c>
      <c r="J46" s="284">
        <f ca="1">(SUMIFS(INDIRECT("'DA Injection'!"&amp;SUBSTITUTE(ADDRESS(1,MATCH(J$3,INDIRECT("'DA Injection'!"&amp;"2:2"),0)),"$1","")&amp;":"&amp;SUBSTITUTE(ADDRESS(1,MATCH(J$3,INDIRECT("'DA Injection'!"&amp;"2:2"),0)),"$1","")),'DA Injection'!$P:$P,"Plan",'DA Injection'!$G:$G,$B46)+SUMIFS(INDIRECT("'DA Injection'!"&amp;SUBSTITUTE(ADDRESS(1,MATCH(J$3,INDIRECT("'DA Injection'!"&amp;"2:2"),0)+1),"$1","")&amp;":"&amp;SUBSTITUTE(ADDRESS(1,MATCH(J$3,INDIRECT("'DA Injection'!"&amp;"2:2"),0)+1),"$1","")),'DA Injection'!$P:$P,"Plan",'DA Injection'!$G:$G,$B46))*$F46*$G46</f>
        <v>0</v>
      </c>
      <c r="K46" s="284">
        <f ca="1">(SUMIFS(INDIRECT("'DA Injection'!"&amp;SUBSTITUTE(ADDRESS(1,MATCH(K$3,INDIRECT("'DA Injection'!"&amp;"2:2"),0)),"$1","")&amp;":"&amp;SUBSTITUTE(ADDRESS(1,MATCH(K$3,INDIRECT("'DA Injection'!"&amp;"2:2"),0)),"$1","")),'DA Injection'!$P:$P,"Plan",'DA Injection'!$G:$G,$B46)+SUMIFS(INDIRECT("'DA Injection'!"&amp;SUBSTITUTE(ADDRESS(1,MATCH(K$3,INDIRECT("'DA Injection'!"&amp;"2:2"),0)+1),"$1","")&amp;":"&amp;SUBSTITUTE(ADDRESS(1,MATCH(K$3,INDIRECT("'DA Injection'!"&amp;"2:2"),0)+1),"$1","")),'DA Injection'!$P:$P,"Plan",'DA Injection'!$G:$G,$B46))*$F46*$G46</f>
        <v>0</v>
      </c>
      <c r="L46" s="284">
        <f ca="1">(SUMIFS(INDIRECT("'DA Injection'!"&amp;SUBSTITUTE(ADDRESS(1,MATCH(L$3,INDIRECT("'DA Injection'!"&amp;"2:2"),0)),"$1","")&amp;":"&amp;SUBSTITUTE(ADDRESS(1,MATCH(L$3,INDIRECT("'DA Injection'!"&amp;"2:2"),0)),"$1","")),'DA Injection'!$P:$P,"Plan",'DA Injection'!$G:$G,$B46)+SUMIFS(INDIRECT("'DA Injection'!"&amp;SUBSTITUTE(ADDRESS(1,MATCH(L$3,INDIRECT("'DA Injection'!"&amp;"2:2"),0)+1),"$1","")&amp;":"&amp;SUBSTITUTE(ADDRESS(1,MATCH(L$3,INDIRECT("'DA Injection'!"&amp;"2:2"),0)+1),"$1","")),'DA Injection'!$P:$P,"Plan",'DA Injection'!$G:$G,$B46))*$F46*$G46</f>
        <v>0</v>
      </c>
      <c r="M46" s="284">
        <f ca="1">(SUMIFS(INDIRECT("'DA Injection'!"&amp;SUBSTITUTE(ADDRESS(1,MATCH(M$3,INDIRECT("'DA Injection'!"&amp;"2:2"),0)),"$1","")&amp;":"&amp;SUBSTITUTE(ADDRESS(1,MATCH(M$3,INDIRECT("'DA Injection'!"&amp;"2:2"),0)),"$1","")),'DA Injection'!$P:$P,"Plan",'DA Injection'!$G:$G,$B46)+SUMIFS(INDIRECT("'DA Injection'!"&amp;SUBSTITUTE(ADDRESS(1,MATCH(M$3,INDIRECT("'DA Injection'!"&amp;"2:2"),0)+1),"$1","")&amp;":"&amp;SUBSTITUTE(ADDRESS(1,MATCH(M$3,INDIRECT("'DA Injection'!"&amp;"2:2"),0)+1),"$1","")),'DA Injection'!$P:$P,"Plan",'DA Injection'!$G:$G,$B46))*$F46*$G46</f>
        <v>0</v>
      </c>
      <c r="N46" s="284">
        <f ca="1">(SUMIFS(INDIRECT("'DA Injection'!"&amp;SUBSTITUTE(ADDRESS(1,MATCH(N$3,INDIRECT("'DA Injection'!"&amp;"2:2"),0)),"$1","")&amp;":"&amp;SUBSTITUTE(ADDRESS(1,MATCH(N$3,INDIRECT("'DA Injection'!"&amp;"2:2"),0)),"$1","")),'DA Injection'!$P:$P,"Plan",'DA Injection'!$G:$G,$B46)+SUMIFS(INDIRECT("'DA Injection'!"&amp;SUBSTITUTE(ADDRESS(1,MATCH(N$3,INDIRECT("'DA Injection'!"&amp;"2:2"),0)+1),"$1","")&amp;":"&amp;SUBSTITUTE(ADDRESS(1,MATCH(N$3,INDIRECT("'DA Injection'!"&amp;"2:2"),0)+1),"$1","")),'DA Injection'!$P:$P,"Plan",'DA Injection'!$G:$G,$B46))*$F46*$G46</f>
        <v>0</v>
      </c>
      <c r="O46" s="284">
        <f ca="1">(SUMIFS(INDIRECT("'DA Injection'!"&amp;SUBSTITUTE(ADDRESS(1,MATCH(O$3,INDIRECT("'DA Injection'!"&amp;"2:2"),0)),"$1","")&amp;":"&amp;SUBSTITUTE(ADDRESS(1,MATCH(O$3,INDIRECT("'DA Injection'!"&amp;"2:2"),0)),"$1","")),'DA Injection'!$P:$P,"Plan",'DA Injection'!$G:$G,$B46)+SUMIFS(INDIRECT("'DA Injection'!"&amp;SUBSTITUTE(ADDRESS(1,MATCH(O$3,INDIRECT("'DA Injection'!"&amp;"2:2"),0)+1),"$1","")&amp;":"&amp;SUBSTITUTE(ADDRESS(1,MATCH(O$3,INDIRECT("'DA Injection'!"&amp;"2:2"),0)+1),"$1","")),'DA Injection'!$P:$P,"Plan",'DA Injection'!$G:$G,$B46))*$F46*$G46</f>
        <v>0</v>
      </c>
      <c r="P46" s="284">
        <f ca="1">(SUMIFS(INDIRECT("'DA Injection'!"&amp;SUBSTITUTE(ADDRESS(1,MATCH(P$3,INDIRECT("'DA Injection'!"&amp;"2:2"),0)),"$1","")&amp;":"&amp;SUBSTITUTE(ADDRESS(1,MATCH(P$3,INDIRECT("'DA Injection'!"&amp;"2:2"),0)),"$1","")),'DA Injection'!$P:$P,"Plan",'DA Injection'!$G:$G,$B46)+SUMIFS(INDIRECT("'DA Injection'!"&amp;SUBSTITUTE(ADDRESS(1,MATCH(P$3,INDIRECT("'DA Injection'!"&amp;"2:2"),0)+1),"$1","")&amp;":"&amp;SUBSTITUTE(ADDRESS(1,MATCH(P$3,INDIRECT("'DA Injection'!"&amp;"2:2"),0)+1),"$1","")),'DA Injection'!$P:$P,"Plan",'DA Injection'!$G:$G,$B46))*$F46*$G46</f>
        <v>0</v>
      </c>
      <c r="Q46" s="284">
        <f ca="1">(SUMIFS(INDIRECT("'DA Injection'!"&amp;SUBSTITUTE(ADDRESS(1,MATCH(Q$3,INDIRECT("'DA Injection'!"&amp;"2:2"),0)),"$1","")&amp;":"&amp;SUBSTITUTE(ADDRESS(1,MATCH(Q$3,INDIRECT("'DA Injection'!"&amp;"2:2"),0)),"$1","")),'DA Injection'!$P:$P,"Plan",'DA Injection'!$G:$G,$B46)+SUMIFS(INDIRECT("'DA Injection'!"&amp;SUBSTITUTE(ADDRESS(1,MATCH(Q$3,INDIRECT("'DA Injection'!"&amp;"2:2"),0)+1),"$1","")&amp;":"&amp;SUBSTITUTE(ADDRESS(1,MATCH(Q$3,INDIRECT("'DA Injection'!"&amp;"2:2"),0)+1),"$1","")),'DA Injection'!$P:$P,"Plan",'DA Injection'!$G:$G,$B46))*$F46*$G46</f>
        <v>0</v>
      </c>
      <c r="R46" s="284">
        <f ca="1">(SUMIFS(INDIRECT("'DA Injection'!"&amp;SUBSTITUTE(ADDRESS(1,MATCH(R$3,INDIRECT("'DA Injection'!"&amp;"2:2"),0)),"$1","")&amp;":"&amp;SUBSTITUTE(ADDRESS(1,MATCH(R$3,INDIRECT("'DA Injection'!"&amp;"2:2"),0)),"$1","")),'DA Injection'!$P:$P,"Plan",'DA Injection'!$G:$G,$B46)+SUMIFS(INDIRECT("'DA Injection'!"&amp;SUBSTITUTE(ADDRESS(1,MATCH(R$3,INDIRECT("'DA Injection'!"&amp;"2:2"),0)+1),"$1","")&amp;":"&amp;SUBSTITUTE(ADDRESS(1,MATCH(R$3,INDIRECT("'DA Injection'!"&amp;"2:2"),0)+1),"$1","")),'DA Injection'!$P:$P,"Plan",'DA Injection'!$G:$G,$B46))*$F46*$G46</f>
        <v>0</v>
      </c>
    </row>
    <row r="47" spans="2:18">
      <c r="B47" s="282" t="s">
        <v>74</v>
      </c>
      <c r="C47" s="282">
        <f>IFERROR(VLOOKUP(B47,'Code List'!B:J,2,0),"")</f>
        <v>14</v>
      </c>
      <c r="D47" s="205" t="str">
        <f>IFERROR(VLOOKUP(B47,'Code List'!B:J,8,0),"")</f>
        <v>0103-003252</v>
      </c>
      <c r="E47" s="205" t="str">
        <f>IFERROR(VLOOKUP(B47,'Code List'!B:J,7,0),"")</f>
        <v>HIPS</v>
      </c>
      <c r="F47" s="205">
        <v>1</v>
      </c>
      <c r="G47" s="201">
        <f>VLOOKUP(B47,'Code List'!B:J,9,0)</f>
        <v>219.8</v>
      </c>
      <c r="H47" s="367">
        <f t="shared" ca="1" si="2"/>
        <v>0</v>
      </c>
      <c r="I47" s="284">
        <f ca="1">(SUMIFS(INDIRECT("'DA Injection'!"&amp;SUBSTITUTE(ADDRESS(1,MATCH(I$3,INDIRECT("'DA Injection'!"&amp;"2:2"),0)),"$1","")&amp;":"&amp;SUBSTITUTE(ADDRESS(1,MATCH(I$3,INDIRECT("'DA Injection'!"&amp;"2:2"),0)),"$1","")),'DA Injection'!$P:$P,"Plan",'DA Injection'!$G:$G,$B47)+SUMIFS(INDIRECT("'DA Injection'!"&amp;SUBSTITUTE(ADDRESS(1,MATCH(I$3,INDIRECT("'DA Injection'!"&amp;"2:2"),0)+1),"$1","")&amp;":"&amp;SUBSTITUTE(ADDRESS(1,MATCH(I$3,INDIRECT("'DA Injection'!"&amp;"2:2"),0)+1),"$1","")),'DA Injection'!$P:$P,"Plan",'DA Injection'!$G:$G,$B47))*$F47*$G47</f>
        <v>0</v>
      </c>
      <c r="J47" s="284">
        <f ca="1">(SUMIFS(INDIRECT("'DA Injection'!"&amp;SUBSTITUTE(ADDRESS(1,MATCH(J$3,INDIRECT("'DA Injection'!"&amp;"2:2"),0)),"$1","")&amp;":"&amp;SUBSTITUTE(ADDRESS(1,MATCH(J$3,INDIRECT("'DA Injection'!"&amp;"2:2"),0)),"$1","")),'DA Injection'!$P:$P,"Plan",'DA Injection'!$G:$G,$B47)+SUMIFS(INDIRECT("'DA Injection'!"&amp;SUBSTITUTE(ADDRESS(1,MATCH(J$3,INDIRECT("'DA Injection'!"&amp;"2:2"),0)+1),"$1","")&amp;":"&amp;SUBSTITUTE(ADDRESS(1,MATCH(J$3,INDIRECT("'DA Injection'!"&amp;"2:2"),0)+1),"$1","")),'DA Injection'!$P:$P,"Plan",'DA Injection'!$G:$G,$B47))*$F47*$G47</f>
        <v>0</v>
      </c>
      <c r="K47" s="284">
        <f ca="1">(SUMIFS(INDIRECT("'DA Injection'!"&amp;SUBSTITUTE(ADDRESS(1,MATCH(K$3,INDIRECT("'DA Injection'!"&amp;"2:2"),0)),"$1","")&amp;":"&amp;SUBSTITUTE(ADDRESS(1,MATCH(K$3,INDIRECT("'DA Injection'!"&amp;"2:2"),0)),"$1","")),'DA Injection'!$P:$P,"Plan",'DA Injection'!$G:$G,$B47)+SUMIFS(INDIRECT("'DA Injection'!"&amp;SUBSTITUTE(ADDRESS(1,MATCH(K$3,INDIRECT("'DA Injection'!"&amp;"2:2"),0)+1),"$1","")&amp;":"&amp;SUBSTITUTE(ADDRESS(1,MATCH(K$3,INDIRECT("'DA Injection'!"&amp;"2:2"),0)+1),"$1","")),'DA Injection'!$P:$P,"Plan",'DA Injection'!$G:$G,$B47))*$F47*$G47</f>
        <v>0</v>
      </c>
      <c r="L47" s="284">
        <f ca="1">(SUMIFS(INDIRECT("'DA Injection'!"&amp;SUBSTITUTE(ADDRESS(1,MATCH(L$3,INDIRECT("'DA Injection'!"&amp;"2:2"),0)),"$1","")&amp;":"&amp;SUBSTITUTE(ADDRESS(1,MATCH(L$3,INDIRECT("'DA Injection'!"&amp;"2:2"),0)),"$1","")),'DA Injection'!$P:$P,"Plan",'DA Injection'!$G:$G,$B47)+SUMIFS(INDIRECT("'DA Injection'!"&amp;SUBSTITUTE(ADDRESS(1,MATCH(L$3,INDIRECT("'DA Injection'!"&amp;"2:2"),0)+1),"$1","")&amp;":"&amp;SUBSTITUTE(ADDRESS(1,MATCH(L$3,INDIRECT("'DA Injection'!"&amp;"2:2"),0)+1),"$1","")),'DA Injection'!$P:$P,"Plan",'DA Injection'!$G:$G,$B47))*$F47*$G47</f>
        <v>0</v>
      </c>
      <c r="M47" s="284">
        <f ca="1">(SUMIFS(INDIRECT("'DA Injection'!"&amp;SUBSTITUTE(ADDRESS(1,MATCH(M$3,INDIRECT("'DA Injection'!"&amp;"2:2"),0)),"$1","")&amp;":"&amp;SUBSTITUTE(ADDRESS(1,MATCH(M$3,INDIRECT("'DA Injection'!"&amp;"2:2"),0)),"$1","")),'DA Injection'!$P:$P,"Plan",'DA Injection'!$G:$G,$B47)+SUMIFS(INDIRECT("'DA Injection'!"&amp;SUBSTITUTE(ADDRESS(1,MATCH(M$3,INDIRECT("'DA Injection'!"&amp;"2:2"),0)+1),"$1","")&amp;":"&amp;SUBSTITUTE(ADDRESS(1,MATCH(M$3,INDIRECT("'DA Injection'!"&amp;"2:2"),0)+1),"$1","")),'DA Injection'!$P:$P,"Plan",'DA Injection'!$G:$G,$B47))*$F47*$G47</f>
        <v>0</v>
      </c>
      <c r="N47" s="284">
        <f ca="1">(SUMIFS(INDIRECT("'DA Injection'!"&amp;SUBSTITUTE(ADDRESS(1,MATCH(N$3,INDIRECT("'DA Injection'!"&amp;"2:2"),0)),"$1","")&amp;":"&amp;SUBSTITUTE(ADDRESS(1,MATCH(N$3,INDIRECT("'DA Injection'!"&amp;"2:2"),0)),"$1","")),'DA Injection'!$P:$P,"Plan",'DA Injection'!$G:$G,$B47)+SUMIFS(INDIRECT("'DA Injection'!"&amp;SUBSTITUTE(ADDRESS(1,MATCH(N$3,INDIRECT("'DA Injection'!"&amp;"2:2"),0)+1),"$1","")&amp;":"&amp;SUBSTITUTE(ADDRESS(1,MATCH(N$3,INDIRECT("'DA Injection'!"&amp;"2:2"),0)+1),"$1","")),'DA Injection'!$P:$P,"Plan",'DA Injection'!$G:$G,$B47))*$F47*$G47</f>
        <v>0</v>
      </c>
      <c r="O47" s="284">
        <f ca="1">(SUMIFS(INDIRECT("'DA Injection'!"&amp;SUBSTITUTE(ADDRESS(1,MATCH(O$3,INDIRECT("'DA Injection'!"&amp;"2:2"),0)),"$1","")&amp;":"&amp;SUBSTITUTE(ADDRESS(1,MATCH(O$3,INDIRECT("'DA Injection'!"&amp;"2:2"),0)),"$1","")),'DA Injection'!$P:$P,"Plan",'DA Injection'!$G:$G,$B47)+SUMIFS(INDIRECT("'DA Injection'!"&amp;SUBSTITUTE(ADDRESS(1,MATCH(O$3,INDIRECT("'DA Injection'!"&amp;"2:2"),0)+1),"$1","")&amp;":"&amp;SUBSTITUTE(ADDRESS(1,MATCH(O$3,INDIRECT("'DA Injection'!"&amp;"2:2"),0)+1),"$1","")),'DA Injection'!$P:$P,"Plan",'DA Injection'!$G:$G,$B47))*$F47*$G47</f>
        <v>0</v>
      </c>
      <c r="P47" s="284">
        <f ca="1">(SUMIFS(INDIRECT("'DA Injection'!"&amp;SUBSTITUTE(ADDRESS(1,MATCH(P$3,INDIRECT("'DA Injection'!"&amp;"2:2"),0)),"$1","")&amp;":"&amp;SUBSTITUTE(ADDRESS(1,MATCH(P$3,INDIRECT("'DA Injection'!"&amp;"2:2"),0)),"$1","")),'DA Injection'!$P:$P,"Plan",'DA Injection'!$G:$G,$B47)+SUMIFS(INDIRECT("'DA Injection'!"&amp;SUBSTITUTE(ADDRESS(1,MATCH(P$3,INDIRECT("'DA Injection'!"&amp;"2:2"),0)+1),"$1","")&amp;":"&amp;SUBSTITUTE(ADDRESS(1,MATCH(P$3,INDIRECT("'DA Injection'!"&amp;"2:2"),0)+1),"$1","")),'DA Injection'!$P:$P,"Plan",'DA Injection'!$G:$G,$B47))*$F47*$G47</f>
        <v>0</v>
      </c>
      <c r="Q47" s="284">
        <f ca="1">(SUMIFS(INDIRECT("'DA Injection'!"&amp;SUBSTITUTE(ADDRESS(1,MATCH(Q$3,INDIRECT("'DA Injection'!"&amp;"2:2"),0)),"$1","")&amp;":"&amp;SUBSTITUTE(ADDRESS(1,MATCH(Q$3,INDIRECT("'DA Injection'!"&amp;"2:2"),0)),"$1","")),'DA Injection'!$P:$P,"Plan",'DA Injection'!$G:$G,$B47)+SUMIFS(INDIRECT("'DA Injection'!"&amp;SUBSTITUTE(ADDRESS(1,MATCH(Q$3,INDIRECT("'DA Injection'!"&amp;"2:2"),0)+1),"$1","")&amp;":"&amp;SUBSTITUTE(ADDRESS(1,MATCH(Q$3,INDIRECT("'DA Injection'!"&amp;"2:2"),0)+1),"$1","")),'DA Injection'!$P:$P,"Plan",'DA Injection'!$G:$G,$B47))*$F47*$G47</f>
        <v>0</v>
      </c>
      <c r="R47" s="284">
        <f ca="1">(SUMIFS(INDIRECT("'DA Injection'!"&amp;SUBSTITUTE(ADDRESS(1,MATCH(R$3,INDIRECT("'DA Injection'!"&amp;"2:2"),0)),"$1","")&amp;":"&amp;SUBSTITUTE(ADDRESS(1,MATCH(R$3,INDIRECT("'DA Injection'!"&amp;"2:2"),0)),"$1","")),'DA Injection'!$P:$P,"Plan",'DA Injection'!$G:$G,$B47)+SUMIFS(INDIRECT("'DA Injection'!"&amp;SUBSTITUTE(ADDRESS(1,MATCH(R$3,INDIRECT("'DA Injection'!"&amp;"2:2"),0)+1),"$1","")&amp;":"&amp;SUBSTITUTE(ADDRESS(1,MATCH(R$3,INDIRECT("'DA Injection'!"&amp;"2:2"),0)+1),"$1","")),'DA Injection'!$P:$P,"Plan",'DA Injection'!$G:$G,$B47))*$F47*$G47</f>
        <v>0</v>
      </c>
    </row>
    <row r="48" spans="2:18">
      <c r="B48" s="282" t="s">
        <v>65</v>
      </c>
      <c r="C48" s="282">
        <f>IFERROR(VLOOKUP(B48,'Code List'!B:J,2,0),"")</f>
        <v>15</v>
      </c>
      <c r="D48" s="205" t="str">
        <f>IFERROR(VLOOKUP(B48,'Code List'!B:J,8,0),"")</f>
        <v>0103-003252</v>
      </c>
      <c r="E48" s="205" t="str">
        <f>IFERROR(VLOOKUP(B48,'Code List'!B:J,7,0),"")</f>
        <v>HIPS</v>
      </c>
      <c r="F48" s="205">
        <v>1</v>
      </c>
      <c r="G48" s="201">
        <f>VLOOKUP(B48,'Code List'!B:J,9,0)</f>
        <v>62.1</v>
      </c>
      <c r="H48" s="367">
        <f t="shared" ca="1" si="2"/>
        <v>0</v>
      </c>
      <c r="I48" s="284">
        <f ca="1">(SUMIFS(INDIRECT("'DA Injection'!"&amp;SUBSTITUTE(ADDRESS(1,MATCH(I$3,INDIRECT("'DA Injection'!"&amp;"2:2"),0)),"$1","")&amp;":"&amp;SUBSTITUTE(ADDRESS(1,MATCH(I$3,INDIRECT("'DA Injection'!"&amp;"2:2"),0)),"$1","")),'DA Injection'!$P:$P,"Plan",'DA Injection'!$G:$G,$B48)+SUMIFS(INDIRECT("'DA Injection'!"&amp;SUBSTITUTE(ADDRESS(1,MATCH(I$3,INDIRECT("'DA Injection'!"&amp;"2:2"),0)+1),"$1","")&amp;":"&amp;SUBSTITUTE(ADDRESS(1,MATCH(I$3,INDIRECT("'DA Injection'!"&amp;"2:2"),0)+1),"$1","")),'DA Injection'!$P:$P,"Plan",'DA Injection'!$G:$G,$B48))*$F48*$G48</f>
        <v>0</v>
      </c>
      <c r="J48" s="284">
        <f ca="1">(SUMIFS(INDIRECT("'DA Injection'!"&amp;SUBSTITUTE(ADDRESS(1,MATCH(J$3,INDIRECT("'DA Injection'!"&amp;"2:2"),0)),"$1","")&amp;":"&amp;SUBSTITUTE(ADDRESS(1,MATCH(J$3,INDIRECT("'DA Injection'!"&amp;"2:2"),0)),"$1","")),'DA Injection'!$P:$P,"Plan",'DA Injection'!$G:$G,$B48)+SUMIFS(INDIRECT("'DA Injection'!"&amp;SUBSTITUTE(ADDRESS(1,MATCH(J$3,INDIRECT("'DA Injection'!"&amp;"2:2"),0)+1),"$1","")&amp;":"&amp;SUBSTITUTE(ADDRESS(1,MATCH(J$3,INDIRECT("'DA Injection'!"&amp;"2:2"),0)+1),"$1","")),'DA Injection'!$P:$P,"Plan",'DA Injection'!$G:$G,$B48))*$F48*$G48</f>
        <v>0</v>
      </c>
      <c r="K48" s="284">
        <f ca="1">(SUMIFS(INDIRECT("'DA Injection'!"&amp;SUBSTITUTE(ADDRESS(1,MATCH(K$3,INDIRECT("'DA Injection'!"&amp;"2:2"),0)),"$1","")&amp;":"&amp;SUBSTITUTE(ADDRESS(1,MATCH(K$3,INDIRECT("'DA Injection'!"&amp;"2:2"),0)),"$1","")),'DA Injection'!$P:$P,"Plan",'DA Injection'!$G:$G,$B48)+SUMIFS(INDIRECT("'DA Injection'!"&amp;SUBSTITUTE(ADDRESS(1,MATCH(K$3,INDIRECT("'DA Injection'!"&amp;"2:2"),0)+1),"$1","")&amp;":"&amp;SUBSTITUTE(ADDRESS(1,MATCH(K$3,INDIRECT("'DA Injection'!"&amp;"2:2"),0)+1),"$1","")),'DA Injection'!$P:$P,"Plan",'DA Injection'!$G:$G,$B48))*$F48*$G48</f>
        <v>0</v>
      </c>
      <c r="L48" s="284">
        <f ca="1">(SUMIFS(INDIRECT("'DA Injection'!"&amp;SUBSTITUTE(ADDRESS(1,MATCH(L$3,INDIRECT("'DA Injection'!"&amp;"2:2"),0)),"$1","")&amp;":"&amp;SUBSTITUTE(ADDRESS(1,MATCH(L$3,INDIRECT("'DA Injection'!"&amp;"2:2"),0)),"$1","")),'DA Injection'!$P:$P,"Plan",'DA Injection'!$G:$G,$B48)+SUMIFS(INDIRECT("'DA Injection'!"&amp;SUBSTITUTE(ADDRESS(1,MATCH(L$3,INDIRECT("'DA Injection'!"&amp;"2:2"),0)+1),"$1","")&amp;":"&amp;SUBSTITUTE(ADDRESS(1,MATCH(L$3,INDIRECT("'DA Injection'!"&amp;"2:2"),0)+1),"$1","")),'DA Injection'!$P:$P,"Plan",'DA Injection'!$G:$G,$B48))*$F48*$G48</f>
        <v>0</v>
      </c>
      <c r="M48" s="284">
        <f ca="1">(SUMIFS(INDIRECT("'DA Injection'!"&amp;SUBSTITUTE(ADDRESS(1,MATCH(M$3,INDIRECT("'DA Injection'!"&amp;"2:2"),0)),"$1","")&amp;":"&amp;SUBSTITUTE(ADDRESS(1,MATCH(M$3,INDIRECT("'DA Injection'!"&amp;"2:2"),0)),"$1","")),'DA Injection'!$P:$P,"Plan",'DA Injection'!$G:$G,$B48)+SUMIFS(INDIRECT("'DA Injection'!"&amp;SUBSTITUTE(ADDRESS(1,MATCH(M$3,INDIRECT("'DA Injection'!"&amp;"2:2"),0)+1),"$1","")&amp;":"&amp;SUBSTITUTE(ADDRESS(1,MATCH(M$3,INDIRECT("'DA Injection'!"&amp;"2:2"),0)+1),"$1","")),'DA Injection'!$P:$P,"Plan",'DA Injection'!$G:$G,$B48))*$F48*$G48</f>
        <v>0</v>
      </c>
      <c r="N48" s="284">
        <f ca="1">(SUMIFS(INDIRECT("'DA Injection'!"&amp;SUBSTITUTE(ADDRESS(1,MATCH(N$3,INDIRECT("'DA Injection'!"&amp;"2:2"),0)),"$1","")&amp;":"&amp;SUBSTITUTE(ADDRESS(1,MATCH(N$3,INDIRECT("'DA Injection'!"&amp;"2:2"),0)),"$1","")),'DA Injection'!$P:$P,"Plan",'DA Injection'!$G:$G,$B48)+SUMIFS(INDIRECT("'DA Injection'!"&amp;SUBSTITUTE(ADDRESS(1,MATCH(N$3,INDIRECT("'DA Injection'!"&amp;"2:2"),0)+1),"$1","")&amp;":"&amp;SUBSTITUTE(ADDRESS(1,MATCH(N$3,INDIRECT("'DA Injection'!"&amp;"2:2"),0)+1),"$1","")),'DA Injection'!$P:$P,"Plan",'DA Injection'!$G:$G,$B48))*$F48*$G48</f>
        <v>0</v>
      </c>
      <c r="O48" s="284">
        <f ca="1">(SUMIFS(INDIRECT("'DA Injection'!"&amp;SUBSTITUTE(ADDRESS(1,MATCH(O$3,INDIRECT("'DA Injection'!"&amp;"2:2"),0)),"$1","")&amp;":"&amp;SUBSTITUTE(ADDRESS(1,MATCH(O$3,INDIRECT("'DA Injection'!"&amp;"2:2"),0)),"$1","")),'DA Injection'!$P:$P,"Plan",'DA Injection'!$G:$G,$B48)+SUMIFS(INDIRECT("'DA Injection'!"&amp;SUBSTITUTE(ADDRESS(1,MATCH(O$3,INDIRECT("'DA Injection'!"&amp;"2:2"),0)+1),"$1","")&amp;":"&amp;SUBSTITUTE(ADDRESS(1,MATCH(O$3,INDIRECT("'DA Injection'!"&amp;"2:2"),0)+1),"$1","")),'DA Injection'!$P:$P,"Plan",'DA Injection'!$G:$G,$B48))*$F48*$G48</f>
        <v>0</v>
      </c>
      <c r="P48" s="284">
        <f ca="1">(SUMIFS(INDIRECT("'DA Injection'!"&amp;SUBSTITUTE(ADDRESS(1,MATCH(P$3,INDIRECT("'DA Injection'!"&amp;"2:2"),0)),"$1","")&amp;":"&amp;SUBSTITUTE(ADDRESS(1,MATCH(P$3,INDIRECT("'DA Injection'!"&amp;"2:2"),0)),"$1","")),'DA Injection'!$P:$P,"Plan",'DA Injection'!$G:$G,$B48)+SUMIFS(INDIRECT("'DA Injection'!"&amp;SUBSTITUTE(ADDRESS(1,MATCH(P$3,INDIRECT("'DA Injection'!"&amp;"2:2"),0)+1),"$1","")&amp;":"&amp;SUBSTITUTE(ADDRESS(1,MATCH(P$3,INDIRECT("'DA Injection'!"&amp;"2:2"),0)+1),"$1","")),'DA Injection'!$P:$P,"Plan",'DA Injection'!$G:$G,$B48))*$F48*$G48</f>
        <v>0</v>
      </c>
      <c r="Q48" s="284">
        <f ca="1">(SUMIFS(INDIRECT("'DA Injection'!"&amp;SUBSTITUTE(ADDRESS(1,MATCH(Q$3,INDIRECT("'DA Injection'!"&amp;"2:2"),0)),"$1","")&amp;":"&amp;SUBSTITUTE(ADDRESS(1,MATCH(Q$3,INDIRECT("'DA Injection'!"&amp;"2:2"),0)),"$1","")),'DA Injection'!$P:$P,"Plan",'DA Injection'!$G:$G,$B48)+SUMIFS(INDIRECT("'DA Injection'!"&amp;SUBSTITUTE(ADDRESS(1,MATCH(Q$3,INDIRECT("'DA Injection'!"&amp;"2:2"),0)+1),"$1","")&amp;":"&amp;SUBSTITUTE(ADDRESS(1,MATCH(Q$3,INDIRECT("'DA Injection'!"&amp;"2:2"),0)+1),"$1","")),'DA Injection'!$P:$P,"Plan",'DA Injection'!$G:$G,$B48))*$F48*$G48</f>
        <v>0</v>
      </c>
      <c r="R48" s="284">
        <f ca="1">(SUMIFS(INDIRECT("'DA Injection'!"&amp;SUBSTITUTE(ADDRESS(1,MATCH(R$3,INDIRECT("'DA Injection'!"&amp;"2:2"),0)),"$1","")&amp;":"&amp;SUBSTITUTE(ADDRESS(1,MATCH(R$3,INDIRECT("'DA Injection'!"&amp;"2:2"),0)),"$1","")),'DA Injection'!$P:$P,"Plan",'DA Injection'!$G:$G,$B48)+SUMIFS(INDIRECT("'DA Injection'!"&amp;SUBSTITUTE(ADDRESS(1,MATCH(R$3,INDIRECT("'DA Injection'!"&amp;"2:2"),0)+1),"$1","")&amp;":"&amp;SUBSTITUTE(ADDRESS(1,MATCH(R$3,INDIRECT("'DA Injection'!"&amp;"2:2"),0)+1),"$1","")),'DA Injection'!$P:$P,"Plan",'DA Injection'!$G:$G,$B48))*$F48*$G48</f>
        <v>0</v>
      </c>
    </row>
    <row r="49" spans="2:18" ht="25.5">
      <c r="B49" s="282" t="s">
        <v>53</v>
      </c>
      <c r="C49" s="282">
        <f>IFERROR(VLOOKUP(B49,'Code List'!B:J,2,0),"")</f>
        <v>15</v>
      </c>
      <c r="D49" s="205" t="str">
        <f>IFERROR(VLOOKUP(B49,'Code List'!B:J,8,0),"")</f>
        <v>0103-001846
0103-009569</v>
      </c>
      <c r="E49" s="205" t="str">
        <f>IFERROR(VLOOKUP(B49,'Code List'!B:J,7,0),"")</f>
        <v>PP/BJ750+MB INOX GRAY</v>
      </c>
      <c r="F49" s="299"/>
      <c r="G49" s="201">
        <f>VLOOKUP(B49,'Code List'!B:J,9,0)</f>
        <v>22.5</v>
      </c>
      <c r="H49" s="367">
        <f t="shared" ca="1" si="2"/>
        <v>0</v>
      </c>
      <c r="I49" s="284">
        <f ca="1">(SUMIFS(INDIRECT("'DA Injection'!"&amp;SUBSTITUTE(ADDRESS(1,MATCH(I$3,INDIRECT("'DA Injection'!"&amp;"2:2"),0)),"$1","")&amp;":"&amp;SUBSTITUTE(ADDRESS(1,MATCH(I$3,INDIRECT("'DA Injection'!"&amp;"2:2"),0)),"$1","")),'DA Injection'!$P:$P,"Plan",'DA Injection'!$G:$G,$B49)+SUMIFS(INDIRECT("'DA Injection'!"&amp;SUBSTITUTE(ADDRESS(1,MATCH(I$3,INDIRECT("'DA Injection'!"&amp;"2:2"),0)+1),"$1","")&amp;":"&amp;SUBSTITUTE(ADDRESS(1,MATCH(I$3,INDIRECT("'DA Injection'!"&amp;"2:2"),0)+1),"$1","")),'DA Injection'!$P:$P,"Plan",'DA Injection'!$G:$G,$B49))*$F49*$G49</f>
        <v>0</v>
      </c>
      <c r="J49" s="284">
        <f ca="1">(SUMIFS(INDIRECT("'DA Injection'!"&amp;SUBSTITUTE(ADDRESS(1,MATCH(J$3,INDIRECT("'DA Injection'!"&amp;"2:2"),0)),"$1","")&amp;":"&amp;SUBSTITUTE(ADDRESS(1,MATCH(J$3,INDIRECT("'DA Injection'!"&amp;"2:2"),0)),"$1","")),'DA Injection'!$P:$P,"Plan",'DA Injection'!$G:$G,$B49)+SUMIFS(INDIRECT("'DA Injection'!"&amp;SUBSTITUTE(ADDRESS(1,MATCH(J$3,INDIRECT("'DA Injection'!"&amp;"2:2"),0)+1),"$1","")&amp;":"&amp;SUBSTITUTE(ADDRESS(1,MATCH(J$3,INDIRECT("'DA Injection'!"&amp;"2:2"),0)+1),"$1","")),'DA Injection'!$P:$P,"Plan",'DA Injection'!$G:$G,$B49))*$F49*$G49</f>
        <v>0</v>
      </c>
      <c r="K49" s="284">
        <f ca="1">(SUMIFS(INDIRECT("'DA Injection'!"&amp;SUBSTITUTE(ADDRESS(1,MATCH(K$3,INDIRECT("'DA Injection'!"&amp;"2:2"),0)),"$1","")&amp;":"&amp;SUBSTITUTE(ADDRESS(1,MATCH(K$3,INDIRECT("'DA Injection'!"&amp;"2:2"),0)),"$1","")),'DA Injection'!$P:$P,"Plan",'DA Injection'!$G:$G,$B49)+SUMIFS(INDIRECT("'DA Injection'!"&amp;SUBSTITUTE(ADDRESS(1,MATCH(K$3,INDIRECT("'DA Injection'!"&amp;"2:2"),0)+1),"$1","")&amp;":"&amp;SUBSTITUTE(ADDRESS(1,MATCH(K$3,INDIRECT("'DA Injection'!"&amp;"2:2"),0)+1),"$1","")),'DA Injection'!$P:$P,"Plan",'DA Injection'!$G:$G,$B49))*$F49*$G49</f>
        <v>0</v>
      </c>
      <c r="L49" s="284">
        <f ca="1">(SUMIFS(INDIRECT("'DA Injection'!"&amp;SUBSTITUTE(ADDRESS(1,MATCH(L$3,INDIRECT("'DA Injection'!"&amp;"2:2"),0)),"$1","")&amp;":"&amp;SUBSTITUTE(ADDRESS(1,MATCH(L$3,INDIRECT("'DA Injection'!"&amp;"2:2"),0)),"$1","")),'DA Injection'!$P:$P,"Plan",'DA Injection'!$G:$G,$B49)+SUMIFS(INDIRECT("'DA Injection'!"&amp;SUBSTITUTE(ADDRESS(1,MATCH(L$3,INDIRECT("'DA Injection'!"&amp;"2:2"),0)+1),"$1","")&amp;":"&amp;SUBSTITUTE(ADDRESS(1,MATCH(L$3,INDIRECT("'DA Injection'!"&amp;"2:2"),0)+1),"$1","")),'DA Injection'!$P:$P,"Plan",'DA Injection'!$G:$G,$B49))*$F49*$G49</f>
        <v>0</v>
      </c>
      <c r="M49" s="284">
        <f ca="1">(SUMIFS(INDIRECT("'DA Injection'!"&amp;SUBSTITUTE(ADDRESS(1,MATCH(M$3,INDIRECT("'DA Injection'!"&amp;"2:2"),0)),"$1","")&amp;":"&amp;SUBSTITUTE(ADDRESS(1,MATCH(M$3,INDIRECT("'DA Injection'!"&amp;"2:2"),0)),"$1","")),'DA Injection'!$P:$P,"Plan",'DA Injection'!$G:$G,$B49)+SUMIFS(INDIRECT("'DA Injection'!"&amp;SUBSTITUTE(ADDRESS(1,MATCH(M$3,INDIRECT("'DA Injection'!"&amp;"2:2"),0)+1),"$1","")&amp;":"&amp;SUBSTITUTE(ADDRESS(1,MATCH(M$3,INDIRECT("'DA Injection'!"&amp;"2:2"),0)+1),"$1","")),'DA Injection'!$P:$P,"Plan",'DA Injection'!$G:$G,$B49))*$F49*$G49</f>
        <v>0</v>
      </c>
      <c r="N49" s="284">
        <f ca="1">(SUMIFS(INDIRECT("'DA Injection'!"&amp;SUBSTITUTE(ADDRESS(1,MATCH(N$3,INDIRECT("'DA Injection'!"&amp;"2:2"),0)),"$1","")&amp;":"&amp;SUBSTITUTE(ADDRESS(1,MATCH(N$3,INDIRECT("'DA Injection'!"&amp;"2:2"),0)),"$1","")),'DA Injection'!$P:$P,"Plan",'DA Injection'!$G:$G,$B49)+SUMIFS(INDIRECT("'DA Injection'!"&amp;SUBSTITUTE(ADDRESS(1,MATCH(N$3,INDIRECT("'DA Injection'!"&amp;"2:2"),0)+1),"$1","")&amp;":"&amp;SUBSTITUTE(ADDRESS(1,MATCH(N$3,INDIRECT("'DA Injection'!"&amp;"2:2"),0)+1),"$1","")),'DA Injection'!$P:$P,"Plan",'DA Injection'!$G:$G,$B49))*$F49*$G49</f>
        <v>0</v>
      </c>
      <c r="O49" s="284">
        <f ca="1">(SUMIFS(INDIRECT("'DA Injection'!"&amp;SUBSTITUTE(ADDRESS(1,MATCH(O$3,INDIRECT("'DA Injection'!"&amp;"2:2"),0)),"$1","")&amp;":"&amp;SUBSTITUTE(ADDRESS(1,MATCH(O$3,INDIRECT("'DA Injection'!"&amp;"2:2"),0)),"$1","")),'DA Injection'!$P:$P,"Plan",'DA Injection'!$G:$G,$B49)+SUMIFS(INDIRECT("'DA Injection'!"&amp;SUBSTITUTE(ADDRESS(1,MATCH(O$3,INDIRECT("'DA Injection'!"&amp;"2:2"),0)+1),"$1","")&amp;":"&amp;SUBSTITUTE(ADDRESS(1,MATCH(O$3,INDIRECT("'DA Injection'!"&amp;"2:2"),0)+1),"$1","")),'DA Injection'!$P:$P,"Plan",'DA Injection'!$G:$G,$B49))*$F49*$G49</f>
        <v>0</v>
      </c>
      <c r="P49" s="284">
        <f ca="1">(SUMIFS(INDIRECT("'DA Injection'!"&amp;SUBSTITUTE(ADDRESS(1,MATCH(P$3,INDIRECT("'DA Injection'!"&amp;"2:2"),0)),"$1","")&amp;":"&amp;SUBSTITUTE(ADDRESS(1,MATCH(P$3,INDIRECT("'DA Injection'!"&amp;"2:2"),0)),"$1","")),'DA Injection'!$P:$P,"Plan",'DA Injection'!$G:$G,$B49)+SUMIFS(INDIRECT("'DA Injection'!"&amp;SUBSTITUTE(ADDRESS(1,MATCH(P$3,INDIRECT("'DA Injection'!"&amp;"2:2"),0)+1),"$1","")&amp;":"&amp;SUBSTITUTE(ADDRESS(1,MATCH(P$3,INDIRECT("'DA Injection'!"&amp;"2:2"),0)+1),"$1","")),'DA Injection'!$P:$P,"Plan",'DA Injection'!$G:$G,$B49))*$F49*$G49</f>
        <v>0</v>
      </c>
      <c r="Q49" s="284">
        <f ca="1">(SUMIFS(INDIRECT("'DA Injection'!"&amp;SUBSTITUTE(ADDRESS(1,MATCH(Q$3,INDIRECT("'DA Injection'!"&amp;"2:2"),0)),"$1","")&amp;":"&amp;SUBSTITUTE(ADDRESS(1,MATCH(Q$3,INDIRECT("'DA Injection'!"&amp;"2:2"),0)),"$1","")),'DA Injection'!$P:$P,"Plan",'DA Injection'!$G:$G,$B49)+SUMIFS(INDIRECT("'DA Injection'!"&amp;SUBSTITUTE(ADDRESS(1,MATCH(Q$3,INDIRECT("'DA Injection'!"&amp;"2:2"),0)+1),"$1","")&amp;":"&amp;SUBSTITUTE(ADDRESS(1,MATCH(Q$3,INDIRECT("'DA Injection'!"&amp;"2:2"),0)+1),"$1","")),'DA Injection'!$P:$P,"Plan",'DA Injection'!$G:$G,$B49))*$F49*$G49</f>
        <v>0</v>
      </c>
      <c r="R49" s="284">
        <f ca="1">(SUMIFS(INDIRECT("'DA Injection'!"&amp;SUBSTITUTE(ADDRESS(1,MATCH(R$3,INDIRECT("'DA Injection'!"&amp;"2:2"),0)),"$1","")&amp;":"&amp;SUBSTITUTE(ADDRESS(1,MATCH(R$3,INDIRECT("'DA Injection'!"&amp;"2:2"),0)),"$1","")),'DA Injection'!$P:$P,"Plan",'DA Injection'!$G:$G,$B49)+SUMIFS(INDIRECT("'DA Injection'!"&amp;SUBSTITUTE(ADDRESS(1,MATCH(R$3,INDIRECT("'DA Injection'!"&amp;"2:2"),0)+1),"$1","")&amp;":"&amp;SUBSTITUTE(ADDRESS(1,MATCH(R$3,INDIRECT("'DA Injection'!"&amp;"2:2"),0)+1),"$1","")),'DA Injection'!$P:$P,"Plan",'DA Injection'!$G:$G,$B49))*$F49*$G49</f>
        <v>0</v>
      </c>
    </row>
    <row r="50" spans="2:18">
      <c r="B50" s="300" t="s">
        <v>53</v>
      </c>
      <c r="C50" s="300"/>
      <c r="D50" s="301" t="s">
        <v>986</v>
      </c>
      <c r="E50" s="301"/>
      <c r="F50" s="301"/>
      <c r="G50" s="300">
        <f>VLOOKUP(B50,'Code List'!B:J,9,0)</f>
        <v>22.5</v>
      </c>
      <c r="H50" s="367">
        <f t="shared" ca="1" si="2"/>
        <v>0</v>
      </c>
      <c r="I50" s="284">
        <f ca="1">(SUMIFS(INDIRECT("'DA Injection'!"&amp;SUBSTITUTE(ADDRESS(1,MATCH(I$3,INDIRECT("'DA Injection'!"&amp;"2:2"),0)),"$1","")&amp;":"&amp;SUBSTITUTE(ADDRESS(1,MATCH(I$3,INDIRECT("'DA Injection'!"&amp;"2:2"),0)),"$1","")),'DA Injection'!$P:$P,"Plan",'DA Injection'!$G:$G,$B50)+SUMIFS(INDIRECT("'DA Injection'!"&amp;SUBSTITUTE(ADDRESS(1,MATCH(I$3,INDIRECT("'DA Injection'!"&amp;"2:2"),0)+1),"$1","")&amp;":"&amp;SUBSTITUTE(ADDRESS(1,MATCH(I$3,INDIRECT("'DA Injection'!"&amp;"2:2"),0)+1),"$1","")),'DA Injection'!$P:$P,"Plan",'DA Injection'!$G:$G,$B50))*$F50*$G50</f>
        <v>0</v>
      </c>
      <c r="J50" s="284">
        <f ca="1">(SUMIFS(INDIRECT("'DA Injection'!"&amp;SUBSTITUTE(ADDRESS(1,MATCH(J$3,INDIRECT("'DA Injection'!"&amp;"2:2"),0)),"$1","")&amp;":"&amp;SUBSTITUTE(ADDRESS(1,MATCH(J$3,INDIRECT("'DA Injection'!"&amp;"2:2"),0)),"$1","")),'DA Injection'!$P:$P,"Plan",'DA Injection'!$G:$G,$B50)+SUMIFS(INDIRECT("'DA Injection'!"&amp;SUBSTITUTE(ADDRESS(1,MATCH(J$3,INDIRECT("'DA Injection'!"&amp;"2:2"),0)+1),"$1","")&amp;":"&amp;SUBSTITUTE(ADDRESS(1,MATCH(J$3,INDIRECT("'DA Injection'!"&amp;"2:2"),0)+1),"$1","")),'DA Injection'!$P:$P,"Plan",'DA Injection'!$G:$G,$B50))*$F50*$G50</f>
        <v>0</v>
      </c>
      <c r="K50" s="284">
        <f ca="1">(SUMIFS(INDIRECT("'DA Injection'!"&amp;SUBSTITUTE(ADDRESS(1,MATCH(K$3,INDIRECT("'DA Injection'!"&amp;"2:2"),0)),"$1","")&amp;":"&amp;SUBSTITUTE(ADDRESS(1,MATCH(K$3,INDIRECT("'DA Injection'!"&amp;"2:2"),0)),"$1","")),'DA Injection'!$P:$P,"Plan",'DA Injection'!$G:$G,$B50)+SUMIFS(INDIRECT("'DA Injection'!"&amp;SUBSTITUTE(ADDRESS(1,MATCH(K$3,INDIRECT("'DA Injection'!"&amp;"2:2"),0)+1),"$1","")&amp;":"&amp;SUBSTITUTE(ADDRESS(1,MATCH(K$3,INDIRECT("'DA Injection'!"&amp;"2:2"),0)+1),"$1","")),'DA Injection'!$P:$P,"Plan",'DA Injection'!$G:$G,$B50))*$F50*$G50</f>
        <v>0</v>
      </c>
      <c r="L50" s="284">
        <f ca="1">(SUMIFS(INDIRECT("'DA Injection'!"&amp;SUBSTITUTE(ADDRESS(1,MATCH(L$3,INDIRECT("'DA Injection'!"&amp;"2:2"),0)),"$1","")&amp;":"&amp;SUBSTITUTE(ADDRESS(1,MATCH(L$3,INDIRECT("'DA Injection'!"&amp;"2:2"),0)),"$1","")),'DA Injection'!$P:$P,"Plan",'DA Injection'!$G:$G,$B50)+SUMIFS(INDIRECT("'DA Injection'!"&amp;SUBSTITUTE(ADDRESS(1,MATCH(L$3,INDIRECT("'DA Injection'!"&amp;"2:2"),0)+1),"$1","")&amp;":"&amp;SUBSTITUTE(ADDRESS(1,MATCH(L$3,INDIRECT("'DA Injection'!"&amp;"2:2"),0)+1),"$1","")),'DA Injection'!$P:$P,"Plan",'DA Injection'!$G:$G,$B50))*$F50*$G50</f>
        <v>0</v>
      </c>
      <c r="M50" s="284">
        <f ca="1">(SUMIFS(INDIRECT("'DA Injection'!"&amp;SUBSTITUTE(ADDRESS(1,MATCH(M$3,INDIRECT("'DA Injection'!"&amp;"2:2"),0)),"$1","")&amp;":"&amp;SUBSTITUTE(ADDRESS(1,MATCH(M$3,INDIRECT("'DA Injection'!"&amp;"2:2"),0)),"$1","")),'DA Injection'!$P:$P,"Plan",'DA Injection'!$G:$G,$B50)+SUMIFS(INDIRECT("'DA Injection'!"&amp;SUBSTITUTE(ADDRESS(1,MATCH(M$3,INDIRECT("'DA Injection'!"&amp;"2:2"),0)+1),"$1","")&amp;":"&amp;SUBSTITUTE(ADDRESS(1,MATCH(M$3,INDIRECT("'DA Injection'!"&amp;"2:2"),0)+1),"$1","")),'DA Injection'!$P:$P,"Plan",'DA Injection'!$G:$G,$B50))*$F50*$G50</f>
        <v>0</v>
      </c>
      <c r="N50" s="284">
        <f ca="1">(SUMIFS(INDIRECT("'DA Injection'!"&amp;SUBSTITUTE(ADDRESS(1,MATCH(N$3,INDIRECT("'DA Injection'!"&amp;"2:2"),0)),"$1","")&amp;":"&amp;SUBSTITUTE(ADDRESS(1,MATCH(N$3,INDIRECT("'DA Injection'!"&amp;"2:2"),0)),"$1","")),'DA Injection'!$P:$P,"Plan",'DA Injection'!$G:$G,$B50)+SUMIFS(INDIRECT("'DA Injection'!"&amp;SUBSTITUTE(ADDRESS(1,MATCH(N$3,INDIRECT("'DA Injection'!"&amp;"2:2"),0)+1),"$1","")&amp;":"&amp;SUBSTITUTE(ADDRESS(1,MATCH(N$3,INDIRECT("'DA Injection'!"&amp;"2:2"),0)+1),"$1","")),'DA Injection'!$P:$P,"Plan",'DA Injection'!$G:$G,$B50))*$F50*$G50</f>
        <v>0</v>
      </c>
      <c r="O50" s="284">
        <f ca="1">(SUMIFS(INDIRECT("'DA Injection'!"&amp;SUBSTITUTE(ADDRESS(1,MATCH(O$3,INDIRECT("'DA Injection'!"&amp;"2:2"),0)),"$1","")&amp;":"&amp;SUBSTITUTE(ADDRESS(1,MATCH(O$3,INDIRECT("'DA Injection'!"&amp;"2:2"),0)),"$1","")),'DA Injection'!$P:$P,"Plan",'DA Injection'!$G:$G,$B50)+SUMIFS(INDIRECT("'DA Injection'!"&amp;SUBSTITUTE(ADDRESS(1,MATCH(O$3,INDIRECT("'DA Injection'!"&amp;"2:2"),0)+1),"$1","")&amp;":"&amp;SUBSTITUTE(ADDRESS(1,MATCH(O$3,INDIRECT("'DA Injection'!"&amp;"2:2"),0)+1),"$1","")),'DA Injection'!$P:$P,"Plan",'DA Injection'!$G:$G,$B50))*$F50*$G50</f>
        <v>0</v>
      </c>
      <c r="P50" s="284">
        <f ca="1">(SUMIFS(INDIRECT("'DA Injection'!"&amp;SUBSTITUTE(ADDRESS(1,MATCH(P$3,INDIRECT("'DA Injection'!"&amp;"2:2"),0)),"$1","")&amp;":"&amp;SUBSTITUTE(ADDRESS(1,MATCH(P$3,INDIRECT("'DA Injection'!"&amp;"2:2"),0)),"$1","")),'DA Injection'!$P:$P,"Plan",'DA Injection'!$G:$G,$B50)+SUMIFS(INDIRECT("'DA Injection'!"&amp;SUBSTITUTE(ADDRESS(1,MATCH(P$3,INDIRECT("'DA Injection'!"&amp;"2:2"),0)+1),"$1","")&amp;":"&amp;SUBSTITUTE(ADDRESS(1,MATCH(P$3,INDIRECT("'DA Injection'!"&amp;"2:2"),0)+1),"$1","")),'DA Injection'!$P:$P,"Plan",'DA Injection'!$G:$G,$B50))*$F50*$G50</f>
        <v>0</v>
      </c>
      <c r="Q50" s="284">
        <f ca="1">(SUMIFS(INDIRECT("'DA Injection'!"&amp;SUBSTITUTE(ADDRESS(1,MATCH(Q$3,INDIRECT("'DA Injection'!"&amp;"2:2"),0)),"$1","")&amp;":"&amp;SUBSTITUTE(ADDRESS(1,MATCH(Q$3,INDIRECT("'DA Injection'!"&amp;"2:2"),0)),"$1","")),'DA Injection'!$P:$P,"Plan",'DA Injection'!$G:$G,$B50)+SUMIFS(INDIRECT("'DA Injection'!"&amp;SUBSTITUTE(ADDRESS(1,MATCH(Q$3,INDIRECT("'DA Injection'!"&amp;"2:2"),0)+1),"$1","")&amp;":"&amp;SUBSTITUTE(ADDRESS(1,MATCH(Q$3,INDIRECT("'DA Injection'!"&amp;"2:2"),0)+1),"$1","")),'DA Injection'!$P:$P,"Plan",'DA Injection'!$G:$G,$B50))*$F50*$G50</f>
        <v>0</v>
      </c>
      <c r="R50" s="284">
        <f ca="1">(SUMIFS(INDIRECT("'DA Injection'!"&amp;SUBSTITUTE(ADDRESS(1,MATCH(R$3,INDIRECT("'DA Injection'!"&amp;"2:2"),0)),"$1","")&amp;":"&amp;SUBSTITUTE(ADDRESS(1,MATCH(R$3,INDIRECT("'DA Injection'!"&amp;"2:2"),0)),"$1","")),'DA Injection'!$P:$P,"Plan",'DA Injection'!$G:$G,$B50)+SUMIFS(INDIRECT("'DA Injection'!"&amp;SUBSTITUTE(ADDRESS(1,MATCH(R$3,INDIRECT("'DA Injection'!"&amp;"2:2"),0)+1),"$1","")&amp;":"&amp;SUBSTITUTE(ADDRESS(1,MATCH(R$3,INDIRECT("'DA Injection'!"&amp;"2:2"),0)+1),"$1","")),'DA Injection'!$P:$P,"Plan",'DA Injection'!$G:$G,$B50))*$F50*$G50</f>
        <v>0</v>
      </c>
    </row>
    <row r="51" spans="2:18" ht="25.5">
      <c r="B51" s="282" t="s">
        <v>201</v>
      </c>
      <c r="C51" s="282">
        <f>IFERROR(VLOOKUP(B51,'Code List'!B:J,2,0),"")</f>
        <v>15</v>
      </c>
      <c r="D51" s="205" t="str">
        <f>IFERROR(VLOOKUP(B51,'Code List'!B:J,8,0),"")</f>
        <v>0103-001846
0103-002990</v>
      </c>
      <c r="E51" s="205" t="str">
        <f>IFERROR(VLOOKUP(B51,'Code List'!B:J,7,0),"")</f>
        <v>PP/P744J+MB  WHITE</v>
      </c>
      <c r="F51" s="299"/>
      <c r="G51" s="201">
        <f>VLOOKUP(B51,'Code List'!B:J,9,0)</f>
        <v>22.5</v>
      </c>
      <c r="H51" s="367">
        <f t="shared" ca="1" si="2"/>
        <v>0</v>
      </c>
      <c r="I51" s="284">
        <f ca="1">(SUMIFS(INDIRECT("'DA Injection'!"&amp;SUBSTITUTE(ADDRESS(1,MATCH(I$3,INDIRECT("'DA Injection'!"&amp;"2:2"),0)),"$1","")&amp;":"&amp;SUBSTITUTE(ADDRESS(1,MATCH(I$3,INDIRECT("'DA Injection'!"&amp;"2:2"),0)),"$1","")),'DA Injection'!$P:$P,"Plan",'DA Injection'!$G:$G,$B51)+SUMIFS(INDIRECT("'DA Injection'!"&amp;SUBSTITUTE(ADDRESS(1,MATCH(I$3,INDIRECT("'DA Injection'!"&amp;"2:2"),0)+1),"$1","")&amp;":"&amp;SUBSTITUTE(ADDRESS(1,MATCH(I$3,INDIRECT("'DA Injection'!"&amp;"2:2"),0)+1),"$1","")),'DA Injection'!$P:$P,"Plan",'DA Injection'!$G:$G,$B51))*$F51*$G51</f>
        <v>0</v>
      </c>
      <c r="J51" s="284">
        <f ca="1">(SUMIFS(INDIRECT("'DA Injection'!"&amp;SUBSTITUTE(ADDRESS(1,MATCH(J$3,INDIRECT("'DA Injection'!"&amp;"2:2"),0)),"$1","")&amp;":"&amp;SUBSTITUTE(ADDRESS(1,MATCH(J$3,INDIRECT("'DA Injection'!"&amp;"2:2"),0)),"$1","")),'DA Injection'!$P:$P,"Plan",'DA Injection'!$G:$G,$B51)+SUMIFS(INDIRECT("'DA Injection'!"&amp;SUBSTITUTE(ADDRESS(1,MATCH(J$3,INDIRECT("'DA Injection'!"&amp;"2:2"),0)+1),"$1","")&amp;":"&amp;SUBSTITUTE(ADDRESS(1,MATCH(J$3,INDIRECT("'DA Injection'!"&amp;"2:2"),0)+1),"$1","")),'DA Injection'!$P:$P,"Plan",'DA Injection'!$G:$G,$B51))*$F51*$G51</f>
        <v>0</v>
      </c>
      <c r="K51" s="284">
        <f ca="1">(SUMIFS(INDIRECT("'DA Injection'!"&amp;SUBSTITUTE(ADDRESS(1,MATCH(K$3,INDIRECT("'DA Injection'!"&amp;"2:2"),0)),"$1","")&amp;":"&amp;SUBSTITUTE(ADDRESS(1,MATCH(K$3,INDIRECT("'DA Injection'!"&amp;"2:2"),0)),"$1","")),'DA Injection'!$P:$P,"Plan",'DA Injection'!$G:$G,$B51)+SUMIFS(INDIRECT("'DA Injection'!"&amp;SUBSTITUTE(ADDRESS(1,MATCH(K$3,INDIRECT("'DA Injection'!"&amp;"2:2"),0)+1),"$1","")&amp;":"&amp;SUBSTITUTE(ADDRESS(1,MATCH(K$3,INDIRECT("'DA Injection'!"&amp;"2:2"),0)+1),"$1","")),'DA Injection'!$P:$P,"Plan",'DA Injection'!$G:$G,$B51))*$F51*$G51</f>
        <v>0</v>
      </c>
      <c r="L51" s="284">
        <f ca="1">(SUMIFS(INDIRECT("'DA Injection'!"&amp;SUBSTITUTE(ADDRESS(1,MATCH(L$3,INDIRECT("'DA Injection'!"&amp;"2:2"),0)),"$1","")&amp;":"&amp;SUBSTITUTE(ADDRESS(1,MATCH(L$3,INDIRECT("'DA Injection'!"&amp;"2:2"),0)),"$1","")),'DA Injection'!$P:$P,"Plan",'DA Injection'!$G:$G,$B51)+SUMIFS(INDIRECT("'DA Injection'!"&amp;SUBSTITUTE(ADDRESS(1,MATCH(L$3,INDIRECT("'DA Injection'!"&amp;"2:2"),0)+1),"$1","")&amp;":"&amp;SUBSTITUTE(ADDRESS(1,MATCH(L$3,INDIRECT("'DA Injection'!"&amp;"2:2"),0)+1),"$1","")),'DA Injection'!$P:$P,"Plan",'DA Injection'!$G:$G,$B51))*$F51*$G51</f>
        <v>0</v>
      </c>
      <c r="M51" s="284">
        <f ca="1">(SUMIFS(INDIRECT("'DA Injection'!"&amp;SUBSTITUTE(ADDRESS(1,MATCH(M$3,INDIRECT("'DA Injection'!"&amp;"2:2"),0)),"$1","")&amp;":"&amp;SUBSTITUTE(ADDRESS(1,MATCH(M$3,INDIRECT("'DA Injection'!"&amp;"2:2"),0)),"$1","")),'DA Injection'!$P:$P,"Plan",'DA Injection'!$G:$G,$B51)+SUMIFS(INDIRECT("'DA Injection'!"&amp;SUBSTITUTE(ADDRESS(1,MATCH(M$3,INDIRECT("'DA Injection'!"&amp;"2:2"),0)+1),"$1","")&amp;":"&amp;SUBSTITUTE(ADDRESS(1,MATCH(M$3,INDIRECT("'DA Injection'!"&amp;"2:2"),0)+1),"$1","")),'DA Injection'!$P:$P,"Plan",'DA Injection'!$G:$G,$B51))*$F51*$G51</f>
        <v>0</v>
      </c>
      <c r="N51" s="284">
        <f ca="1">(SUMIFS(INDIRECT("'DA Injection'!"&amp;SUBSTITUTE(ADDRESS(1,MATCH(N$3,INDIRECT("'DA Injection'!"&amp;"2:2"),0)),"$1","")&amp;":"&amp;SUBSTITUTE(ADDRESS(1,MATCH(N$3,INDIRECT("'DA Injection'!"&amp;"2:2"),0)),"$1","")),'DA Injection'!$P:$P,"Plan",'DA Injection'!$G:$G,$B51)+SUMIFS(INDIRECT("'DA Injection'!"&amp;SUBSTITUTE(ADDRESS(1,MATCH(N$3,INDIRECT("'DA Injection'!"&amp;"2:2"),0)+1),"$1","")&amp;":"&amp;SUBSTITUTE(ADDRESS(1,MATCH(N$3,INDIRECT("'DA Injection'!"&amp;"2:2"),0)+1),"$1","")),'DA Injection'!$P:$P,"Plan",'DA Injection'!$G:$G,$B51))*$F51*$G51</f>
        <v>0</v>
      </c>
      <c r="O51" s="284">
        <f ca="1">(SUMIFS(INDIRECT("'DA Injection'!"&amp;SUBSTITUTE(ADDRESS(1,MATCH(O$3,INDIRECT("'DA Injection'!"&amp;"2:2"),0)),"$1","")&amp;":"&amp;SUBSTITUTE(ADDRESS(1,MATCH(O$3,INDIRECT("'DA Injection'!"&amp;"2:2"),0)),"$1","")),'DA Injection'!$P:$P,"Plan",'DA Injection'!$G:$G,$B51)+SUMIFS(INDIRECT("'DA Injection'!"&amp;SUBSTITUTE(ADDRESS(1,MATCH(O$3,INDIRECT("'DA Injection'!"&amp;"2:2"),0)+1),"$1","")&amp;":"&amp;SUBSTITUTE(ADDRESS(1,MATCH(O$3,INDIRECT("'DA Injection'!"&amp;"2:2"),0)+1),"$1","")),'DA Injection'!$P:$P,"Plan",'DA Injection'!$G:$G,$B51))*$F51*$G51</f>
        <v>0</v>
      </c>
      <c r="P51" s="284">
        <f ca="1">(SUMIFS(INDIRECT("'DA Injection'!"&amp;SUBSTITUTE(ADDRESS(1,MATCH(P$3,INDIRECT("'DA Injection'!"&amp;"2:2"),0)),"$1","")&amp;":"&amp;SUBSTITUTE(ADDRESS(1,MATCH(P$3,INDIRECT("'DA Injection'!"&amp;"2:2"),0)),"$1","")),'DA Injection'!$P:$P,"Plan",'DA Injection'!$G:$G,$B51)+SUMIFS(INDIRECT("'DA Injection'!"&amp;SUBSTITUTE(ADDRESS(1,MATCH(P$3,INDIRECT("'DA Injection'!"&amp;"2:2"),0)+1),"$1","")&amp;":"&amp;SUBSTITUTE(ADDRESS(1,MATCH(P$3,INDIRECT("'DA Injection'!"&amp;"2:2"),0)+1),"$1","")),'DA Injection'!$P:$P,"Plan",'DA Injection'!$G:$G,$B51))*$F51*$G51</f>
        <v>0</v>
      </c>
      <c r="Q51" s="284">
        <f ca="1">(SUMIFS(INDIRECT("'DA Injection'!"&amp;SUBSTITUTE(ADDRESS(1,MATCH(Q$3,INDIRECT("'DA Injection'!"&amp;"2:2"),0)),"$1","")&amp;":"&amp;SUBSTITUTE(ADDRESS(1,MATCH(Q$3,INDIRECT("'DA Injection'!"&amp;"2:2"),0)),"$1","")),'DA Injection'!$P:$P,"Plan",'DA Injection'!$G:$G,$B51)+SUMIFS(INDIRECT("'DA Injection'!"&amp;SUBSTITUTE(ADDRESS(1,MATCH(Q$3,INDIRECT("'DA Injection'!"&amp;"2:2"),0)+1),"$1","")&amp;":"&amp;SUBSTITUTE(ADDRESS(1,MATCH(Q$3,INDIRECT("'DA Injection'!"&amp;"2:2"),0)+1),"$1","")),'DA Injection'!$P:$P,"Plan",'DA Injection'!$G:$G,$B51))*$F51*$G51</f>
        <v>0</v>
      </c>
      <c r="R51" s="284">
        <f ca="1">(SUMIFS(INDIRECT("'DA Injection'!"&amp;SUBSTITUTE(ADDRESS(1,MATCH(R$3,INDIRECT("'DA Injection'!"&amp;"2:2"),0)),"$1","")&amp;":"&amp;SUBSTITUTE(ADDRESS(1,MATCH(R$3,INDIRECT("'DA Injection'!"&amp;"2:2"),0)),"$1","")),'DA Injection'!$P:$P,"Plan",'DA Injection'!$G:$G,$B51)+SUMIFS(INDIRECT("'DA Injection'!"&amp;SUBSTITUTE(ADDRESS(1,MATCH(R$3,INDIRECT("'DA Injection'!"&amp;"2:2"),0)+1),"$1","")&amp;":"&amp;SUBSTITUTE(ADDRESS(1,MATCH(R$3,INDIRECT("'DA Injection'!"&amp;"2:2"),0)+1),"$1","")),'DA Injection'!$P:$P,"Plan",'DA Injection'!$G:$G,$B51))*$F51*$G51</f>
        <v>0</v>
      </c>
    </row>
    <row r="52" spans="2:18">
      <c r="B52" s="300" t="s">
        <v>201</v>
      </c>
      <c r="C52" s="300"/>
      <c r="D52" s="301" t="s">
        <v>987</v>
      </c>
      <c r="E52" s="301"/>
      <c r="F52" s="301"/>
      <c r="G52" s="300">
        <f>VLOOKUP(B52,'Code List'!B:J,9,0)</f>
        <v>22.5</v>
      </c>
      <c r="H52" s="367">
        <f t="shared" ca="1" si="2"/>
        <v>0</v>
      </c>
      <c r="I52" s="284">
        <f ca="1">(SUMIFS(INDIRECT("'DA Injection'!"&amp;SUBSTITUTE(ADDRESS(1,MATCH(I$3,INDIRECT("'DA Injection'!"&amp;"2:2"),0)),"$1","")&amp;":"&amp;SUBSTITUTE(ADDRESS(1,MATCH(I$3,INDIRECT("'DA Injection'!"&amp;"2:2"),0)),"$1","")),'DA Injection'!$P:$P,"Plan",'DA Injection'!$G:$G,$B52)+SUMIFS(INDIRECT("'DA Injection'!"&amp;SUBSTITUTE(ADDRESS(1,MATCH(I$3,INDIRECT("'DA Injection'!"&amp;"2:2"),0)+1),"$1","")&amp;":"&amp;SUBSTITUTE(ADDRESS(1,MATCH(I$3,INDIRECT("'DA Injection'!"&amp;"2:2"),0)+1),"$1","")),'DA Injection'!$P:$P,"Plan",'DA Injection'!$G:$G,$B52))*$F52*$G52</f>
        <v>0</v>
      </c>
      <c r="J52" s="284">
        <f ca="1">(SUMIFS(INDIRECT("'DA Injection'!"&amp;SUBSTITUTE(ADDRESS(1,MATCH(J$3,INDIRECT("'DA Injection'!"&amp;"2:2"),0)),"$1","")&amp;":"&amp;SUBSTITUTE(ADDRESS(1,MATCH(J$3,INDIRECT("'DA Injection'!"&amp;"2:2"),0)),"$1","")),'DA Injection'!$P:$P,"Plan",'DA Injection'!$G:$G,$B52)+SUMIFS(INDIRECT("'DA Injection'!"&amp;SUBSTITUTE(ADDRESS(1,MATCH(J$3,INDIRECT("'DA Injection'!"&amp;"2:2"),0)+1),"$1","")&amp;":"&amp;SUBSTITUTE(ADDRESS(1,MATCH(J$3,INDIRECT("'DA Injection'!"&amp;"2:2"),0)+1),"$1","")),'DA Injection'!$P:$P,"Plan",'DA Injection'!$G:$G,$B52))*$F52*$G52</f>
        <v>0</v>
      </c>
      <c r="K52" s="284">
        <f ca="1">(SUMIFS(INDIRECT("'DA Injection'!"&amp;SUBSTITUTE(ADDRESS(1,MATCH(K$3,INDIRECT("'DA Injection'!"&amp;"2:2"),0)),"$1","")&amp;":"&amp;SUBSTITUTE(ADDRESS(1,MATCH(K$3,INDIRECT("'DA Injection'!"&amp;"2:2"),0)),"$1","")),'DA Injection'!$P:$P,"Plan",'DA Injection'!$G:$G,$B52)+SUMIFS(INDIRECT("'DA Injection'!"&amp;SUBSTITUTE(ADDRESS(1,MATCH(K$3,INDIRECT("'DA Injection'!"&amp;"2:2"),0)+1),"$1","")&amp;":"&amp;SUBSTITUTE(ADDRESS(1,MATCH(K$3,INDIRECT("'DA Injection'!"&amp;"2:2"),0)+1),"$1","")),'DA Injection'!$P:$P,"Plan",'DA Injection'!$G:$G,$B52))*$F52*$G52</f>
        <v>0</v>
      </c>
      <c r="L52" s="284">
        <f ca="1">(SUMIFS(INDIRECT("'DA Injection'!"&amp;SUBSTITUTE(ADDRESS(1,MATCH(L$3,INDIRECT("'DA Injection'!"&amp;"2:2"),0)),"$1","")&amp;":"&amp;SUBSTITUTE(ADDRESS(1,MATCH(L$3,INDIRECT("'DA Injection'!"&amp;"2:2"),0)),"$1","")),'DA Injection'!$P:$P,"Plan",'DA Injection'!$G:$G,$B52)+SUMIFS(INDIRECT("'DA Injection'!"&amp;SUBSTITUTE(ADDRESS(1,MATCH(L$3,INDIRECT("'DA Injection'!"&amp;"2:2"),0)+1),"$1","")&amp;":"&amp;SUBSTITUTE(ADDRESS(1,MATCH(L$3,INDIRECT("'DA Injection'!"&amp;"2:2"),0)+1),"$1","")),'DA Injection'!$P:$P,"Plan",'DA Injection'!$G:$G,$B52))*$F52*$G52</f>
        <v>0</v>
      </c>
      <c r="M52" s="284">
        <f ca="1">(SUMIFS(INDIRECT("'DA Injection'!"&amp;SUBSTITUTE(ADDRESS(1,MATCH(M$3,INDIRECT("'DA Injection'!"&amp;"2:2"),0)),"$1","")&amp;":"&amp;SUBSTITUTE(ADDRESS(1,MATCH(M$3,INDIRECT("'DA Injection'!"&amp;"2:2"),0)),"$1","")),'DA Injection'!$P:$P,"Plan",'DA Injection'!$G:$G,$B52)+SUMIFS(INDIRECT("'DA Injection'!"&amp;SUBSTITUTE(ADDRESS(1,MATCH(M$3,INDIRECT("'DA Injection'!"&amp;"2:2"),0)+1),"$1","")&amp;":"&amp;SUBSTITUTE(ADDRESS(1,MATCH(M$3,INDIRECT("'DA Injection'!"&amp;"2:2"),0)+1),"$1","")),'DA Injection'!$P:$P,"Plan",'DA Injection'!$G:$G,$B52))*$F52*$G52</f>
        <v>0</v>
      </c>
      <c r="N52" s="284">
        <f ca="1">(SUMIFS(INDIRECT("'DA Injection'!"&amp;SUBSTITUTE(ADDRESS(1,MATCH(N$3,INDIRECT("'DA Injection'!"&amp;"2:2"),0)),"$1","")&amp;":"&amp;SUBSTITUTE(ADDRESS(1,MATCH(N$3,INDIRECT("'DA Injection'!"&amp;"2:2"),0)),"$1","")),'DA Injection'!$P:$P,"Plan",'DA Injection'!$G:$G,$B52)+SUMIFS(INDIRECT("'DA Injection'!"&amp;SUBSTITUTE(ADDRESS(1,MATCH(N$3,INDIRECT("'DA Injection'!"&amp;"2:2"),0)+1),"$1","")&amp;":"&amp;SUBSTITUTE(ADDRESS(1,MATCH(N$3,INDIRECT("'DA Injection'!"&amp;"2:2"),0)+1),"$1","")),'DA Injection'!$P:$P,"Plan",'DA Injection'!$G:$G,$B52))*$F52*$G52</f>
        <v>0</v>
      </c>
      <c r="O52" s="284">
        <f ca="1">(SUMIFS(INDIRECT("'DA Injection'!"&amp;SUBSTITUTE(ADDRESS(1,MATCH(O$3,INDIRECT("'DA Injection'!"&amp;"2:2"),0)),"$1","")&amp;":"&amp;SUBSTITUTE(ADDRESS(1,MATCH(O$3,INDIRECT("'DA Injection'!"&amp;"2:2"),0)),"$1","")),'DA Injection'!$P:$P,"Plan",'DA Injection'!$G:$G,$B52)+SUMIFS(INDIRECT("'DA Injection'!"&amp;SUBSTITUTE(ADDRESS(1,MATCH(O$3,INDIRECT("'DA Injection'!"&amp;"2:2"),0)+1),"$1","")&amp;":"&amp;SUBSTITUTE(ADDRESS(1,MATCH(O$3,INDIRECT("'DA Injection'!"&amp;"2:2"),0)+1),"$1","")),'DA Injection'!$P:$P,"Plan",'DA Injection'!$G:$G,$B52))*$F52*$G52</f>
        <v>0</v>
      </c>
      <c r="P52" s="284">
        <f ca="1">(SUMIFS(INDIRECT("'DA Injection'!"&amp;SUBSTITUTE(ADDRESS(1,MATCH(P$3,INDIRECT("'DA Injection'!"&amp;"2:2"),0)),"$1","")&amp;":"&amp;SUBSTITUTE(ADDRESS(1,MATCH(P$3,INDIRECT("'DA Injection'!"&amp;"2:2"),0)),"$1","")),'DA Injection'!$P:$P,"Plan",'DA Injection'!$G:$G,$B52)+SUMIFS(INDIRECT("'DA Injection'!"&amp;SUBSTITUTE(ADDRESS(1,MATCH(P$3,INDIRECT("'DA Injection'!"&amp;"2:2"),0)+1),"$1","")&amp;":"&amp;SUBSTITUTE(ADDRESS(1,MATCH(P$3,INDIRECT("'DA Injection'!"&amp;"2:2"),0)+1),"$1","")),'DA Injection'!$P:$P,"Plan",'DA Injection'!$G:$G,$B52))*$F52*$G52</f>
        <v>0</v>
      </c>
      <c r="Q52" s="284">
        <f ca="1">(SUMIFS(INDIRECT("'DA Injection'!"&amp;SUBSTITUTE(ADDRESS(1,MATCH(Q$3,INDIRECT("'DA Injection'!"&amp;"2:2"),0)),"$1","")&amp;":"&amp;SUBSTITUTE(ADDRESS(1,MATCH(Q$3,INDIRECT("'DA Injection'!"&amp;"2:2"),0)),"$1","")),'DA Injection'!$P:$P,"Plan",'DA Injection'!$G:$G,$B52)+SUMIFS(INDIRECT("'DA Injection'!"&amp;SUBSTITUTE(ADDRESS(1,MATCH(Q$3,INDIRECT("'DA Injection'!"&amp;"2:2"),0)+1),"$1","")&amp;":"&amp;SUBSTITUTE(ADDRESS(1,MATCH(Q$3,INDIRECT("'DA Injection'!"&amp;"2:2"),0)+1),"$1","")),'DA Injection'!$P:$P,"Plan",'DA Injection'!$G:$G,$B52))*$F52*$G52</f>
        <v>0</v>
      </c>
      <c r="R52" s="284">
        <f ca="1">(SUMIFS(INDIRECT("'DA Injection'!"&amp;SUBSTITUTE(ADDRESS(1,MATCH(R$3,INDIRECT("'DA Injection'!"&amp;"2:2"),0)),"$1","")&amp;":"&amp;SUBSTITUTE(ADDRESS(1,MATCH(R$3,INDIRECT("'DA Injection'!"&amp;"2:2"),0)),"$1","")),'DA Injection'!$P:$P,"Plan",'DA Injection'!$G:$G,$B52)+SUMIFS(INDIRECT("'DA Injection'!"&amp;SUBSTITUTE(ADDRESS(1,MATCH(R$3,INDIRECT("'DA Injection'!"&amp;"2:2"),0)+1),"$1","")&amp;":"&amp;SUBSTITUTE(ADDRESS(1,MATCH(R$3,INDIRECT("'DA Injection'!"&amp;"2:2"),0)+1),"$1","")),'DA Injection'!$P:$P,"Plan",'DA Injection'!$G:$G,$B52))*$F52*$G52</f>
        <v>0</v>
      </c>
    </row>
    <row r="53" spans="2:18">
      <c r="B53" s="282" t="s">
        <v>213</v>
      </c>
      <c r="C53" s="282">
        <f>IFERROR(VLOOKUP(B53,'Code List'!B:J,2,0),"")</f>
        <v>16</v>
      </c>
      <c r="D53" s="205" t="str">
        <f>IFERROR(VLOOKUP(B53,'Code List'!B:J,8,0),"")</f>
        <v>0103-009131</v>
      </c>
      <c r="E53" s="205" t="str">
        <f>IFERROR(VLOOKUP(B53,'Code List'!B:J,7,0),"")</f>
        <v>HIPS/S834S1</v>
      </c>
      <c r="F53" s="205">
        <v>1</v>
      </c>
      <c r="G53" s="201">
        <f>VLOOKUP(B53,'Code List'!B:J,9,0)</f>
        <v>93.5</v>
      </c>
      <c r="H53" s="367">
        <f t="shared" ca="1" si="2"/>
        <v>0</v>
      </c>
      <c r="I53" s="284">
        <f ca="1">(SUMIFS(INDIRECT("'DA Injection'!"&amp;SUBSTITUTE(ADDRESS(1,MATCH(I$3,INDIRECT("'DA Injection'!"&amp;"2:2"),0)),"$1","")&amp;":"&amp;SUBSTITUTE(ADDRESS(1,MATCH(I$3,INDIRECT("'DA Injection'!"&amp;"2:2"),0)),"$1","")),'DA Injection'!$P:$P,"Plan",'DA Injection'!$G:$G,$B53)+SUMIFS(INDIRECT("'DA Injection'!"&amp;SUBSTITUTE(ADDRESS(1,MATCH(I$3,INDIRECT("'DA Injection'!"&amp;"2:2"),0)+1),"$1","")&amp;":"&amp;SUBSTITUTE(ADDRESS(1,MATCH(I$3,INDIRECT("'DA Injection'!"&amp;"2:2"),0)+1),"$1","")),'DA Injection'!$P:$P,"Plan",'DA Injection'!$G:$G,$B53))*$F53*$G53</f>
        <v>0</v>
      </c>
      <c r="J53" s="284">
        <f ca="1">(SUMIFS(INDIRECT("'DA Injection'!"&amp;SUBSTITUTE(ADDRESS(1,MATCH(J$3,INDIRECT("'DA Injection'!"&amp;"2:2"),0)),"$1","")&amp;":"&amp;SUBSTITUTE(ADDRESS(1,MATCH(J$3,INDIRECT("'DA Injection'!"&amp;"2:2"),0)),"$1","")),'DA Injection'!$P:$P,"Plan",'DA Injection'!$G:$G,$B53)+SUMIFS(INDIRECT("'DA Injection'!"&amp;SUBSTITUTE(ADDRESS(1,MATCH(J$3,INDIRECT("'DA Injection'!"&amp;"2:2"),0)+1),"$1","")&amp;":"&amp;SUBSTITUTE(ADDRESS(1,MATCH(J$3,INDIRECT("'DA Injection'!"&amp;"2:2"),0)+1),"$1","")),'DA Injection'!$P:$P,"Plan",'DA Injection'!$G:$G,$B53))*$F53*$G53</f>
        <v>0</v>
      </c>
      <c r="K53" s="284">
        <f ca="1">(SUMIFS(INDIRECT("'DA Injection'!"&amp;SUBSTITUTE(ADDRESS(1,MATCH(K$3,INDIRECT("'DA Injection'!"&amp;"2:2"),0)),"$1","")&amp;":"&amp;SUBSTITUTE(ADDRESS(1,MATCH(K$3,INDIRECT("'DA Injection'!"&amp;"2:2"),0)),"$1","")),'DA Injection'!$P:$P,"Plan",'DA Injection'!$G:$G,$B53)+SUMIFS(INDIRECT("'DA Injection'!"&amp;SUBSTITUTE(ADDRESS(1,MATCH(K$3,INDIRECT("'DA Injection'!"&amp;"2:2"),0)+1),"$1","")&amp;":"&amp;SUBSTITUTE(ADDRESS(1,MATCH(K$3,INDIRECT("'DA Injection'!"&amp;"2:2"),0)+1),"$1","")),'DA Injection'!$P:$P,"Plan",'DA Injection'!$G:$G,$B53))*$F53*$G53</f>
        <v>0</v>
      </c>
      <c r="L53" s="284">
        <f ca="1">(SUMIFS(INDIRECT("'DA Injection'!"&amp;SUBSTITUTE(ADDRESS(1,MATCH(L$3,INDIRECT("'DA Injection'!"&amp;"2:2"),0)),"$1","")&amp;":"&amp;SUBSTITUTE(ADDRESS(1,MATCH(L$3,INDIRECT("'DA Injection'!"&amp;"2:2"),0)),"$1","")),'DA Injection'!$P:$P,"Plan",'DA Injection'!$G:$G,$B53)+SUMIFS(INDIRECT("'DA Injection'!"&amp;SUBSTITUTE(ADDRESS(1,MATCH(L$3,INDIRECT("'DA Injection'!"&amp;"2:2"),0)+1),"$1","")&amp;":"&amp;SUBSTITUTE(ADDRESS(1,MATCH(L$3,INDIRECT("'DA Injection'!"&amp;"2:2"),0)+1),"$1","")),'DA Injection'!$P:$P,"Plan",'DA Injection'!$G:$G,$B53))*$F53*$G53</f>
        <v>0</v>
      </c>
      <c r="M53" s="284">
        <f ca="1">(SUMIFS(INDIRECT("'DA Injection'!"&amp;SUBSTITUTE(ADDRESS(1,MATCH(M$3,INDIRECT("'DA Injection'!"&amp;"2:2"),0)),"$1","")&amp;":"&amp;SUBSTITUTE(ADDRESS(1,MATCH(M$3,INDIRECT("'DA Injection'!"&amp;"2:2"),0)),"$1","")),'DA Injection'!$P:$P,"Plan",'DA Injection'!$G:$G,$B53)+SUMIFS(INDIRECT("'DA Injection'!"&amp;SUBSTITUTE(ADDRESS(1,MATCH(M$3,INDIRECT("'DA Injection'!"&amp;"2:2"),0)+1),"$1","")&amp;":"&amp;SUBSTITUTE(ADDRESS(1,MATCH(M$3,INDIRECT("'DA Injection'!"&amp;"2:2"),0)+1),"$1","")),'DA Injection'!$P:$P,"Plan",'DA Injection'!$G:$G,$B53))*$F53*$G53</f>
        <v>0</v>
      </c>
      <c r="N53" s="284">
        <f ca="1">(SUMIFS(INDIRECT("'DA Injection'!"&amp;SUBSTITUTE(ADDRESS(1,MATCH(N$3,INDIRECT("'DA Injection'!"&amp;"2:2"),0)),"$1","")&amp;":"&amp;SUBSTITUTE(ADDRESS(1,MATCH(N$3,INDIRECT("'DA Injection'!"&amp;"2:2"),0)),"$1","")),'DA Injection'!$P:$P,"Plan",'DA Injection'!$G:$G,$B53)+SUMIFS(INDIRECT("'DA Injection'!"&amp;SUBSTITUTE(ADDRESS(1,MATCH(N$3,INDIRECT("'DA Injection'!"&amp;"2:2"),0)+1),"$1","")&amp;":"&amp;SUBSTITUTE(ADDRESS(1,MATCH(N$3,INDIRECT("'DA Injection'!"&amp;"2:2"),0)+1),"$1","")),'DA Injection'!$P:$P,"Plan",'DA Injection'!$G:$G,$B53))*$F53*$G53</f>
        <v>0</v>
      </c>
      <c r="O53" s="284">
        <f ca="1">(SUMIFS(INDIRECT("'DA Injection'!"&amp;SUBSTITUTE(ADDRESS(1,MATCH(O$3,INDIRECT("'DA Injection'!"&amp;"2:2"),0)),"$1","")&amp;":"&amp;SUBSTITUTE(ADDRESS(1,MATCH(O$3,INDIRECT("'DA Injection'!"&amp;"2:2"),0)),"$1","")),'DA Injection'!$P:$P,"Plan",'DA Injection'!$G:$G,$B53)+SUMIFS(INDIRECT("'DA Injection'!"&amp;SUBSTITUTE(ADDRESS(1,MATCH(O$3,INDIRECT("'DA Injection'!"&amp;"2:2"),0)+1),"$1","")&amp;":"&amp;SUBSTITUTE(ADDRESS(1,MATCH(O$3,INDIRECT("'DA Injection'!"&amp;"2:2"),0)+1),"$1","")),'DA Injection'!$P:$P,"Plan",'DA Injection'!$G:$G,$B53))*$F53*$G53</f>
        <v>0</v>
      </c>
      <c r="P53" s="284">
        <f ca="1">(SUMIFS(INDIRECT("'DA Injection'!"&amp;SUBSTITUTE(ADDRESS(1,MATCH(P$3,INDIRECT("'DA Injection'!"&amp;"2:2"),0)),"$1","")&amp;":"&amp;SUBSTITUTE(ADDRESS(1,MATCH(P$3,INDIRECT("'DA Injection'!"&amp;"2:2"),0)),"$1","")),'DA Injection'!$P:$P,"Plan",'DA Injection'!$G:$G,$B53)+SUMIFS(INDIRECT("'DA Injection'!"&amp;SUBSTITUTE(ADDRESS(1,MATCH(P$3,INDIRECT("'DA Injection'!"&amp;"2:2"),0)+1),"$1","")&amp;":"&amp;SUBSTITUTE(ADDRESS(1,MATCH(P$3,INDIRECT("'DA Injection'!"&amp;"2:2"),0)+1),"$1","")),'DA Injection'!$P:$P,"Plan",'DA Injection'!$G:$G,$B53))*$F53*$G53</f>
        <v>0</v>
      </c>
      <c r="Q53" s="284">
        <f ca="1">(SUMIFS(INDIRECT("'DA Injection'!"&amp;SUBSTITUTE(ADDRESS(1,MATCH(Q$3,INDIRECT("'DA Injection'!"&amp;"2:2"),0)),"$1","")&amp;":"&amp;SUBSTITUTE(ADDRESS(1,MATCH(Q$3,INDIRECT("'DA Injection'!"&amp;"2:2"),0)),"$1","")),'DA Injection'!$P:$P,"Plan",'DA Injection'!$G:$G,$B53)+SUMIFS(INDIRECT("'DA Injection'!"&amp;SUBSTITUTE(ADDRESS(1,MATCH(Q$3,INDIRECT("'DA Injection'!"&amp;"2:2"),0)+1),"$1","")&amp;":"&amp;SUBSTITUTE(ADDRESS(1,MATCH(Q$3,INDIRECT("'DA Injection'!"&amp;"2:2"),0)+1),"$1","")),'DA Injection'!$P:$P,"Plan",'DA Injection'!$G:$G,$B53))*$F53*$G53</f>
        <v>0</v>
      </c>
      <c r="R53" s="284">
        <f ca="1">(SUMIFS(INDIRECT("'DA Injection'!"&amp;SUBSTITUTE(ADDRESS(1,MATCH(R$3,INDIRECT("'DA Injection'!"&amp;"2:2"),0)),"$1","")&amp;":"&amp;SUBSTITUTE(ADDRESS(1,MATCH(R$3,INDIRECT("'DA Injection'!"&amp;"2:2"),0)),"$1","")),'DA Injection'!$P:$P,"Plan",'DA Injection'!$G:$G,$B53)+SUMIFS(INDIRECT("'DA Injection'!"&amp;SUBSTITUTE(ADDRESS(1,MATCH(R$3,INDIRECT("'DA Injection'!"&amp;"2:2"),0)+1),"$1","")&amp;":"&amp;SUBSTITUTE(ADDRESS(1,MATCH(R$3,INDIRECT("'DA Injection'!"&amp;"2:2"),0)+1),"$1","")),'DA Injection'!$P:$P,"Plan",'DA Injection'!$G:$G,$B53))*$F53*$G53</f>
        <v>0</v>
      </c>
    </row>
    <row r="54" spans="2:18">
      <c r="B54" s="282" t="s">
        <v>108</v>
      </c>
      <c r="C54" s="282">
        <f>IFERROR(VLOOKUP(B54,'Code List'!B:J,2,0),"")</f>
        <v>16</v>
      </c>
      <c r="D54" s="205" t="str">
        <f>IFERROR(VLOOKUP(B54,'Code List'!B:J,8,0),"")</f>
        <v>0103-009131</v>
      </c>
      <c r="E54" s="205" t="str">
        <f>IFERROR(VLOOKUP(B54,'Code List'!B:J,7,0),"")</f>
        <v>HIPS CNTK H304</v>
      </c>
      <c r="F54" s="205">
        <v>1</v>
      </c>
      <c r="G54" s="201">
        <f>VLOOKUP(B54,'Code List'!B:J,9,0)</f>
        <v>99.4</v>
      </c>
      <c r="H54" s="367">
        <f t="shared" ca="1" si="2"/>
        <v>286272</v>
      </c>
      <c r="I54" s="284">
        <f ca="1">(SUMIFS(INDIRECT("'DA Injection'!"&amp;SUBSTITUTE(ADDRESS(1,MATCH(I$3,INDIRECT("'DA Injection'!"&amp;"2:2"),0)),"$1","")&amp;":"&amp;SUBSTITUTE(ADDRESS(1,MATCH(I$3,INDIRECT("'DA Injection'!"&amp;"2:2"),0)),"$1","")),'DA Injection'!$P:$P,"Plan",'DA Injection'!$G:$G,$B54)+SUMIFS(INDIRECT("'DA Injection'!"&amp;SUBSTITUTE(ADDRESS(1,MATCH(I$3,INDIRECT("'DA Injection'!"&amp;"2:2"),0)+1),"$1","")&amp;":"&amp;SUBSTITUTE(ADDRESS(1,MATCH(I$3,INDIRECT("'DA Injection'!"&amp;"2:2"),0)+1),"$1","")),'DA Injection'!$P:$P,"Plan",'DA Injection'!$G:$G,$B54))*$F54*$G54</f>
        <v>0</v>
      </c>
      <c r="J54" s="284">
        <f ca="1">(SUMIFS(INDIRECT("'DA Injection'!"&amp;SUBSTITUTE(ADDRESS(1,MATCH(J$3,INDIRECT("'DA Injection'!"&amp;"2:2"),0)),"$1","")&amp;":"&amp;SUBSTITUTE(ADDRESS(1,MATCH(J$3,INDIRECT("'DA Injection'!"&amp;"2:2"),0)),"$1","")),'DA Injection'!$P:$P,"Plan",'DA Injection'!$G:$G,$B54)+SUMIFS(INDIRECT("'DA Injection'!"&amp;SUBSTITUTE(ADDRESS(1,MATCH(J$3,INDIRECT("'DA Injection'!"&amp;"2:2"),0)+1),"$1","")&amp;":"&amp;SUBSTITUTE(ADDRESS(1,MATCH(J$3,INDIRECT("'DA Injection'!"&amp;"2:2"),0)+1),"$1","")),'DA Injection'!$P:$P,"Plan",'DA Injection'!$G:$G,$B54))*$F54*$G54</f>
        <v>0</v>
      </c>
      <c r="K54" s="284">
        <f ca="1">(SUMIFS(INDIRECT("'DA Injection'!"&amp;SUBSTITUTE(ADDRESS(1,MATCH(K$3,INDIRECT("'DA Injection'!"&amp;"2:2"),0)),"$1","")&amp;":"&amp;SUBSTITUTE(ADDRESS(1,MATCH(K$3,INDIRECT("'DA Injection'!"&amp;"2:2"),0)),"$1","")),'DA Injection'!$P:$P,"Plan",'DA Injection'!$G:$G,$B54)+SUMIFS(INDIRECT("'DA Injection'!"&amp;SUBSTITUTE(ADDRESS(1,MATCH(K$3,INDIRECT("'DA Injection'!"&amp;"2:2"),0)+1),"$1","")&amp;":"&amp;SUBSTITUTE(ADDRESS(1,MATCH(K$3,INDIRECT("'DA Injection'!"&amp;"2:2"),0)+1),"$1","")),'DA Injection'!$P:$P,"Plan",'DA Injection'!$G:$G,$B54))*$F54*$G54</f>
        <v>0</v>
      </c>
      <c r="L54" s="284">
        <f ca="1">(SUMIFS(INDIRECT("'DA Injection'!"&amp;SUBSTITUTE(ADDRESS(1,MATCH(L$3,INDIRECT("'DA Injection'!"&amp;"2:2"),0)),"$1","")&amp;":"&amp;SUBSTITUTE(ADDRESS(1,MATCH(L$3,INDIRECT("'DA Injection'!"&amp;"2:2"),0)),"$1","")),'DA Injection'!$P:$P,"Plan",'DA Injection'!$G:$G,$B54)+SUMIFS(INDIRECT("'DA Injection'!"&amp;SUBSTITUTE(ADDRESS(1,MATCH(L$3,INDIRECT("'DA Injection'!"&amp;"2:2"),0)+1),"$1","")&amp;":"&amp;SUBSTITUTE(ADDRESS(1,MATCH(L$3,INDIRECT("'DA Injection'!"&amp;"2:2"),0)+1),"$1","")),'DA Injection'!$P:$P,"Plan",'DA Injection'!$G:$G,$B54))*$F54*$G54</f>
        <v>286272</v>
      </c>
      <c r="M54" s="284">
        <f ca="1">(SUMIFS(INDIRECT("'DA Injection'!"&amp;SUBSTITUTE(ADDRESS(1,MATCH(M$3,INDIRECT("'DA Injection'!"&amp;"2:2"),0)),"$1","")&amp;":"&amp;SUBSTITUTE(ADDRESS(1,MATCH(M$3,INDIRECT("'DA Injection'!"&amp;"2:2"),0)),"$1","")),'DA Injection'!$P:$P,"Plan",'DA Injection'!$G:$G,$B54)+SUMIFS(INDIRECT("'DA Injection'!"&amp;SUBSTITUTE(ADDRESS(1,MATCH(M$3,INDIRECT("'DA Injection'!"&amp;"2:2"),0)+1),"$1","")&amp;":"&amp;SUBSTITUTE(ADDRESS(1,MATCH(M$3,INDIRECT("'DA Injection'!"&amp;"2:2"),0)+1),"$1","")),'DA Injection'!$P:$P,"Plan",'DA Injection'!$G:$G,$B54))*$F54*$G54</f>
        <v>0</v>
      </c>
      <c r="N54" s="284">
        <f ca="1">(SUMIFS(INDIRECT("'DA Injection'!"&amp;SUBSTITUTE(ADDRESS(1,MATCH(N$3,INDIRECT("'DA Injection'!"&amp;"2:2"),0)),"$1","")&amp;":"&amp;SUBSTITUTE(ADDRESS(1,MATCH(N$3,INDIRECT("'DA Injection'!"&amp;"2:2"),0)),"$1","")),'DA Injection'!$P:$P,"Plan",'DA Injection'!$G:$G,$B54)+SUMIFS(INDIRECT("'DA Injection'!"&amp;SUBSTITUTE(ADDRESS(1,MATCH(N$3,INDIRECT("'DA Injection'!"&amp;"2:2"),0)+1),"$1","")&amp;":"&amp;SUBSTITUTE(ADDRESS(1,MATCH(N$3,INDIRECT("'DA Injection'!"&amp;"2:2"),0)+1),"$1","")),'DA Injection'!$P:$P,"Plan",'DA Injection'!$G:$G,$B54))*$F54*$G54</f>
        <v>0</v>
      </c>
      <c r="O54" s="284">
        <f ca="1">(SUMIFS(INDIRECT("'DA Injection'!"&amp;SUBSTITUTE(ADDRESS(1,MATCH(O$3,INDIRECT("'DA Injection'!"&amp;"2:2"),0)),"$1","")&amp;":"&amp;SUBSTITUTE(ADDRESS(1,MATCH(O$3,INDIRECT("'DA Injection'!"&amp;"2:2"),0)),"$1","")),'DA Injection'!$P:$P,"Plan",'DA Injection'!$G:$G,$B54)+SUMIFS(INDIRECT("'DA Injection'!"&amp;SUBSTITUTE(ADDRESS(1,MATCH(O$3,INDIRECT("'DA Injection'!"&amp;"2:2"),0)+1),"$1","")&amp;":"&amp;SUBSTITUTE(ADDRESS(1,MATCH(O$3,INDIRECT("'DA Injection'!"&amp;"2:2"),0)+1),"$1","")),'DA Injection'!$P:$P,"Plan",'DA Injection'!$G:$G,$B54))*$F54*$G54</f>
        <v>0</v>
      </c>
      <c r="P54" s="284">
        <f ca="1">(SUMIFS(INDIRECT("'DA Injection'!"&amp;SUBSTITUTE(ADDRESS(1,MATCH(P$3,INDIRECT("'DA Injection'!"&amp;"2:2"),0)),"$1","")&amp;":"&amp;SUBSTITUTE(ADDRESS(1,MATCH(P$3,INDIRECT("'DA Injection'!"&amp;"2:2"),0)),"$1","")),'DA Injection'!$P:$P,"Plan",'DA Injection'!$G:$G,$B54)+SUMIFS(INDIRECT("'DA Injection'!"&amp;SUBSTITUTE(ADDRESS(1,MATCH(P$3,INDIRECT("'DA Injection'!"&amp;"2:2"),0)+1),"$1","")&amp;":"&amp;SUBSTITUTE(ADDRESS(1,MATCH(P$3,INDIRECT("'DA Injection'!"&amp;"2:2"),0)+1),"$1","")),'DA Injection'!$P:$P,"Plan",'DA Injection'!$G:$G,$B54))*$F54*$G54</f>
        <v>0</v>
      </c>
      <c r="Q54" s="284">
        <f ca="1">(SUMIFS(INDIRECT("'DA Injection'!"&amp;SUBSTITUTE(ADDRESS(1,MATCH(Q$3,INDIRECT("'DA Injection'!"&amp;"2:2"),0)),"$1","")&amp;":"&amp;SUBSTITUTE(ADDRESS(1,MATCH(Q$3,INDIRECT("'DA Injection'!"&amp;"2:2"),0)),"$1","")),'DA Injection'!$P:$P,"Plan",'DA Injection'!$G:$G,$B54)+SUMIFS(INDIRECT("'DA Injection'!"&amp;SUBSTITUTE(ADDRESS(1,MATCH(Q$3,INDIRECT("'DA Injection'!"&amp;"2:2"),0)+1),"$1","")&amp;":"&amp;SUBSTITUTE(ADDRESS(1,MATCH(Q$3,INDIRECT("'DA Injection'!"&amp;"2:2"),0)+1),"$1","")),'DA Injection'!$P:$P,"Plan",'DA Injection'!$G:$G,$B54))*$F54*$G54</f>
        <v>0</v>
      </c>
      <c r="R54" s="284">
        <f ca="1">(SUMIFS(INDIRECT("'DA Injection'!"&amp;SUBSTITUTE(ADDRESS(1,MATCH(R$3,INDIRECT("'DA Injection'!"&amp;"2:2"),0)),"$1","")&amp;":"&amp;SUBSTITUTE(ADDRESS(1,MATCH(R$3,INDIRECT("'DA Injection'!"&amp;"2:2"),0)),"$1","")),'DA Injection'!$P:$P,"Plan",'DA Injection'!$G:$G,$B54)+SUMIFS(INDIRECT("'DA Injection'!"&amp;SUBSTITUTE(ADDRESS(1,MATCH(R$3,INDIRECT("'DA Injection'!"&amp;"2:2"),0)+1),"$1","")&amp;":"&amp;SUBSTITUTE(ADDRESS(1,MATCH(R$3,INDIRECT("'DA Injection'!"&amp;"2:2"),0)+1),"$1","")),'DA Injection'!$P:$P,"Plan",'DA Injection'!$G:$G,$B54))*$F54*$G54</f>
        <v>0</v>
      </c>
    </row>
    <row r="55" spans="2:18">
      <c r="B55" s="282" t="s">
        <v>214</v>
      </c>
      <c r="C55" s="282">
        <f>IFERROR(VLOOKUP(B55,'Code List'!B:J,2,0),"")</f>
        <v>16</v>
      </c>
      <c r="D55" s="205" t="str">
        <f>IFERROR(VLOOKUP(B55,'Code List'!B:J,8,0),"")</f>
        <v>0103-007625</v>
      </c>
      <c r="E55" s="205" t="str">
        <f>IFERROR(VLOOKUP(B55,'Code List'!B:J,7,0),"")</f>
        <v>ABS/CNTK A-204</v>
      </c>
      <c r="F55" s="205">
        <v>1</v>
      </c>
      <c r="G55" s="201">
        <f>VLOOKUP(B55,'Code List'!B:J,9,0)</f>
        <v>101.5</v>
      </c>
      <c r="H55" s="367">
        <f t="shared" ca="1" si="2"/>
        <v>0</v>
      </c>
      <c r="I55" s="284">
        <f ca="1">(SUMIFS(INDIRECT("'DA Injection'!"&amp;SUBSTITUTE(ADDRESS(1,MATCH(I$3,INDIRECT("'DA Injection'!"&amp;"2:2"),0)),"$1","")&amp;":"&amp;SUBSTITUTE(ADDRESS(1,MATCH(I$3,INDIRECT("'DA Injection'!"&amp;"2:2"),0)),"$1","")),'DA Injection'!$P:$P,"Plan",'DA Injection'!$G:$G,$B55)+SUMIFS(INDIRECT("'DA Injection'!"&amp;SUBSTITUTE(ADDRESS(1,MATCH(I$3,INDIRECT("'DA Injection'!"&amp;"2:2"),0)+1),"$1","")&amp;":"&amp;SUBSTITUTE(ADDRESS(1,MATCH(I$3,INDIRECT("'DA Injection'!"&amp;"2:2"),0)+1),"$1","")),'DA Injection'!$P:$P,"Plan",'DA Injection'!$G:$G,$B55))*$F55*$G55</f>
        <v>0</v>
      </c>
      <c r="J55" s="284">
        <f ca="1">(SUMIFS(INDIRECT("'DA Injection'!"&amp;SUBSTITUTE(ADDRESS(1,MATCH(J$3,INDIRECT("'DA Injection'!"&amp;"2:2"),0)),"$1","")&amp;":"&amp;SUBSTITUTE(ADDRESS(1,MATCH(J$3,INDIRECT("'DA Injection'!"&amp;"2:2"),0)),"$1","")),'DA Injection'!$P:$P,"Plan",'DA Injection'!$G:$G,$B55)+SUMIFS(INDIRECT("'DA Injection'!"&amp;SUBSTITUTE(ADDRESS(1,MATCH(J$3,INDIRECT("'DA Injection'!"&amp;"2:2"),0)+1),"$1","")&amp;":"&amp;SUBSTITUTE(ADDRESS(1,MATCH(J$3,INDIRECT("'DA Injection'!"&amp;"2:2"),0)+1),"$1","")),'DA Injection'!$P:$P,"Plan",'DA Injection'!$G:$G,$B55))*$F55*$G55</f>
        <v>0</v>
      </c>
      <c r="K55" s="284">
        <f ca="1">(SUMIFS(INDIRECT("'DA Injection'!"&amp;SUBSTITUTE(ADDRESS(1,MATCH(K$3,INDIRECT("'DA Injection'!"&amp;"2:2"),0)),"$1","")&amp;":"&amp;SUBSTITUTE(ADDRESS(1,MATCH(K$3,INDIRECT("'DA Injection'!"&amp;"2:2"),0)),"$1","")),'DA Injection'!$P:$P,"Plan",'DA Injection'!$G:$G,$B55)+SUMIFS(INDIRECT("'DA Injection'!"&amp;SUBSTITUTE(ADDRESS(1,MATCH(K$3,INDIRECT("'DA Injection'!"&amp;"2:2"),0)+1),"$1","")&amp;":"&amp;SUBSTITUTE(ADDRESS(1,MATCH(K$3,INDIRECT("'DA Injection'!"&amp;"2:2"),0)+1),"$1","")),'DA Injection'!$P:$P,"Plan",'DA Injection'!$G:$G,$B55))*$F55*$G55</f>
        <v>0</v>
      </c>
      <c r="L55" s="284">
        <f ca="1">(SUMIFS(INDIRECT("'DA Injection'!"&amp;SUBSTITUTE(ADDRESS(1,MATCH(L$3,INDIRECT("'DA Injection'!"&amp;"2:2"),0)),"$1","")&amp;":"&amp;SUBSTITUTE(ADDRESS(1,MATCH(L$3,INDIRECT("'DA Injection'!"&amp;"2:2"),0)),"$1","")),'DA Injection'!$P:$P,"Plan",'DA Injection'!$G:$G,$B55)+SUMIFS(INDIRECT("'DA Injection'!"&amp;SUBSTITUTE(ADDRESS(1,MATCH(L$3,INDIRECT("'DA Injection'!"&amp;"2:2"),0)+1),"$1","")&amp;":"&amp;SUBSTITUTE(ADDRESS(1,MATCH(L$3,INDIRECT("'DA Injection'!"&amp;"2:2"),0)+1),"$1","")),'DA Injection'!$P:$P,"Plan",'DA Injection'!$G:$G,$B55))*$F55*$G55</f>
        <v>0</v>
      </c>
      <c r="M55" s="284">
        <f ca="1">(SUMIFS(INDIRECT("'DA Injection'!"&amp;SUBSTITUTE(ADDRESS(1,MATCH(M$3,INDIRECT("'DA Injection'!"&amp;"2:2"),0)),"$1","")&amp;":"&amp;SUBSTITUTE(ADDRESS(1,MATCH(M$3,INDIRECT("'DA Injection'!"&amp;"2:2"),0)),"$1","")),'DA Injection'!$P:$P,"Plan",'DA Injection'!$G:$G,$B55)+SUMIFS(INDIRECT("'DA Injection'!"&amp;SUBSTITUTE(ADDRESS(1,MATCH(M$3,INDIRECT("'DA Injection'!"&amp;"2:2"),0)+1),"$1","")&amp;":"&amp;SUBSTITUTE(ADDRESS(1,MATCH(M$3,INDIRECT("'DA Injection'!"&amp;"2:2"),0)+1),"$1","")),'DA Injection'!$P:$P,"Plan",'DA Injection'!$G:$G,$B55))*$F55*$G55</f>
        <v>0</v>
      </c>
      <c r="N55" s="284">
        <f ca="1">(SUMIFS(INDIRECT("'DA Injection'!"&amp;SUBSTITUTE(ADDRESS(1,MATCH(N$3,INDIRECT("'DA Injection'!"&amp;"2:2"),0)),"$1","")&amp;":"&amp;SUBSTITUTE(ADDRESS(1,MATCH(N$3,INDIRECT("'DA Injection'!"&amp;"2:2"),0)),"$1","")),'DA Injection'!$P:$P,"Plan",'DA Injection'!$G:$G,$B55)+SUMIFS(INDIRECT("'DA Injection'!"&amp;SUBSTITUTE(ADDRESS(1,MATCH(N$3,INDIRECT("'DA Injection'!"&amp;"2:2"),0)+1),"$1","")&amp;":"&amp;SUBSTITUTE(ADDRESS(1,MATCH(N$3,INDIRECT("'DA Injection'!"&amp;"2:2"),0)+1),"$1","")),'DA Injection'!$P:$P,"Plan",'DA Injection'!$G:$G,$B55))*$F55*$G55</f>
        <v>0</v>
      </c>
      <c r="O55" s="284">
        <f ca="1">(SUMIFS(INDIRECT("'DA Injection'!"&amp;SUBSTITUTE(ADDRESS(1,MATCH(O$3,INDIRECT("'DA Injection'!"&amp;"2:2"),0)),"$1","")&amp;":"&amp;SUBSTITUTE(ADDRESS(1,MATCH(O$3,INDIRECT("'DA Injection'!"&amp;"2:2"),0)),"$1","")),'DA Injection'!$P:$P,"Plan",'DA Injection'!$G:$G,$B55)+SUMIFS(INDIRECT("'DA Injection'!"&amp;SUBSTITUTE(ADDRESS(1,MATCH(O$3,INDIRECT("'DA Injection'!"&amp;"2:2"),0)+1),"$1","")&amp;":"&amp;SUBSTITUTE(ADDRESS(1,MATCH(O$3,INDIRECT("'DA Injection'!"&amp;"2:2"),0)+1),"$1","")),'DA Injection'!$P:$P,"Plan",'DA Injection'!$G:$G,$B55))*$F55*$G55</f>
        <v>0</v>
      </c>
      <c r="P55" s="284">
        <f ca="1">(SUMIFS(INDIRECT("'DA Injection'!"&amp;SUBSTITUTE(ADDRESS(1,MATCH(P$3,INDIRECT("'DA Injection'!"&amp;"2:2"),0)),"$1","")&amp;":"&amp;SUBSTITUTE(ADDRESS(1,MATCH(P$3,INDIRECT("'DA Injection'!"&amp;"2:2"),0)),"$1","")),'DA Injection'!$P:$P,"Plan",'DA Injection'!$G:$G,$B55)+SUMIFS(INDIRECT("'DA Injection'!"&amp;SUBSTITUTE(ADDRESS(1,MATCH(P$3,INDIRECT("'DA Injection'!"&amp;"2:2"),0)+1),"$1","")&amp;":"&amp;SUBSTITUTE(ADDRESS(1,MATCH(P$3,INDIRECT("'DA Injection'!"&amp;"2:2"),0)+1),"$1","")),'DA Injection'!$P:$P,"Plan",'DA Injection'!$G:$G,$B55))*$F55*$G55</f>
        <v>0</v>
      </c>
      <c r="Q55" s="284">
        <f ca="1">(SUMIFS(INDIRECT("'DA Injection'!"&amp;SUBSTITUTE(ADDRESS(1,MATCH(Q$3,INDIRECT("'DA Injection'!"&amp;"2:2"),0)),"$1","")&amp;":"&amp;SUBSTITUTE(ADDRESS(1,MATCH(Q$3,INDIRECT("'DA Injection'!"&amp;"2:2"),0)),"$1","")),'DA Injection'!$P:$P,"Plan",'DA Injection'!$G:$G,$B55)+SUMIFS(INDIRECT("'DA Injection'!"&amp;SUBSTITUTE(ADDRESS(1,MATCH(Q$3,INDIRECT("'DA Injection'!"&amp;"2:2"),0)+1),"$1","")&amp;":"&amp;SUBSTITUTE(ADDRESS(1,MATCH(Q$3,INDIRECT("'DA Injection'!"&amp;"2:2"),0)+1),"$1","")),'DA Injection'!$P:$P,"Plan",'DA Injection'!$G:$G,$B55))*$F55*$G55</f>
        <v>0</v>
      </c>
      <c r="R55" s="284">
        <f ca="1">(SUMIFS(INDIRECT("'DA Injection'!"&amp;SUBSTITUTE(ADDRESS(1,MATCH(R$3,INDIRECT("'DA Injection'!"&amp;"2:2"),0)),"$1","")&amp;":"&amp;SUBSTITUTE(ADDRESS(1,MATCH(R$3,INDIRECT("'DA Injection'!"&amp;"2:2"),0)),"$1","")),'DA Injection'!$P:$P,"Plan",'DA Injection'!$G:$G,$B55)+SUMIFS(INDIRECT("'DA Injection'!"&amp;SUBSTITUTE(ADDRESS(1,MATCH(R$3,INDIRECT("'DA Injection'!"&amp;"2:2"),0)+1),"$1","")&amp;":"&amp;SUBSTITUTE(ADDRESS(1,MATCH(R$3,INDIRECT("'DA Injection'!"&amp;"2:2"),0)+1),"$1","")),'DA Injection'!$P:$P,"Plan",'DA Injection'!$G:$G,$B55))*$F55*$G55</f>
        <v>0</v>
      </c>
    </row>
    <row r="56" spans="2:18">
      <c r="B56" s="282" t="s">
        <v>186</v>
      </c>
      <c r="C56" s="282">
        <f>IFERROR(VLOOKUP(B56,'Code List'!B:J,2,0),"")</f>
        <v>17</v>
      </c>
      <c r="D56" s="205" t="str">
        <f>IFERROR(VLOOKUP(B56,'Code List'!B:J,8,0),"")</f>
        <v>0103-003108</v>
      </c>
      <c r="E56" s="205" t="str">
        <f>IFERROR(VLOOKUP(B56,'Code List'!B:J,7,0),"")</f>
        <v>ABS</v>
      </c>
      <c r="F56" s="205">
        <v>1</v>
      </c>
      <c r="G56" s="201">
        <f>VLOOKUP(B56,'Code List'!B:J,9,0)</f>
        <v>68</v>
      </c>
      <c r="H56" s="367">
        <f t="shared" ca="1" si="2"/>
        <v>305421.550094518</v>
      </c>
      <c r="I56" s="284">
        <f ca="1">(SUMIFS(INDIRECT("'DA Injection'!"&amp;SUBSTITUTE(ADDRESS(1,MATCH(I$3,INDIRECT("'DA Injection'!"&amp;"2:2"),0)),"$1","")&amp;":"&amp;SUBSTITUTE(ADDRESS(1,MATCH(I$3,INDIRECT("'DA Injection'!"&amp;"2:2"),0)),"$1","")),'DA Injection'!$P:$P,"Plan",'DA Injection'!$G:$G,$B56)+SUMIFS(INDIRECT("'DA Injection'!"&amp;SUBSTITUTE(ADDRESS(1,MATCH(I$3,INDIRECT("'DA Injection'!"&amp;"2:2"),0)+1),"$1","")&amp;":"&amp;SUBSTITUTE(ADDRESS(1,MATCH(I$3,INDIRECT("'DA Injection'!"&amp;"2:2"),0)+1),"$1","")),'DA Injection'!$P:$P,"Plan",'DA Injection'!$G:$G,$B56))*$F56*$G56</f>
        <v>0</v>
      </c>
      <c r="J56" s="284">
        <f ca="1">(SUMIFS(INDIRECT("'DA Injection'!"&amp;SUBSTITUTE(ADDRESS(1,MATCH(J$3,INDIRECT("'DA Injection'!"&amp;"2:2"),0)),"$1","")&amp;":"&amp;SUBSTITUTE(ADDRESS(1,MATCH(J$3,INDIRECT("'DA Injection'!"&amp;"2:2"),0)),"$1","")),'DA Injection'!$P:$P,"Plan",'DA Injection'!$G:$G,$B56)+SUMIFS(INDIRECT("'DA Injection'!"&amp;SUBSTITUTE(ADDRESS(1,MATCH(J$3,INDIRECT("'DA Injection'!"&amp;"2:2"),0)+1),"$1","")&amp;":"&amp;SUBSTITUTE(ADDRESS(1,MATCH(J$3,INDIRECT("'DA Injection'!"&amp;"2:2"),0)+1),"$1","")),'DA Injection'!$P:$P,"Plan",'DA Injection'!$G:$G,$B56))*$F56*$G56</f>
        <v>0</v>
      </c>
      <c r="K56" s="284">
        <f ca="1">(SUMIFS(INDIRECT("'DA Injection'!"&amp;SUBSTITUTE(ADDRESS(1,MATCH(K$3,INDIRECT("'DA Injection'!"&amp;"2:2"),0)),"$1","")&amp;":"&amp;SUBSTITUTE(ADDRESS(1,MATCH(K$3,INDIRECT("'DA Injection'!"&amp;"2:2"),0)),"$1","")),'DA Injection'!$P:$P,"Plan",'DA Injection'!$G:$G,$B56)+SUMIFS(INDIRECT("'DA Injection'!"&amp;SUBSTITUTE(ADDRESS(1,MATCH(K$3,INDIRECT("'DA Injection'!"&amp;"2:2"),0)+1),"$1","")&amp;":"&amp;SUBSTITUTE(ADDRESS(1,MATCH(K$3,INDIRECT("'DA Injection'!"&amp;"2:2"),0)+1),"$1","")),'DA Injection'!$P:$P,"Plan",'DA Injection'!$G:$G,$B56))*$F56*$G56</f>
        <v>0</v>
      </c>
      <c r="L56" s="284">
        <f ca="1">(SUMIFS(INDIRECT("'DA Injection'!"&amp;SUBSTITUTE(ADDRESS(1,MATCH(L$3,INDIRECT("'DA Injection'!"&amp;"2:2"),0)),"$1","")&amp;":"&amp;SUBSTITUTE(ADDRESS(1,MATCH(L$3,INDIRECT("'DA Injection'!"&amp;"2:2"),0)),"$1","")),'DA Injection'!$P:$P,"Plan",'DA Injection'!$G:$G,$B56)+SUMIFS(INDIRECT("'DA Injection'!"&amp;SUBSTITUTE(ADDRESS(1,MATCH(L$3,INDIRECT("'DA Injection'!"&amp;"2:2"),0)+1),"$1","")&amp;":"&amp;SUBSTITUTE(ADDRESS(1,MATCH(L$3,INDIRECT("'DA Injection'!"&amp;"2:2"),0)+1),"$1","")),'DA Injection'!$P:$P,"Plan",'DA Injection'!$G:$G,$B56))*$F56*$G56</f>
        <v>0</v>
      </c>
      <c r="M56" s="284">
        <f ca="1">(SUMIFS(INDIRECT("'DA Injection'!"&amp;SUBSTITUTE(ADDRESS(1,MATCH(M$3,INDIRECT("'DA Injection'!"&amp;"2:2"),0)),"$1","")&amp;":"&amp;SUBSTITUTE(ADDRESS(1,MATCH(M$3,INDIRECT("'DA Injection'!"&amp;"2:2"),0)),"$1","")),'DA Injection'!$P:$P,"Plan",'DA Injection'!$G:$G,$B56)+SUMIFS(INDIRECT("'DA Injection'!"&amp;SUBSTITUTE(ADDRESS(1,MATCH(M$3,INDIRECT("'DA Injection'!"&amp;"2:2"),0)+1),"$1","")&amp;":"&amp;SUBSTITUTE(ADDRESS(1,MATCH(M$3,INDIRECT("'DA Injection'!"&amp;"2:2"),0)+1),"$1","")),'DA Injection'!$P:$P,"Plan",'DA Injection'!$G:$G,$B56))*$F56*$G56</f>
        <v>203614.36672967864</v>
      </c>
      <c r="N56" s="284">
        <f ca="1">(SUMIFS(INDIRECT("'DA Injection'!"&amp;SUBSTITUTE(ADDRESS(1,MATCH(N$3,INDIRECT("'DA Injection'!"&amp;"2:2"),0)),"$1","")&amp;":"&amp;SUBSTITUTE(ADDRESS(1,MATCH(N$3,INDIRECT("'DA Injection'!"&amp;"2:2"),0)),"$1","")),'DA Injection'!$P:$P,"Plan",'DA Injection'!$G:$G,$B56)+SUMIFS(INDIRECT("'DA Injection'!"&amp;SUBSTITUTE(ADDRESS(1,MATCH(N$3,INDIRECT("'DA Injection'!"&amp;"2:2"),0)+1),"$1","")&amp;":"&amp;SUBSTITUTE(ADDRESS(1,MATCH(N$3,INDIRECT("'DA Injection'!"&amp;"2:2"),0)+1),"$1","")),'DA Injection'!$P:$P,"Plan",'DA Injection'!$G:$G,$B56))*$F56*$G56</f>
        <v>101807.18336483932</v>
      </c>
      <c r="O56" s="284">
        <f ca="1">(SUMIFS(INDIRECT("'DA Injection'!"&amp;SUBSTITUTE(ADDRESS(1,MATCH(O$3,INDIRECT("'DA Injection'!"&amp;"2:2"),0)),"$1","")&amp;":"&amp;SUBSTITUTE(ADDRESS(1,MATCH(O$3,INDIRECT("'DA Injection'!"&amp;"2:2"),0)),"$1","")),'DA Injection'!$P:$P,"Plan",'DA Injection'!$G:$G,$B56)+SUMIFS(INDIRECT("'DA Injection'!"&amp;SUBSTITUTE(ADDRESS(1,MATCH(O$3,INDIRECT("'DA Injection'!"&amp;"2:2"),0)+1),"$1","")&amp;":"&amp;SUBSTITUTE(ADDRESS(1,MATCH(O$3,INDIRECT("'DA Injection'!"&amp;"2:2"),0)+1),"$1","")),'DA Injection'!$P:$P,"Plan",'DA Injection'!$G:$G,$B56))*$F56*$G56</f>
        <v>0</v>
      </c>
      <c r="P56" s="284">
        <f ca="1">(SUMIFS(INDIRECT("'DA Injection'!"&amp;SUBSTITUTE(ADDRESS(1,MATCH(P$3,INDIRECT("'DA Injection'!"&amp;"2:2"),0)),"$1","")&amp;":"&amp;SUBSTITUTE(ADDRESS(1,MATCH(P$3,INDIRECT("'DA Injection'!"&amp;"2:2"),0)),"$1","")),'DA Injection'!$P:$P,"Plan",'DA Injection'!$G:$G,$B56)+SUMIFS(INDIRECT("'DA Injection'!"&amp;SUBSTITUTE(ADDRESS(1,MATCH(P$3,INDIRECT("'DA Injection'!"&amp;"2:2"),0)+1),"$1","")&amp;":"&amp;SUBSTITUTE(ADDRESS(1,MATCH(P$3,INDIRECT("'DA Injection'!"&amp;"2:2"),0)+1),"$1","")),'DA Injection'!$P:$P,"Plan",'DA Injection'!$G:$G,$B56))*$F56*$G56</f>
        <v>0</v>
      </c>
      <c r="Q56" s="284">
        <f ca="1">(SUMIFS(INDIRECT("'DA Injection'!"&amp;SUBSTITUTE(ADDRESS(1,MATCH(Q$3,INDIRECT("'DA Injection'!"&amp;"2:2"),0)),"$1","")&amp;":"&amp;SUBSTITUTE(ADDRESS(1,MATCH(Q$3,INDIRECT("'DA Injection'!"&amp;"2:2"),0)),"$1","")),'DA Injection'!$P:$P,"Plan",'DA Injection'!$G:$G,$B56)+SUMIFS(INDIRECT("'DA Injection'!"&amp;SUBSTITUTE(ADDRESS(1,MATCH(Q$3,INDIRECT("'DA Injection'!"&amp;"2:2"),0)+1),"$1","")&amp;":"&amp;SUBSTITUTE(ADDRESS(1,MATCH(Q$3,INDIRECT("'DA Injection'!"&amp;"2:2"),0)+1),"$1","")),'DA Injection'!$P:$P,"Plan",'DA Injection'!$G:$G,$B56))*$F56*$G56</f>
        <v>0</v>
      </c>
      <c r="R56" s="284">
        <f ca="1">(SUMIFS(INDIRECT("'DA Injection'!"&amp;SUBSTITUTE(ADDRESS(1,MATCH(R$3,INDIRECT("'DA Injection'!"&amp;"2:2"),0)),"$1","")&amp;":"&amp;SUBSTITUTE(ADDRESS(1,MATCH(R$3,INDIRECT("'DA Injection'!"&amp;"2:2"),0)),"$1","")),'DA Injection'!$P:$P,"Plan",'DA Injection'!$G:$G,$B56)+SUMIFS(INDIRECT("'DA Injection'!"&amp;SUBSTITUTE(ADDRESS(1,MATCH(R$3,INDIRECT("'DA Injection'!"&amp;"2:2"),0)+1),"$1","")&amp;":"&amp;SUBSTITUTE(ADDRESS(1,MATCH(R$3,INDIRECT("'DA Injection'!"&amp;"2:2"),0)+1),"$1","")),'DA Injection'!$P:$P,"Plan",'DA Injection'!$G:$G,$B56))*$F56*$G56</f>
        <v>0</v>
      </c>
    </row>
    <row r="57" spans="2:18">
      <c r="B57" s="282" t="s">
        <v>184</v>
      </c>
      <c r="C57" s="282">
        <f>IFERROR(VLOOKUP(B57,'Code List'!B:J,2,0),"")</f>
        <v>17</v>
      </c>
      <c r="D57" s="205" t="str">
        <f>IFERROR(VLOOKUP(B57,'Code List'!B:J,8,0),"")</f>
        <v>0103-007539</v>
      </c>
      <c r="E57" s="205" t="str">
        <f>IFERROR(VLOOKUP(B57,'Code List'!B:J,7,0),"")</f>
        <v>PP/SSPP640</v>
      </c>
      <c r="F57" s="205">
        <v>1</v>
      </c>
      <c r="G57" s="201">
        <f>VLOOKUP(B57,'Code List'!B:J,9,0)</f>
        <v>1.7</v>
      </c>
      <c r="H57" s="367">
        <f t="shared" ca="1" si="2"/>
        <v>0</v>
      </c>
      <c r="I57" s="284">
        <f ca="1">(SUMIFS(INDIRECT("'DA Injection'!"&amp;SUBSTITUTE(ADDRESS(1,MATCH(I$3,INDIRECT("'DA Injection'!"&amp;"2:2"),0)),"$1","")&amp;":"&amp;SUBSTITUTE(ADDRESS(1,MATCH(I$3,INDIRECT("'DA Injection'!"&amp;"2:2"),0)),"$1","")),'DA Injection'!$P:$P,"Plan",'DA Injection'!$G:$G,$B57)+SUMIFS(INDIRECT("'DA Injection'!"&amp;SUBSTITUTE(ADDRESS(1,MATCH(I$3,INDIRECT("'DA Injection'!"&amp;"2:2"),0)+1),"$1","")&amp;":"&amp;SUBSTITUTE(ADDRESS(1,MATCH(I$3,INDIRECT("'DA Injection'!"&amp;"2:2"),0)+1),"$1","")),'DA Injection'!$P:$P,"Plan",'DA Injection'!$G:$G,$B57))*$F57*$G57</f>
        <v>0</v>
      </c>
      <c r="J57" s="284">
        <f ca="1">(SUMIFS(INDIRECT("'DA Injection'!"&amp;SUBSTITUTE(ADDRESS(1,MATCH(J$3,INDIRECT("'DA Injection'!"&amp;"2:2"),0)),"$1","")&amp;":"&amp;SUBSTITUTE(ADDRESS(1,MATCH(J$3,INDIRECT("'DA Injection'!"&amp;"2:2"),0)),"$1","")),'DA Injection'!$P:$P,"Plan",'DA Injection'!$G:$G,$B57)+SUMIFS(INDIRECT("'DA Injection'!"&amp;SUBSTITUTE(ADDRESS(1,MATCH(J$3,INDIRECT("'DA Injection'!"&amp;"2:2"),0)+1),"$1","")&amp;":"&amp;SUBSTITUTE(ADDRESS(1,MATCH(J$3,INDIRECT("'DA Injection'!"&amp;"2:2"),0)+1),"$1","")),'DA Injection'!$P:$P,"Plan",'DA Injection'!$G:$G,$B57))*$F57*$G57</f>
        <v>0</v>
      </c>
      <c r="K57" s="284">
        <f ca="1">(SUMIFS(INDIRECT("'DA Injection'!"&amp;SUBSTITUTE(ADDRESS(1,MATCH(K$3,INDIRECT("'DA Injection'!"&amp;"2:2"),0)),"$1","")&amp;":"&amp;SUBSTITUTE(ADDRESS(1,MATCH(K$3,INDIRECT("'DA Injection'!"&amp;"2:2"),0)),"$1","")),'DA Injection'!$P:$P,"Plan",'DA Injection'!$G:$G,$B57)+SUMIFS(INDIRECT("'DA Injection'!"&amp;SUBSTITUTE(ADDRESS(1,MATCH(K$3,INDIRECT("'DA Injection'!"&amp;"2:2"),0)+1),"$1","")&amp;":"&amp;SUBSTITUTE(ADDRESS(1,MATCH(K$3,INDIRECT("'DA Injection'!"&amp;"2:2"),0)+1),"$1","")),'DA Injection'!$P:$P,"Plan",'DA Injection'!$G:$G,$B57))*$F57*$G57</f>
        <v>0</v>
      </c>
      <c r="L57" s="284">
        <f ca="1">(SUMIFS(INDIRECT("'DA Injection'!"&amp;SUBSTITUTE(ADDRESS(1,MATCH(L$3,INDIRECT("'DA Injection'!"&amp;"2:2"),0)),"$1","")&amp;":"&amp;SUBSTITUTE(ADDRESS(1,MATCH(L$3,INDIRECT("'DA Injection'!"&amp;"2:2"),0)),"$1","")),'DA Injection'!$P:$P,"Plan",'DA Injection'!$G:$G,$B57)+SUMIFS(INDIRECT("'DA Injection'!"&amp;SUBSTITUTE(ADDRESS(1,MATCH(L$3,INDIRECT("'DA Injection'!"&amp;"2:2"),0)+1),"$1","")&amp;":"&amp;SUBSTITUTE(ADDRESS(1,MATCH(L$3,INDIRECT("'DA Injection'!"&amp;"2:2"),0)+1),"$1","")),'DA Injection'!$P:$P,"Plan",'DA Injection'!$G:$G,$B57))*$F57*$G57</f>
        <v>0</v>
      </c>
      <c r="M57" s="284">
        <f ca="1">(SUMIFS(INDIRECT("'DA Injection'!"&amp;SUBSTITUTE(ADDRESS(1,MATCH(M$3,INDIRECT("'DA Injection'!"&amp;"2:2"),0)),"$1","")&amp;":"&amp;SUBSTITUTE(ADDRESS(1,MATCH(M$3,INDIRECT("'DA Injection'!"&amp;"2:2"),0)),"$1","")),'DA Injection'!$P:$P,"Plan",'DA Injection'!$G:$G,$B57)+SUMIFS(INDIRECT("'DA Injection'!"&amp;SUBSTITUTE(ADDRESS(1,MATCH(M$3,INDIRECT("'DA Injection'!"&amp;"2:2"),0)+1),"$1","")&amp;":"&amp;SUBSTITUTE(ADDRESS(1,MATCH(M$3,INDIRECT("'DA Injection'!"&amp;"2:2"),0)+1),"$1","")),'DA Injection'!$P:$P,"Plan",'DA Injection'!$G:$G,$B57))*$F57*$G57</f>
        <v>0</v>
      </c>
      <c r="N57" s="284">
        <f ca="1">(SUMIFS(INDIRECT("'DA Injection'!"&amp;SUBSTITUTE(ADDRESS(1,MATCH(N$3,INDIRECT("'DA Injection'!"&amp;"2:2"),0)),"$1","")&amp;":"&amp;SUBSTITUTE(ADDRESS(1,MATCH(N$3,INDIRECT("'DA Injection'!"&amp;"2:2"),0)),"$1","")),'DA Injection'!$P:$P,"Plan",'DA Injection'!$G:$G,$B57)+SUMIFS(INDIRECT("'DA Injection'!"&amp;SUBSTITUTE(ADDRESS(1,MATCH(N$3,INDIRECT("'DA Injection'!"&amp;"2:2"),0)+1),"$1","")&amp;":"&amp;SUBSTITUTE(ADDRESS(1,MATCH(N$3,INDIRECT("'DA Injection'!"&amp;"2:2"),0)+1),"$1","")),'DA Injection'!$P:$P,"Plan",'DA Injection'!$G:$G,$B57))*$F57*$G57</f>
        <v>0</v>
      </c>
      <c r="O57" s="284">
        <f ca="1">(SUMIFS(INDIRECT("'DA Injection'!"&amp;SUBSTITUTE(ADDRESS(1,MATCH(O$3,INDIRECT("'DA Injection'!"&amp;"2:2"),0)),"$1","")&amp;":"&amp;SUBSTITUTE(ADDRESS(1,MATCH(O$3,INDIRECT("'DA Injection'!"&amp;"2:2"),0)),"$1","")),'DA Injection'!$P:$P,"Plan",'DA Injection'!$G:$G,$B57)+SUMIFS(INDIRECT("'DA Injection'!"&amp;SUBSTITUTE(ADDRESS(1,MATCH(O$3,INDIRECT("'DA Injection'!"&amp;"2:2"),0)+1),"$1","")&amp;":"&amp;SUBSTITUTE(ADDRESS(1,MATCH(O$3,INDIRECT("'DA Injection'!"&amp;"2:2"),0)+1),"$1","")),'DA Injection'!$P:$P,"Plan",'DA Injection'!$G:$G,$B57))*$F57*$G57</f>
        <v>0</v>
      </c>
      <c r="P57" s="284">
        <f ca="1">(SUMIFS(INDIRECT("'DA Injection'!"&amp;SUBSTITUTE(ADDRESS(1,MATCH(P$3,INDIRECT("'DA Injection'!"&amp;"2:2"),0)),"$1","")&amp;":"&amp;SUBSTITUTE(ADDRESS(1,MATCH(P$3,INDIRECT("'DA Injection'!"&amp;"2:2"),0)),"$1","")),'DA Injection'!$P:$P,"Plan",'DA Injection'!$G:$G,$B57)+SUMIFS(INDIRECT("'DA Injection'!"&amp;SUBSTITUTE(ADDRESS(1,MATCH(P$3,INDIRECT("'DA Injection'!"&amp;"2:2"),0)+1),"$1","")&amp;":"&amp;SUBSTITUTE(ADDRESS(1,MATCH(P$3,INDIRECT("'DA Injection'!"&amp;"2:2"),0)+1),"$1","")),'DA Injection'!$P:$P,"Plan",'DA Injection'!$G:$G,$B57))*$F57*$G57</f>
        <v>0</v>
      </c>
      <c r="Q57" s="284">
        <f ca="1">(SUMIFS(INDIRECT("'DA Injection'!"&amp;SUBSTITUTE(ADDRESS(1,MATCH(Q$3,INDIRECT("'DA Injection'!"&amp;"2:2"),0)),"$1","")&amp;":"&amp;SUBSTITUTE(ADDRESS(1,MATCH(Q$3,INDIRECT("'DA Injection'!"&amp;"2:2"),0)),"$1","")),'DA Injection'!$P:$P,"Plan",'DA Injection'!$G:$G,$B57)+SUMIFS(INDIRECT("'DA Injection'!"&amp;SUBSTITUTE(ADDRESS(1,MATCH(Q$3,INDIRECT("'DA Injection'!"&amp;"2:2"),0)+1),"$1","")&amp;":"&amp;SUBSTITUTE(ADDRESS(1,MATCH(Q$3,INDIRECT("'DA Injection'!"&amp;"2:2"),0)+1),"$1","")),'DA Injection'!$P:$P,"Plan",'DA Injection'!$G:$G,$B57))*$F57*$G57</f>
        <v>0</v>
      </c>
      <c r="R57" s="284">
        <f ca="1">(SUMIFS(INDIRECT("'DA Injection'!"&amp;SUBSTITUTE(ADDRESS(1,MATCH(R$3,INDIRECT("'DA Injection'!"&amp;"2:2"),0)),"$1","")&amp;":"&amp;SUBSTITUTE(ADDRESS(1,MATCH(R$3,INDIRECT("'DA Injection'!"&amp;"2:2"),0)),"$1","")),'DA Injection'!$P:$P,"Plan",'DA Injection'!$G:$G,$B57)+SUMIFS(INDIRECT("'DA Injection'!"&amp;SUBSTITUTE(ADDRESS(1,MATCH(R$3,INDIRECT("'DA Injection'!"&amp;"2:2"),0)+1),"$1","")&amp;":"&amp;SUBSTITUTE(ADDRESS(1,MATCH(R$3,INDIRECT("'DA Injection'!"&amp;"2:2"),0)+1),"$1","")),'DA Injection'!$P:$P,"Plan",'DA Injection'!$G:$G,$B57))*$F57*$G57</f>
        <v>0</v>
      </c>
    </row>
    <row r="58" spans="2:18">
      <c r="B58" s="282" t="s">
        <v>253</v>
      </c>
      <c r="C58" s="282">
        <f>IFERROR(VLOOKUP(B58,'Code List'!B:J,2,0),"")</f>
        <v>18</v>
      </c>
      <c r="D58" s="205" t="str">
        <f>IFERROR(VLOOKUP(B58,'Code List'!B:J,8,0),"")</f>
        <v>0103-007331</v>
      </c>
      <c r="E58" s="205" t="str">
        <f>IFERROR(VLOOKUP(B58,'Code List'!B:J,7,0),"")</f>
        <v>ABS/HG-0760GP</v>
      </c>
      <c r="F58" s="205">
        <v>1</v>
      </c>
      <c r="G58" s="201">
        <f>VLOOKUP(B58,'Code List'!B:J,9,0)</f>
        <v>112.8</v>
      </c>
      <c r="H58" s="367">
        <f t="shared" ca="1" si="2"/>
        <v>0</v>
      </c>
      <c r="I58" s="284">
        <f ca="1">(SUMIFS(INDIRECT("'DA Injection'!"&amp;SUBSTITUTE(ADDRESS(1,MATCH(I$3,INDIRECT("'DA Injection'!"&amp;"2:2"),0)),"$1","")&amp;":"&amp;SUBSTITUTE(ADDRESS(1,MATCH(I$3,INDIRECT("'DA Injection'!"&amp;"2:2"),0)),"$1","")),'DA Injection'!$P:$P,"Plan",'DA Injection'!$G:$G,$B58)+SUMIFS(INDIRECT("'DA Injection'!"&amp;SUBSTITUTE(ADDRESS(1,MATCH(I$3,INDIRECT("'DA Injection'!"&amp;"2:2"),0)+1),"$1","")&amp;":"&amp;SUBSTITUTE(ADDRESS(1,MATCH(I$3,INDIRECT("'DA Injection'!"&amp;"2:2"),0)+1),"$1","")),'DA Injection'!$P:$P,"Plan",'DA Injection'!$G:$G,$B58))*$F58*$G58</f>
        <v>0</v>
      </c>
      <c r="J58" s="284">
        <f ca="1">(SUMIFS(INDIRECT("'DA Injection'!"&amp;SUBSTITUTE(ADDRESS(1,MATCH(J$3,INDIRECT("'DA Injection'!"&amp;"2:2"),0)),"$1","")&amp;":"&amp;SUBSTITUTE(ADDRESS(1,MATCH(J$3,INDIRECT("'DA Injection'!"&amp;"2:2"),0)),"$1","")),'DA Injection'!$P:$P,"Plan",'DA Injection'!$G:$G,$B58)+SUMIFS(INDIRECT("'DA Injection'!"&amp;SUBSTITUTE(ADDRESS(1,MATCH(J$3,INDIRECT("'DA Injection'!"&amp;"2:2"),0)+1),"$1","")&amp;":"&amp;SUBSTITUTE(ADDRESS(1,MATCH(J$3,INDIRECT("'DA Injection'!"&amp;"2:2"),0)+1),"$1","")),'DA Injection'!$P:$P,"Plan",'DA Injection'!$G:$G,$B58))*$F58*$G58</f>
        <v>0</v>
      </c>
      <c r="K58" s="284">
        <f ca="1">(SUMIFS(INDIRECT("'DA Injection'!"&amp;SUBSTITUTE(ADDRESS(1,MATCH(K$3,INDIRECT("'DA Injection'!"&amp;"2:2"),0)),"$1","")&amp;":"&amp;SUBSTITUTE(ADDRESS(1,MATCH(K$3,INDIRECT("'DA Injection'!"&amp;"2:2"),0)),"$1","")),'DA Injection'!$P:$P,"Plan",'DA Injection'!$G:$G,$B58)+SUMIFS(INDIRECT("'DA Injection'!"&amp;SUBSTITUTE(ADDRESS(1,MATCH(K$3,INDIRECT("'DA Injection'!"&amp;"2:2"),0)+1),"$1","")&amp;":"&amp;SUBSTITUTE(ADDRESS(1,MATCH(K$3,INDIRECT("'DA Injection'!"&amp;"2:2"),0)+1),"$1","")),'DA Injection'!$P:$P,"Plan",'DA Injection'!$G:$G,$B58))*$F58*$G58</f>
        <v>0</v>
      </c>
      <c r="L58" s="284">
        <f ca="1">(SUMIFS(INDIRECT("'DA Injection'!"&amp;SUBSTITUTE(ADDRESS(1,MATCH(L$3,INDIRECT("'DA Injection'!"&amp;"2:2"),0)),"$1","")&amp;":"&amp;SUBSTITUTE(ADDRESS(1,MATCH(L$3,INDIRECT("'DA Injection'!"&amp;"2:2"),0)),"$1","")),'DA Injection'!$P:$P,"Plan",'DA Injection'!$G:$G,$B58)+SUMIFS(INDIRECT("'DA Injection'!"&amp;SUBSTITUTE(ADDRESS(1,MATCH(L$3,INDIRECT("'DA Injection'!"&amp;"2:2"),0)+1),"$1","")&amp;":"&amp;SUBSTITUTE(ADDRESS(1,MATCH(L$3,INDIRECT("'DA Injection'!"&amp;"2:2"),0)+1),"$1","")),'DA Injection'!$P:$P,"Plan",'DA Injection'!$G:$G,$B58))*$F58*$G58</f>
        <v>0</v>
      </c>
      <c r="M58" s="284">
        <f ca="1">(SUMIFS(INDIRECT("'DA Injection'!"&amp;SUBSTITUTE(ADDRESS(1,MATCH(M$3,INDIRECT("'DA Injection'!"&amp;"2:2"),0)),"$1","")&amp;":"&amp;SUBSTITUTE(ADDRESS(1,MATCH(M$3,INDIRECT("'DA Injection'!"&amp;"2:2"),0)),"$1","")),'DA Injection'!$P:$P,"Plan",'DA Injection'!$G:$G,$B58)+SUMIFS(INDIRECT("'DA Injection'!"&amp;SUBSTITUTE(ADDRESS(1,MATCH(M$3,INDIRECT("'DA Injection'!"&amp;"2:2"),0)+1),"$1","")&amp;":"&amp;SUBSTITUTE(ADDRESS(1,MATCH(M$3,INDIRECT("'DA Injection'!"&amp;"2:2"),0)+1),"$1","")),'DA Injection'!$P:$P,"Plan",'DA Injection'!$G:$G,$B58))*$F58*$G58</f>
        <v>0</v>
      </c>
      <c r="N58" s="284">
        <f ca="1">(SUMIFS(INDIRECT("'DA Injection'!"&amp;SUBSTITUTE(ADDRESS(1,MATCH(N$3,INDIRECT("'DA Injection'!"&amp;"2:2"),0)),"$1","")&amp;":"&amp;SUBSTITUTE(ADDRESS(1,MATCH(N$3,INDIRECT("'DA Injection'!"&amp;"2:2"),0)),"$1","")),'DA Injection'!$P:$P,"Plan",'DA Injection'!$G:$G,$B58)+SUMIFS(INDIRECT("'DA Injection'!"&amp;SUBSTITUTE(ADDRESS(1,MATCH(N$3,INDIRECT("'DA Injection'!"&amp;"2:2"),0)+1),"$1","")&amp;":"&amp;SUBSTITUTE(ADDRESS(1,MATCH(N$3,INDIRECT("'DA Injection'!"&amp;"2:2"),0)+1),"$1","")),'DA Injection'!$P:$P,"Plan",'DA Injection'!$G:$G,$B58))*$F58*$G58</f>
        <v>0</v>
      </c>
      <c r="O58" s="284">
        <f ca="1">(SUMIFS(INDIRECT("'DA Injection'!"&amp;SUBSTITUTE(ADDRESS(1,MATCH(O$3,INDIRECT("'DA Injection'!"&amp;"2:2"),0)),"$1","")&amp;":"&amp;SUBSTITUTE(ADDRESS(1,MATCH(O$3,INDIRECT("'DA Injection'!"&amp;"2:2"),0)),"$1","")),'DA Injection'!$P:$P,"Plan",'DA Injection'!$G:$G,$B58)+SUMIFS(INDIRECT("'DA Injection'!"&amp;SUBSTITUTE(ADDRESS(1,MATCH(O$3,INDIRECT("'DA Injection'!"&amp;"2:2"),0)+1),"$1","")&amp;":"&amp;SUBSTITUTE(ADDRESS(1,MATCH(O$3,INDIRECT("'DA Injection'!"&amp;"2:2"),0)+1),"$1","")),'DA Injection'!$P:$P,"Plan",'DA Injection'!$G:$G,$B58))*$F58*$G58</f>
        <v>0</v>
      </c>
      <c r="P58" s="284">
        <f ca="1">(SUMIFS(INDIRECT("'DA Injection'!"&amp;SUBSTITUTE(ADDRESS(1,MATCH(P$3,INDIRECT("'DA Injection'!"&amp;"2:2"),0)),"$1","")&amp;":"&amp;SUBSTITUTE(ADDRESS(1,MATCH(P$3,INDIRECT("'DA Injection'!"&amp;"2:2"),0)),"$1","")),'DA Injection'!$P:$P,"Plan",'DA Injection'!$G:$G,$B58)+SUMIFS(INDIRECT("'DA Injection'!"&amp;SUBSTITUTE(ADDRESS(1,MATCH(P$3,INDIRECT("'DA Injection'!"&amp;"2:2"),0)+1),"$1","")&amp;":"&amp;SUBSTITUTE(ADDRESS(1,MATCH(P$3,INDIRECT("'DA Injection'!"&amp;"2:2"),0)+1),"$1","")),'DA Injection'!$P:$P,"Plan",'DA Injection'!$G:$G,$B58))*$F58*$G58</f>
        <v>0</v>
      </c>
      <c r="Q58" s="284">
        <f ca="1">(SUMIFS(INDIRECT("'DA Injection'!"&amp;SUBSTITUTE(ADDRESS(1,MATCH(Q$3,INDIRECT("'DA Injection'!"&amp;"2:2"),0)),"$1","")&amp;":"&amp;SUBSTITUTE(ADDRESS(1,MATCH(Q$3,INDIRECT("'DA Injection'!"&amp;"2:2"),0)),"$1","")),'DA Injection'!$P:$P,"Plan",'DA Injection'!$G:$G,$B58)+SUMIFS(INDIRECT("'DA Injection'!"&amp;SUBSTITUTE(ADDRESS(1,MATCH(Q$3,INDIRECT("'DA Injection'!"&amp;"2:2"),0)+1),"$1","")&amp;":"&amp;SUBSTITUTE(ADDRESS(1,MATCH(Q$3,INDIRECT("'DA Injection'!"&amp;"2:2"),0)+1),"$1","")),'DA Injection'!$P:$P,"Plan",'DA Injection'!$G:$G,$B58))*$F58*$G58</f>
        <v>0</v>
      </c>
      <c r="R58" s="284">
        <f ca="1">(SUMIFS(INDIRECT("'DA Injection'!"&amp;SUBSTITUTE(ADDRESS(1,MATCH(R$3,INDIRECT("'DA Injection'!"&amp;"2:2"),0)),"$1","")&amp;":"&amp;SUBSTITUTE(ADDRESS(1,MATCH(R$3,INDIRECT("'DA Injection'!"&amp;"2:2"),0)),"$1","")),'DA Injection'!$P:$P,"Plan",'DA Injection'!$G:$G,$B58)+SUMIFS(INDIRECT("'DA Injection'!"&amp;SUBSTITUTE(ADDRESS(1,MATCH(R$3,INDIRECT("'DA Injection'!"&amp;"2:2"),0)+1),"$1","")&amp;":"&amp;SUBSTITUTE(ADDRESS(1,MATCH(R$3,INDIRECT("'DA Injection'!"&amp;"2:2"),0)+1),"$1","")),'DA Injection'!$P:$P,"Plan",'DA Injection'!$G:$G,$B58))*$F58*$G58</f>
        <v>0</v>
      </c>
    </row>
    <row r="59" spans="2:18">
      <c r="B59" s="282" t="s">
        <v>254</v>
      </c>
      <c r="C59" s="282">
        <f>IFERROR(VLOOKUP(B59,'Code List'!B:J,2,0),"")</f>
        <v>18</v>
      </c>
      <c r="D59" s="205" t="str">
        <f>IFERROR(VLOOKUP(B59,'Code List'!B:J,8,0),"")</f>
        <v>0103-004144</v>
      </c>
      <c r="E59" s="205" t="str">
        <f>IFERROR(VLOOKUP(B59,'Code List'!B:J,7,0),"")</f>
        <v>Cũ: ABS/HG-0760GP</v>
      </c>
      <c r="F59" s="205">
        <v>1</v>
      </c>
      <c r="G59" s="201">
        <f>VLOOKUP(B59,'Code List'!B:J,9,0)</f>
        <v>112.8</v>
      </c>
      <c r="H59" s="367">
        <f t="shared" ca="1" si="2"/>
        <v>0</v>
      </c>
      <c r="I59" s="284">
        <f ca="1">(SUMIFS(INDIRECT("'DA Injection'!"&amp;SUBSTITUTE(ADDRESS(1,MATCH(I$3,INDIRECT("'DA Injection'!"&amp;"2:2"),0)),"$1","")&amp;":"&amp;SUBSTITUTE(ADDRESS(1,MATCH(I$3,INDIRECT("'DA Injection'!"&amp;"2:2"),0)),"$1","")),'DA Injection'!$P:$P,"Plan",'DA Injection'!$G:$G,$B59)+SUMIFS(INDIRECT("'DA Injection'!"&amp;SUBSTITUTE(ADDRESS(1,MATCH(I$3,INDIRECT("'DA Injection'!"&amp;"2:2"),0)+1),"$1","")&amp;":"&amp;SUBSTITUTE(ADDRESS(1,MATCH(I$3,INDIRECT("'DA Injection'!"&amp;"2:2"),0)+1),"$1","")),'DA Injection'!$P:$P,"Plan",'DA Injection'!$G:$G,$B59))*$F59*$G59</f>
        <v>0</v>
      </c>
      <c r="J59" s="284">
        <f ca="1">(SUMIFS(INDIRECT("'DA Injection'!"&amp;SUBSTITUTE(ADDRESS(1,MATCH(J$3,INDIRECT("'DA Injection'!"&amp;"2:2"),0)),"$1","")&amp;":"&amp;SUBSTITUTE(ADDRESS(1,MATCH(J$3,INDIRECT("'DA Injection'!"&amp;"2:2"),0)),"$1","")),'DA Injection'!$P:$P,"Plan",'DA Injection'!$G:$G,$B59)+SUMIFS(INDIRECT("'DA Injection'!"&amp;SUBSTITUTE(ADDRESS(1,MATCH(J$3,INDIRECT("'DA Injection'!"&amp;"2:2"),0)+1),"$1","")&amp;":"&amp;SUBSTITUTE(ADDRESS(1,MATCH(J$3,INDIRECT("'DA Injection'!"&amp;"2:2"),0)+1),"$1","")),'DA Injection'!$P:$P,"Plan",'DA Injection'!$G:$G,$B59))*$F59*$G59</f>
        <v>0</v>
      </c>
      <c r="K59" s="284">
        <f ca="1">(SUMIFS(INDIRECT("'DA Injection'!"&amp;SUBSTITUTE(ADDRESS(1,MATCH(K$3,INDIRECT("'DA Injection'!"&amp;"2:2"),0)),"$1","")&amp;":"&amp;SUBSTITUTE(ADDRESS(1,MATCH(K$3,INDIRECT("'DA Injection'!"&amp;"2:2"),0)),"$1","")),'DA Injection'!$P:$P,"Plan",'DA Injection'!$G:$G,$B59)+SUMIFS(INDIRECT("'DA Injection'!"&amp;SUBSTITUTE(ADDRESS(1,MATCH(K$3,INDIRECT("'DA Injection'!"&amp;"2:2"),0)+1),"$1","")&amp;":"&amp;SUBSTITUTE(ADDRESS(1,MATCH(K$3,INDIRECT("'DA Injection'!"&amp;"2:2"),0)+1),"$1","")),'DA Injection'!$P:$P,"Plan",'DA Injection'!$G:$G,$B59))*$F59*$G59</f>
        <v>0</v>
      </c>
      <c r="L59" s="284">
        <f ca="1">(SUMIFS(INDIRECT("'DA Injection'!"&amp;SUBSTITUTE(ADDRESS(1,MATCH(L$3,INDIRECT("'DA Injection'!"&amp;"2:2"),0)),"$1","")&amp;":"&amp;SUBSTITUTE(ADDRESS(1,MATCH(L$3,INDIRECT("'DA Injection'!"&amp;"2:2"),0)),"$1","")),'DA Injection'!$P:$P,"Plan",'DA Injection'!$G:$G,$B59)+SUMIFS(INDIRECT("'DA Injection'!"&amp;SUBSTITUTE(ADDRESS(1,MATCH(L$3,INDIRECT("'DA Injection'!"&amp;"2:2"),0)+1),"$1","")&amp;":"&amp;SUBSTITUTE(ADDRESS(1,MATCH(L$3,INDIRECT("'DA Injection'!"&amp;"2:2"),0)+1),"$1","")),'DA Injection'!$P:$P,"Plan",'DA Injection'!$G:$G,$B59))*$F59*$G59</f>
        <v>0</v>
      </c>
      <c r="M59" s="284">
        <f ca="1">(SUMIFS(INDIRECT("'DA Injection'!"&amp;SUBSTITUTE(ADDRESS(1,MATCH(M$3,INDIRECT("'DA Injection'!"&amp;"2:2"),0)),"$1","")&amp;":"&amp;SUBSTITUTE(ADDRESS(1,MATCH(M$3,INDIRECT("'DA Injection'!"&amp;"2:2"),0)),"$1","")),'DA Injection'!$P:$P,"Plan",'DA Injection'!$G:$G,$B59)+SUMIFS(INDIRECT("'DA Injection'!"&amp;SUBSTITUTE(ADDRESS(1,MATCH(M$3,INDIRECT("'DA Injection'!"&amp;"2:2"),0)+1),"$1","")&amp;":"&amp;SUBSTITUTE(ADDRESS(1,MATCH(M$3,INDIRECT("'DA Injection'!"&amp;"2:2"),0)+1),"$1","")),'DA Injection'!$P:$P,"Plan",'DA Injection'!$G:$G,$B59))*$F59*$G59</f>
        <v>0</v>
      </c>
      <c r="N59" s="284">
        <f ca="1">(SUMIFS(INDIRECT("'DA Injection'!"&amp;SUBSTITUTE(ADDRESS(1,MATCH(N$3,INDIRECT("'DA Injection'!"&amp;"2:2"),0)),"$1","")&amp;":"&amp;SUBSTITUTE(ADDRESS(1,MATCH(N$3,INDIRECT("'DA Injection'!"&amp;"2:2"),0)),"$1","")),'DA Injection'!$P:$P,"Plan",'DA Injection'!$G:$G,$B59)+SUMIFS(INDIRECT("'DA Injection'!"&amp;SUBSTITUTE(ADDRESS(1,MATCH(N$3,INDIRECT("'DA Injection'!"&amp;"2:2"),0)+1),"$1","")&amp;":"&amp;SUBSTITUTE(ADDRESS(1,MATCH(N$3,INDIRECT("'DA Injection'!"&amp;"2:2"),0)+1),"$1","")),'DA Injection'!$P:$P,"Plan",'DA Injection'!$G:$G,$B59))*$F59*$G59</f>
        <v>0</v>
      </c>
      <c r="O59" s="284">
        <f ca="1">(SUMIFS(INDIRECT("'DA Injection'!"&amp;SUBSTITUTE(ADDRESS(1,MATCH(O$3,INDIRECT("'DA Injection'!"&amp;"2:2"),0)),"$1","")&amp;":"&amp;SUBSTITUTE(ADDRESS(1,MATCH(O$3,INDIRECT("'DA Injection'!"&amp;"2:2"),0)),"$1","")),'DA Injection'!$P:$P,"Plan",'DA Injection'!$G:$G,$B59)+SUMIFS(INDIRECT("'DA Injection'!"&amp;SUBSTITUTE(ADDRESS(1,MATCH(O$3,INDIRECT("'DA Injection'!"&amp;"2:2"),0)+1),"$1","")&amp;":"&amp;SUBSTITUTE(ADDRESS(1,MATCH(O$3,INDIRECT("'DA Injection'!"&amp;"2:2"),0)+1),"$1","")),'DA Injection'!$P:$P,"Plan",'DA Injection'!$G:$G,$B59))*$F59*$G59</f>
        <v>0</v>
      </c>
      <c r="P59" s="284">
        <f ca="1">(SUMIFS(INDIRECT("'DA Injection'!"&amp;SUBSTITUTE(ADDRESS(1,MATCH(P$3,INDIRECT("'DA Injection'!"&amp;"2:2"),0)),"$1","")&amp;":"&amp;SUBSTITUTE(ADDRESS(1,MATCH(P$3,INDIRECT("'DA Injection'!"&amp;"2:2"),0)),"$1","")),'DA Injection'!$P:$P,"Plan",'DA Injection'!$G:$G,$B59)+SUMIFS(INDIRECT("'DA Injection'!"&amp;SUBSTITUTE(ADDRESS(1,MATCH(P$3,INDIRECT("'DA Injection'!"&amp;"2:2"),0)+1),"$1","")&amp;":"&amp;SUBSTITUTE(ADDRESS(1,MATCH(P$3,INDIRECT("'DA Injection'!"&amp;"2:2"),0)+1),"$1","")),'DA Injection'!$P:$P,"Plan",'DA Injection'!$G:$G,$B59))*$F59*$G59</f>
        <v>0</v>
      </c>
      <c r="Q59" s="284">
        <f ca="1">(SUMIFS(INDIRECT("'DA Injection'!"&amp;SUBSTITUTE(ADDRESS(1,MATCH(Q$3,INDIRECT("'DA Injection'!"&amp;"2:2"),0)),"$1","")&amp;":"&amp;SUBSTITUTE(ADDRESS(1,MATCH(Q$3,INDIRECT("'DA Injection'!"&amp;"2:2"),0)),"$1","")),'DA Injection'!$P:$P,"Plan",'DA Injection'!$G:$G,$B59)+SUMIFS(INDIRECT("'DA Injection'!"&amp;SUBSTITUTE(ADDRESS(1,MATCH(Q$3,INDIRECT("'DA Injection'!"&amp;"2:2"),0)+1),"$1","")&amp;":"&amp;SUBSTITUTE(ADDRESS(1,MATCH(Q$3,INDIRECT("'DA Injection'!"&amp;"2:2"),0)+1),"$1","")),'DA Injection'!$P:$P,"Plan",'DA Injection'!$G:$G,$B59))*$F59*$G59</f>
        <v>0</v>
      </c>
      <c r="R59" s="284">
        <f ca="1">(SUMIFS(INDIRECT("'DA Injection'!"&amp;SUBSTITUTE(ADDRESS(1,MATCH(R$3,INDIRECT("'DA Injection'!"&amp;"2:2"),0)),"$1","")&amp;":"&amp;SUBSTITUTE(ADDRESS(1,MATCH(R$3,INDIRECT("'DA Injection'!"&amp;"2:2"),0)),"$1","")),'DA Injection'!$P:$P,"Plan",'DA Injection'!$G:$G,$B59)+SUMIFS(INDIRECT("'DA Injection'!"&amp;SUBSTITUTE(ADDRESS(1,MATCH(R$3,INDIRECT("'DA Injection'!"&amp;"2:2"),0)+1),"$1","")&amp;":"&amp;SUBSTITUTE(ADDRESS(1,MATCH(R$3,INDIRECT("'DA Injection'!"&amp;"2:2"),0)+1),"$1","")),'DA Injection'!$P:$P,"Plan",'DA Injection'!$G:$G,$B59))*$F59*$G59</f>
        <v>0</v>
      </c>
    </row>
    <row r="60" spans="2:18">
      <c r="B60" s="282" t="s">
        <v>115</v>
      </c>
      <c r="C60" s="282">
        <f>IFERROR(VLOOKUP(B60,'Code List'!B:J,2,0),"")</f>
        <v>19</v>
      </c>
      <c r="D60" s="205" t="str">
        <f>IFERROR(VLOOKUP(B60,'Code List'!B:J,8,0),"")</f>
        <v>0103-004130</v>
      </c>
      <c r="E60" s="205" t="str">
        <f>IFERROR(VLOOKUP(B60,'Code List'!B:J,7,0),"")</f>
        <v>HIPS/'S834S1</v>
      </c>
      <c r="F60" s="205">
        <v>1</v>
      </c>
      <c r="G60" s="201">
        <f>VLOOKUP(B60,'Code List'!B:J,9,0)</f>
        <v>32</v>
      </c>
      <c r="H60" s="367">
        <f t="shared" ca="1" si="2"/>
        <v>704000</v>
      </c>
      <c r="I60" s="284">
        <f ca="1">(SUMIFS(INDIRECT("'DA Injection'!"&amp;SUBSTITUTE(ADDRESS(1,MATCH(I$3,INDIRECT("'DA Injection'!"&amp;"2:2"),0)),"$1","")&amp;":"&amp;SUBSTITUTE(ADDRESS(1,MATCH(I$3,INDIRECT("'DA Injection'!"&amp;"2:2"),0)),"$1","")),'DA Injection'!$P:$P,"Plan",'DA Injection'!$G:$G,$B60)+SUMIFS(INDIRECT("'DA Injection'!"&amp;SUBSTITUTE(ADDRESS(1,MATCH(I$3,INDIRECT("'DA Injection'!"&amp;"2:2"),0)+1),"$1","")&amp;":"&amp;SUBSTITUTE(ADDRESS(1,MATCH(I$3,INDIRECT("'DA Injection'!"&amp;"2:2"),0)+1),"$1","")),'DA Injection'!$P:$P,"Plan",'DA Injection'!$G:$G,$B60))*$F60*$G60</f>
        <v>140800</v>
      </c>
      <c r="J60" s="284">
        <f ca="1">(SUMIFS(INDIRECT("'DA Injection'!"&amp;SUBSTITUTE(ADDRESS(1,MATCH(J$3,INDIRECT("'DA Injection'!"&amp;"2:2"),0)),"$1","")&amp;":"&amp;SUBSTITUTE(ADDRESS(1,MATCH(J$3,INDIRECT("'DA Injection'!"&amp;"2:2"),0)),"$1","")),'DA Injection'!$P:$P,"Plan",'DA Injection'!$G:$G,$B60)+SUMIFS(INDIRECT("'DA Injection'!"&amp;SUBSTITUTE(ADDRESS(1,MATCH(J$3,INDIRECT("'DA Injection'!"&amp;"2:2"),0)+1),"$1","")&amp;":"&amp;SUBSTITUTE(ADDRESS(1,MATCH(J$3,INDIRECT("'DA Injection'!"&amp;"2:2"),0)+1),"$1","")),'DA Injection'!$P:$P,"Plan",'DA Injection'!$G:$G,$B60))*$F60*$G60</f>
        <v>140800</v>
      </c>
      <c r="K60" s="284">
        <f ca="1">(SUMIFS(INDIRECT("'DA Injection'!"&amp;SUBSTITUTE(ADDRESS(1,MATCH(K$3,INDIRECT("'DA Injection'!"&amp;"2:2"),0)),"$1","")&amp;":"&amp;SUBSTITUTE(ADDRESS(1,MATCH(K$3,INDIRECT("'DA Injection'!"&amp;"2:2"),0)),"$1","")),'DA Injection'!$P:$P,"Plan",'DA Injection'!$G:$G,$B60)+SUMIFS(INDIRECT("'DA Injection'!"&amp;SUBSTITUTE(ADDRESS(1,MATCH(K$3,INDIRECT("'DA Injection'!"&amp;"2:2"),0)+1),"$1","")&amp;":"&amp;SUBSTITUTE(ADDRESS(1,MATCH(K$3,INDIRECT("'DA Injection'!"&amp;"2:2"),0)+1),"$1","")),'DA Injection'!$P:$P,"Plan",'DA Injection'!$G:$G,$B60))*$F60*$G60</f>
        <v>0</v>
      </c>
      <c r="L60" s="284">
        <f ca="1">(SUMIFS(INDIRECT("'DA Injection'!"&amp;SUBSTITUTE(ADDRESS(1,MATCH(L$3,INDIRECT("'DA Injection'!"&amp;"2:2"),0)),"$1","")&amp;":"&amp;SUBSTITUTE(ADDRESS(1,MATCH(L$3,INDIRECT("'DA Injection'!"&amp;"2:2"),0)),"$1","")),'DA Injection'!$P:$P,"Plan",'DA Injection'!$G:$G,$B60)+SUMIFS(INDIRECT("'DA Injection'!"&amp;SUBSTITUTE(ADDRESS(1,MATCH(L$3,INDIRECT("'DA Injection'!"&amp;"2:2"),0)+1),"$1","")&amp;":"&amp;SUBSTITUTE(ADDRESS(1,MATCH(L$3,INDIRECT("'DA Injection'!"&amp;"2:2"),0)+1),"$1","")),'DA Injection'!$P:$P,"Plan",'DA Injection'!$G:$G,$B60))*$F60*$G60</f>
        <v>140800</v>
      </c>
      <c r="M60" s="284">
        <f ca="1">(SUMIFS(INDIRECT("'DA Injection'!"&amp;SUBSTITUTE(ADDRESS(1,MATCH(M$3,INDIRECT("'DA Injection'!"&amp;"2:2"),0)),"$1","")&amp;":"&amp;SUBSTITUTE(ADDRESS(1,MATCH(M$3,INDIRECT("'DA Injection'!"&amp;"2:2"),0)),"$1","")),'DA Injection'!$P:$P,"Plan",'DA Injection'!$G:$G,$B60)+SUMIFS(INDIRECT("'DA Injection'!"&amp;SUBSTITUTE(ADDRESS(1,MATCH(M$3,INDIRECT("'DA Injection'!"&amp;"2:2"),0)+1),"$1","")&amp;":"&amp;SUBSTITUTE(ADDRESS(1,MATCH(M$3,INDIRECT("'DA Injection'!"&amp;"2:2"),0)+1),"$1","")),'DA Injection'!$P:$P,"Plan",'DA Injection'!$G:$G,$B60))*$F60*$G60</f>
        <v>140800</v>
      </c>
      <c r="N60" s="284">
        <f ca="1">(SUMIFS(INDIRECT("'DA Injection'!"&amp;SUBSTITUTE(ADDRESS(1,MATCH(N$3,INDIRECT("'DA Injection'!"&amp;"2:2"),0)),"$1","")&amp;":"&amp;SUBSTITUTE(ADDRESS(1,MATCH(N$3,INDIRECT("'DA Injection'!"&amp;"2:2"),0)),"$1","")),'DA Injection'!$P:$P,"Plan",'DA Injection'!$G:$G,$B60)+SUMIFS(INDIRECT("'DA Injection'!"&amp;SUBSTITUTE(ADDRESS(1,MATCH(N$3,INDIRECT("'DA Injection'!"&amp;"2:2"),0)+1),"$1","")&amp;":"&amp;SUBSTITUTE(ADDRESS(1,MATCH(N$3,INDIRECT("'DA Injection'!"&amp;"2:2"),0)+1),"$1","")),'DA Injection'!$P:$P,"Plan",'DA Injection'!$G:$G,$B60))*$F60*$G60</f>
        <v>140800</v>
      </c>
      <c r="O60" s="284">
        <f ca="1">(SUMIFS(INDIRECT("'DA Injection'!"&amp;SUBSTITUTE(ADDRESS(1,MATCH(O$3,INDIRECT("'DA Injection'!"&amp;"2:2"),0)),"$1","")&amp;":"&amp;SUBSTITUTE(ADDRESS(1,MATCH(O$3,INDIRECT("'DA Injection'!"&amp;"2:2"),0)),"$1","")),'DA Injection'!$P:$P,"Plan",'DA Injection'!$G:$G,$B60)+SUMIFS(INDIRECT("'DA Injection'!"&amp;SUBSTITUTE(ADDRESS(1,MATCH(O$3,INDIRECT("'DA Injection'!"&amp;"2:2"),0)+1),"$1","")&amp;":"&amp;SUBSTITUTE(ADDRESS(1,MATCH(O$3,INDIRECT("'DA Injection'!"&amp;"2:2"),0)+1),"$1","")),'DA Injection'!$P:$P,"Plan",'DA Injection'!$G:$G,$B60))*$F60*$G60</f>
        <v>0</v>
      </c>
      <c r="P60" s="284">
        <f ca="1">(SUMIFS(INDIRECT("'DA Injection'!"&amp;SUBSTITUTE(ADDRESS(1,MATCH(P$3,INDIRECT("'DA Injection'!"&amp;"2:2"),0)),"$1","")&amp;":"&amp;SUBSTITUTE(ADDRESS(1,MATCH(P$3,INDIRECT("'DA Injection'!"&amp;"2:2"),0)),"$1","")),'DA Injection'!$P:$P,"Plan",'DA Injection'!$G:$G,$B60)+SUMIFS(INDIRECT("'DA Injection'!"&amp;SUBSTITUTE(ADDRESS(1,MATCH(P$3,INDIRECT("'DA Injection'!"&amp;"2:2"),0)+1),"$1","")&amp;":"&amp;SUBSTITUTE(ADDRESS(1,MATCH(P$3,INDIRECT("'DA Injection'!"&amp;"2:2"),0)+1),"$1","")),'DA Injection'!$P:$P,"Plan",'DA Injection'!$G:$G,$B60))*$F60*$G60</f>
        <v>0</v>
      </c>
      <c r="Q60" s="284">
        <f ca="1">(SUMIFS(INDIRECT("'DA Injection'!"&amp;SUBSTITUTE(ADDRESS(1,MATCH(Q$3,INDIRECT("'DA Injection'!"&amp;"2:2"),0)),"$1","")&amp;":"&amp;SUBSTITUTE(ADDRESS(1,MATCH(Q$3,INDIRECT("'DA Injection'!"&amp;"2:2"),0)),"$1","")),'DA Injection'!$P:$P,"Plan",'DA Injection'!$G:$G,$B60)+SUMIFS(INDIRECT("'DA Injection'!"&amp;SUBSTITUTE(ADDRESS(1,MATCH(Q$3,INDIRECT("'DA Injection'!"&amp;"2:2"),0)+1),"$1","")&amp;":"&amp;SUBSTITUTE(ADDRESS(1,MATCH(Q$3,INDIRECT("'DA Injection'!"&amp;"2:2"),0)+1),"$1","")),'DA Injection'!$P:$P,"Plan",'DA Injection'!$G:$G,$B60))*$F60*$G60</f>
        <v>0</v>
      </c>
      <c r="R60" s="284">
        <f ca="1">(SUMIFS(INDIRECT("'DA Injection'!"&amp;SUBSTITUTE(ADDRESS(1,MATCH(R$3,INDIRECT("'DA Injection'!"&amp;"2:2"),0)),"$1","")&amp;":"&amp;SUBSTITUTE(ADDRESS(1,MATCH(R$3,INDIRECT("'DA Injection'!"&amp;"2:2"),0)),"$1","")),'DA Injection'!$P:$P,"Plan",'DA Injection'!$G:$G,$B60)+SUMIFS(INDIRECT("'DA Injection'!"&amp;SUBSTITUTE(ADDRESS(1,MATCH(R$3,INDIRECT("'DA Injection'!"&amp;"2:2"),0)+1),"$1","")&amp;":"&amp;SUBSTITUTE(ADDRESS(1,MATCH(R$3,INDIRECT("'DA Injection'!"&amp;"2:2"),0)+1),"$1","")),'DA Injection'!$P:$P,"Plan",'DA Injection'!$G:$G,$B60))*$F60*$G60</f>
        <v>0</v>
      </c>
    </row>
    <row r="61" spans="2:18" ht="25.5">
      <c r="B61" s="282" t="s">
        <v>185</v>
      </c>
      <c r="C61" s="282">
        <f>IFERROR(VLOOKUP(B61,'Code List'!B:J,2,0),"")</f>
        <v>19</v>
      </c>
      <c r="D61" s="205" t="str">
        <f>IFERROR(VLOOKUP(B61,'Code List'!B:J,8,0),"")</f>
        <v>0103-004130
0103-007638</v>
      </c>
      <c r="E61" s="205" t="str">
        <f>IFERROR(VLOOKUP(B61,'Code List'!B:J,7,0),"")</f>
        <v>HIPS + MB</v>
      </c>
      <c r="F61" s="205">
        <v>0.96</v>
      </c>
      <c r="G61" s="201">
        <f>VLOOKUP(B61,'Code List'!B:J,9,0)</f>
        <v>135.4</v>
      </c>
      <c r="H61" s="367">
        <f t="shared" ca="1" si="2"/>
        <v>177495.39310344827</v>
      </c>
      <c r="I61" s="284">
        <f ca="1">(SUMIFS(INDIRECT("'DA Injection'!"&amp;SUBSTITUTE(ADDRESS(1,MATCH(I$3,INDIRECT("'DA Injection'!"&amp;"2:2"),0)),"$1","")&amp;":"&amp;SUBSTITUTE(ADDRESS(1,MATCH(I$3,INDIRECT("'DA Injection'!"&amp;"2:2"),0)),"$1","")),'DA Injection'!$P:$P,"Plan",'DA Injection'!$G:$G,$B61)+SUMIFS(INDIRECT("'DA Injection'!"&amp;SUBSTITUTE(ADDRESS(1,MATCH(I$3,INDIRECT("'DA Injection'!"&amp;"2:2"),0)+1),"$1","")&amp;":"&amp;SUBSTITUTE(ADDRESS(1,MATCH(I$3,INDIRECT("'DA Injection'!"&amp;"2:2"),0)+1),"$1","")),'DA Injection'!$P:$P,"Plan",'DA Injection'!$G:$G,$B61))*$F61*$G61</f>
        <v>177495.39310344827</v>
      </c>
      <c r="J61" s="284">
        <f ca="1">(SUMIFS(INDIRECT("'DA Injection'!"&amp;SUBSTITUTE(ADDRESS(1,MATCH(J$3,INDIRECT("'DA Injection'!"&amp;"2:2"),0)),"$1","")&amp;":"&amp;SUBSTITUTE(ADDRESS(1,MATCH(J$3,INDIRECT("'DA Injection'!"&amp;"2:2"),0)),"$1","")),'DA Injection'!$P:$P,"Plan",'DA Injection'!$G:$G,$B61)+SUMIFS(INDIRECT("'DA Injection'!"&amp;SUBSTITUTE(ADDRESS(1,MATCH(J$3,INDIRECT("'DA Injection'!"&amp;"2:2"),0)+1),"$1","")&amp;":"&amp;SUBSTITUTE(ADDRESS(1,MATCH(J$3,INDIRECT("'DA Injection'!"&amp;"2:2"),0)+1),"$1","")),'DA Injection'!$P:$P,"Plan",'DA Injection'!$G:$G,$B61))*$F61*$G61</f>
        <v>0</v>
      </c>
      <c r="K61" s="284">
        <f ca="1">(SUMIFS(INDIRECT("'DA Injection'!"&amp;SUBSTITUTE(ADDRESS(1,MATCH(K$3,INDIRECT("'DA Injection'!"&amp;"2:2"),0)),"$1","")&amp;":"&amp;SUBSTITUTE(ADDRESS(1,MATCH(K$3,INDIRECT("'DA Injection'!"&amp;"2:2"),0)),"$1","")),'DA Injection'!$P:$P,"Plan",'DA Injection'!$G:$G,$B61)+SUMIFS(INDIRECT("'DA Injection'!"&amp;SUBSTITUTE(ADDRESS(1,MATCH(K$3,INDIRECT("'DA Injection'!"&amp;"2:2"),0)+1),"$1","")&amp;":"&amp;SUBSTITUTE(ADDRESS(1,MATCH(K$3,INDIRECT("'DA Injection'!"&amp;"2:2"),0)+1),"$1","")),'DA Injection'!$P:$P,"Plan",'DA Injection'!$G:$G,$B61))*$F61*$G61</f>
        <v>0</v>
      </c>
      <c r="L61" s="284">
        <f ca="1">(SUMIFS(INDIRECT("'DA Injection'!"&amp;SUBSTITUTE(ADDRESS(1,MATCH(L$3,INDIRECT("'DA Injection'!"&amp;"2:2"),0)),"$1","")&amp;":"&amp;SUBSTITUTE(ADDRESS(1,MATCH(L$3,INDIRECT("'DA Injection'!"&amp;"2:2"),0)),"$1","")),'DA Injection'!$P:$P,"Plan",'DA Injection'!$G:$G,$B61)+SUMIFS(INDIRECT("'DA Injection'!"&amp;SUBSTITUTE(ADDRESS(1,MATCH(L$3,INDIRECT("'DA Injection'!"&amp;"2:2"),0)+1),"$1","")&amp;":"&amp;SUBSTITUTE(ADDRESS(1,MATCH(L$3,INDIRECT("'DA Injection'!"&amp;"2:2"),0)+1),"$1","")),'DA Injection'!$P:$P,"Plan",'DA Injection'!$G:$G,$B61))*$F61*$G61</f>
        <v>0</v>
      </c>
      <c r="M61" s="284">
        <f ca="1">(SUMIFS(INDIRECT("'DA Injection'!"&amp;SUBSTITUTE(ADDRESS(1,MATCH(M$3,INDIRECT("'DA Injection'!"&amp;"2:2"),0)),"$1","")&amp;":"&amp;SUBSTITUTE(ADDRESS(1,MATCH(M$3,INDIRECT("'DA Injection'!"&amp;"2:2"),0)),"$1","")),'DA Injection'!$P:$P,"Plan",'DA Injection'!$G:$G,$B61)+SUMIFS(INDIRECT("'DA Injection'!"&amp;SUBSTITUTE(ADDRESS(1,MATCH(M$3,INDIRECT("'DA Injection'!"&amp;"2:2"),0)+1),"$1","")&amp;":"&amp;SUBSTITUTE(ADDRESS(1,MATCH(M$3,INDIRECT("'DA Injection'!"&amp;"2:2"),0)+1),"$1","")),'DA Injection'!$P:$P,"Plan",'DA Injection'!$G:$G,$B61))*$F61*$G61</f>
        <v>0</v>
      </c>
      <c r="N61" s="284">
        <f ca="1">(SUMIFS(INDIRECT("'DA Injection'!"&amp;SUBSTITUTE(ADDRESS(1,MATCH(N$3,INDIRECT("'DA Injection'!"&amp;"2:2"),0)),"$1","")&amp;":"&amp;SUBSTITUTE(ADDRESS(1,MATCH(N$3,INDIRECT("'DA Injection'!"&amp;"2:2"),0)),"$1","")),'DA Injection'!$P:$P,"Plan",'DA Injection'!$G:$G,$B61)+SUMIFS(INDIRECT("'DA Injection'!"&amp;SUBSTITUTE(ADDRESS(1,MATCH(N$3,INDIRECT("'DA Injection'!"&amp;"2:2"),0)+1),"$1","")&amp;":"&amp;SUBSTITUTE(ADDRESS(1,MATCH(N$3,INDIRECT("'DA Injection'!"&amp;"2:2"),0)+1),"$1","")),'DA Injection'!$P:$P,"Plan",'DA Injection'!$G:$G,$B61))*$F61*$G61</f>
        <v>0</v>
      </c>
      <c r="O61" s="284">
        <f ca="1">(SUMIFS(INDIRECT("'DA Injection'!"&amp;SUBSTITUTE(ADDRESS(1,MATCH(O$3,INDIRECT("'DA Injection'!"&amp;"2:2"),0)),"$1","")&amp;":"&amp;SUBSTITUTE(ADDRESS(1,MATCH(O$3,INDIRECT("'DA Injection'!"&amp;"2:2"),0)),"$1","")),'DA Injection'!$P:$P,"Plan",'DA Injection'!$G:$G,$B61)+SUMIFS(INDIRECT("'DA Injection'!"&amp;SUBSTITUTE(ADDRESS(1,MATCH(O$3,INDIRECT("'DA Injection'!"&amp;"2:2"),0)+1),"$1","")&amp;":"&amp;SUBSTITUTE(ADDRESS(1,MATCH(O$3,INDIRECT("'DA Injection'!"&amp;"2:2"),0)+1),"$1","")),'DA Injection'!$P:$P,"Plan",'DA Injection'!$G:$G,$B61))*$F61*$G61</f>
        <v>0</v>
      </c>
      <c r="P61" s="284">
        <f ca="1">(SUMIFS(INDIRECT("'DA Injection'!"&amp;SUBSTITUTE(ADDRESS(1,MATCH(P$3,INDIRECT("'DA Injection'!"&amp;"2:2"),0)),"$1","")&amp;":"&amp;SUBSTITUTE(ADDRESS(1,MATCH(P$3,INDIRECT("'DA Injection'!"&amp;"2:2"),0)),"$1","")),'DA Injection'!$P:$P,"Plan",'DA Injection'!$G:$G,$B61)+SUMIFS(INDIRECT("'DA Injection'!"&amp;SUBSTITUTE(ADDRESS(1,MATCH(P$3,INDIRECT("'DA Injection'!"&amp;"2:2"),0)+1),"$1","")&amp;":"&amp;SUBSTITUTE(ADDRESS(1,MATCH(P$3,INDIRECT("'DA Injection'!"&amp;"2:2"),0)+1),"$1","")),'DA Injection'!$P:$P,"Plan",'DA Injection'!$G:$G,$B61))*$F61*$G61</f>
        <v>0</v>
      </c>
      <c r="Q61" s="284">
        <f ca="1">(SUMIFS(INDIRECT("'DA Injection'!"&amp;SUBSTITUTE(ADDRESS(1,MATCH(Q$3,INDIRECT("'DA Injection'!"&amp;"2:2"),0)),"$1","")&amp;":"&amp;SUBSTITUTE(ADDRESS(1,MATCH(Q$3,INDIRECT("'DA Injection'!"&amp;"2:2"),0)),"$1","")),'DA Injection'!$P:$P,"Plan",'DA Injection'!$G:$G,$B61)+SUMIFS(INDIRECT("'DA Injection'!"&amp;SUBSTITUTE(ADDRESS(1,MATCH(Q$3,INDIRECT("'DA Injection'!"&amp;"2:2"),0)+1),"$1","")&amp;":"&amp;SUBSTITUTE(ADDRESS(1,MATCH(Q$3,INDIRECT("'DA Injection'!"&amp;"2:2"),0)+1),"$1","")),'DA Injection'!$P:$P,"Plan",'DA Injection'!$G:$G,$B61))*$F61*$G61</f>
        <v>0</v>
      </c>
      <c r="R61" s="284">
        <f ca="1">(SUMIFS(INDIRECT("'DA Injection'!"&amp;SUBSTITUTE(ADDRESS(1,MATCH(R$3,INDIRECT("'DA Injection'!"&amp;"2:2"),0)),"$1","")&amp;":"&amp;SUBSTITUTE(ADDRESS(1,MATCH(R$3,INDIRECT("'DA Injection'!"&amp;"2:2"),0)),"$1","")),'DA Injection'!$P:$P,"Plan",'DA Injection'!$G:$G,$B61)+SUMIFS(INDIRECT("'DA Injection'!"&amp;SUBSTITUTE(ADDRESS(1,MATCH(R$3,INDIRECT("'DA Injection'!"&amp;"2:2"),0)+1),"$1","")&amp;":"&amp;SUBSTITUTE(ADDRESS(1,MATCH(R$3,INDIRECT("'DA Injection'!"&amp;"2:2"),0)+1),"$1","")),'DA Injection'!$P:$P,"Plan",'DA Injection'!$G:$G,$B61))*$F61*$G61</f>
        <v>0</v>
      </c>
    </row>
    <row r="62" spans="2:18">
      <c r="B62" s="300" t="s">
        <v>185</v>
      </c>
      <c r="C62" s="300"/>
      <c r="D62" s="301" t="s">
        <v>983</v>
      </c>
      <c r="E62" s="301"/>
      <c r="F62" s="301">
        <v>0.04</v>
      </c>
      <c r="G62" s="300">
        <f>VLOOKUP(B62,'Code List'!B:J,9,0)</f>
        <v>135.4</v>
      </c>
      <c r="H62" s="367">
        <f t="shared" ca="1" si="2"/>
        <v>7395.6413793103457</v>
      </c>
      <c r="I62" s="284">
        <f ca="1">(SUMIFS(INDIRECT("'DA Injection'!"&amp;SUBSTITUTE(ADDRESS(1,MATCH(I$3,INDIRECT("'DA Injection'!"&amp;"2:2"),0)),"$1","")&amp;":"&amp;SUBSTITUTE(ADDRESS(1,MATCH(I$3,INDIRECT("'DA Injection'!"&amp;"2:2"),0)),"$1","")),'DA Injection'!$P:$P,"Plan",'DA Injection'!$G:$G,$B62)+SUMIFS(INDIRECT("'DA Injection'!"&amp;SUBSTITUTE(ADDRESS(1,MATCH(I$3,INDIRECT("'DA Injection'!"&amp;"2:2"),0)+1),"$1","")&amp;":"&amp;SUBSTITUTE(ADDRESS(1,MATCH(I$3,INDIRECT("'DA Injection'!"&amp;"2:2"),0)+1),"$1","")),'DA Injection'!$P:$P,"Plan",'DA Injection'!$G:$G,$B62))*$F62*$G62</f>
        <v>7395.6413793103457</v>
      </c>
      <c r="J62" s="284">
        <f ca="1">(SUMIFS(INDIRECT("'DA Injection'!"&amp;SUBSTITUTE(ADDRESS(1,MATCH(J$3,INDIRECT("'DA Injection'!"&amp;"2:2"),0)),"$1","")&amp;":"&amp;SUBSTITUTE(ADDRESS(1,MATCH(J$3,INDIRECT("'DA Injection'!"&amp;"2:2"),0)),"$1","")),'DA Injection'!$P:$P,"Plan",'DA Injection'!$G:$G,$B62)+SUMIFS(INDIRECT("'DA Injection'!"&amp;SUBSTITUTE(ADDRESS(1,MATCH(J$3,INDIRECT("'DA Injection'!"&amp;"2:2"),0)+1),"$1","")&amp;":"&amp;SUBSTITUTE(ADDRESS(1,MATCH(J$3,INDIRECT("'DA Injection'!"&amp;"2:2"),0)+1),"$1","")),'DA Injection'!$P:$P,"Plan",'DA Injection'!$G:$G,$B62))*$F62*$G62</f>
        <v>0</v>
      </c>
      <c r="K62" s="284">
        <f ca="1">(SUMIFS(INDIRECT("'DA Injection'!"&amp;SUBSTITUTE(ADDRESS(1,MATCH(K$3,INDIRECT("'DA Injection'!"&amp;"2:2"),0)),"$1","")&amp;":"&amp;SUBSTITUTE(ADDRESS(1,MATCH(K$3,INDIRECT("'DA Injection'!"&amp;"2:2"),0)),"$1","")),'DA Injection'!$P:$P,"Plan",'DA Injection'!$G:$G,$B62)+SUMIFS(INDIRECT("'DA Injection'!"&amp;SUBSTITUTE(ADDRESS(1,MATCH(K$3,INDIRECT("'DA Injection'!"&amp;"2:2"),0)+1),"$1","")&amp;":"&amp;SUBSTITUTE(ADDRESS(1,MATCH(K$3,INDIRECT("'DA Injection'!"&amp;"2:2"),0)+1),"$1","")),'DA Injection'!$P:$P,"Plan",'DA Injection'!$G:$G,$B62))*$F62*$G62</f>
        <v>0</v>
      </c>
      <c r="L62" s="284">
        <f ca="1">(SUMIFS(INDIRECT("'DA Injection'!"&amp;SUBSTITUTE(ADDRESS(1,MATCH(L$3,INDIRECT("'DA Injection'!"&amp;"2:2"),0)),"$1","")&amp;":"&amp;SUBSTITUTE(ADDRESS(1,MATCH(L$3,INDIRECT("'DA Injection'!"&amp;"2:2"),0)),"$1","")),'DA Injection'!$P:$P,"Plan",'DA Injection'!$G:$G,$B62)+SUMIFS(INDIRECT("'DA Injection'!"&amp;SUBSTITUTE(ADDRESS(1,MATCH(L$3,INDIRECT("'DA Injection'!"&amp;"2:2"),0)+1),"$1","")&amp;":"&amp;SUBSTITUTE(ADDRESS(1,MATCH(L$3,INDIRECT("'DA Injection'!"&amp;"2:2"),0)+1),"$1","")),'DA Injection'!$P:$P,"Plan",'DA Injection'!$G:$G,$B62))*$F62*$G62</f>
        <v>0</v>
      </c>
      <c r="M62" s="284">
        <f ca="1">(SUMIFS(INDIRECT("'DA Injection'!"&amp;SUBSTITUTE(ADDRESS(1,MATCH(M$3,INDIRECT("'DA Injection'!"&amp;"2:2"),0)),"$1","")&amp;":"&amp;SUBSTITUTE(ADDRESS(1,MATCH(M$3,INDIRECT("'DA Injection'!"&amp;"2:2"),0)),"$1","")),'DA Injection'!$P:$P,"Plan",'DA Injection'!$G:$G,$B62)+SUMIFS(INDIRECT("'DA Injection'!"&amp;SUBSTITUTE(ADDRESS(1,MATCH(M$3,INDIRECT("'DA Injection'!"&amp;"2:2"),0)+1),"$1","")&amp;":"&amp;SUBSTITUTE(ADDRESS(1,MATCH(M$3,INDIRECT("'DA Injection'!"&amp;"2:2"),0)+1),"$1","")),'DA Injection'!$P:$P,"Plan",'DA Injection'!$G:$G,$B62))*$F62*$G62</f>
        <v>0</v>
      </c>
      <c r="N62" s="284">
        <f ca="1">(SUMIFS(INDIRECT("'DA Injection'!"&amp;SUBSTITUTE(ADDRESS(1,MATCH(N$3,INDIRECT("'DA Injection'!"&amp;"2:2"),0)),"$1","")&amp;":"&amp;SUBSTITUTE(ADDRESS(1,MATCH(N$3,INDIRECT("'DA Injection'!"&amp;"2:2"),0)),"$1","")),'DA Injection'!$P:$P,"Plan",'DA Injection'!$G:$G,$B62)+SUMIFS(INDIRECT("'DA Injection'!"&amp;SUBSTITUTE(ADDRESS(1,MATCH(N$3,INDIRECT("'DA Injection'!"&amp;"2:2"),0)+1),"$1","")&amp;":"&amp;SUBSTITUTE(ADDRESS(1,MATCH(N$3,INDIRECT("'DA Injection'!"&amp;"2:2"),0)+1),"$1","")),'DA Injection'!$P:$P,"Plan",'DA Injection'!$G:$G,$B62))*$F62*$G62</f>
        <v>0</v>
      </c>
      <c r="O62" s="284">
        <f ca="1">(SUMIFS(INDIRECT("'DA Injection'!"&amp;SUBSTITUTE(ADDRESS(1,MATCH(O$3,INDIRECT("'DA Injection'!"&amp;"2:2"),0)),"$1","")&amp;":"&amp;SUBSTITUTE(ADDRESS(1,MATCH(O$3,INDIRECT("'DA Injection'!"&amp;"2:2"),0)),"$1","")),'DA Injection'!$P:$P,"Plan",'DA Injection'!$G:$G,$B62)+SUMIFS(INDIRECT("'DA Injection'!"&amp;SUBSTITUTE(ADDRESS(1,MATCH(O$3,INDIRECT("'DA Injection'!"&amp;"2:2"),0)+1),"$1","")&amp;":"&amp;SUBSTITUTE(ADDRESS(1,MATCH(O$3,INDIRECT("'DA Injection'!"&amp;"2:2"),0)+1),"$1","")),'DA Injection'!$P:$P,"Plan",'DA Injection'!$G:$G,$B62))*$F62*$G62</f>
        <v>0</v>
      </c>
      <c r="P62" s="284">
        <f ca="1">(SUMIFS(INDIRECT("'DA Injection'!"&amp;SUBSTITUTE(ADDRESS(1,MATCH(P$3,INDIRECT("'DA Injection'!"&amp;"2:2"),0)),"$1","")&amp;":"&amp;SUBSTITUTE(ADDRESS(1,MATCH(P$3,INDIRECT("'DA Injection'!"&amp;"2:2"),0)),"$1","")),'DA Injection'!$P:$P,"Plan",'DA Injection'!$G:$G,$B62)+SUMIFS(INDIRECT("'DA Injection'!"&amp;SUBSTITUTE(ADDRESS(1,MATCH(P$3,INDIRECT("'DA Injection'!"&amp;"2:2"),0)+1),"$1","")&amp;":"&amp;SUBSTITUTE(ADDRESS(1,MATCH(P$3,INDIRECT("'DA Injection'!"&amp;"2:2"),0)+1),"$1","")),'DA Injection'!$P:$P,"Plan",'DA Injection'!$G:$G,$B62))*$F62*$G62</f>
        <v>0</v>
      </c>
      <c r="Q62" s="284">
        <f ca="1">(SUMIFS(INDIRECT("'DA Injection'!"&amp;SUBSTITUTE(ADDRESS(1,MATCH(Q$3,INDIRECT("'DA Injection'!"&amp;"2:2"),0)),"$1","")&amp;":"&amp;SUBSTITUTE(ADDRESS(1,MATCH(Q$3,INDIRECT("'DA Injection'!"&amp;"2:2"),0)),"$1","")),'DA Injection'!$P:$P,"Plan",'DA Injection'!$G:$G,$B62)+SUMIFS(INDIRECT("'DA Injection'!"&amp;SUBSTITUTE(ADDRESS(1,MATCH(Q$3,INDIRECT("'DA Injection'!"&amp;"2:2"),0)+1),"$1","")&amp;":"&amp;SUBSTITUTE(ADDRESS(1,MATCH(Q$3,INDIRECT("'DA Injection'!"&amp;"2:2"),0)+1),"$1","")),'DA Injection'!$P:$P,"Plan",'DA Injection'!$G:$G,$B62))*$F62*$G62</f>
        <v>0</v>
      </c>
      <c r="R62" s="284">
        <f ca="1">(SUMIFS(INDIRECT("'DA Injection'!"&amp;SUBSTITUTE(ADDRESS(1,MATCH(R$3,INDIRECT("'DA Injection'!"&amp;"2:2"),0)),"$1","")&amp;":"&amp;SUBSTITUTE(ADDRESS(1,MATCH(R$3,INDIRECT("'DA Injection'!"&amp;"2:2"),0)),"$1","")),'DA Injection'!$P:$P,"Plan",'DA Injection'!$G:$G,$B62)+SUMIFS(INDIRECT("'DA Injection'!"&amp;SUBSTITUTE(ADDRESS(1,MATCH(R$3,INDIRECT("'DA Injection'!"&amp;"2:2"),0)+1),"$1","")&amp;":"&amp;SUBSTITUTE(ADDRESS(1,MATCH(R$3,INDIRECT("'DA Injection'!"&amp;"2:2"),0)+1),"$1","")),'DA Injection'!$P:$P,"Plan",'DA Injection'!$G:$G,$B62))*$F62*$G62</f>
        <v>0</v>
      </c>
    </row>
    <row r="63" spans="2:18">
      <c r="B63" s="282" t="s">
        <v>68</v>
      </c>
      <c r="C63" s="282">
        <f>IFERROR(VLOOKUP(B63,'Code List'!B:J,2,0),"")</f>
        <v>47</v>
      </c>
      <c r="D63" s="205" t="str">
        <f>IFERROR(VLOOKUP(B63,'Code List'!B:J,8,0),"")</f>
        <v>0103-003252</v>
      </c>
      <c r="E63" s="205" t="str">
        <f>IFERROR(VLOOKUP(B63,'Code List'!B:J,7,0),"")</f>
        <v>HIPS</v>
      </c>
      <c r="F63" s="205">
        <v>1</v>
      </c>
      <c r="G63" s="201">
        <f>VLOOKUP(B63,'Code List'!B:J,9,0)</f>
        <v>139.1</v>
      </c>
      <c r="H63" s="367">
        <f t="shared" ca="1" si="2"/>
        <v>0</v>
      </c>
      <c r="I63" s="284">
        <f ca="1">(SUMIFS(INDIRECT("'DA Injection'!"&amp;SUBSTITUTE(ADDRESS(1,MATCH(I$3,INDIRECT("'DA Injection'!"&amp;"2:2"),0)),"$1","")&amp;":"&amp;SUBSTITUTE(ADDRESS(1,MATCH(I$3,INDIRECT("'DA Injection'!"&amp;"2:2"),0)),"$1","")),'DA Injection'!$P:$P,"Plan",'DA Injection'!$G:$G,$B63)+SUMIFS(INDIRECT("'DA Injection'!"&amp;SUBSTITUTE(ADDRESS(1,MATCH(I$3,INDIRECT("'DA Injection'!"&amp;"2:2"),0)+1),"$1","")&amp;":"&amp;SUBSTITUTE(ADDRESS(1,MATCH(I$3,INDIRECT("'DA Injection'!"&amp;"2:2"),0)+1),"$1","")),'DA Injection'!$P:$P,"Plan",'DA Injection'!$G:$G,$B63))*$F63*$G63</f>
        <v>0</v>
      </c>
      <c r="J63" s="284">
        <f ca="1">(SUMIFS(INDIRECT("'DA Injection'!"&amp;SUBSTITUTE(ADDRESS(1,MATCH(J$3,INDIRECT("'DA Injection'!"&amp;"2:2"),0)),"$1","")&amp;":"&amp;SUBSTITUTE(ADDRESS(1,MATCH(J$3,INDIRECT("'DA Injection'!"&amp;"2:2"),0)),"$1","")),'DA Injection'!$P:$P,"Plan",'DA Injection'!$G:$G,$B63)+SUMIFS(INDIRECT("'DA Injection'!"&amp;SUBSTITUTE(ADDRESS(1,MATCH(J$3,INDIRECT("'DA Injection'!"&amp;"2:2"),0)+1),"$1","")&amp;":"&amp;SUBSTITUTE(ADDRESS(1,MATCH(J$3,INDIRECT("'DA Injection'!"&amp;"2:2"),0)+1),"$1","")),'DA Injection'!$P:$P,"Plan",'DA Injection'!$G:$G,$B63))*$F63*$G63</f>
        <v>0</v>
      </c>
      <c r="K63" s="284">
        <f ca="1">(SUMIFS(INDIRECT("'DA Injection'!"&amp;SUBSTITUTE(ADDRESS(1,MATCH(K$3,INDIRECT("'DA Injection'!"&amp;"2:2"),0)),"$1","")&amp;":"&amp;SUBSTITUTE(ADDRESS(1,MATCH(K$3,INDIRECT("'DA Injection'!"&amp;"2:2"),0)),"$1","")),'DA Injection'!$P:$P,"Plan",'DA Injection'!$G:$G,$B63)+SUMIFS(INDIRECT("'DA Injection'!"&amp;SUBSTITUTE(ADDRESS(1,MATCH(K$3,INDIRECT("'DA Injection'!"&amp;"2:2"),0)+1),"$1","")&amp;":"&amp;SUBSTITUTE(ADDRESS(1,MATCH(K$3,INDIRECT("'DA Injection'!"&amp;"2:2"),0)+1),"$1","")),'DA Injection'!$P:$P,"Plan",'DA Injection'!$G:$G,$B63))*$F63*$G63</f>
        <v>0</v>
      </c>
      <c r="L63" s="284">
        <f ca="1">(SUMIFS(INDIRECT("'DA Injection'!"&amp;SUBSTITUTE(ADDRESS(1,MATCH(L$3,INDIRECT("'DA Injection'!"&amp;"2:2"),0)),"$1","")&amp;":"&amp;SUBSTITUTE(ADDRESS(1,MATCH(L$3,INDIRECT("'DA Injection'!"&amp;"2:2"),0)),"$1","")),'DA Injection'!$P:$P,"Plan",'DA Injection'!$G:$G,$B63)+SUMIFS(INDIRECT("'DA Injection'!"&amp;SUBSTITUTE(ADDRESS(1,MATCH(L$3,INDIRECT("'DA Injection'!"&amp;"2:2"),0)+1),"$1","")&amp;":"&amp;SUBSTITUTE(ADDRESS(1,MATCH(L$3,INDIRECT("'DA Injection'!"&amp;"2:2"),0)+1),"$1","")),'DA Injection'!$P:$P,"Plan",'DA Injection'!$G:$G,$B63))*$F63*$G63</f>
        <v>0</v>
      </c>
      <c r="M63" s="284">
        <f ca="1">(SUMIFS(INDIRECT("'DA Injection'!"&amp;SUBSTITUTE(ADDRESS(1,MATCH(M$3,INDIRECT("'DA Injection'!"&amp;"2:2"),0)),"$1","")&amp;":"&amp;SUBSTITUTE(ADDRESS(1,MATCH(M$3,INDIRECT("'DA Injection'!"&amp;"2:2"),0)),"$1","")),'DA Injection'!$P:$P,"Plan",'DA Injection'!$G:$G,$B63)+SUMIFS(INDIRECT("'DA Injection'!"&amp;SUBSTITUTE(ADDRESS(1,MATCH(M$3,INDIRECT("'DA Injection'!"&amp;"2:2"),0)+1),"$1","")&amp;":"&amp;SUBSTITUTE(ADDRESS(1,MATCH(M$3,INDIRECT("'DA Injection'!"&amp;"2:2"),0)+1),"$1","")),'DA Injection'!$P:$P,"Plan",'DA Injection'!$G:$G,$B63))*$F63*$G63</f>
        <v>0</v>
      </c>
      <c r="N63" s="284">
        <f ca="1">(SUMIFS(INDIRECT("'DA Injection'!"&amp;SUBSTITUTE(ADDRESS(1,MATCH(N$3,INDIRECT("'DA Injection'!"&amp;"2:2"),0)),"$1","")&amp;":"&amp;SUBSTITUTE(ADDRESS(1,MATCH(N$3,INDIRECT("'DA Injection'!"&amp;"2:2"),0)),"$1","")),'DA Injection'!$P:$P,"Plan",'DA Injection'!$G:$G,$B63)+SUMIFS(INDIRECT("'DA Injection'!"&amp;SUBSTITUTE(ADDRESS(1,MATCH(N$3,INDIRECT("'DA Injection'!"&amp;"2:2"),0)+1),"$1","")&amp;":"&amp;SUBSTITUTE(ADDRESS(1,MATCH(N$3,INDIRECT("'DA Injection'!"&amp;"2:2"),0)+1),"$1","")),'DA Injection'!$P:$P,"Plan",'DA Injection'!$G:$G,$B63))*$F63*$G63</f>
        <v>0</v>
      </c>
      <c r="O63" s="284">
        <f ca="1">(SUMIFS(INDIRECT("'DA Injection'!"&amp;SUBSTITUTE(ADDRESS(1,MATCH(O$3,INDIRECT("'DA Injection'!"&amp;"2:2"),0)),"$1","")&amp;":"&amp;SUBSTITUTE(ADDRESS(1,MATCH(O$3,INDIRECT("'DA Injection'!"&amp;"2:2"),0)),"$1","")),'DA Injection'!$P:$P,"Plan",'DA Injection'!$G:$G,$B63)+SUMIFS(INDIRECT("'DA Injection'!"&amp;SUBSTITUTE(ADDRESS(1,MATCH(O$3,INDIRECT("'DA Injection'!"&amp;"2:2"),0)+1),"$1","")&amp;":"&amp;SUBSTITUTE(ADDRESS(1,MATCH(O$3,INDIRECT("'DA Injection'!"&amp;"2:2"),0)+1),"$1","")),'DA Injection'!$P:$P,"Plan",'DA Injection'!$G:$G,$B63))*$F63*$G63</f>
        <v>0</v>
      </c>
      <c r="P63" s="284">
        <f ca="1">(SUMIFS(INDIRECT("'DA Injection'!"&amp;SUBSTITUTE(ADDRESS(1,MATCH(P$3,INDIRECT("'DA Injection'!"&amp;"2:2"),0)),"$1","")&amp;":"&amp;SUBSTITUTE(ADDRESS(1,MATCH(P$3,INDIRECT("'DA Injection'!"&amp;"2:2"),0)),"$1","")),'DA Injection'!$P:$P,"Plan",'DA Injection'!$G:$G,$B63)+SUMIFS(INDIRECT("'DA Injection'!"&amp;SUBSTITUTE(ADDRESS(1,MATCH(P$3,INDIRECT("'DA Injection'!"&amp;"2:2"),0)+1),"$1","")&amp;":"&amp;SUBSTITUTE(ADDRESS(1,MATCH(P$3,INDIRECT("'DA Injection'!"&amp;"2:2"),0)+1),"$1","")),'DA Injection'!$P:$P,"Plan",'DA Injection'!$G:$G,$B63))*$F63*$G63</f>
        <v>0</v>
      </c>
      <c r="Q63" s="284">
        <f ca="1">(SUMIFS(INDIRECT("'DA Injection'!"&amp;SUBSTITUTE(ADDRESS(1,MATCH(Q$3,INDIRECT("'DA Injection'!"&amp;"2:2"),0)),"$1","")&amp;":"&amp;SUBSTITUTE(ADDRESS(1,MATCH(Q$3,INDIRECT("'DA Injection'!"&amp;"2:2"),0)),"$1","")),'DA Injection'!$P:$P,"Plan",'DA Injection'!$G:$G,$B63)+SUMIFS(INDIRECT("'DA Injection'!"&amp;SUBSTITUTE(ADDRESS(1,MATCH(Q$3,INDIRECT("'DA Injection'!"&amp;"2:2"),0)+1),"$1","")&amp;":"&amp;SUBSTITUTE(ADDRESS(1,MATCH(Q$3,INDIRECT("'DA Injection'!"&amp;"2:2"),0)+1),"$1","")),'DA Injection'!$P:$P,"Plan",'DA Injection'!$G:$G,$B63))*$F63*$G63</f>
        <v>0</v>
      </c>
      <c r="R63" s="284">
        <f ca="1">(SUMIFS(INDIRECT("'DA Injection'!"&amp;SUBSTITUTE(ADDRESS(1,MATCH(R$3,INDIRECT("'DA Injection'!"&amp;"2:2"),0)),"$1","")&amp;":"&amp;SUBSTITUTE(ADDRESS(1,MATCH(R$3,INDIRECT("'DA Injection'!"&amp;"2:2"),0)),"$1","")),'DA Injection'!$P:$P,"Plan",'DA Injection'!$G:$G,$B63)+SUMIFS(INDIRECT("'DA Injection'!"&amp;SUBSTITUTE(ADDRESS(1,MATCH(R$3,INDIRECT("'DA Injection'!"&amp;"2:2"),0)+1),"$1","")&amp;":"&amp;SUBSTITUTE(ADDRESS(1,MATCH(R$3,INDIRECT("'DA Injection'!"&amp;"2:2"),0)+1),"$1","")),'DA Injection'!$P:$P,"Plan",'DA Injection'!$G:$G,$B63))*$F63*$G63</f>
        <v>0</v>
      </c>
    </row>
    <row r="64" spans="2:18">
      <c r="B64" s="282" t="s">
        <v>1030</v>
      </c>
      <c r="C64" s="282">
        <f>IFERROR(VLOOKUP(B64,'Code List'!B:J,2,0),"")</f>
        <v>19</v>
      </c>
      <c r="D64" s="205" t="str">
        <f>IFERROR(VLOOKUP(B64,'Code List'!B:J,8,0),"")</f>
        <v>0103-009131</v>
      </c>
      <c r="E64" s="205" t="str">
        <f>IFERROR(VLOOKUP(B64,'Code List'!B:J,7,0),"")</f>
        <v>HIPS CNTK H304</v>
      </c>
      <c r="F64" s="205">
        <v>1</v>
      </c>
      <c r="G64" s="201">
        <f>VLOOKUP(B64,'Code List'!B:J,9,0)</f>
        <v>122.2</v>
      </c>
      <c r="H64" s="367">
        <f t="shared" ca="1" si="2"/>
        <v>0</v>
      </c>
      <c r="I64" s="284">
        <f ca="1">(SUMIFS(INDIRECT("'DA Injection'!"&amp;SUBSTITUTE(ADDRESS(1,MATCH(I$3,INDIRECT("'DA Injection'!"&amp;"2:2"),0)),"$1","")&amp;":"&amp;SUBSTITUTE(ADDRESS(1,MATCH(I$3,INDIRECT("'DA Injection'!"&amp;"2:2"),0)),"$1","")),'DA Injection'!$P:$P,"Plan",'DA Injection'!$G:$G,$B64)+SUMIFS(INDIRECT("'DA Injection'!"&amp;SUBSTITUTE(ADDRESS(1,MATCH(I$3,INDIRECT("'DA Injection'!"&amp;"2:2"),0)+1),"$1","")&amp;":"&amp;SUBSTITUTE(ADDRESS(1,MATCH(I$3,INDIRECT("'DA Injection'!"&amp;"2:2"),0)+1),"$1","")),'DA Injection'!$P:$P,"Plan",'DA Injection'!$G:$G,$B64))*$F64*$G64</f>
        <v>0</v>
      </c>
      <c r="J64" s="284">
        <f ca="1">(SUMIFS(INDIRECT("'DA Injection'!"&amp;SUBSTITUTE(ADDRESS(1,MATCH(J$3,INDIRECT("'DA Injection'!"&amp;"2:2"),0)),"$1","")&amp;":"&amp;SUBSTITUTE(ADDRESS(1,MATCH(J$3,INDIRECT("'DA Injection'!"&amp;"2:2"),0)),"$1","")),'DA Injection'!$P:$P,"Plan",'DA Injection'!$G:$G,$B64)+SUMIFS(INDIRECT("'DA Injection'!"&amp;SUBSTITUTE(ADDRESS(1,MATCH(J$3,INDIRECT("'DA Injection'!"&amp;"2:2"),0)+1),"$1","")&amp;":"&amp;SUBSTITUTE(ADDRESS(1,MATCH(J$3,INDIRECT("'DA Injection'!"&amp;"2:2"),0)+1),"$1","")),'DA Injection'!$P:$P,"Plan",'DA Injection'!$G:$G,$B64))*$F64*$G64</f>
        <v>0</v>
      </c>
      <c r="K64" s="284">
        <f ca="1">(SUMIFS(INDIRECT("'DA Injection'!"&amp;SUBSTITUTE(ADDRESS(1,MATCH(K$3,INDIRECT("'DA Injection'!"&amp;"2:2"),0)),"$1","")&amp;":"&amp;SUBSTITUTE(ADDRESS(1,MATCH(K$3,INDIRECT("'DA Injection'!"&amp;"2:2"),0)),"$1","")),'DA Injection'!$P:$P,"Plan",'DA Injection'!$G:$G,$B64)+SUMIFS(INDIRECT("'DA Injection'!"&amp;SUBSTITUTE(ADDRESS(1,MATCH(K$3,INDIRECT("'DA Injection'!"&amp;"2:2"),0)+1),"$1","")&amp;":"&amp;SUBSTITUTE(ADDRESS(1,MATCH(K$3,INDIRECT("'DA Injection'!"&amp;"2:2"),0)+1),"$1","")),'DA Injection'!$P:$P,"Plan",'DA Injection'!$G:$G,$B64))*$F64*$G64</f>
        <v>0</v>
      </c>
      <c r="L64" s="284">
        <f ca="1">(SUMIFS(INDIRECT("'DA Injection'!"&amp;SUBSTITUTE(ADDRESS(1,MATCH(L$3,INDIRECT("'DA Injection'!"&amp;"2:2"),0)),"$1","")&amp;":"&amp;SUBSTITUTE(ADDRESS(1,MATCH(L$3,INDIRECT("'DA Injection'!"&amp;"2:2"),0)),"$1","")),'DA Injection'!$P:$P,"Plan",'DA Injection'!$G:$G,$B64)+SUMIFS(INDIRECT("'DA Injection'!"&amp;SUBSTITUTE(ADDRESS(1,MATCH(L$3,INDIRECT("'DA Injection'!"&amp;"2:2"),0)+1),"$1","")&amp;":"&amp;SUBSTITUTE(ADDRESS(1,MATCH(L$3,INDIRECT("'DA Injection'!"&amp;"2:2"),0)+1),"$1","")),'DA Injection'!$P:$P,"Plan",'DA Injection'!$G:$G,$B64))*$F64*$G64</f>
        <v>0</v>
      </c>
      <c r="M64" s="284">
        <f ca="1">(SUMIFS(INDIRECT("'DA Injection'!"&amp;SUBSTITUTE(ADDRESS(1,MATCH(M$3,INDIRECT("'DA Injection'!"&amp;"2:2"),0)),"$1","")&amp;":"&amp;SUBSTITUTE(ADDRESS(1,MATCH(M$3,INDIRECT("'DA Injection'!"&amp;"2:2"),0)),"$1","")),'DA Injection'!$P:$P,"Plan",'DA Injection'!$G:$G,$B64)+SUMIFS(INDIRECT("'DA Injection'!"&amp;SUBSTITUTE(ADDRESS(1,MATCH(M$3,INDIRECT("'DA Injection'!"&amp;"2:2"),0)+1),"$1","")&amp;":"&amp;SUBSTITUTE(ADDRESS(1,MATCH(M$3,INDIRECT("'DA Injection'!"&amp;"2:2"),0)+1),"$1","")),'DA Injection'!$P:$P,"Plan",'DA Injection'!$G:$G,$B64))*$F64*$G64</f>
        <v>0</v>
      </c>
      <c r="N64" s="284">
        <f ca="1">(SUMIFS(INDIRECT("'DA Injection'!"&amp;SUBSTITUTE(ADDRESS(1,MATCH(N$3,INDIRECT("'DA Injection'!"&amp;"2:2"),0)),"$1","")&amp;":"&amp;SUBSTITUTE(ADDRESS(1,MATCH(N$3,INDIRECT("'DA Injection'!"&amp;"2:2"),0)),"$1","")),'DA Injection'!$P:$P,"Plan",'DA Injection'!$G:$G,$B64)+SUMIFS(INDIRECT("'DA Injection'!"&amp;SUBSTITUTE(ADDRESS(1,MATCH(N$3,INDIRECT("'DA Injection'!"&amp;"2:2"),0)+1),"$1","")&amp;":"&amp;SUBSTITUTE(ADDRESS(1,MATCH(N$3,INDIRECT("'DA Injection'!"&amp;"2:2"),0)+1),"$1","")),'DA Injection'!$P:$P,"Plan",'DA Injection'!$G:$G,$B64))*$F64*$G64</f>
        <v>0</v>
      </c>
      <c r="O64" s="284">
        <f ca="1">(SUMIFS(INDIRECT("'DA Injection'!"&amp;SUBSTITUTE(ADDRESS(1,MATCH(O$3,INDIRECT("'DA Injection'!"&amp;"2:2"),0)),"$1","")&amp;":"&amp;SUBSTITUTE(ADDRESS(1,MATCH(O$3,INDIRECT("'DA Injection'!"&amp;"2:2"),0)),"$1","")),'DA Injection'!$P:$P,"Plan",'DA Injection'!$G:$G,$B64)+SUMIFS(INDIRECT("'DA Injection'!"&amp;SUBSTITUTE(ADDRESS(1,MATCH(O$3,INDIRECT("'DA Injection'!"&amp;"2:2"),0)+1),"$1","")&amp;":"&amp;SUBSTITUTE(ADDRESS(1,MATCH(O$3,INDIRECT("'DA Injection'!"&amp;"2:2"),0)+1),"$1","")),'DA Injection'!$P:$P,"Plan",'DA Injection'!$G:$G,$B64))*$F64*$G64</f>
        <v>0</v>
      </c>
      <c r="P64" s="284">
        <f ca="1">(SUMIFS(INDIRECT("'DA Injection'!"&amp;SUBSTITUTE(ADDRESS(1,MATCH(P$3,INDIRECT("'DA Injection'!"&amp;"2:2"),0)),"$1","")&amp;":"&amp;SUBSTITUTE(ADDRESS(1,MATCH(P$3,INDIRECT("'DA Injection'!"&amp;"2:2"),0)),"$1","")),'DA Injection'!$P:$P,"Plan",'DA Injection'!$G:$G,$B64)+SUMIFS(INDIRECT("'DA Injection'!"&amp;SUBSTITUTE(ADDRESS(1,MATCH(P$3,INDIRECT("'DA Injection'!"&amp;"2:2"),0)+1),"$1","")&amp;":"&amp;SUBSTITUTE(ADDRESS(1,MATCH(P$3,INDIRECT("'DA Injection'!"&amp;"2:2"),0)+1),"$1","")),'DA Injection'!$P:$P,"Plan",'DA Injection'!$G:$G,$B64))*$F64*$G64</f>
        <v>0</v>
      </c>
      <c r="Q64" s="284">
        <f ca="1">(SUMIFS(INDIRECT("'DA Injection'!"&amp;SUBSTITUTE(ADDRESS(1,MATCH(Q$3,INDIRECT("'DA Injection'!"&amp;"2:2"),0)),"$1","")&amp;":"&amp;SUBSTITUTE(ADDRESS(1,MATCH(Q$3,INDIRECT("'DA Injection'!"&amp;"2:2"),0)),"$1","")),'DA Injection'!$P:$P,"Plan",'DA Injection'!$G:$G,$B64)+SUMIFS(INDIRECT("'DA Injection'!"&amp;SUBSTITUTE(ADDRESS(1,MATCH(Q$3,INDIRECT("'DA Injection'!"&amp;"2:2"),0)+1),"$1","")&amp;":"&amp;SUBSTITUTE(ADDRESS(1,MATCH(Q$3,INDIRECT("'DA Injection'!"&amp;"2:2"),0)+1),"$1","")),'DA Injection'!$P:$P,"Plan",'DA Injection'!$G:$G,$B64))*$F64*$G64</f>
        <v>0</v>
      </c>
      <c r="R64" s="284">
        <f ca="1">(SUMIFS(INDIRECT("'DA Injection'!"&amp;SUBSTITUTE(ADDRESS(1,MATCH(R$3,INDIRECT("'DA Injection'!"&amp;"2:2"),0)),"$1","")&amp;":"&amp;SUBSTITUTE(ADDRESS(1,MATCH(R$3,INDIRECT("'DA Injection'!"&amp;"2:2"),0)),"$1","")),'DA Injection'!$P:$P,"Plan",'DA Injection'!$G:$G,$B64)+SUMIFS(INDIRECT("'DA Injection'!"&amp;SUBSTITUTE(ADDRESS(1,MATCH(R$3,INDIRECT("'DA Injection'!"&amp;"2:2"),0)+1),"$1","")&amp;":"&amp;SUBSTITUTE(ADDRESS(1,MATCH(R$3,INDIRECT("'DA Injection'!"&amp;"2:2"),0)+1),"$1","")),'DA Injection'!$P:$P,"Plan",'DA Injection'!$G:$G,$B64))*$F64*$G64</f>
        <v>0</v>
      </c>
    </row>
    <row r="65" spans="2:18">
      <c r="B65" s="282" t="s">
        <v>62</v>
      </c>
      <c r="C65" s="282">
        <f>IFERROR(VLOOKUP(B65,'Code List'!B:J,2,0),"")</f>
        <v>20</v>
      </c>
      <c r="D65" s="205" t="str">
        <f>IFERROR(VLOOKUP(B65,'Code List'!B:J,8,0),"")</f>
        <v>0103-003108</v>
      </c>
      <c r="E65" s="205" t="str">
        <f>IFERROR(VLOOKUP(B65,'Code List'!B:J,7,0),"")</f>
        <v>ABS</v>
      </c>
      <c r="F65" s="205">
        <v>1</v>
      </c>
      <c r="G65" s="201">
        <f>VLOOKUP(B65,'Code List'!B:J,9,0)</f>
        <v>106</v>
      </c>
      <c r="H65" s="367">
        <f t="shared" ca="1" si="2"/>
        <v>466400.00000000006</v>
      </c>
      <c r="I65" s="284">
        <f ca="1">(SUMIFS(INDIRECT("'DA Injection'!"&amp;SUBSTITUTE(ADDRESS(1,MATCH(I$3,INDIRECT("'DA Injection'!"&amp;"2:2"),0)),"$1","")&amp;":"&amp;SUBSTITUTE(ADDRESS(1,MATCH(I$3,INDIRECT("'DA Injection'!"&amp;"2:2"),0)),"$1","")),'DA Injection'!$P:$P,"Plan",'DA Injection'!$G:$G,$B65)+SUMIFS(INDIRECT("'DA Injection'!"&amp;SUBSTITUTE(ADDRESS(1,MATCH(I$3,INDIRECT("'DA Injection'!"&amp;"2:2"),0)+1),"$1","")&amp;":"&amp;SUBSTITUTE(ADDRESS(1,MATCH(I$3,INDIRECT("'DA Injection'!"&amp;"2:2"),0)+1),"$1","")),'DA Injection'!$P:$P,"Plan",'DA Injection'!$G:$G,$B65))*$F65*$G65</f>
        <v>0</v>
      </c>
      <c r="J65" s="284">
        <f ca="1">(SUMIFS(INDIRECT("'DA Injection'!"&amp;SUBSTITUTE(ADDRESS(1,MATCH(J$3,INDIRECT("'DA Injection'!"&amp;"2:2"),0)),"$1","")&amp;":"&amp;SUBSTITUTE(ADDRESS(1,MATCH(J$3,INDIRECT("'DA Injection'!"&amp;"2:2"),0)),"$1","")),'DA Injection'!$P:$P,"Plan",'DA Injection'!$G:$G,$B65)+SUMIFS(INDIRECT("'DA Injection'!"&amp;SUBSTITUTE(ADDRESS(1,MATCH(J$3,INDIRECT("'DA Injection'!"&amp;"2:2"),0)+1),"$1","")&amp;":"&amp;SUBSTITUTE(ADDRESS(1,MATCH(J$3,INDIRECT("'DA Injection'!"&amp;"2:2"),0)+1),"$1","")),'DA Injection'!$P:$P,"Plan",'DA Injection'!$G:$G,$B65))*$F65*$G65</f>
        <v>0</v>
      </c>
      <c r="K65" s="284">
        <f ca="1">(SUMIFS(INDIRECT("'DA Injection'!"&amp;SUBSTITUTE(ADDRESS(1,MATCH(K$3,INDIRECT("'DA Injection'!"&amp;"2:2"),0)),"$1","")&amp;":"&amp;SUBSTITUTE(ADDRESS(1,MATCH(K$3,INDIRECT("'DA Injection'!"&amp;"2:2"),0)),"$1","")),'DA Injection'!$P:$P,"Plan",'DA Injection'!$G:$G,$B65)+SUMIFS(INDIRECT("'DA Injection'!"&amp;SUBSTITUTE(ADDRESS(1,MATCH(K$3,INDIRECT("'DA Injection'!"&amp;"2:2"),0)+1),"$1","")&amp;":"&amp;SUBSTITUTE(ADDRESS(1,MATCH(K$3,INDIRECT("'DA Injection'!"&amp;"2:2"),0)+1),"$1","")),'DA Injection'!$P:$P,"Plan",'DA Injection'!$G:$G,$B65))*$F65*$G65</f>
        <v>0</v>
      </c>
      <c r="L65" s="284">
        <f ca="1">(SUMIFS(INDIRECT("'DA Injection'!"&amp;SUBSTITUTE(ADDRESS(1,MATCH(L$3,INDIRECT("'DA Injection'!"&amp;"2:2"),0)),"$1","")&amp;":"&amp;SUBSTITUTE(ADDRESS(1,MATCH(L$3,INDIRECT("'DA Injection'!"&amp;"2:2"),0)),"$1","")),'DA Injection'!$P:$P,"Plan",'DA Injection'!$G:$G,$B65)+SUMIFS(INDIRECT("'DA Injection'!"&amp;SUBSTITUTE(ADDRESS(1,MATCH(L$3,INDIRECT("'DA Injection'!"&amp;"2:2"),0)+1),"$1","")&amp;":"&amp;SUBSTITUTE(ADDRESS(1,MATCH(L$3,INDIRECT("'DA Injection'!"&amp;"2:2"),0)+1),"$1","")),'DA Injection'!$P:$P,"Plan",'DA Injection'!$G:$G,$B65))*$F65*$G65</f>
        <v>310933.33333333337</v>
      </c>
      <c r="M65" s="284">
        <f ca="1">(SUMIFS(INDIRECT("'DA Injection'!"&amp;SUBSTITUTE(ADDRESS(1,MATCH(M$3,INDIRECT("'DA Injection'!"&amp;"2:2"),0)),"$1","")&amp;":"&amp;SUBSTITUTE(ADDRESS(1,MATCH(M$3,INDIRECT("'DA Injection'!"&amp;"2:2"),0)),"$1","")),'DA Injection'!$P:$P,"Plan",'DA Injection'!$G:$G,$B65)+SUMIFS(INDIRECT("'DA Injection'!"&amp;SUBSTITUTE(ADDRESS(1,MATCH(M$3,INDIRECT("'DA Injection'!"&amp;"2:2"),0)+1),"$1","")&amp;":"&amp;SUBSTITUTE(ADDRESS(1,MATCH(M$3,INDIRECT("'DA Injection'!"&amp;"2:2"),0)+1),"$1","")),'DA Injection'!$P:$P,"Plan",'DA Injection'!$G:$G,$B65))*$F65*$G65</f>
        <v>155466.66666666669</v>
      </c>
      <c r="N65" s="284">
        <f ca="1">(SUMIFS(INDIRECT("'DA Injection'!"&amp;SUBSTITUTE(ADDRESS(1,MATCH(N$3,INDIRECT("'DA Injection'!"&amp;"2:2"),0)),"$1","")&amp;":"&amp;SUBSTITUTE(ADDRESS(1,MATCH(N$3,INDIRECT("'DA Injection'!"&amp;"2:2"),0)),"$1","")),'DA Injection'!$P:$P,"Plan",'DA Injection'!$G:$G,$B65)+SUMIFS(INDIRECT("'DA Injection'!"&amp;SUBSTITUTE(ADDRESS(1,MATCH(N$3,INDIRECT("'DA Injection'!"&amp;"2:2"),0)+1),"$1","")&amp;":"&amp;SUBSTITUTE(ADDRESS(1,MATCH(N$3,INDIRECT("'DA Injection'!"&amp;"2:2"),0)+1),"$1","")),'DA Injection'!$P:$P,"Plan",'DA Injection'!$G:$G,$B65))*$F65*$G65</f>
        <v>0</v>
      </c>
      <c r="O65" s="284">
        <f ca="1">(SUMIFS(INDIRECT("'DA Injection'!"&amp;SUBSTITUTE(ADDRESS(1,MATCH(O$3,INDIRECT("'DA Injection'!"&amp;"2:2"),0)),"$1","")&amp;":"&amp;SUBSTITUTE(ADDRESS(1,MATCH(O$3,INDIRECT("'DA Injection'!"&amp;"2:2"),0)),"$1","")),'DA Injection'!$P:$P,"Plan",'DA Injection'!$G:$G,$B65)+SUMIFS(INDIRECT("'DA Injection'!"&amp;SUBSTITUTE(ADDRESS(1,MATCH(O$3,INDIRECT("'DA Injection'!"&amp;"2:2"),0)+1),"$1","")&amp;":"&amp;SUBSTITUTE(ADDRESS(1,MATCH(O$3,INDIRECT("'DA Injection'!"&amp;"2:2"),0)+1),"$1","")),'DA Injection'!$P:$P,"Plan",'DA Injection'!$G:$G,$B65))*$F65*$G65</f>
        <v>0</v>
      </c>
      <c r="P65" s="284">
        <f ca="1">(SUMIFS(INDIRECT("'DA Injection'!"&amp;SUBSTITUTE(ADDRESS(1,MATCH(P$3,INDIRECT("'DA Injection'!"&amp;"2:2"),0)),"$1","")&amp;":"&amp;SUBSTITUTE(ADDRESS(1,MATCH(P$3,INDIRECT("'DA Injection'!"&amp;"2:2"),0)),"$1","")),'DA Injection'!$P:$P,"Plan",'DA Injection'!$G:$G,$B65)+SUMIFS(INDIRECT("'DA Injection'!"&amp;SUBSTITUTE(ADDRESS(1,MATCH(P$3,INDIRECT("'DA Injection'!"&amp;"2:2"),0)+1),"$1","")&amp;":"&amp;SUBSTITUTE(ADDRESS(1,MATCH(P$3,INDIRECT("'DA Injection'!"&amp;"2:2"),0)+1),"$1","")),'DA Injection'!$P:$P,"Plan",'DA Injection'!$G:$G,$B65))*$F65*$G65</f>
        <v>0</v>
      </c>
      <c r="Q65" s="284">
        <f ca="1">(SUMIFS(INDIRECT("'DA Injection'!"&amp;SUBSTITUTE(ADDRESS(1,MATCH(Q$3,INDIRECT("'DA Injection'!"&amp;"2:2"),0)),"$1","")&amp;":"&amp;SUBSTITUTE(ADDRESS(1,MATCH(Q$3,INDIRECT("'DA Injection'!"&amp;"2:2"),0)),"$1","")),'DA Injection'!$P:$P,"Plan",'DA Injection'!$G:$G,$B65)+SUMIFS(INDIRECT("'DA Injection'!"&amp;SUBSTITUTE(ADDRESS(1,MATCH(Q$3,INDIRECT("'DA Injection'!"&amp;"2:2"),0)+1),"$1","")&amp;":"&amp;SUBSTITUTE(ADDRESS(1,MATCH(Q$3,INDIRECT("'DA Injection'!"&amp;"2:2"),0)+1),"$1","")),'DA Injection'!$P:$P,"Plan",'DA Injection'!$G:$G,$B65))*$F65*$G65</f>
        <v>0</v>
      </c>
      <c r="R65" s="284">
        <f ca="1">(SUMIFS(INDIRECT("'DA Injection'!"&amp;SUBSTITUTE(ADDRESS(1,MATCH(R$3,INDIRECT("'DA Injection'!"&amp;"2:2"),0)),"$1","")&amp;":"&amp;SUBSTITUTE(ADDRESS(1,MATCH(R$3,INDIRECT("'DA Injection'!"&amp;"2:2"),0)),"$1","")),'DA Injection'!$P:$P,"Plan",'DA Injection'!$G:$G,$B65)+SUMIFS(INDIRECT("'DA Injection'!"&amp;SUBSTITUTE(ADDRESS(1,MATCH(R$3,INDIRECT("'DA Injection'!"&amp;"2:2"),0)+1),"$1","")&amp;":"&amp;SUBSTITUTE(ADDRESS(1,MATCH(R$3,INDIRECT("'DA Injection'!"&amp;"2:2"),0)+1),"$1","")),'DA Injection'!$P:$P,"Plan",'DA Injection'!$G:$G,$B65))*$F65*$G65</f>
        <v>0</v>
      </c>
    </row>
    <row r="66" spans="2:18">
      <c r="B66" s="282" t="s">
        <v>413</v>
      </c>
      <c r="C66" s="282">
        <f>IFERROR(VLOOKUP(B66,'Code List'!B:J,2,0),"")</f>
        <v>20</v>
      </c>
      <c r="D66" s="205" t="str">
        <f>IFERROR(VLOOKUP(B66,'Code List'!B:J,8,0),"")</f>
        <v>0103-003108</v>
      </c>
      <c r="E66" s="205" t="str">
        <f>IFERROR(VLOOKUP(B66,'Code List'!B:J,7,0),"")</f>
        <v>ABS/ GP35</v>
      </c>
      <c r="F66" s="205">
        <v>1</v>
      </c>
      <c r="G66" s="201">
        <f>VLOOKUP(B66,'Code List'!B:J,9,0)</f>
        <v>185.2</v>
      </c>
      <c r="H66" s="367">
        <f t="shared" ca="1" si="2"/>
        <v>1635818.5873605949</v>
      </c>
      <c r="I66" s="284">
        <f ca="1">(SUMIFS(INDIRECT("'DA Injection'!"&amp;SUBSTITUTE(ADDRESS(1,MATCH(I$3,INDIRECT("'DA Injection'!"&amp;"2:2"),0)),"$1","")&amp;":"&amp;SUBSTITUTE(ADDRESS(1,MATCH(I$3,INDIRECT("'DA Injection'!"&amp;"2:2"),0)),"$1","")),'DA Injection'!$P:$P,"Plan",'DA Injection'!$G:$G,$B66)+SUMIFS(INDIRECT("'DA Injection'!"&amp;SUBSTITUTE(ADDRESS(1,MATCH(I$3,INDIRECT("'DA Injection'!"&amp;"2:2"),0)+1),"$1","")&amp;":"&amp;SUBSTITUTE(ADDRESS(1,MATCH(I$3,INDIRECT("'DA Injection'!"&amp;"2:2"),0)+1),"$1","")),'DA Injection'!$P:$P,"Plan",'DA Injection'!$G:$G,$B66))*$F66*$G66</f>
        <v>0</v>
      </c>
      <c r="J66" s="284">
        <f ca="1">(SUMIFS(INDIRECT("'DA Injection'!"&amp;SUBSTITUTE(ADDRESS(1,MATCH(J$3,INDIRECT("'DA Injection'!"&amp;"2:2"),0)),"$1","")&amp;":"&amp;SUBSTITUTE(ADDRESS(1,MATCH(J$3,INDIRECT("'DA Injection'!"&amp;"2:2"),0)),"$1","")),'DA Injection'!$P:$P,"Plan",'DA Injection'!$G:$G,$B66)+SUMIFS(INDIRECT("'DA Injection'!"&amp;SUBSTITUTE(ADDRESS(1,MATCH(J$3,INDIRECT("'DA Injection'!"&amp;"2:2"),0)+1),"$1","")&amp;":"&amp;SUBSTITUTE(ADDRESS(1,MATCH(J$3,INDIRECT("'DA Injection'!"&amp;"2:2"),0)+1),"$1","")),'DA Injection'!$P:$P,"Plan",'DA Injection'!$G:$G,$B66))*$F66*$G66</f>
        <v>0</v>
      </c>
      <c r="K66" s="284">
        <f ca="1">(SUMIFS(INDIRECT("'DA Injection'!"&amp;SUBSTITUTE(ADDRESS(1,MATCH(K$3,INDIRECT("'DA Injection'!"&amp;"2:2"),0)),"$1","")&amp;":"&amp;SUBSTITUTE(ADDRESS(1,MATCH(K$3,INDIRECT("'DA Injection'!"&amp;"2:2"),0)),"$1","")),'DA Injection'!$P:$P,"Plan",'DA Injection'!$G:$G,$B66)+SUMIFS(INDIRECT("'DA Injection'!"&amp;SUBSTITUTE(ADDRESS(1,MATCH(K$3,INDIRECT("'DA Injection'!"&amp;"2:2"),0)+1),"$1","")&amp;":"&amp;SUBSTITUTE(ADDRESS(1,MATCH(K$3,INDIRECT("'DA Injection'!"&amp;"2:2"),0)+1),"$1","")),'DA Injection'!$P:$P,"Plan",'DA Injection'!$G:$G,$B66))*$F66*$G66</f>
        <v>0</v>
      </c>
      <c r="L66" s="284">
        <f ca="1">(SUMIFS(INDIRECT("'DA Injection'!"&amp;SUBSTITUTE(ADDRESS(1,MATCH(L$3,INDIRECT("'DA Injection'!"&amp;"2:2"),0)),"$1","")&amp;":"&amp;SUBSTITUTE(ADDRESS(1,MATCH(L$3,INDIRECT("'DA Injection'!"&amp;"2:2"),0)),"$1","")),'DA Injection'!$P:$P,"Plan",'DA Injection'!$G:$G,$B66)+SUMIFS(INDIRECT("'DA Injection'!"&amp;SUBSTITUTE(ADDRESS(1,MATCH(L$3,INDIRECT("'DA Injection'!"&amp;"2:2"),0)+1),"$1","")&amp;":"&amp;SUBSTITUTE(ADDRESS(1,MATCH(L$3,INDIRECT("'DA Injection'!"&amp;"2:2"),0)+1),"$1","")),'DA Injection'!$P:$P,"Plan",'DA Injection'!$G:$G,$B66))*$F66*$G66</f>
        <v>545272.86245353159</v>
      </c>
      <c r="M66" s="284">
        <f ca="1">(SUMIFS(INDIRECT("'DA Injection'!"&amp;SUBSTITUTE(ADDRESS(1,MATCH(M$3,INDIRECT("'DA Injection'!"&amp;"2:2"),0)),"$1","")&amp;":"&amp;SUBSTITUTE(ADDRESS(1,MATCH(M$3,INDIRECT("'DA Injection'!"&amp;"2:2"),0)),"$1","")),'DA Injection'!$P:$P,"Plan",'DA Injection'!$G:$G,$B66)+SUMIFS(INDIRECT("'DA Injection'!"&amp;SUBSTITUTE(ADDRESS(1,MATCH(M$3,INDIRECT("'DA Injection'!"&amp;"2:2"),0)+1),"$1","")&amp;":"&amp;SUBSTITUTE(ADDRESS(1,MATCH(M$3,INDIRECT("'DA Injection'!"&amp;"2:2"),0)+1),"$1","")),'DA Injection'!$P:$P,"Plan",'DA Injection'!$G:$G,$B66))*$F66*$G66</f>
        <v>545272.86245353159</v>
      </c>
      <c r="N66" s="284">
        <f ca="1">(SUMIFS(INDIRECT("'DA Injection'!"&amp;SUBSTITUTE(ADDRESS(1,MATCH(N$3,INDIRECT("'DA Injection'!"&amp;"2:2"),0)),"$1","")&amp;":"&amp;SUBSTITUTE(ADDRESS(1,MATCH(N$3,INDIRECT("'DA Injection'!"&amp;"2:2"),0)),"$1","")),'DA Injection'!$P:$P,"Plan",'DA Injection'!$G:$G,$B66)+SUMIFS(INDIRECT("'DA Injection'!"&amp;SUBSTITUTE(ADDRESS(1,MATCH(N$3,INDIRECT("'DA Injection'!"&amp;"2:2"),0)+1),"$1","")&amp;":"&amp;SUBSTITUTE(ADDRESS(1,MATCH(N$3,INDIRECT("'DA Injection'!"&amp;"2:2"),0)+1),"$1","")),'DA Injection'!$P:$P,"Plan",'DA Injection'!$G:$G,$B66))*$F66*$G66</f>
        <v>545272.86245353159</v>
      </c>
      <c r="O66" s="284">
        <f ca="1">(SUMIFS(INDIRECT("'DA Injection'!"&amp;SUBSTITUTE(ADDRESS(1,MATCH(O$3,INDIRECT("'DA Injection'!"&amp;"2:2"),0)),"$1","")&amp;":"&amp;SUBSTITUTE(ADDRESS(1,MATCH(O$3,INDIRECT("'DA Injection'!"&amp;"2:2"),0)),"$1","")),'DA Injection'!$P:$P,"Plan",'DA Injection'!$G:$G,$B66)+SUMIFS(INDIRECT("'DA Injection'!"&amp;SUBSTITUTE(ADDRESS(1,MATCH(O$3,INDIRECT("'DA Injection'!"&amp;"2:2"),0)+1),"$1","")&amp;":"&amp;SUBSTITUTE(ADDRESS(1,MATCH(O$3,INDIRECT("'DA Injection'!"&amp;"2:2"),0)+1),"$1","")),'DA Injection'!$P:$P,"Plan",'DA Injection'!$G:$G,$B66))*$F66*$G66</f>
        <v>0</v>
      </c>
      <c r="P66" s="284">
        <f ca="1">(SUMIFS(INDIRECT("'DA Injection'!"&amp;SUBSTITUTE(ADDRESS(1,MATCH(P$3,INDIRECT("'DA Injection'!"&amp;"2:2"),0)),"$1","")&amp;":"&amp;SUBSTITUTE(ADDRESS(1,MATCH(P$3,INDIRECT("'DA Injection'!"&amp;"2:2"),0)),"$1","")),'DA Injection'!$P:$P,"Plan",'DA Injection'!$G:$G,$B66)+SUMIFS(INDIRECT("'DA Injection'!"&amp;SUBSTITUTE(ADDRESS(1,MATCH(P$3,INDIRECT("'DA Injection'!"&amp;"2:2"),0)+1),"$1","")&amp;":"&amp;SUBSTITUTE(ADDRESS(1,MATCH(P$3,INDIRECT("'DA Injection'!"&amp;"2:2"),0)+1),"$1","")),'DA Injection'!$P:$P,"Plan",'DA Injection'!$G:$G,$B66))*$F66*$G66</f>
        <v>0</v>
      </c>
      <c r="Q66" s="284">
        <f ca="1">(SUMIFS(INDIRECT("'DA Injection'!"&amp;SUBSTITUTE(ADDRESS(1,MATCH(Q$3,INDIRECT("'DA Injection'!"&amp;"2:2"),0)),"$1","")&amp;":"&amp;SUBSTITUTE(ADDRESS(1,MATCH(Q$3,INDIRECT("'DA Injection'!"&amp;"2:2"),0)),"$1","")),'DA Injection'!$P:$P,"Plan",'DA Injection'!$G:$G,$B66)+SUMIFS(INDIRECT("'DA Injection'!"&amp;SUBSTITUTE(ADDRESS(1,MATCH(Q$3,INDIRECT("'DA Injection'!"&amp;"2:2"),0)+1),"$1","")&amp;":"&amp;SUBSTITUTE(ADDRESS(1,MATCH(Q$3,INDIRECT("'DA Injection'!"&amp;"2:2"),0)+1),"$1","")),'DA Injection'!$P:$P,"Plan",'DA Injection'!$G:$G,$B66))*$F66*$G66</f>
        <v>0</v>
      </c>
      <c r="R66" s="284">
        <f ca="1">(SUMIFS(INDIRECT("'DA Injection'!"&amp;SUBSTITUTE(ADDRESS(1,MATCH(R$3,INDIRECT("'DA Injection'!"&amp;"2:2"),0)),"$1","")&amp;":"&amp;SUBSTITUTE(ADDRESS(1,MATCH(R$3,INDIRECT("'DA Injection'!"&amp;"2:2"),0)),"$1","")),'DA Injection'!$P:$P,"Plan",'DA Injection'!$G:$G,$B66)+SUMIFS(INDIRECT("'DA Injection'!"&amp;SUBSTITUTE(ADDRESS(1,MATCH(R$3,INDIRECT("'DA Injection'!"&amp;"2:2"),0)+1),"$1","")&amp;":"&amp;SUBSTITUTE(ADDRESS(1,MATCH(R$3,INDIRECT("'DA Injection'!"&amp;"2:2"),0)+1),"$1","")),'DA Injection'!$P:$P,"Plan",'DA Injection'!$G:$G,$B66))*$F66*$G66</f>
        <v>0</v>
      </c>
    </row>
    <row r="67" spans="2:18">
      <c r="B67" s="282" t="s">
        <v>44</v>
      </c>
      <c r="C67" s="282">
        <f>IFERROR(VLOOKUP(B67,'Code List'!B:J,2,0),"")</f>
        <v>21</v>
      </c>
      <c r="D67" s="205" t="str">
        <f>IFERROR(VLOOKUP(B67,'Code List'!B:J,8,0),"")</f>
        <v>0103-004921</v>
      </c>
      <c r="E67" s="205" t="str">
        <f>IFERROR(VLOOKUP(B67,'Code List'!B:J,7,0),"")</f>
        <v>GPPS/168N</v>
      </c>
      <c r="F67" s="205">
        <v>1</v>
      </c>
      <c r="G67" s="201">
        <f>VLOOKUP(B67,'Code List'!B:J,9,0)</f>
        <v>15.2</v>
      </c>
      <c r="H67" s="367">
        <f t="shared" ca="1" si="2"/>
        <v>581164.13793103443</v>
      </c>
      <c r="I67" s="284">
        <f ca="1">(SUMIFS(INDIRECT("'DA Injection'!"&amp;SUBSTITUTE(ADDRESS(1,MATCH(I$3,INDIRECT("'DA Injection'!"&amp;"2:2"),0)),"$1","")&amp;":"&amp;SUBSTITUTE(ADDRESS(1,MATCH(I$3,INDIRECT("'DA Injection'!"&amp;"2:2"),0)),"$1","")),'DA Injection'!$P:$P,"Plan",'DA Injection'!$G:$G,$B67)+SUMIFS(INDIRECT("'DA Injection'!"&amp;SUBSTITUTE(ADDRESS(1,MATCH(I$3,INDIRECT("'DA Injection'!"&amp;"2:2"),0)+1),"$1","")&amp;":"&amp;SUBSTITUTE(ADDRESS(1,MATCH(I$3,INDIRECT("'DA Injection'!"&amp;"2:2"),0)+1),"$1","")),'DA Injection'!$P:$P,"Plan",'DA Injection'!$G:$G,$B67))*$F67*$G67</f>
        <v>166046.89655172414</v>
      </c>
      <c r="J67" s="284">
        <f ca="1">(SUMIFS(INDIRECT("'DA Injection'!"&amp;SUBSTITUTE(ADDRESS(1,MATCH(J$3,INDIRECT("'DA Injection'!"&amp;"2:2"),0)),"$1","")&amp;":"&amp;SUBSTITUTE(ADDRESS(1,MATCH(J$3,INDIRECT("'DA Injection'!"&amp;"2:2"),0)),"$1","")),'DA Injection'!$P:$P,"Plan",'DA Injection'!$G:$G,$B67)+SUMIFS(INDIRECT("'DA Injection'!"&amp;SUBSTITUTE(ADDRESS(1,MATCH(J$3,INDIRECT("'DA Injection'!"&amp;"2:2"),0)+1),"$1","")&amp;":"&amp;SUBSTITUTE(ADDRESS(1,MATCH(J$3,INDIRECT("'DA Injection'!"&amp;"2:2"),0)+1),"$1","")),'DA Injection'!$P:$P,"Plan",'DA Injection'!$G:$G,$B67))*$F67*$G67</f>
        <v>166046.89655172414</v>
      </c>
      <c r="K67" s="284">
        <f ca="1">(SUMIFS(INDIRECT("'DA Injection'!"&amp;SUBSTITUTE(ADDRESS(1,MATCH(K$3,INDIRECT("'DA Injection'!"&amp;"2:2"),0)),"$1","")&amp;":"&amp;SUBSTITUTE(ADDRESS(1,MATCH(K$3,INDIRECT("'DA Injection'!"&amp;"2:2"),0)),"$1","")),'DA Injection'!$P:$P,"Plan",'DA Injection'!$G:$G,$B67)+SUMIFS(INDIRECT("'DA Injection'!"&amp;SUBSTITUTE(ADDRESS(1,MATCH(K$3,INDIRECT("'DA Injection'!"&amp;"2:2"),0)+1),"$1","")&amp;":"&amp;SUBSTITUTE(ADDRESS(1,MATCH(K$3,INDIRECT("'DA Injection'!"&amp;"2:2"),0)+1),"$1","")),'DA Injection'!$P:$P,"Plan",'DA Injection'!$G:$G,$B67))*$F67*$G67</f>
        <v>0</v>
      </c>
      <c r="L67" s="284">
        <f ca="1">(SUMIFS(INDIRECT("'DA Injection'!"&amp;SUBSTITUTE(ADDRESS(1,MATCH(L$3,INDIRECT("'DA Injection'!"&amp;"2:2"),0)),"$1","")&amp;":"&amp;SUBSTITUTE(ADDRESS(1,MATCH(L$3,INDIRECT("'DA Injection'!"&amp;"2:2"),0)),"$1","")),'DA Injection'!$P:$P,"Plan",'DA Injection'!$G:$G,$B67)+SUMIFS(INDIRECT("'DA Injection'!"&amp;SUBSTITUTE(ADDRESS(1,MATCH(L$3,INDIRECT("'DA Injection'!"&amp;"2:2"),0)+1),"$1","")&amp;":"&amp;SUBSTITUTE(ADDRESS(1,MATCH(L$3,INDIRECT("'DA Injection'!"&amp;"2:2"),0)+1),"$1","")),'DA Injection'!$P:$P,"Plan",'DA Injection'!$G:$G,$B67))*$F67*$G67</f>
        <v>166046.89655172414</v>
      </c>
      <c r="M67" s="284">
        <f ca="1">(SUMIFS(INDIRECT("'DA Injection'!"&amp;SUBSTITUTE(ADDRESS(1,MATCH(M$3,INDIRECT("'DA Injection'!"&amp;"2:2"),0)),"$1","")&amp;":"&amp;SUBSTITUTE(ADDRESS(1,MATCH(M$3,INDIRECT("'DA Injection'!"&amp;"2:2"),0)),"$1","")),'DA Injection'!$P:$P,"Plan",'DA Injection'!$G:$G,$B67)+SUMIFS(INDIRECT("'DA Injection'!"&amp;SUBSTITUTE(ADDRESS(1,MATCH(M$3,INDIRECT("'DA Injection'!"&amp;"2:2"),0)+1),"$1","")&amp;":"&amp;SUBSTITUTE(ADDRESS(1,MATCH(M$3,INDIRECT("'DA Injection'!"&amp;"2:2"),0)+1),"$1","")),'DA Injection'!$P:$P,"Plan",'DA Injection'!$G:$G,$B67))*$F67*$G67</f>
        <v>83023.448275862072</v>
      </c>
      <c r="N67" s="284">
        <f ca="1">(SUMIFS(INDIRECT("'DA Injection'!"&amp;SUBSTITUTE(ADDRESS(1,MATCH(N$3,INDIRECT("'DA Injection'!"&amp;"2:2"),0)),"$1","")&amp;":"&amp;SUBSTITUTE(ADDRESS(1,MATCH(N$3,INDIRECT("'DA Injection'!"&amp;"2:2"),0)),"$1","")),'DA Injection'!$P:$P,"Plan",'DA Injection'!$G:$G,$B67)+SUMIFS(INDIRECT("'DA Injection'!"&amp;SUBSTITUTE(ADDRESS(1,MATCH(N$3,INDIRECT("'DA Injection'!"&amp;"2:2"),0)+1),"$1","")&amp;":"&amp;SUBSTITUTE(ADDRESS(1,MATCH(N$3,INDIRECT("'DA Injection'!"&amp;"2:2"),0)+1),"$1","")),'DA Injection'!$P:$P,"Plan",'DA Injection'!$G:$G,$B67))*$F67*$G67</f>
        <v>0</v>
      </c>
      <c r="O67" s="284">
        <f ca="1">(SUMIFS(INDIRECT("'DA Injection'!"&amp;SUBSTITUTE(ADDRESS(1,MATCH(O$3,INDIRECT("'DA Injection'!"&amp;"2:2"),0)),"$1","")&amp;":"&amp;SUBSTITUTE(ADDRESS(1,MATCH(O$3,INDIRECT("'DA Injection'!"&amp;"2:2"),0)),"$1","")),'DA Injection'!$P:$P,"Plan",'DA Injection'!$G:$G,$B67)+SUMIFS(INDIRECT("'DA Injection'!"&amp;SUBSTITUTE(ADDRESS(1,MATCH(O$3,INDIRECT("'DA Injection'!"&amp;"2:2"),0)+1),"$1","")&amp;":"&amp;SUBSTITUTE(ADDRESS(1,MATCH(O$3,INDIRECT("'DA Injection'!"&amp;"2:2"),0)+1),"$1","")),'DA Injection'!$P:$P,"Plan",'DA Injection'!$G:$G,$B67))*$F67*$G67</f>
        <v>0</v>
      </c>
      <c r="P67" s="284">
        <f ca="1">(SUMIFS(INDIRECT("'DA Injection'!"&amp;SUBSTITUTE(ADDRESS(1,MATCH(P$3,INDIRECT("'DA Injection'!"&amp;"2:2"),0)),"$1","")&amp;":"&amp;SUBSTITUTE(ADDRESS(1,MATCH(P$3,INDIRECT("'DA Injection'!"&amp;"2:2"),0)),"$1","")),'DA Injection'!$P:$P,"Plan",'DA Injection'!$G:$G,$B67)+SUMIFS(INDIRECT("'DA Injection'!"&amp;SUBSTITUTE(ADDRESS(1,MATCH(P$3,INDIRECT("'DA Injection'!"&amp;"2:2"),0)+1),"$1","")&amp;":"&amp;SUBSTITUTE(ADDRESS(1,MATCH(P$3,INDIRECT("'DA Injection'!"&amp;"2:2"),0)+1),"$1","")),'DA Injection'!$P:$P,"Plan",'DA Injection'!$G:$G,$B67))*$F67*$G67</f>
        <v>0</v>
      </c>
      <c r="Q67" s="284">
        <f ca="1">(SUMIFS(INDIRECT("'DA Injection'!"&amp;SUBSTITUTE(ADDRESS(1,MATCH(Q$3,INDIRECT("'DA Injection'!"&amp;"2:2"),0)),"$1","")&amp;":"&amp;SUBSTITUTE(ADDRESS(1,MATCH(Q$3,INDIRECT("'DA Injection'!"&amp;"2:2"),0)),"$1","")),'DA Injection'!$P:$P,"Plan",'DA Injection'!$G:$G,$B67)+SUMIFS(INDIRECT("'DA Injection'!"&amp;SUBSTITUTE(ADDRESS(1,MATCH(Q$3,INDIRECT("'DA Injection'!"&amp;"2:2"),0)+1),"$1","")&amp;":"&amp;SUBSTITUTE(ADDRESS(1,MATCH(Q$3,INDIRECT("'DA Injection'!"&amp;"2:2"),0)+1),"$1","")),'DA Injection'!$P:$P,"Plan",'DA Injection'!$G:$G,$B67))*$F67*$G67</f>
        <v>0</v>
      </c>
      <c r="R67" s="284">
        <f ca="1">(SUMIFS(INDIRECT("'DA Injection'!"&amp;SUBSTITUTE(ADDRESS(1,MATCH(R$3,INDIRECT("'DA Injection'!"&amp;"2:2"),0)),"$1","")&amp;":"&amp;SUBSTITUTE(ADDRESS(1,MATCH(R$3,INDIRECT("'DA Injection'!"&amp;"2:2"),0)),"$1","")),'DA Injection'!$P:$P,"Plan",'DA Injection'!$G:$G,$B67)+SUMIFS(INDIRECT("'DA Injection'!"&amp;SUBSTITUTE(ADDRESS(1,MATCH(R$3,INDIRECT("'DA Injection'!"&amp;"2:2"),0)+1),"$1","")&amp;":"&amp;SUBSTITUTE(ADDRESS(1,MATCH(R$3,INDIRECT("'DA Injection'!"&amp;"2:2"),0)+1),"$1","")),'DA Injection'!$P:$P,"Plan",'DA Injection'!$G:$G,$B67))*$F67*$G67</f>
        <v>0</v>
      </c>
    </row>
    <row r="68" spans="2:18">
      <c r="B68" s="282" t="s">
        <v>67</v>
      </c>
      <c r="C68" s="282">
        <f>IFERROR(VLOOKUP(B68,'Code List'!B:J,2,0),"")</f>
        <v>22</v>
      </c>
      <c r="D68" s="205" t="str">
        <f>IFERROR(VLOOKUP(B68,'Code List'!B:J,8,0),"")</f>
        <v>0103-011218</v>
      </c>
      <c r="E68" s="205" t="str">
        <f>IFERROR(VLOOKUP(B68,'Code List'!B:J,7,0),"")</f>
        <v>ABS</v>
      </c>
      <c r="F68" s="205">
        <v>1</v>
      </c>
      <c r="G68" s="201">
        <f>VLOOKUP(B68,'Code List'!B:J,9,0)</f>
        <v>303</v>
      </c>
      <c r="H68" s="367">
        <f t="shared" ca="1" si="2"/>
        <v>397311.25827814569</v>
      </c>
      <c r="I68" s="284">
        <f ca="1">(SUMIFS(INDIRECT("'DA Injection'!"&amp;SUBSTITUTE(ADDRESS(1,MATCH(I$3,INDIRECT("'DA Injection'!"&amp;"2:2"),0)),"$1","")&amp;":"&amp;SUBSTITUTE(ADDRESS(1,MATCH(I$3,INDIRECT("'DA Injection'!"&amp;"2:2"),0)),"$1","")),'DA Injection'!$P:$P,"Plan",'DA Injection'!$G:$G,$B68)+SUMIFS(INDIRECT("'DA Injection'!"&amp;SUBSTITUTE(ADDRESS(1,MATCH(I$3,INDIRECT("'DA Injection'!"&amp;"2:2"),0)+1),"$1","")&amp;":"&amp;SUBSTITUTE(ADDRESS(1,MATCH(I$3,INDIRECT("'DA Injection'!"&amp;"2:2"),0)+1),"$1","")),'DA Injection'!$P:$P,"Plan",'DA Injection'!$G:$G,$B68))*$F68*$G68</f>
        <v>0</v>
      </c>
      <c r="J68" s="284">
        <f ca="1">(SUMIFS(INDIRECT("'DA Injection'!"&amp;SUBSTITUTE(ADDRESS(1,MATCH(J$3,INDIRECT("'DA Injection'!"&amp;"2:2"),0)),"$1","")&amp;":"&amp;SUBSTITUTE(ADDRESS(1,MATCH(J$3,INDIRECT("'DA Injection'!"&amp;"2:2"),0)),"$1","")),'DA Injection'!$P:$P,"Plan",'DA Injection'!$G:$G,$B68)+SUMIFS(INDIRECT("'DA Injection'!"&amp;SUBSTITUTE(ADDRESS(1,MATCH(J$3,INDIRECT("'DA Injection'!"&amp;"2:2"),0)+1),"$1","")&amp;":"&amp;SUBSTITUTE(ADDRESS(1,MATCH(J$3,INDIRECT("'DA Injection'!"&amp;"2:2"),0)+1),"$1","")),'DA Injection'!$P:$P,"Plan",'DA Injection'!$G:$G,$B68))*$F68*$G68</f>
        <v>0</v>
      </c>
      <c r="K68" s="284">
        <f ca="1">(SUMIFS(INDIRECT("'DA Injection'!"&amp;SUBSTITUTE(ADDRESS(1,MATCH(K$3,INDIRECT("'DA Injection'!"&amp;"2:2"),0)),"$1","")&amp;":"&amp;SUBSTITUTE(ADDRESS(1,MATCH(K$3,INDIRECT("'DA Injection'!"&amp;"2:2"),0)),"$1","")),'DA Injection'!$P:$P,"Plan",'DA Injection'!$G:$G,$B68)+SUMIFS(INDIRECT("'DA Injection'!"&amp;SUBSTITUTE(ADDRESS(1,MATCH(K$3,INDIRECT("'DA Injection'!"&amp;"2:2"),0)+1),"$1","")&amp;":"&amp;SUBSTITUTE(ADDRESS(1,MATCH(K$3,INDIRECT("'DA Injection'!"&amp;"2:2"),0)+1),"$1","")),'DA Injection'!$P:$P,"Plan",'DA Injection'!$G:$G,$B68))*$F68*$G68</f>
        <v>0</v>
      </c>
      <c r="L68" s="284">
        <f ca="1">(SUMIFS(INDIRECT("'DA Injection'!"&amp;SUBSTITUTE(ADDRESS(1,MATCH(L$3,INDIRECT("'DA Injection'!"&amp;"2:2"),0)),"$1","")&amp;":"&amp;SUBSTITUTE(ADDRESS(1,MATCH(L$3,INDIRECT("'DA Injection'!"&amp;"2:2"),0)),"$1","")),'DA Injection'!$P:$P,"Plan",'DA Injection'!$G:$G,$B68)+SUMIFS(INDIRECT("'DA Injection'!"&amp;SUBSTITUTE(ADDRESS(1,MATCH(L$3,INDIRECT("'DA Injection'!"&amp;"2:2"),0)+1),"$1","")&amp;":"&amp;SUBSTITUTE(ADDRESS(1,MATCH(L$3,INDIRECT("'DA Injection'!"&amp;"2:2"),0)+1),"$1","")),'DA Injection'!$P:$P,"Plan",'DA Injection'!$G:$G,$B68))*$F68*$G68</f>
        <v>397311.25827814569</v>
      </c>
      <c r="M68" s="284">
        <f ca="1">(SUMIFS(INDIRECT("'DA Injection'!"&amp;SUBSTITUTE(ADDRESS(1,MATCH(M$3,INDIRECT("'DA Injection'!"&amp;"2:2"),0)),"$1","")&amp;":"&amp;SUBSTITUTE(ADDRESS(1,MATCH(M$3,INDIRECT("'DA Injection'!"&amp;"2:2"),0)),"$1","")),'DA Injection'!$P:$P,"Plan",'DA Injection'!$G:$G,$B68)+SUMIFS(INDIRECT("'DA Injection'!"&amp;SUBSTITUTE(ADDRESS(1,MATCH(M$3,INDIRECT("'DA Injection'!"&amp;"2:2"),0)+1),"$1","")&amp;":"&amp;SUBSTITUTE(ADDRESS(1,MATCH(M$3,INDIRECT("'DA Injection'!"&amp;"2:2"),0)+1),"$1","")),'DA Injection'!$P:$P,"Plan",'DA Injection'!$G:$G,$B68))*$F68*$G68</f>
        <v>0</v>
      </c>
      <c r="N68" s="284">
        <f ca="1">(SUMIFS(INDIRECT("'DA Injection'!"&amp;SUBSTITUTE(ADDRESS(1,MATCH(N$3,INDIRECT("'DA Injection'!"&amp;"2:2"),0)),"$1","")&amp;":"&amp;SUBSTITUTE(ADDRESS(1,MATCH(N$3,INDIRECT("'DA Injection'!"&amp;"2:2"),0)),"$1","")),'DA Injection'!$P:$P,"Plan",'DA Injection'!$G:$G,$B68)+SUMIFS(INDIRECT("'DA Injection'!"&amp;SUBSTITUTE(ADDRESS(1,MATCH(N$3,INDIRECT("'DA Injection'!"&amp;"2:2"),0)+1),"$1","")&amp;":"&amp;SUBSTITUTE(ADDRESS(1,MATCH(N$3,INDIRECT("'DA Injection'!"&amp;"2:2"),0)+1),"$1","")),'DA Injection'!$P:$P,"Plan",'DA Injection'!$G:$G,$B68))*$F68*$G68</f>
        <v>0</v>
      </c>
      <c r="O68" s="284">
        <f ca="1">(SUMIFS(INDIRECT("'DA Injection'!"&amp;SUBSTITUTE(ADDRESS(1,MATCH(O$3,INDIRECT("'DA Injection'!"&amp;"2:2"),0)),"$1","")&amp;":"&amp;SUBSTITUTE(ADDRESS(1,MATCH(O$3,INDIRECT("'DA Injection'!"&amp;"2:2"),0)),"$1","")),'DA Injection'!$P:$P,"Plan",'DA Injection'!$G:$G,$B68)+SUMIFS(INDIRECT("'DA Injection'!"&amp;SUBSTITUTE(ADDRESS(1,MATCH(O$3,INDIRECT("'DA Injection'!"&amp;"2:2"),0)+1),"$1","")&amp;":"&amp;SUBSTITUTE(ADDRESS(1,MATCH(O$3,INDIRECT("'DA Injection'!"&amp;"2:2"),0)+1),"$1","")),'DA Injection'!$P:$P,"Plan",'DA Injection'!$G:$G,$B68))*$F68*$G68</f>
        <v>0</v>
      </c>
      <c r="P68" s="284">
        <f ca="1">(SUMIFS(INDIRECT("'DA Injection'!"&amp;SUBSTITUTE(ADDRESS(1,MATCH(P$3,INDIRECT("'DA Injection'!"&amp;"2:2"),0)),"$1","")&amp;":"&amp;SUBSTITUTE(ADDRESS(1,MATCH(P$3,INDIRECT("'DA Injection'!"&amp;"2:2"),0)),"$1","")),'DA Injection'!$P:$P,"Plan",'DA Injection'!$G:$G,$B68)+SUMIFS(INDIRECT("'DA Injection'!"&amp;SUBSTITUTE(ADDRESS(1,MATCH(P$3,INDIRECT("'DA Injection'!"&amp;"2:2"),0)+1),"$1","")&amp;":"&amp;SUBSTITUTE(ADDRESS(1,MATCH(P$3,INDIRECT("'DA Injection'!"&amp;"2:2"),0)+1),"$1","")),'DA Injection'!$P:$P,"Plan",'DA Injection'!$G:$G,$B68))*$F68*$G68</f>
        <v>0</v>
      </c>
      <c r="Q68" s="284">
        <f ca="1">(SUMIFS(INDIRECT("'DA Injection'!"&amp;SUBSTITUTE(ADDRESS(1,MATCH(Q$3,INDIRECT("'DA Injection'!"&amp;"2:2"),0)),"$1","")&amp;":"&amp;SUBSTITUTE(ADDRESS(1,MATCH(Q$3,INDIRECT("'DA Injection'!"&amp;"2:2"),0)),"$1","")),'DA Injection'!$P:$P,"Plan",'DA Injection'!$G:$G,$B68)+SUMIFS(INDIRECT("'DA Injection'!"&amp;SUBSTITUTE(ADDRESS(1,MATCH(Q$3,INDIRECT("'DA Injection'!"&amp;"2:2"),0)+1),"$1","")&amp;":"&amp;SUBSTITUTE(ADDRESS(1,MATCH(Q$3,INDIRECT("'DA Injection'!"&amp;"2:2"),0)+1),"$1","")),'DA Injection'!$P:$P,"Plan",'DA Injection'!$G:$G,$B68))*$F68*$G68</f>
        <v>0</v>
      </c>
      <c r="R68" s="284">
        <f ca="1">(SUMIFS(INDIRECT("'DA Injection'!"&amp;SUBSTITUTE(ADDRESS(1,MATCH(R$3,INDIRECT("'DA Injection'!"&amp;"2:2"),0)),"$1","")&amp;":"&amp;SUBSTITUTE(ADDRESS(1,MATCH(R$3,INDIRECT("'DA Injection'!"&amp;"2:2"),0)),"$1","")),'DA Injection'!$P:$P,"Plan",'DA Injection'!$G:$G,$B68)+SUMIFS(INDIRECT("'DA Injection'!"&amp;SUBSTITUTE(ADDRESS(1,MATCH(R$3,INDIRECT("'DA Injection'!"&amp;"2:2"),0)+1),"$1","")&amp;":"&amp;SUBSTITUTE(ADDRESS(1,MATCH(R$3,INDIRECT("'DA Injection'!"&amp;"2:2"),0)+1),"$1","")),'DA Injection'!$P:$P,"Plan",'DA Injection'!$G:$G,$B68))*$F68*$G68</f>
        <v>0</v>
      </c>
    </row>
    <row r="69" spans="2:18">
      <c r="B69" s="282" t="s">
        <v>255</v>
      </c>
      <c r="C69" s="282">
        <f>IFERROR(VLOOKUP(B69,'Code List'!B:J,2,0),"")</f>
        <v>22</v>
      </c>
      <c r="D69" s="205" t="str">
        <f>IFERROR(VLOOKUP(B69,'Code List'!B:J,8,0),"")</f>
        <v>0103-010365</v>
      </c>
      <c r="E69" s="205" t="str">
        <f>IFERROR(VLOOKUP(B69,'Code List'!B:J,7,0),"")</f>
        <v>ABS</v>
      </c>
      <c r="F69" s="205">
        <v>1</v>
      </c>
      <c r="G69" s="201">
        <f>VLOOKUP(B69,'Code List'!B:J,9,0)</f>
        <v>303</v>
      </c>
      <c r="H69" s="367">
        <f t="shared" ref="H69:H89" ca="1" si="3">SUM(I69:R69)</f>
        <v>0</v>
      </c>
      <c r="I69" s="284">
        <f ca="1">(SUMIFS(INDIRECT("'DA Injection'!"&amp;SUBSTITUTE(ADDRESS(1,MATCH(I$3,INDIRECT("'DA Injection'!"&amp;"2:2"),0)),"$1","")&amp;":"&amp;SUBSTITUTE(ADDRESS(1,MATCH(I$3,INDIRECT("'DA Injection'!"&amp;"2:2"),0)),"$1","")),'DA Injection'!$P:$P,"Plan",'DA Injection'!$G:$G,$B69)+SUMIFS(INDIRECT("'DA Injection'!"&amp;SUBSTITUTE(ADDRESS(1,MATCH(I$3,INDIRECT("'DA Injection'!"&amp;"2:2"),0)+1),"$1","")&amp;":"&amp;SUBSTITUTE(ADDRESS(1,MATCH(I$3,INDIRECT("'DA Injection'!"&amp;"2:2"),0)+1),"$1","")),'DA Injection'!$P:$P,"Plan",'DA Injection'!$G:$G,$B69))*$F69*$G69</f>
        <v>0</v>
      </c>
      <c r="J69" s="284">
        <f ca="1">(SUMIFS(INDIRECT("'DA Injection'!"&amp;SUBSTITUTE(ADDRESS(1,MATCH(J$3,INDIRECT("'DA Injection'!"&amp;"2:2"),0)),"$1","")&amp;":"&amp;SUBSTITUTE(ADDRESS(1,MATCH(J$3,INDIRECT("'DA Injection'!"&amp;"2:2"),0)),"$1","")),'DA Injection'!$P:$P,"Plan",'DA Injection'!$G:$G,$B69)+SUMIFS(INDIRECT("'DA Injection'!"&amp;SUBSTITUTE(ADDRESS(1,MATCH(J$3,INDIRECT("'DA Injection'!"&amp;"2:2"),0)+1),"$1","")&amp;":"&amp;SUBSTITUTE(ADDRESS(1,MATCH(J$3,INDIRECT("'DA Injection'!"&amp;"2:2"),0)+1),"$1","")),'DA Injection'!$P:$P,"Plan",'DA Injection'!$G:$G,$B69))*$F69*$G69</f>
        <v>0</v>
      </c>
      <c r="K69" s="284">
        <f ca="1">(SUMIFS(INDIRECT("'DA Injection'!"&amp;SUBSTITUTE(ADDRESS(1,MATCH(K$3,INDIRECT("'DA Injection'!"&amp;"2:2"),0)),"$1","")&amp;":"&amp;SUBSTITUTE(ADDRESS(1,MATCH(K$3,INDIRECT("'DA Injection'!"&amp;"2:2"),0)),"$1","")),'DA Injection'!$P:$P,"Plan",'DA Injection'!$G:$G,$B69)+SUMIFS(INDIRECT("'DA Injection'!"&amp;SUBSTITUTE(ADDRESS(1,MATCH(K$3,INDIRECT("'DA Injection'!"&amp;"2:2"),0)+1),"$1","")&amp;":"&amp;SUBSTITUTE(ADDRESS(1,MATCH(K$3,INDIRECT("'DA Injection'!"&amp;"2:2"),0)+1),"$1","")),'DA Injection'!$P:$P,"Plan",'DA Injection'!$G:$G,$B69))*$F69*$G69</f>
        <v>0</v>
      </c>
      <c r="L69" s="284">
        <f ca="1">(SUMIFS(INDIRECT("'DA Injection'!"&amp;SUBSTITUTE(ADDRESS(1,MATCH(L$3,INDIRECT("'DA Injection'!"&amp;"2:2"),0)),"$1","")&amp;":"&amp;SUBSTITUTE(ADDRESS(1,MATCH(L$3,INDIRECT("'DA Injection'!"&amp;"2:2"),0)),"$1","")),'DA Injection'!$P:$P,"Plan",'DA Injection'!$G:$G,$B69)+SUMIFS(INDIRECT("'DA Injection'!"&amp;SUBSTITUTE(ADDRESS(1,MATCH(L$3,INDIRECT("'DA Injection'!"&amp;"2:2"),0)+1),"$1","")&amp;":"&amp;SUBSTITUTE(ADDRESS(1,MATCH(L$3,INDIRECT("'DA Injection'!"&amp;"2:2"),0)+1),"$1","")),'DA Injection'!$P:$P,"Plan",'DA Injection'!$G:$G,$B69))*$F69*$G69</f>
        <v>0</v>
      </c>
      <c r="M69" s="284">
        <f ca="1">(SUMIFS(INDIRECT("'DA Injection'!"&amp;SUBSTITUTE(ADDRESS(1,MATCH(M$3,INDIRECT("'DA Injection'!"&amp;"2:2"),0)),"$1","")&amp;":"&amp;SUBSTITUTE(ADDRESS(1,MATCH(M$3,INDIRECT("'DA Injection'!"&amp;"2:2"),0)),"$1","")),'DA Injection'!$P:$P,"Plan",'DA Injection'!$G:$G,$B69)+SUMIFS(INDIRECT("'DA Injection'!"&amp;SUBSTITUTE(ADDRESS(1,MATCH(M$3,INDIRECT("'DA Injection'!"&amp;"2:2"),0)+1),"$1","")&amp;":"&amp;SUBSTITUTE(ADDRESS(1,MATCH(M$3,INDIRECT("'DA Injection'!"&amp;"2:2"),0)+1),"$1","")),'DA Injection'!$P:$P,"Plan",'DA Injection'!$G:$G,$B69))*$F69*$G69</f>
        <v>0</v>
      </c>
      <c r="N69" s="284">
        <f ca="1">(SUMIFS(INDIRECT("'DA Injection'!"&amp;SUBSTITUTE(ADDRESS(1,MATCH(N$3,INDIRECT("'DA Injection'!"&amp;"2:2"),0)),"$1","")&amp;":"&amp;SUBSTITUTE(ADDRESS(1,MATCH(N$3,INDIRECT("'DA Injection'!"&amp;"2:2"),0)),"$1","")),'DA Injection'!$P:$P,"Plan",'DA Injection'!$G:$G,$B69)+SUMIFS(INDIRECT("'DA Injection'!"&amp;SUBSTITUTE(ADDRESS(1,MATCH(N$3,INDIRECT("'DA Injection'!"&amp;"2:2"),0)+1),"$1","")&amp;":"&amp;SUBSTITUTE(ADDRESS(1,MATCH(N$3,INDIRECT("'DA Injection'!"&amp;"2:2"),0)+1),"$1","")),'DA Injection'!$P:$P,"Plan",'DA Injection'!$G:$G,$B69))*$F69*$G69</f>
        <v>0</v>
      </c>
      <c r="O69" s="284">
        <f ca="1">(SUMIFS(INDIRECT("'DA Injection'!"&amp;SUBSTITUTE(ADDRESS(1,MATCH(O$3,INDIRECT("'DA Injection'!"&amp;"2:2"),0)),"$1","")&amp;":"&amp;SUBSTITUTE(ADDRESS(1,MATCH(O$3,INDIRECT("'DA Injection'!"&amp;"2:2"),0)),"$1","")),'DA Injection'!$P:$P,"Plan",'DA Injection'!$G:$G,$B69)+SUMIFS(INDIRECT("'DA Injection'!"&amp;SUBSTITUTE(ADDRESS(1,MATCH(O$3,INDIRECT("'DA Injection'!"&amp;"2:2"),0)+1),"$1","")&amp;":"&amp;SUBSTITUTE(ADDRESS(1,MATCH(O$3,INDIRECT("'DA Injection'!"&amp;"2:2"),0)+1),"$1","")),'DA Injection'!$P:$P,"Plan",'DA Injection'!$G:$G,$B69))*$F69*$G69</f>
        <v>0</v>
      </c>
      <c r="P69" s="284">
        <f ca="1">(SUMIFS(INDIRECT("'DA Injection'!"&amp;SUBSTITUTE(ADDRESS(1,MATCH(P$3,INDIRECT("'DA Injection'!"&amp;"2:2"),0)),"$1","")&amp;":"&amp;SUBSTITUTE(ADDRESS(1,MATCH(P$3,INDIRECT("'DA Injection'!"&amp;"2:2"),0)),"$1","")),'DA Injection'!$P:$P,"Plan",'DA Injection'!$G:$G,$B69)+SUMIFS(INDIRECT("'DA Injection'!"&amp;SUBSTITUTE(ADDRESS(1,MATCH(P$3,INDIRECT("'DA Injection'!"&amp;"2:2"),0)+1),"$1","")&amp;":"&amp;SUBSTITUTE(ADDRESS(1,MATCH(P$3,INDIRECT("'DA Injection'!"&amp;"2:2"),0)+1),"$1","")),'DA Injection'!$P:$P,"Plan",'DA Injection'!$G:$G,$B69))*$F69*$G69</f>
        <v>0</v>
      </c>
      <c r="Q69" s="284">
        <f ca="1">(SUMIFS(INDIRECT("'DA Injection'!"&amp;SUBSTITUTE(ADDRESS(1,MATCH(Q$3,INDIRECT("'DA Injection'!"&amp;"2:2"),0)),"$1","")&amp;":"&amp;SUBSTITUTE(ADDRESS(1,MATCH(Q$3,INDIRECT("'DA Injection'!"&amp;"2:2"),0)),"$1","")),'DA Injection'!$P:$P,"Plan",'DA Injection'!$G:$G,$B69)+SUMIFS(INDIRECT("'DA Injection'!"&amp;SUBSTITUTE(ADDRESS(1,MATCH(Q$3,INDIRECT("'DA Injection'!"&amp;"2:2"),0)+1),"$1","")&amp;":"&amp;SUBSTITUTE(ADDRESS(1,MATCH(Q$3,INDIRECT("'DA Injection'!"&amp;"2:2"),0)+1),"$1","")),'DA Injection'!$P:$P,"Plan",'DA Injection'!$G:$G,$B69))*$F69*$G69</f>
        <v>0</v>
      </c>
      <c r="R69" s="284">
        <f ca="1">(SUMIFS(INDIRECT("'DA Injection'!"&amp;SUBSTITUTE(ADDRESS(1,MATCH(R$3,INDIRECT("'DA Injection'!"&amp;"2:2"),0)),"$1","")&amp;":"&amp;SUBSTITUTE(ADDRESS(1,MATCH(R$3,INDIRECT("'DA Injection'!"&amp;"2:2"),0)),"$1","")),'DA Injection'!$P:$P,"Plan",'DA Injection'!$G:$G,$B69)+SUMIFS(INDIRECT("'DA Injection'!"&amp;SUBSTITUTE(ADDRESS(1,MATCH(R$3,INDIRECT("'DA Injection'!"&amp;"2:2"),0)+1),"$1","")&amp;":"&amp;SUBSTITUTE(ADDRESS(1,MATCH(R$3,INDIRECT("'DA Injection'!"&amp;"2:2"),0)+1),"$1","")),'DA Injection'!$P:$P,"Plan",'DA Injection'!$G:$G,$B69))*$F69*$G69</f>
        <v>0</v>
      </c>
    </row>
    <row r="70" spans="2:18">
      <c r="B70" s="282" t="s">
        <v>48</v>
      </c>
      <c r="C70" s="282">
        <f>IFERROR(VLOOKUP(B70,'Code List'!B:J,2,0),"")</f>
        <v>22</v>
      </c>
      <c r="D70" s="205" t="str">
        <f>IFERROR(VLOOKUP(B70,'Code List'!B:J,8,0),"")</f>
        <v>0103-010366</v>
      </c>
      <c r="E70" s="205" t="str">
        <f>IFERROR(VLOOKUP(B70,'Code List'!B:J,7,0),"")</f>
        <v>ABS/GP35</v>
      </c>
      <c r="F70" s="205">
        <v>1</v>
      </c>
      <c r="G70" s="201">
        <f>VLOOKUP(B70,'Code List'!B:J,9,0)</f>
        <v>303</v>
      </c>
      <c r="H70" s="367">
        <f t="shared" ca="1" si="3"/>
        <v>0</v>
      </c>
      <c r="I70" s="284">
        <f ca="1">(SUMIFS(INDIRECT("'DA Injection'!"&amp;SUBSTITUTE(ADDRESS(1,MATCH(I$3,INDIRECT("'DA Injection'!"&amp;"2:2"),0)),"$1","")&amp;":"&amp;SUBSTITUTE(ADDRESS(1,MATCH(I$3,INDIRECT("'DA Injection'!"&amp;"2:2"),0)),"$1","")),'DA Injection'!$P:$P,"Plan",'DA Injection'!$G:$G,$B70)+SUMIFS(INDIRECT("'DA Injection'!"&amp;SUBSTITUTE(ADDRESS(1,MATCH(I$3,INDIRECT("'DA Injection'!"&amp;"2:2"),0)+1),"$1","")&amp;":"&amp;SUBSTITUTE(ADDRESS(1,MATCH(I$3,INDIRECT("'DA Injection'!"&amp;"2:2"),0)+1),"$1","")),'DA Injection'!$P:$P,"Plan",'DA Injection'!$G:$G,$B70))*$F70*$G70</f>
        <v>0</v>
      </c>
      <c r="J70" s="284">
        <f ca="1">(SUMIFS(INDIRECT("'DA Injection'!"&amp;SUBSTITUTE(ADDRESS(1,MATCH(J$3,INDIRECT("'DA Injection'!"&amp;"2:2"),0)),"$1","")&amp;":"&amp;SUBSTITUTE(ADDRESS(1,MATCH(J$3,INDIRECT("'DA Injection'!"&amp;"2:2"),0)),"$1","")),'DA Injection'!$P:$P,"Plan",'DA Injection'!$G:$G,$B70)+SUMIFS(INDIRECT("'DA Injection'!"&amp;SUBSTITUTE(ADDRESS(1,MATCH(J$3,INDIRECT("'DA Injection'!"&amp;"2:2"),0)+1),"$1","")&amp;":"&amp;SUBSTITUTE(ADDRESS(1,MATCH(J$3,INDIRECT("'DA Injection'!"&amp;"2:2"),0)+1),"$1","")),'DA Injection'!$P:$P,"Plan",'DA Injection'!$G:$G,$B70))*$F70*$G70</f>
        <v>0</v>
      </c>
      <c r="K70" s="284">
        <f ca="1">(SUMIFS(INDIRECT("'DA Injection'!"&amp;SUBSTITUTE(ADDRESS(1,MATCH(K$3,INDIRECT("'DA Injection'!"&amp;"2:2"),0)),"$1","")&amp;":"&amp;SUBSTITUTE(ADDRESS(1,MATCH(K$3,INDIRECT("'DA Injection'!"&amp;"2:2"),0)),"$1","")),'DA Injection'!$P:$P,"Plan",'DA Injection'!$G:$G,$B70)+SUMIFS(INDIRECT("'DA Injection'!"&amp;SUBSTITUTE(ADDRESS(1,MATCH(K$3,INDIRECT("'DA Injection'!"&amp;"2:2"),0)+1),"$1","")&amp;":"&amp;SUBSTITUTE(ADDRESS(1,MATCH(K$3,INDIRECT("'DA Injection'!"&amp;"2:2"),0)+1),"$1","")),'DA Injection'!$P:$P,"Plan",'DA Injection'!$G:$G,$B70))*$F70*$G70</f>
        <v>0</v>
      </c>
      <c r="L70" s="284">
        <f ca="1">(SUMIFS(INDIRECT("'DA Injection'!"&amp;SUBSTITUTE(ADDRESS(1,MATCH(L$3,INDIRECT("'DA Injection'!"&amp;"2:2"),0)),"$1","")&amp;":"&amp;SUBSTITUTE(ADDRESS(1,MATCH(L$3,INDIRECT("'DA Injection'!"&amp;"2:2"),0)),"$1","")),'DA Injection'!$P:$P,"Plan",'DA Injection'!$G:$G,$B70)+SUMIFS(INDIRECT("'DA Injection'!"&amp;SUBSTITUTE(ADDRESS(1,MATCH(L$3,INDIRECT("'DA Injection'!"&amp;"2:2"),0)+1),"$1","")&amp;":"&amp;SUBSTITUTE(ADDRESS(1,MATCH(L$3,INDIRECT("'DA Injection'!"&amp;"2:2"),0)+1),"$1","")),'DA Injection'!$P:$P,"Plan",'DA Injection'!$G:$G,$B70))*$F70*$G70</f>
        <v>0</v>
      </c>
      <c r="M70" s="284">
        <f ca="1">(SUMIFS(INDIRECT("'DA Injection'!"&amp;SUBSTITUTE(ADDRESS(1,MATCH(M$3,INDIRECT("'DA Injection'!"&amp;"2:2"),0)),"$1","")&amp;":"&amp;SUBSTITUTE(ADDRESS(1,MATCH(M$3,INDIRECT("'DA Injection'!"&amp;"2:2"),0)),"$1","")),'DA Injection'!$P:$P,"Plan",'DA Injection'!$G:$G,$B70)+SUMIFS(INDIRECT("'DA Injection'!"&amp;SUBSTITUTE(ADDRESS(1,MATCH(M$3,INDIRECT("'DA Injection'!"&amp;"2:2"),0)+1),"$1","")&amp;":"&amp;SUBSTITUTE(ADDRESS(1,MATCH(M$3,INDIRECT("'DA Injection'!"&amp;"2:2"),0)+1),"$1","")),'DA Injection'!$P:$P,"Plan",'DA Injection'!$G:$G,$B70))*$F70*$G70</f>
        <v>0</v>
      </c>
      <c r="N70" s="284">
        <f ca="1">(SUMIFS(INDIRECT("'DA Injection'!"&amp;SUBSTITUTE(ADDRESS(1,MATCH(N$3,INDIRECT("'DA Injection'!"&amp;"2:2"),0)),"$1","")&amp;":"&amp;SUBSTITUTE(ADDRESS(1,MATCH(N$3,INDIRECT("'DA Injection'!"&amp;"2:2"),0)),"$1","")),'DA Injection'!$P:$P,"Plan",'DA Injection'!$G:$G,$B70)+SUMIFS(INDIRECT("'DA Injection'!"&amp;SUBSTITUTE(ADDRESS(1,MATCH(N$3,INDIRECT("'DA Injection'!"&amp;"2:2"),0)+1),"$1","")&amp;":"&amp;SUBSTITUTE(ADDRESS(1,MATCH(N$3,INDIRECT("'DA Injection'!"&amp;"2:2"),0)+1),"$1","")),'DA Injection'!$P:$P,"Plan",'DA Injection'!$G:$G,$B70))*$F70*$G70</f>
        <v>0</v>
      </c>
      <c r="O70" s="284">
        <f ca="1">(SUMIFS(INDIRECT("'DA Injection'!"&amp;SUBSTITUTE(ADDRESS(1,MATCH(O$3,INDIRECT("'DA Injection'!"&amp;"2:2"),0)),"$1","")&amp;":"&amp;SUBSTITUTE(ADDRESS(1,MATCH(O$3,INDIRECT("'DA Injection'!"&amp;"2:2"),0)),"$1","")),'DA Injection'!$P:$P,"Plan",'DA Injection'!$G:$G,$B70)+SUMIFS(INDIRECT("'DA Injection'!"&amp;SUBSTITUTE(ADDRESS(1,MATCH(O$3,INDIRECT("'DA Injection'!"&amp;"2:2"),0)+1),"$1","")&amp;":"&amp;SUBSTITUTE(ADDRESS(1,MATCH(O$3,INDIRECT("'DA Injection'!"&amp;"2:2"),0)+1),"$1","")),'DA Injection'!$P:$P,"Plan",'DA Injection'!$G:$G,$B70))*$F70*$G70</f>
        <v>0</v>
      </c>
      <c r="P70" s="284">
        <f ca="1">(SUMIFS(INDIRECT("'DA Injection'!"&amp;SUBSTITUTE(ADDRESS(1,MATCH(P$3,INDIRECT("'DA Injection'!"&amp;"2:2"),0)),"$1","")&amp;":"&amp;SUBSTITUTE(ADDRESS(1,MATCH(P$3,INDIRECT("'DA Injection'!"&amp;"2:2"),0)),"$1","")),'DA Injection'!$P:$P,"Plan",'DA Injection'!$G:$G,$B70)+SUMIFS(INDIRECT("'DA Injection'!"&amp;SUBSTITUTE(ADDRESS(1,MATCH(P$3,INDIRECT("'DA Injection'!"&amp;"2:2"),0)+1),"$1","")&amp;":"&amp;SUBSTITUTE(ADDRESS(1,MATCH(P$3,INDIRECT("'DA Injection'!"&amp;"2:2"),0)+1),"$1","")),'DA Injection'!$P:$P,"Plan",'DA Injection'!$G:$G,$B70))*$F70*$G70</f>
        <v>0</v>
      </c>
      <c r="Q70" s="284">
        <f ca="1">(SUMIFS(INDIRECT("'DA Injection'!"&amp;SUBSTITUTE(ADDRESS(1,MATCH(Q$3,INDIRECT("'DA Injection'!"&amp;"2:2"),0)),"$1","")&amp;":"&amp;SUBSTITUTE(ADDRESS(1,MATCH(Q$3,INDIRECT("'DA Injection'!"&amp;"2:2"),0)),"$1","")),'DA Injection'!$P:$P,"Plan",'DA Injection'!$G:$G,$B70)+SUMIFS(INDIRECT("'DA Injection'!"&amp;SUBSTITUTE(ADDRESS(1,MATCH(Q$3,INDIRECT("'DA Injection'!"&amp;"2:2"),0)+1),"$1","")&amp;":"&amp;SUBSTITUTE(ADDRESS(1,MATCH(Q$3,INDIRECT("'DA Injection'!"&amp;"2:2"),0)+1),"$1","")),'DA Injection'!$P:$P,"Plan",'DA Injection'!$G:$G,$B70))*$F70*$G70</f>
        <v>0</v>
      </c>
      <c r="R70" s="284">
        <f ca="1">(SUMIFS(INDIRECT("'DA Injection'!"&amp;SUBSTITUTE(ADDRESS(1,MATCH(R$3,INDIRECT("'DA Injection'!"&amp;"2:2"),0)),"$1","")&amp;":"&amp;SUBSTITUTE(ADDRESS(1,MATCH(R$3,INDIRECT("'DA Injection'!"&amp;"2:2"),0)),"$1","")),'DA Injection'!$P:$P,"Plan",'DA Injection'!$G:$G,$B70)+SUMIFS(INDIRECT("'DA Injection'!"&amp;SUBSTITUTE(ADDRESS(1,MATCH(R$3,INDIRECT("'DA Injection'!"&amp;"2:2"),0)+1),"$1","")&amp;":"&amp;SUBSTITUTE(ADDRESS(1,MATCH(R$3,INDIRECT("'DA Injection'!"&amp;"2:2"),0)+1),"$1","")),'DA Injection'!$P:$P,"Plan",'DA Injection'!$G:$G,$B70))*$F70*$G70</f>
        <v>0</v>
      </c>
    </row>
    <row r="71" spans="2:18">
      <c r="B71" s="282" t="s">
        <v>69</v>
      </c>
      <c r="C71" s="282">
        <f>IFERROR(VLOOKUP(B71,'Code List'!B:J,2,0),"")</f>
        <v>22</v>
      </c>
      <c r="D71" s="205" t="str">
        <f>IFERROR(VLOOKUP(B71,'Code List'!B:J,8,0),"")</f>
        <v>0103-010859T</v>
      </c>
      <c r="E71" s="205" t="str">
        <f>IFERROR(VLOOKUP(B71,'Code List'!B:J,7,0),"")</f>
        <v>ABS/'HG0760GP</v>
      </c>
      <c r="F71" s="205">
        <v>1</v>
      </c>
      <c r="G71" s="201">
        <f>VLOOKUP(B71,'Code List'!B:J,9,0)</f>
        <v>303.8</v>
      </c>
      <c r="H71" s="367">
        <f t="shared" ca="1" si="3"/>
        <v>0</v>
      </c>
      <c r="I71" s="284">
        <f ca="1">(SUMIFS(INDIRECT("'DA Injection'!"&amp;SUBSTITUTE(ADDRESS(1,MATCH(I$3,INDIRECT("'DA Injection'!"&amp;"2:2"),0)),"$1","")&amp;":"&amp;SUBSTITUTE(ADDRESS(1,MATCH(I$3,INDIRECT("'DA Injection'!"&amp;"2:2"),0)),"$1","")),'DA Injection'!$P:$P,"Plan",'DA Injection'!$G:$G,$B71)+SUMIFS(INDIRECT("'DA Injection'!"&amp;SUBSTITUTE(ADDRESS(1,MATCH(I$3,INDIRECT("'DA Injection'!"&amp;"2:2"),0)+1),"$1","")&amp;":"&amp;SUBSTITUTE(ADDRESS(1,MATCH(I$3,INDIRECT("'DA Injection'!"&amp;"2:2"),0)+1),"$1","")),'DA Injection'!$P:$P,"Plan",'DA Injection'!$G:$G,$B71))*$F71*$G71</f>
        <v>0</v>
      </c>
      <c r="J71" s="284">
        <f ca="1">(SUMIFS(INDIRECT("'DA Injection'!"&amp;SUBSTITUTE(ADDRESS(1,MATCH(J$3,INDIRECT("'DA Injection'!"&amp;"2:2"),0)),"$1","")&amp;":"&amp;SUBSTITUTE(ADDRESS(1,MATCH(J$3,INDIRECT("'DA Injection'!"&amp;"2:2"),0)),"$1","")),'DA Injection'!$P:$P,"Plan",'DA Injection'!$G:$G,$B71)+SUMIFS(INDIRECT("'DA Injection'!"&amp;SUBSTITUTE(ADDRESS(1,MATCH(J$3,INDIRECT("'DA Injection'!"&amp;"2:2"),0)+1),"$1","")&amp;":"&amp;SUBSTITUTE(ADDRESS(1,MATCH(J$3,INDIRECT("'DA Injection'!"&amp;"2:2"),0)+1),"$1","")),'DA Injection'!$P:$P,"Plan",'DA Injection'!$G:$G,$B71))*$F71*$G71</f>
        <v>0</v>
      </c>
      <c r="K71" s="284">
        <f ca="1">(SUMIFS(INDIRECT("'DA Injection'!"&amp;SUBSTITUTE(ADDRESS(1,MATCH(K$3,INDIRECT("'DA Injection'!"&amp;"2:2"),0)),"$1","")&amp;":"&amp;SUBSTITUTE(ADDRESS(1,MATCH(K$3,INDIRECT("'DA Injection'!"&amp;"2:2"),0)),"$1","")),'DA Injection'!$P:$P,"Plan",'DA Injection'!$G:$G,$B71)+SUMIFS(INDIRECT("'DA Injection'!"&amp;SUBSTITUTE(ADDRESS(1,MATCH(K$3,INDIRECT("'DA Injection'!"&amp;"2:2"),0)+1),"$1","")&amp;":"&amp;SUBSTITUTE(ADDRESS(1,MATCH(K$3,INDIRECT("'DA Injection'!"&amp;"2:2"),0)+1),"$1","")),'DA Injection'!$P:$P,"Plan",'DA Injection'!$G:$G,$B71))*$F71*$G71</f>
        <v>0</v>
      </c>
      <c r="L71" s="284">
        <f ca="1">(SUMIFS(INDIRECT("'DA Injection'!"&amp;SUBSTITUTE(ADDRESS(1,MATCH(L$3,INDIRECT("'DA Injection'!"&amp;"2:2"),0)),"$1","")&amp;":"&amp;SUBSTITUTE(ADDRESS(1,MATCH(L$3,INDIRECT("'DA Injection'!"&amp;"2:2"),0)),"$1","")),'DA Injection'!$P:$P,"Plan",'DA Injection'!$G:$G,$B71)+SUMIFS(INDIRECT("'DA Injection'!"&amp;SUBSTITUTE(ADDRESS(1,MATCH(L$3,INDIRECT("'DA Injection'!"&amp;"2:2"),0)+1),"$1","")&amp;":"&amp;SUBSTITUTE(ADDRESS(1,MATCH(L$3,INDIRECT("'DA Injection'!"&amp;"2:2"),0)+1),"$1","")),'DA Injection'!$P:$P,"Plan",'DA Injection'!$G:$G,$B71))*$F71*$G71</f>
        <v>0</v>
      </c>
      <c r="M71" s="284">
        <f ca="1">(SUMIFS(INDIRECT("'DA Injection'!"&amp;SUBSTITUTE(ADDRESS(1,MATCH(M$3,INDIRECT("'DA Injection'!"&amp;"2:2"),0)),"$1","")&amp;":"&amp;SUBSTITUTE(ADDRESS(1,MATCH(M$3,INDIRECT("'DA Injection'!"&amp;"2:2"),0)),"$1","")),'DA Injection'!$P:$P,"Plan",'DA Injection'!$G:$G,$B71)+SUMIFS(INDIRECT("'DA Injection'!"&amp;SUBSTITUTE(ADDRESS(1,MATCH(M$3,INDIRECT("'DA Injection'!"&amp;"2:2"),0)+1),"$1","")&amp;":"&amp;SUBSTITUTE(ADDRESS(1,MATCH(M$3,INDIRECT("'DA Injection'!"&amp;"2:2"),0)+1),"$1","")),'DA Injection'!$P:$P,"Plan",'DA Injection'!$G:$G,$B71))*$F71*$G71</f>
        <v>0</v>
      </c>
      <c r="N71" s="284">
        <f ca="1">(SUMIFS(INDIRECT("'DA Injection'!"&amp;SUBSTITUTE(ADDRESS(1,MATCH(N$3,INDIRECT("'DA Injection'!"&amp;"2:2"),0)),"$1","")&amp;":"&amp;SUBSTITUTE(ADDRESS(1,MATCH(N$3,INDIRECT("'DA Injection'!"&amp;"2:2"),0)),"$1","")),'DA Injection'!$P:$P,"Plan",'DA Injection'!$G:$G,$B71)+SUMIFS(INDIRECT("'DA Injection'!"&amp;SUBSTITUTE(ADDRESS(1,MATCH(N$3,INDIRECT("'DA Injection'!"&amp;"2:2"),0)+1),"$1","")&amp;":"&amp;SUBSTITUTE(ADDRESS(1,MATCH(N$3,INDIRECT("'DA Injection'!"&amp;"2:2"),0)+1),"$1","")),'DA Injection'!$P:$P,"Plan",'DA Injection'!$G:$G,$B71))*$F71*$G71</f>
        <v>0</v>
      </c>
      <c r="O71" s="284">
        <f ca="1">(SUMIFS(INDIRECT("'DA Injection'!"&amp;SUBSTITUTE(ADDRESS(1,MATCH(O$3,INDIRECT("'DA Injection'!"&amp;"2:2"),0)),"$1","")&amp;":"&amp;SUBSTITUTE(ADDRESS(1,MATCH(O$3,INDIRECT("'DA Injection'!"&amp;"2:2"),0)),"$1","")),'DA Injection'!$P:$P,"Plan",'DA Injection'!$G:$G,$B71)+SUMIFS(INDIRECT("'DA Injection'!"&amp;SUBSTITUTE(ADDRESS(1,MATCH(O$3,INDIRECT("'DA Injection'!"&amp;"2:2"),0)+1),"$1","")&amp;":"&amp;SUBSTITUTE(ADDRESS(1,MATCH(O$3,INDIRECT("'DA Injection'!"&amp;"2:2"),0)+1),"$1","")),'DA Injection'!$P:$P,"Plan",'DA Injection'!$G:$G,$B71))*$F71*$G71</f>
        <v>0</v>
      </c>
      <c r="P71" s="284">
        <f ca="1">(SUMIFS(INDIRECT("'DA Injection'!"&amp;SUBSTITUTE(ADDRESS(1,MATCH(P$3,INDIRECT("'DA Injection'!"&amp;"2:2"),0)),"$1","")&amp;":"&amp;SUBSTITUTE(ADDRESS(1,MATCH(P$3,INDIRECT("'DA Injection'!"&amp;"2:2"),0)),"$1","")),'DA Injection'!$P:$P,"Plan",'DA Injection'!$G:$G,$B71)+SUMIFS(INDIRECT("'DA Injection'!"&amp;SUBSTITUTE(ADDRESS(1,MATCH(P$3,INDIRECT("'DA Injection'!"&amp;"2:2"),0)+1),"$1","")&amp;":"&amp;SUBSTITUTE(ADDRESS(1,MATCH(P$3,INDIRECT("'DA Injection'!"&amp;"2:2"),0)+1),"$1","")),'DA Injection'!$P:$P,"Plan",'DA Injection'!$G:$G,$B71))*$F71*$G71</f>
        <v>0</v>
      </c>
      <c r="Q71" s="284">
        <f ca="1">(SUMIFS(INDIRECT("'DA Injection'!"&amp;SUBSTITUTE(ADDRESS(1,MATCH(Q$3,INDIRECT("'DA Injection'!"&amp;"2:2"),0)),"$1","")&amp;":"&amp;SUBSTITUTE(ADDRESS(1,MATCH(Q$3,INDIRECT("'DA Injection'!"&amp;"2:2"),0)),"$1","")),'DA Injection'!$P:$P,"Plan",'DA Injection'!$G:$G,$B71)+SUMIFS(INDIRECT("'DA Injection'!"&amp;SUBSTITUTE(ADDRESS(1,MATCH(Q$3,INDIRECT("'DA Injection'!"&amp;"2:2"),0)+1),"$1","")&amp;":"&amp;SUBSTITUTE(ADDRESS(1,MATCH(Q$3,INDIRECT("'DA Injection'!"&amp;"2:2"),0)+1),"$1","")),'DA Injection'!$P:$P,"Plan",'DA Injection'!$G:$G,$B71))*$F71*$G71</f>
        <v>0</v>
      </c>
      <c r="R71" s="284">
        <f ca="1">(SUMIFS(INDIRECT("'DA Injection'!"&amp;SUBSTITUTE(ADDRESS(1,MATCH(R$3,INDIRECT("'DA Injection'!"&amp;"2:2"),0)),"$1","")&amp;":"&amp;SUBSTITUTE(ADDRESS(1,MATCH(R$3,INDIRECT("'DA Injection'!"&amp;"2:2"),0)),"$1","")),'DA Injection'!$P:$P,"Plan",'DA Injection'!$G:$G,$B71)+SUMIFS(INDIRECT("'DA Injection'!"&amp;SUBSTITUTE(ADDRESS(1,MATCH(R$3,INDIRECT("'DA Injection'!"&amp;"2:2"),0)+1),"$1","")&amp;":"&amp;SUBSTITUTE(ADDRESS(1,MATCH(R$3,INDIRECT("'DA Injection'!"&amp;"2:2"),0)+1),"$1","")),'DA Injection'!$P:$P,"Plan",'DA Injection'!$G:$G,$B71))*$F71*$G71</f>
        <v>0</v>
      </c>
    </row>
    <row r="72" spans="2:18" ht="25.5">
      <c r="B72" s="282" t="s">
        <v>64</v>
      </c>
      <c r="C72" s="282">
        <f>IFERROR(VLOOKUP(B72,'Code List'!B:J,2,0),"")</f>
        <v>24</v>
      </c>
      <c r="D72" s="205" t="str">
        <f>IFERROR(VLOOKUP(B72,'Code List'!B:J,8,0),"")</f>
        <v xml:space="preserve">0103-001846
0103-002777 </v>
      </c>
      <c r="E72" s="205" t="str">
        <f>IFERROR(VLOOKUP(B72,'Code List'!B:J,7,0),"")</f>
        <v>PP+MB</v>
      </c>
      <c r="F72" s="205">
        <v>0.96</v>
      </c>
      <c r="G72" s="201">
        <f>VLOOKUP(B72,'Code List'!B:J,9,0)</f>
        <v>401.8</v>
      </c>
      <c r="H72" s="367">
        <f t="shared" ca="1" si="3"/>
        <v>2121504</v>
      </c>
      <c r="I72" s="284">
        <f ca="1">(SUMIFS(INDIRECT("'DA Injection'!"&amp;SUBSTITUTE(ADDRESS(1,MATCH(I$3,INDIRECT("'DA Injection'!"&amp;"2:2"),0)),"$1","")&amp;":"&amp;SUBSTITUTE(ADDRESS(1,MATCH(I$3,INDIRECT("'DA Injection'!"&amp;"2:2"),0)),"$1","")),'DA Injection'!$P:$P,"Plan",'DA Injection'!$G:$G,$B72)+SUMIFS(INDIRECT("'DA Injection'!"&amp;SUBSTITUTE(ADDRESS(1,MATCH(I$3,INDIRECT("'DA Injection'!"&amp;"2:2"),0)+1),"$1","")&amp;":"&amp;SUBSTITUTE(ADDRESS(1,MATCH(I$3,INDIRECT("'DA Injection'!"&amp;"2:2"),0)+1),"$1","")),'DA Injection'!$P:$P,"Plan",'DA Injection'!$G:$G,$B72))*$F72*$G72</f>
        <v>848601.59999999998</v>
      </c>
      <c r="J72" s="284">
        <f ca="1">(SUMIFS(INDIRECT("'DA Injection'!"&amp;SUBSTITUTE(ADDRESS(1,MATCH(J$3,INDIRECT("'DA Injection'!"&amp;"2:2"),0)),"$1","")&amp;":"&amp;SUBSTITUTE(ADDRESS(1,MATCH(J$3,INDIRECT("'DA Injection'!"&amp;"2:2"),0)),"$1","")),'DA Injection'!$P:$P,"Plan",'DA Injection'!$G:$G,$B72)+SUMIFS(INDIRECT("'DA Injection'!"&amp;SUBSTITUTE(ADDRESS(1,MATCH(J$3,INDIRECT("'DA Injection'!"&amp;"2:2"),0)+1),"$1","")&amp;":"&amp;SUBSTITUTE(ADDRESS(1,MATCH(J$3,INDIRECT("'DA Injection'!"&amp;"2:2"),0)+1),"$1","")),'DA Injection'!$P:$P,"Plan",'DA Injection'!$G:$G,$B72))*$F72*$G72</f>
        <v>848601.59999999998</v>
      </c>
      <c r="K72" s="284">
        <f ca="1">(SUMIFS(INDIRECT("'DA Injection'!"&amp;SUBSTITUTE(ADDRESS(1,MATCH(K$3,INDIRECT("'DA Injection'!"&amp;"2:2"),0)),"$1","")&amp;":"&amp;SUBSTITUTE(ADDRESS(1,MATCH(K$3,INDIRECT("'DA Injection'!"&amp;"2:2"),0)),"$1","")),'DA Injection'!$P:$P,"Plan",'DA Injection'!$G:$G,$B72)+SUMIFS(INDIRECT("'DA Injection'!"&amp;SUBSTITUTE(ADDRESS(1,MATCH(K$3,INDIRECT("'DA Injection'!"&amp;"2:2"),0)+1),"$1","")&amp;":"&amp;SUBSTITUTE(ADDRESS(1,MATCH(K$3,INDIRECT("'DA Injection'!"&amp;"2:2"),0)+1),"$1","")),'DA Injection'!$P:$P,"Plan",'DA Injection'!$G:$G,$B72))*$F72*$G72</f>
        <v>0</v>
      </c>
      <c r="L72" s="284">
        <f ca="1">(SUMIFS(INDIRECT("'DA Injection'!"&amp;SUBSTITUTE(ADDRESS(1,MATCH(L$3,INDIRECT("'DA Injection'!"&amp;"2:2"),0)),"$1","")&amp;":"&amp;SUBSTITUTE(ADDRESS(1,MATCH(L$3,INDIRECT("'DA Injection'!"&amp;"2:2"),0)),"$1","")),'DA Injection'!$P:$P,"Plan",'DA Injection'!$G:$G,$B72)+SUMIFS(INDIRECT("'DA Injection'!"&amp;SUBSTITUTE(ADDRESS(1,MATCH(L$3,INDIRECT("'DA Injection'!"&amp;"2:2"),0)+1),"$1","")&amp;":"&amp;SUBSTITUTE(ADDRESS(1,MATCH(L$3,INDIRECT("'DA Injection'!"&amp;"2:2"),0)+1),"$1","")),'DA Injection'!$P:$P,"Plan",'DA Injection'!$G:$G,$B72))*$F72*$G72</f>
        <v>424300.79999999999</v>
      </c>
      <c r="M72" s="284">
        <f ca="1">(SUMIFS(INDIRECT("'DA Injection'!"&amp;SUBSTITUTE(ADDRESS(1,MATCH(M$3,INDIRECT("'DA Injection'!"&amp;"2:2"),0)),"$1","")&amp;":"&amp;SUBSTITUTE(ADDRESS(1,MATCH(M$3,INDIRECT("'DA Injection'!"&amp;"2:2"),0)),"$1","")),'DA Injection'!$P:$P,"Plan",'DA Injection'!$G:$G,$B72)+SUMIFS(INDIRECT("'DA Injection'!"&amp;SUBSTITUTE(ADDRESS(1,MATCH(M$3,INDIRECT("'DA Injection'!"&amp;"2:2"),0)+1),"$1","")&amp;":"&amp;SUBSTITUTE(ADDRESS(1,MATCH(M$3,INDIRECT("'DA Injection'!"&amp;"2:2"),0)+1),"$1","")),'DA Injection'!$P:$P,"Plan",'DA Injection'!$G:$G,$B72))*$F72*$G72</f>
        <v>0</v>
      </c>
      <c r="N72" s="284">
        <f ca="1">(SUMIFS(INDIRECT("'DA Injection'!"&amp;SUBSTITUTE(ADDRESS(1,MATCH(N$3,INDIRECT("'DA Injection'!"&amp;"2:2"),0)),"$1","")&amp;":"&amp;SUBSTITUTE(ADDRESS(1,MATCH(N$3,INDIRECT("'DA Injection'!"&amp;"2:2"),0)),"$1","")),'DA Injection'!$P:$P,"Plan",'DA Injection'!$G:$G,$B72)+SUMIFS(INDIRECT("'DA Injection'!"&amp;SUBSTITUTE(ADDRESS(1,MATCH(N$3,INDIRECT("'DA Injection'!"&amp;"2:2"),0)+1),"$1","")&amp;":"&amp;SUBSTITUTE(ADDRESS(1,MATCH(N$3,INDIRECT("'DA Injection'!"&amp;"2:2"),0)+1),"$1","")),'DA Injection'!$P:$P,"Plan",'DA Injection'!$G:$G,$B72))*$F72*$G72</f>
        <v>0</v>
      </c>
      <c r="O72" s="284">
        <f ca="1">(SUMIFS(INDIRECT("'DA Injection'!"&amp;SUBSTITUTE(ADDRESS(1,MATCH(O$3,INDIRECT("'DA Injection'!"&amp;"2:2"),0)),"$1","")&amp;":"&amp;SUBSTITUTE(ADDRESS(1,MATCH(O$3,INDIRECT("'DA Injection'!"&amp;"2:2"),0)),"$1","")),'DA Injection'!$P:$P,"Plan",'DA Injection'!$G:$G,$B72)+SUMIFS(INDIRECT("'DA Injection'!"&amp;SUBSTITUTE(ADDRESS(1,MATCH(O$3,INDIRECT("'DA Injection'!"&amp;"2:2"),0)+1),"$1","")&amp;":"&amp;SUBSTITUTE(ADDRESS(1,MATCH(O$3,INDIRECT("'DA Injection'!"&amp;"2:2"),0)+1),"$1","")),'DA Injection'!$P:$P,"Plan",'DA Injection'!$G:$G,$B72))*$F72*$G72</f>
        <v>0</v>
      </c>
      <c r="P72" s="284">
        <f ca="1">(SUMIFS(INDIRECT("'DA Injection'!"&amp;SUBSTITUTE(ADDRESS(1,MATCH(P$3,INDIRECT("'DA Injection'!"&amp;"2:2"),0)),"$1","")&amp;":"&amp;SUBSTITUTE(ADDRESS(1,MATCH(P$3,INDIRECT("'DA Injection'!"&amp;"2:2"),0)),"$1","")),'DA Injection'!$P:$P,"Plan",'DA Injection'!$G:$G,$B72)+SUMIFS(INDIRECT("'DA Injection'!"&amp;SUBSTITUTE(ADDRESS(1,MATCH(P$3,INDIRECT("'DA Injection'!"&amp;"2:2"),0)+1),"$1","")&amp;":"&amp;SUBSTITUTE(ADDRESS(1,MATCH(P$3,INDIRECT("'DA Injection'!"&amp;"2:2"),0)+1),"$1","")),'DA Injection'!$P:$P,"Plan",'DA Injection'!$G:$G,$B72))*$F72*$G72</f>
        <v>0</v>
      </c>
      <c r="Q72" s="284">
        <f ca="1">(SUMIFS(INDIRECT("'DA Injection'!"&amp;SUBSTITUTE(ADDRESS(1,MATCH(Q$3,INDIRECT("'DA Injection'!"&amp;"2:2"),0)),"$1","")&amp;":"&amp;SUBSTITUTE(ADDRESS(1,MATCH(Q$3,INDIRECT("'DA Injection'!"&amp;"2:2"),0)),"$1","")),'DA Injection'!$P:$P,"Plan",'DA Injection'!$G:$G,$B72)+SUMIFS(INDIRECT("'DA Injection'!"&amp;SUBSTITUTE(ADDRESS(1,MATCH(Q$3,INDIRECT("'DA Injection'!"&amp;"2:2"),0)+1),"$1","")&amp;":"&amp;SUBSTITUTE(ADDRESS(1,MATCH(Q$3,INDIRECT("'DA Injection'!"&amp;"2:2"),0)+1),"$1","")),'DA Injection'!$P:$P,"Plan",'DA Injection'!$G:$G,$B72))*$F72*$G72</f>
        <v>0</v>
      </c>
      <c r="R72" s="284">
        <f ca="1">(SUMIFS(INDIRECT("'DA Injection'!"&amp;SUBSTITUTE(ADDRESS(1,MATCH(R$3,INDIRECT("'DA Injection'!"&amp;"2:2"),0)),"$1","")&amp;":"&amp;SUBSTITUTE(ADDRESS(1,MATCH(R$3,INDIRECT("'DA Injection'!"&amp;"2:2"),0)),"$1","")),'DA Injection'!$P:$P,"Plan",'DA Injection'!$G:$G,$B72)+SUMIFS(INDIRECT("'DA Injection'!"&amp;SUBSTITUTE(ADDRESS(1,MATCH(R$3,INDIRECT("'DA Injection'!"&amp;"2:2"),0)+1),"$1","")&amp;":"&amp;SUBSTITUTE(ADDRESS(1,MATCH(R$3,INDIRECT("'DA Injection'!"&amp;"2:2"),0)+1),"$1","")),'DA Injection'!$P:$P,"Plan",'DA Injection'!$G:$G,$B72))*$F72*$G72</f>
        <v>0</v>
      </c>
    </row>
    <row r="73" spans="2:18">
      <c r="B73" s="300" t="s">
        <v>64</v>
      </c>
      <c r="C73" s="300"/>
      <c r="D73" s="301" t="s">
        <v>982</v>
      </c>
      <c r="E73" s="301"/>
      <c r="F73" s="301">
        <v>0.04</v>
      </c>
      <c r="G73" s="300">
        <f>VLOOKUP(B73,'Code List'!B:J,9,0)</f>
        <v>401.8</v>
      </c>
      <c r="H73" s="367">
        <f t="shared" ca="1" si="3"/>
        <v>88396</v>
      </c>
      <c r="I73" s="284">
        <f ca="1">(SUMIFS(INDIRECT("'DA Injection'!"&amp;SUBSTITUTE(ADDRESS(1,MATCH(I$3,INDIRECT("'DA Injection'!"&amp;"2:2"),0)),"$1","")&amp;":"&amp;SUBSTITUTE(ADDRESS(1,MATCH(I$3,INDIRECT("'DA Injection'!"&amp;"2:2"),0)),"$1","")),'DA Injection'!$P:$P,"Plan",'DA Injection'!$G:$G,$B73)+SUMIFS(INDIRECT("'DA Injection'!"&amp;SUBSTITUTE(ADDRESS(1,MATCH(I$3,INDIRECT("'DA Injection'!"&amp;"2:2"),0)+1),"$1","")&amp;":"&amp;SUBSTITUTE(ADDRESS(1,MATCH(I$3,INDIRECT("'DA Injection'!"&amp;"2:2"),0)+1),"$1","")),'DA Injection'!$P:$P,"Plan",'DA Injection'!$G:$G,$B73))*$F73*$G73</f>
        <v>35358.400000000001</v>
      </c>
      <c r="J73" s="284">
        <f ca="1">(SUMIFS(INDIRECT("'DA Injection'!"&amp;SUBSTITUTE(ADDRESS(1,MATCH(J$3,INDIRECT("'DA Injection'!"&amp;"2:2"),0)),"$1","")&amp;":"&amp;SUBSTITUTE(ADDRESS(1,MATCH(J$3,INDIRECT("'DA Injection'!"&amp;"2:2"),0)),"$1","")),'DA Injection'!$P:$P,"Plan",'DA Injection'!$G:$G,$B73)+SUMIFS(INDIRECT("'DA Injection'!"&amp;SUBSTITUTE(ADDRESS(1,MATCH(J$3,INDIRECT("'DA Injection'!"&amp;"2:2"),0)+1),"$1","")&amp;":"&amp;SUBSTITUTE(ADDRESS(1,MATCH(J$3,INDIRECT("'DA Injection'!"&amp;"2:2"),0)+1),"$1","")),'DA Injection'!$P:$P,"Plan",'DA Injection'!$G:$G,$B73))*$F73*$G73</f>
        <v>35358.400000000001</v>
      </c>
      <c r="K73" s="284">
        <f ca="1">(SUMIFS(INDIRECT("'DA Injection'!"&amp;SUBSTITUTE(ADDRESS(1,MATCH(K$3,INDIRECT("'DA Injection'!"&amp;"2:2"),0)),"$1","")&amp;":"&amp;SUBSTITUTE(ADDRESS(1,MATCH(K$3,INDIRECT("'DA Injection'!"&amp;"2:2"),0)),"$1","")),'DA Injection'!$P:$P,"Plan",'DA Injection'!$G:$G,$B73)+SUMIFS(INDIRECT("'DA Injection'!"&amp;SUBSTITUTE(ADDRESS(1,MATCH(K$3,INDIRECT("'DA Injection'!"&amp;"2:2"),0)+1),"$1","")&amp;":"&amp;SUBSTITUTE(ADDRESS(1,MATCH(K$3,INDIRECT("'DA Injection'!"&amp;"2:2"),0)+1),"$1","")),'DA Injection'!$P:$P,"Plan",'DA Injection'!$G:$G,$B73))*$F73*$G73</f>
        <v>0</v>
      </c>
      <c r="L73" s="284">
        <f ca="1">(SUMIFS(INDIRECT("'DA Injection'!"&amp;SUBSTITUTE(ADDRESS(1,MATCH(L$3,INDIRECT("'DA Injection'!"&amp;"2:2"),0)),"$1","")&amp;":"&amp;SUBSTITUTE(ADDRESS(1,MATCH(L$3,INDIRECT("'DA Injection'!"&amp;"2:2"),0)),"$1","")),'DA Injection'!$P:$P,"Plan",'DA Injection'!$G:$G,$B73)+SUMIFS(INDIRECT("'DA Injection'!"&amp;SUBSTITUTE(ADDRESS(1,MATCH(L$3,INDIRECT("'DA Injection'!"&amp;"2:2"),0)+1),"$1","")&amp;":"&amp;SUBSTITUTE(ADDRESS(1,MATCH(L$3,INDIRECT("'DA Injection'!"&amp;"2:2"),0)+1),"$1","")),'DA Injection'!$P:$P,"Plan",'DA Injection'!$G:$G,$B73))*$F73*$G73</f>
        <v>17679.2</v>
      </c>
      <c r="M73" s="284">
        <f ca="1">(SUMIFS(INDIRECT("'DA Injection'!"&amp;SUBSTITUTE(ADDRESS(1,MATCH(M$3,INDIRECT("'DA Injection'!"&amp;"2:2"),0)),"$1","")&amp;":"&amp;SUBSTITUTE(ADDRESS(1,MATCH(M$3,INDIRECT("'DA Injection'!"&amp;"2:2"),0)),"$1","")),'DA Injection'!$P:$P,"Plan",'DA Injection'!$G:$G,$B73)+SUMIFS(INDIRECT("'DA Injection'!"&amp;SUBSTITUTE(ADDRESS(1,MATCH(M$3,INDIRECT("'DA Injection'!"&amp;"2:2"),0)+1),"$1","")&amp;":"&amp;SUBSTITUTE(ADDRESS(1,MATCH(M$3,INDIRECT("'DA Injection'!"&amp;"2:2"),0)+1),"$1","")),'DA Injection'!$P:$P,"Plan",'DA Injection'!$G:$G,$B73))*$F73*$G73</f>
        <v>0</v>
      </c>
      <c r="N73" s="284">
        <f ca="1">(SUMIFS(INDIRECT("'DA Injection'!"&amp;SUBSTITUTE(ADDRESS(1,MATCH(N$3,INDIRECT("'DA Injection'!"&amp;"2:2"),0)),"$1","")&amp;":"&amp;SUBSTITUTE(ADDRESS(1,MATCH(N$3,INDIRECT("'DA Injection'!"&amp;"2:2"),0)),"$1","")),'DA Injection'!$P:$P,"Plan",'DA Injection'!$G:$G,$B73)+SUMIFS(INDIRECT("'DA Injection'!"&amp;SUBSTITUTE(ADDRESS(1,MATCH(N$3,INDIRECT("'DA Injection'!"&amp;"2:2"),0)+1),"$1","")&amp;":"&amp;SUBSTITUTE(ADDRESS(1,MATCH(N$3,INDIRECT("'DA Injection'!"&amp;"2:2"),0)+1),"$1","")),'DA Injection'!$P:$P,"Plan",'DA Injection'!$G:$G,$B73))*$F73*$G73</f>
        <v>0</v>
      </c>
      <c r="O73" s="284">
        <f ca="1">(SUMIFS(INDIRECT("'DA Injection'!"&amp;SUBSTITUTE(ADDRESS(1,MATCH(O$3,INDIRECT("'DA Injection'!"&amp;"2:2"),0)),"$1","")&amp;":"&amp;SUBSTITUTE(ADDRESS(1,MATCH(O$3,INDIRECT("'DA Injection'!"&amp;"2:2"),0)),"$1","")),'DA Injection'!$P:$P,"Plan",'DA Injection'!$G:$G,$B73)+SUMIFS(INDIRECT("'DA Injection'!"&amp;SUBSTITUTE(ADDRESS(1,MATCH(O$3,INDIRECT("'DA Injection'!"&amp;"2:2"),0)+1),"$1","")&amp;":"&amp;SUBSTITUTE(ADDRESS(1,MATCH(O$3,INDIRECT("'DA Injection'!"&amp;"2:2"),0)+1),"$1","")),'DA Injection'!$P:$P,"Plan",'DA Injection'!$G:$G,$B73))*$F73*$G73</f>
        <v>0</v>
      </c>
      <c r="P73" s="284">
        <f ca="1">(SUMIFS(INDIRECT("'DA Injection'!"&amp;SUBSTITUTE(ADDRESS(1,MATCH(P$3,INDIRECT("'DA Injection'!"&amp;"2:2"),0)),"$1","")&amp;":"&amp;SUBSTITUTE(ADDRESS(1,MATCH(P$3,INDIRECT("'DA Injection'!"&amp;"2:2"),0)),"$1","")),'DA Injection'!$P:$P,"Plan",'DA Injection'!$G:$G,$B73)+SUMIFS(INDIRECT("'DA Injection'!"&amp;SUBSTITUTE(ADDRESS(1,MATCH(P$3,INDIRECT("'DA Injection'!"&amp;"2:2"),0)+1),"$1","")&amp;":"&amp;SUBSTITUTE(ADDRESS(1,MATCH(P$3,INDIRECT("'DA Injection'!"&amp;"2:2"),0)+1),"$1","")),'DA Injection'!$P:$P,"Plan",'DA Injection'!$G:$G,$B73))*$F73*$G73</f>
        <v>0</v>
      </c>
      <c r="Q73" s="284">
        <f ca="1">(SUMIFS(INDIRECT("'DA Injection'!"&amp;SUBSTITUTE(ADDRESS(1,MATCH(Q$3,INDIRECT("'DA Injection'!"&amp;"2:2"),0)),"$1","")&amp;":"&amp;SUBSTITUTE(ADDRESS(1,MATCH(Q$3,INDIRECT("'DA Injection'!"&amp;"2:2"),0)),"$1","")),'DA Injection'!$P:$P,"Plan",'DA Injection'!$G:$G,$B73)+SUMIFS(INDIRECT("'DA Injection'!"&amp;SUBSTITUTE(ADDRESS(1,MATCH(Q$3,INDIRECT("'DA Injection'!"&amp;"2:2"),0)+1),"$1","")&amp;":"&amp;SUBSTITUTE(ADDRESS(1,MATCH(Q$3,INDIRECT("'DA Injection'!"&amp;"2:2"),0)+1),"$1","")),'DA Injection'!$P:$P,"Plan",'DA Injection'!$G:$G,$B73))*$F73*$G73</f>
        <v>0</v>
      </c>
      <c r="R73" s="284">
        <f ca="1">(SUMIFS(INDIRECT("'DA Injection'!"&amp;SUBSTITUTE(ADDRESS(1,MATCH(R$3,INDIRECT("'DA Injection'!"&amp;"2:2"),0)),"$1","")&amp;":"&amp;SUBSTITUTE(ADDRESS(1,MATCH(R$3,INDIRECT("'DA Injection'!"&amp;"2:2"),0)),"$1","")),'DA Injection'!$P:$P,"Plan",'DA Injection'!$G:$G,$B73)+SUMIFS(INDIRECT("'DA Injection'!"&amp;SUBSTITUTE(ADDRESS(1,MATCH(R$3,INDIRECT("'DA Injection'!"&amp;"2:2"),0)+1),"$1","")&amp;":"&amp;SUBSTITUTE(ADDRESS(1,MATCH(R$3,INDIRECT("'DA Injection'!"&amp;"2:2"),0)+1),"$1","")),'DA Injection'!$P:$P,"Plan",'DA Injection'!$G:$G,$B73))*$F73*$G73</f>
        <v>0</v>
      </c>
    </row>
    <row r="74" spans="2:18">
      <c r="B74" s="282" t="s">
        <v>98</v>
      </c>
      <c r="C74" s="282">
        <f>IFERROR(VLOOKUP(B74,'Code List'!B:J,2,0),"")</f>
        <v>42</v>
      </c>
      <c r="D74" s="205" t="str">
        <f>IFERROR(VLOOKUP(B74,'Code List'!B:J,8,0),"")</f>
        <v>0103-003138</v>
      </c>
      <c r="E74" s="205" t="str">
        <f>IFERROR(VLOOKUP(B74,'Code List'!B:J,7,0),"")</f>
        <v>ABS/'HG-0760GP</v>
      </c>
      <c r="F74" s="205">
        <v>1</v>
      </c>
      <c r="G74" s="201">
        <f>VLOOKUP(B74,'Code List'!B:J,9,0)</f>
        <v>101.9</v>
      </c>
      <c r="H74" s="367">
        <f t="shared" ca="1" si="3"/>
        <v>384308.57142857142</v>
      </c>
      <c r="I74" s="284">
        <f ca="1">(SUMIFS(INDIRECT("'DA Injection'!"&amp;SUBSTITUTE(ADDRESS(1,MATCH(I$3,INDIRECT("'DA Injection'!"&amp;"2:2"),0)),"$1","")&amp;":"&amp;SUBSTITUTE(ADDRESS(1,MATCH(I$3,INDIRECT("'DA Injection'!"&amp;"2:2"),0)),"$1","")),'DA Injection'!$P:$P,"Plan",'DA Injection'!$G:$G,$B74)+SUMIFS(INDIRECT("'DA Injection'!"&amp;SUBSTITUTE(ADDRESS(1,MATCH(I$3,INDIRECT("'DA Injection'!"&amp;"2:2"),0)+1),"$1","")&amp;":"&amp;SUBSTITUTE(ADDRESS(1,MATCH(I$3,INDIRECT("'DA Injection'!"&amp;"2:2"),0)+1),"$1","")),'DA Injection'!$P:$P,"Plan",'DA Injection'!$G:$G,$B74))*$F74*$G74</f>
        <v>128102.85714285714</v>
      </c>
      <c r="J74" s="284">
        <f ca="1">(SUMIFS(INDIRECT("'DA Injection'!"&amp;SUBSTITUTE(ADDRESS(1,MATCH(J$3,INDIRECT("'DA Injection'!"&amp;"2:2"),0)),"$1","")&amp;":"&amp;SUBSTITUTE(ADDRESS(1,MATCH(J$3,INDIRECT("'DA Injection'!"&amp;"2:2"),0)),"$1","")),'DA Injection'!$P:$P,"Plan",'DA Injection'!$G:$G,$B74)+SUMIFS(INDIRECT("'DA Injection'!"&amp;SUBSTITUTE(ADDRESS(1,MATCH(J$3,INDIRECT("'DA Injection'!"&amp;"2:2"),0)+1),"$1","")&amp;":"&amp;SUBSTITUTE(ADDRESS(1,MATCH(J$3,INDIRECT("'DA Injection'!"&amp;"2:2"),0)+1),"$1","")),'DA Injection'!$P:$P,"Plan",'DA Injection'!$G:$G,$B74))*$F74*$G74</f>
        <v>0</v>
      </c>
      <c r="K74" s="284">
        <f ca="1">(SUMIFS(INDIRECT("'DA Injection'!"&amp;SUBSTITUTE(ADDRESS(1,MATCH(K$3,INDIRECT("'DA Injection'!"&amp;"2:2"),0)),"$1","")&amp;":"&amp;SUBSTITUTE(ADDRESS(1,MATCH(K$3,INDIRECT("'DA Injection'!"&amp;"2:2"),0)),"$1","")),'DA Injection'!$P:$P,"Plan",'DA Injection'!$G:$G,$B74)+SUMIFS(INDIRECT("'DA Injection'!"&amp;SUBSTITUTE(ADDRESS(1,MATCH(K$3,INDIRECT("'DA Injection'!"&amp;"2:2"),0)+1),"$1","")&amp;":"&amp;SUBSTITUTE(ADDRESS(1,MATCH(K$3,INDIRECT("'DA Injection'!"&amp;"2:2"),0)+1),"$1","")),'DA Injection'!$P:$P,"Plan",'DA Injection'!$G:$G,$B74))*$F74*$G74</f>
        <v>0</v>
      </c>
      <c r="L74" s="284">
        <f ca="1">(SUMIFS(INDIRECT("'DA Injection'!"&amp;SUBSTITUTE(ADDRESS(1,MATCH(L$3,INDIRECT("'DA Injection'!"&amp;"2:2"),0)),"$1","")&amp;":"&amp;SUBSTITUTE(ADDRESS(1,MATCH(L$3,INDIRECT("'DA Injection'!"&amp;"2:2"),0)),"$1","")),'DA Injection'!$P:$P,"Plan",'DA Injection'!$G:$G,$B74)+SUMIFS(INDIRECT("'DA Injection'!"&amp;SUBSTITUTE(ADDRESS(1,MATCH(L$3,INDIRECT("'DA Injection'!"&amp;"2:2"),0)+1),"$1","")&amp;":"&amp;SUBSTITUTE(ADDRESS(1,MATCH(L$3,INDIRECT("'DA Injection'!"&amp;"2:2"),0)+1),"$1","")),'DA Injection'!$P:$P,"Plan",'DA Injection'!$G:$G,$B74))*$F74*$G74</f>
        <v>256205.71428571429</v>
      </c>
      <c r="M74" s="284">
        <f ca="1">(SUMIFS(INDIRECT("'DA Injection'!"&amp;SUBSTITUTE(ADDRESS(1,MATCH(M$3,INDIRECT("'DA Injection'!"&amp;"2:2"),0)),"$1","")&amp;":"&amp;SUBSTITUTE(ADDRESS(1,MATCH(M$3,INDIRECT("'DA Injection'!"&amp;"2:2"),0)),"$1","")),'DA Injection'!$P:$P,"Plan",'DA Injection'!$G:$G,$B74)+SUMIFS(INDIRECT("'DA Injection'!"&amp;SUBSTITUTE(ADDRESS(1,MATCH(M$3,INDIRECT("'DA Injection'!"&amp;"2:2"),0)+1),"$1","")&amp;":"&amp;SUBSTITUTE(ADDRESS(1,MATCH(M$3,INDIRECT("'DA Injection'!"&amp;"2:2"),0)+1),"$1","")),'DA Injection'!$P:$P,"Plan",'DA Injection'!$G:$G,$B74))*$F74*$G74</f>
        <v>0</v>
      </c>
      <c r="N74" s="284">
        <f ca="1">(SUMIFS(INDIRECT("'DA Injection'!"&amp;SUBSTITUTE(ADDRESS(1,MATCH(N$3,INDIRECT("'DA Injection'!"&amp;"2:2"),0)),"$1","")&amp;":"&amp;SUBSTITUTE(ADDRESS(1,MATCH(N$3,INDIRECT("'DA Injection'!"&amp;"2:2"),0)),"$1","")),'DA Injection'!$P:$P,"Plan",'DA Injection'!$G:$G,$B74)+SUMIFS(INDIRECT("'DA Injection'!"&amp;SUBSTITUTE(ADDRESS(1,MATCH(N$3,INDIRECT("'DA Injection'!"&amp;"2:2"),0)+1),"$1","")&amp;":"&amp;SUBSTITUTE(ADDRESS(1,MATCH(N$3,INDIRECT("'DA Injection'!"&amp;"2:2"),0)+1),"$1","")),'DA Injection'!$P:$P,"Plan",'DA Injection'!$G:$G,$B74))*$F74*$G74</f>
        <v>0</v>
      </c>
      <c r="O74" s="284">
        <f ca="1">(SUMIFS(INDIRECT("'DA Injection'!"&amp;SUBSTITUTE(ADDRESS(1,MATCH(O$3,INDIRECT("'DA Injection'!"&amp;"2:2"),0)),"$1","")&amp;":"&amp;SUBSTITUTE(ADDRESS(1,MATCH(O$3,INDIRECT("'DA Injection'!"&amp;"2:2"),0)),"$1","")),'DA Injection'!$P:$P,"Plan",'DA Injection'!$G:$G,$B74)+SUMIFS(INDIRECT("'DA Injection'!"&amp;SUBSTITUTE(ADDRESS(1,MATCH(O$3,INDIRECT("'DA Injection'!"&amp;"2:2"),0)+1),"$1","")&amp;":"&amp;SUBSTITUTE(ADDRESS(1,MATCH(O$3,INDIRECT("'DA Injection'!"&amp;"2:2"),0)+1),"$1","")),'DA Injection'!$P:$P,"Plan",'DA Injection'!$G:$G,$B74))*$F74*$G74</f>
        <v>0</v>
      </c>
      <c r="P74" s="284">
        <f ca="1">(SUMIFS(INDIRECT("'DA Injection'!"&amp;SUBSTITUTE(ADDRESS(1,MATCH(P$3,INDIRECT("'DA Injection'!"&amp;"2:2"),0)),"$1","")&amp;":"&amp;SUBSTITUTE(ADDRESS(1,MATCH(P$3,INDIRECT("'DA Injection'!"&amp;"2:2"),0)),"$1","")),'DA Injection'!$P:$P,"Plan",'DA Injection'!$G:$G,$B74)+SUMIFS(INDIRECT("'DA Injection'!"&amp;SUBSTITUTE(ADDRESS(1,MATCH(P$3,INDIRECT("'DA Injection'!"&amp;"2:2"),0)+1),"$1","")&amp;":"&amp;SUBSTITUTE(ADDRESS(1,MATCH(P$3,INDIRECT("'DA Injection'!"&amp;"2:2"),0)+1),"$1","")),'DA Injection'!$P:$P,"Plan",'DA Injection'!$G:$G,$B74))*$F74*$G74</f>
        <v>0</v>
      </c>
      <c r="Q74" s="284">
        <f ca="1">(SUMIFS(INDIRECT("'DA Injection'!"&amp;SUBSTITUTE(ADDRESS(1,MATCH(Q$3,INDIRECT("'DA Injection'!"&amp;"2:2"),0)),"$1","")&amp;":"&amp;SUBSTITUTE(ADDRESS(1,MATCH(Q$3,INDIRECT("'DA Injection'!"&amp;"2:2"),0)),"$1","")),'DA Injection'!$P:$P,"Plan",'DA Injection'!$G:$G,$B74)+SUMIFS(INDIRECT("'DA Injection'!"&amp;SUBSTITUTE(ADDRESS(1,MATCH(Q$3,INDIRECT("'DA Injection'!"&amp;"2:2"),0)+1),"$1","")&amp;":"&amp;SUBSTITUTE(ADDRESS(1,MATCH(Q$3,INDIRECT("'DA Injection'!"&amp;"2:2"),0)+1),"$1","")),'DA Injection'!$P:$P,"Plan",'DA Injection'!$G:$G,$B74))*$F74*$G74</f>
        <v>0</v>
      </c>
      <c r="R74" s="284">
        <f ca="1">(SUMIFS(INDIRECT("'DA Injection'!"&amp;SUBSTITUTE(ADDRESS(1,MATCH(R$3,INDIRECT("'DA Injection'!"&amp;"2:2"),0)),"$1","")&amp;":"&amp;SUBSTITUTE(ADDRESS(1,MATCH(R$3,INDIRECT("'DA Injection'!"&amp;"2:2"),0)),"$1","")),'DA Injection'!$P:$P,"Plan",'DA Injection'!$G:$G,$B74)+SUMIFS(INDIRECT("'DA Injection'!"&amp;SUBSTITUTE(ADDRESS(1,MATCH(R$3,INDIRECT("'DA Injection'!"&amp;"2:2"),0)+1),"$1","")&amp;":"&amp;SUBSTITUTE(ADDRESS(1,MATCH(R$3,INDIRECT("'DA Injection'!"&amp;"2:2"),0)+1),"$1","")),'DA Injection'!$P:$P,"Plan",'DA Injection'!$G:$G,$B74))*$F74*$G74</f>
        <v>0</v>
      </c>
    </row>
    <row r="75" spans="2:18">
      <c r="B75" s="282" t="s">
        <v>52</v>
      </c>
      <c r="C75" s="282">
        <f>IFERROR(VLOOKUP(B75,'Code List'!B:J,2,0),"")</f>
        <v>25</v>
      </c>
      <c r="D75" s="205" t="str">
        <f>IFERROR(VLOOKUP(B75,'Code List'!B:J,8,0),"")</f>
        <v>0103-000990</v>
      </c>
      <c r="E75" s="205" t="str">
        <f>IFERROR(VLOOKUP(B75,'Code List'!B:J,7,0),"")</f>
        <v>ABS</v>
      </c>
      <c r="F75" s="205">
        <v>1</v>
      </c>
      <c r="G75" s="201">
        <f>VLOOKUP(B75,'Code List'!B:J,9,0)</f>
        <v>449</v>
      </c>
      <c r="H75" s="367">
        <f t="shared" ca="1" si="3"/>
        <v>1317066.6666666667</v>
      </c>
      <c r="I75" s="284">
        <f ca="1">(SUMIFS(INDIRECT("'DA Injection'!"&amp;SUBSTITUTE(ADDRESS(1,MATCH(I$3,INDIRECT("'DA Injection'!"&amp;"2:2"),0)),"$1","")&amp;":"&amp;SUBSTITUTE(ADDRESS(1,MATCH(I$3,INDIRECT("'DA Injection'!"&amp;"2:2"),0)),"$1","")),'DA Injection'!$P:$P,"Plan",'DA Injection'!$G:$G,$B75)+SUMIFS(INDIRECT("'DA Injection'!"&amp;SUBSTITUTE(ADDRESS(1,MATCH(I$3,INDIRECT("'DA Injection'!"&amp;"2:2"),0)+1),"$1","")&amp;":"&amp;SUBSTITUTE(ADDRESS(1,MATCH(I$3,INDIRECT("'DA Injection'!"&amp;"2:2"),0)+1),"$1","")),'DA Injection'!$P:$P,"Plan",'DA Injection'!$G:$G,$B75))*$F75*$G75</f>
        <v>0</v>
      </c>
      <c r="J75" s="284">
        <f ca="1">(SUMIFS(INDIRECT("'DA Injection'!"&amp;SUBSTITUTE(ADDRESS(1,MATCH(J$3,INDIRECT("'DA Injection'!"&amp;"2:2"),0)),"$1","")&amp;":"&amp;SUBSTITUTE(ADDRESS(1,MATCH(J$3,INDIRECT("'DA Injection'!"&amp;"2:2"),0)),"$1","")),'DA Injection'!$P:$P,"Plan",'DA Injection'!$G:$G,$B75)+SUMIFS(INDIRECT("'DA Injection'!"&amp;SUBSTITUTE(ADDRESS(1,MATCH(J$3,INDIRECT("'DA Injection'!"&amp;"2:2"),0)+1),"$1","")&amp;":"&amp;SUBSTITUTE(ADDRESS(1,MATCH(J$3,INDIRECT("'DA Injection'!"&amp;"2:2"),0)+1),"$1","")),'DA Injection'!$P:$P,"Plan",'DA Injection'!$G:$G,$B75))*$F75*$G75</f>
        <v>0</v>
      </c>
      <c r="K75" s="284">
        <f ca="1">(SUMIFS(INDIRECT("'DA Injection'!"&amp;SUBSTITUTE(ADDRESS(1,MATCH(K$3,INDIRECT("'DA Injection'!"&amp;"2:2"),0)),"$1","")&amp;":"&amp;SUBSTITUTE(ADDRESS(1,MATCH(K$3,INDIRECT("'DA Injection'!"&amp;"2:2"),0)),"$1","")),'DA Injection'!$P:$P,"Plan",'DA Injection'!$G:$G,$B75)+SUMIFS(INDIRECT("'DA Injection'!"&amp;SUBSTITUTE(ADDRESS(1,MATCH(K$3,INDIRECT("'DA Injection'!"&amp;"2:2"),0)+1),"$1","")&amp;":"&amp;SUBSTITUTE(ADDRESS(1,MATCH(K$3,INDIRECT("'DA Injection'!"&amp;"2:2"),0)+1),"$1","")),'DA Injection'!$P:$P,"Plan",'DA Injection'!$G:$G,$B75))*$F75*$G75</f>
        <v>0</v>
      </c>
      <c r="L75" s="284">
        <f ca="1">(SUMIFS(INDIRECT("'DA Injection'!"&amp;SUBSTITUTE(ADDRESS(1,MATCH(L$3,INDIRECT("'DA Injection'!"&amp;"2:2"),0)),"$1","")&amp;":"&amp;SUBSTITUTE(ADDRESS(1,MATCH(L$3,INDIRECT("'DA Injection'!"&amp;"2:2"),0)),"$1","")),'DA Injection'!$P:$P,"Plan",'DA Injection'!$G:$G,$B75)+SUMIFS(INDIRECT("'DA Injection'!"&amp;SUBSTITUTE(ADDRESS(1,MATCH(L$3,INDIRECT("'DA Injection'!"&amp;"2:2"),0)+1),"$1","")&amp;":"&amp;SUBSTITUTE(ADDRESS(1,MATCH(L$3,INDIRECT("'DA Injection'!"&amp;"2:2"),0)+1),"$1","")),'DA Injection'!$P:$P,"Plan",'DA Injection'!$G:$G,$B75))*$F75*$G75</f>
        <v>0</v>
      </c>
      <c r="M75" s="284">
        <f ca="1">(SUMIFS(INDIRECT("'DA Injection'!"&amp;SUBSTITUTE(ADDRESS(1,MATCH(M$3,INDIRECT("'DA Injection'!"&amp;"2:2"),0)),"$1","")&amp;":"&amp;SUBSTITUTE(ADDRESS(1,MATCH(M$3,INDIRECT("'DA Injection'!"&amp;"2:2"),0)),"$1","")),'DA Injection'!$P:$P,"Plan",'DA Injection'!$G:$G,$B75)+SUMIFS(INDIRECT("'DA Injection'!"&amp;SUBSTITUTE(ADDRESS(1,MATCH(M$3,INDIRECT("'DA Injection'!"&amp;"2:2"),0)+1),"$1","")&amp;":"&amp;SUBSTITUTE(ADDRESS(1,MATCH(M$3,INDIRECT("'DA Injection'!"&amp;"2:2"),0)+1),"$1","")),'DA Injection'!$P:$P,"Plan",'DA Injection'!$G:$G,$B75))*$F75*$G75</f>
        <v>0</v>
      </c>
      <c r="N75" s="284">
        <f ca="1">(SUMIFS(INDIRECT("'DA Injection'!"&amp;SUBSTITUTE(ADDRESS(1,MATCH(N$3,INDIRECT("'DA Injection'!"&amp;"2:2"),0)),"$1","")&amp;":"&amp;SUBSTITUTE(ADDRESS(1,MATCH(N$3,INDIRECT("'DA Injection'!"&amp;"2:2"),0)),"$1","")),'DA Injection'!$P:$P,"Plan",'DA Injection'!$G:$G,$B75)+SUMIFS(INDIRECT("'DA Injection'!"&amp;SUBSTITUTE(ADDRESS(1,MATCH(N$3,INDIRECT("'DA Injection'!"&amp;"2:2"),0)+1),"$1","")&amp;":"&amp;SUBSTITUTE(ADDRESS(1,MATCH(N$3,INDIRECT("'DA Injection'!"&amp;"2:2"),0)+1),"$1","")),'DA Injection'!$P:$P,"Plan",'DA Injection'!$G:$G,$B75))*$F75*$G75</f>
        <v>658533.33333333337</v>
      </c>
      <c r="O75" s="284">
        <f ca="1">(SUMIFS(INDIRECT("'DA Injection'!"&amp;SUBSTITUTE(ADDRESS(1,MATCH(O$3,INDIRECT("'DA Injection'!"&amp;"2:2"),0)),"$1","")&amp;":"&amp;SUBSTITUTE(ADDRESS(1,MATCH(O$3,INDIRECT("'DA Injection'!"&amp;"2:2"),0)),"$1","")),'DA Injection'!$P:$P,"Plan",'DA Injection'!$G:$G,$B75)+SUMIFS(INDIRECT("'DA Injection'!"&amp;SUBSTITUTE(ADDRESS(1,MATCH(O$3,INDIRECT("'DA Injection'!"&amp;"2:2"),0)+1),"$1","")&amp;":"&amp;SUBSTITUTE(ADDRESS(1,MATCH(O$3,INDIRECT("'DA Injection'!"&amp;"2:2"),0)+1),"$1","")),'DA Injection'!$P:$P,"Plan",'DA Injection'!$G:$G,$B75))*$F75*$G75</f>
        <v>658533.33333333337</v>
      </c>
      <c r="P75" s="284">
        <f ca="1">(SUMIFS(INDIRECT("'DA Injection'!"&amp;SUBSTITUTE(ADDRESS(1,MATCH(P$3,INDIRECT("'DA Injection'!"&amp;"2:2"),0)),"$1","")&amp;":"&amp;SUBSTITUTE(ADDRESS(1,MATCH(P$3,INDIRECT("'DA Injection'!"&amp;"2:2"),0)),"$1","")),'DA Injection'!$P:$P,"Plan",'DA Injection'!$G:$G,$B75)+SUMIFS(INDIRECT("'DA Injection'!"&amp;SUBSTITUTE(ADDRESS(1,MATCH(P$3,INDIRECT("'DA Injection'!"&amp;"2:2"),0)+1),"$1","")&amp;":"&amp;SUBSTITUTE(ADDRESS(1,MATCH(P$3,INDIRECT("'DA Injection'!"&amp;"2:2"),0)+1),"$1","")),'DA Injection'!$P:$P,"Plan",'DA Injection'!$G:$G,$B75))*$F75*$G75</f>
        <v>0</v>
      </c>
      <c r="Q75" s="284">
        <f ca="1">(SUMIFS(INDIRECT("'DA Injection'!"&amp;SUBSTITUTE(ADDRESS(1,MATCH(Q$3,INDIRECT("'DA Injection'!"&amp;"2:2"),0)),"$1","")&amp;":"&amp;SUBSTITUTE(ADDRESS(1,MATCH(Q$3,INDIRECT("'DA Injection'!"&amp;"2:2"),0)),"$1","")),'DA Injection'!$P:$P,"Plan",'DA Injection'!$G:$G,$B75)+SUMIFS(INDIRECT("'DA Injection'!"&amp;SUBSTITUTE(ADDRESS(1,MATCH(Q$3,INDIRECT("'DA Injection'!"&amp;"2:2"),0)+1),"$1","")&amp;":"&amp;SUBSTITUTE(ADDRESS(1,MATCH(Q$3,INDIRECT("'DA Injection'!"&amp;"2:2"),0)+1),"$1","")),'DA Injection'!$P:$P,"Plan",'DA Injection'!$G:$G,$B75))*$F75*$G75</f>
        <v>0</v>
      </c>
      <c r="R75" s="284">
        <f ca="1">(SUMIFS(INDIRECT("'DA Injection'!"&amp;SUBSTITUTE(ADDRESS(1,MATCH(R$3,INDIRECT("'DA Injection'!"&amp;"2:2"),0)),"$1","")&amp;":"&amp;SUBSTITUTE(ADDRESS(1,MATCH(R$3,INDIRECT("'DA Injection'!"&amp;"2:2"),0)),"$1","")),'DA Injection'!$P:$P,"Plan",'DA Injection'!$G:$G,$B75)+SUMIFS(INDIRECT("'DA Injection'!"&amp;SUBSTITUTE(ADDRESS(1,MATCH(R$3,INDIRECT("'DA Injection'!"&amp;"2:2"),0)+1),"$1","")&amp;":"&amp;SUBSTITUTE(ADDRESS(1,MATCH(R$3,INDIRECT("'DA Injection'!"&amp;"2:2"),0)+1),"$1","")),'DA Injection'!$P:$P,"Plan",'DA Injection'!$G:$G,$B75))*$F75*$G75</f>
        <v>0</v>
      </c>
    </row>
    <row r="76" spans="2:18">
      <c r="B76" s="282" t="s">
        <v>171</v>
      </c>
      <c r="C76" s="282">
        <f>IFERROR(VLOOKUP(B76,'Code List'!B:J,2,0),"")</f>
        <v>26</v>
      </c>
      <c r="D76" s="205" t="str">
        <f>IFERROR(VLOOKUP(B76,'Code List'!B:J,8,0),"")</f>
        <v>0103-004921</v>
      </c>
      <c r="E76" s="205" t="str">
        <f>IFERROR(VLOOKUP(B76,'Code List'!B:J,7,0),"")</f>
        <v>GPPS/168N</v>
      </c>
      <c r="F76" s="205">
        <v>1</v>
      </c>
      <c r="G76" s="201">
        <f>VLOOKUP(B76,'Code List'!B:J,9,0)</f>
        <v>404</v>
      </c>
      <c r="H76" s="367">
        <f t="shared" ca="1" si="3"/>
        <v>0</v>
      </c>
      <c r="I76" s="284">
        <f ca="1">(SUMIFS(INDIRECT("'DA Injection'!"&amp;SUBSTITUTE(ADDRESS(1,MATCH(I$3,INDIRECT("'DA Injection'!"&amp;"2:2"),0)),"$1","")&amp;":"&amp;SUBSTITUTE(ADDRESS(1,MATCH(I$3,INDIRECT("'DA Injection'!"&amp;"2:2"),0)),"$1","")),'DA Injection'!$P:$P,"Plan",'DA Injection'!$G:$G,$B76)+SUMIFS(INDIRECT("'DA Injection'!"&amp;SUBSTITUTE(ADDRESS(1,MATCH(I$3,INDIRECT("'DA Injection'!"&amp;"2:2"),0)+1),"$1","")&amp;":"&amp;SUBSTITUTE(ADDRESS(1,MATCH(I$3,INDIRECT("'DA Injection'!"&amp;"2:2"),0)+1),"$1","")),'DA Injection'!$P:$P,"Plan",'DA Injection'!$G:$G,$B76))*$F76*$G76</f>
        <v>0</v>
      </c>
      <c r="J76" s="284">
        <f ca="1">(SUMIFS(INDIRECT("'DA Injection'!"&amp;SUBSTITUTE(ADDRESS(1,MATCH(J$3,INDIRECT("'DA Injection'!"&amp;"2:2"),0)),"$1","")&amp;":"&amp;SUBSTITUTE(ADDRESS(1,MATCH(J$3,INDIRECT("'DA Injection'!"&amp;"2:2"),0)),"$1","")),'DA Injection'!$P:$P,"Plan",'DA Injection'!$G:$G,$B76)+SUMIFS(INDIRECT("'DA Injection'!"&amp;SUBSTITUTE(ADDRESS(1,MATCH(J$3,INDIRECT("'DA Injection'!"&amp;"2:2"),0)+1),"$1","")&amp;":"&amp;SUBSTITUTE(ADDRESS(1,MATCH(J$3,INDIRECT("'DA Injection'!"&amp;"2:2"),0)+1),"$1","")),'DA Injection'!$P:$P,"Plan",'DA Injection'!$G:$G,$B76))*$F76*$G76</f>
        <v>0</v>
      </c>
      <c r="K76" s="284">
        <f ca="1">(SUMIFS(INDIRECT("'DA Injection'!"&amp;SUBSTITUTE(ADDRESS(1,MATCH(K$3,INDIRECT("'DA Injection'!"&amp;"2:2"),0)),"$1","")&amp;":"&amp;SUBSTITUTE(ADDRESS(1,MATCH(K$3,INDIRECT("'DA Injection'!"&amp;"2:2"),0)),"$1","")),'DA Injection'!$P:$P,"Plan",'DA Injection'!$G:$G,$B76)+SUMIFS(INDIRECT("'DA Injection'!"&amp;SUBSTITUTE(ADDRESS(1,MATCH(K$3,INDIRECT("'DA Injection'!"&amp;"2:2"),0)+1),"$1","")&amp;":"&amp;SUBSTITUTE(ADDRESS(1,MATCH(K$3,INDIRECT("'DA Injection'!"&amp;"2:2"),0)+1),"$1","")),'DA Injection'!$P:$P,"Plan",'DA Injection'!$G:$G,$B76))*$F76*$G76</f>
        <v>0</v>
      </c>
      <c r="L76" s="284">
        <f ca="1">(SUMIFS(INDIRECT("'DA Injection'!"&amp;SUBSTITUTE(ADDRESS(1,MATCH(L$3,INDIRECT("'DA Injection'!"&amp;"2:2"),0)),"$1","")&amp;":"&amp;SUBSTITUTE(ADDRESS(1,MATCH(L$3,INDIRECT("'DA Injection'!"&amp;"2:2"),0)),"$1","")),'DA Injection'!$P:$P,"Plan",'DA Injection'!$G:$G,$B76)+SUMIFS(INDIRECT("'DA Injection'!"&amp;SUBSTITUTE(ADDRESS(1,MATCH(L$3,INDIRECT("'DA Injection'!"&amp;"2:2"),0)+1),"$1","")&amp;":"&amp;SUBSTITUTE(ADDRESS(1,MATCH(L$3,INDIRECT("'DA Injection'!"&amp;"2:2"),0)+1),"$1","")),'DA Injection'!$P:$P,"Plan",'DA Injection'!$G:$G,$B76))*$F76*$G76</f>
        <v>0</v>
      </c>
      <c r="M76" s="284">
        <f ca="1">(SUMIFS(INDIRECT("'DA Injection'!"&amp;SUBSTITUTE(ADDRESS(1,MATCH(M$3,INDIRECT("'DA Injection'!"&amp;"2:2"),0)),"$1","")&amp;":"&amp;SUBSTITUTE(ADDRESS(1,MATCH(M$3,INDIRECT("'DA Injection'!"&amp;"2:2"),0)),"$1","")),'DA Injection'!$P:$P,"Plan",'DA Injection'!$G:$G,$B76)+SUMIFS(INDIRECT("'DA Injection'!"&amp;SUBSTITUTE(ADDRESS(1,MATCH(M$3,INDIRECT("'DA Injection'!"&amp;"2:2"),0)+1),"$1","")&amp;":"&amp;SUBSTITUTE(ADDRESS(1,MATCH(M$3,INDIRECT("'DA Injection'!"&amp;"2:2"),0)+1),"$1","")),'DA Injection'!$P:$P,"Plan",'DA Injection'!$G:$G,$B76))*$F76*$G76</f>
        <v>0</v>
      </c>
      <c r="N76" s="284">
        <f ca="1">(SUMIFS(INDIRECT("'DA Injection'!"&amp;SUBSTITUTE(ADDRESS(1,MATCH(N$3,INDIRECT("'DA Injection'!"&amp;"2:2"),0)),"$1","")&amp;":"&amp;SUBSTITUTE(ADDRESS(1,MATCH(N$3,INDIRECT("'DA Injection'!"&amp;"2:2"),0)),"$1","")),'DA Injection'!$P:$P,"Plan",'DA Injection'!$G:$G,$B76)+SUMIFS(INDIRECT("'DA Injection'!"&amp;SUBSTITUTE(ADDRESS(1,MATCH(N$3,INDIRECT("'DA Injection'!"&amp;"2:2"),0)+1),"$1","")&amp;":"&amp;SUBSTITUTE(ADDRESS(1,MATCH(N$3,INDIRECT("'DA Injection'!"&amp;"2:2"),0)+1),"$1","")),'DA Injection'!$P:$P,"Plan",'DA Injection'!$G:$G,$B76))*$F76*$G76</f>
        <v>0</v>
      </c>
      <c r="O76" s="284">
        <f ca="1">(SUMIFS(INDIRECT("'DA Injection'!"&amp;SUBSTITUTE(ADDRESS(1,MATCH(O$3,INDIRECT("'DA Injection'!"&amp;"2:2"),0)),"$1","")&amp;":"&amp;SUBSTITUTE(ADDRESS(1,MATCH(O$3,INDIRECT("'DA Injection'!"&amp;"2:2"),0)),"$1","")),'DA Injection'!$P:$P,"Plan",'DA Injection'!$G:$G,$B76)+SUMIFS(INDIRECT("'DA Injection'!"&amp;SUBSTITUTE(ADDRESS(1,MATCH(O$3,INDIRECT("'DA Injection'!"&amp;"2:2"),0)+1),"$1","")&amp;":"&amp;SUBSTITUTE(ADDRESS(1,MATCH(O$3,INDIRECT("'DA Injection'!"&amp;"2:2"),0)+1),"$1","")),'DA Injection'!$P:$P,"Plan",'DA Injection'!$G:$G,$B76))*$F76*$G76</f>
        <v>0</v>
      </c>
      <c r="P76" s="284">
        <f ca="1">(SUMIFS(INDIRECT("'DA Injection'!"&amp;SUBSTITUTE(ADDRESS(1,MATCH(P$3,INDIRECT("'DA Injection'!"&amp;"2:2"),0)),"$1","")&amp;":"&amp;SUBSTITUTE(ADDRESS(1,MATCH(P$3,INDIRECT("'DA Injection'!"&amp;"2:2"),0)),"$1","")),'DA Injection'!$P:$P,"Plan",'DA Injection'!$G:$G,$B76)+SUMIFS(INDIRECT("'DA Injection'!"&amp;SUBSTITUTE(ADDRESS(1,MATCH(P$3,INDIRECT("'DA Injection'!"&amp;"2:2"),0)+1),"$1","")&amp;":"&amp;SUBSTITUTE(ADDRESS(1,MATCH(P$3,INDIRECT("'DA Injection'!"&amp;"2:2"),0)+1),"$1","")),'DA Injection'!$P:$P,"Plan",'DA Injection'!$G:$G,$B76))*$F76*$G76</f>
        <v>0</v>
      </c>
      <c r="Q76" s="284">
        <f ca="1">(SUMIFS(INDIRECT("'DA Injection'!"&amp;SUBSTITUTE(ADDRESS(1,MATCH(Q$3,INDIRECT("'DA Injection'!"&amp;"2:2"),0)),"$1","")&amp;":"&amp;SUBSTITUTE(ADDRESS(1,MATCH(Q$3,INDIRECT("'DA Injection'!"&amp;"2:2"),0)),"$1","")),'DA Injection'!$P:$P,"Plan",'DA Injection'!$G:$G,$B76)+SUMIFS(INDIRECT("'DA Injection'!"&amp;SUBSTITUTE(ADDRESS(1,MATCH(Q$3,INDIRECT("'DA Injection'!"&amp;"2:2"),0)+1),"$1","")&amp;":"&amp;SUBSTITUTE(ADDRESS(1,MATCH(Q$3,INDIRECT("'DA Injection'!"&amp;"2:2"),0)+1),"$1","")),'DA Injection'!$P:$P,"Plan",'DA Injection'!$G:$G,$B76))*$F76*$G76</f>
        <v>0</v>
      </c>
      <c r="R76" s="284">
        <f ca="1">(SUMIFS(INDIRECT("'DA Injection'!"&amp;SUBSTITUTE(ADDRESS(1,MATCH(R$3,INDIRECT("'DA Injection'!"&amp;"2:2"),0)),"$1","")&amp;":"&amp;SUBSTITUTE(ADDRESS(1,MATCH(R$3,INDIRECT("'DA Injection'!"&amp;"2:2"),0)),"$1","")),'DA Injection'!$P:$P,"Plan",'DA Injection'!$G:$G,$B76)+SUMIFS(INDIRECT("'DA Injection'!"&amp;SUBSTITUTE(ADDRESS(1,MATCH(R$3,INDIRECT("'DA Injection'!"&amp;"2:2"),0)+1),"$1","")&amp;":"&amp;SUBSTITUTE(ADDRESS(1,MATCH(R$3,INDIRECT("'DA Injection'!"&amp;"2:2"),0)+1),"$1","")),'DA Injection'!$P:$P,"Plan",'DA Injection'!$G:$G,$B76))*$F76*$G76</f>
        <v>0</v>
      </c>
    </row>
    <row r="77" spans="2:18">
      <c r="B77" s="282" t="s">
        <v>172</v>
      </c>
      <c r="C77" s="282">
        <f>IFERROR(VLOOKUP(B77,'Code List'!B:J,2,0),"")</f>
        <v>26</v>
      </c>
      <c r="D77" s="205" t="str">
        <f>IFERROR(VLOOKUP(B77,'Code List'!B:J,8,0),"")</f>
        <v>0103-004921</v>
      </c>
      <c r="E77" s="205" t="str">
        <f>IFERROR(VLOOKUP(B77,'Code List'!B:J,7,0),"")</f>
        <v>GPPS/147F</v>
      </c>
      <c r="F77" s="205">
        <v>1</v>
      </c>
      <c r="G77" s="201">
        <f>VLOOKUP(B77,'Code List'!B:J,9,0)</f>
        <v>336</v>
      </c>
      <c r="H77" s="367">
        <f t="shared" ca="1" si="3"/>
        <v>0</v>
      </c>
      <c r="I77" s="284">
        <f ca="1">(SUMIFS(INDIRECT("'DA Injection'!"&amp;SUBSTITUTE(ADDRESS(1,MATCH(I$3,INDIRECT("'DA Injection'!"&amp;"2:2"),0)),"$1","")&amp;":"&amp;SUBSTITUTE(ADDRESS(1,MATCH(I$3,INDIRECT("'DA Injection'!"&amp;"2:2"),0)),"$1","")),'DA Injection'!$P:$P,"Plan",'DA Injection'!$G:$G,$B77)+SUMIFS(INDIRECT("'DA Injection'!"&amp;SUBSTITUTE(ADDRESS(1,MATCH(I$3,INDIRECT("'DA Injection'!"&amp;"2:2"),0)+1),"$1","")&amp;":"&amp;SUBSTITUTE(ADDRESS(1,MATCH(I$3,INDIRECT("'DA Injection'!"&amp;"2:2"),0)+1),"$1","")),'DA Injection'!$P:$P,"Plan",'DA Injection'!$G:$G,$B77))*$F77*$G77</f>
        <v>0</v>
      </c>
      <c r="J77" s="284">
        <f ca="1">(SUMIFS(INDIRECT("'DA Injection'!"&amp;SUBSTITUTE(ADDRESS(1,MATCH(J$3,INDIRECT("'DA Injection'!"&amp;"2:2"),0)),"$1","")&amp;":"&amp;SUBSTITUTE(ADDRESS(1,MATCH(J$3,INDIRECT("'DA Injection'!"&amp;"2:2"),0)),"$1","")),'DA Injection'!$P:$P,"Plan",'DA Injection'!$G:$G,$B77)+SUMIFS(INDIRECT("'DA Injection'!"&amp;SUBSTITUTE(ADDRESS(1,MATCH(J$3,INDIRECT("'DA Injection'!"&amp;"2:2"),0)+1),"$1","")&amp;":"&amp;SUBSTITUTE(ADDRESS(1,MATCH(J$3,INDIRECT("'DA Injection'!"&amp;"2:2"),0)+1),"$1","")),'DA Injection'!$P:$P,"Plan",'DA Injection'!$G:$G,$B77))*$F77*$G77</f>
        <v>0</v>
      </c>
      <c r="K77" s="284">
        <f ca="1">(SUMIFS(INDIRECT("'DA Injection'!"&amp;SUBSTITUTE(ADDRESS(1,MATCH(K$3,INDIRECT("'DA Injection'!"&amp;"2:2"),0)),"$1","")&amp;":"&amp;SUBSTITUTE(ADDRESS(1,MATCH(K$3,INDIRECT("'DA Injection'!"&amp;"2:2"),0)),"$1","")),'DA Injection'!$P:$P,"Plan",'DA Injection'!$G:$G,$B77)+SUMIFS(INDIRECT("'DA Injection'!"&amp;SUBSTITUTE(ADDRESS(1,MATCH(K$3,INDIRECT("'DA Injection'!"&amp;"2:2"),0)+1),"$1","")&amp;":"&amp;SUBSTITUTE(ADDRESS(1,MATCH(K$3,INDIRECT("'DA Injection'!"&amp;"2:2"),0)+1),"$1","")),'DA Injection'!$P:$P,"Plan",'DA Injection'!$G:$G,$B77))*$F77*$G77</f>
        <v>0</v>
      </c>
      <c r="L77" s="284">
        <f ca="1">(SUMIFS(INDIRECT("'DA Injection'!"&amp;SUBSTITUTE(ADDRESS(1,MATCH(L$3,INDIRECT("'DA Injection'!"&amp;"2:2"),0)),"$1","")&amp;":"&amp;SUBSTITUTE(ADDRESS(1,MATCH(L$3,INDIRECT("'DA Injection'!"&amp;"2:2"),0)),"$1","")),'DA Injection'!$P:$P,"Plan",'DA Injection'!$G:$G,$B77)+SUMIFS(INDIRECT("'DA Injection'!"&amp;SUBSTITUTE(ADDRESS(1,MATCH(L$3,INDIRECT("'DA Injection'!"&amp;"2:2"),0)+1),"$1","")&amp;":"&amp;SUBSTITUTE(ADDRESS(1,MATCH(L$3,INDIRECT("'DA Injection'!"&amp;"2:2"),0)+1),"$1","")),'DA Injection'!$P:$P,"Plan",'DA Injection'!$G:$G,$B77))*$F77*$G77</f>
        <v>0</v>
      </c>
      <c r="M77" s="284">
        <f ca="1">(SUMIFS(INDIRECT("'DA Injection'!"&amp;SUBSTITUTE(ADDRESS(1,MATCH(M$3,INDIRECT("'DA Injection'!"&amp;"2:2"),0)),"$1","")&amp;":"&amp;SUBSTITUTE(ADDRESS(1,MATCH(M$3,INDIRECT("'DA Injection'!"&amp;"2:2"),0)),"$1","")),'DA Injection'!$P:$P,"Plan",'DA Injection'!$G:$G,$B77)+SUMIFS(INDIRECT("'DA Injection'!"&amp;SUBSTITUTE(ADDRESS(1,MATCH(M$3,INDIRECT("'DA Injection'!"&amp;"2:2"),0)+1),"$1","")&amp;":"&amp;SUBSTITUTE(ADDRESS(1,MATCH(M$3,INDIRECT("'DA Injection'!"&amp;"2:2"),0)+1),"$1","")),'DA Injection'!$P:$P,"Plan",'DA Injection'!$G:$G,$B77))*$F77*$G77</f>
        <v>0</v>
      </c>
      <c r="N77" s="284">
        <f ca="1">(SUMIFS(INDIRECT("'DA Injection'!"&amp;SUBSTITUTE(ADDRESS(1,MATCH(N$3,INDIRECT("'DA Injection'!"&amp;"2:2"),0)),"$1","")&amp;":"&amp;SUBSTITUTE(ADDRESS(1,MATCH(N$3,INDIRECT("'DA Injection'!"&amp;"2:2"),0)),"$1","")),'DA Injection'!$P:$P,"Plan",'DA Injection'!$G:$G,$B77)+SUMIFS(INDIRECT("'DA Injection'!"&amp;SUBSTITUTE(ADDRESS(1,MATCH(N$3,INDIRECT("'DA Injection'!"&amp;"2:2"),0)+1),"$1","")&amp;":"&amp;SUBSTITUTE(ADDRESS(1,MATCH(N$3,INDIRECT("'DA Injection'!"&amp;"2:2"),0)+1),"$1","")),'DA Injection'!$P:$P,"Plan",'DA Injection'!$G:$G,$B77))*$F77*$G77</f>
        <v>0</v>
      </c>
      <c r="O77" s="284">
        <f ca="1">(SUMIFS(INDIRECT("'DA Injection'!"&amp;SUBSTITUTE(ADDRESS(1,MATCH(O$3,INDIRECT("'DA Injection'!"&amp;"2:2"),0)),"$1","")&amp;":"&amp;SUBSTITUTE(ADDRESS(1,MATCH(O$3,INDIRECT("'DA Injection'!"&amp;"2:2"),0)),"$1","")),'DA Injection'!$P:$P,"Plan",'DA Injection'!$G:$G,$B77)+SUMIFS(INDIRECT("'DA Injection'!"&amp;SUBSTITUTE(ADDRESS(1,MATCH(O$3,INDIRECT("'DA Injection'!"&amp;"2:2"),0)+1),"$1","")&amp;":"&amp;SUBSTITUTE(ADDRESS(1,MATCH(O$3,INDIRECT("'DA Injection'!"&amp;"2:2"),0)+1),"$1","")),'DA Injection'!$P:$P,"Plan",'DA Injection'!$G:$G,$B77))*$F77*$G77</f>
        <v>0</v>
      </c>
      <c r="P77" s="284">
        <f ca="1">(SUMIFS(INDIRECT("'DA Injection'!"&amp;SUBSTITUTE(ADDRESS(1,MATCH(P$3,INDIRECT("'DA Injection'!"&amp;"2:2"),0)),"$1","")&amp;":"&amp;SUBSTITUTE(ADDRESS(1,MATCH(P$3,INDIRECT("'DA Injection'!"&amp;"2:2"),0)),"$1","")),'DA Injection'!$P:$P,"Plan",'DA Injection'!$G:$G,$B77)+SUMIFS(INDIRECT("'DA Injection'!"&amp;SUBSTITUTE(ADDRESS(1,MATCH(P$3,INDIRECT("'DA Injection'!"&amp;"2:2"),0)+1),"$1","")&amp;":"&amp;SUBSTITUTE(ADDRESS(1,MATCH(P$3,INDIRECT("'DA Injection'!"&amp;"2:2"),0)+1),"$1","")),'DA Injection'!$P:$P,"Plan",'DA Injection'!$G:$G,$B77))*$F77*$G77</f>
        <v>0</v>
      </c>
      <c r="Q77" s="284">
        <f ca="1">(SUMIFS(INDIRECT("'DA Injection'!"&amp;SUBSTITUTE(ADDRESS(1,MATCH(Q$3,INDIRECT("'DA Injection'!"&amp;"2:2"),0)),"$1","")&amp;":"&amp;SUBSTITUTE(ADDRESS(1,MATCH(Q$3,INDIRECT("'DA Injection'!"&amp;"2:2"),0)),"$1","")),'DA Injection'!$P:$P,"Plan",'DA Injection'!$G:$G,$B77)+SUMIFS(INDIRECT("'DA Injection'!"&amp;SUBSTITUTE(ADDRESS(1,MATCH(Q$3,INDIRECT("'DA Injection'!"&amp;"2:2"),0)+1),"$1","")&amp;":"&amp;SUBSTITUTE(ADDRESS(1,MATCH(Q$3,INDIRECT("'DA Injection'!"&amp;"2:2"),0)+1),"$1","")),'DA Injection'!$P:$P,"Plan",'DA Injection'!$G:$G,$B77))*$F77*$G77</f>
        <v>0</v>
      </c>
      <c r="R77" s="284">
        <f ca="1">(SUMIFS(INDIRECT("'DA Injection'!"&amp;SUBSTITUTE(ADDRESS(1,MATCH(R$3,INDIRECT("'DA Injection'!"&amp;"2:2"),0)),"$1","")&amp;":"&amp;SUBSTITUTE(ADDRESS(1,MATCH(R$3,INDIRECT("'DA Injection'!"&amp;"2:2"),0)),"$1","")),'DA Injection'!$P:$P,"Plan",'DA Injection'!$G:$G,$B77)+SUMIFS(INDIRECT("'DA Injection'!"&amp;SUBSTITUTE(ADDRESS(1,MATCH(R$3,INDIRECT("'DA Injection'!"&amp;"2:2"),0)+1),"$1","")&amp;":"&amp;SUBSTITUTE(ADDRESS(1,MATCH(R$3,INDIRECT("'DA Injection'!"&amp;"2:2"),0)+1),"$1","")),'DA Injection'!$P:$P,"Plan",'DA Injection'!$G:$G,$B77))*$F77*$G77</f>
        <v>0</v>
      </c>
    </row>
    <row r="78" spans="2:18">
      <c r="B78" s="282" t="s">
        <v>187</v>
      </c>
      <c r="C78" s="282">
        <f>IFERROR(VLOOKUP(B78,'Code List'!B:J,2,0),"")</f>
        <v>26</v>
      </c>
      <c r="D78" s="205" t="str">
        <f>IFERROR(VLOOKUP(B78,'Code List'!B:J,8,0),"")</f>
        <v>0103-004921</v>
      </c>
      <c r="E78" s="205" t="str">
        <f>IFERROR(VLOOKUP(B78,'Code List'!B:J,7,0),"")</f>
        <v>GPPS/147F</v>
      </c>
      <c r="F78" s="205">
        <v>1</v>
      </c>
      <c r="G78" s="201">
        <f>VLOOKUP(B78,'Code List'!B:J,9,0)</f>
        <v>489</v>
      </c>
      <c r="H78" s="367">
        <f t="shared" ca="1" si="3"/>
        <v>0</v>
      </c>
      <c r="I78" s="284">
        <f ca="1">(SUMIFS(INDIRECT("'DA Injection'!"&amp;SUBSTITUTE(ADDRESS(1,MATCH(I$3,INDIRECT("'DA Injection'!"&amp;"2:2"),0)),"$1","")&amp;":"&amp;SUBSTITUTE(ADDRESS(1,MATCH(I$3,INDIRECT("'DA Injection'!"&amp;"2:2"),0)),"$1","")),'DA Injection'!$P:$P,"Plan",'DA Injection'!$G:$G,$B78)+SUMIFS(INDIRECT("'DA Injection'!"&amp;SUBSTITUTE(ADDRESS(1,MATCH(I$3,INDIRECT("'DA Injection'!"&amp;"2:2"),0)+1),"$1","")&amp;":"&amp;SUBSTITUTE(ADDRESS(1,MATCH(I$3,INDIRECT("'DA Injection'!"&amp;"2:2"),0)+1),"$1","")),'DA Injection'!$P:$P,"Plan",'DA Injection'!$G:$G,$B78))*$F78*$G78</f>
        <v>0</v>
      </c>
      <c r="J78" s="284">
        <f ca="1">(SUMIFS(INDIRECT("'DA Injection'!"&amp;SUBSTITUTE(ADDRESS(1,MATCH(J$3,INDIRECT("'DA Injection'!"&amp;"2:2"),0)),"$1","")&amp;":"&amp;SUBSTITUTE(ADDRESS(1,MATCH(J$3,INDIRECT("'DA Injection'!"&amp;"2:2"),0)),"$1","")),'DA Injection'!$P:$P,"Plan",'DA Injection'!$G:$G,$B78)+SUMIFS(INDIRECT("'DA Injection'!"&amp;SUBSTITUTE(ADDRESS(1,MATCH(J$3,INDIRECT("'DA Injection'!"&amp;"2:2"),0)+1),"$1","")&amp;":"&amp;SUBSTITUTE(ADDRESS(1,MATCH(J$3,INDIRECT("'DA Injection'!"&amp;"2:2"),0)+1),"$1","")),'DA Injection'!$P:$P,"Plan",'DA Injection'!$G:$G,$B78))*$F78*$G78</f>
        <v>0</v>
      </c>
      <c r="K78" s="284">
        <f ca="1">(SUMIFS(INDIRECT("'DA Injection'!"&amp;SUBSTITUTE(ADDRESS(1,MATCH(K$3,INDIRECT("'DA Injection'!"&amp;"2:2"),0)),"$1","")&amp;":"&amp;SUBSTITUTE(ADDRESS(1,MATCH(K$3,INDIRECT("'DA Injection'!"&amp;"2:2"),0)),"$1","")),'DA Injection'!$P:$P,"Plan",'DA Injection'!$G:$G,$B78)+SUMIFS(INDIRECT("'DA Injection'!"&amp;SUBSTITUTE(ADDRESS(1,MATCH(K$3,INDIRECT("'DA Injection'!"&amp;"2:2"),0)+1),"$1","")&amp;":"&amp;SUBSTITUTE(ADDRESS(1,MATCH(K$3,INDIRECT("'DA Injection'!"&amp;"2:2"),0)+1),"$1","")),'DA Injection'!$P:$P,"Plan",'DA Injection'!$G:$G,$B78))*$F78*$G78</f>
        <v>0</v>
      </c>
      <c r="L78" s="284">
        <f ca="1">(SUMIFS(INDIRECT("'DA Injection'!"&amp;SUBSTITUTE(ADDRESS(1,MATCH(L$3,INDIRECT("'DA Injection'!"&amp;"2:2"),0)),"$1","")&amp;":"&amp;SUBSTITUTE(ADDRESS(1,MATCH(L$3,INDIRECT("'DA Injection'!"&amp;"2:2"),0)),"$1","")),'DA Injection'!$P:$P,"Plan",'DA Injection'!$G:$G,$B78)+SUMIFS(INDIRECT("'DA Injection'!"&amp;SUBSTITUTE(ADDRESS(1,MATCH(L$3,INDIRECT("'DA Injection'!"&amp;"2:2"),0)+1),"$1","")&amp;":"&amp;SUBSTITUTE(ADDRESS(1,MATCH(L$3,INDIRECT("'DA Injection'!"&amp;"2:2"),0)+1),"$1","")),'DA Injection'!$P:$P,"Plan",'DA Injection'!$G:$G,$B78))*$F78*$G78</f>
        <v>0</v>
      </c>
      <c r="M78" s="284">
        <f ca="1">(SUMIFS(INDIRECT("'DA Injection'!"&amp;SUBSTITUTE(ADDRESS(1,MATCH(M$3,INDIRECT("'DA Injection'!"&amp;"2:2"),0)),"$1","")&amp;":"&amp;SUBSTITUTE(ADDRESS(1,MATCH(M$3,INDIRECT("'DA Injection'!"&amp;"2:2"),0)),"$1","")),'DA Injection'!$P:$P,"Plan",'DA Injection'!$G:$G,$B78)+SUMIFS(INDIRECT("'DA Injection'!"&amp;SUBSTITUTE(ADDRESS(1,MATCH(M$3,INDIRECT("'DA Injection'!"&amp;"2:2"),0)+1),"$1","")&amp;":"&amp;SUBSTITUTE(ADDRESS(1,MATCH(M$3,INDIRECT("'DA Injection'!"&amp;"2:2"),0)+1),"$1","")),'DA Injection'!$P:$P,"Plan",'DA Injection'!$G:$G,$B78))*$F78*$G78</f>
        <v>0</v>
      </c>
      <c r="N78" s="284">
        <f ca="1">(SUMIFS(INDIRECT("'DA Injection'!"&amp;SUBSTITUTE(ADDRESS(1,MATCH(N$3,INDIRECT("'DA Injection'!"&amp;"2:2"),0)),"$1","")&amp;":"&amp;SUBSTITUTE(ADDRESS(1,MATCH(N$3,INDIRECT("'DA Injection'!"&amp;"2:2"),0)),"$1","")),'DA Injection'!$P:$P,"Plan",'DA Injection'!$G:$G,$B78)+SUMIFS(INDIRECT("'DA Injection'!"&amp;SUBSTITUTE(ADDRESS(1,MATCH(N$3,INDIRECT("'DA Injection'!"&amp;"2:2"),0)+1),"$1","")&amp;":"&amp;SUBSTITUTE(ADDRESS(1,MATCH(N$3,INDIRECT("'DA Injection'!"&amp;"2:2"),0)+1),"$1","")),'DA Injection'!$P:$P,"Plan",'DA Injection'!$G:$G,$B78))*$F78*$G78</f>
        <v>0</v>
      </c>
      <c r="O78" s="284">
        <f ca="1">(SUMIFS(INDIRECT("'DA Injection'!"&amp;SUBSTITUTE(ADDRESS(1,MATCH(O$3,INDIRECT("'DA Injection'!"&amp;"2:2"),0)),"$1","")&amp;":"&amp;SUBSTITUTE(ADDRESS(1,MATCH(O$3,INDIRECT("'DA Injection'!"&amp;"2:2"),0)),"$1","")),'DA Injection'!$P:$P,"Plan",'DA Injection'!$G:$G,$B78)+SUMIFS(INDIRECT("'DA Injection'!"&amp;SUBSTITUTE(ADDRESS(1,MATCH(O$3,INDIRECT("'DA Injection'!"&amp;"2:2"),0)+1),"$1","")&amp;":"&amp;SUBSTITUTE(ADDRESS(1,MATCH(O$3,INDIRECT("'DA Injection'!"&amp;"2:2"),0)+1),"$1","")),'DA Injection'!$P:$P,"Plan",'DA Injection'!$G:$G,$B78))*$F78*$G78</f>
        <v>0</v>
      </c>
      <c r="P78" s="284">
        <f ca="1">(SUMIFS(INDIRECT("'DA Injection'!"&amp;SUBSTITUTE(ADDRESS(1,MATCH(P$3,INDIRECT("'DA Injection'!"&amp;"2:2"),0)),"$1","")&amp;":"&amp;SUBSTITUTE(ADDRESS(1,MATCH(P$3,INDIRECT("'DA Injection'!"&amp;"2:2"),0)),"$1","")),'DA Injection'!$P:$P,"Plan",'DA Injection'!$G:$G,$B78)+SUMIFS(INDIRECT("'DA Injection'!"&amp;SUBSTITUTE(ADDRESS(1,MATCH(P$3,INDIRECT("'DA Injection'!"&amp;"2:2"),0)+1),"$1","")&amp;":"&amp;SUBSTITUTE(ADDRESS(1,MATCH(P$3,INDIRECT("'DA Injection'!"&amp;"2:2"),0)+1),"$1","")),'DA Injection'!$P:$P,"Plan",'DA Injection'!$G:$G,$B78))*$F78*$G78</f>
        <v>0</v>
      </c>
      <c r="Q78" s="284">
        <f ca="1">(SUMIFS(INDIRECT("'DA Injection'!"&amp;SUBSTITUTE(ADDRESS(1,MATCH(Q$3,INDIRECT("'DA Injection'!"&amp;"2:2"),0)),"$1","")&amp;":"&amp;SUBSTITUTE(ADDRESS(1,MATCH(Q$3,INDIRECT("'DA Injection'!"&amp;"2:2"),0)),"$1","")),'DA Injection'!$P:$P,"Plan",'DA Injection'!$G:$G,$B78)+SUMIFS(INDIRECT("'DA Injection'!"&amp;SUBSTITUTE(ADDRESS(1,MATCH(Q$3,INDIRECT("'DA Injection'!"&amp;"2:2"),0)+1),"$1","")&amp;":"&amp;SUBSTITUTE(ADDRESS(1,MATCH(Q$3,INDIRECT("'DA Injection'!"&amp;"2:2"),0)+1),"$1","")),'DA Injection'!$P:$P,"Plan",'DA Injection'!$G:$G,$B78))*$F78*$G78</f>
        <v>0</v>
      </c>
      <c r="R78" s="284">
        <f ca="1">(SUMIFS(INDIRECT("'DA Injection'!"&amp;SUBSTITUTE(ADDRESS(1,MATCH(R$3,INDIRECT("'DA Injection'!"&amp;"2:2"),0)),"$1","")&amp;":"&amp;SUBSTITUTE(ADDRESS(1,MATCH(R$3,INDIRECT("'DA Injection'!"&amp;"2:2"),0)),"$1","")),'DA Injection'!$P:$P,"Plan",'DA Injection'!$G:$G,$B78)+SUMIFS(INDIRECT("'DA Injection'!"&amp;SUBSTITUTE(ADDRESS(1,MATCH(R$3,INDIRECT("'DA Injection'!"&amp;"2:2"),0)+1),"$1","")&amp;":"&amp;SUBSTITUTE(ADDRESS(1,MATCH(R$3,INDIRECT("'DA Injection'!"&amp;"2:2"),0)+1),"$1","")),'DA Injection'!$P:$P,"Plan",'DA Injection'!$G:$G,$B78))*$F78*$G78</f>
        <v>0</v>
      </c>
    </row>
    <row r="79" spans="2:18">
      <c r="B79" s="282" t="s">
        <v>59</v>
      </c>
      <c r="C79" s="282">
        <f>IFERROR(VLOOKUP(B79,'Code List'!B:J,2,0),"")</f>
        <v>26</v>
      </c>
      <c r="D79" s="205" t="str">
        <f>IFERROR(VLOOKUP(B79,'Code List'!B:J,8,0),"")</f>
        <v>0103-007555</v>
      </c>
      <c r="E79" s="205" t="str">
        <f>IFERROR(VLOOKUP(B79,'Code List'!B:J,7,0),"")</f>
        <v>ABS/ TX0510</v>
      </c>
      <c r="F79" s="205">
        <v>1</v>
      </c>
      <c r="G79" s="201">
        <f>VLOOKUP(B79,'Code List'!B:J,9,0)</f>
        <v>333.3</v>
      </c>
      <c r="H79" s="367">
        <f t="shared" ca="1" si="3"/>
        <v>2757933.1343283579</v>
      </c>
      <c r="I79" s="284">
        <f ca="1">(SUMIFS(INDIRECT("'DA Injection'!"&amp;SUBSTITUTE(ADDRESS(1,MATCH(I$3,INDIRECT("'DA Injection'!"&amp;"2:2"),0)),"$1","")&amp;":"&amp;SUBSTITUTE(ADDRESS(1,MATCH(I$3,INDIRECT("'DA Injection'!"&amp;"2:2"),0)),"$1","")),'DA Injection'!$P:$P,"Plan",'DA Injection'!$G:$G,$B79)+SUMIFS(INDIRECT("'DA Injection'!"&amp;SUBSTITUTE(ADDRESS(1,MATCH(I$3,INDIRECT("'DA Injection'!"&amp;"2:2"),0)+1),"$1","")&amp;":"&amp;SUBSTITUTE(ADDRESS(1,MATCH(I$3,INDIRECT("'DA Injection'!"&amp;"2:2"),0)+1),"$1","")),'DA Injection'!$P:$P,"Plan",'DA Injection'!$G:$G,$B79))*$F79*$G79</f>
        <v>0</v>
      </c>
      <c r="J79" s="284">
        <f ca="1">(SUMIFS(INDIRECT("'DA Injection'!"&amp;SUBSTITUTE(ADDRESS(1,MATCH(J$3,INDIRECT("'DA Injection'!"&amp;"2:2"),0)),"$1","")&amp;":"&amp;SUBSTITUTE(ADDRESS(1,MATCH(J$3,INDIRECT("'DA Injection'!"&amp;"2:2"),0)),"$1","")),'DA Injection'!$P:$P,"Plan",'DA Injection'!$G:$G,$B79)+SUMIFS(INDIRECT("'DA Injection'!"&amp;SUBSTITUTE(ADDRESS(1,MATCH(J$3,INDIRECT("'DA Injection'!"&amp;"2:2"),0)+1),"$1","")&amp;":"&amp;SUBSTITUTE(ADDRESS(1,MATCH(J$3,INDIRECT("'DA Injection'!"&amp;"2:2"),0)+1),"$1","")),'DA Injection'!$P:$P,"Plan",'DA Injection'!$G:$G,$B79))*$F79*$G79</f>
        <v>0</v>
      </c>
      <c r="K79" s="284">
        <f ca="1">(SUMIFS(INDIRECT("'DA Injection'!"&amp;SUBSTITUTE(ADDRESS(1,MATCH(K$3,INDIRECT("'DA Injection'!"&amp;"2:2"),0)),"$1","")&amp;":"&amp;SUBSTITUTE(ADDRESS(1,MATCH(K$3,INDIRECT("'DA Injection'!"&amp;"2:2"),0)),"$1","")),'DA Injection'!$P:$P,"Plan",'DA Injection'!$G:$G,$B79)+SUMIFS(INDIRECT("'DA Injection'!"&amp;SUBSTITUTE(ADDRESS(1,MATCH(K$3,INDIRECT("'DA Injection'!"&amp;"2:2"),0)+1),"$1","")&amp;":"&amp;SUBSTITUTE(ADDRESS(1,MATCH(K$3,INDIRECT("'DA Injection'!"&amp;"2:2"),0)+1),"$1","")),'DA Injection'!$P:$P,"Plan",'DA Injection'!$G:$G,$B79))*$F79*$G79</f>
        <v>0</v>
      </c>
      <c r="L79" s="284">
        <f ca="1">(SUMIFS(INDIRECT("'DA Injection'!"&amp;SUBSTITUTE(ADDRESS(1,MATCH(L$3,INDIRECT("'DA Injection'!"&amp;"2:2"),0)),"$1","")&amp;":"&amp;SUBSTITUTE(ADDRESS(1,MATCH(L$3,INDIRECT("'DA Injection'!"&amp;"2:2"),0)),"$1","")),'DA Injection'!$P:$P,"Plan",'DA Injection'!$G:$G,$B79)+SUMIFS(INDIRECT("'DA Injection'!"&amp;SUBSTITUTE(ADDRESS(1,MATCH(L$3,INDIRECT("'DA Injection'!"&amp;"2:2"),0)+1),"$1","")&amp;":"&amp;SUBSTITUTE(ADDRESS(1,MATCH(L$3,INDIRECT("'DA Injection'!"&amp;"2:2"),0)+1),"$1","")),'DA Injection'!$P:$P,"Plan",'DA Injection'!$G:$G,$B79))*$F79*$G79</f>
        <v>787980.89552238805</v>
      </c>
      <c r="M79" s="284">
        <f ca="1">(SUMIFS(INDIRECT("'DA Injection'!"&amp;SUBSTITUTE(ADDRESS(1,MATCH(M$3,INDIRECT("'DA Injection'!"&amp;"2:2"),0)),"$1","")&amp;":"&amp;SUBSTITUTE(ADDRESS(1,MATCH(M$3,INDIRECT("'DA Injection'!"&amp;"2:2"),0)),"$1","")),'DA Injection'!$P:$P,"Plan",'DA Injection'!$G:$G,$B79)+SUMIFS(INDIRECT("'DA Injection'!"&amp;SUBSTITUTE(ADDRESS(1,MATCH(M$3,INDIRECT("'DA Injection'!"&amp;"2:2"),0)+1),"$1","")&amp;":"&amp;SUBSTITUTE(ADDRESS(1,MATCH(M$3,INDIRECT("'DA Injection'!"&amp;"2:2"),0)+1),"$1","")),'DA Injection'!$P:$P,"Plan",'DA Injection'!$G:$G,$B79))*$F79*$G79</f>
        <v>787980.89552238805</v>
      </c>
      <c r="N79" s="284">
        <f ca="1">(SUMIFS(INDIRECT("'DA Injection'!"&amp;SUBSTITUTE(ADDRESS(1,MATCH(N$3,INDIRECT("'DA Injection'!"&amp;"2:2"),0)),"$1","")&amp;":"&amp;SUBSTITUTE(ADDRESS(1,MATCH(N$3,INDIRECT("'DA Injection'!"&amp;"2:2"),0)),"$1","")),'DA Injection'!$P:$P,"Plan",'DA Injection'!$G:$G,$B79)+SUMIFS(INDIRECT("'DA Injection'!"&amp;SUBSTITUTE(ADDRESS(1,MATCH(N$3,INDIRECT("'DA Injection'!"&amp;"2:2"),0)+1),"$1","")&amp;":"&amp;SUBSTITUTE(ADDRESS(1,MATCH(N$3,INDIRECT("'DA Injection'!"&amp;"2:2"),0)+1),"$1","")),'DA Injection'!$P:$P,"Plan",'DA Injection'!$G:$G,$B79))*$F79*$G79</f>
        <v>787980.89552238805</v>
      </c>
      <c r="O79" s="284">
        <f ca="1">(SUMIFS(INDIRECT("'DA Injection'!"&amp;SUBSTITUTE(ADDRESS(1,MATCH(O$3,INDIRECT("'DA Injection'!"&amp;"2:2"),0)),"$1","")&amp;":"&amp;SUBSTITUTE(ADDRESS(1,MATCH(O$3,INDIRECT("'DA Injection'!"&amp;"2:2"),0)),"$1","")),'DA Injection'!$P:$P,"Plan",'DA Injection'!$G:$G,$B79)+SUMIFS(INDIRECT("'DA Injection'!"&amp;SUBSTITUTE(ADDRESS(1,MATCH(O$3,INDIRECT("'DA Injection'!"&amp;"2:2"),0)+1),"$1","")&amp;":"&amp;SUBSTITUTE(ADDRESS(1,MATCH(O$3,INDIRECT("'DA Injection'!"&amp;"2:2"),0)+1),"$1","")),'DA Injection'!$P:$P,"Plan",'DA Injection'!$G:$G,$B79))*$F79*$G79</f>
        <v>393990.44776119402</v>
      </c>
      <c r="P79" s="284">
        <f ca="1">(SUMIFS(INDIRECT("'DA Injection'!"&amp;SUBSTITUTE(ADDRESS(1,MATCH(P$3,INDIRECT("'DA Injection'!"&amp;"2:2"),0)),"$1","")&amp;":"&amp;SUBSTITUTE(ADDRESS(1,MATCH(P$3,INDIRECT("'DA Injection'!"&amp;"2:2"),0)),"$1","")),'DA Injection'!$P:$P,"Plan",'DA Injection'!$G:$G,$B79)+SUMIFS(INDIRECT("'DA Injection'!"&amp;SUBSTITUTE(ADDRESS(1,MATCH(P$3,INDIRECT("'DA Injection'!"&amp;"2:2"),0)+1),"$1","")&amp;":"&amp;SUBSTITUTE(ADDRESS(1,MATCH(P$3,INDIRECT("'DA Injection'!"&amp;"2:2"),0)+1),"$1","")),'DA Injection'!$P:$P,"Plan",'DA Injection'!$G:$G,$B79))*$F79*$G79</f>
        <v>0</v>
      </c>
      <c r="Q79" s="284">
        <f ca="1">(SUMIFS(INDIRECT("'DA Injection'!"&amp;SUBSTITUTE(ADDRESS(1,MATCH(Q$3,INDIRECT("'DA Injection'!"&amp;"2:2"),0)),"$1","")&amp;":"&amp;SUBSTITUTE(ADDRESS(1,MATCH(Q$3,INDIRECT("'DA Injection'!"&amp;"2:2"),0)),"$1","")),'DA Injection'!$P:$P,"Plan",'DA Injection'!$G:$G,$B79)+SUMIFS(INDIRECT("'DA Injection'!"&amp;SUBSTITUTE(ADDRESS(1,MATCH(Q$3,INDIRECT("'DA Injection'!"&amp;"2:2"),0)+1),"$1","")&amp;":"&amp;SUBSTITUTE(ADDRESS(1,MATCH(Q$3,INDIRECT("'DA Injection'!"&amp;"2:2"),0)+1),"$1","")),'DA Injection'!$P:$P,"Plan",'DA Injection'!$G:$G,$B79))*$F79*$G79</f>
        <v>0</v>
      </c>
      <c r="R79" s="284">
        <f ca="1">(SUMIFS(INDIRECT("'DA Injection'!"&amp;SUBSTITUTE(ADDRESS(1,MATCH(R$3,INDIRECT("'DA Injection'!"&amp;"2:2"),0)),"$1","")&amp;":"&amp;SUBSTITUTE(ADDRESS(1,MATCH(R$3,INDIRECT("'DA Injection'!"&amp;"2:2"),0)),"$1","")),'DA Injection'!$P:$P,"Plan",'DA Injection'!$G:$G,$B79)+SUMIFS(INDIRECT("'DA Injection'!"&amp;SUBSTITUTE(ADDRESS(1,MATCH(R$3,INDIRECT("'DA Injection'!"&amp;"2:2"),0)+1),"$1","")&amp;":"&amp;SUBSTITUTE(ADDRESS(1,MATCH(R$3,INDIRECT("'DA Injection'!"&amp;"2:2"),0)+1),"$1","")),'DA Injection'!$P:$P,"Plan",'DA Injection'!$G:$G,$B79))*$F79*$G79</f>
        <v>0</v>
      </c>
    </row>
    <row r="80" spans="2:18">
      <c r="B80" s="282" t="s">
        <v>117</v>
      </c>
      <c r="C80" s="282">
        <f>IFERROR(VLOOKUP(B80,'Code List'!B:J,2,0),"")</f>
        <v>27</v>
      </c>
      <c r="D80" s="205" t="str">
        <f>IFERROR(VLOOKUP(B80,'Code List'!B:J,8,0),"")</f>
        <v>0103-003252</v>
      </c>
      <c r="E80" s="205" t="str">
        <f>IFERROR(VLOOKUP(B80,'Code List'!B:J,7,0),"")</f>
        <v>HIPS/S834S1</v>
      </c>
      <c r="F80" s="205">
        <v>1</v>
      </c>
      <c r="G80" s="201">
        <f>VLOOKUP(B80,'Code List'!B:J,9,0)</f>
        <v>311.2</v>
      </c>
      <c r="H80" s="367">
        <f t="shared" ca="1" si="3"/>
        <v>0</v>
      </c>
      <c r="I80" s="284">
        <f ca="1">(SUMIFS(INDIRECT("'DA Injection'!"&amp;SUBSTITUTE(ADDRESS(1,MATCH(I$3,INDIRECT("'DA Injection'!"&amp;"2:2"),0)),"$1","")&amp;":"&amp;SUBSTITUTE(ADDRESS(1,MATCH(I$3,INDIRECT("'DA Injection'!"&amp;"2:2"),0)),"$1","")),'DA Injection'!$P:$P,"Plan",'DA Injection'!$G:$G,$B80)+SUMIFS(INDIRECT("'DA Injection'!"&amp;SUBSTITUTE(ADDRESS(1,MATCH(I$3,INDIRECT("'DA Injection'!"&amp;"2:2"),0)+1),"$1","")&amp;":"&amp;SUBSTITUTE(ADDRESS(1,MATCH(I$3,INDIRECT("'DA Injection'!"&amp;"2:2"),0)+1),"$1","")),'DA Injection'!$P:$P,"Plan",'DA Injection'!$G:$G,$B80))*$F80*$G80</f>
        <v>0</v>
      </c>
      <c r="J80" s="284">
        <f ca="1">(SUMIFS(INDIRECT("'DA Injection'!"&amp;SUBSTITUTE(ADDRESS(1,MATCH(J$3,INDIRECT("'DA Injection'!"&amp;"2:2"),0)),"$1","")&amp;":"&amp;SUBSTITUTE(ADDRESS(1,MATCH(J$3,INDIRECT("'DA Injection'!"&amp;"2:2"),0)),"$1","")),'DA Injection'!$P:$P,"Plan",'DA Injection'!$G:$G,$B80)+SUMIFS(INDIRECT("'DA Injection'!"&amp;SUBSTITUTE(ADDRESS(1,MATCH(J$3,INDIRECT("'DA Injection'!"&amp;"2:2"),0)+1),"$1","")&amp;":"&amp;SUBSTITUTE(ADDRESS(1,MATCH(J$3,INDIRECT("'DA Injection'!"&amp;"2:2"),0)+1),"$1","")),'DA Injection'!$P:$P,"Plan",'DA Injection'!$G:$G,$B80))*$F80*$G80</f>
        <v>0</v>
      </c>
      <c r="K80" s="284">
        <f ca="1">(SUMIFS(INDIRECT("'DA Injection'!"&amp;SUBSTITUTE(ADDRESS(1,MATCH(K$3,INDIRECT("'DA Injection'!"&amp;"2:2"),0)),"$1","")&amp;":"&amp;SUBSTITUTE(ADDRESS(1,MATCH(K$3,INDIRECT("'DA Injection'!"&amp;"2:2"),0)),"$1","")),'DA Injection'!$P:$P,"Plan",'DA Injection'!$G:$G,$B80)+SUMIFS(INDIRECT("'DA Injection'!"&amp;SUBSTITUTE(ADDRESS(1,MATCH(K$3,INDIRECT("'DA Injection'!"&amp;"2:2"),0)+1),"$1","")&amp;":"&amp;SUBSTITUTE(ADDRESS(1,MATCH(K$3,INDIRECT("'DA Injection'!"&amp;"2:2"),0)+1),"$1","")),'DA Injection'!$P:$P,"Plan",'DA Injection'!$G:$G,$B80))*$F80*$G80</f>
        <v>0</v>
      </c>
      <c r="L80" s="284">
        <f ca="1">(SUMIFS(INDIRECT("'DA Injection'!"&amp;SUBSTITUTE(ADDRESS(1,MATCH(L$3,INDIRECT("'DA Injection'!"&amp;"2:2"),0)),"$1","")&amp;":"&amp;SUBSTITUTE(ADDRESS(1,MATCH(L$3,INDIRECT("'DA Injection'!"&amp;"2:2"),0)),"$1","")),'DA Injection'!$P:$P,"Plan",'DA Injection'!$G:$G,$B80)+SUMIFS(INDIRECT("'DA Injection'!"&amp;SUBSTITUTE(ADDRESS(1,MATCH(L$3,INDIRECT("'DA Injection'!"&amp;"2:2"),0)+1),"$1","")&amp;":"&amp;SUBSTITUTE(ADDRESS(1,MATCH(L$3,INDIRECT("'DA Injection'!"&amp;"2:2"),0)+1),"$1","")),'DA Injection'!$P:$P,"Plan",'DA Injection'!$G:$G,$B80))*$F80*$G80</f>
        <v>0</v>
      </c>
      <c r="M80" s="284">
        <f ca="1">(SUMIFS(INDIRECT("'DA Injection'!"&amp;SUBSTITUTE(ADDRESS(1,MATCH(M$3,INDIRECT("'DA Injection'!"&amp;"2:2"),0)),"$1","")&amp;":"&amp;SUBSTITUTE(ADDRESS(1,MATCH(M$3,INDIRECT("'DA Injection'!"&amp;"2:2"),0)),"$1","")),'DA Injection'!$P:$P,"Plan",'DA Injection'!$G:$G,$B80)+SUMIFS(INDIRECT("'DA Injection'!"&amp;SUBSTITUTE(ADDRESS(1,MATCH(M$3,INDIRECT("'DA Injection'!"&amp;"2:2"),0)+1),"$1","")&amp;":"&amp;SUBSTITUTE(ADDRESS(1,MATCH(M$3,INDIRECT("'DA Injection'!"&amp;"2:2"),0)+1),"$1","")),'DA Injection'!$P:$P,"Plan",'DA Injection'!$G:$G,$B80))*$F80*$G80</f>
        <v>0</v>
      </c>
      <c r="N80" s="284">
        <f ca="1">(SUMIFS(INDIRECT("'DA Injection'!"&amp;SUBSTITUTE(ADDRESS(1,MATCH(N$3,INDIRECT("'DA Injection'!"&amp;"2:2"),0)),"$1","")&amp;":"&amp;SUBSTITUTE(ADDRESS(1,MATCH(N$3,INDIRECT("'DA Injection'!"&amp;"2:2"),0)),"$1","")),'DA Injection'!$P:$P,"Plan",'DA Injection'!$G:$G,$B80)+SUMIFS(INDIRECT("'DA Injection'!"&amp;SUBSTITUTE(ADDRESS(1,MATCH(N$3,INDIRECT("'DA Injection'!"&amp;"2:2"),0)+1),"$1","")&amp;":"&amp;SUBSTITUTE(ADDRESS(1,MATCH(N$3,INDIRECT("'DA Injection'!"&amp;"2:2"),0)+1),"$1","")),'DA Injection'!$P:$P,"Plan",'DA Injection'!$G:$G,$B80))*$F80*$G80</f>
        <v>0</v>
      </c>
      <c r="O80" s="284">
        <f ca="1">(SUMIFS(INDIRECT("'DA Injection'!"&amp;SUBSTITUTE(ADDRESS(1,MATCH(O$3,INDIRECT("'DA Injection'!"&amp;"2:2"),0)),"$1","")&amp;":"&amp;SUBSTITUTE(ADDRESS(1,MATCH(O$3,INDIRECT("'DA Injection'!"&amp;"2:2"),0)),"$1","")),'DA Injection'!$P:$P,"Plan",'DA Injection'!$G:$G,$B80)+SUMIFS(INDIRECT("'DA Injection'!"&amp;SUBSTITUTE(ADDRESS(1,MATCH(O$3,INDIRECT("'DA Injection'!"&amp;"2:2"),0)+1),"$1","")&amp;":"&amp;SUBSTITUTE(ADDRESS(1,MATCH(O$3,INDIRECT("'DA Injection'!"&amp;"2:2"),0)+1),"$1","")),'DA Injection'!$P:$P,"Plan",'DA Injection'!$G:$G,$B80))*$F80*$G80</f>
        <v>0</v>
      </c>
      <c r="P80" s="284">
        <f ca="1">(SUMIFS(INDIRECT("'DA Injection'!"&amp;SUBSTITUTE(ADDRESS(1,MATCH(P$3,INDIRECT("'DA Injection'!"&amp;"2:2"),0)),"$1","")&amp;":"&amp;SUBSTITUTE(ADDRESS(1,MATCH(P$3,INDIRECT("'DA Injection'!"&amp;"2:2"),0)),"$1","")),'DA Injection'!$P:$P,"Plan",'DA Injection'!$G:$G,$B80)+SUMIFS(INDIRECT("'DA Injection'!"&amp;SUBSTITUTE(ADDRESS(1,MATCH(P$3,INDIRECT("'DA Injection'!"&amp;"2:2"),0)+1),"$1","")&amp;":"&amp;SUBSTITUTE(ADDRESS(1,MATCH(P$3,INDIRECT("'DA Injection'!"&amp;"2:2"),0)+1),"$1","")),'DA Injection'!$P:$P,"Plan",'DA Injection'!$G:$G,$B80))*$F80*$G80</f>
        <v>0</v>
      </c>
      <c r="Q80" s="284">
        <f ca="1">(SUMIFS(INDIRECT("'DA Injection'!"&amp;SUBSTITUTE(ADDRESS(1,MATCH(Q$3,INDIRECT("'DA Injection'!"&amp;"2:2"),0)),"$1","")&amp;":"&amp;SUBSTITUTE(ADDRESS(1,MATCH(Q$3,INDIRECT("'DA Injection'!"&amp;"2:2"),0)),"$1","")),'DA Injection'!$P:$P,"Plan",'DA Injection'!$G:$G,$B80)+SUMIFS(INDIRECT("'DA Injection'!"&amp;SUBSTITUTE(ADDRESS(1,MATCH(Q$3,INDIRECT("'DA Injection'!"&amp;"2:2"),0)+1),"$1","")&amp;":"&amp;SUBSTITUTE(ADDRESS(1,MATCH(Q$3,INDIRECT("'DA Injection'!"&amp;"2:2"),0)+1),"$1","")),'DA Injection'!$P:$P,"Plan",'DA Injection'!$G:$G,$B80))*$F80*$G80</f>
        <v>0</v>
      </c>
      <c r="R80" s="284">
        <f ca="1">(SUMIFS(INDIRECT("'DA Injection'!"&amp;SUBSTITUTE(ADDRESS(1,MATCH(R$3,INDIRECT("'DA Injection'!"&amp;"2:2"),0)),"$1","")&amp;":"&amp;SUBSTITUTE(ADDRESS(1,MATCH(R$3,INDIRECT("'DA Injection'!"&amp;"2:2"),0)),"$1","")),'DA Injection'!$P:$P,"Plan",'DA Injection'!$G:$G,$B80)+SUMIFS(INDIRECT("'DA Injection'!"&amp;SUBSTITUTE(ADDRESS(1,MATCH(R$3,INDIRECT("'DA Injection'!"&amp;"2:2"),0)+1),"$1","")&amp;":"&amp;SUBSTITUTE(ADDRESS(1,MATCH(R$3,INDIRECT("'DA Injection'!"&amp;"2:2"),0)+1),"$1","")),'DA Injection'!$P:$P,"Plan",'DA Injection'!$G:$G,$B80))*$F80*$G80</f>
        <v>0</v>
      </c>
    </row>
    <row r="81" spans="2:18">
      <c r="B81" s="282" t="s">
        <v>256</v>
      </c>
      <c r="C81" s="282">
        <f>IFERROR(VLOOKUP(B81,'Code List'!B:J,2,0),"")</f>
        <v>49</v>
      </c>
      <c r="D81" s="205" t="str">
        <f>IFERROR(VLOOKUP(B81,'Code List'!B:J,8,0),"")</f>
        <v>0103-001846</v>
      </c>
      <c r="E81" s="205" t="str">
        <f>IFERROR(VLOOKUP(B81,'Code List'!B:J,7,0),"")</f>
        <v>PP</v>
      </c>
      <c r="F81" s="205">
        <v>1</v>
      </c>
      <c r="G81" s="201">
        <f>VLOOKUP(B81,'Code List'!B:J,9,0)</f>
        <v>480</v>
      </c>
      <c r="H81" s="367">
        <f t="shared" ca="1" si="3"/>
        <v>0</v>
      </c>
      <c r="I81" s="284">
        <f ca="1">(SUMIFS(INDIRECT("'DA Injection'!"&amp;SUBSTITUTE(ADDRESS(1,MATCH(I$3,INDIRECT("'DA Injection'!"&amp;"2:2"),0)),"$1","")&amp;":"&amp;SUBSTITUTE(ADDRESS(1,MATCH(I$3,INDIRECT("'DA Injection'!"&amp;"2:2"),0)),"$1","")),'DA Injection'!$P:$P,"Plan",'DA Injection'!$G:$G,$B81)+SUMIFS(INDIRECT("'DA Injection'!"&amp;SUBSTITUTE(ADDRESS(1,MATCH(I$3,INDIRECT("'DA Injection'!"&amp;"2:2"),0)+1),"$1","")&amp;":"&amp;SUBSTITUTE(ADDRESS(1,MATCH(I$3,INDIRECT("'DA Injection'!"&amp;"2:2"),0)+1),"$1","")),'DA Injection'!$P:$P,"Plan",'DA Injection'!$G:$G,$B81))*$F81*$G81</f>
        <v>0</v>
      </c>
      <c r="J81" s="284">
        <f ca="1">(SUMIFS(INDIRECT("'DA Injection'!"&amp;SUBSTITUTE(ADDRESS(1,MATCH(J$3,INDIRECT("'DA Injection'!"&amp;"2:2"),0)),"$1","")&amp;":"&amp;SUBSTITUTE(ADDRESS(1,MATCH(J$3,INDIRECT("'DA Injection'!"&amp;"2:2"),0)),"$1","")),'DA Injection'!$P:$P,"Plan",'DA Injection'!$G:$G,$B81)+SUMIFS(INDIRECT("'DA Injection'!"&amp;SUBSTITUTE(ADDRESS(1,MATCH(J$3,INDIRECT("'DA Injection'!"&amp;"2:2"),0)+1),"$1","")&amp;":"&amp;SUBSTITUTE(ADDRESS(1,MATCH(J$3,INDIRECT("'DA Injection'!"&amp;"2:2"),0)+1),"$1","")),'DA Injection'!$P:$P,"Plan",'DA Injection'!$G:$G,$B81))*$F81*$G81</f>
        <v>0</v>
      </c>
      <c r="K81" s="284">
        <f ca="1">(SUMIFS(INDIRECT("'DA Injection'!"&amp;SUBSTITUTE(ADDRESS(1,MATCH(K$3,INDIRECT("'DA Injection'!"&amp;"2:2"),0)),"$1","")&amp;":"&amp;SUBSTITUTE(ADDRESS(1,MATCH(K$3,INDIRECT("'DA Injection'!"&amp;"2:2"),0)),"$1","")),'DA Injection'!$P:$P,"Plan",'DA Injection'!$G:$G,$B81)+SUMIFS(INDIRECT("'DA Injection'!"&amp;SUBSTITUTE(ADDRESS(1,MATCH(K$3,INDIRECT("'DA Injection'!"&amp;"2:2"),0)+1),"$1","")&amp;":"&amp;SUBSTITUTE(ADDRESS(1,MATCH(K$3,INDIRECT("'DA Injection'!"&amp;"2:2"),0)+1),"$1","")),'DA Injection'!$P:$P,"Plan",'DA Injection'!$G:$G,$B81))*$F81*$G81</f>
        <v>0</v>
      </c>
      <c r="L81" s="284">
        <f ca="1">(SUMIFS(INDIRECT("'DA Injection'!"&amp;SUBSTITUTE(ADDRESS(1,MATCH(L$3,INDIRECT("'DA Injection'!"&amp;"2:2"),0)),"$1","")&amp;":"&amp;SUBSTITUTE(ADDRESS(1,MATCH(L$3,INDIRECT("'DA Injection'!"&amp;"2:2"),0)),"$1","")),'DA Injection'!$P:$P,"Plan",'DA Injection'!$G:$G,$B81)+SUMIFS(INDIRECT("'DA Injection'!"&amp;SUBSTITUTE(ADDRESS(1,MATCH(L$3,INDIRECT("'DA Injection'!"&amp;"2:2"),0)+1),"$1","")&amp;":"&amp;SUBSTITUTE(ADDRESS(1,MATCH(L$3,INDIRECT("'DA Injection'!"&amp;"2:2"),0)+1),"$1","")),'DA Injection'!$P:$P,"Plan",'DA Injection'!$G:$G,$B81))*$F81*$G81</f>
        <v>0</v>
      </c>
      <c r="M81" s="284">
        <f ca="1">(SUMIFS(INDIRECT("'DA Injection'!"&amp;SUBSTITUTE(ADDRESS(1,MATCH(M$3,INDIRECT("'DA Injection'!"&amp;"2:2"),0)),"$1","")&amp;":"&amp;SUBSTITUTE(ADDRESS(1,MATCH(M$3,INDIRECT("'DA Injection'!"&amp;"2:2"),0)),"$1","")),'DA Injection'!$P:$P,"Plan",'DA Injection'!$G:$G,$B81)+SUMIFS(INDIRECT("'DA Injection'!"&amp;SUBSTITUTE(ADDRESS(1,MATCH(M$3,INDIRECT("'DA Injection'!"&amp;"2:2"),0)+1),"$1","")&amp;":"&amp;SUBSTITUTE(ADDRESS(1,MATCH(M$3,INDIRECT("'DA Injection'!"&amp;"2:2"),0)+1),"$1","")),'DA Injection'!$P:$P,"Plan",'DA Injection'!$G:$G,$B81))*$F81*$G81</f>
        <v>0</v>
      </c>
      <c r="N81" s="284">
        <f ca="1">(SUMIFS(INDIRECT("'DA Injection'!"&amp;SUBSTITUTE(ADDRESS(1,MATCH(N$3,INDIRECT("'DA Injection'!"&amp;"2:2"),0)),"$1","")&amp;":"&amp;SUBSTITUTE(ADDRESS(1,MATCH(N$3,INDIRECT("'DA Injection'!"&amp;"2:2"),0)),"$1","")),'DA Injection'!$P:$P,"Plan",'DA Injection'!$G:$G,$B81)+SUMIFS(INDIRECT("'DA Injection'!"&amp;SUBSTITUTE(ADDRESS(1,MATCH(N$3,INDIRECT("'DA Injection'!"&amp;"2:2"),0)+1),"$1","")&amp;":"&amp;SUBSTITUTE(ADDRESS(1,MATCH(N$3,INDIRECT("'DA Injection'!"&amp;"2:2"),0)+1),"$1","")),'DA Injection'!$P:$P,"Plan",'DA Injection'!$G:$G,$B81))*$F81*$G81</f>
        <v>0</v>
      </c>
      <c r="O81" s="284">
        <f ca="1">(SUMIFS(INDIRECT("'DA Injection'!"&amp;SUBSTITUTE(ADDRESS(1,MATCH(O$3,INDIRECT("'DA Injection'!"&amp;"2:2"),0)),"$1","")&amp;":"&amp;SUBSTITUTE(ADDRESS(1,MATCH(O$3,INDIRECT("'DA Injection'!"&amp;"2:2"),0)),"$1","")),'DA Injection'!$P:$P,"Plan",'DA Injection'!$G:$G,$B81)+SUMIFS(INDIRECT("'DA Injection'!"&amp;SUBSTITUTE(ADDRESS(1,MATCH(O$3,INDIRECT("'DA Injection'!"&amp;"2:2"),0)+1),"$1","")&amp;":"&amp;SUBSTITUTE(ADDRESS(1,MATCH(O$3,INDIRECT("'DA Injection'!"&amp;"2:2"),0)+1),"$1","")),'DA Injection'!$P:$P,"Plan",'DA Injection'!$G:$G,$B81))*$F81*$G81</f>
        <v>0</v>
      </c>
      <c r="P81" s="284">
        <f ca="1">(SUMIFS(INDIRECT("'DA Injection'!"&amp;SUBSTITUTE(ADDRESS(1,MATCH(P$3,INDIRECT("'DA Injection'!"&amp;"2:2"),0)),"$1","")&amp;":"&amp;SUBSTITUTE(ADDRESS(1,MATCH(P$3,INDIRECT("'DA Injection'!"&amp;"2:2"),0)),"$1","")),'DA Injection'!$P:$P,"Plan",'DA Injection'!$G:$G,$B81)+SUMIFS(INDIRECT("'DA Injection'!"&amp;SUBSTITUTE(ADDRESS(1,MATCH(P$3,INDIRECT("'DA Injection'!"&amp;"2:2"),0)+1),"$1","")&amp;":"&amp;SUBSTITUTE(ADDRESS(1,MATCH(P$3,INDIRECT("'DA Injection'!"&amp;"2:2"),0)+1),"$1","")),'DA Injection'!$P:$P,"Plan",'DA Injection'!$G:$G,$B81))*$F81*$G81</f>
        <v>0</v>
      </c>
      <c r="Q81" s="284">
        <f ca="1">(SUMIFS(INDIRECT("'DA Injection'!"&amp;SUBSTITUTE(ADDRESS(1,MATCH(Q$3,INDIRECT("'DA Injection'!"&amp;"2:2"),0)),"$1","")&amp;":"&amp;SUBSTITUTE(ADDRESS(1,MATCH(Q$3,INDIRECT("'DA Injection'!"&amp;"2:2"),0)),"$1","")),'DA Injection'!$P:$P,"Plan",'DA Injection'!$G:$G,$B81)+SUMIFS(INDIRECT("'DA Injection'!"&amp;SUBSTITUTE(ADDRESS(1,MATCH(Q$3,INDIRECT("'DA Injection'!"&amp;"2:2"),0)+1),"$1","")&amp;":"&amp;SUBSTITUTE(ADDRESS(1,MATCH(Q$3,INDIRECT("'DA Injection'!"&amp;"2:2"),0)+1),"$1","")),'DA Injection'!$P:$P,"Plan",'DA Injection'!$G:$G,$B81))*$F81*$G81</f>
        <v>0</v>
      </c>
      <c r="R81" s="284">
        <f ca="1">(SUMIFS(INDIRECT("'DA Injection'!"&amp;SUBSTITUTE(ADDRESS(1,MATCH(R$3,INDIRECT("'DA Injection'!"&amp;"2:2"),0)),"$1","")&amp;":"&amp;SUBSTITUTE(ADDRESS(1,MATCH(R$3,INDIRECT("'DA Injection'!"&amp;"2:2"),0)),"$1","")),'DA Injection'!$P:$P,"Plan",'DA Injection'!$G:$G,$B81)+SUMIFS(INDIRECT("'DA Injection'!"&amp;SUBSTITUTE(ADDRESS(1,MATCH(R$3,INDIRECT("'DA Injection'!"&amp;"2:2"),0)+1),"$1","")&amp;":"&amp;SUBSTITUTE(ADDRESS(1,MATCH(R$3,INDIRECT("'DA Injection'!"&amp;"2:2"),0)+1),"$1","")),'DA Injection'!$P:$P,"Plan",'DA Injection'!$G:$G,$B81))*$F81*$G81</f>
        <v>0</v>
      </c>
    </row>
    <row r="82" spans="2:18">
      <c r="B82" s="282" t="s">
        <v>71</v>
      </c>
      <c r="C82" s="282">
        <f>IFERROR(VLOOKUP(B82,'Code List'!B:J,2,0),"")</f>
        <v>31</v>
      </c>
      <c r="D82" s="205" t="str">
        <f>IFERROR(VLOOKUP(B82,'Code List'!B:J,8,0),"")</f>
        <v>0103-010368</v>
      </c>
      <c r="E82" s="205" t="str">
        <f>IFERROR(VLOOKUP(B82,'Code List'!B:J,7,0),"")</f>
        <v>ABS</v>
      </c>
      <c r="F82" s="205">
        <v>1</v>
      </c>
      <c r="G82" s="201">
        <f>VLOOKUP(B82,'Code List'!B:J,9,0)</f>
        <v>143.80000000000001</v>
      </c>
      <c r="H82" s="367">
        <f t="shared" ca="1" si="3"/>
        <v>399612.63157894736</v>
      </c>
      <c r="I82" s="284">
        <f ca="1">(SUMIFS(INDIRECT("'DA Injection'!"&amp;SUBSTITUTE(ADDRESS(1,MATCH(I$3,INDIRECT("'DA Injection'!"&amp;"2:2"),0)),"$1","")&amp;":"&amp;SUBSTITUTE(ADDRESS(1,MATCH(I$3,INDIRECT("'DA Injection'!"&amp;"2:2"),0)),"$1","")),'DA Injection'!$P:$P,"Plan",'DA Injection'!$G:$G,$B82)+SUMIFS(INDIRECT("'DA Injection'!"&amp;SUBSTITUTE(ADDRESS(1,MATCH(I$3,INDIRECT("'DA Injection'!"&amp;"2:2"),0)+1),"$1","")&amp;":"&amp;SUBSTITUTE(ADDRESS(1,MATCH(I$3,INDIRECT("'DA Injection'!"&amp;"2:2"),0)+1),"$1","")),'DA Injection'!$P:$P,"Plan",'DA Injection'!$G:$G,$B82))*$F82*$G82</f>
        <v>399612.63157894736</v>
      </c>
      <c r="J82" s="284">
        <f ca="1">(SUMIFS(INDIRECT("'DA Injection'!"&amp;SUBSTITUTE(ADDRESS(1,MATCH(J$3,INDIRECT("'DA Injection'!"&amp;"2:2"),0)),"$1","")&amp;":"&amp;SUBSTITUTE(ADDRESS(1,MATCH(J$3,INDIRECT("'DA Injection'!"&amp;"2:2"),0)),"$1","")),'DA Injection'!$P:$P,"Plan",'DA Injection'!$G:$G,$B82)+SUMIFS(INDIRECT("'DA Injection'!"&amp;SUBSTITUTE(ADDRESS(1,MATCH(J$3,INDIRECT("'DA Injection'!"&amp;"2:2"),0)+1),"$1","")&amp;":"&amp;SUBSTITUTE(ADDRESS(1,MATCH(J$3,INDIRECT("'DA Injection'!"&amp;"2:2"),0)+1),"$1","")),'DA Injection'!$P:$P,"Plan",'DA Injection'!$G:$G,$B82))*$F82*$G82</f>
        <v>0</v>
      </c>
      <c r="K82" s="284">
        <f ca="1">(SUMIFS(INDIRECT("'DA Injection'!"&amp;SUBSTITUTE(ADDRESS(1,MATCH(K$3,INDIRECT("'DA Injection'!"&amp;"2:2"),0)),"$1","")&amp;":"&amp;SUBSTITUTE(ADDRESS(1,MATCH(K$3,INDIRECT("'DA Injection'!"&amp;"2:2"),0)),"$1","")),'DA Injection'!$P:$P,"Plan",'DA Injection'!$G:$G,$B82)+SUMIFS(INDIRECT("'DA Injection'!"&amp;SUBSTITUTE(ADDRESS(1,MATCH(K$3,INDIRECT("'DA Injection'!"&amp;"2:2"),0)+1),"$1","")&amp;":"&amp;SUBSTITUTE(ADDRESS(1,MATCH(K$3,INDIRECT("'DA Injection'!"&amp;"2:2"),0)+1),"$1","")),'DA Injection'!$P:$P,"Plan",'DA Injection'!$G:$G,$B82))*$F82*$G82</f>
        <v>0</v>
      </c>
      <c r="L82" s="284">
        <f ca="1">(SUMIFS(INDIRECT("'DA Injection'!"&amp;SUBSTITUTE(ADDRESS(1,MATCH(L$3,INDIRECT("'DA Injection'!"&amp;"2:2"),0)),"$1","")&amp;":"&amp;SUBSTITUTE(ADDRESS(1,MATCH(L$3,INDIRECT("'DA Injection'!"&amp;"2:2"),0)),"$1","")),'DA Injection'!$P:$P,"Plan",'DA Injection'!$G:$G,$B82)+SUMIFS(INDIRECT("'DA Injection'!"&amp;SUBSTITUTE(ADDRESS(1,MATCH(L$3,INDIRECT("'DA Injection'!"&amp;"2:2"),0)+1),"$1","")&amp;":"&amp;SUBSTITUTE(ADDRESS(1,MATCH(L$3,INDIRECT("'DA Injection'!"&amp;"2:2"),0)+1),"$1","")),'DA Injection'!$P:$P,"Plan",'DA Injection'!$G:$G,$B82))*$F82*$G82</f>
        <v>0</v>
      </c>
      <c r="M82" s="284">
        <f ca="1">(SUMIFS(INDIRECT("'DA Injection'!"&amp;SUBSTITUTE(ADDRESS(1,MATCH(M$3,INDIRECT("'DA Injection'!"&amp;"2:2"),0)),"$1","")&amp;":"&amp;SUBSTITUTE(ADDRESS(1,MATCH(M$3,INDIRECT("'DA Injection'!"&amp;"2:2"),0)),"$1","")),'DA Injection'!$P:$P,"Plan",'DA Injection'!$G:$G,$B82)+SUMIFS(INDIRECT("'DA Injection'!"&amp;SUBSTITUTE(ADDRESS(1,MATCH(M$3,INDIRECT("'DA Injection'!"&amp;"2:2"),0)+1),"$1","")&amp;":"&amp;SUBSTITUTE(ADDRESS(1,MATCH(M$3,INDIRECT("'DA Injection'!"&amp;"2:2"),0)+1),"$1","")),'DA Injection'!$P:$P,"Plan",'DA Injection'!$G:$G,$B82))*$F82*$G82</f>
        <v>0</v>
      </c>
      <c r="N82" s="284">
        <f ca="1">(SUMIFS(INDIRECT("'DA Injection'!"&amp;SUBSTITUTE(ADDRESS(1,MATCH(N$3,INDIRECT("'DA Injection'!"&amp;"2:2"),0)),"$1","")&amp;":"&amp;SUBSTITUTE(ADDRESS(1,MATCH(N$3,INDIRECT("'DA Injection'!"&amp;"2:2"),0)),"$1","")),'DA Injection'!$P:$P,"Plan",'DA Injection'!$G:$G,$B82)+SUMIFS(INDIRECT("'DA Injection'!"&amp;SUBSTITUTE(ADDRESS(1,MATCH(N$3,INDIRECT("'DA Injection'!"&amp;"2:2"),0)+1),"$1","")&amp;":"&amp;SUBSTITUTE(ADDRESS(1,MATCH(N$3,INDIRECT("'DA Injection'!"&amp;"2:2"),0)+1),"$1","")),'DA Injection'!$P:$P,"Plan",'DA Injection'!$G:$G,$B82))*$F82*$G82</f>
        <v>0</v>
      </c>
      <c r="O82" s="284">
        <f ca="1">(SUMIFS(INDIRECT("'DA Injection'!"&amp;SUBSTITUTE(ADDRESS(1,MATCH(O$3,INDIRECT("'DA Injection'!"&amp;"2:2"),0)),"$1","")&amp;":"&amp;SUBSTITUTE(ADDRESS(1,MATCH(O$3,INDIRECT("'DA Injection'!"&amp;"2:2"),0)),"$1","")),'DA Injection'!$P:$P,"Plan",'DA Injection'!$G:$G,$B82)+SUMIFS(INDIRECT("'DA Injection'!"&amp;SUBSTITUTE(ADDRESS(1,MATCH(O$3,INDIRECT("'DA Injection'!"&amp;"2:2"),0)+1),"$1","")&amp;":"&amp;SUBSTITUTE(ADDRESS(1,MATCH(O$3,INDIRECT("'DA Injection'!"&amp;"2:2"),0)+1),"$1","")),'DA Injection'!$P:$P,"Plan",'DA Injection'!$G:$G,$B82))*$F82*$G82</f>
        <v>0</v>
      </c>
      <c r="P82" s="284">
        <f ca="1">(SUMIFS(INDIRECT("'DA Injection'!"&amp;SUBSTITUTE(ADDRESS(1,MATCH(P$3,INDIRECT("'DA Injection'!"&amp;"2:2"),0)),"$1","")&amp;":"&amp;SUBSTITUTE(ADDRESS(1,MATCH(P$3,INDIRECT("'DA Injection'!"&amp;"2:2"),0)),"$1","")),'DA Injection'!$P:$P,"Plan",'DA Injection'!$G:$G,$B82)+SUMIFS(INDIRECT("'DA Injection'!"&amp;SUBSTITUTE(ADDRESS(1,MATCH(P$3,INDIRECT("'DA Injection'!"&amp;"2:2"),0)+1),"$1","")&amp;":"&amp;SUBSTITUTE(ADDRESS(1,MATCH(P$3,INDIRECT("'DA Injection'!"&amp;"2:2"),0)+1),"$1","")),'DA Injection'!$P:$P,"Plan",'DA Injection'!$G:$G,$B82))*$F82*$G82</f>
        <v>0</v>
      </c>
      <c r="Q82" s="284">
        <f ca="1">(SUMIFS(INDIRECT("'DA Injection'!"&amp;SUBSTITUTE(ADDRESS(1,MATCH(Q$3,INDIRECT("'DA Injection'!"&amp;"2:2"),0)),"$1","")&amp;":"&amp;SUBSTITUTE(ADDRESS(1,MATCH(Q$3,INDIRECT("'DA Injection'!"&amp;"2:2"),0)),"$1","")),'DA Injection'!$P:$P,"Plan",'DA Injection'!$G:$G,$B82)+SUMIFS(INDIRECT("'DA Injection'!"&amp;SUBSTITUTE(ADDRESS(1,MATCH(Q$3,INDIRECT("'DA Injection'!"&amp;"2:2"),0)+1),"$1","")&amp;":"&amp;SUBSTITUTE(ADDRESS(1,MATCH(Q$3,INDIRECT("'DA Injection'!"&amp;"2:2"),0)+1),"$1","")),'DA Injection'!$P:$P,"Plan",'DA Injection'!$G:$G,$B82))*$F82*$G82</f>
        <v>0</v>
      </c>
      <c r="R82" s="284">
        <f ca="1">(SUMIFS(INDIRECT("'DA Injection'!"&amp;SUBSTITUTE(ADDRESS(1,MATCH(R$3,INDIRECT("'DA Injection'!"&amp;"2:2"),0)),"$1","")&amp;":"&amp;SUBSTITUTE(ADDRESS(1,MATCH(R$3,INDIRECT("'DA Injection'!"&amp;"2:2"),0)),"$1","")),'DA Injection'!$P:$P,"Plan",'DA Injection'!$G:$G,$B82)+SUMIFS(INDIRECT("'DA Injection'!"&amp;SUBSTITUTE(ADDRESS(1,MATCH(R$3,INDIRECT("'DA Injection'!"&amp;"2:2"),0)+1),"$1","")&amp;":"&amp;SUBSTITUTE(ADDRESS(1,MATCH(R$3,INDIRECT("'DA Injection'!"&amp;"2:2"),0)+1),"$1","")),'DA Injection'!$P:$P,"Plan",'DA Injection'!$G:$G,$B82))*$F82*$G82</f>
        <v>0</v>
      </c>
    </row>
    <row r="83" spans="2:18">
      <c r="B83" s="282" t="s">
        <v>188</v>
      </c>
      <c r="C83" s="282">
        <f>IFERROR(VLOOKUP(B83,'Code List'!B:J,2,0),"")</f>
        <v>31</v>
      </c>
      <c r="D83" s="205" t="str">
        <f>IFERROR(VLOOKUP(B83,'Code List'!B:J,8,0),"")</f>
        <v>0103-010859T</v>
      </c>
      <c r="E83" s="205" t="str">
        <f>IFERROR(VLOOKUP(B83,'Code List'!B:J,7,0),"")</f>
        <v>ABS</v>
      </c>
      <c r="F83" s="205">
        <v>1</v>
      </c>
      <c r="G83" s="201">
        <f>VLOOKUP(B83,'Code List'!B:J,9,0)</f>
        <v>143.80000000000001</v>
      </c>
      <c r="H83" s="367">
        <f t="shared" ca="1" si="3"/>
        <v>0</v>
      </c>
      <c r="I83" s="284">
        <f ca="1">(SUMIFS(INDIRECT("'DA Injection'!"&amp;SUBSTITUTE(ADDRESS(1,MATCH(I$3,INDIRECT("'DA Injection'!"&amp;"2:2"),0)),"$1","")&amp;":"&amp;SUBSTITUTE(ADDRESS(1,MATCH(I$3,INDIRECT("'DA Injection'!"&amp;"2:2"),0)),"$1","")),'DA Injection'!$P:$P,"Plan",'DA Injection'!$G:$G,$B83)+SUMIFS(INDIRECT("'DA Injection'!"&amp;SUBSTITUTE(ADDRESS(1,MATCH(I$3,INDIRECT("'DA Injection'!"&amp;"2:2"),0)+1),"$1","")&amp;":"&amp;SUBSTITUTE(ADDRESS(1,MATCH(I$3,INDIRECT("'DA Injection'!"&amp;"2:2"),0)+1),"$1","")),'DA Injection'!$P:$P,"Plan",'DA Injection'!$G:$G,$B83))*$F83*$G83</f>
        <v>0</v>
      </c>
      <c r="J83" s="284">
        <f ca="1">(SUMIFS(INDIRECT("'DA Injection'!"&amp;SUBSTITUTE(ADDRESS(1,MATCH(J$3,INDIRECT("'DA Injection'!"&amp;"2:2"),0)),"$1","")&amp;":"&amp;SUBSTITUTE(ADDRESS(1,MATCH(J$3,INDIRECT("'DA Injection'!"&amp;"2:2"),0)),"$1","")),'DA Injection'!$P:$P,"Plan",'DA Injection'!$G:$G,$B83)+SUMIFS(INDIRECT("'DA Injection'!"&amp;SUBSTITUTE(ADDRESS(1,MATCH(J$3,INDIRECT("'DA Injection'!"&amp;"2:2"),0)+1),"$1","")&amp;":"&amp;SUBSTITUTE(ADDRESS(1,MATCH(J$3,INDIRECT("'DA Injection'!"&amp;"2:2"),0)+1),"$1","")),'DA Injection'!$P:$P,"Plan",'DA Injection'!$G:$G,$B83))*$F83*$G83</f>
        <v>0</v>
      </c>
      <c r="K83" s="284">
        <f ca="1">(SUMIFS(INDIRECT("'DA Injection'!"&amp;SUBSTITUTE(ADDRESS(1,MATCH(K$3,INDIRECT("'DA Injection'!"&amp;"2:2"),0)),"$1","")&amp;":"&amp;SUBSTITUTE(ADDRESS(1,MATCH(K$3,INDIRECT("'DA Injection'!"&amp;"2:2"),0)),"$1","")),'DA Injection'!$P:$P,"Plan",'DA Injection'!$G:$G,$B83)+SUMIFS(INDIRECT("'DA Injection'!"&amp;SUBSTITUTE(ADDRESS(1,MATCH(K$3,INDIRECT("'DA Injection'!"&amp;"2:2"),0)+1),"$1","")&amp;":"&amp;SUBSTITUTE(ADDRESS(1,MATCH(K$3,INDIRECT("'DA Injection'!"&amp;"2:2"),0)+1),"$1","")),'DA Injection'!$P:$P,"Plan",'DA Injection'!$G:$G,$B83))*$F83*$G83</f>
        <v>0</v>
      </c>
      <c r="L83" s="284">
        <f ca="1">(SUMIFS(INDIRECT("'DA Injection'!"&amp;SUBSTITUTE(ADDRESS(1,MATCH(L$3,INDIRECT("'DA Injection'!"&amp;"2:2"),0)),"$1","")&amp;":"&amp;SUBSTITUTE(ADDRESS(1,MATCH(L$3,INDIRECT("'DA Injection'!"&amp;"2:2"),0)),"$1","")),'DA Injection'!$P:$P,"Plan",'DA Injection'!$G:$G,$B83)+SUMIFS(INDIRECT("'DA Injection'!"&amp;SUBSTITUTE(ADDRESS(1,MATCH(L$3,INDIRECT("'DA Injection'!"&amp;"2:2"),0)+1),"$1","")&amp;":"&amp;SUBSTITUTE(ADDRESS(1,MATCH(L$3,INDIRECT("'DA Injection'!"&amp;"2:2"),0)+1),"$1","")),'DA Injection'!$P:$P,"Plan",'DA Injection'!$G:$G,$B83))*$F83*$G83</f>
        <v>0</v>
      </c>
      <c r="M83" s="284">
        <f ca="1">(SUMIFS(INDIRECT("'DA Injection'!"&amp;SUBSTITUTE(ADDRESS(1,MATCH(M$3,INDIRECT("'DA Injection'!"&amp;"2:2"),0)),"$1","")&amp;":"&amp;SUBSTITUTE(ADDRESS(1,MATCH(M$3,INDIRECT("'DA Injection'!"&amp;"2:2"),0)),"$1","")),'DA Injection'!$P:$P,"Plan",'DA Injection'!$G:$G,$B83)+SUMIFS(INDIRECT("'DA Injection'!"&amp;SUBSTITUTE(ADDRESS(1,MATCH(M$3,INDIRECT("'DA Injection'!"&amp;"2:2"),0)+1),"$1","")&amp;":"&amp;SUBSTITUTE(ADDRESS(1,MATCH(M$3,INDIRECT("'DA Injection'!"&amp;"2:2"),0)+1),"$1","")),'DA Injection'!$P:$P,"Plan",'DA Injection'!$G:$G,$B83))*$F83*$G83</f>
        <v>0</v>
      </c>
      <c r="N83" s="284">
        <f ca="1">(SUMIFS(INDIRECT("'DA Injection'!"&amp;SUBSTITUTE(ADDRESS(1,MATCH(N$3,INDIRECT("'DA Injection'!"&amp;"2:2"),0)),"$1","")&amp;":"&amp;SUBSTITUTE(ADDRESS(1,MATCH(N$3,INDIRECT("'DA Injection'!"&amp;"2:2"),0)),"$1","")),'DA Injection'!$P:$P,"Plan",'DA Injection'!$G:$G,$B83)+SUMIFS(INDIRECT("'DA Injection'!"&amp;SUBSTITUTE(ADDRESS(1,MATCH(N$3,INDIRECT("'DA Injection'!"&amp;"2:2"),0)+1),"$1","")&amp;":"&amp;SUBSTITUTE(ADDRESS(1,MATCH(N$3,INDIRECT("'DA Injection'!"&amp;"2:2"),0)+1),"$1","")),'DA Injection'!$P:$P,"Plan",'DA Injection'!$G:$G,$B83))*$F83*$G83</f>
        <v>0</v>
      </c>
      <c r="O83" s="284">
        <f ca="1">(SUMIFS(INDIRECT("'DA Injection'!"&amp;SUBSTITUTE(ADDRESS(1,MATCH(O$3,INDIRECT("'DA Injection'!"&amp;"2:2"),0)),"$1","")&amp;":"&amp;SUBSTITUTE(ADDRESS(1,MATCH(O$3,INDIRECT("'DA Injection'!"&amp;"2:2"),0)),"$1","")),'DA Injection'!$P:$P,"Plan",'DA Injection'!$G:$G,$B83)+SUMIFS(INDIRECT("'DA Injection'!"&amp;SUBSTITUTE(ADDRESS(1,MATCH(O$3,INDIRECT("'DA Injection'!"&amp;"2:2"),0)+1),"$1","")&amp;":"&amp;SUBSTITUTE(ADDRESS(1,MATCH(O$3,INDIRECT("'DA Injection'!"&amp;"2:2"),0)+1),"$1","")),'DA Injection'!$P:$P,"Plan",'DA Injection'!$G:$G,$B83))*$F83*$G83</f>
        <v>0</v>
      </c>
      <c r="P83" s="284">
        <f ca="1">(SUMIFS(INDIRECT("'DA Injection'!"&amp;SUBSTITUTE(ADDRESS(1,MATCH(P$3,INDIRECT("'DA Injection'!"&amp;"2:2"),0)),"$1","")&amp;":"&amp;SUBSTITUTE(ADDRESS(1,MATCH(P$3,INDIRECT("'DA Injection'!"&amp;"2:2"),0)),"$1","")),'DA Injection'!$P:$P,"Plan",'DA Injection'!$G:$G,$B83)+SUMIFS(INDIRECT("'DA Injection'!"&amp;SUBSTITUTE(ADDRESS(1,MATCH(P$3,INDIRECT("'DA Injection'!"&amp;"2:2"),0)+1),"$1","")&amp;":"&amp;SUBSTITUTE(ADDRESS(1,MATCH(P$3,INDIRECT("'DA Injection'!"&amp;"2:2"),0)+1),"$1","")),'DA Injection'!$P:$P,"Plan",'DA Injection'!$G:$G,$B83))*$F83*$G83</f>
        <v>0</v>
      </c>
      <c r="Q83" s="284">
        <f ca="1">(SUMIFS(INDIRECT("'DA Injection'!"&amp;SUBSTITUTE(ADDRESS(1,MATCH(Q$3,INDIRECT("'DA Injection'!"&amp;"2:2"),0)),"$1","")&amp;":"&amp;SUBSTITUTE(ADDRESS(1,MATCH(Q$3,INDIRECT("'DA Injection'!"&amp;"2:2"),0)),"$1","")),'DA Injection'!$P:$P,"Plan",'DA Injection'!$G:$G,$B83)+SUMIFS(INDIRECT("'DA Injection'!"&amp;SUBSTITUTE(ADDRESS(1,MATCH(Q$3,INDIRECT("'DA Injection'!"&amp;"2:2"),0)+1),"$1","")&amp;":"&amp;SUBSTITUTE(ADDRESS(1,MATCH(Q$3,INDIRECT("'DA Injection'!"&amp;"2:2"),0)+1),"$1","")),'DA Injection'!$P:$P,"Plan",'DA Injection'!$G:$G,$B83))*$F83*$G83</f>
        <v>0</v>
      </c>
      <c r="R83" s="284">
        <f ca="1">(SUMIFS(INDIRECT("'DA Injection'!"&amp;SUBSTITUTE(ADDRESS(1,MATCH(R$3,INDIRECT("'DA Injection'!"&amp;"2:2"),0)),"$1","")&amp;":"&amp;SUBSTITUTE(ADDRESS(1,MATCH(R$3,INDIRECT("'DA Injection'!"&amp;"2:2"),0)),"$1","")),'DA Injection'!$P:$P,"Plan",'DA Injection'!$G:$G,$B83)+SUMIFS(INDIRECT("'DA Injection'!"&amp;SUBSTITUTE(ADDRESS(1,MATCH(R$3,INDIRECT("'DA Injection'!"&amp;"2:2"),0)+1),"$1","")&amp;":"&amp;SUBSTITUTE(ADDRESS(1,MATCH(R$3,INDIRECT("'DA Injection'!"&amp;"2:2"),0)+1),"$1","")),'DA Injection'!$P:$P,"Plan",'DA Injection'!$G:$G,$B83))*$F83*$G83</f>
        <v>0</v>
      </c>
    </row>
    <row r="84" spans="2:18">
      <c r="B84" s="282" t="s">
        <v>49</v>
      </c>
      <c r="C84" s="282">
        <f>IFERROR(VLOOKUP(B84,'Code List'!B:J,2,0),"")</f>
        <v>31</v>
      </c>
      <c r="D84" s="205" t="str">
        <f>IFERROR(VLOOKUP(B84,'Code List'!B:J,8,0),"")</f>
        <v>0103-010365</v>
      </c>
      <c r="E84" s="205" t="str">
        <f>IFERROR(VLOOKUP(B84,'Code List'!B:J,7,0),"")</f>
        <v>ABS</v>
      </c>
      <c r="F84" s="205">
        <v>1</v>
      </c>
      <c r="G84" s="201">
        <f>VLOOKUP(B84,'Code List'!B:J,9,0)</f>
        <v>143.80000000000001</v>
      </c>
      <c r="H84" s="367">
        <f t="shared" ca="1" si="3"/>
        <v>399612.63157894736</v>
      </c>
      <c r="I84" s="284">
        <f ca="1">(SUMIFS(INDIRECT("'DA Injection'!"&amp;SUBSTITUTE(ADDRESS(1,MATCH(I$3,INDIRECT("'DA Injection'!"&amp;"2:2"),0)),"$1","")&amp;":"&amp;SUBSTITUTE(ADDRESS(1,MATCH(I$3,INDIRECT("'DA Injection'!"&amp;"2:2"),0)),"$1","")),'DA Injection'!$P:$P,"Plan",'DA Injection'!$G:$G,$B84)+SUMIFS(INDIRECT("'DA Injection'!"&amp;SUBSTITUTE(ADDRESS(1,MATCH(I$3,INDIRECT("'DA Injection'!"&amp;"2:2"),0)+1),"$1","")&amp;":"&amp;SUBSTITUTE(ADDRESS(1,MATCH(I$3,INDIRECT("'DA Injection'!"&amp;"2:2"),0)+1),"$1","")),'DA Injection'!$P:$P,"Plan",'DA Injection'!$G:$G,$B84))*$F84*$G84</f>
        <v>399612.63157894736</v>
      </c>
      <c r="J84" s="284">
        <f ca="1">(SUMIFS(INDIRECT("'DA Injection'!"&amp;SUBSTITUTE(ADDRESS(1,MATCH(J$3,INDIRECT("'DA Injection'!"&amp;"2:2"),0)),"$1","")&amp;":"&amp;SUBSTITUTE(ADDRESS(1,MATCH(J$3,INDIRECT("'DA Injection'!"&amp;"2:2"),0)),"$1","")),'DA Injection'!$P:$P,"Plan",'DA Injection'!$G:$G,$B84)+SUMIFS(INDIRECT("'DA Injection'!"&amp;SUBSTITUTE(ADDRESS(1,MATCH(J$3,INDIRECT("'DA Injection'!"&amp;"2:2"),0)+1),"$1","")&amp;":"&amp;SUBSTITUTE(ADDRESS(1,MATCH(J$3,INDIRECT("'DA Injection'!"&amp;"2:2"),0)+1),"$1","")),'DA Injection'!$P:$P,"Plan",'DA Injection'!$G:$G,$B84))*$F84*$G84</f>
        <v>0</v>
      </c>
      <c r="K84" s="284">
        <f ca="1">(SUMIFS(INDIRECT("'DA Injection'!"&amp;SUBSTITUTE(ADDRESS(1,MATCH(K$3,INDIRECT("'DA Injection'!"&amp;"2:2"),0)),"$1","")&amp;":"&amp;SUBSTITUTE(ADDRESS(1,MATCH(K$3,INDIRECT("'DA Injection'!"&amp;"2:2"),0)),"$1","")),'DA Injection'!$P:$P,"Plan",'DA Injection'!$G:$G,$B84)+SUMIFS(INDIRECT("'DA Injection'!"&amp;SUBSTITUTE(ADDRESS(1,MATCH(K$3,INDIRECT("'DA Injection'!"&amp;"2:2"),0)+1),"$1","")&amp;":"&amp;SUBSTITUTE(ADDRESS(1,MATCH(K$3,INDIRECT("'DA Injection'!"&amp;"2:2"),0)+1),"$1","")),'DA Injection'!$P:$P,"Plan",'DA Injection'!$G:$G,$B84))*$F84*$G84</f>
        <v>0</v>
      </c>
      <c r="L84" s="284">
        <f ca="1">(SUMIFS(INDIRECT("'DA Injection'!"&amp;SUBSTITUTE(ADDRESS(1,MATCH(L$3,INDIRECT("'DA Injection'!"&amp;"2:2"),0)),"$1","")&amp;":"&amp;SUBSTITUTE(ADDRESS(1,MATCH(L$3,INDIRECT("'DA Injection'!"&amp;"2:2"),0)),"$1","")),'DA Injection'!$P:$P,"Plan",'DA Injection'!$G:$G,$B84)+SUMIFS(INDIRECT("'DA Injection'!"&amp;SUBSTITUTE(ADDRESS(1,MATCH(L$3,INDIRECT("'DA Injection'!"&amp;"2:2"),0)+1),"$1","")&amp;":"&amp;SUBSTITUTE(ADDRESS(1,MATCH(L$3,INDIRECT("'DA Injection'!"&amp;"2:2"),0)+1),"$1","")),'DA Injection'!$P:$P,"Plan",'DA Injection'!$G:$G,$B84))*$F84*$G84</f>
        <v>0</v>
      </c>
      <c r="M84" s="284">
        <f ca="1">(SUMIFS(INDIRECT("'DA Injection'!"&amp;SUBSTITUTE(ADDRESS(1,MATCH(M$3,INDIRECT("'DA Injection'!"&amp;"2:2"),0)),"$1","")&amp;":"&amp;SUBSTITUTE(ADDRESS(1,MATCH(M$3,INDIRECT("'DA Injection'!"&amp;"2:2"),0)),"$1","")),'DA Injection'!$P:$P,"Plan",'DA Injection'!$G:$G,$B84)+SUMIFS(INDIRECT("'DA Injection'!"&amp;SUBSTITUTE(ADDRESS(1,MATCH(M$3,INDIRECT("'DA Injection'!"&amp;"2:2"),0)+1),"$1","")&amp;":"&amp;SUBSTITUTE(ADDRESS(1,MATCH(M$3,INDIRECT("'DA Injection'!"&amp;"2:2"),0)+1),"$1","")),'DA Injection'!$P:$P,"Plan",'DA Injection'!$G:$G,$B84))*$F84*$G84</f>
        <v>0</v>
      </c>
      <c r="N84" s="284">
        <f ca="1">(SUMIFS(INDIRECT("'DA Injection'!"&amp;SUBSTITUTE(ADDRESS(1,MATCH(N$3,INDIRECT("'DA Injection'!"&amp;"2:2"),0)),"$1","")&amp;":"&amp;SUBSTITUTE(ADDRESS(1,MATCH(N$3,INDIRECT("'DA Injection'!"&amp;"2:2"),0)),"$1","")),'DA Injection'!$P:$P,"Plan",'DA Injection'!$G:$G,$B84)+SUMIFS(INDIRECT("'DA Injection'!"&amp;SUBSTITUTE(ADDRESS(1,MATCH(N$3,INDIRECT("'DA Injection'!"&amp;"2:2"),0)+1),"$1","")&amp;":"&amp;SUBSTITUTE(ADDRESS(1,MATCH(N$3,INDIRECT("'DA Injection'!"&amp;"2:2"),0)+1),"$1","")),'DA Injection'!$P:$P,"Plan",'DA Injection'!$G:$G,$B84))*$F84*$G84</f>
        <v>0</v>
      </c>
      <c r="O84" s="284">
        <f ca="1">(SUMIFS(INDIRECT("'DA Injection'!"&amp;SUBSTITUTE(ADDRESS(1,MATCH(O$3,INDIRECT("'DA Injection'!"&amp;"2:2"),0)),"$1","")&amp;":"&amp;SUBSTITUTE(ADDRESS(1,MATCH(O$3,INDIRECT("'DA Injection'!"&amp;"2:2"),0)),"$1","")),'DA Injection'!$P:$P,"Plan",'DA Injection'!$G:$G,$B84)+SUMIFS(INDIRECT("'DA Injection'!"&amp;SUBSTITUTE(ADDRESS(1,MATCH(O$3,INDIRECT("'DA Injection'!"&amp;"2:2"),0)+1),"$1","")&amp;":"&amp;SUBSTITUTE(ADDRESS(1,MATCH(O$3,INDIRECT("'DA Injection'!"&amp;"2:2"),0)+1),"$1","")),'DA Injection'!$P:$P,"Plan",'DA Injection'!$G:$G,$B84))*$F84*$G84</f>
        <v>0</v>
      </c>
      <c r="P84" s="284">
        <f ca="1">(SUMIFS(INDIRECT("'DA Injection'!"&amp;SUBSTITUTE(ADDRESS(1,MATCH(P$3,INDIRECT("'DA Injection'!"&amp;"2:2"),0)),"$1","")&amp;":"&amp;SUBSTITUTE(ADDRESS(1,MATCH(P$3,INDIRECT("'DA Injection'!"&amp;"2:2"),0)),"$1","")),'DA Injection'!$P:$P,"Plan",'DA Injection'!$G:$G,$B84)+SUMIFS(INDIRECT("'DA Injection'!"&amp;SUBSTITUTE(ADDRESS(1,MATCH(P$3,INDIRECT("'DA Injection'!"&amp;"2:2"),0)+1),"$1","")&amp;":"&amp;SUBSTITUTE(ADDRESS(1,MATCH(P$3,INDIRECT("'DA Injection'!"&amp;"2:2"),0)+1),"$1","")),'DA Injection'!$P:$P,"Plan",'DA Injection'!$G:$G,$B84))*$F84*$G84</f>
        <v>0</v>
      </c>
      <c r="Q84" s="284">
        <f ca="1">(SUMIFS(INDIRECT("'DA Injection'!"&amp;SUBSTITUTE(ADDRESS(1,MATCH(Q$3,INDIRECT("'DA Injection'!"&amp;"2:2"),0)),"$1","")&amp;":"&amp;SUBSTITUTE(ADDRESS(1,MATCH(Q$3,INDIRECT("'DA Injection'!"&amp;"2:2"),0)),"$1","")),'DA Injection'!$P:$P,"Plan",'DA Injection'!$G:$G,$B84)+SUMIFS(INDIRECT("'DA Injection'!"&amp;SUBSTITUTE(ADDRESS(1,MATCH(Q$3,INDIRECT("'DA Injection'!"&amp;"2:2"),0)+1),"$1","")&amp;":"&amp;SUBSTITUTE(ADDRESS(1,MATCH(Q$3,INDIRECT("'DA Injection'!"&amp;"2:2"),0)+1),"$1","")),'DA Injection'!$P:$P,"Plan",'DA Injection'!$G:$G,$B84))*$F84*$G84</f>
        <v>0</v>
      </c>
      <c r="R84" s="284">
        <f ca="1">(SUMIFS(INDIRECT("'DA Injection'!"&amp;SUBSTITUTE(ADDRESS(1,MATCH(R$3,INDIRECT("'DA Injection'!"&amp;"2:2"),0)),"$1","")&amp;":"&amp;SUBSTITUTE(ADDRESS(1,MATCH(R$3,INDIRECT("'DA Injection'!"&amp;"2:2"),0)),"$1","")),'DA Injection'!$P:$P,"Plan",'DA Injection'!$G:$G,$B84)+SUMIFS(INDIRECT("'DA Injection'!"&amp;SUBSTITUTE(ADDRESS(1,MATCH(R$3,INDIRECT("'DA Injection'!"&amp;"2:2"),0)+1),"$1","")&amp;":"&amp;SUBSTITUTE(ADDRESS(1,MATCH(R$3,INDIRECT("'DA Injection'!"&amp;"2:2"),0)+1),"$1","")),'DA Injection'!$P:$P,"Plan",'DA Injection'!$G:$G,$B84))*$F84*$G84</f>
        <v>0</v>
      </c>
    </row>
    <row r="85" spans="2:18">
      <c r="B85" s="282" t="s">
        <v>219</v>
      </c>
      <c r="C85" s="282">
        <f>IFERROR(VLOOKUP(B85,'Code List'!B:J,2,0),"")</f>
        <v>31</v>
      </c>
      <c r="D85" s="205" t="str">
        <f>IFERROR(VLOOKUP(B85,'Code List'!B:J,8,0),"")</f>
        <v>0103-003108</v>
      </c>
      <c r="E85" s="205" t="str">
        <f>IFERROR(VLOOKUP(B85,'Code List'!B:J,7,0),"")</f>
        <v>ABS</v>
      </c>
      <c r="F85" s="205">
        <v>1</v>
      </c>
      <c r="G85" s="201">
        <f>VLOOKUP(B85,'Code List'!B:J,9,0)</f>
        <v>143.80000000000001</v>
      </c>
      <c r="H85" s="367">
        <f t="shared" ca="1" si="3"/>
        <v>0</v>
      </c>
      <c r="I85" s="284">
        <f ca="1">(SUMIFS(INDIRECT("'DA Injection'!"&amp;SUBSTITUTE(ADDRESS(1,MATCH(I$3,INDIRECT("'DA Injection'!"&amp;"2:2"),0)),"$1","")&amp;":"&amp;SUBSTITUTE(ADDRESS(1,MATCH(I$3,INDIRECT("'DA Injection'!"&amp;"2:2"),0)),"$1","")),'DA Injection'!$P:$P,"Plan",'DA Injection'!$G:$G,$B85)+SUMIFS(INDIRECT("'DA Injection'!"&amp;SUBSTITUTE(ADDRESS(1,MATCH(I$3,INDIRECT("'DA Injection'!"&amp;"2:2"),0)+1),"$1","")&amp;":"&amp;SUBSTITUTE(ADDRESS(1,MATCH(I$3,INDIRECT("'DA Injection'!"&amp;"2:2"),0)+1),"$1","")),'DA Injection'!$P:$P,"Plan",'DA Injection'!$G:$G,$B85))*$F85*$G85</f>
        <v>0</v>
      </c>
      <c r="J85" s="284">
        <f ca="1">(SUMIFS(INDIRECT("'DA Injection'!"&amp;SUBSTITUTE(ADDRESS(1,MATCH(J$3,INDIRECT("'DA Injection'!"&amp;"2:2"),0)),"$1","")&amp;":"&amp;SUBSTITUTE(ADDRESS(1,MATCH(J$3,INDIRECT("'DA Injection'!"&amp;"2:2"),0)),"$1","")),'DA Injection'!$P:$P,"Plan",'DA Injection'!$G:$G,$B85)+SUMIFS(INDIRECT("'DA Injection'!"&amp;SUBSTITUTE(ADDRESS(1,MATCH(J$3,INDIRECT("'DA Injection'!"&amp;"2:2"),0)+1),"$1","")&amp;":"&amp;SUBSTITUTE(ADDRESS(1,MATCH(J$3,INDIRECT("'DA Injection'!"&amp;"2:2"),0)+1),"$1","")),'DA Injection'!$P:$P,"Plan",'DA Injection'!$G:$G,$B85))*$F85*$G85</f>
        <v>0</v>
      </c>
      <c r="K85" s="284">
        <f ca="1">(SUMIFS(INDIRECT("'DA Injection'!"&amp;SUBSTITUTE(ADDRESS(1,MATCH(K$3,INDIRECT("'DA Injection'!"&amp;"2:2"),0)),"$1","")&amp;":"&amp;SUBSTITUTE(ADDRESS(1,MATCH(K$3,INDIRECT("'DA Injection'!"&amp;"2:2"),0)),"$1","")),'DA Injection'!$P:$P,"Plan",'DA Injection'!$G:$G,$B85)+SUMIFS(INDIRECT("'DA Injection'!"&amp;SUBSTITUTE(ADDRESS(1,MATCH(K$3,INDIRECT("'DA Injection'!"&amp;"2:2"),0)+1),"$1","")&amp;":"&amp;SUBSTITUTE(ADDRESS(1,MATCH(K$3,INDIRECT("'DA Injection'!"&amp;"2:2"),0)+1),"$1","")),'DA Injection'!$P:$P,"Plan",'DA Injection'!$G:$G,$B85))*$F85*$G85</f>
        <v>0</v>
      </c>
      <c r="L85" s="284">
        <f ca="1">(SUMIFS(INDIRECT("'DA Injection'!"&amp;SUBSTITUTE(ADDRESS(1,MATCH(L$3,INDIRECT("'DA Injection'!"&amp;"2:2"),0)),"$1","")&amp;":"&amp;SUBSTITUTE(ADDRESS(1,MATCH(L$3,INDIRECT("'DA Injection'!"&amp;"2:2"),0)),"$1","")),'DA Injection'!$P:$P,"Plan",'DA Injection'!$G:$G,$B85)+SUMIFS(INDIRECT("'DA Injection'!"&amp;SUBSTITUTE(ADDRESS(1,MATCH(L$3,INDIRECT("'DA Injection'!"&amp;"2:2"),0)+1),"$1","")&amp;":"&amp;SUBSTITUTE(ADDRESS(1,MATCH(L$3,INDIRECT("'DA Injection'!"&amp;"2:2"),0)+1),"$1","")),'DA Injection'!$P:$P,"Plan",'DA Injection'!$G:$G,$B85))*$F85*$G85</f>
        <v>0</v>
      </c>
      <c r="M85" s="284">
        <f ca="1">(SUMIFS(INDIRECT("'DA Injection'!"&amp;SUBSTITUTE(ADDRESS(1,MATCH(M$3,INDIRECT("'DA Injection'!"&amp;"2:2"),0)),"$1","")&amp;":"&amp;SUBSTITUTE(ADDRESS(1,MATCH(M$3,INDIRECT("'DA Injection'!"&amp;"2:2"),0)),"$1","")),'DA Injection'!$P:$P,"Plan",'DA Injection'!$G:$G,$B85)+SUMIFS(INDIRECT("'DA Injection'!"&amp;SUBSTITUTE(ADDRESS(1,MATCH(M$3,INDIRECT("'DA Injection'!"&amp;"2:2"),0)+1),"$1","")&amp;":"&amp;SUBSTITUTE(ADDRESS(1,MATCH(M$3,INDIRECT("'DA Injection'!"&amp;"2:2"),0)+1),"$1","")),'DA Injection'!$P:$P,"Plan",'DA Injection'!$G:$G,$B85))*$F85*$G85</f>
        <v>0</v>
      </c>
      <c r="N85" s="284">
        <f ca="1">(SUMIFS(INDIRECT("'DA Injection'!"&amp;SUBSTITUTE(ADDRESS(1,MATCH(N$3,INDIRECT("'DA Injection'!"&amp;"2:2"),0)),"$1","")&amp;":"&amp;SUBSTITUTE(ADDRESS(1,MATCH(N$3,INDIRECT("'DA Injection'!"&amp;"2:2"),0)),"$1","")),'DA Injection'!$P:$P,"Plan",'DA Injection'!$G:$G,$B85)+SUMIFS(INDIRECT("'DA Injection'!"&amp;SUBSTITUTE(ADDRESS(1,MATCH(N$3,INDIRECT("'DA Injection'!"&amp;"2:2"),0)+1),"$1","")&amp;":"&amp;SUBSTITUTE(ADDRESS(1,MATCH(N$3,INDIRECT("'DA Injection'!"&amp;"2:2"),0)+1),"$1","")),'DA Injection'!$P:$P,"Plan",'DA Injection'!$G:$G,$B85))*$F85*$G85</f>
        <v>0</v>
      </c>
      <c r="O85" s="284">
        <f ca="1">(SUMIFS(INDIRECT("'DA Injection'!"&amp;SUBSTITUTE(ADDRESS(1,MATCH(O$3,INDIRECT("'DA Injection'!"&amp;"2:2"),0)),"$1","")&amp;":"&amp;SUBSTITUTE(ADDRESS(1,MATCH(O$3,INDIRECT("'DA Injection'!"&amp;"2:2"),0)),"$1","")),'DA Injection'!$P:$P,"Plan",'DA Injection'!$G:$G,$B85)+SUMIFS(INDIRECT("'DA Injection'!"&amp;SUBSTITUTE(ADDRESS(1,MATCH(O$3,INDIRECT("'DA Injection'!"&amp;"2:2"),0)+1),"$1","")&amp;":"&amp;SUBSTITUTE(ADDRESS(1,MATCH(O$3,INDIRECT("'DA Injection'!"&amp;"2:2"),0)+1),"$1","")),'DA Injection'!$P:$P,"Plan",'DA Injection'!$G:$G,$B85))*$F85*$G85</f>
        <v>0</v>
      </c>
      <c r="P85" s="284">
        <f ca="1">(SUMIFS(INDIRECT("'DA Injection'!"&amp;SUBSTITUTE(ADDRESS(1,MATCH(P$3,INDIRECT("'DA Injection'!"&amp;"2:2"),0)),"$1","")&amp;":"&amp;SUBSTITUTE(ADDRESS(1,MATCH(P$3,INDIRECT("'DA Injection'!"&amp;"2:2"),0)),"$1","")),'DA Injection'!$P:$P,"Plan",'DA Injection'!$G:$G,$B85)+SUMIFS(INDIRECT("'DA Injection'!"&amp;SUBSTITUTE(ADDRESS(1,MATCH(P$3,INDIRECT("'DA Injection'!"&amp;"2:2"),0)+1),"$1","")&amp;":"&amp;SUBSTITUTE(ADDRESS(1,MATCH(P$3,INDIRECT("'DA Injection'!"&amp;"2:2"),0)+1),"$1","")),'DA Injection'!$P:$P,"Plan",'DA Injection'!$G:$G,$B85))*$F85*$G85</f>
        <v>0</v>
      </c>
      <c r="Q85" s="284">
        <f ca="1">(SUMIFS(INDIRECT("'DA Injection'!"&amp;SUBSTITUTE(ADDRESS(1,MATCH(Q$3,INDIRECT("'DA Injection'!"&amp;"2:2"),0)),"$1","")&amp;":"&amp;SUBSTITUTE(ADDRESS(1,MATCH(Q$3,INDIRECT("'DA Injection'!"&amp;"2:2"),0)),"$1","")),'DA Injection'!$P:$P,"Plan",'DA Injection'!$G:$G,$B85)+SUMIFS(INDIRECT("'DA Injection'!"&amp;SUBSTITUTE(ADDRESS(1,MATCH(Q$3,INDIRECT("'DA Injection'!"&amp;"2:2"),0)+1),"$1","")&amp;":"&amp;SUBSTITUTE(ADDRESS(1,MATCH(Q$3,INDIRECT("'DA Injection'!"&amp;"2:2"),0)+1),"$1","")),'DA Injection'!$P:$P,"Plan",'DA Injection'!$G:$G,$B85))*$F85*$G85</f>
        <v>0</v>
      </c>
      <c r="R85" s="284">
        <f ca="1">(SUMIFS(INDIRECT("'DA Injection'!"&amp;SUBSTITUTE(ADDRESS(1,MATCH(R$3,INDIRECT("'DA Injection'!"&amp;"2:2"),0)),"$1","")&amp;":"&amp;SUBSTITUTE(ADDRESS(1,MATCH(R$3,INDIRECT("'DA Injection'!"&amp;"2:2"),0)),"$1","")),'DA Injection'!$P:$P,"Plan",'DA Injection'!$G:$G,$B85)+SUMIFS(INDIRECT("'DA Injection'!"&amp;SUBSTITUTE(ADDRESS(1,MATCH(R$3,INDIRECT("'DA Injection'!"&amp;"2:2"),0)+1),"$1","")&amp;":"&amp;SUBSTITUTE(ADDRESS(1,MATCH(R$3,INDIRECT("'DA Injection'!"&amp;"2:2"),0)+1),"$1","")),'DA Injection'!$P:$P,"Plan",'DA Injection'!$G:$G,$B85))*$F85*$G85</f>
        <v>0</v>
      </c>
    </row>
    <row r="86" spans="2:18" ht="25.5">
      <c r="B86" s="282" t="s">
        <v>170</v>
      </c>
      <c r="C86" s="282">
        <f>IFERROR(VLOOKUP(B86,'Code List'!B:J,2,0),"")</f>
        <v>33</v>
      </c>
      <c r="D86" s="205" t="str">
        <f>IFERROR(VLOOKUP(B86,'Code List'!B:J,8,0),"")</f>
        <v>0103-001846H
0103-002777</v>
      </c>
      <c r="E86" s="205" t="str">
        <f>IFERROR(VLOOKUP(B86,'Code List'!B:J,7,0),"")</f>
        <v>PP,
M/B(PP)</v>
      </c>
      <c r="F86" s="205">
        <v>0.96</v>
      </c>
      <c r="G86" s="201">
        <f>VLOOKUP(B86,'Code List'!B:J,9,0)</f>
        <v>41.3</v>
      </c>
      <c r="H86" s="367">
        <f t="shared" ca="1" si="3"/>
        <v>1308384</v>
      </c>
      <c r="I86" s="284">
        <f ca="1">(SUMIFS(INDIRECT("'DA Injection'!"&amp;SUBSTITUTE(ADDRESS(1,MATCH(I$3,INDIRECT("'DA Injection'!"&amp;"2:2"),0)),"$1","")&amp;":"&amp;SUBSTITUTE(ADDRESS(1,MATCH(I$3,INDIRECT("'DA Injection'!"&amp;"2:2"),0)),"$1","")),'DA Injection'!$P:$P,"Plan",'DA Injection'!$G:$G,$B86)+SUMIFS(INDIRECT("'DA Injection'!"&amp;SUBSTITUTE(ADDRESS(1,MATCH(I$3,INDIRECT("'DA Injection'!"&amp;"2:2"),0)+1),"$1","")&amp;":"&amp;SUBSTITUTE(ADDRESS(1,MATCH(I$3,INDIRECT("'DA Injection'!"&amp;"2:2"),0)+1),"$1","")),'DA Injection'!$P:$P,"Plan",'DA Injection'!$G:$G,$B86))*$F86*$G86</f>
        <v>130838.39999999999</v>
      </c>
      <c r="J86" s="284">
        <f ca="1">(SUMIFS(INDIRECT("'DA Injection'!"&amp;SUBSTITUTE(ADDRESS(1,MATCH(J$3,INDIRECT("'DA Injection'!"&amp;"2:2"),0)),"$1","")&amp;":"&amp;SUBSTITUTE(ADDRESS(1,MATCH(J$3,INDIRECT("'DA Injection'!"&amp;"2:2"),0)),"$1","")),'DA Injection'!$P:$P,"Plan",'DA Injection'!$G:$G,$B86)+SUMIFS(INDIRECT("'DA Injection'!"&amp;SUBSTITUTE(ADDRESS(1,MATCH(J$3,INDIRECT("'DA Injection'!"&amp;"2:2"),0)+1),"$1","")&amp;":"&amp;SUBSTITUTE(ADDRESS(1,MATCH(J$3,INDIRECT("'DA Injection'!"&amp;"2:2"),0)+1),"$1","")),'DA Injection'!$P:$P,"Plan",'DA Injection'!$G:$G,$B86))*$F86*$G86</f>
        <v>130838.39999999999</v>
      </c>
      <c r="K86" s="284">
        <f ca="1">(SUMIFS(INDIRECT("'DA Injection'!"&amp;SUBSTITUTE(ADDRESS(1,MATCH(K$3,INDIRECT("'DA Injection'!"&amp;"2:2"),0)),"$1","")&amp;":"&amp;SUBSTITUTE(ADDRESS(1,MATCH(K$3,INDIRECT("'DA Injection'!"&amp;"2:2"),0)),"$1","")),'DA Injection'!$P:$P,"Plan",'DA Injection'!$G:$G,$B86)+SUMIFS(INDIRECT("'DA Injection'!"&amp;SUBSTITUTE(ADDRESS(1,MATCH(K$3,INDIRECT("'DA Injection'!"&amp;"2:2"),0)+1),"$1","")&amp;":"&amp;SUBSTITUTE(ADDRESS(1,MATCH(K$3,INDIRECT("'DA Injection'!"&amp;"2:2"),0)+1),"$1","")),'DA Injection'!$P:$P,"Plan",'DA Injection'!$G:$G,$B86))*$F86*$G86</f>
        <v>130838.39999999999</v>
      </c>
      <c r="L86" s="284">
        <f ca="1">(SUMIFS(INDIRECT("'DA Injection'!"&amp;SUBSTITUTE(ADDRESS(1,MATCH(L$3,INDIRECT("'DA Injection'!"&amp;"2:2"),0)),"$1","")&amp;":"&amp;SUBSTITUTE(ADDRESS(1,MATCH(L$3,INDIRECT("'DA Injection'!"&amp;"2:2"),0)),"$1","")),'DA Injection'!$P:$P,"Plan",'DA Injection'!$G:$G,$B86)+SUMIFS(INDIRECT("'DA Injection'!"&amp;SUBSTITUTE(ADDRESS(1,MATCH(L$3,INDIRECT("'DA Injection'!"&amp;"2:2"),0)+1),"$1","")&amp;":"&amp;SUBSTITUTE(ADDRESS(1,MATCH(L$3,INDIRECT("'DA Injection'!"&amp;"2:2"),0)+1),"$1","")),'DA Injection'!$P:$P,"Plan",'DA Injection'!$G:$G,$B86))*$F86*$G86</f>
        <v>130838.39999999999</v>
      </c>
      <c r="M86" s="284">
        <f ca="1">(SUMIFS(INDIRECT("'DA Injection'!"&amp;SUBSTITUTE(ADDRESS(1,MATCH(M$3,INDIRECT("'DA Injection'!"&amp;"2:2"),0)),"$1","")&amp;":"&amp;SUBSTITUTE(ADDRESS(1,MATCH(M$3,INDIRECT("'DA Injection'!"&amp;"2:2"),0)),"$1","")),'DA Injection'!$P:$P,"Plan",'DA Injection'!$G:$G,$B86)+SUMIFS(INDIRECT("'DA Injection'!"&amp;SUBSTITUTE(ADDRESS(1,MATCH(M$3,INDIRECT("'DA Injection'!"&amp;"2:2"),0)+1),"$1","")&amp;":"&amp;SUBSTITUTE(ADDRESS(1,MATCH(M$3,INDIRECT("'DA Injection'!"&amp;"2:2"),0)+1),"$1","")),'DA Injection'!$P:$P,"Plan",'DA Injection'!$G:$G,$B86))*$F86*$G86</f>
        <v>130838.39999999999</v>
      </c>
      <c r="N86" s="284">
        <f ca="1">(SUMIFS(INDIRECT("'DA Injection'!"&amp;SUBSTITUTE(ADDRESS(1,MATCH(N$3,INDIRECT("'DA Injection'!"&amp;"2:2"),0)),"$1","")&amp;":"&amp;SUBSTITUTE(ADDRESS(1,MATCH(N$3,INDIRECT("'DA Injection'!"&amp;"2:2"),0)),"$1","")),'DA Injection'!$P:$P,"Plan",'DA Injection'!$G:$G,$B86)+SUMIFS(INDIRECT("'DA Injection'!"&amp;SUBSTITUTE(ADDRESS(1,MATCH(N$3,INDIRECT("'DA Injection'!"&amp;"2:2"),0)+1),"$1","")&amp;":"&amp;SUBSTITUTE(ADDRESS(1,MATCH(N$3,INDIRECT("'DA Injection'!"&amp;"2:2"),0)+1),"$1","")),'DA Injection'!$P:$P,"Plan",'DA Injection'!$G:$G,$B86))*$F86*$G86</f>
        <v>130838.39999999999</v>
      </c>
      <c r="O86" s="284">
        <f ca="1">(SUMIFS(INDIRECT("'DA Injection'!"&amp;SUBSTITUTE(ADDRESS(1,MATCH(O$3,INDIRECT("'DA Injection'!"&amp;"2:2"),0)),"$1","")&amp;":"&amp;SUBSTITUTE(ADDRESS(1,MATCH(O$3,INDIRECT("'DA Injection'!"&amp;"2:2"),0)),"$1","")),'DA Injection'!$P:$P,"Plan",'DA Injection'!$G:$G,$B86)+SUMIFS(INDIRECT("'DA Injection'!"&amp;SUBSTITUTE(ADDRESS(1,MATCH(O$3,INDIRECT("'DA Injection'!"&amp;"2:2"),0)+1),"$1","")&amp;":"&amp;SUBSTITUTE(ADDRESS(1,MATCH(O$3,INDIRECT("'DA Injection'!"&amp;"2:2"),0)+1),"$1","")),'DA Injection'!$P:$P,"Plan",'DA Injection'!$G:$G,$B86))*$F86*$G86</f>
        <v>130838.39999999999</v>
      </c>
      <c r="P86" s="284">
        <f ca="1">(SUMIFS(INDIRECT("'DA Injection'!"&amp;SUBSTITUTE(ADDRESS(1,MATCH(P$3,INDIRECT("'DA Injection'!"&amp;"2:2"),0)),"$1","")&amp;":"&amp;SUBSTITUTE(ADDRESS(1,MATCH(P$3,INDIRECT("'DA Injection'!"&amp;"2:2"),0)),"$1","")),'DA Injection'!$P:$P,"Plan",'DA Injection'!$G:$G,$B86)+SUMIFS(INDIRECT("'DA Injection'!"&amp;SUBSTITUTE(ADDRESS(1,MATCH(P$3,INDIRECT("'DA Injection'!"&amp;"2:2"),0)+1),"$1","")&amp;":"&amp;SUBSTITUTE(ADDRESS(1,MATCH(P$3,INDIRECT("'DA Injection'!"&amp;"2:2"),0)+1),"$1","")),'DA Injection'!$P:$P,"Plan",'DA Injection'!$G:$G,$B86))*$F86*$G86</f>
        <v>130838.39999999999</v>
      </c>
      <c r="Q86" s="284">
        <f ca="1">(SUMIFS(INDIRECT("'DA Injection'!"&amp;SUBSTITUTE(ADDRESS(1,MATCH(Q$3,INDIRECT("'DA Injection'!"&amp;"2:2"),0)),"$1","")&amp;":"&amp;SUBSTITUTE(ADDRESS(1,MATCH(Q$3,INDIRECT("'DA Injection'!"&amp;"2:2"),0)),"$1","")),'DA Injection'!$P:$P,"Plan",'DA Injection'!$G:$G,$B86)+SUMIFS(INDIRECT("'DA Injection'!"&amp;SUBSTITUTE(ADDRESS(1,MATCH(Q$3,INDIRECT("'DA Injection'!"&amp;"2:2"),0)+1),"$1","")&amp;":"&amp;SUBSTITUTE(ADDRESS(1,MATCH(Q$3,INDIRECT("'DA Injection'!"&amp;"2:2"),0)+1),"$1","")),'DA Injection'!$P:$P,"Plan",'DA Injection'!$G:$G,$B86))*$F86*$G86</f>
        <v>130838.39999999999</v>
      </c>
      <c r="R86" s="284">
        <f ca="1">(SUMIFS(INDIRECT("'DA Injection'!"&amp;SUBSTITUTE(ADDRESS(1,MATCH(R$3,INDIRECT("'DA Injection'!"&amp;"2:2"),0)),"$1","")&amp;":"&amp;SUBSTITUTE(ADDRESS(1,MATCH(R$3,INDIRECT("'DA Injection'!"&amp;"2:2"),0)),"$1","")),'DA Injection'!$P:$P,"Plan",'DA Injection'!$G:$G,$B86)+SUMIFS(INDIRECT("'DA Injection'!"&amp;SUBSTITUTE(ADDRESS(1,MATCH(R$3,INDIRECT("'DA Injection'!"&amp;"2:2"),0)+1),"$1","")&amp;":"&amp;SUBSTITUTE(ADDRESS(1,MATCH(R$3,INDIRECT("'DA Injection'!"&amp;"2:2"),0)+1),"$1","")),'DA Injection'!$P:$P,"Plan",'DA Injection'!$G:$G,$B86))*$F86*$G86</f>
        <v>130838.39999999999</v>
      </c>
    </row>
    <row r="87" spans="2:18">
      <c r="B87" s="300" t="s">
        <v>170</v>
      </c>
      <c r="C87" s="300"/>
      <c r="D87" s="301" t="s">
        <v>982</v>
      </c>
      <c r="E87" s="301"/>
      <c r="F87" s="301">
        <v>0.04</v>
      </c>
      <c r="G87" s="300">
        <f>VLOOKUP(B87,'Code List'!B:J,9,0)</f>
        <v>41.3</v>
      </c>
      <c r="H87" s="367">
        <f t="shared" ca="1" si="3"/>
        <v>54515.999999999993</v>
      </c>
      <c r="I87" s="284">
        <f ca="1">(SUMIFS(INDIRECT("'DA Injection'!"&amp;SUBSTITUTE(ADDRESS(1,MATCH(I$3,INDIRECT("'DA Injection'!"&amp;"2:2"),0)),"$1","")&amp;":"&amp;SUBSTITUTE(ADDRESS(1,MATCH(I$3,INDIRECT("'DA Injection'!"&amp;"2:2"),0)),"$1","")),'DA Injection'!$P:$P,"Plan",'DA Injection'!$G:$G,$B87)+SUMIFS(INDIRECT("'DA Injection'!"&amp;SUBSTITUTE(ADDRESS(1,MATCH(I$3,INDIRECT("'DA Injection'!"&amp;"2:2"),0)+1),"$1","")&amp;":"&amp;SUBSTITUTE(ADDRESS(1,MATCH(I$3,INDIRECT("'DA Injection'!"&amp;"2:2"),0)+1),"$1","")),'DA Injection'!$P:$P,"Plan",'DA Injection'!$G:$G,$B87))*$F87*$G87</f>
        <v>5451.5999999999995</v>
      </c>
      <c r="J87" s="284">
        <f ca="1">(SUMIFS(INDIRECT("'DA Injection'!"&amp;SUBSTITUTE(ADDRESS(1,MATCH(J$3,INDIRECT("'DA Injection'!"&amp;"2:2"),0)),"$1","")&amp;":"&amp;SUBSTITUTE(ADDRESS(1,MATCH(J$3,INDIRECT("'DA Injection'!"&amp;"2:2"),0)),"$1","")),'DA Injection'!$P:$P,"Plan",'DA Injection'!$G:$G,$B87)+SUMIFS(INDIRECT("'DA Injection'!"&amp;SUBSTITUTE(ADDRESS(1,MATCH(J$3,INDIRECT("'DA Injection'!"&amp;"2:2"),0)+1),"$1","")&amp;":"&amp;SUBSTITUTE(ADDRESS(1,MATCH(J$3,INDIRECT("'DA Injection'!"&amp;"2:2"),0)+1),"$1","")),'DA Injection'!$P:$P,"Plan",'DA Injection'!$G:$G,$B87))*$F87*$G87</f>
        <v>5451.5999999999995</v>
      </c>
      <c r="K87" s="284">
        <f ca="1">(SUMIFS(INDIRECT("'DA Injection'!"&amp;SUBSTITUTE(ADDRESS(1,MATCH(K$3,INDIRECT("'DA Injection'!"&amp;"2:2"),0)),"$1","")&amp;":"&amp;SUBSTITUTE(ADDRESS(1,MATCH(K$3,INDIRECT("'DA Injection'!"&amp;"2:2"),0)),"$1","")),'DA Injection'!$P:$P,"Plan",'DA Injection'!$G:$G,$B87)+SUMIFS(INDIRECT("'DA Injection'!"&amp;SUBSTITUTE(ADDRESS(1,MATCH(K$3,INDIRECT("'DA Injection'!"&amp;"2:2"),0)+1),"$1","")&amp;":"&amp;SUBSTITUTE(ADDRESS(1,MATCH(K$3,INDIRECT("'DA Injection'!"&amp;"2:2"),0)+1),"$1","")),'DA Injection'!$P:$P,"Plan",'DA Injection'!$G:$G,$B87))*$F87*$G87</f>
        <v>5451.5999999999995</v>
      </c>
      <c r="L87" s="284">
        <f ca="1">(SUMIFS(INDIRECT("'DA Injection'!"&amp;SUBSTITUTE(ADDRESS(1,MATCH(L$3,INDIRECT("'DA Injection'!"&amp;"2:2"),0)),"$1","")&amp;":"&amp;SUBSTITUTE(ADDRESS(1,MATCH(L$3,INDIRECT("'DA Injection'!"&amp;"2:2"),0)),"$1","")),'DA Injection'!$P:$P,"Plan",'DA Injection'!$G:$G,$B87)+SUMIFS(INDIRECT("'DA Injection'!"&amp;SUBSTITUTE(ADDRESS(1,MATCH(L$3,INDIRECT("'DA Injection'!"&amp;"2:2"),0)+1),"$1","")&amp;":"&amp;SUBSTITUTE(ADDRESS(1,MATCH(L$3,INDIRECT("'DA Injection'!"&amp;"2:2"),0)+1),"$1","")),'DA Injection'!$P:$P,"Plan",'DA Injection'!$G:$G,$B87))*$F87*$G87</f>
        <v>5451.5999999999995</v>
      </c>
      <c r="M87" s="284">
        <f ca="1">(SUMIFS(INDIRECT("'DA Injection'!"&amp;SUBSTITUTE(ADDRESS(1,MATCH(M$3,INDIRECT("'DA Injection'!"&amp;"2:2"),0)),"$1","")&amp;":"&amp;SUBSTITUTE(ADDRESS(1,MATCH(M$3,INDIRECT("'DA Injection'!"&amp;"2:2"),0)),"$1","")),'DA Injection'!$P:$P,"Plan",'DA Injection'!$G:$G,$B87)+SUMIFS(INDIRECT("'DA Injection'!"&amp;SUBSTITUTE(ADDRESS(1,MATCH(M$3,INDIRECT("'DA Injection'!"&amp;"2:2"),0)+1),"$1","")&amp;":"&amp;SUBSTITUTE(ADDRESS(1,MATCH(M$3,INDIRECT("'DA Injection'!"&amp;"2:2"),0)+1),"$1","")),'DA Injection'!$P:$P,"Plan",'DA Injection'!$G:$G,$B87))*$F87*$G87</f>
        <v>5451.5999999999995</v>
      </c>
      <c r="N87" s="284">
        <f ca="1">(SUMIFS(INDIRECT("'DA Injection'!"&amp;SUBSTITUTE(ADDRESS(1,MATCH(N$3,INDIRECT("'DA Injection'!"&amp;"2:2"),0)),"$1","")&amp;":"&amp;SUBSTITUTE(ADDRESS(1,MATCH(N$3,INDIRECT("'DA Injection'!"&amp;"2:2"),0)),"$1","")),'DA Injection'!$P:$P,"Plan",'DA Injection'!$G:$G,$B87)+SUMIFS(INDIRECT("'DA Injection'!"&amp;SUBSTITUTE(ADDRESS(1,MATCH(N$3,INDIRECT("'DA Injection'!"&amp;"2:2"),0)+1),"$1","")&amp;":"&amp;SUBSTITUTE(ADDRESS(1,MATCH(N$3,INDIRECT("'DA Injection'!"&amp;"2:2"),0)+1),"$1","")),'DA Injection'!$P:$P,"Plan",'DA Injection'!$G:$G,$B87))*$F87*$G87</f>
        <v>5451.5999999999995</v>
      </c>
      <c r="O87" s="284">
        <f ca="1">(SUMIFS(INDIRECT("'DA Injection'!"&amp;SUBSTITUTE(ADDRESS(1,MATCH(O$3,INDIRECT("'DA Injection'!"&amp;"2:2"),0)),"$1","")&amp;":"&amp;SUBSTITUTE(ADDRESS(1,MATCH(O$3,INDIRECT("'DA Injection'!"&amp;"2:2"),0)),"$1","")),'DA Injection'!$P:$P,"Plan",'DA Injection'!$G:$G,$B87)+SUMIFS(INDIRECT("'DA Injection'!"&amp;SUBSTITUTE(ADDRESS(1,MATCH(O$3,INDIRECT("'DA Injection'!"&amp;"2:2"),0)+1),"$1","")&amp;":"&amp;SUBSTITUTE(ADDRESS(1,MATCH(O$3,INDIRECT("'DA Injection'!"&amp;"2:2"),0)+1),"$1","")),'DA Injection'!$P:$P,"Plan",'DA Injection'!$G:$G,$B87))*$F87*$G87</f>
        <v>5451.5999999999995</v>
      </c>
      <c r="P87" s="284">
        <f ca="1">(SUMIFS(INDIRECT("'DA Injection'!"&amp;SUBSTITUTE(ADDRESS(1,MATCH(P$3,INDIRECT("'DA Injection'!"&amp;"2:2"),0)),"$1","")&amp;":"&amp;SUBSTITUTE(ADDRESS(1,MATCH(P$3,INDIRECT("'DA Injection'!"&amp;"2:2"),0)),"$1","")),'DA Injection'!$P:$P,"Plan",'DA Injection'!$G:$G,$B87)+SUMIFS(INDIRECT("'DA Injection'!"&amp;SUBSTITUTE(ADDRESS(1,MATCH(P$3,INDIRECT("'DA Injection'!"&amp;"2:2"),0)+1),"$1","")&amp;":"&amp;SUBSTITUTE(ADDRESS(1,MATCH(P$3,INDIRECT("'DA Injection'!"&amp;"2:2"),0)+1),"$1","")),'DA Injection'!$P:$P,"Plan",'DA Injection'!$G:$G,$B87))*$F87*$G87</f>
        <v>5451.5999999999995</v>
      </c>
      <c r="Q87" s="284">
        <f ca="1">(SUMIFS(INDIRECT("'DA Injection'!"&amp;SUBSTITUTE(ADDRESS(1,MATCH(Q$3,INDIRECT("'DA Injection'!"&amp;"2:2"),0)),"$1","")&amp;":"&amp;SUBSTITUTE(ADDRESS(1,MATCH(Q$3,INDIRECT("'DA Injection'!"&amp;"2:2"),0)),"$1","")),'DA Injection'!$P:$P,"Plan",'DA Injection'!$G:$G,$B87)+SUMIFS(INDIRECT("'DA Injection'!"&amp;SUBSTITUTE(ADDRESS(1,MATCH(Q$3,INDIRECT("'DA Injection'!"&amp;"2:2"),0)+1),"$1","")&amp;":"&amp;SUBSTITUTE(ADDRESS(1,MATCH(Q$3,INDIRECT("'DA Injection'!"&amp;"2:2"),0)+1),"$1","")),'DA Injection'!$P:$P,"Plan",'DA Injection'!$G:$G,$B87))*$F87*$G87</f>
        <v>5451.5999999999995</v>
      </c>
      <c r="R87" s="284">
        <f ca="1">(SUMIFS(INDIRECT("'DA Injection'!"&amp;SUBSTITUTE(ADDRESS(1,MATCH(R$3,INDIRECT("'DA Injection'!"&amp;"2:2"),0)),"$1","")&amp;":"&amp;SUBSTITUTE(ADDRESS(1,MATCH(R$3,INDIRECT("'DA Injection'!"&amp;"2:2"),0)),"$1","")),'DA Injection'!$P:$P,"Plan",'DA Injection'!$G:$G,$B87)+SUMIFS(INDIRECT("'DA Injection'!"&amp;SUBSTITUTE(ADDRESS(1,MATCH(R$3,INDIRECT("'DA Injection'!"&amp;"2:2"),0)+1),"$1","")&amp;":"&amp;SUBSTITUTE(ADDRESS(1,MATCH(R$3,INDIRECT("'DA Injection'!"&amp;"2:2"),0)+1),"$1","")),'DA Injection'!$P:$P,"Plan",'DA Injection'!$G:$G,$B87))*$F87*$G87</f>
        <v>5451.5999999999995</v>
      </c>
    </row>
    <row r="88" spans="2:18">
      <c r="B88" s="282" t="s">
        <v>37</v>
      </c>
      <c r="C88" s="282">
        <f>IFERROR(VLOOKUP(B88,'Code List'!B:J,2,0),"")</f>
        <v>37</v>
      </c>
      <c r="D88" s="205" t="str">
        <f>IFERROR(VLOOKUP(B88,'Code List'!B:J,8,0),"")</f>
        <v>0103-002884</v>
      </c>
      <c r="E88" s="205" t="str">
        <f>IFERROR(VLOOKUP(B88,'Code List'!B:J,7,0),"")</f>
        <v>TPE/ S-700B</v>
      </c>
      <c r="F88" s="205">
        <v>1</v>
      </c>
      <c r="G88" s="201">
        <f>VLOOKUP(B88,'Code List'!B:J,9,0)</f>
        <v>14.1</v>
      </c>
      <c r="H88" s="367">
        <f t="shared" ca="1" si="3"/>
        <v>406080</v>
      </c>
      <c r="I88" s="284">
        <f ca="1">(SUMIFS(INDIRECT("'DA Injection'!"&amp;SUBSTITUTE(ADDRESS(1,MATCH(I$3,INDIRECT("'DA Injection'!"&amp;"2:2"),0)),"$1","")&amp;":"&amp;SUBSTITUTE(ADDRESS(1,MATCH(I$3,INDIRECT("'DA Injection'!"&amp;"2:2"),0)),"$1","")),'DA Injection'!$P:$P,"Plan",'DA Injection'!$G:$G,$B88)+SUMIFS(INDIRECT("'DA Injection'!"&amp;SUBSTITUTE(ADDRESS(1,MATCH(I$3,INDIRECT("'DA Injection'!"&amp;"2:2"),0)+1),"$1","")&amp;":"&amp;SUBSTITUTE(ADDRESS(1,MATCH(I$3,INDIRECT("'DA Injection'!"&amp;"2:2"),0)+1),"$1","")),'DA Injection'!$P:$P,"Plan",'DA Injection'!$G:$G,$B88))*$F88*$G88</f>
        <v>40608</v>
      </c>
      <c r="J88" s="284">
        <f ca="1">(SUMIFS(INDIRECT("'DA Injection'!"&amp;SUBSTITUTE(ADDRESS(1,MATCH(J$3,INDIRECT("'DA Injection'!"&amp;"2:2"),0)),"$1","")&amp;":"&amp;SUBSTITUTE(ADDRESS(1,MATCH(J$3,INDIRECT("'DA Injection'!"&amp;"2:2"),0)),"$1","")),'DA Injection'!$P:$P,"Plan",'DA Injection'!$G:$G,$B88)+SUMIFS(INDIRECT("'DA Injection'!"&amp;SUBSTITUTE(ADDRESS(1,MATCH(J$3,INDIRECT("'DA Injection'!"&amp;"2:2"),0)+1),"$1","")&amp;":"&amp;SUBSTITUTE(ADDRESS(1,MATCH(J$3,INDIRECT("'DA Injection'!"&amp;"2:2"),0)+1),"$1","")),'DA Injection'!$P:$P,"Plan",'DA Injection'!$G:$G,$B88))*$F88*$G88</f>
        <v>40608</v>
      </c>
      <c r="K88" s="284">
        <f ca="1">(SUMIFS(INDIRECT("'DA Injection'!"&amp;SUBSTITUTE(ADDRESS(1,MATCH(K$3,INDIRECT("'DA Injection'!"&amp;"2:2"),0)),"$1","")&amp;":"&amp;SUBSTITUTE(ADDRESS(1,MATCH(K$3,INDIRECT("'DA Injection'!"&amp;"2:2"),0)),"$1","")),'DA Injection'!$P:$P,"Plan",'DA Injection'!$G:$G,$B88)+SUMIFS(INDIRECT("'DA Injection'!"&amp;SUBSTITUTE(ADDRESS(1,MATCH(K$3,INDIRECT("'DA Injection'!"&amp;"2:2"),0)+1),"$1","")&amp;":"&amp;SUBSTITUTE(ADDRESS(1,MATCH(K$3,INDIRECT("'DA Injection'!"&amp;"2:2"),0)+1),"$1","")),'DA Injection'!$P:$P,"Plan",'DA Injection'!$G:$G,$B88))*$F88*$G88</f>
        <v>40608</v>
      </c>
      <c r="L88" s="284">
        <f ca="1">(SUMIFS(INDIRECT("'DA Injection'!"&amp;SUBSTITUTE(ADDRESS(1,MATCH(L$3,INDIRECT("'DA Injection'!"&amp;"2:2"),0)),"$1","")&amp;":"&amp;SUBSTITUTE(ADDRESS(1,MATCH(L$3,INDIRECT("'DA Injection'!"&amp;"2:2"),0)),"$1","")),'DA Injection'!$P:$P,"Plan",'DA Injection'!$G:$G,$B88)+SUMIFS(INDIRECT("'DA Injection'!"&amp;SUBSTITUTE(ADDRESS(1,MATCH(L$3,INDIRECT("'DA Injection'!"&amp;"2:2"),0)+1),"$1","")&amp;":"&amp;SUBSTITUTE(ADDRESS(1,MATCH(L$3,INDIRECT("'DA Injection'!"&amp;"2:2"),0)+1),"$1","")),'DA Injection'!$P:$P,"Plan",'DA Injection'!$G:$G,$B88))*$F88*$G88</f>
        <v>40608</v>
      </c>
      <c r="M88" s="284">
        <f ca="1">(SUMIFS(INDIRECT("'DA Injection'!"&amp;SUBSTITUTE(ADDRESS(1,MATCH(M$3,INDIRECT("'DA Injection'!"&amp;"2:2"),0)),"$1","")&amp;":"&amp;SUBSTITUTE(ADDRESS(1,MATCH(M$3,INDIRECT("'DA Injection'!"&amp;"2:2"),0)),"$1","")),'DA Injection'!$P:$P,"Plan",'DA Injection'!$G:$G,$B88)+SUMIFS(INDIRECT("'DA Injection'!"&amp;SUBSTITUTE(ADDRESS(1,MATCH(M$3,INDIRECT("'DA Injection'!"&amp;"2:2"),0)+1),"$1","")&amp;":"&amp;SUBSTITUTE(ADDRESS(1,MATCH(M$3,INDIRECT("'DA Injection'!"&amp;"2:2"),0)+1),"$1","")),'DA Injection'!$P:$P,"Plan",'DA Injection'!$G:$G,$B88))*$F88*$G88</f>
        <v>40608</v>
      </c>
      <c r="N88" s="284">
        <f ca="1">(SUMIFS(INDIRECT("'DA Injection'!"&amp;SUBSTITUTE(ADDRESS(1,MATCH(N$3,INDIRECT("'DA Injection'!"&amp;"2:2"),0)),"$1","")&amp;":"&amp;SUBSTITUTE(ADDRESS(1,MATCH(N$3,INDIRECT("'DA Injection'!"&amp;"2:2"),0)),"$1","")),'DA Injection'!$P:$P,"Plan",'DA Injection'!$G:$G,$B88)+SUMIFS(INDIRECT("'DA Injection'!"&amp;SUBSTITUTE(ADDRESS(1,MATCH(N$3,INDIRECT("'DA Injection'!"&amp;"2:2"),0)+1),"$1","")&amp;":"&amp;SUBSTITUTE(ADDRESS(1,MATCH(N$3,INDIRECT("'DA Injection'!"&amp;"2:2"),0)+1),"$1","")),'DA Injection'!$P:$P,"Plan",'DA Injection'!$G:$G,$B88))*$F88*$G88</f>
        <v>40608</v>
      </c>
      <c r="O88" s="284">
        <f ca="1">(SUMIFS(INDIRECT("'DA Injection'!"&amp;SUBSTITUTE(ADDRESS(1,MATCH(O$3,INDIRECT("'DA Injection'!"&amp;"2:2"),0)),"$1","")&amp;":"&amp;SUBSTITUTE(ADDRESS(1,MATCH(O$3,INDIRECT("'DA Injection'!"&amp;"2:2"),0)),"$1","")),'DA Injection'!$P:$P,"Plan",'DA Injection'!$G:$G,$B88)+SUMIFS(INDIRECT("'DA Injection'!"&amp;SUBSTITUTE(ADDRESS(1,MATCH(O$3,INDIRECT("'DA Injection'!"&amp;"2:2"),0)+1),"$1","")&amp;":"&amp;SUBSTITUTE(ADDRESS(1,MATCH(O$3,INDIRECT("'DA Injection'!"&amp;"2:2"),0)+1),"$1","")),'DA Injection'!$P:$P,"Plan",'DA Injection'!$G:$G,$B88))*$F88*$G88</f>
        <v>40608</v>
      </c>
      <c r="P88" s="284">
        <f ca="1">(SUMIFS(INDIRECT("'DA Injection'!"&amp;SUBSTITUTE(ADDRESS(1,MATCH(P$3,INDIRECT("'DA Injection'!"&amp;"2:2"),0)),"$1","")&amp;":"&amp;SUBSTITUTE(ADDRESS(1,MATCH(P$3,INDIRECT("'DA Injection'!"&amp;"2:2"),0)),"$1","")),'DA Injection'!$P:$P,"Plan",'DA Injection'!$G:$G,$B88)+SUMIFS(INDIRECT("'DA Injection'!"&amp;SUBSTITUTE(ADDRESS(1,MATCH(P$3,INDIRECT("'DA Injection'!"&amp;"2:2"),0)+1),"$1","")&amp;":"&amp;SUBSTITUTE(ADDRESS(1,MATCH(P$3,INDIRECT("'DA Injection'!"&amp;"2:2"),0)+1),"$1","")),'DA Injection'!$P:$P,"Plan",'DA Injection'!$G:$G,$B88))*$F88*$G88</f>
        <v>40608</v>
      </c>
      <c r="Q88" s="284">
        <f ca="1">(SUMIFS(INDIRECT("'DA Injection'!"&amp;SUBSTITUTE(ADDRESS(1,MATCH(Q$3,INDIRECT("'DA Injection'!"&amp;"2:2"),0)),"$1","")&amp;":"&amp;SUBSTITUTE(ADDRESS(1,MATCH(Q$3,INDIRECT("'DA Injection'!"&amp;"2:2"),0)),"$1","")),'DA Injection'!$P:$P,"Plan",'DA Injection'!$G:$G,$B88)+SUMIFS(INDIRECT("'DA Injection'!"&amp;SUBSTITUTE(ADDRESS(1,MATCH(Q$3,INDIRECT("'DA Injection'!"&amp;"2:2"),0)+1),"$1","")&amp;":"&amp;SUBSTITUTE(ADDRESS(1,MATCH(Q$3,INDIRECT("'DA Injection'!"&amp;"2:2"),0)+1),"$1","")),'DA Injection'!$P:$P,"Plan",'DA Injection'!$G:$G,$B88))*$F88*$G88</f>
        <v>40608</v>
      </c>
      <c r="R88" s="284">
        <f ca="1">(SUMIFS(INDIRECT("'DA Injection'!"&amp;SUBSTITUTE(ADDRESS(1,MATCH(R$3,INDIRECT("'DA Injection'!"&amp;"2:2"),0)),"$1","")&amp;":"&amp;SUBSTITUTE(ADDRESS(1,MATCH(R$3,INDIRECT("'DA Injection'!"&amp;"2:2"),0)),"$1","")),'DA Injection'!$P:$P,"Plan",'DA Injection'!$G:$G,$B88)+SUMIFS(INDIRECT("'DA Injection'!"&amp;SUBSTITUTE(ADDRESS(1,MATCH(R$3,INDIRECT("'DA Injection'!"&amp;"2:2"),0)+1),"$1","")&amp;":"&amp;SUBSTITUTE(ADDRESS(1,MATCH(R$3,INDIRECT("'DA Injection'!"&amp;"2:2"),0)+1),"$1","")),'DA Injection'!$P:$P,"Plan",'DA Injection'!$G:$G,$B88))*$F88*$G88</f>
        <v>40608</v>
      </c>
    </row>
    <row r="89" spans="2:18">
      <c r="B89" s="282" t="s">
        <v>61</v>
      </c>
      <c r="C89" s="282">
        <f>IFERROR(VLOOKUP(B89,'Code List'!B:J,2,0),"")</f>
        <v>48</v>
      </c>
      <c r="D89" s="205" t="str">
        <f>IFERROR(VLOOKUP(B89,'Code List'!B:J,8,0),"")</f>
        <v>0103-007555</v>
      </c>
      <c r="E89" s="205" t="str">
        <f>IFERROR(VLOOKUP(B89,'Code List'!B:J,7,0),"")</f>
        <v>ABS/ TX0510</v>
      </c>
      <c r="F89" s="205">
        <v>1</v>
      </c>
      <c r="G89" s="201">
        <f>VLOOKUP(B89,'Code List'!B:J,9,0)</f>
        <v>137</v>
      </c>
      <c r="H89" s="367">
        <f t="shared" ca="1" si="3"/>
        <v>948461.5384615385</v>
      </c>
      <c r="I89" s="284">
        <f ca="1">(SUMIFS(INDIRECT("'DA Injection'!"&amp;SUBSTITUTE(ADDRESS(1,MATCH(I$3,INDIRECT("'DA Injection'!"&amp;"2:2"),0)),"$1","")&amp;":"&amp;SUBSTITUTE(ADDRESS(1,MATCH(I$3,INDIRECT("'DA Injection'!"&amp;"2:2"),0)),"$1","")),'DA Injection'!$P:$P,"Plan",'DA Injection'!$G:$G,$B89)+SUMIFS(INDIRECT("'DA Injection'!"&amp;SUBSTITUTE(ADDRESS(1,MATCH(I$3,INDIRECT("'DA Injection'!"&amp;"2:2"),0)+1),"$1","")&amp;":"&amp;SUBSTITUTE(ADDRESS(1,MATCH(I$3,INDIRECT("'DA Injection'!"&amp;"2:2"),0)+1),"$1","")),'DA Injection'!$P:$P,"Plan",'DA Injection'!$G:$G,$B89))*$F89*$G89</f>
        <v>0</v>
      </c>
      <c r="J89" s="284">
        <f ca="1">(SUMIFS(INDIRECT("'DA Injection'!"&amp;SUBSTITUTE(ADDRESS(1,MATCH(J$3,INDIRECT("'DA Injection'!"&amp;"2:2"),0)),"$1","")&amp;":"&amp;SUBSTITUTE(ADDRESS(1,MATCH(J$3,INDIRECT("'DA Injection'!"&amp;"2:2"),0)),"$1","")),'DA Injection'!$P:$P,"Plan",'DA Injection'!$G:$G,$B89)+SUMIFS(INDIRECT("'DA Injection'!"&amp;SUBSTITUTE(ADDRESS(1,MATCH(J$3,INDIRECT("'DA Injection'!"&amp;"2:2"),0)+1),"$1","")&amp;":"&amp;SUBSTITUTE(ADDRESS(1,MATCH(J$3,INDIRECT("'DA Injection'!"&amp;"2:2"),0)+1),"$1","")),'DA Injection'!$P:$P,"Plan",'DA Injection'!$G:$G,$B89))*$F89*$G89</f>
        <v>0</v>
      </c>
      <c r="K89" s="284">
        <f ca="1">(SUMIFS(INDIRECT("'DA Injection'!"&amp;SUBSTITUTE(ADDRESS(1,MATCH(K$3,INDIRECT("'DA Injection'!"&amp;"2:2"),0)),"$1","")&amp;":"&amp;SUBSTITUTE(ADDRESS(1,MATCH(K$3,INDIRECT("'DA Injection'!"&amp;"2:2"),0)),"$1","")),'DA Injection'!$P:$P,"Plan",'DA Injection'!$G:$G,$B89)+SUMIFS(INDIRECT("'DA Injection'!"&amp;SUBSTITUTE(ADDRESS(1,MATCH(K$3,INDIRECT("'DA Injection'!"&amp;"2:2"),0)+1),"$1","")&amp;":"&amp;SUBSTITUTE(ADDRESS(1,MATCH(K$3,INDIRECT("'DA Injection'!"&amp;"2:2"),0)+1),"$1","")),'DA Injection'!$P:$P,"Plan",'DA Injection'!$G:$G,$B89))*$F89*$G89</f>
        <v>0</v>
      </c>
      <c r="L89" s="284">
        <f ca="1">(SUMIFS(INDIRECT("'DA Injection'!"&amp;SUBSTITUTE(ADDRESS(1,MATCH(L$3,INDIRECT("'DA Injection'!"&amp;"2:2"),0)),"$1","")&amp;":"&amp;SUBSTITUTE(ADDRESS(1,MATCH(L$3,INDIRECT("'DA Injection'!"&amp;"2:2"),0)),"$1","")),'DA Injection'!$P:$P,"Plan",'DA Injection'!$G:$G,$B89)+SUMIFS(INDIRECT("'DA Injection'!"&amp;SUBSTITUTE(ADDRESS(1,MATCH(L$3,INDIRECT("'DA Injection'!"&amp;"2:2"),0)+1),"$1","")&amp;":"&amp;SUBSTITUTE(ADDRESS(1,MATCH(L$3,INDIRECT("'DA Injection'!"&amp;"2:2"),0)+1),"$1","")),'DA Injection'!$P:$P,"Plan",'DA Injection'!$G:$G,$B89))*$F89*$G89</f>
        <v>379384.61538461538</v>
      </c>
      <c r="M89" s="284">
        <f ca="1">(SUMIFS(INDIRECT("'DA Injection'!"&amp;SUBSTITUTE(ADDRESS(1,MATCH(M$3,INDIRECT("'DA Injection'!"&amp;"2:2"),0)),"$1","")&amp;":"&amp;SUBSTITUTE(ADDRESS(1,MATCH(M$3,INDIRECT("'DA Injection'!"&amp;"2:2"),0)),"$1","")),'DA Injection'!$P:$P,"Plan",'DA Injection'!$G:$G,$B89)+SUMIFS(INDIRECT("'DA Injection'!"&amp;SUBSTITUTE(ADDRESS(1,MATCH(M$3,INDIRECT("'DA Injection'!"&amp;"2:2"),0)+1),"$1","")&amp;":"&amp;SUBSTITUTE(ADDRESS(1,MATCH(M$3,INDIRECT("'DA Injection'!"&amp;"2:2"),0)+1),"$1","")),'DA Injection'!$P:$P,"Plan",'DA Injection'!$G:$G,$B89))*$F89*$G89</f>
        <v>379384.61538461538</v>
      </c>
      <c r="N89" s="284">
        <f ca="1">(SUMIFS(INDIRECT("'DA Injection'!"&amp;SUBSTITUTE(ADDRESS(1,MATCH(N$3,INDIRECT("'DA Injection'!"&amp;"2:2"),0)),"$1","")&amp;":"&amp;SUBSTITUTE(ADDRESS(1,MATCH(N$3,INDIRECT("'DA Injection'!"&amp;"2:2"),0)),"$1","")),'DA Injection'!$P:$P,"Plan",'DA Injection'!$G:$G,$B89)+SUMIFS(INDIRECT("'DA Injection'!"&amp;SUBSTITUTE(ADDRESS(1,MATCH(N$3,INDIRECT("'DA Injection'!"&amp;"2:2"),0)+1),"$1","")&amp;":"&amp;SUBSTITUTE(ADDRESS(1,MATCH(N$3,INDIRECT("'DA Injection'!"&amp;"2:2"),0)+1),"$1","")),'DA Injection'!$P:$P,"Plan",'DA Injection'!$G:$G,$B89))*$F89*$G89</f>
        <v>189692.30769230769</v>
      </c>
      <c r="O89" s="284">
        <f ca="1">(SUMIFS(INDIRECT("'DA Injection'!"&amp;SUBSTITUTE(ADDRESS(1,MATCH(O$3,INDIRECT("'DA Injection'!"&amp;"2:2"),0)),"$1","")&amp;":"&amp;SUBSTITUTE(ADDRESS(1,MATCH(O$3,INDIRECT("'DA Injection'!"&amp;"2:2"),0)),"$1","")),'DA Injection'!$P:$P,"Plan",'DA Injection'!$G:$G,$B89)+SUMIFS(INDIRECT("'DA Injection'!"&amp;SUBSTITUTE(ADDRESS(1,MATCH(O$3,INDIRECT("'DA Injection'!"&amp;"2:2"),0)+1),"$1","")&amp;":"&amp;SUBSTITUTE(ADDRESS(1,MATCH(O$3,INDIRECT("'DA Injection'!"&amp;"2:2"),0)+1),"$1","")),'DA Injection'!$P:$P,"Plan",'DA Injection'!$G:$G,$B89))*$F89*$G89</f>
        <v>0</v>
      </c>
      <c r="P89" s="284">
        <f ca="1">(SUMIFS(INDIRECT("'DA Injection'!"&amp;SUBSTITUTE(ADDRESS(1,MATCH(P$3,INDIRECT("'DA Injection'!"&amp;"2:2"),0)),"$1","")&amp;":"&amp;SUBSTITUTE(ADDRESS(1,MATCH(P$3,INDIRECT("'DA Injection'!"&amp;"2:2"),0)),"$1","")),'DA Injection'!$P:$P,"Plan",'DA Injection'!$G:$G,$B89)+SUMIFS(INDIRECT("'DA Injection'!"&amp;SUBSTITUTE(ADDRESS(1,MATCH(P$3,INDIRECT("'DA Injection'!"&amp;"2:2"),0)+1),"$1","")&amp;":"&amp;SUBSTITUTE(ADDRESS(1,MATCH(P$3,INDIRECT("'DA Injection'!"&amp;"2:2"),0)+1),"$1","")),'DA Injection'!$P:$P,"Plan",'DA Injection'!$G:$G,$B89))*$F89*$G89</f>
        <v>0</v>
      </c>
      <c r="Q89" s="284">
        <f ca="1">(SUMIFS(INDIRECT("'DA Injection'!"&amp;SUBSTITUTE(ADDRESS(1,MATCH(Q$3,INDIRECT("'DA Injection'!"&amp;"2:2"),0)),"$1","")&amp;":"&amp;SUBSTITUTE(ADDRESS(1,MATCH(Q$3,INDIRECT("'DA Injection'!"&amp;"2:2"),0)),"$1","")),'DA Injection'!$P:$P,"Plan",'DA Injection'!$G:$G,$B89)+SUMIFS(INDIRECT("'DA Injection'!"&amp;SUBSTITUTE(ADDRESS(1,MATCH(Q$3,INDIRECT("'DA Injection'!"&amp;"2:2"),0)+1),"$1","")&amp;":"&amp;SUBSTITUTE(ADDRESS(1,MATCH(Q$3,INDIRECT("'DA Injection'!"&amp;"2:2"),0)+1),"$1","")),'DA Injection'!$P:$P,"Plan",'DA Injection'!$G:$G,$B89))*$F89*$G89</f>
        <v>0</v>
      </c>
      <c r="R89" s="284">
        <f ca="1">(SUMIFS(INDIRECT("'DA Injection'!"&amp;SUBSTITUTE(ADDRESS(1,MATCH(R$3,INDIRECT("'DA Injection'!"&amp;"2:2"),0)),"$1","")&amp;":"&amp;SUBSTITUTE(ADDRESS(1,MATCH(R$3,INDIRECT("'DA Injection'!"&amp;"2:2"),0)),"$1","")),'DA Injection'!$P:$P,"Plan",'DA Injection'!$G:$G,$B89)+SUMIFS(INDIRECT("'DA Injection'!"&amp;SUBSTITUTE(ADDRESS(1,MATCH(R$3,INDIRECT("'DA Injection'!"&amp;"2:2"),0)+1),"$1","")&amp;":"&amp;SUBSTITUTE(ADDRESS(1,MATCH(R$3,INDIRECT("'DA Injection'!"&amp;"2:2"),0)+1),"$1","")),'DA Injection'!$P:$P,"Plan",'DA Injection'!$G:$G,$B89))*$F89*$G89</f>
        <v>0</v>
      </c>
    </row>
  </sheetData>
  <autoFilter ref="B4:R89"/>
  <mergeCells count="7">
    <mergeCell ref="H3:H4"/>
    <mergeCell ref="B3:B4"/>
    <mergeCell ref="C3:C4"/>
    <mergeCell ref="D3:D4"/>
    <mergeCell ref="E3:E4"/>
    <mergeCell ref="F3:F4"/>
    <mergeCell ref="G3:G4"/>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DC9A98"/>
  </sheetPr>
  <dimension ref="B1:R97"/>
  <sheetViews>
    <sheetView showGridLines="0" workbookViewId="0">
      <pane xSplit="7" ySplit="4" topLeftCell="H38" activePane="bottomRight" state="frozen"/>
      <selection activeCell="A149" sqref="A149"/>
      <selection pane="topRight" activeCell="A149" sqref="A149"/>
      <selection pane="bottomLeft" activeCell="A149" sqref="A149"/>
      <selection pane="bottomRight" activeCell="B117" sqref="B117"/>
    </sheetView>
  </sheetViews>
  <sheetFormatPr defaultRowHeight="12.75"/>
  <cols>
    <col min="1" max="1" width="0.7109375" customWidth="1"/>
    <col min="2" max="2" width="16.5703125" customWidth="1"/>
    <col min="3" max="3" width="4" bestFit="1" customWidth="1"/>
    <col min="4" max="4" width="14" bestFit="1" customWidth="1"/>
    <col min="5" max="5" width="25.7109375" bestFit="1" customWidth="1"/>
    <col min="6" max="6" width="17.42578125" customWidth="1"/>
    <col min="7" max="7" width="9.7109375" bestFit="1" customWidth="1"/>
    <col min="8" max="8" width="10.28515625" bestFit="1" customWidth="1"/>
    <col min="9" max="13" width="9.28515625" bestFit="1" customWidth="1"/>
    <col min="14" max="14" width="9.7109375" bestFit="1" customWidth="1"/>
    <col min="15" max="18" width="9.28515625" bestFit="1" customWidth="1"/>
  </cols>
  <sheetData>
    <row r="1" spans="2:18" ht="3.75" customHeight="1">
      <c r="B1" s="276"/>
      <c r="C1" s="277"/>
    </row>
    <row r="2" spans="2:18" ht="16.5">
      <c r="B2" s="368" t="s">
        <v>1048</v>
      </c>
    </row>
    <row r="3" spans="2:18" ht="12.75" customHeight="1">
      <c r="B3" s="470" t="s">
        <v>243</v>
      </c>
      <c r="C3" s="471" t="s">
        <v>1055</v>
      </c>
      <c r="D3" s="469" t="s">
        <v>1050</v>
      </c>
      <c r="E3" s="469" t="s">
        <v>320</v>
      </c>
      <c r="F3" s="469" t="s">
        <v>1053</v>
      </c>
      <c r="G3" s="469" t="s">
        <v>1060</v>
      </c>
      <c r="H3" s="366">
        <f>'DA Injection'!Q2</f>
        <v>43602</v>
      </c>
      <c r="I3" s="366">
        <f>'DA Injection'!S2</f>
        <v>43603</v>
      </c>
      <c r="J3" s="366">
        <f>'DA Injection'!U2</f>
        <v>43604</v>
      </c>
      <c r="K3" s="366">
        <f>'DA Injection'!W2</f>
        <v>43605</v>
      </c>
      <c r="L3" s="366">
        <f>'DA Injection'!Y2</f>
        <v>43606</v>
      </c>
      <c r="M3" s="366">
        <f>'DA Injection'!AA2</f>
        <v>43607</v>
      </c>
      <c r="N3" s="366">
        <f>'DA Injection'!AC2</f>
        <v>43608</v>
      </c>
      <c r="O3" s="366">
        <f>'DA Injection'!AE2</f>
        <v>43609</v>
      </c>
      <c r="P3" s="366">
        <f>'DA Injection'!AG2</f>
        <v>43610</v>
      </c>
      <c r="Q3" s="366">
        <f>'DA Injection'!AI2</f>
        <v>43611</v>
      </c>
      <c r="R3" s="366"/>
    </row>
    <row r="4" spans="2:18" ht="45" customHeight="1">
      <c r="B4" s="470"/>
      <c r="C4" s="472"/>
      <c r="D4" s="469"/>
      <c r="E4" s="469"/>
      <c r="F4" s="469"/>
      <c r="G4" s="469"/>
      <c r="H4" s="367">
        <f ca="1">SUM(H5:H100)</f>
        <v>8212.4754188426741</v>
      </c>
      <c r="I4" s="367">
        <f t="shared" ref="I4:Q4" ca="1" si="0">SUM(I5:I100)</f>
        <v>825.30459770114942</v>
      </c>
      <c r="J4" s="367">
        <f t="shared" ca="1" si="0"/>
        <v>226.5</v>
      </c>
      <c r="K4" s="367">
        <f t="shared" ca="1" si="0"/>
        <v>12378.793576168662</v>
      </c>
      <c r="L4" s="367">
        <f t="shared" ca="1" si="0"/>
        <v>7732.440424254597</v>
      </c>
      <c r="M4" s="367">
        <f t="shared" ca="1" si="0"/>
        <v>5783.2047252374086</v>
      </c>
      <c r="N4" s="367">
        <f t="shared" ca="1" si="0"/>
        <v>489.18656716417911</v>
      </c>
      <c r="O4" s="367">
        <f t="shared" ca="1" si="0"/>
        <v>226.5</v>
      </c>
      <c r="P4" s="367">
        <f t="shared" ca="1" si="0"/>
        <v>226.5</v>
      </c>
      <c r="Q4" s="367">
        <f t="shared" ca="1" si="0"/>
        <v>226.5</v>
      </c>
      <c r="R4" s="367"/>
    </row>
    <row r="5" spans="2:18" hidden="1">
      <c r="B5" s="282" t="s">
        <v>220</v>
      </c>
      <c r="C5" s="282">
        <v>1</v>
      </c>
      <c r="D5" s="205" t="s">
        <v>1026</v>
      </c>
      <c r="E5" s="205" t="s">
        <v>1027</v>
      </c>
      <c r="F5" s="205">
        <v>9.3457943925233638E-3</v>
      </c>
      <c r="G5" s="367">
        <f ca="1">SUM(H5:R5)</f>
        <v>46.585190510424155</v>
      </c>
      <c r="H5" s="284">
        <f ca="1">(SUMIFS(INDIRECT("'DA Injection'!"&amp;SUBSTITUTE(ADDRESS(1,MATCH(H$3,INDIRECT("'DA Injection'!"&amp;"2:2"),0)),"$1","")&amp;":"&amp;SUBSTITUTE(ADDRESS(1,MATCH(H$3,INDIRECT("'DA Injection'!"&amp;"2:2"),0)),"$1","")),'DA Injection'!$P:$P,"Plan",'DA Injection'!$G:$G,$B5)+SUMIFS(INDIRECT("'DA Injection'!"&amp;SUBSTITUTE(ADDRESS(1,MATCH(H$3,INDIRECT("'DA Injection'!"&amp;"2:2"),0)+1),"$1","")&amp;":"&amp;SUBSTITUTE(ADDRESS(1,MATCH(H$3,INDIRECT("'DA Injection'!"&amp;"2:2"),0)+1),"$1","")),'DA Injection'!$P:$P,"Plan",'DA Injection'!$G:$G,$B5))*$F5</f>
        <v>0</v>
      </c>
      <c r="I5" s="284">
        <f ca="1">(SUMIFS(INDIRECT("'DA Injection'!"&amp;SUBSTITUTE(ADDRESS(1,MATCH(I$3,INDIRECT("'DA Injection'!"&amp;"2:2"),0)),"$1","")&amp;":"&amp;SUBSTITUTE(ADDRESS(1,MATCH(I$3,INDIRECT("'DA Injection'!"&amp;"2:2"),0)),"$1","")),'DA Injection'!$P:$P,"Plan",'DA Injection'!$G:$G,$B5)+SUMIFS(INDIRECT("'DA Injection'!"&amp;SUBSTITUTE(ADDRESS(1,MATCH(I$3,INDIRECT("'DA Injection'!"&amp;"2:2"),0)+1),"$1","")&amp;":"&amp;SUBSTITUTE(ADDRESS(1,MATCH(I$3,INDIRECT("'DA Injection'!"&amp;"2:2"),0)+1),"$1","")),'DA Injection'!$P:$P,"Plan",'DA Injection'!$G:$G,$B5))*$F5</f>
        <v>0</v>
      </c>
      <c r="J5" s="284">
        <f ca="1">(SUMIFS(INDIRECT("'DA Injection'!"&amp;SUBSTITUTE(ADDRESS(1,MATCH(J$3,INDIRECT("'DA Injection'!"&amp;"2:2"),0)),"$1","")&amp;":"&amp;SUBSTITUTE(ADDRESS(1,MATCH(J$3,INDIRECT("'DA Injection'!"&amp;"2:2"),0)),"$1","")),'DA Injection'!$P:$P,"Plan",'DA Injection'!$G:$G,$B5)+SUMIFS(INDIRECT("'DA Injection'!"&amp;SUBSTITUTE(ADDRESS(1,MATCH(J$3,INDIRECT("'DA Injection'!"&amp;"2:2"),0)+1),"$1","")&amp;":"&amp;SUBSTITUTE(ADDRESS(1,MATCH(J$3,INDIRECT("'DA Injection'!"&amp;"2:2"),0)+1),"$1","")),'DA Injection'!$P:$P,"Plan",'DA Injection'!$G:$G,$B5))*$F5</f>
        <v>0</v>
      </c>
      <c r="K5" s="284">
        <f ca="1">(SUMIFS(INDIRECT("'DA Injection'!"&amp;SUBSTITUTE(ADDRESS(1,MATCH(K$3,INDIRECT("'DA Injection'!"&amp;"2:2"),0)),"$1","")&amp;":"&amp;SUBSTITUTE(ADDRESS(1,MATCH(K$3,INDIRECT("'DA Injection'!"&amp;"2:2"),0)),"$1","")),'DA Injection'!$P:$P,"Plan",'DA Injection'!$G:$G,$B5)+SUMIFS(INDIRECT("'DA Injection'!"&amp;SUBSTITUTE(ADDRESS(1,MATCH(K$3,INDIRECT("'DA Injection'!"&amp;"2:2"),0)+1),"$1","")&amp;":"&amp;SUBSTITUTE(ADDRESS(1,MATCH(K$3,INDIRECT("'DA Injection'!"&amp;"2:2"),0)+1),"$1","")),'DA Injection'!$P:$P,"Plan",'DA Injection'!$G:$G,$B5))*$F5</f>
        <v>37.958303378864123</v>
      </c>
      <c r="L5" s="284">
        <f ca="1">(SUMIFS(INDIRECT("'DA Injection'!"&amp;SUBSTITUTE(ADDRESS(1,MATCH(L$3,INDIRECT("'DA Injection'!"&amp;"2:2"),0)),"$1","")&amp;":"&amp;SUBSTITUTE(ADDRESS(1,MATCH(L$3,INDIRECT("'DA Injection'!"&amp;"2:2"),0)),"$1","")),'DA Injection'!$P:$P,"Plan",'DA Injection'!$G:$G,$B5)+SUMIFS(INDIRECT("'DA Injection'!"&amp;SUBSTITUTE(ADDRESS(1,MATCH(L$3,INDIRECT("'DA Injection'!"&amp;"2:2"),0)+1),"$1","")&amp;":"&amp;SUBSTITUTE(ADDRESS(1,MATCH(L$3,INDIRECT("'DA Injection'!"&amp;"2:2"),0)+1),"$1","")),'DA Injection'!$P:$P,"Plan",'DA Injection'!$G:$G,$B5))*$F5</f>
        <v>8.6268871315600286</v>
      </c>
      <c r="M5" s="284">
        <f ca="1">(SUMIFS(INDIRECT("'DA Injection'!"&amp;SUBSTITUTE(ADDRESS(1,MATCH(M$3,INDIRECT("'DA Injection'!"&amp;"2:2"),0)),"$1","")&amp;":"&amp;SUBSTITUTE(ADDRESS(1,MATCH(M$3,INDIRECT("'DA Injection'!"&amp;"2:2"),0)),"$1","")),'DA Injection'!$P:$P,"Plan",'DA Injection'!$G:$G,$B5)+SUMIFS(INDIRECT("'DA Injection'!"&amp;SUBSTITUTE(ADDRESS(1,MATCH(M$3,INDIRECT("'DA Injection'!"&amp;"2:2"),0)+1),"$1","")&amp;":"&amp;SUBSTITUTE(ADDRESS(1,MATCH(M$3,INDIRECT("'DA Injection'!"&amp;"2:2"),0)+1),"$1","")),'DA Injection'!$P:$P,"Plan",'DA Injection'!$G:$G,$B5))*$F5</f>
        <v>0</v>
      </c>
      <c r="N5" s="284">
        <f ca="1">(SUMIFS(INDIRECT("'DA Injection'!"&amp;SUBSTITUTE(ADDRESS(1,MATCH(N$3,INDIRECT("'DA Injection'!"&amp;"2:2"),0)),"$1","")&amp;":"&amp;SUBSTITUTE(ADDRESS(1,MATCH(N$3,INDIRECT("'DA Injection'!"&amp;"2:2"),0)),"$1","")),'DA Injection'!$P:$P,"Plan",'DA Injection'!$G:$G,$B5)+SUMIFS(INDIRECT("'DA Injection'!"&amp;SUBSTITUTE(ADDRESS(1,MATCH(N$3,INDIRECT("'DA Injection'!"&amp;"2:2"),0)+1),"$1","")&amp;":"&amp;SUBSTITUTE(ADDRESS(1,MATCH(N$3,INDIRECT("'DA Injection'!"&amp;"2:2"),0)+1),"$1","")),'DA Injection'!$P:$P,"Plan",'DA Injection'!$G:$G,$B5))*$F5</f>
        <v>0</v>
      </c>
      <c r="O5" s="284">
        <f ca="1">(SUMIFS(INDIRECT("'DA Injection'!"&amp;SUBSTITUTE(ADDRESS(1,MATCH(O$3,INDIRECT("'DA Injection'!"&amp;"2:2"),0)),"$1","")&amp;":"&amp;SUBSTITUTE(ADDRESS(1,MATCH(O$3,INDIRECT("'DA Injection'!"&amp;"2:2"),0)),"$1","")),'DA Injection'!$P:$P,"Plan",'DA Injection'!$G:$G,$B5)+SUMIFS(INDIRECT("'DA Injection'!"&amp;SUBSTITUTE(ADDRESS(1,MATCH(O$3,INDIRECT("'DA Injection'!"&amp;"2:2"),0)+1),"$1","")&amp;":"&amp;SUBSTITUTE(ADDRESS(1,MATCH(O$3,INDIRECT("'DA Injection'!"&amp;"2:2"),0)+1),"$1","")),'DA Injection'!$P:$P,"Plan",'DA Injection'!$G:$G,$B5))*$F5</f>
        <v>0</v>
      </c>
      <c r="P5" s="284">
        <f ca="1">(SUMIFS(INDIRECT("'DA Injection'!"&amp;SUBSTITUTE(ADDRESS(1,MATCH(P$3,INDIRECT("'DA Injection'!"&amp;"2:2"),0)),"$1","")&amp;":"&amp;SUBSTITUTE(ADDRESS(1,MATCH(P$3,INDIRECT("'DA Injection'!"&amp;"2:2"),0)),"$1","")),'DA Injection'!$P:$P,"Plan",'DA Injection'!$G:$G,$B5)+SUMIFS(INDIRECT("'DA Injection'!"&amp;SUBSTITUTE(ADDRESS(1,MATCH(P$3,INDIRECT("'DA Injection'!"&amp;"2:2"),0)+1),"$1","")&amp;":"&amp;SUBSTITUTE(ADDRESS(1,MATCH(P$3,INDIRECT("'DA Injection'!"&amp;"2:2"),0)+1),"$1","")),'DA Injection'!$P:$P,"Plan",'DA Injection'!$G:$G,$B5))*$F5</f>
        <v>0</v>
      </c>
      <c r="Q5" s="284">
        <f ca="1">(SUMIFS(INDIRECT("'DA Injection'!"&amp;SUBSTITUTE(ADDRESS(1,MATCH(Q$3,INDIRECT("'DA Injection'!"&amp;"2:2"),0)),"$1","")&amp;":"&amp;SUBSTITUTE(ADDRESS(1,MATCH(Q$3,INDIRECT("'DA Injection'!"&amp;"2:2"),0)),"$1","")),'DA Injection'!$P:$P,"Plan",'DA Injection'!$G:$G,$B5)+SUMIFS(INDIRECT("'DA Injection'!"&amp;SUBSTITUTE(ADDRESS(1,MATCH(Q$3,INDIRECT("'DA Injection'!"&amp;"2:2"),0)+1),"$1","")&amp;":"&amp;SUBSTITUTE(ADDRESS(1,MATCH(Q$3,INDIRECT("'DA Injection'!"&amp;"2:2"),0)+1),"$1","")),'DA Injection'!$P:$P,"Plan",'DA Injection'!$G:$G,$B5))*$F5</f>
        <v>0</v>
      </c>
      <c r="R5" s="284"/>
    </row>
    <row r="6" spans="2:18" hidden="1">
      <c r="B6" s="282" t="s">
        <v>100</v>
      </c>
      <c r="C6" s="282">
        <v>1</v>
      </c>
      <c r="D6" s="205" t="s">
        <v>1026</v>
      </c>
      <c r="E6" s="205" t="s">
        <v>1027</v>
      </c>
      <c r="F6" s="205">
        <v>4.0000000000000002E-4</v>
      </c>
      <c r="G6" s="367">
        <f t="shared" ref="G6:G69" ca="1" si="1">SUM(H6:R6)</f>
        <v>0</v>
      </c>
      <c r="H6" s="284">
        <f ca="1">(SUMIFS(INDIRECT("'DA Injection'!"&amp;SUBSTITUTE(ADDRESS(1,MATCH(H$3,INDIRECT("'DA Injection'!"&amp;"2:2"),0)),"$1","")&amp;":"&amp;SUBSTITUTE(ADDRESS(1,MATCH(H$3,INDIRECT("'DA Injection'!"&amp;"2:2"),0)),"$1","")),'DA Injection'!$P:$P,"Plan",'DA Injection'!$G:$G,$B6)+SUMIFS(INDIRECT("'DA Injection'!"&amp;SUBSTITUTE(ADDRESS(1,MATCH(H$3,INDIRECT("'DA Injection'!"&amp;"2:2"),0)+1),"$1","")&amp;":"&amp;SUBSTITUTE(ADDRESS(1,MATCH(H$3,INDIRECT("'DA Injection'!"&amp;"2:2"),0)+1),"$1","")),'DA Injection'!$P:$P,"Plan",'DA Injection'!$G:$G,$B6))*$F6</f>
        <v>0</v>
      </c>
      <c r="I6" s="284">
        <f ca="1">(SUMIFS(INDIRECT("'DA Injection'!"&amp;SUBSTITUTE(ADDRESS(1,MATCH(I$3,INDIRECT("'DA Injection'!"&amp;"2:2"),0)),"$1","")&amp;":"&amp;SUBSTITUTE(ADDRESS(1,MATCH(I$3,INDIRECT("'DA Injection'!"&amp;"2:2"),0)),"$1","")),'DA Injection'!$P:$P,"Plan",'DA Injection'!$G:$G,$B6)+SUMIFS(INDIRECT("'DA Injection'!"&amp;SUBSTITUTE(ADDRESS(1,MATCH(I$3,INDIRECT("'DA Injection'!"&amp;"2:2"),0)+1),"$1","")&amp;":"&amp;SUBSTITUTE(ADDRESS(1,MATCH(I$3,INDIRECT("'DA Injection'!"&amp;"2:2"),0)+1),"$1","")),'DA Injection'!$P:$P,"Plan",'DA Injection'!$G:$G,$B6))*$F6</f>
        <v>0</v>
      </c>
      <c r="J6" s="284">
        <f ca="1">(SUMIFS(INDIRECT("'DA Injection'!"&amp;SUBSTITUTE(ADDRESS(1,MATCH(J$3,INDIRECT("'DA Injection'!"&amp;"2:2"),0)),"$1","")&amp;":"&amp;SUBSTITUTE(ADDRESS(1,MATCH(J$3,INDIRECT("'DA Injection'!"&amp;"2:2"),0)),"$1","")),'DA Injection'!$P:$P,"Plan",'DA Injection'!$G:$G,$B6)+SUMIFS(INDIRECT("'DA Injection'!"&amp;SUBSTITUTE(ADDRESS(1,MATCH(J$3,INDIRECT("'DA Injection'!"&amp;"2:2"),0)+1),"$1","")&amp;":"&amp;SUBSTITUTE(ADDRESS(1,MATCH(J$3,INDIRECT("'DA Injection'!"&amp;"2:2"),0)+1),"$1","")),'DA Injection'!$P:$P,"Plan",'DA Injection'!$G:$G,$B6))*$F6</f>
        <v>0</v>
      </c>
      <c r="K6" s="284">
        <f ca="1">(SUMIFS(INDIRECT("'DA Injection'!"&amp;SUBSTITUTE(ADDRESS(1,MATCH(K$3,INDIRECT("'DA Injection'!"&amp;"2:2"),0)),"$1","")&amp;":"&amp;SUBSTITUTE(ADDRESS(1,MATCH(K$3,INDIRECT("'DA Injection'!"&amp;"2:2"),0)),"$1","")),'DA Injection'!$P:$P,"Plan",'DA Injection'!$G:$G,$B6)+SUMIFS(INDIRECT("'DA Injection'!"&amp;SUBSTITUTE(ADDRESS(1,MATCH(K$3,INDIRECT("'DA Injection'!"&amp;"2:2"),0)+1),"$1","")&amp;":"&amp;SUBSTITUTE(ADDRESS(1,MATCH(K$3,INDIRECT("'DA Injection'!"&amp;"2:2"),0)+1),"$1","")),'DA Injection'!$P:$P,"Plan",'DA Injection'!$G:$G,$B6))*$F6</f>
        <v>0</v>
      </c>
      <c r="L6" s="284">
        <f ca="1">(SUMIFS(INDIRECT("'DA Injection'!"&amp;SUBSTITUTE(ADDRESS(1,MATCH(L$3,INDIRECT("'DA Injection'!"&amp;"2:2"),0)),"$1","")&amp;":"&amp;SUBSTITUTE(ADDRESS(1,MATCH(L$3,INDIRECT("'DA Injection'!"&amp;"2:2"),0)),"$1","")),'DA Injection'!$P:$P,"Plan",'DA Injection'!$G:$G,$B6)+SUMIFS(INDIRECT("'DA Injection'!"&amp;SUBSTITUTE(ADDRESS(1,MATCH(L$3,INDIRECT("'DA Injection'!"&amp;"2:2"),0)+1),"$1","")&amp;":"&amp;SUBSTITUTE(ADDRESS(1,MATCH(L$3,INDIRECT("'DA Injection'!"&amp;"2:2"),0)+1),"$1","")),'DA Injection'!$P:$P,"Plan",'DA Injection'!$G:$G,$B6))*$F6</f>
        <v>0</v>
      </c>
      <c r="M6" s="284">
        <f ca="1">(SUMIFS(INDIRECT("'DA Injection'!"&amp;SUBSTITUTE(ADDRESS(1,MATCH(M$3,INDIRECT("'DA Injection'!"&amp;"2:2"),0)),"$1","")&amp;":"&amp;SUBSTITUTE(ADDRESS(1,MATCH(M$3,INDIRECT("'DA Injection'!"&amp;"2:2"),0)),"$1","")),'DA Injection'!$P:$P,"Plan",'DA Injection'!$G:$G,$B6)+SUMIFS(INDIRECT("'DA Injection'!"&amp;SUBSTITUTE(ADDRESS(1,MATCH(M$3,INDIRECT("'DA Injection'!"&amp;"2:2"),0)+1),"$1","")&amp;":"&amp;SUBSTITUTE(ADDRESS(1,MATCH(M$3,INDIRECT("'DA Injection'!"&amp;"2:2"),0)+1),"$1","")),'DA Injection'!$P:$P,"Plan",'DA Injection'!$G:$G,$B6))*$F6</f>
        <v>0</v>
      </c>
      <c r="N6" s="284">
        <f ca="1">(SUMIFS(INDIRECT("'DA Injection'!"&amp;SUBSTITUTE(ADDRESS(1,MATCH(N$3,INDIRECT("'DA Injection'!"&amp;"2:2"),0)),"$1","")&amp;":"&amp;SUBSTITUTE(ADDRESS(1,MATCH(N$3,INDIRECT("'DA Injection'!"&amp;"2:2"),0)),"$1","")),'DA Injection'!$P:$P,"Plan",'DA Injection'!$G:$G,$B6)+SUMIFS(INDIRECT("'DA Injection'!"&amp;SUBSTITUTE(ADDRESS(1,MATCH(N$3,INDIRECT("'DA Injection'!"&amp;"2:2"),0)+1),"$1","")&amp;":"&amp;SUBSTITUTE(ADDRESS(1,MATCH(N$3,INDIRECT("'DA Injection'!"&amp;"2:2"),0)+1),"$1","")),'DA Injection'!$P:$P,"Plan",'DA Injection'!$G:$G,$B6))*$F6</f>
        <v>0</v>
      </c>
      <c r="O6" s="284">
        <f ca="1">(SUMIFS(INDIRECT("'DA Injection'!"&amp;SUBSTITUTE(ADDRESS(1,MATCH(O$3,INDIRECT("'DA Injection'!"&amp;"2:2"),0)),"$1","")&amp;":"&amp;SUBSTITUTE(ADDRESS(1,MATCH(O$3,INDIRECT("'DA Injection'!"&amp;"2:2"),0)),"$1","")),'DA Injection'!$P:$P,"Plan",'DA Injection'!$G:$G,$B6)+SUMIFS(INDIRECT("'DA Injection'!"&amp;SUBSTITUTE(ADDRESS(1,MATCH(O$3,INDIRECT("'DA Injection'!"&amp;"2:2"),0)+1),"$1","")&amp;":"&amp;SUBSTITUTE(ADDRESS(1,MATCH(O$3,INDIRECT("'DA Injection'!"&amp;"2:2"),0)+1),"$1","")),'DA Injection'!$P:$P,"Plan",'DA Injection'!$G:$G,$B6))*$F6</f>
        <v>0</v>
      </c>
      <c r="P6" s="284">
        <f ca="1">(SUMIFS(INDIRECT("'DA Injection'!"&amp;SUBSTITUTE(ADDRESS(1,MATCH(P$3,INDIRECT("'DA Injection'!"&amp;"2:2"),0)),"$1","")&amp;":"&amp;SUBSTITUTE(ADDRESS(1,MATCH(P$3,INDIRECT("'DA Injection'!"&amp;"2:2"),0)),"$1","")),'DA Injection'!$P:$P,"Plan",'DA Injection'!$G:$G,$B6)+SUMIFS(INDIRECT("'DA Injection'!"&amp;SUBSTITUTE(ADDRESS(1,MATCH(P$3,INDIRECT("'DA Injection'!"&amp;"2:2"),0)+1),"$1","")&amp;":"&amp;SUBSTITUTE(ADDRESS(1,MATCH(P$3,INDIRECT("'DA Injection'!"&amp;"2:2"),0)+1),"$1","")),'DA Injection'!$P:$P,"Plan",'DA Injection'!$G:$G,$B6))*$F6</f>
        <v>0</v>
      </c>
      <c r="Q6" s="284">
        <f ca="1">(SUMIFS(INDIRECT("'DA Injection'!"&amp;SUBSTITUTE(ADDRESS(1,MATCH(Q$3,INDIRECT("'DA Injection'!"&amp;"2:2"),0)),"$1","")&amp;":"&amp;SUBSTITUTE(ADDRESS(1,MATCH(Q$3,INDIRECT("'DA Injection'!"&amp;"2:2"),0)),"$1","")),'DA Injection'!$P:$P,"Plan",'DA Injection'!$G:$G,$B6)+SUMIFS(INDIRECT("'DA Injection'!"&amp;SUBSTITUTE(ADDRESS(1,MATCH(Q$3,INDIRECT("'DA Injection'!"&amp;"2:2"),0)+1),"$1","")&amp;":"&amp;SUBSTITUTE(ADDRESS(1,MATCH(Q$3,INDIRECT("'DA Injection'!"&amp;"2:2"),0)+1),"$1","")),'DA Injection'!$P:$P,"Plan",'DA Injection'!$G:$G,$B6))*$F6</f>
        <v>0</v>
      </c>
      <c r="R6" s="284"/>
    </row>
    <row r="7" spans="2:18" hidden="1">
      <c r="B7" s="282" t="s">
        <v>246</v>
      </c>
      <c r="C7" s="282">
        <v>2</v>
      </c>
      <c r="D7" s="205" t="s">
        <v>1026</v>
      </c>
      <c r="E7" s="205" t="s">
        <v>1027</v>
      </c>
      <c r="F7" s="205">
        <v>3.1746031746031746E-3</v>
      </c>
      <c r="G7" s="367">
        <f t="shared" ca="1" si="1"/>
        <v>0</v>
      </c>
      <c r="H7" s="284">
        <f ca="1">(SUMIFS(INDIRECT("'DA Injection'!"&amp;SUBSTITUTE(ADDRESS(1,MATCH(H$3,INDIRECT("'DA Injection'!"&amp;"2:2"),0)),"$1","")&amp;":"&amp;SUBSTITUTE(ADDRESS(1,MATCH(H$3,INDIRECT("'DA Injection'!"&amp;"2:2"),0)),"$1","")),'DA Injection'!$P:$P,"Plan",'DA Injection'!$G:$G,$B7)+SUMIFS(INDIRECT("'DA Injection'!"&amp;SUBSTITUTE(ADDRESS(1,MATCH(H$3,INDIRECT("'DA Injection'!"&amp;"2:2"),0)+1),"$1","")&amp;":"&amp;SUBSTITUTE(ADDRESS(1,MATCH(H$3,INDIRECT("'DA Injection'!"&amp;"2:2"),0)+1),"$1","")),'DA Injection'!$P:$P,"Plan",'DA Injection'!$G:$G,$B7))*$F7</f>
        <v>0</v>
      </c>
      <c r="I7" s="284">
        <f ca="1">(SUMIFS(INDIRECT("'DA Injection'!"&amp;SUBSTITUTE(ADDRESS(1,MATCH(I$3,INDIRECT("'DA Injection'!"&amp;"2:2"),0)),"$1","")&amp;":"&amp;SUBSTITUTE(ADDRESS(1,MATCH(I$3,INDIRECT("'DA Injection'!"&amp;"2:2"),0)),"$1","")),'DA Injection'!$P:$P,"Plan",'DA Injection'!$G:$G,$B7)+SUMIFS(INDIRECT("'DA Injection'!"&amp;SUBSTITUTE(ADDRESS(1,MATCH(I$3,INDIRECT("'DA Injection'!"&amp;"2:2"),0)+1),"$1","")&amp;":"&amp;SUBSTITUTE(ADDRESS(1,MATCH(I$3,INDIRECT("'DA Injection'!"&amp;"2:2"),0)+1),"$1","")),'DA Injection'!$P:$P,"Plan",'DA Injection'!$G:$G,$B7))*$F7</f>
        <v>0</v>
      </c>
      <c r="J7" s="284">
        <f ca="1">(SUMIFS(INDIRECT("'DA Injection'!"&amp;SUBSTITUTE(ADDRESS(1,MATCH(J$3,INDIRECT("'DA Injection'!"&amp;"2:2"),0)),"$1","")&amp;":"&amp;SUBSTITUTE(ADDRESS(1,MATCH(J$3,INDIRECT("'DA Injection'!"&amp;"2:2"),0)),"$1","")),'DA Injection'!$P:$P,"Plan",'DA Injection'!$G:$G,$B7)+SUMIFS(INDIRECT("'DA Injection'!"&amp;SUBSTITUTE(ADDRESS(1,MATCH(J$3,INDIRECT("'DA Injection'!"&amp;"2:2"),0)+1),"$1","")&amp;":"&amp;SUBSTITUTE(ADDRESS(1,MATCH(J$3,INDIRECT("'DA Injection'!"&amp;"2:2"),0)+1),"$1","")),'DA Injection'!$P:$P,"Plan",'DA Injection'!$G:$G,$B7))*$F7</f>
        <v>0</v>
      </c>
      <c r="K7" s="284">
        <f ca="1">(SUMIFS(INDIRECT("'DA Injection'!"&amp;SUBSTITUTE(ADDRESS(1,MATCH(K$3,INDIRECT("'DA Injection'!"&amp;"2:2"),0)),"$1","")&amp;":"&amp;SUBSTITUTE(ADDRESS(1,MATCH(K$3,INDIRECT("'DA Injection'!"&amp;"2:2"),0)),"$1","")),'DA Injection'!$P:$P,"Plan",'DA Injection'!$G:$G,$B7)+SUMIFS(INDIRECT("'DA Injection'!"&amp;SUBSTITUTE(ADDRESS(1,MATCH(K$3,INDIRECT("'DA Injection'!"&amp;"2:2"),0)+1),"$1","")&amp;":"&amp;SUBSTITUTE(ADDRESS(1,MATCH(K$3,INDIRECT("'DA Injection'!"&amp;"2:2"),0)+1),"$1","")),'DA Injection'!$P:$P,"Plan",'DA Injection'!$G:$G,$B7))*$F7</f>
        <v>0</v>
      </c>
      <c r="L7" s="284">
        <f ca="1">(SUMIFS(INDIRECT("'DA Injection'!"&amp;SUBSTITUTE(ADDRESS(1,MATCH(L$3,INDIRECT("'DA Injection'!"&amp;"2:2"),0)),"$1","")&amp;":"&amp;SUBSTITUTE(ADDRESS(1,MATCH(L$3,INDIRECT("'DA Injection'!"&amp;"2:2"),0)),"$1","")),'DA Injection'!$P:$P,"Plan",'DA Injection'!$G:$G,$B7)+SUMIFS(INDIRECT("'DA Injection'!"&amp;SUBSTITUTE(ADDRESS(1,MATCH(L$3,INDIRECT("'DA Injection'!"&amp;"2:2"),0)+1),"$1","")&amp;":"&amp;SUBSTITUTE(ADDRESS(1,MATCH(L$3,INDIRECT("'DA Injection'!"&amp;"2:2"),0)+1),"$1","")),'DA Injection'!$P:$P,"Plan",'DA Injection'!$G:$G,$B7))*$F7</f>
        <v>0</v>
      </c>
      <c r="M7" s="284">
        <f ca="1">(SUMIFS(INDIRECT("'DA Injection'!"&amp;SUBSTITUTE(ADDRESS(1,MATCH(M$3,INDIRECT("'DA Injection'!"&amp;"2:2"),0)),"$1","")&amp;":"&amp;SUBSTITUTE(ADDRESS(1,MATCH(M$3,INDIRECT("'DA Injection'!"&amp;"2:2"),0)),"$1","")),'DA Injection'!$P:$P,"Plan",'DA Injection'!$G:$G,$B7)+SUMIFS(INDIRECT("'DA Injection'!"&amp;SUBSTITUTE(ADDRESS(1,MATCH(M$3,INDIRECT("'DA Injection'!"&amp;"2:2"),0)+1),"$1","")&amp;":"&amp;SUBSTITUTE(ADDRESS(1,MATCH(M$3,INDIRECT("'DA Injection'!"&amp;"2:2"),0)+1),"$1","")),'DA Injection'!$P:$P,"Plan",'DA Injection'!$G:$G,$B7))*$F7</f>
        <v>0</v>
      </c>
      <c r="N7" s="284">
        <f ca="1">(SUMIFS(INDIRECT("'DA Injection'!"&amp;SUBSTITUTE(ADDRESS(1,MATCH(N$3,INDIRECT("'DA Injection'!"&amp;"2:2"),0)),"$1","")&amp;":"&amp;SUBSTITUTE(ADDRESS(1,MATCH(N$3,INDIRECT("'DA Injection'!"&amp;"2:2"),0)),"$1","")),'DA Injection'!$P:$P,"Plan",'DA Injection'!$G:$G,$B7)+SUMIFS(INDIRECT("'DA Injection'!"&amp;SUBSTITUTE(ADDRESS(1,MATCH(N$3,INDIRECT("'DA Injection'!"&amp;"2:2"),0)+1),"$1","")&amp;":"&amp;SUBSTITUTE(ADDRESS(1,MATCH(N$3,INDIRECT("'DA Injection'!"&amp;"2:2"),0)+1),"$1","")),'DA Injection'!$P:$P,"Plan",'DA Injection'!$G:$G,$B7))*$F7</f>
        <v>0</v>
      </c>
      <c r="O7" s="284">
        <f ca="1">(SUMIFS(INDIRECT("'DA Injection'!"&amp;SUBSTITUTE(ADDRESS(1,MATCH(O$3,INDIRECT("'DA Injection'!"&amp;"2:2"),0)),"$1","")&amp;":"&amp;SUBSTITUTE(ADDRESS(1,MATCH(O$3,INDIRECT("'DA Injection'!"&amp;"2:2"),0)),"$1","")),'DA Injection'!$P:$P,"Plan",'DA Injection'!$G:$G,$B7)+SUMIFS(INDIRECT("'DA Injection'!"&amp;SUBSTITUTE(ADDRESS(1,MATCH(O$3,INDIRECT("'DA Injection'!"&amp;"2:2"),0)+1),"$1","")&amp;":"&amp;SUBSTITUTE(ADDRESS(1,MATCH(O$3,INDIRECT("'DA Injection'!"&amp;"2:2"),0)+1),"$1","")),'DA Injection'!$P:$P,"Plan",'DA Injection'!$G:$G,$B7))*$F7</f>
        <v>0</v>
      </c>
      <c r="P7" s="284">
        <f ca="1">(SUMIFS(INDIRECT("'DA Injection'!"&amp;SUBSTITUTE(ADDRESS(1,MATCH(P$3,INDIRECT("'DA Injection'!"&amp;"2:2"),0)),"$1","")&amp;":"&amp;SUBSTITUTE(ADDRESS(1,MATCH(P$3,INDIRECT("'DA Injection'!"&amp;"2:2"),0)),"$1","")),'DA Injection'!$P:$P,"Plan",'DA Injection'!$G:$G,$B7)+SUMIFS(INDIRECT("'DA Injection'!"&amp;SUBSTITUTE(ADDRESS(1,MATCH(P$3,INDIRECT("'DA Injection'!"&amp;"2:2"),0)+1),"$1","")&amp;":"&amp;SUBSTITUTE(ADDRESS(1,MATCH(P$3,INDIRECT("'DA Injection'!"&amp;"2:2"),0)+1),"$1","")),'DA Injection'!$P:$P,"Plan",'DA Injection'!$G:$G,$B7))*$F7</f>
        <v>0</v>
      </c>
      <c r="Q7" s="284">
        <f ca="1">(SUMIFS(INDIRECT("'DA Injection'!"&amp;SUBSTITUTE(ADDRESS(1,MATCH(Q$3,INDIRECT("'DA Injection'!"&amp;"2:2"),0)),"$1","")&amp;":"&amp;SUBSTITUTE(ADDRESS(1,MATCH(Q$3,INDIRECT("'DA Injection'!"&amp;"2:2"),0)),"$1","")),'DA Injection'!$P:$P,"Plan",'DA Injection'!$G:$G,$B7)+SUMIFS(INDIRECT("'DA Injection'!"&amp;SUBSTITUTE(ADDRESS(1,MATCH(Q$3,INDIRECT("'DA Injection'!"&amp;"2:2"),0)+1),"$1","")&amp;":"&amp;SUBSTITUTE(ADDRESS(1,MATCH(Q$3,INDIRECT("'DA Injection'!"&amp;"2:2"),0)+1),"$1","")),'DA Injection'!$P:$P,"Plan",'DA Injection'!$G:$G,$B7))*$F7</f>
        <v>0</v>
      </c>
      <c r="R7" s="284"/>
    </row>
    <row r="8" spans="2:18" hidden="1">
      <c r="B8" s="282" t="s">
        <v>247</v>
      </c>
      <c r="C8" s="282">
        <v>2</v>
      </c>
      <c r="D8" s="205" t="s">
        <v>1026</v>
      </c>
      <c r="E8" s="205" t="s">
        <v>1027</v>
      </c>
      <c r="F8" s="205">
        <v>5.0000000000000001E-4</v>
      </c>
      <c r="G8" s="367">
        <f t="shared" ca="1" si="1"/>
        <v>3.3846153846153846</v>
      </c>
      <c r="H8" s="284">
        <f ca="1">(SUMIFS(INDIRECT("'DA Injection'!"&amp;SUBSTITUTE(ADDRESS(1,MATCH(H$3,INDIRECT("'DA Injection'!"&amp;"2:2"),0)),"$1","")&amp;":"&amp;SUBSTITUTE(ADDRESS(1,MATCH(H$3,INDIRECT("'DA Injection'!"&amp;"2:2"),0)),"$1","")),'DA Injection'!$P:$P,"Plan",'DA Injection'!$G:$G,$B8)+SUMIFS(INDIRECT("'DA Injection'!"&amp;SUBSTITUTE(ADDRESS(1,MATCH(H$3,INDIRECT("'DA Injection'!"&amp;"2:2"),0)+1),"$1","")&amp;":"&amp;SUBSTITUTE(ADDRESS(1,MATCH(H$3,INDIRECT("'DA Injection'!"&amp;"2:2"),0)+1),"$1","")),'DA Injection'!$P:$P,"Plan",'DA Injection'!$G:$G,$B8))*$F8</f>
        <v>0</v>
      </c>
      <c r="I8" s="284">
        <f ca="1">(SUMIFS(INDIRECT("'DA Injection'!"&amp;SUBSTITUTE(ADDRESS(1,MATCH(I$3,INDIRECT("'DA Injection'!"&amp;"2:2"),0)),"$1","")&amp;":"&amp;SUBSTITUTE(ADDRESS(1,MATCH(I$3,INDIRECT("'DA Injection'!"&amp;"2:2"),0)),"$1","")),'DA Injection'!$P:$P,"Plan",'DA Injection'!$G:$G,$B8)+SUMIFS(INDIRECT("'DA Injection'!"&amp;SUBSTITUTE(ADDRESS(1,MATCH(I$3,INDIRECT("'DA Injection'!"&amp;"2:2"),0)+1),"$1","")&amp;":"&amp;SUBSTITUTE(ADDRESS(1,MATCH(I$3,INDIRECT("'DA Injection'!"&amp;"2:2"),0)+1),"$1","")),'DA Injection'!$P:$P,"Plan",'DA Injection'!$G:$G,$B8))*$F8</f>
        <v>0</v>
      </c>
      <c r="J8" s="284">
        <f ca="1">(SUMIFS(INDIRECT("'DA Injection'!"&amp;SUBSTITUTE(ADDRESS(1,MATCH(J$3,INDIRECT("'DA Injection'!"&amp;"2:2"),0)),"$1","")&amp;":"&amp;SUBSTITUTE(ADDRESS(1,MATCH(J$3,INDIRECT("'DA Injection'!"&amp;"2:2"),0)),"$1","")),'DA Injection'!$P:$P,"Plan",'DA Injection'!$G:$G,$B8)+SUMIFS(INDIRECT("'DA Injection'!"&amp;SUBSTITUTE(ADDRESS(1,MATCH(J$3,INDIRECT("'DA Injection'!"&amp;"2:2"),0)+1),"$1","")&amp;":"&amp;SUBSTITUTE(ADDRESS(1,MATCH(J$3,INDIRECT("'DA Injection'!"&amp;"2:2"),0)+1),"$1","")),'DA Injection'!$P:$P,"Plan",'DA Injection'!$G:$G,$B8))*$F8</f>
        <v>0</v>
      </c>
      <c r="K8" s="284">
        <f ca="1">(SUMIFS(INDIRECT("'DA Injection'!"&amp;SUBSTITUTE(ADDRESS(1,MATCH(K$3,INDIRECT("'DA Injection'!"&amp;"2:2"),0)),"$1","")&amp;":"&amp;SUBSTITUTE(ADDRESS(1,MATCH(K$3,INDIRECT("'DA Injection'!"&amp;"2:2"),0)),"$1","")),'DA Injection'!$P:$P,"Plan",'DA Injection'!$G:$G,$B8)+SUMIFS(INDIRECT("'DA Injection'!"&amp;SUBSTITUTE(ADDRESS(1,MATCH(K$3,INDIRECT("'DA Injection'!"&amp;"2:2"),0)+1),"$1","")&amp;":"&amp;SUBSTITUTE(ADDRESS(1,MATCH(K$3,INDIRECT("'DA Injection'!"&amp;"2:2"),0)+1),"$1","")),'DA Injection'!$P:$P,"Plan",'DA Injection'!$G:$G,$B8))*$F8</f>
        <v>2.2564102564102564</v>
      </c>
      <c r="L8" s="284">
        <f ca="1">(SUMIFS(INDIRECT("'DA Injection'!"&amp;SUBSTITUTE(ADDRESS(1,MATCH(L$3,INDIRECT("'DA Injection'!"&amp;"2:2"),0)),"$1","")&amp;":"&amp;SUBSTITUTE(ADDRESS(1,MATCH(L$3,INDIRECT("'DA Injection'!"&amp;"2:2"),0)),"$1","")),'DA Injection'!$P:$P,"Plan",'DA Injection'!$G:$G,$B8)+SUMIFS(INDIRECT("'DA Injection'!"&amp;SUBSTITUTE(ADDRESS(1,MATCH(L$3,INDIRECT("'DA Injection'!"&amp;"2:2"),0)+1),"$1","")&amp;":"&amp;SUBSTITUTE(ADDRESS(1,MATCH(L$3,INDIRECT("'DA Injection'!"&amp;"2:2"),0)+1),"$1","")),'DA Injection'!$P:$P,"Plan",'DA Injection'!$G:$G,$B8))*$F8</f>
        <v>1.1282051282051282</v>
      </c>
      <c r="M8" s="284">
        <f ca="1">(SUMIFS(INDIRECT("'DA Injection'!"&amp;SUBSTITUTE(ADDRESS(1,MATCH(M$3,INDIRECT("'DA Injection'!"&amp;"2:2"),0)),"$1","")&amp;":"&amp;SUBSTITUTE(ADDRESS(1,MATCH(M$3,INDIRECT("'DA Injection'!"&amp;"2:2"),0)),"$1","")),'DA Injection'!$P:$P,"Plan",'DA Injection'!$G:$G,$B8)+SUMIFS(INDIRECT("'DA Injection'!"&amp;SUBSTITUTE(ADDRESS(1,MATCH(M$3,INDIRECT("'DA Injection'!"&amp;"2:2"),0)+1),"$1","")&amp;":"&amp;SUBSTITUTE(ADDRESS(1,MATCH(M$3,INDIRECT("'DA Injection'!"&amp;"2:2"),0)+1),"$1","")),'DA Injection'!$P:$P,"Plan",'DA Injection'!$G:$G,$B8))*$F8</f>
        <v>0</v>
      </c>
      <c r="N8" s="284">
        <f ca="1">(SUMIFS(INDIRECT("'DA Injection'!"&amp;SUBSTITUTE(ADDRESS(1,MATCH(N$3,INDIRECT("'DA Injection'!"&amp;"2:2"),0)),"$1","")&amp;":"&amp;SUBSTITUTE(ADDRESS(1,MATCH(N$3,INDIRECT("'DA Injection'!"&amp;"2:2"),0)),"$1","")),'DA Injection'!$P:$P,"Plan",'DA Injection'!$G:$G,$B8)+SUMIFS(INDIRECT("'DA Injection'!"&amp;SUBSTITUTE(ADDRESS(1,MATCH(N$3,INDIRECT("'DA Injection'!"&amp;"2:2"),0)+1),"$1","")&amp;":"&amp;SUBSTITUTE(ADDRESS(1,MATCH(N$3,INDIRECT("'DA Injection'!"&amp;"2:2"),0)+1),"$1","")),'DA Injection'!$P:$P,"Plan",'DA Injection'!$G:$G,$B8))*$F8</f>
        <v>0</v>
      </c>
      <c r="O8" s="284">
        <f ca="1">(SUMIFS(INDIRECT("'DA Injection'!"&amp;SUBSTITUTE(ADDRESS(1,MATCH(O$3,INDIRECT("'DA Injection'!"&amp;"2:2"),0)),"$1","")&amp;":"&amp;SUBSTITUTE(ADDRESS(1,MATCH(O$3,INDIRECT("'DA Injection'!"&amp;"2:2"),0)),"$1","")),'DA Injection'!$P:$P,"Plan",'DA Injection'!$G:$G,$B8)+SUMIFS(INDIRECT("'DA Injection'!"&amp;SUBSTITUTE(ADDRESS(1,MATCH(O$3,INDIRECT("'DA Injection'!"&amp;"2:2"),0)+1),"$1","")&amp;":"&amp;SUBSTITUTE(ADDRESS(1,MATCH(O$3,INDIRECT("'DA Injection'!"&amp;"2:2"),0)+1),"$1","")),'DA Injection'!$P:$P,"Plan",'DA Injection'!$G:$G,$B8))*$F8</f>
        <v>0</v>
      </c>
      <c r="P8" s="284">
        <f ca="1">(SUMIFS(INDIRECT("'DA Injection'!"&amp;SUBSTITUTE(ADDRESS(1,MATCH(P$3,INDIRECT("'DA Injection'!"&amp;"2:2"),0)),"$1","")&amp;":"&amp;SUBSTITUTE(ADDRESS(1,MATCH(P$3,INDIRECT("'DA Injection'!"&amp;"2:2"),0)),"$1","")),'DA Injection'!$P:$P,"Plan",'DA Injection'!$G:$G,$B8)+SUMIFS(INDIRECT("'DA Injection'!"&amp;SUBSTITUTE(ADDRESS(1,MATCH(P$3,INDIRECT("'DA Injection'!"&amp;"2:2"),0)+1),"$1","")&amp;":"&amp;SUBSTITUTE(ADDRESS(1,MATCH(P$3,INDIRECT("'DA Injection'!"&amp;"2:2"),0)+1),"$1","")),'DA Injection'!$P:$P,"Plan",'DA Injection'!$G:$G,$B8))*$F8</f>
        <v>0</v>
      </c>
      <c r="Q8" s="284">
        <f ca="1">(SUMIFS(INDIRECT("'DA Injection'!"&amp;SUBSTITUTE(ADDRESS(1,MATCH(Q$3,INDIRECT("'DA Injection'!"&amp;"2:2"),0)),"$1","")&amp;":"&amp;SUBSTITUTE(ADDRESS(1,MATCH(Q$3,INDIRECT("'DA Injection'!"&amp;"2:2"),0)),"$1","")),'DA Injection'!$P:$P,"Plan",'DA Injection'!$G:$G,$B8)+SUMIFS(INDIRECT("'DA Injection'!"&amp;SUBSTITUTE(ADDRESS(1,MATCH(Q$3,INDIRECT("'DA Injection'!"&amp;"2:2"),0)+1),"$1","")&amp;":"&amp;SUBSTITUTE(ADDRESS(1,MATCH(Q$3,INDIRECT("'DA Injection'!"&amp;"2:2"),0)+1),"$1","")),'DA Injection'!$P:$P,"Plan",'DA Injection'!$G:$G,$B8))*$F8</f>
        <v>0</v>
      </c>
      <c r="R8" s="284"/>
    </row>
    <row r="9" spans="2:18" hidden="1">
      <c r="B9" s="282" t="s">
        <v>104</v>
      </c>
      <c r="C9" s="282">
        <v>34</v>
      </c>
      <c r="D9" s="205" t="s">
        <v>1026</v>
      </c>
      <c r="E9" s="205" t="s">
        <v>1027</v>
      </c>
      <c r="F9" s="205">
        <v>8.3333333333333339E-4</v>
      </c>
      <c r="G9" s="367">
        <f t="shared" ca="1" si="1"/>
        <v>3.3846153846153846</v>
      </c>
      <c r="H9" s="284">
        <f ca="1">(SUMIFS(INDIRECT("'DA Injection'!"&amp;SUBSTITUTE(ADDRESS(1,MATCH(H$3,INDIRECT("'DA Injection'!"&amp;"2:2"),0)),"$1","")&amp;":"&amp;SUBSTITUTE(ADDRESS(1,MATCH(H$3,INDIRECT("'DA Injection'!"&amp;"2:2"),0)),"$1","")),'DA Injection'!$P:$P,"Plan",'DA Injection'!$G:$G,$B9)+SUMIFS(INDIRECT("'DA Injection'!"&amp;SUBSTITUTE(ADDRESS(1,MATCH(H$3,INDIRECT("'DA Injection'!"&amp;"2:2"),0)+1),"$1","")&amp;":"&amp;SUBSTITUTE(ADDRESS(1,MATCH(H$3,INDIRECT("'DA Injection'!"&amp;"2:2"),0)+1),"$1","")),'DA Injection'!$P:$P,"Plan",'DA Injection'!$G:$G,$B9))*$F9</f>
        <v>0</v>
      </c>
      <c r="I9" s="284">
        <f ca="1">(SUMIFS(INDIRECT("'DA Injection'!"&amp;SUBSTITUTE(ADDRESS(1,MATCH(I$3,INDIRECT("'DA Injection'!"&amp;"2:2"),0)),"$1","")&amp;":"&amp;SUBSTITUTE(ADDRESS(1,MATCH(I$3,INDIRECT("'DA Injection'!"&amp;"2:2"),0)),"$1","")),'DA Injection'!$P:$P,"Plan",'DA Injection'!$G:$G,$B9)+SUMIFS(INDIRECT("'DA Injection'!"&amp;SUBSTITUTE(ADDRESS(1,MATCH(I$3,INDIRECT("'DA Injection'!"&amp;"2:2"),0)+1),"$1","")&amp;":"&amp;SUBSTITUTE(ADDRESS(1,MATCH(I$3,INDIRECT("'DA Injection'!"&amp;"2:2"),0)+1),"$1","")),'DA Injection'!$P:$P,"Plan",'DA Injection'!$G:$G,$B9))*$F9</f>
        <v>0</v>
      </c>
      <c r="J9" s="284">
        <f ca="1">(SUMIFS(INDIRECT("'DA Injection'!"&amp;SUBSTITUTE(ADDRESS(1,MATCH(J$3,INDIRECT("'DA Injection'!"&amp;"2:2"),0)),"$1","")&amp;":"&amp;SUBSTITUTE(ADDRESS(1,MATCH(J$3,INDIRECT("'DA Injection'!"&amp;"2:2"),0)),"$1","")),'DA Injection'!$P:$P,"Plan",'DA Injection'!$G:$G,$B9)+SUMIFS(INDIRECT("'DA Injection'!"&amp;SUBSTITUTE(ADDRESS(1,MATCH(J$3,INDIRECT("'DA Injection'!"&amp;"2:2"),0)+1),"$1","")&amp;":"&amp;SUBSTITUTE(ADDRESS(1,MATCH(J$3,INDIRECT("'DA Injection'!"&amp;"2:2"),0)+1),"$1","")),'DA Injection'!$P:$P,"Plan",'DA Injection'!$G:$G,$B9))*$F9</f>
        <v>0</v>
      </c>
      <c r="K9" s="284">
        <f ca="1">(SUMIFS(INDIRECT("'DA Injection'!"&amp;SUBSTITUTE(ADDRESS(1,MATCH(K$3,INDIRECT("'DA Injection'!"&amp;"2:2"),0)),"$1","")&amp;":"&amp;SUBSTITUTE(ADDRESS(1,MATCH(K$3,INDIRECT("'DA Injection'!"&amp;"2:2"),0)),"$1","")),'DA Injection'!$P:$P,"Plan",'DA Injection'!$G:$G,$B9)+SUMIFS(INDIRECT("'DA Injection'!"&amp;SUBSTITUTE(ADDRESS(1,MATCH(K$3,INDIRECT("'DA Injection'!"&amp;"2:2"),0)+1),"$1","")&amp;":"&amp;SUBSTITUTE(ADDRESS(1,MATCH(K$3,INDIRECT("'DA Injection'!"&amp;"2:2"),0)+1),"$1","")),'DA Injection'!$P:$P,"Plan",'DA Injection'!$G:$G,$B9))*$F9</f>
        <v>3.3846153846153846</v>
      </c>
      <c r="L9" s="284">
        <f ca="1">(SUMIFS(INDIRECT("'DA Injection'!"&amp;SUBSTITUTE(ADDRESS(1,MATCH(L$3,INDIRECT("'DA Injection'!"&amp;"2:2"),0)),"$1","")&amp;":"&amp;SUBSTITUTE(ADDRESS(1,MATCH(L$3,INDIRECT("'DA Injection'!"&amp;"2:2"),0)),"$1","")),'DA Injection'!$P:$P,"Plan",'DA Injection'!$G:$G,$B9)+SUMIFS(INDIRECT("'DA Injection'!"&amp;SUBSTITUTE(ADDRESS(1,MATCH(L$3,INDIRECT("'DA Injection'!"&amp;"2:2"),0)+1),"$1","")&amp;":"&amp;SUBSTITUTE(ADDRESS(1,MATCH(L$3,INDIRECT("'DA Injection'!"&amp;"2:2"),0)+1),"$1","")),'DA Injection'!$P:$P,"Plan",'DA Injection'!$G:$G,$B9))*$F9</f>
        <v>0</v>
      </c>
      <c r="M9" s="284">
        <f ca="1">(SUMIFS(INDIRECT("'DA Injection'!"&amp;SUBSTITUTE(ADDRESS(1,MATCH(M$3,INDIRECT("'DA Injection'!"&amp;"2:2"),0)),"$1","")&amp;":"&amp;SUBSTITUTE(ADDRESS(1,MATCH(M$3,INDIRECT("'DA Injection'!"&amp;"2:2"),0)),"$1","")),'DA Injection'!$P:$P,"Plan",'DA Injection'!$G:$G,$B9)+SUMIFS(INDIRECT("'DA Injection'!"&amp;SUBSTITUTE(ADDRESS(1,MATCH(M$3,INDIRECT("'DA Injection'!"&amp;"2:2"),0)+1),"$1","")&amp;":"&amp;SUBSTITUTE(ADDRESS(1,MATCH(M$3,INDIRECT("'DA Injection'!"&amp;"2:2"),0)+1),"$1","")),'DA Injection'!$P:$P,"Plan",'DA Injection'!$G:$G,$B9))*$F9</f>
        <v>0</v>
      </c>
      <c r="N9" s="284">
        <f ca="1">(SUMIFS(INDIRECT("'DA Injection'!"&amp;SUBSTITUTE(ADDRESS(1,MATCH(N$3,INDIRECT("'DA Injection'!"&amp;"2:2"),0)),"$1","")&amp;":"&amp;SUBSTITUTE(ADDRESS(1,MATCH(N$3,INDIRECT("'DA Injection'!"&amp;"2:2"),0)),"$1","")),'DA Injection'!$P:$P,"Plan",'DA Injection'!$G:$G,$B9)+SUMIFS(INDIRECT("'DA Injection'!"&amp;SUBSTITUTE(ADDRESS(1,MATCH(N$3,INDIRECT("'DA Injection'!"&amp;"2:2"),0)+1),"$1","")&amp;":"&amp;SUBSTITUTE(ADDRESS(1,MATCH(N$3,INDIRECT("'DA Injection'!"&amp;"2:2"),0)+1),"$1","")),'DA Injection'!$P:$P,"Plan",'DA Injection'!$G:$G,$B9))*$F9</f>
        <v>0</v>
      </c>
      <c r="O9" s="284">
        <f ca="1">(SUMIFS(INDIRECT("'DA Injection'!"&amp;SUBSTITUTE(ADDRESS(1,MATCH(O$3,INDIRECT("'DA Injection'!"&amp;"2:2"),0)),"$1","")&amp;":"&amp;SUBSTITUTE(ADDRESS(1,MATCH(O$3,INDIRECT("'DA Injection'!"&amp;"2:2"),0)),"$1","")),'DA Injection'!$P:$P,"Plan",'DA Injection'!$G:$G,$B9)+SUMIFS(INDIRECT("'DA Injection'!"&amp;SUBSTITUTE(ADDRESS(1,MATCH(O$3,INDIRECT("'DA Injection'!"&amp;"2:2"),0)+1),"$1","")&amp;":"&amp;SUBSTITUTE(ADDRESS(1,MATCH(O$3,INDIRECT("'DA Injection'!"&amp;"2:2"),0)+1),"$1","")),'DA Injection'!$P:$P,"Plan",'DA Injection'!$G:$G,$B9))*$F9</f>
        <v>0</v>
      </c>
      <c r="P9" s="284">
        <f ca="1">(SUMIFS(INDIRECT("'DA Injection'!"&amp;SUBSTITUTE(ADDRESS(1,MATCH(P$3,INDIRECT("'DA Injection'!"&amp;"2:2"),0)),"$1","")&amp;":"&amp;SUBSTITUTE(ADDRESS(1,MATCH(P$3,INDIRECT("'DA Injection'!"&amp;"2:2"),0)),"$1","")),'DA Injection'!$P:$P,"Plan",'DA Injection'!$G:$G,$B9)+SUMIFS(INDIRECT("'DA Injection'!"&amp;SUBSTITUTE(ADDRESS(1,MATCH(P$3,INDIRECT("'DA Injection'!"&amp;"2:2"),0)+1),"$1","")&amp;":"&amp;SUBSTITUTE(ADDRESS(1,MATCH(P$3,INDIRECT("'DA Injection'!"&amp;"2:2"),0)+1),"$1","")),'DA Injection'!$P:$P,"Plan",'DA Injection'!$G:$G,$B9))*$F9</f>
        <v>0</v>
      </c>
      <c r="Q9" s="284">
        <f ca="1">(SUMIFS(INDIRECT("'DA Injection'!"&amp;SUBSTITUTE(ADDRESS(1,MATCH(Q$3,INDIRECT("'DA Injection'!"&amp;"2:2"),0)),"$1","")&amp;":"&amp;SUBSTITUTE(ADDRESS(1,MATCH(Q$3,INDIRECT("'DA Injection'!"&amp;"2:2"),0)),"$1","")),'DA Injection'!$P:$P,"Plan",'DA Injection'!$G:$G,$B9)+SUMIFS(INDIRECT("'DA Injection'!"&amp;SUBSTITUTE(ADDRESS(1,MATCH(Q$3,INDIRECT("'DA Injection'!"&amp;"2:2"),0)+1),"$1","")&amp;":"&amp;SUBSTITUTE(ADDRESS(1,MATCH(Q$3,INDIRECT("'DA Injection'!"&amp;"2:2"),0)+1),"$1","")),'DA Injection'!$P:$P,"Plan",'DA Injection'!$G:$G,$B9))*$F9</f>
        <v>0</v>
      </c>
      <c r="R9" s="284"/>
    </row>
    <row r="10" spans="2:18" hidden="1">
      <c r="B10" s="282" t="s">
        <v>106</v>
      </c>
      <c r="C10" s="282">
        <v>34</v>
      </c>
      <c r="D10" s="205" t="s">
        <v>1026</v>
      </c>
      <c r="E10" s="205" t="s">
        <v>1027</v>
      </c>
      <c r="F10" s="205">
        <v>8.3333333333333339E-4</v>
      </c>
      <c r="G10" s="367">
        <f t="shared" ca="1" si="1"/>
        <v>3.2307692307692313</v>
      </c>
      <c r="H10" s="284">
        <f ca="1">(SUMIFS(INDIRECT("'DA Injection'!"&amp;SUBSTITUTE(ADDRESS(1,MATCH(H$3,INDIRECT("'DA Injection'!"&amp;"2:2"),0)),"$1","")&amp;":"&amp;SUBSTITUTE(ADDRESS(1,MATCH(H$3,INDIRECT("'DA Injection'!"&amp;"2:2"),0)),"$1","")),'DA Injection'!$P:$P,"Plan",'DA Injection'!$G:$G,$B10)+SUMIFS(INDIRECT("'DA Injection'!"&amp;SUBSTITUTE(ADDRESS(1,MATCH(H$3,INDIRECT("'DA Injection'!"&amp;"2:2"),0)+1),"$1","")&amp;":"&amp;SUBSTITUTE(ADDRESS(1,MATCH(H$3,INDIRECT("'DA Injection'!"&amp;"2:2"),0)+1),"$1","")),'DA Injection'!$P:$P,"Plan",'DA Injection'!$G:$G,$B10))*$F10</f>
        <v>0</v>
      </c>
      <c r="I10" s="284">
        <f ca="1">(SUMIFS(INDIRECT("'DA Injection'!"&amp;SUBSTITUTE(ADDRESS(1,MATCH(I$3,INDIRECT("'DA Injection'!"&amp;"2:2"),0)),"$1","")&amp;":"&amp;SUBSTITUTE(ADDRESS(1,MATCH(I$3,INDIRECT("'DA Injection'!"&amp;"2:2"),0)),"$1","")),'DA Injection'!$P:$P,"Plan",'DA Injection'!$G:$G,$B10)+SUMIFS(INDIRECT("'DA Injection'!"&amp;SUBSTITUTE(ADDRESS(1,MATCH(I$3,INDIRECT("'DA Injection'!"&amp;"2:2"),0)+1),"$1","")&amp;":"&amp;SUBSTITUTE(ADDRESS(1,MATCH(I$3,INDIRECT("'DA Injection'!"&amp;"2:2"),0)+1),"$1","")),'DA Injection'!$P:$P,"Plan",'DA Injection'!$G:$G,$B10))*$F10</f>
        <v>0</v>
      </c>
      <c r="J10" s="284">
        <f ca="1">(SUMIFS(INDIRECT("'DA Injection'!"&amp;SUBSTITUTE(ADDRESS(1,MATCH(J$3,INDIRECT("'DA Injection'!"&amp;"2:2"),0)),"$1","")&amp;":"&amp;SUBSTITUTE(ADDRESS(1,MATCH(J$3,INDIRECT("'DA Injection'!"&amp;"2:2"),0)),"$1","")),'DA Injection'!$P:$P,"Plan",'DA Injection'!$G:$G,$B10)+SUMIFS(INDIRECT("'DA Injection'!"&amp;SUBSTITUTE(ADDRESS(1,MATCH(J$3,INDIRECT("'DA Injection'!"&amp;"2:2"),0)+1),"$1","")&amp;":"&amp;SUBSTITUTE(ADDRESS(1,MATCH(J$3,INDIRECT("'DA Injection'!"&amp;"2:2"),0)+1),"$1","")),'DA Injection'!$P:$P,"Plan",'DA Injection'!$G:$G,$B10))*$F10</f>
        <v>0</v>
      </c>
      <c r="K10" s="284">
        <f ca="1">(SUMIFS(INDIRECT("'DA Injection'!"&amp;SUBSTITUTE(ADDRESS(1,MATCH(K$3,INDIRECT("'DA Injection'!"&amp;"2:2"),0)),"$1","")&amp;":"&amp;SUBSTITUTE(ADDRESS(1,MATCH(K$3,INDIRECT("'DA Injection'!"&amp;"2:2"),0)),"$1","")),'DA Injection'!$P:$P,"Plan",'DA Injection'!$G:$G,$B10)+SUMIFS(INDIRECT("'DA Injection'!"&amp;SUBSTITUTE(ADDRESS(1,MATCH(K$3,INDIRECT("'DA Injection'!"&amp;"2:2"),0)+1),"$1","")&amp;":"&amp;SUBSTITUTE(ADDRESS(1,MATCH(K$3,INDIRECT("'DA Injection'!"&amp;"2:2"),0)+1),"$1","")),'DA Injection'!$P:$P,"Plan",'DA Injection'!$G:$G,$B10))*$F10</f>
        <v>3.2307692307692313</v>
      </c>
      <c r="L10" s="284">
        <f ca="1">(SUMIFS(INDIRECT("'DA Injection'!"&amp;SUBSTITUTE(ADDRESS(1,MATCH(L$3,INDIRECT("'DA Injection'!"&amp;"2:2"),0)),"$1","")&amp;":"&amp;SUBSTITUTE(ADDRESS(1,MATCH(L$3,INDIRECT("'DA Injection'!"&amp;"2:2"),0)),"$1","")),'DA Injection'!$P:$P,"Plan",'DA Injection'!$G:$G,$B10)+SUMIFS(INDIRECT("'DA Injection'!"&amp;SUBSTITUTE(ADDRESS(1,MATCH(L$3,INDIRECT("'DA Injection'!"&amp;"2:2"),0)+1),"$1","")&amp;":"&amp;SUBSTITUTE(ADDRESS(1,MATCH(L$3,INDIRECT("'DA Injection'!"&amp;"2:2"),0)+1),"$1","")),'DA Injection'!$P:$P,"Plan",'DA Injection'!$G:$G,$B10))*$F10</f>
        <v>0</v>
      </c>
      <c r="M10" s="284">
        <f ca="1">(SUMIFS(INDIRECT("'DA Injection'!"&amp;SUBSTITUTE(ADDRESS(1,MATCH(M$3,INDIRECT("'DA Injection'!"&amp;"2:2"),0)),"$1","")&amp;":"&amp;SUBSTITUTE(ADDRESS(1,MATCH(M$3,INDIRECT("'DA Injection'!"&amp;"2:2"),0)),"$1","")),'DA Injection'!$P:$P,"Plan",'DA Injection'!$G:$G,$B10)+SUMIFS(INDIRECT("'DA Injection'!"&amp;SUBSTITUTE(ADDRESS(1,MATCH(M$3,INDIRECT("'DA Injection'!"&amp;"2:2"),0)+1),"$1","")&amp;":"&amp;SUBSTITUTE(ADDRESS(1,MATCH(M$3,INDIRECT("'DA Injection'!"&amp;"2:2"),0)+1),"$1","")),'DA Injection'!$P:$P,"Plan",'DA Injection'!$G:$G,$B10))*$F10</f>
        <v>0</v>
      </c>
      <c r="N10" s="284">
        <f ca="1">(SUMIFS(INDIRECT("'DA Injection'!"&amp;SUBSTITUTE(ADDRESS(1,MATCH(N$3,INDIRECT("'DA Injection'!"&amp;"2:2"),0)),"$1","")&amp;":"&amp;SUBSTITUTE(ADDRESS(1,MATCH(N$3,INDIRECT("'DA Injection'!"&amp;"2:2"),0)),"$1","")),'DA Injection'!$P:$P,"Plan",'DA Injection'!$G:$G,$B10)+SUMIFS(INDIRECT("'DA Injection'!"&amp;SUBSTITUTE(ADDRESS(1,MATCH(N$3,INDIRECT("'DA Injection'!"&amp;"2:2"),0)+1),"$1","")&amp;":"&amp;SUBSTITUTE(ADDRESS(1,MATCH(N$3,INDIRECT("'DA Injection'!"&amp;"2:2"),0)+1),"$1","")),'DA Injection'!$P:$P,"Plan",'DA Injection'!$G:$G,$B10))*$F10</f>
        <v>0</v>
      </c>
      <c r="O10" s="284">
        <f ca="1">(SUMIFS(INDIRECT("'DA Injection'!"&amp;SUBSTITUTE(ADDRESS(1,MATCH(O$3,INDIRECT("'DA Injection'!"&amp;"2:2"),0)),"$1","")&amp;":"&amp;SUBSTITUTE(ADDRESS(1,MATCH(O$3,INDIRECT("'DA Injection'!"&amp;"2:2"),0)),"$1","")),'DA Injection'!$P:$P,"Plan",'DA Injection'!$G:$G,$B10)+SUMIFS(INDIRECT("'DA Injection'!"&amp;SUBSTITUTE(ADDRESS(1,MATCH(O$3,INDIRECT("'DA Injection'!"&amp;"2:2"),0)+1),"$1","")&amp;":"&amp;SUBSTITUTE(ADDRESS(1,MATCH(O$3,INDIRECT("'DA Injection'!"&amp;"2:2"),0)+1),"$1","")),'DA Injection'!$P:$P,"Plan",'DA Injection'!$G:$G,$B10))*$F10</f>
        <v>0</v>
      </c>
      <c r="P10" s="284">
        <f ca="1">(SUMIFS(INDIRECT("'DA Injection'!"&amp;SUBSTITUTE(ADDRESS(1,MATCH(P$3,INDIRECT("'DA Injection'!"&amp;"2:2"),0)),"$1","")&amp;":"&amp;SUBSTITUTE(ADDRESS(1,MATCH(P$3,INDIRECT("'DA Injection'!"&amp;"2:2"),0)),"$1","")),'DA Injection'!$P:$P,"Plan",'DA Injection'!$G:$G,$B10)+SUMIFS(INDIRECT("'DA Injection'!"&amp;SUBSTITUTE(ADDRESS(1,MATCH(P$3,INDIRECT("'DA Injection'!"&amp;"2:2"),0)+1),"$1","")&amp;":"&amp;SUBSTITUTE(ADDRESS(1,MATCH(P$3,INDIRECT("'DA Injection'!"&amp;"2:2"),0)+1),"$1","")),'DA Injection'!$P:$P,"Plan",'DA Injection'!$G:$G,$B10))*$F10</f>
        <v>0</v>
      </c>
      <c r="Q10" s="284">
        <f ca="1">(SUMIFS(INDIRECT("'DA Injection'!"&amp;SUBSTITUTE(ADDRESS(1,MATCH(Q$3,INDIRECT("'DA Injection'!"&amp;"2:2"),0)),"$1","")&amp;":"&amp;SUBSTITUTE(ADDRESS(1,MATCH(Q$3,INDIRECT("'DA Injection'!"&amp;"2:2"),0)),"$1","")),'DA Injection'!$P:$P,"Plan",'DA Injection'!$G:$G,$B10)+SUMIFS(INDIRECT("'DA Injection'!"&amp;SUBSTITUTE(ADDRESS(1,MATCH(Q$3,INDIRECT("'DA Injection'!"&amp;"2:2"),0)+1),"$1","")&amp;":"&amp;SUBSTITUTE(ADDRESS(1,MATCH(Q$3,INDIRECT("'DA Injection'!"&amp;"2:2"),0)+1),"$1","")),'DA Injection'!$P:$P,"Plan",'DA Injection'!$G:$G,$B10))*$F10</f>
        <v>0</v>
      </c>
      <c r="R10" s="284"/>
    </row>
    <row r="11" spans="2:18" hidden="1">
      <c r="B11" s="282" t="s">
        <v>190</v>
      </c>
      <c r="C11" s="282">
        <v>3</v>
      </c>
      <c r="D11" s="205" t="s">
        <v>1026</v>
      </c>
      <c r="E11" s="205" t="s">
        <v>1027</v>
      </c>
      <c r="F11" s="205">
        <v>2E-3</v>
      </c>
      <c r="G11" s="367">
        <f t="shared" ca="1" si="1"/>
        <v>0</v>
      </c>
      <c r="H11" s="284">
        <f ca="1">(SUMIFS(INDIRECT("'DA Injection'!"&amp;SUBSTITUTE(ADDRESS(1,MATCH(H$3,INDIRECT("'DA Injection'!"&amp;"2:2"),0)),"$1","")&amp;":"&amp;SUBSTITUTE(ADDRESS(1,MATCH(H$3,INDIRECT("'DA Injection'!"&amp;"2:2"),0)),"$1","")),'DA Injection'!$P:$P,"Plan",'DA Injection'!$G:$G,$B11)+SUMIFS(INDIRECT("'DA Injection'!"&amp;SUBSTITUTE(ADDRESS(1,MATCH(H$3,INDIRECT("'DA Injection'!"&amp;"2:2"),0)+1),"$1","")&amp;":"&amp;SUBSTITUTE(ADDRESS(1,MATCH(H$3,INDIRECT("'DA Injection'!"&amp;"2:2"),0)+1),"$1","")),'DA Injection'!$P:$P,"Plan",'DA Injection'!$G:$G,$B11))*$F11</f>
        <v>0</v>
      </c>
      <c r="I11" s="284">
        <f ca="1">(SUMIFS(INDIRECT("'DA Injection'!"&amp;SUBSTITUTE(ADDRESS(1,MATCH(I$3,INDIRECT("'DA Injection'!"&amp;"2:2"),0)),"$1","")&amp;":"&amp;SUBSTITUTE(ADDRESS(1,MATCH(I$3,INDIRECT("'DA Injection'!"&amp;"2:2"),0)),"$1","")),'DA Injection'!$P:$P,"Plan",'DA Injection'!$G:$G,$B11)+SUMIFS(INDIRECT("'DA Injection'!"&amp;SUBSTITUTE(ADDRESS(1,MATCH(I$3,INDIRECT("'DA Injection'!"&amp;"2:2"),0)+1),"$1","")&amp;":"&amp;SUBSTITUTE(ADDRESS(1,MATCH(I$3,INDIRECT("'DA Injection'!"&amp;"2:2"),0)+1),"$1","")),'DA Injection'!$P:$P,"Plan",'DA Injection'!$G:$G,$B11))*$F11</f>
        <v>0</v>
      </c>
      <c r="J11" s="284">
        <f ca="1">(SUMIFS(INDIRECT("'DA Injection'!"&amp;SUBSTITUTE(ADDRESS(1,MATCH(J$3,INDIRECT("'DA Injection'!"&amp;"2:2"),0)),"$1","")&amp;":"&amp;SUBSTITUTE(ADDRESS(1,MATCH(J$3,INDIRECT("'DA Injection'!"&amp;"2:2"),0)),"$1","")),'DA Injection'!$P:$P,"Plan",'DA Injection'!$G:$G,$B11)+SUMIFS(INDIRECT("'DA Injection'!"&amp;SUBSTITUTE(ADDRESS(1,MATCH(J$3,INDIRECT("'DA Injection'!"&amp;"2:2"),0)+1),"$1","")&amp;":"&amp;SUBSTITUTE(ADDRESS(1,MATCH(J$3,INDIRECT("'DA Injection'!"&amp;"2:2"),0)+1),"$1","")),'DA Injection'!$P:$P,"Plan",'DA Injection'!$G:$G,$B11))*$F11</f>
        <v>0</v>
      </c>
      <c r="K11" s="284">
        <f ca="1">(SUMIFS(INDIRECT("'DA Injection'!"&amp;SUBSTITUTE(ADDRESS(1,MATCH(K$3,INDIRECT("'DA Injection'!"&amp;"2:2"),0)),"$1","")&amp;":"&amp;SUBSTITUTE(ADDRESS(1,MATCH(K$3,INDIRECT("'DA Injection'!"&amp;"2:2"),0)),"$1","")),'DA Injection'!$P:$P,"Plan",'DA Injection'!$G:$G,$B11)+SUMIFS(INDIRECT("'DA Injection'!"&amp;SUBSTITUTE(ADDRESS(1,MATCH(K$3,INDIRECT("'DA Injection'!"&amp;"2:2"),0)+1),"$1","")&amp;":"&amp;SUBSTITUTE(ADDRESS(1,MATCH(K$3,INDIRECT("'DA Injection'!"&amp;"2:2"),0)+1),"$1","")),'DA Injection'!$P:$P,"Plan",'DA Injection'!$G:$G,$B11))*$F11</f>
        <v>0</v>
      </c>
      <c r="L11" s="284">
        <f ca="1">(SUMIFS(INDIRECT("'DA Injection'!"&amp;SUBSTITUTE(ADDRESS(1,MATCH(L$3,INDIRECT("'DA Injection'!"&amp;"2:2"),0)),"$1","")&amp;":"&amp;SUBSTITUTE(ADDRESS(1,MATCH(L$3,INDIRECT("'DA Injection'!"&amp;"2:2"),0)),"$1","")),'DA Injection'!$P:$P,"Plan",'DA Injection'!$G:$G,$B11)+SUMIFS(INDIRECT("'DA Injection'!"&amp;SUBSTITUTE(ADDRESS(1,MATCH(L$3,INDIRECT("'DA Injection'!"&amp;"2:2"),0)+1),"$1","")&amp;":"&amp;SUBSTITUTE(ADDRESS(1,MATCH(L$3,INDIRECT("'DA Injection'!"&amp;"2:2"),0)+1),"$1","")),'DA Injection'!$P:$P,"Plan",'DA Injection'!$G:$G,$B11))*$F11</f>
        <v>0</v>
      </c>
      <c r="M11" s="284">
        <f ca="1">(SUMIFS(INDIRECT("'DA Injection'!"&amp;SUBSTITUTE(ADDRESS(1,MATCH(M$3,INDIRECT("'DA Injection'!"&amp;"2:2"),0)),"$1","")&amp;":"&amp;SUBSTITUTE(ADDRESS(1,MATCH(M$3,INDIRECT("'DA Injection'!"&amp;"2:2"),0)),"$1","")),'DA Injection'!$P:$P,"Plan",'DA Injection'!$G:$G,$B11)+SUMIFS(INDIRECT("'DA Injection'!"&amp;SUBSTITUTE(ADDRESS(1,MATCH(M$3,INDIRECT("'DA Injection'!"&amp;"2:2"),0)+1),"$1","")&amp;":"&amp;SUBSTITUTE(ADDRESS(1,MATCH(M$3,INDIRECT("'DA Injection'!"&amp;"2:2"),0)+1),"$1","")),'DA Injection'!$P:$P,"Plan",'DA Injection'!$G:$G,$B11))*$F11</f>
        <v>0</v>
      </c>
      <c r="N11" s="284">
        <f ca="1">(SUMIFS(INDIRECT("'DA Injection'!"&amp;SUBSTITUTE(ADDRESS(1,MATCH(N$3,INDIRECT("'DA Injection'!"&amp;"2:2"),0)),"$1","")&amp;":"&amp;SUBSTITUTE(ADDRESS(1,MATCH(N$3,INDIRECT("'DA Injection'!"&amp;"2:2"),0)),"$1","")),'DA Injection'!$P:$P,"Plan",'DA Injection'!$G:$G,$B11)+SUMIFS(INDIRECT("'DA Injection'!"&amp;SUBSTITUTE(ADDRESS(1,MATCH(N$3,INDIRECT("'DA Injection'!"&amp;"2:2"),0)+1),"$1","")&amp;":"&amp;SUBSTITUTE(ADDRESS(1,MATCH(N$3,INDIRECT("'DA Injection'!"&amp;"2:2"),0)+1),"$1","")),'DA Injection'!$P:$P,"Plan",'DA Injection'!$G:$G,$B11))*$F11</f>
        <v>0</v>
      </c>
      <c r="O11" s="284">
        <f ca="1">(SUMIFS(INDIRECT("'DA Injection'!"&amp;SUBSTITUTE(ADDRESS(1,MATCH(O$3,INDIRECT("'DA Injection'!"&amp;"2:2"),0)),"$1","")&amp;":"&amp;SUBSTITUTE(ADDRESS(1,MATCH(O$3,INDIRECT("'DA Injection'!"&amp;"2:2"),0)),"$1","")),'DA Injection'!$P:$P,"Plan",'DA Injection'!$G:$G,$B11)+SUMIFS(INDIRECT("'DA Injection'!"&amp;SUBSTITUTE(ADDRESS(1,MATCH(O$3,INDIRECT("'DA Injection'!"&amp;"2:2"),0)+1),"$1","")&amp;":"&amp;SUBSTITUTE(ADDRESS(1,MATCH(O$3,INDIRECT("'DA Injection'!"&amp;"2:2"),0)+1),"$1","")),'DA Injection'!$P:$P,"Plan",'DA Injection'!$G:$G,$B11))*$F11</f>
        <v>0</v>
      </c>
      <c r="P11" s="284">
        <f ca="1">(SUMIFS(INDIRECT("'DA Injection'!"&amp;SUBSTITUTE(ADDRESS(1,MATCH(P$3,INDIRECT("'DA Injection'!"&amp;"2:2"),0)),"$1","")&amp;":"&amp;SUBSTITUTE(ADDRESS(1,MATCH(P$3,INDIRECT("'DA Injection'!"&amp;"2:2"),0)),"$1","")),'DA Injection'!$P:$P,"Plan",'DA Injection'!$G:$G,$B11)+SUMIFS(INDIRECT("'DA Injection'!"&amp;SUBSTITUTE(ADDRESS(1,MATCH(P$3,INDIRECT("'DA Injection'!"&amp;"2:2"),0)+1),"$1","")&amp;":"&amp;SUBSTITUTE(ADDRESS(1,MATCH(P$3,INDIRECT("'DA Injection'!"&amp;"2:2"),0)+1),"$1","")),'DA Injection'!$P:$P,"Plan",'DA Injection'!$G:$G,$B11))*$F11</f>
        <v>0</v>
      </c>
      <c r="Q11" s="284">
        <f ca="1">(SUMIFS(INDIRECT("'DA Injection'!"&amp;SUBSTITUTE(ADDRESS(1,MATCH(Q$3,INDIRECT("'DA Injection'!"&amp;"2:2"),0)),"$1","")&amp;":"&amp;SUBSTITUTE(ADDRESS(1,MATCH(Q$3,INDIRECT("'DA Injection'!"&amp;"2:2"),0)),"$1","")),'DA Injection'!$P:$P,"Plan",'DA Injection'!$G:$G,$B11)+SUMIFS(INDIRECT("'DA Injection'!"&amp;SUBSTITUTE(ADDRESS(1,MATCH(Q$3,INDIRECT("'DA Injection'!"&amp;"2:2"),0)+1),"$1","")&amp;":"&amp;SUBSTITUTE(ADDRESS(1,MATCH(Q$3,INDIRECT("'DA Injection'!"&amp;"2:2"),0)+1),"$1","")),'DA Injection'!$P:$P,"Plan",'DA Injection'!$G:$G,$B11))*$F11</f>
        <v>0</v>
      </c>
      <c r="R11" s="284"/>
    </row>
    <row r="12" spans="2:18" hidden="1">
      <c r="B12" s="282" t="s">
        <v>189</v>
      </c>
      <c r="C12" s="282">
        <v>3</v>
      </c>
      <c r="D12" s="205" t="s">
        <v>1026</v>
      </c>
      <c r="E12" s="205" t="s">
        <v>1027</v>
      </c>
      <c r="F12" s="205">
        <v>2E-3</v>
      </c>
      <c r="G12" s="367">
        <f t="shared" ca="1" si="1"/>
        <v>0</v>
      </c>
      <c r="H12" s="284">
        <f ca="1">(SUMIFS(INDIRECT("'DA Injection'!"&amp;SUBSTITUTE(ADDRESS(1,MATCH(H$3,INDIRECT("'DA Injection'!"&amp;"2:2"),0)),"$1","")&amp;":"&amp;SUBSTITUTE(ADDRESS(1,MATCH(H$3,INDIRECT("'DA Injection'!"&amp;"2:2"),0)),"$1","")),'DA Injection'!$P:$P,"Plan",'DA Injection'!$G:$G,$B12)+SUMIFS(INDIRECT("'DA Injection'!"&amp;SUBSTITUTE(ADDRESS(1,MATCH(H$3,INDIRECT("'DA Injection'!"&amp;"2:2"),0)+1),"$1","")&amp;":"&amp;SUBSTITUTE(ADDRESS(1,MATCH(H$3,INDIRECT("'DA Injection'!"&amp;"2:2"),0)+1),"$1","")),'DA Injection'!$P:$P,"Plan",'DA Injection'!$G:$G,$B12))*$F12</f>
        <v>0</v>
      </c>
      <c r="I12" s="284">
        <f ca="1">(SUMIFS(INDIRECT("'DA Injection'!"&amp;SUBSTITUTE(ADDRESS(1,MATCH(I$3,INDIRECT("'DA Injection'!"&amp;"2:2"),0)),"$1","")&amp;":"&amp;SUBSTITUTE(ADDRESS(1,MATCH(I$3,INDIRECT("'DA Injection'!"&amp;"2:2"),0)),"$1","")),'DA Injection'!$P:$P,"Plan",'DA Injection'!$G:$G,$B12)+SUMIFS(INDIRECT("'DA Injection'!"&amp;SUBSTITUTE(ADDRESS(1,MATCH(I$3,INDIRECT("'DA Injection'!"&amp;"2:2"),0)+1),"$1","")&amp;":"&amp;SUBSTITUTE(ADDRESS(1,MATCH(I$3,INDIRECT("'DA Injection'!"&amp;"2:2"),0)+1),"$1","")),'DA Injection'!$P:$P,"Plan",'DA Injection'!$G:$G,$B12))*$F12</f>
        <v>0</v>
      </c>
      <c r="J12" s="284">
        <f ca="1">(SUMIFS(INDIRECT("'DA Injection'!"&amp;SUBSTITUTE(ADDRESS(1,MATCH(J$3,INDIRECT("'DA Injection'!"&amp;"2:2"),0)),"$1","")&amp;":"&amp;SUBSTITUTE(ADDRESS(1,MATCH(J$3,INDIRECT("'DA Injection'!"&amp;"2:2"),0)),"$1","")),'DA Injection'!$P:$P,"Plan",'DA Injection'!$G:$G,$B12)+SUMIFS(INDIRECT("'DA Injection'!"&amp;SUBSTITUTE(ADDRESS(1,MATCH(J$3,INDIRECT("'DA Injection'!"&amp;"2:2"),0)+1),"$1","")&amp;":"&amp;SUBSTITUTE(ADDRESS(1,MATCH(J$3,INDIRECT("'DA Injection'!"&amp;"2:2"),0)+1),"$1","")),'DA Injection'!$P:$P,"Plan",'DA Injection'!$G:$G,$B12))*$F12</f>
        <v>0</v>
      </c>
      <c r="K12" s="284">
        <f ca="1">(SUMIFS(INDIRECT("'DA Injection'!"&amp;SUBSTITUTE(ADDRESS(1,MATCH(K$3,INDIRECT("'DA Injection'!"&amp;"2:2"),0)),"$1","")&amp;":"&amp;SUBSTITUTE(ADDRESS(1,MATCH(K$3,INDIRECT("'DA Injection'!"&amp;"2:2"),0)),"$1","")),'DA Injection'!$P:$P,"Plan",'DA Injection'!$G:$G,$B12)+SUMIFS(INDIRECT("'DA Injection'!"&amp;SUBSTITUTE(ADDRESS(1,MATCH(K$3,INDIRECT("'DA Injection'!"&amp;"2:2"),0)+1),"$1","")&amp;":"&amp;SUBSTITUTE(ADDRESS(1,MATCH(K$3,INDIRECT("'DA Injection'!"&amp;"2:2"),0)+1),"$1","")),'DA Injection'!$P:$P,"Plan",'DA Injection'!$G:$G,$B12))*$F12</f>
        <v>0</v>
      </c>
      <c r="L12" s="284">
        <f ca="1">(SUMIFS(INDIRECT("'DA Injection'!"&amp;SUBSTITUTE(ADDRESS(1,MATCH(L$3,INDIRECT("'DA Injection'!"&amp;"2:2"),0)),"$1","")&amp;":"&amp;SUBSTITUTE(ADDRESS(1,MATCH(L$3,INDIRECT("'DA Injection'!"&amp;"2:2"),0)),"$1","")),'DA Injection'!$P:$P,"Plan",'DA Injection'!$G:$G,$B12)+SUMIFS(INDIRECT("'DA Injection'!"&amp;SUBSTITUTE(ADDRESS(1,MATCH(L$3,INDIRECT("'DA Injection'!"&amp;"2:2"),0)+1),"$1","")&amp;":"&amp;SUBSTITUTE(ADDRESS(1,MATCH(L$3,INDIRECT("'DA Injection'!"&amp;"2:2"),0)+1),"$1","")),'DA Injection'!$P:$P,"Plan",'DA Injection'!$G:$G,$B12))*$F12</f>
        <v>0</v>
      </c>
      <c r="M12" s="284">
        <f ca="1">(SUMIFS(INDIRECT("'DA Injection'!"&amp;SUBSTITUTE(ADDRESS(1,MATCH(M$3,INDIRECT("'DA Injection'!"&amp;"2:2"),0)),"$1","")&amp;":"&amp;SUBSTITUTE(ADDRESS(1,MATCH(M$3,INDIRECT("'DA Injection'!"&amp;"2:2"),0)),"$1","")),'DA Injection'!$P:$P,"Plan",'DA Injection'!$G:$G,$B12)+SUMIFS(INDIRECT("'DA Injection'!"&amp;SUBSTITUTE(ADDRESS(1,MATCH(M$3,INDIRECT("'DA Injection'!"&amp;"2:2"),0)+1),"$1","")&amp;":"&amp;SUBSTITUTE(ADDRESS(1,MATCH(M$3,INDIRECT("'DA Injection'!"&amp;"2:2"),0)+1),"$1","")),'DA Injection'!$P:$P,"Plan",'DA Injection'!$G:$G,$B12))*$F12</f>
        <v>0</v>
      </c>
      <c r="N12" s="284">
        <f ca="1">(SUMIFS(INDIRECT("'DA Injection'!"&amp;SUBSTITUTE(ADDRESS(1,MATCH(N$3,INDIRECT("'DA Injection'!"&amp;"2:2"),0)),"$1","")&amp;":"&amp;SUBSTITUTE(ADDRESS(1,MATCH(N$3,INDIRECT("'DA Injection'!"&amp;"2:2"),0)),"$1","")),'DA Injection'!$P:$P,"Plan",'DA Injection'!$G:$G,$B12)+SUMIFS(INDIRECT("'DA Injection'!"&amp;SUBSTITUTE(ADDRESS(1,MATCH(N$3,INDIRECT("'DA Injection'!"&amp;"2:2"),0)+1),"$1","")&amp;":"&amp;SUBSTITUTE(ADDRESS(1,MATCH(N$3,INDIRECT("'DA Injection'!"&amp;"2:2"),0)+1),"$1","")),'DA Injection'!$P:$P,"Plan",'DA Injection'!$G:$G,$B12))*$F12</f>
        <v>0</v>
      </c>
      <c r="O12" s="284">
        <f ca="1">(SUMIFS(INDIRECT("'DA Injection'!"&amp;SUBSTITUTE(ADDRESS(1,MATCH(O$3,INDIRECT("'DA Injection'!"&amp;"2:2"),0)),"$1","")&amp;":"&amp;SUBSTITUTE(ADDRESS(1,MATCH(O$3,INDIRECT("'DA Injection'!"&amp;"2:2"),0)),"$1","")),'DA Injection'!$P:$P,"Plan",'DA Injection'!$G:$G,$B12)+SUMIFS(INDIRECT("'DA Injection'!"&amp;SUBSTITUTE(ADDRESS(1,MATCH(O$3,INDIRECT("'DA Injection'!"&amp;"2:2"),0)+1),"$1","")&amp;":"&amp;SUBSTITUTE(ADDRESS(1,MATCH(O$3,INDIRECT("'DA Injection'!"&amp;"2:2"),0)+1),"$1","")),'DA Injection'!$P:$P,"Plan",'DA Injection'!$G:$G,$B12))*$F12</f>
        <v>0</v>
      </c>
      <c r="P12" s="284">
        <f ca="1">(SUMIFS(INDIRECT("'DA Injection'!"&amp;SUBSTITUTE(ADDRESS(1,MATCH(P$3,INDIRECT("'DA Injection'!"&amp;"2:2"),0)),"$1","")&amp;":"&amp;SUBSTITUTE(ADDRESS(1,MATCH(P$3,INDIRECT("'DA Injection'!"&amp;"2:2"),0)),"$1","")),'DA Injection'!$P:$P,"Plan",'DA Injection'!$G:$G,$B12)+SUMIFS(INDIRECT("'DA Injection'!"&amp;SUBSTITUTE(ADDRESS(1,MATCH(P$3,INDIRECT("'DA Injection'!"&amp;"2:2"),0)+1),"$1","")&amp;":"&amp;SUBSTITUTE(ADDRESS(1,MATCH(P$3,INDIRECT("'DA Injection'!"&amp;"2:2"),0)+1),"$1","")),'DA Injection'!$P:$P,"Plan",'DA Injection'!$G:$G,$B12))*$F12</f>
        <v>0</v>
      </c>
      <c r="Q12" s="284">
        <f ca="1">(SUMIFS(INDIRECT("'DA Injection'!"&amp;SUBSTITUTE(ADDRESS(1,MATCH(Q$3,INDIRECT("'DA Injection'!"&amp;"2:2"),0)),"$1","")&amp;":"&amp;SUBSTITUTE(ADDRESS(1,MATCH(Q$3,INDIRECT("'DA Injection'!"&amp;"2:2"),0)),"$1","")),'DA Injection'!$P:$P,"Plan",'DA Injection'!$G:$G,$B12)+SUMIFS(INDIRECT("'DA Injection'!"&amp;SUBSTITUTE(ADDRESS(1,MATCH(Q$3,INDIRECT("'DA Injection'!"&amp;"2:2"),0)+1),"$1","")&amp;":"&amp;SUBSTITUTE(ADDRESS(1,MATCH(Q$3,INDIRECT("'DA Injection'!"&amp;"2:2"),0)+1),"$1","")),'DA Injection'!$P:$P,"Plan",'DA Injection'!$G:$G,$B12))*$F12</f>
        <v>0</v>
      </c>
      <c r="R12" s="284"/>
    </row>
    <row r="13" spans="2:18" hidden="1">
      <c r="B13" s="282" t="s">
        <v>176</v>
      </c>
      <c r="C13" s="282">
        <v>3</v>
      </c>
      <c r="D13" s="205" t="s">
        <v>1026</v>
      </c>
      <c r="E13" s="205" t="s">
        <v>1027</v>
      </c>
      <c r="F13" s="205">
        <v>1E-3</v>
      </c>
      <c r="G13" s="367">
        <f t="shared" ca="1" si="1"/>
        <v>0</v>
      </c>
      <c r="H13" s="284">
        <f ca="1">(SUMIFS(INDIRECT("'DA Injection'!"&amp;SUBSTITUTE(ADDRESS(1,MATCH(H$3,INDIRECT("'DA Injection'!"&amp;"2:2"),0)),"$1","")&amp;":"&amp;SUBSTITUTE(ADDRESS(1,MATCH(H$3,INDIRECT("'DA Injection'!"&amp;"2:2"),0)),"$1","")),'DA Injection'!$P:$P,"Plan",'DA Injection'!$G:$G,$B13)+SUMIFS(INDIRECT("'DA Injection'!"&amp;SUBSTITUTE(ADDRESS(1,MATCH(H$3,INDIRECT("'DA Injection'!"&amp;"2:2"),0)+1),"$1","")&amp;":"&amp;SUBSTITUTE(ADDRESS(1,MATCH(H$3,INDIRECT("'DA Injection'!"&amp;"2:2"),0)+1),"$1","")),'DA Injection'!$P:$P,"Plan",'DA Injection'!$G:$G,$B13))*$F13</f>
        <v>0</v>
      </c>
      <c r="I13" s="284">
        <f ca="1">(SUMIFS(INDIRECT("'DA Injection'!"&amp;SUBSTITUTE(ADDRESS(1,MATCH(I$3,INDIRECT("'DA Injection'!"&amp;"2:2"),0)),"$1","")&amp;":"&amp;SUBSTITUTE(ADDRESS(1,MATCH(I$3,INDIRECT("'DA Injection'!"&amp;"2:2"),0)),"$1","")),'DA Injection'!$P:$P,"Plan",'DA Injection'!$G:$G,$B13)+SUMIFS(INDIRECT("'DA Injection'!"&amp;SUBSTITUTE(ADDRESS(1,MATCH(I$3,INDIRECT("'DA Injection'!"&amp;"2:2"),0)+1),"$1","")&amp;":"&amp;SUBSTITUTE(ADDRESS(1,MATCH(I$3,INDIRECT("'DA Injection'!"&amp;"2:2"),0)+1),"$1","")),'DA Injection'!$P:$P,"Plan",'DA Injection'!$G:$G,$B13))*$F13</f>
        <v>0</v>
      </c>
      <c r="J13" s="284">
        <f ca="1">(SUMIFS(INDIRECT("'DA Injection'!"&amp;SUBSTITUTE(ADDRESS(1,MATCH(J$3,INDIRECT("'DA Injection'!"&amp;"2:2"),0)),"$1","")&amp;":"&amp;SUBSTITUTE(ADDRESS(1,MATCH(J$3,INDIRECT("'DA Injection'!"&amp;"2:2"),0)),"$1","")),'DA Injection'!$P:$P,"Plan",'DA Injection'!$G:$G,$B13)+SUMIFS(INDIRECT("'DA Injection'!"&amp;SUBSTITUTE(ADDRESS(1,MATCH(J$3,INDIRECT("'DA Injection'!"&amp;"2:2"),0)+1),"$1","")&amp;":"&amp;SUBSTITUTE(ADDRESS(1,MATCH(J$3,INDIRECT("'DA Injection'!"&amp;"2:2"),0)+1),"$1","")),'DA Injection'!$P:$P,"Plan",'DA Injection'!$G:$G,$B13))*$F13</f>
        <v>0</v>
      </c>
      <c r="K13" s="284">
        <f ca="1">(SUMIFS(INDIRECT("'DA Injection'!"&amp;SUBSTITUTE(ADDRESS(1,MATCH(K$3,INDIRECT("'DA Injection'!"&amp;"2:2"),0)),"$1","")&amp;":"&amp;SUBSTITUTE(ADDRESS(1,MATCH(K$3,INDIRECT("'DA Injection'!"&amp;"2:2"),0)),"$1","")),'DA Injection'!$P:$P,"Plan",'DA Injection'!$G:$G,$B13)+SUMIFS(INDIRECT("'DA Injection'!"&amp;SUBSTITUTE(ADDRESS(1,MATCH(K$3,INDIRECT("'DA Injection'!"&amp;"2:2"),0)+1),"$1","")&amp;":"&amp;SUBSTITUTE(ADDRESS(1,MATCH(K$3,INDIRECT("'DA Injection'!"&amp;"2:2"),0)+1),"$1","")),'DA Injection'!$P:$P,"Plan",'DA Injection'!$G:$G,$B13))*$F13</f>
        <v>0</v>
      </c>
      <c r="L13" s="284">
        <f ca="1">(SUMIFS(INDIRECT("'DA Injection'!"&amp;SUBSTITUTE(ADDRESS(1,MATCH(L$3,INDIRECT("'DA Injection'!"&amp;"2:2"),0)),"$1","")&amp;":"&amp;SUBSTITUTE(ADDRESS(1,MATCH(L$3,INDIRECT("'DA Injection'!"&amp;"2:2"),0)),"$1","")),'DA Injection'!$P:$P,"Plan",'DA Injection'!$G:$G,$B13)+SUMIFS(INDIRECT("'DA Injection'!"&amp;SUBSTITUTE(ADDRESS(1,MATCH(L$3,INDIRECT("'DA Injection'!"&amp;"2:2"),0)+1),"$1","")&amp;":"&amp;SUBSTITUTE(ADDRESS(1,MATCH(L$3,INDIRECT("'DA Injection'!"&amp;"2:2"),0)+1),"$1","")),'DA Injection'!$P:$P,"Plan",'DA Injection'!$G:$G,$B13))*$F13</f>
        <v>0</v>
      </c>
      <c r="M13" s="284">
        <f ca="1">(SUMIFS(INDIRECT("'DA Injection'!"&amp;SUBSTITUTE(ADDRESS(1,MATCH(M$3,INDIRECT("'DA Injection'!"&amp;"2:2"),0)),"$1","")&amp;":"&amp;SUBSTITUTE(ADDRESS(1,MATCH(M$3,INDIRECT("'DA Injection'!"&amp;"2:2"),0)),"$1","")),'DA Injection'!$P:$P,"Plan",'DA Injection'!$G:$G,$B13)+SUMIFS(INDIRECT("'DA Injection'!"&amp;SUBSTITUTE(ADDRESS(1,MATCH(M$3,INDIRECT("'DA Injection'!"&amp;"2:2"),0)+1),"$1","")&amp;":"&amp;SUBSTITUTE(ADDRESS(1,MATCH(M$3,INDIRECT("'DA Injection'!"&amp;"2:2"),0)+1),"$1","")),'DA Injection'!$P:$P,"Plan",'DA Injection'!$G:$G,$B13))*$F13</f>
        <v>0</v>
      </c>
      <c r="N13" s="284">
        <f ca="1">(SUMIFS(INDIRECT("'DA Injection'!"&amp;SUBSTITUTE(ADDRESS(1,MATCH(N$3,INDIRECT("'DA Injection'!"&amp;"2:2"),0)),"$1","")&amp;":"&amp;SUBSTITUTE(ADDRESS(1,MATCH(N$3,INDIRECT("'DA Injection'!"&amp;"2:2"),0)),"$1","")),'DA Injection'!$P:$P,"Plan",'DA Injection'!$G:$G,$B13)+SUMIFS(INDIRECT("'DA Injection'!"&amp;SUBSTITUTE(ADDRESS(1,MATCH(N$3,INDIRECT("'DA Injection'!"&amp;"2:2"),0)+1),"$1","")&amp;":"&amp;SUBSTITUTE(ADDRESS(1,MATCH(N$3,INDIRECT("'DA Injection'!"&amp;"2:2"),0)+1),"$1","")),'DA Injection'!$P:$P,"Plan",'DA Injection'!$G:$G,$B13))*$F13</f>
        <v>0</v>
      </c>
      <c r="O13" s="284">
        <f ca="1">(SUMIFS(INDIRECT("'DA Injection'!"&amp;SUBSTITUTE(ADDRESS(1,MATCH(O$3,INDIRECT("'DA Injection'!"&amp;"2:2"),0)),"$1","")&amp;":"&amp;SUBSTITUTE(ADDRESS(1,MATCH(O$3,INDIRECT("'DA Injection'!"&amp;"2:2"),0)),"$1","")),'DA Injection'!$P:$P,"Plan",'DA Injection'!$G:$G,$B13)+SUMIFS(INDIRECT("'DA Injection'!"&amp;SUBSTITUTE(ADDRESS(1,MATCH(O$3,INDIRECT("'DA Injection'!"&amp;"2:2"),0)+1),"$1","")&amp;":"&amp;SUBSTITUTE(ADDRESS(1,MATCH(O$3,INDIRECT("'DA Injection'!"&amp;"2:2"),0)+1),"$1","")),'DA Injection'!$P:$P,"Plan",'DA Injection'!$G:$G,$B13))*$F13</f>
        <v>0</v>
      </c>
      <c r="P13" s="284">
        <f ca="1">(SUMIFS(INDIRECT("'DA Injection'!"&amp;SUBSTITUTE(ADDRESS(1,MATCH(P$3,INDIRECT("'DA Injection'!"&amp;"2:2"),0)),"$1","")&amp;":"&amp;SUBSTITUTE(ADDRESS(1,MATCH(P$3,INDIRECT("'DA Injection'!"&amp;"2:2"),0)),"$1","")),'DA Injection'!$P:$P,"Plan",'DA Injection'!$G:$G,$B13)+SUMIFS(INDIRECT("'DA Injection'!"&amp;SUBSTITUTE(ADDRESS(1,MATCH(P$3,INDIRECT("'DA Injection'!"&amp;"2:2"),0)+1),"$1","")&amp;":"&amp;SUBSTITUTE(ADDRESS(1,MATCH(P$3,INDIRECT("'DA Injection'!"&amp;"2:2"),0)+1),"$1","")),'DA Injection'!$P:$P,"Plan",'DA Injection'!$G:$G,$B13))*$F13</f>
        <v>0</v>
      </c>
      <c r="Q13" s="284">
        <f ca="1">(SUMIFS(INDIRECT("'DA Injection'!"&amp;SUBSTITUTE(ADDRESS(1,MATCH(Q$3,INDIRECT("'DA Injection'!"&amp;"2:2"),0)),"$1","")&amp;":"&amp;SUBSTITUTE(ADDRESS(1,MATCH(Q$3,INDIRECT("'DA Injection'!"&amp;"2:2"),0)),"$1","")),'DA Injection'!$P:$P,"Plan",'DA Injection'!$G:$G,$B13)+SUMIFS(INDIRECT("'DA Injection'!"&amp;SUBSTITUTE(ADDRESS(1,MATCH(Q$3,INDIRECT("'DA Injection'!"&amp;"2:2"),0)+1),"$1","")&amp;":"&amp;SUBSTITUTE(ADDRESS(1,MATCH(Q$3,INDIRECT("'DA Injection'!"&amp;"2:2"),0)+1),"$1","")),'DA Injection'!$P:$P,"Plan",'DA Injection'!$G:$G,$B13))*$F13</f>
        <v>0</v>
      </c>
      <c r="R13" s="284"/>
    </row>
    <row r="14" spans="2:18" hidden="1">
      <c r="B14" s="282" t="s">
        <v>248</v>
      </c>
      <c r="C14" s="282">
        <v>3</v>
      </c>
      <c r="D14" s="205" t="s">
        <v>1026</v>
      </c>
      <c r="E14" s="205" t="s">
        <v>1027</v>
      </c>
      <c r="F14" s="205">
        <v>1E-3</v>
      </c>
      <c r="G14" s="367">
        <f t="shared" ca="1" si="1"/>
        <v>0</v>
      </c>
      <c r="H14" s="284">
        <f ca="1">(SUMIFS(INDIRECT("'DA Injection'!"&amp;SUBSTITUTE(ADDRESS(1,MATCH(H$3,INDIRECT("'DA Injection'!"&amp;"2:2"),0)),"$1","")&amp;":"&amp;SUBSTITUTE(ADDRESS(1,MATCH(H$3,INDIRECT("'DA Injection'!"&amp;"2:2"),0)),"$1","")),'DA Injection'!$P:$P,"Plan",'DA Injection'!$G:$G,$B14)+SUMIFS(INDIRECT("'DA Injection'!"&amp;SUBSTITUTE(ADDRESS(1,MATCH(H$3,INDIRECT("'DA Injection'!"&amp;"2:2"),0)+1),"$1","")&amp;":"&amp;SUBSTITUTE(ADDRESS(1,MATCH(H$3,INDIRECT("'DA Injection'!"&amp;"2:2"),0)+1),"$1","")),'DA Injection'!$P:$P,"Plan",'DA Injection'!$G:$G,$B14))*$F14</f>
        <v>0</v>
      </c>
      <c r="I14" s="284">
        <f ca="1">(SUMIFS(INDIRECT("'DA Injection'!"&amp;SUBSTITUTE(ADDRESS(1,MATCH(I$3,INDIRECT("'DA Injection'!"&amp;"2:2"),0)),"$1","")&amp;":"&amp;SUBSTITUTE(ADDRESS(1,MATCH(I$3,INDIRECT("'DA Injection'!"&amp;"2:2"),0)),"$1","")),'DA Injection'!$P:$P,"Plan",'DA Injection'!$G:$G,$B14)+SUMIFS(INDIRECT("'DA Injection'!"&amp;SUBSTITUTE(ADDRESS(1,MATCH(I$3,INDIRECT("'DA Injection'!"&amp;"2:2"),0)+1),"$1","")&amp;":"&amp;SUBSTITUTE(ADDRESS(1,MATCH(I$3,INDIRECT("'DA Injection'!"&amp;"2:2"),0)+1),"$1","")),'DA Injection'!$P:$P,"Plan",'DA Injection'!$G:$G,$B14))*$F14</f>
        <v>0</v>
      </c>
      <c r="J14" s="284">
        <f ca="1">(SUMIFS(INDIRECT("'DA Injection'!"&amp;SUBSTITUTE(ADDRESS(1,MATCH(J$3,INDIRECT("'DA Injection'!"&amp;"2:2"),0)),"$1","")&amp;":"&amp;SUBSTITUTE(ADDRESS(1,MATCH(J$3,INDIRECT("'DA Injection'!"&amp;"2:2"),0)),"$1","")),'DA Injection'!$P:$P,"Plan",'DA Injection'!$G:$G,$B14)+SUMIFS(INDIRECT("'DA Injection'!"&amp;SUBSTITUTE(ADDRESS(1,MATCH(J$3,INDIRECT("'DA Injection'!"&amp;"2:2"),0)+1),"$1","")&amp;":"&amp;SUBSTITUTE(ADDRESS(1,MATCH(J$3,INDIRECT("'DA Injection'!"&amp;"2:2"),0)+1),"$1","")),'DA Injection'!$P:$P,"Plan",'DA Injection'!$G:$G,$B14))*$F14</f>
        <v>0</v>
      </c>
      <c r="K14" s="284">
        <f ca="1">(SUMIFS(INDIRECT("'DA Injection'!"&amp;SUBSTITUTE(ADDRESS(1,MATCH(K$3,INDIRECT("'DA Injection'!"&amp;"2:2"),0)),"$1","")&amp;":"&amp;SUBSTITUTE(ADDRESS(1,MATCH(K$3,INDIRECT("'DA Injection'!"&amp;"2:2"),0)),"$1","")),'DA Injection'!$P:$P,"Plan",'DA Injection'!$G:$G,$B14)+SUMIFS(INDIRECT("'DA Injection'!"&amp;SUBSTITUTE(ADDRESS(1,MATCH(K$3,INDIRECT("'DA Injection'!"&amp;"2:2"),0)+1),"$1","")&amp;":"&amp;SUBSTITUTE(ADDRESS(1,MATCH(K$3,INDIRECT("'DA Injection'!"&amp;"2:2"),0)+1),"$1","")),'DA Injection'!$P:$P,"Plan",'DA Injection'!$G:$G,$B14))*$F14</f>
        <v>0</v>
      </c>
      <c r="L14" s="284">
        <f ca="1">(SUMIFS(INDIRECT("'DA Injection'!"&amp;SUBSTITUTE(ADDRESS(1,MATCH(L$3,INDIRECT("'DA Injection'!"&amp;"2:2"),0)),"$1","")&amp;":"&amp;SUBSTITUTE(ADDRESS(1,MATCH(L$3,INDIRECT("'DA Injection'!"&amp;"2:2"),0)),"$1","")),'DA Injection'!$P:$P,"Plan",'DA Injection'!$G:$G,$B14)+SUMIFS(INDIRECT("'DA Injection'!"&amp;SUBSTITUTE(ADDRESS(1,MATCH(L$3,INDIRECT("'DA Injection'!"&amp;"2:2"),0)+1),"$1","")&amp;":"&amp;SUBSTITUTE(ADDRESS(1,MATCH(L$3,INDIRECT("'DA Injection'!"&amp;"2:2"),0)+1),"$1","")),'DA Injection'!$P:$P,"Plan",'DA Injection'!$G:$G,$B14))*$F14</f>
        <v>0</v>
      </c>
      <c r="M14" s="284">
        <f ca="1">(SUMIFS(INDIRECT("'DA Injection'!"&amp;SUBSTITUTE(ADDRESS(1,MATCH(M$3,INDIRECT("'DA Injection'!"&amp;"2:2"),0)),"$1","")&amp;":"&amp;SUBSTITUTE(ADDRESS(1,MATCH(M$3,INDIRECT("'DA Injection'!"&amp;"2:2"),0)),"$1","")),'DA Injection'!$P:$P,"Plan",'DA Injection'!$G:$G,$B14)+SUMIFS(INDIRECT("'DA Injection'!"&amp;SUBSTITUTE(ADDRESS(1,MATCH(M$3,INDIRECT("'DA Injection'!"&amp;"2:2"),0)+1),"$1","")&amp;":"&amp;SUBSTITUTE(ADDRESS(1,MATCH(M$3,INDIRECT("'DA Injection'!"&amp;"2:2"),0)+1),"$1","")),'DA Injection'!$P:$P,"Plan",'DA Injection'!$G:$G,$B14))*$F14</f>
        <v>0</v>
      </c>
      <c r="N14" s="284">
        <f ca="1">(SUMIFS(INDIRECT("'DA Injection'!"&amp;SUBSTITUTE(ADDRESS(1,MATCH(N$3,INDIRECT("'DA Injection'!"&amp;"2:2"),0)),"$1","")&amp;":"&amp;SUBSTITUTE(ADDRESS(1,MATCH(N$3,INDIRECT("'DA Injection'!"&amp;"2:2"),0)),"$1","")),'DA Injection'!$P:$P,"Plan",'DA Injection'!$G:$G,$B14)+SUMIFS(INDIRECT("'DA Injection'!"&amp;SUBSTITUTE(ADDRESS(1,MATCH(N$3,INDIRECT("'DA Injection'!"&amp;"2:2"),0)+1),"$1","")&amp;":"&amp;SUBSTITUTE(ADDRESS(1,MATCH(N$3,INDIRECT("'DA Injection'!"&amp;"2:2"),0)+1),"$1","")),'DA Injection'!$P:$P,"Plan",'DA Injection'!$G:$G,$B14))*$F14</f>
        <v>0</v>
      </c>
      <c r="O14" s="284">
        <f ca="1">(SUMIFS(INDIRECT("'DA Injection'!"&amp;SUBSTITUTE(ADDRESS(1,MATCH(O$3,INDIRECT("'DA Injection'!"&amp;"2:2"),0)),"$1","")&amp;":"&amp;SUBSTITUTE(ADDRESS(1,MATCH(O$3,INDIRECT("'DA Injection'!"&amp;"2:2"),0)),"$1","")),'DA Injection'!$P:$P,"Plan",'DA Injection'!$G:$G,$B14)+SUMIFS(INDIRECT("'DA Injection'!"&amp;SUBSTITUTE(ADDRESS(1,MATCH(O$3,INDIRECT("'DA Injection'!"&amp;"2:2"),0)+1),"$1","")&amp;":"&amp;SUBSTITUTE(ADDRESS(1,MATCH(O$3,INDIRECT("'DA Injection'!"&amp;"2:2"),0)+1),"$1","")),'DA Injection'!$P:$P,"Plan",'DA Injection'!$G:$G,$B14))*$F14</f>
        <v>0</v>
      </c>
      <c r="P14" s="284">
        <f ca="1">(SUMIFS(INDIRECT("'DA Injection'!"&amp;SUBSTITUTE(ADDRESS(1,MATCH(P$3,INDIRECT("'DA Injection'!"&amp;"2:2"),0)),"$1","")&amp;":"&amp;SUBSTITUTE(ADDRESS(1,MATCH(P$3,INDIRECT("'DA Injection'!"&amp;"2:2"),0)),"$1","")),'DA Injection'!$P:$P,"Plan",'DA Injection'!$G:$G,$B14)+SUMIFS(INDIRECT("'DA Injection'!"&amp;SUBSTITUTE(ADDRESS(1,MATCH(P$3,INDIRECT("'DA Injection'!"&amp;"2:2"),0)+1),"$1","")&amp;":"&amp;SUBSTITUTE(ADDRESS(1,MATCH(P$3,INDIRECT("'DA Injection'!"&amp;"2:2"),0)+1),"$1","")),'DA Injection'!$P:$P,"Plan",'DA Injection'!$G:$G,$B14))*$F14</f>
        <v>0</v>
      </c>
      <c r="Q14" s="284">
        <f ca="1">(SUMIFS(INDIRECT("'DA Injection'!"&amp;SUBSTITUTE(ADDRESS(1,MATCH(Q$3,INDIRECT("'DA Injection'!"&amp;"2:2"),0)),"$1","")&amp;":"&amp;SUBSTITUTE(ADDRESS(1,MATCH(Q$3,INDIRECT("'DA Injection'!"&amp;"2:2"),0)),"$1","")),'DA Injection'!$P:$P,"Plan",'DA Injection'!$G:$G,$B14)+SUMIFS(INDIRECT("'DA Injection'!"&amp;SUBSTITUTE(ADDRESS(1,MATCH(Q$3,INDIRECT("'DA Injection'!"&amp;"2:2"),0)+1),"$1","")&amp;":"&amp;SUBSTITUTE(ADDRESS(1,MATCH(Q$3,INDIRECT("'DA Injection'!"&amp;"2:2"),0)+1),"$1","")),'DA Injection'!$P:$P,"Plan",'DA Injection'!$G:$G,$B14))*$F14</f>
        <v>0</v>
      </c>
      <c r="R14" s="284"/>
    </row>
    <row r="15" spans="2:18" hidden="1">
      <c r="B15" s="282" t="s">
        <v>73</v>
      </c>
      <c r="C15" s="282">
        <v>4</v>
      </c>
      <c r="D15" s="205" t="s">
        <v>1026</v>
      </c>
      <c r="E15" s="205" t="s">
        <v>1027</v>
      </c>
      <c r="F15" s="205">
        <v>5.1282051282051282E-3</v>
      </c>
      <c r="G15" s="367">
        <f t="shared" ca="1" si="1"/>
        <v>0</v>
      </c>
      <c r="H15" s="284">
        <f ca="1">(SUMIFS(INDIRECT("'DA Injection'!"&amp;SUBSTITUTE(ADDRESS(1,MATCH(H$3,INDIRECT("'DA Injection'!"&amp;"2:2"),0)),"$1","")&amp;":"&amp;SUBSTITUTE(ADDRESS(1,MATCH(H$3,INDIRECT("'DA Injection'!"&amp;"2:2"),0)),"$1","")),'DA Injection'!$P:$P,"Plan",'DA Injection'!$G:$G,$B15)+SUMIFS(INDIRECT("'DA Injection'!"&amp;SUBSTITUTE(ADDRESS(1,MATCH(H$3,INDIRECT("'DA Injection'!"&amp;"2:2"),0)+1),"$1","")&amp;":"&amp;SUBSTITUTE(ADDRESS(1,MATCH(H$3,INDIRECT("'DA Injection'!"&amp;"2:2"),0)+1),"$1","")),'DA Injection'!$P:$P,"Plan",'DA Injection'!$G:$G,$B15))*$F15</f>
        <v>0</v>
      </c>
      <c r="I15" s="284">
        <f ca="1">(SUMIFS(INDIRECT("'DA Injection'!"&amp;SUBSTITUTE(ADDRESS(1,MATCH(I$3,INDIRECT("'DA Injection'!"&amp;"2:2"),0)),"$1","")&amp;":"&amp;SUBSTITUTE(ADDRESS(1,MATCH(I$3,INDIRECT("'DA Injection'!"&amp;"2:2"),0)),"$1","")),'DA Injection'!$P:$P,"Plan",'DA Injection'!$G:$G,$B15)+SUMIFS(INDIRECT("'DA Injection'!"&amp;SUBSTITUTE(ADDRESS(1,MATCH(I$3,INDIRECT("'DA Injection'!"&amp;"2:2"),0)+1),"$1","")&amp;":"&amp;SUBSTITUTE(ADDRESS(1,MATCH(I$3,INDIRECT("'DA Injection'!"&amp;"2:2"),0)+1),"$1","")),'DA Injection'!$P:$P,"Plan",'DA Injection'!$G:$G,$B15))*$F15</f>
        <v>0</v>
      </c>
      <c r="J15" s="284">
        <f ca="1">(SUMIFS(INDIRECT("'DA Injection'!"&amp;SUBSTITUTE(ADDRESS(1,MATCH(J$3,INDIRECT("'DA Injection'!"&amp;"2:2"),0)),"$1","")&amp;":"&amp;SUBSTITUTE(ADDRESS(1,MATCH(J$3,INDIRECT("'DA Injection'!"&amp;"2:2"),0)),"$1","")),'DA Injection'!$P:$P,"Plan",'DA Injection'!$G:$G,$B15)+SUMIFS(INDIRECT("'DA Injection'!"&amp;SUBSTITUTE(ADDRESS(1,MATCH(J$3,INDIRECT("'DA Injection'!"&amp;"2:2"),0)+1),"$1","")&amp;":"&amp;SUBSTITUTE(ADDRESS(1,MATCH(J$3,INDIRECT("'DA Injection'!"&amp;"2:2"),0)+1),"$1","")),'DA Injection'!$P:$P,"Plan",'DA Injection'!$G:$G,$B15))*$F15</f>
        <v>0</v>
      </c>
      <c r="K15" s="284">
        <f ca="1">(SUMIFS(INDIRECT("'DA Injection'!"&amp;SUBSTITUTE(ADDRESS(1,MATCH(K$3,INDIRECT("'DA Injection'!"&amp;"2:2"),0)),"$1","")&amp;":"&amp;SUBSTITUTE(ADDRESS(1,MATCH(K$3,INDIRECT("'DA Injection'!"&amp;"2:2"),0)),"$1","")),'DA Injection'!$P:$P,"Plan",'DA Injection'!$G:$G,$B15)+SUMIFS(INDIRECT("'DA Injection'!"&amp;SUBSTITUTE(ADDRESS(1,MATCH(K$3,INDIRECT("'DA Injection'!"&amp;"2:2"),0)+1),"$1","")&amp;":"&amp;SUBSTITUTE(ADDRESS(1,MATCH(K$3,INDIRECT("'DA Injection'!"&amp;"2:2"),0)+1),"$1","")),'DA Injection'!$P:$P,"Plan",'DA Injection'!$G:$G,$B15))*$F15</f>
        <v>0</v>
      </c>
      <c r="L15" s="284">
        <f ca="1">(SUMIFS(INDIRECT("'DA Injection'!"&amp;SUBSTITUTE(ADDRESS(1,MATCH(L$3,INDIRECT("'DA Injection'!"&amp;"2:2"),0)),"$1","")&amp;":"&amp;SUBSTITUTE(ADDRESS(1,MATCH(L$3,INDIRECT("'DA Injection'!"&amp;"2:2"),0)),"$1","")),'DA Injection'!$P:$P,"Plan",'DA Injection'!$G:$G,$B15)+SUMIFS(INDIRECT("'DA Injection'!"&amp;SUBSTITUTE(ADDRESS(1,MATCH(L$3,INDIRECT("'DA Injection'!"&amp;"2:2"),0)+1),"$1","")&amp;":"&amp;SUBSTITUTE(ADDRESS(1,MATCH(L$3,INDIRECT("'DA Injection'!"&amp;"2:2"),0)+1),"$1","")),'DA Injection'!$P:$P,"Plan",'DA Injection'!$G:$G,$B15))*$F15</f>
        <v>0</v>
      </c>
      <c r="M15" s="284">
        <f ca="1">(SUMIFS(INDIRECT("'DA Injection'!"&amp;SUBSTITUTE(ADDRESS(1,MATCH(M$3,INDIRECT("'DA Injection'!"&amp;"2:2"),0)),"$1","")&amp;":"&amp;SUBSTITUTE(ADDRESS(1,MATCH(M$3,INDIRECT("'DA Injection'!"&amp;"2:2"),0)),"$1","")),'DA Injection'!$P:$P,"Plan",'DA Injection'!$G:$G,$B15)+SUMIFS(INDIRECT("'DA Injection'!"&amp;SUBSTITUTE(ADDRESS(1,MATCH(M$3,INDIRECT("'DA Injection'!"&amp;"2:2"),0)+1),"$1","")&amp;":"&amp;SUBSTITUTE(ADDRESS(1,MATCH(M$3,INDIRECT("'DA Injection'!"&amp;"2:2"),0)+1),"$1","")),'DA Injection'!$P:$P,"Plan",'DA Injection'!$G:$G,$B15))*$F15</f>
        <v>0</v>
      </c>
      <c r="N15" s="284">
        <f ca="1">(SUMIFS(INDIRECT("'DA Injection'!"&amp;SUBSTITUTE(ADDRESS(1,MATCH(N$3,INDIRECT("'DA Injection'!"&amp;"2:2"),0)),"$1","")&amp;":"&amp;SUBSTITUTE(ADDRESS(1,MATCH(N$3,INDIRECT("'DA Injection'!"&amp;"2:2"),0)),"$1","")),'DA Injection'!$P:$P,"Plan",'DA Injection'!$G:$G,$B15)+SUMIFS(INDIRECT("'DA Injection'!"&amp;SUBSTITUTE(ADDRESS(1,MATCH(N$3,INDIRECT("'DA Injection'!"&amp;"2:2"),0)+1),"$1","")&amp;":"&amp;SUBSTITUTE(ADDRESS(1,MATCH(N$3,INDIRECT("'DA Injection'!"&amp;"2:2"),0)+1),"$1","")),'DA Injection'!$P:$P,"Plan",'DA Injection'!$G:$G,$B15))*$F15</f>
        <v>0</v>
      </c>
      <c r="O15" s="284">
        <f ca="1">(SUMIFS(INDIRECT("'DA Injection'!"&amp;SUBSTITUTE(ADDRESS(1,MATCH(O$3,INDIRECT("'DA Injection'!"&amp;"2:2"),0)),"$1","")&amp;":"&amp;SUBSTITUTE(ADDRESS(1,MATCH(O$3,INDIRECT("'DA Injection'!"&amp;"2:2"),0)),"$1","")),'DA Injection'!$P:$P,"Plan",'DA Injection'!$G:$G,$B15)+SUMIFS(INDIRECT("'DA Injection'!"&amp;SUBSTITUTE(ADDRESS(1,MATCH(O$3,INDIRECT("'DA Injection'!"&amp;"2:2"),0)+1),"$1","")&amp;":"&amp;SUBSTITUTE(ADDRESS(1,MATCH(O$3,INDIRECT("'DA Injection'!"&amp;"2:2"),0)+1),"$1","")),'DA Injection'!$P:$P,"Plan",'DA Injection'!$G:$G,$B15))*$F15</f>
        <v>0</v>
      </c>
      <c r="P15" s="284">
        <f ca="1">(SUMIFS(INDIRECT("'DA Injection'!"&amp;SUBSTITUTE(ADDRESS(1,MATCH(P$3,INDIRECT("'DA Injection'!"&amp;"2:2"),0)),"$1","")&amp;":"&amp;SUBSTITUTE(ADDRESS(1,MATCH(P$3,INDIRECT("'DA Injection'!"&amp;"2:2"),0)),"$1","")),'DA Injection'!$P:$P,"Plan",'DA Injection'!$G:$G,$B15)+SUMIFS(INDIRECT("'DA Injection'!"&amp;SUBSTITUTE(ADDRESS(1,MATCH(P$3,INDIRECT("'DA Injection'!"&amp;"2:2"),0)+1),"$1","")&amp;":"&amp;SUBSTITUTE(ADDRESS(1,MATCH(P$3,INDIRECT("'DA Injection'!"&amp;"2:2"),0)+1),"$1","")),'DA Injection'!$P:$P,"Plan",'DA Injection'!$G:$G,$B15))*$F15</f>
        <v>0</v>
      </c>
      <c r="Q15" s="284">
        <f ca="1">(SUMIFS(INDIRECT("'DA Injection'!"&amp;SUBSTITUTE(ADDRESS(1,MATCH(Q$3,INDIRECT("'DA Injection'!"&amp;"2:2"),0)),"$1","")&amp;":"&amp;SUBSTITUTE(ADDRESS(1,MATCH(Q$3,INDIRECT("'DA Injection'!"&amp;"2:2"),0)),"$1","")),'DA Injection'!$P:$P,"Plan",'DA Injection'!$G:$G,$B15)+SUMIFS(INDIRECT("'DA Injection'!"&amp;SUBSTITUTE(ADDRESS(1,MATCH(Q$3,INDIRECT("'DA Injection'!"&amp;"2:2"),0)+1),"$1","")&amp;":"&amp;SUBSTITUTE(ADDRESS(1,MATCH(Q$3,INDIRECT("'DA Injection'!"&amp;"2:2"),0)+1),"$1","")),'DA Injection'!$P:$P,"Plan",'DA Injection'!$G:$G,$B15))*$F15</f>
        <v>0</v>
      </c>
      <c r="R15" s="284"/>
    </row>
    <row r="16" spans="2:18" hidden="1">
      <c r="B16" s="282" t="s">
        <v>249</v>
      </c>
      <c r="C16" s="282">
        <v>4</v>
      </c>
      <c r="D16" s="205" t="s">
        <v>1026</v>
      </c>
      <c r="E16" s="205" t="s">
        <v>1027</v>
      </c>
      <c r="F16" s="205">
        <v>1E-3</v>
      </c>
      <c r="G16" s="367">
        <f t="shared" ca="1" si="1"/>
        <v>0</v>
      </c>
      <c r="H16" s="284">
        <f ca="1">(SUMIFS(INDIRECT("'DA Injection'!"&amp;SUBSTITUTE(ADDRESS(1,MATCH(H$3,INDIRECT("'DA Injection'!"&amp;"2:2"),0)),"$1","")&amp;":"&amp;SUBSTITUTE(ADDRESS(1,MATCH(H$3,INDIRECT("'DA Injection'!"&amp;"2:2"),0)),"$1","")),'DA Injection'!$P:$P,"Plan",'DA Injection'!$G:$G,$B16)+SUMIFS(INDIRECT("'DA Injection'!"&amp;SUBSTITUTE(ADDRESS(1,MATCH(H$3,INDIRECT("'DA Injection'!"&amp;"2:2"),0)+1),"$1","")&amp;":"&amp;SUBSTITUTE(ADDRESS(1,MATCH(H$3,INDIRECT("'DA Injection'!"&amp;"2:2"),0)+1),"$1","")),'DA Injection'!$P:$P,"Plan",'DA Injection'!$G:$G,$B16))*$F16</f>
        <v>0</v>
      </c>
      <c r="I16" s="284">
        <f ca="1">(SUMIFS(INDIRECT("'DA Injection'!"&amp;SUBSTITUTE(ADDRESS(1,MATCH(I$3,INDIRECT("'DA Injection'!"&amp;"2:2"),0)),"$1","")&amp;":"&amp;SUBSTITUTE(ADDRESS(1,MATCH(I$3,INDIRECT("'DA Injection'!"&amp;"2:2"),0)),"$1","")),'DA Injection'!$P:$P,"Plan",'DA Injection'!$G:$G,$B16)+SUMIFS(INDIRECT("'DA Injection'!"&amp;SUBSTITUTE(ADDRESS(1,MATCH(I$3,INDIRECT("'DA Injection'!"&amp;"2:2"),0)+1),"$1","")&amp;":"&amp;SUBSTITUTE(ADDRESS(1,MATCH(I$3,INDIRECT("'DA Injection'!"&amp;"2:2"),0)+1),"$1","")),'DA Injection'!$P:$P,"Plan",'DA Injection'!$G:$G,$B16))*$F16</f>
        <v>0</v>
      </c>
      <c r="J16" s="284">
        <f ca="1">(SUMIFS(INDIRECT("'DA Injection'!"&amp;SUBSTITUTE(ADDRESS(1,MATCH(J$3,INDIRECT("'DA Injection'!"&amp;"2:2"),0)),"$1","")&amp;":"&amp;SUBSTITUTE(ADDRESS(1,MATCH(J$3,INDIRECT("'DA Injection'!"&amp;"2:2"),0)),"$1","")),'DA Injection'!$P:$P,"Plan",'DA Injection'!$G:$G,$B16)+SUMIFS(INDIRECT("'DA Injection'!"&amp;SUBSTITUTE(ADDRESS(1,MATCH(J$3,INDIRECT("'DA Injection'!"&amp;"2:2"),0)+1),"$1","")&amp;":"&amp;SUBSTITUTE(ADDRESS(1,MATCH(J$3,INDIRECT("'DA Injection'!"&amp;"2:2"),0)+1),"$1","")),'DA Injection'!$P:$P,"Plan",'DA Injection'!$G:$G,$B16))*$F16</f>
        <v>0</v>
      </c>
      <c r="K16" s="284">
        <f ca="1">(SUMIFS(INDIRECT("'DA Injection'!"&amp;SUBSTITUTE(ADDRESS(1,MATCH(K$3,INDIRECT("'DA Injection'!"&amp;"2:2"),0)),"$1","")&amp;":"&amp;SUBSTITUTE(ADDRESS(1,MATCH(K$3,INDIRECT("'DA Injection'!"&amp;"2:2"),0)),"$1","")),'DA Injection'!$P:$P,"Plan",'DA Injection'!$G:$G,$B16)+SUMIFS(INDIRECT("'DA Injection'!"&amp;SUBSTITUTE(ADDRESS(1,MATCH(K$3,INDIRECT("'DA Injection'!"&amp;"2:2"),0)+1),"$1","")&amp;":"&amp;SUBSTITUTE(ADDRESS(1,MATCH(K$3,INDIRECT("'DA Injection'!"&amp;"2:2"),0)+1),"$1","")),'DA Injection'!$P:$P,"Plan",'DA Injection'!$G:$G,$B16))*$F16</f>
        <v>0</v>
      </c>
      <c r="L16" s="284">
        <f ca="1">(SUMIFS(INDIRECT("'DA Injection'!"&amp;SUBSTITUTE(ADDRESS(1,MATCH(L$3,INDIRECT("'DA Injection'!"&amp;"2:2"),0)),"$1","")&amp;":"&amp;SUBSTITUTE(ADDRESS(1,MATCH(L$3,INDIRECT("'DA Injection'!"&amp;"2:2"),0)),"$1","")),'DA Injection'!$P:$P,"Plan",'DA Injection'!$G:$G,$B16)+SUMIFS(INDIRECT("'DA Injection'!"&amp;SUBSTITUTE(ADDRESS(1,MATCH(L$3,INDIRECT("'DA Injection'!"&amp;"2:2"),0)+1),"$1","")&amp;":"&amp;SUBSTITUTE(ADDRESS(1,MATCH(L$3,INDIRECT("'DA Injection'!"&amp;"2:2"),0)+1),"$1","")),'DA Injection'!$P:$P,"Plan",'DA Injection'!$G:$G,$B16))*$F16</f>
        <v>0</v>
      </c>
      <c r="M16" s="284">
        <f ca="1">(SUMIFS(INDIRECT("'DA Injection'!"&amp;SUBSTITUTE(ADDRESS(1,MATCH(M$3,INDIRECT("'DA Injection'!"&amp;"2:2"),0)),"$1","")&amp;":"&amp;SUBSTITUTE(ADDRESS(1,MATCH(M$3,INDIRECT("'DA Injection'!"&amp;"2:2"),0)),"$1","")),'DA Injection'!$P:$P,"Plan",'DA Injection'!$G:$G,$B16)+SUMIFS(INDIRECT("'DA Injection'!"&amp;SUBSTITUTE(ADDRESS(1,MATCH(M$3,INDIRECT("'DA Injection'!"&amp;"2:2"),0)+1),"$1","")&amp;":"&amp;SUBSTITUTE(ADDRESS(1,MATCH(M$3,INDIRECT("'DA Injection'!"&amp;"2:2"),0)+1),"$1","")),'DA Injection'!$P:$P,"Plan",'DA Injection'!$G:$G,$B16))*$F16</f>
        <v>0</v>
      </c>
      <c r="N16" s="284">
        <f ca="1">(SUMIFS(INDIRECT("'DA Injection'!"&amp;SUBSTITUTE(ADDRESS(1,MATCH(N$3,INDIRECT("'DA Injection'!"&amp;"2:2"),0)),"$1","")&amp;":"&amp;SUBSTITUTE(ADDRESS(1,MATCH(N$3,INDIRECT("'DA Injection'!"&amp;"2:2"),0)),"$1","")),'DA Injection'!$P:$P,"Plan",'DA Injection'!$G:$G,$B16)+SUMIFS(INDIRECT("'DA Injection'!"&amp;SUBSTITUTE(ADDRESS(1,MATCH(N$3,INDIRECT("'DA Injection'!"&amp;"2:2"),0)+1),"$1","")&amp;":"&amp;SUBSTITUTE(ADDRESS(1,MATCH(N$3,INDIRECT("'DA Injection'!"&amp;"2:2"),0)+1),"$1","")),'DA Injection'!$P:$P,"Plan",'DA Injection'!$G:$G,$B16))*$F16</f>
        <v>0</v>
      </c>
      <c r="O16" s="284">
        <f ca="1">(SUMIFS(INDIRECT("'DA Injection'!"&amp;SUBSTITUTE(ADDRESS(1,MATCH(O$3,INDIRECT("'DA Injection'!"&amp;"2:2"),0)),"$1","")&amp;":"&amp;SUBSTITUTE(ADDRESS(1,MATCH(O$3,INDIRECT("'DA Injection'!"&amp;"2:2"),0)),"$1","")),'DA Injection'!$P:$P,"Plan",'DA Injection'!$G:$G,$B16)+SUMIFS(INDIRECT("'DA Injection'!"&amp;SUBSTITUTE(ADDRESS(1,MATCH(O$3,INDIRECT("'DA Injection'!"&amp;"2:2"),0)+1),"$1","")&amp;":"&amp;SUBSTITUTE(ADDRESS(1,MATCH(O$3,INDIRECT("'DA Injection'!"&amp;"2:2"),0)+1),"$1","")),'DA Injection'!$P:$P,"Plan",'DA Injection'!$G:$G,$B16))*$F16</f>
        <v>0</v>
      </c>
      <c r="P16" s="284">
        <f ca="1">(SUMIFS(INDIRECT("'DA Injection'!"&amp;SUBSTITUTE(ADDRESS(1,MATCH(P$3,INDIRECT("'DA Injection'!"&amp;"2:2"),0)),"$1","")&amp;":"&amp;SUBSTITUTE(ADDRESS(1,MATCH(P$3,INDIRECT("'DA Injection'!"&amp;"2:2"),0)),"$1","")),'DA Injection'!$P:$P,"Plan",'DA Injection'!$G:$G,$B16)+SUMIFS(INDIRECT("'DA Injection'!"&amp;SUBSTITUTE(ADDRESS(1,MATCH(P$3,INDIRECT("'DA Injection'!"&amp;"2:2"),0)+1),"$1","")&amp;":"&amp;SUBSTITUTE(ADDRESS(1,MATCH(P$3,INDIRECT("'DA Injection'!"&amp;"2:2"),0)+1),"$1","")),'DA Injection'!$P:$P,"Plan",'DA Injection'!$G:$G,$B16))*$F16</f>
        <v>0</v>
      </c>
      <c r="Q16" s="284">
        <f ca="1">(SUMIFS(INDIRECT("'DA Injection'!"&amp;SUBSTITUTE(ADDRESS(1,MATCH(Q$3,INDIRECT("'DA Injection'!"&amp;"2:2"),0)),"$1","")&amp;":"&amp;SUBSTITUTE(ADDRESS(1,MATCH(Q$3,INDIRECT("'DA Injection'!"&amp;"2:2"),0)),"$1","")),'DA Injection'!$P:$P,"Plan",'DA Injection'!$G:$G,$B16)+SUMIFS(INDIRECT("'DA Injection'!"&amp;SUBSTITUTE(ADDRESS(1,MATCH(Q$3,INDIRECT("'DA Injection'!"&amp;"2:2"),0)+1),"$1","")&amp;":"&amp;SUBSTITUTE(ADDRESS(1,MATCH(Q$3,INDIRECT("'DA Injection'!"&amp;"2:2"),0)+1),"$1","")),'DA Injection'!$P:$P,"Plan",'DA Injection'!$G:$G,$B16))*$F16</f>
        <v>0</v>
      </c>
      <c r="R16" s="284"/>
    </row>
    <row r="17" spans="2:18" hidden="1">
      <c r="B17" s="282" t="s">
        <v>174</v>
      </c>
      <c r="C17" s="282">
        <v>4</v>
      </c>
      <c r="D17" s="205" t="s">
        <v>1026</v>
      </c>
      <c r="E17" s="205" t="s">
        <v>1027</v>
      </c>
      <c r="F17" s="205">
        <v>4.7619047619047623E-3</v>
      </c>
      <c r="G17" s="367">
        <f t="shared" ca="1" si="1"/>
        <v>0</v>
      </c>
      <c r="H17" s="284">
        <f ca="1">(SUMIFS(INDIRECT("'DA Injection'!"&amp;SUBSTITUTE(ADDRESS(1,MATCH(H$3,INDIRECT("'DA Injection'!"&amp;"2:2"),0)),"$1","")&amp;":"&amp;SUBSTITUTE(ADDRESS(1,MATCH(H$3,INDIRECT("'DA Injection'!"&amp;"2:2"),0)),"$1","")),'DA Injection'!$P:$P,"Plan",'DA Injection'!$G:$G,$B17)+SUMIFS(INDIRECT("'DA Injection'!"&amp;SUBSTITUTE(ADDRESS(1,MATCH(H$3,INDIRECT("'DA Injection'!"&amp;"2:2"),0)+1),"$1","")&amp;":"&amp;SUBSTITUTE(ADDRESS(1,MATCH(H$3,INDIRECT("'DA Injection'!"&amp;"2:2"),0)+1),"$1","")),'DA Injection'!$P:$P,"Plan",'DA Injection'!$G:$G,$B17))*$F17</f>
        <v>0</v>
      </c>
      <c r="I17" s="284">
        <f ca="1">(SUMIFS(INDIRECT("'DA Injection'!"&amp;SUBSTITUTE(ADDRESS(1,MATCH(I$3,INDIRECT("'DA Injection'!"&amp;"2:2"),0)),"$1","")&amp;":"&amp;SUBSTITUTE(ADDRESS(1,MATCH(I$3,INDIRECT("'DA Injection'!"&amp;"2:2"),0)),"$1","")),'DA Injection'!$P:$P,"Plan",'DA Injection'!$G:$G,$B17)+SUMIFS(INDIRECT("'DA Injection'!"&amp;SUBSTITUTE(ADDRESS(1,MATCH(I$3,INDIRECT("'DA Injection'!"&amp;"2:2"),0)+1),"$1","")&amp;":"&amp;SUBSTITUTE(ADDRESS(1,MATCH(I$3,INDIRECT("'DA Injection'!"&amp;"2:2"),0)+1),"$1","")),'DA Injection'!$P:$P,"Plan",'DA Injection'!$G:$G,$B17))*$F17</f>
        <v>0</v>
      </c>
      <c r="J17" s="284">
        <f ca="1">(SUMIFS(INDIRECT("'DA Injection'!"&amp;SUBSTITUTE(ADDRESS(1,MATCH(J$3,INDIRECT("'DA Injection'!"&amp;"2:2"),0)),"$1","")&amp;":"&amp;SUBSTITUTE(ADDRESS(1,MATCH(J$3,INDIRECT("'DA Injection'!"&amp;"2:2"),0)),"$1","")),'DA Injection'!$P:$P,"Plan",'DA Injection'!$G:$G,$B17)+SUMIFS(INDIRECT("'DA Injection'!"&amp;SUBSTITUTE(ADDRESS(1,MATCH(J$3,INDIRECT("'DA Injection'!"&amp;"2:2"),0)+1),"$1","")&amp;":"&amp;SUBSTITUTE(ADDRESS(1,MATCH(J$3,INDIRECT("'DA Injection'!"&amp;"2:2"),0)+1),"$1","")),'DA Injection'!$P:$P,"Plan",'DA Injection'!$G:$G,$B17))*$F17</f>
        <v>0</v>
      </c>
      <c r="K17" s="284">
        <f ca="1">(SUMIFS(INDIRECT("'DA Injection'!"&amp;SUBSTITUTE(ADDRESS(1,MATCH(K$3,INDIRECT("'DA Injection'!"&amp;"2:2"),0)),"$1","")&amp;":"&amp;SUBSTITUTE(ADDRESS(1,MATCH(K$3,INDIRECT("'DA Injection'!"&amp;"2:2"),0)),"$1","")),'DA Injection'!$P:$P,"Plan",'DA Injection'!$G:$G,$B17)+SUMIFS(INDIRECT("'DA Injection'!"&amp;SUBSTITUTE(ADDRESS(1,MATCH(K$3,INDIRECT("'DA Injection'!"&amp;"2:2"),0)+1),"$1","")&amp;":"&amp;SUBSTITUTE(ADDRESS(1,MATCH(K$3,INDIRECT("'DA Injection'!"&amp;"2:2"),0)+1),"$1","")),'DA Injection'!$P:$P,"Plan",'DA Injection'!$G:$G,$B17))*$F17</f>
        <v>0</v>
      </c>
      <c r="L17" s="284">
        <f ca="1">(SUMIFS(INDIRECT("'DA Injection'!"&amp;SUBSTITUTE(ADDRESS(1,MATCH(L$3,INDIRECT("'DA Injection'!"&amp;"2:2"),0)),"$1","")&amp;":"&amp;SUBSTITUTE(ADDRESS(1,MATCH(L$3,INDIRECT("'DA Injection'!"&amp;"2:2"),0)),"$1","")),'DA Injection'!$P:$P,"Plan",'DA Injection'!$G:$G,$B17)+SUMIFS(INDIRECT("'DA Injection'!"&amp;SUBSTITUTE(ADDRESS(1,MATCH(L$3,INDIRECT("'DA Injection'!"&amp;"2:2"),0)+1),"$1","")&amp;":"&amp;SUBSTITUTE(ADDRESS(1,MATCH(L$3,INDIRECT("'DA Injection'!"&amp;"2:2"),0)+1),"$1","")),'DA Injection'!$P:$P,"Plan",'DA Injection'!$G:$G,$B17))*$F17</f>
        <v>0</v>
      </c>
      <c r="M17" s="284">
        <f ca="1">(SUMIFS(INDIRECT("'DA Injection'!"&amp;SUBSTITUTE(ADDRESS(1,MATCH(M$3,INDIRECT("'DA Injection'!"&amp;"2:2"),0)),"$1","")&amp;":"&amp;SUBSTITUTE(ADDRESS(1,MATCH(M$3,INDIRECT("'DA Injection'!"&amp;"2:2"),0)),"$1","")),'DA Injection'!$P:$P,"Plan",'DA Injection'!$G:$G,$B17)+SUMIFS(INDIRECT("'DA Injection'!"&amp;SUBSTITUTE(ADDRESS(1,MATCH(M$3,INDIRECT("'DA Injection'!"&amp;"2:2"),0)+1),"$1","")&amp;":"&amp;SUBSTITUTE(ADDRESS(1,MATCH(M$3,INDIRECT("'DA Injection'!"&amp;"2:2"),0)+1),"$1","")),'DA Injection'!$P:$P,"Plan",'DA Injection'!$G:$G,$B17))*$F17</f>
        <v>0</v>
      </c>
      <c r="N17" s="284">
        <f ca="1">(SUMIFS(INDIRECT("'DA Injection'!"&amp;SUBSTITUTE(ADDRESS(1,MATCH(N$3,INDIRECT("'DA Injection'!"&amp;"2:2"),0)),"$1","")&amp;":"&amp;SUBSTITUTE(ADDRESS(1,MATCH(N$3,INDIRECT("'DA Injection'!"&amp;"2:2"),0)),"$1","")),'DA Injection'!$P:$P,"Plan",'DA Injection'!$G:$G,$B17)+SUMIFS(INDIRECT("'DA Injection'!"&amp;SUBSTITUTE(ADDRESS(1,MATCH(N$3,INDIRECT("'DA Injection'!"&amp;"2:2"),0)+1),"$1","")&amp;":"&amp;SUBSTITUTE(ADDRESS(1,MATCH(N$3,INDIRECT("'DA Injection'!"&amp;"2:2"),0)+1),"$1","")),'DA Injection'!$P:$P,"Plan",'DA Injection'!$G:$G,$B17))*$F17</f>
        <v>0</v>
      </c>
      <c r="O17" s="284">
        <f ca="1">(SUMIFS(INDIRECT("'DA Injection'!"&amp;SUBSTITUTE(ADDRESS(1,MATCH(O$3,INDIRECT("'DA Injection'!"&amp;"2:2"),0)),"$1","")&amp;":"&amp;SUBSTITUTE(ADDRESS(1,MATCH(O$3,INDIRECT("'DA Injection'!"&amp;"2:2"),0)),"$1","")),'DA Injection'!$P:$P,"Plan",'DA Injection'!$G:$G,$B17)+SUMIFS(INDIRECT("'DA Injection'!"&amp;SUBSTITUTE(ADDRESS(1,MATCH(O$3,INDIRECT("'DA Injection'!"&amp;"2:2"),0)+1),"$1","")&amp;":"&amp;SUBSTITUTE(ADDRESS(1,MATCH(O$3,INDIRECT("'DA Injection'!"&amp;"2:2"),0)+1),"$1","")),'DA Injection'!$P:$P,"Plan",'DA Injection'!$G:$G,$B17))*$F17</f>
        <v>0</v>
      </c>
      <c r="P17" s="284">
        <f ca="1">(SUMIFS(INDIRECT("'DA Injection'!"&amp;SUBSTITUTE(ADDRESS(1,MATCH(P$3,INDIRECT("'DA Injection'!"&amp;"2:2"),0)),"$1","")&amp;":"&amp;SUBSTITUTE(ADDRESS(1,MATCH(P$3,INDIRECT("'DA Injection'!"&amp;"2:2"),0)),"$1","")),'DA Injection'!$P:$P,"Plan",'DA Injection'!$G:$G,$B17)+SUMIFS(INDIRECT("'DA Injection'!"&amp;SUBSTITUTE(ADDRESS(1,MATCH(P$3,INDIRECT("'DA Injection'!"&amp;"2:2"),0)+1),"$1","")&amp;":"&amp;SUBSTITUTE(ADDRESS(1,MATCH(P$3,INDIRECT("'DA Injection'!"&amp;"2:2"),0)+1),"$1","")),'DA Injection'!$P:$P,"Plan",'DA Injection'!$G:$G,$B17))*$F17</f>
        <v>0</v>
      </c>
      <c r="Q17" s="284">
        <f ca="1">(SUMIFS(INDIRECT("'DA Injection'!"&amp;SUBSTITUTE(ADDRESS(1,MATCH(Q$3,INDIRECT("'DA Injection'!"&amp;"2:2"),0)),"$1","")&amp;":"&amp;SUBSTITUTE(ADDRESS(1,MATCH(Q$3,INDIRECT("'DA Injection'!"&amp;"2:2"),0)),"$1","")),'DA Injection'!$P:$P,"Plan",'DA Injection'!$G:$G,$B17)+SUMIFS(INDIRECT("'DA Injection'!"&amp;SUBSTITUTE(ADDRESS(1,MATCH(Q$3,INDIRECT("'DA Injection'!"&amp;"2:2"),0)+1),"$1","")&amp;":"&amp;SUBSTITUTE(ADDRESS(1,MATCH(Q$3,INDIRECT("'DA Injection'!"&amp;"2:2"),0)+1),"$1","")),'DA Injection'!$P:$P,"Plan",'DA Injection'!$G:$G,$B17))*$F17</f>
        <v>0</v>
      </c>
      <c r="R17" s="284"/>
    </row>
    <row r="18" spans="2:18" hidden="1">
      <c r="B18" s="282" t="s">
        <v>72</v>
      </c>
      <c r="C18" s="282">
        <v>35</v>
      </c>
      <c r="D18" s="205" t="s">
        <v>1026</v>
      </c>
      <c r="E18" s="205" t="s">
        <v>1027</v>
      </c>
      <c r="F18" s="205">
        <v>9.433962264150943E-3</v>
      </c>
      <c r="G18" s="367">
        <f t="shared" ca="1" si="1"/>
        <v>0</v>
      </c>
      <c r="H18" s="284">
        <f ca="1">(SUMIFS(INDIRECT("'DA Injection'!"&amp;SUBSTITUTE(ADDRESS(1,MATCH(H$3,INDIRECT("'DA Injection'!"&amp;"2:2"),0)),"$1","")&amp;":"&amp;SUBSTITUTE(ADDRESS(1,MATCH(H$3,INDIRECT("'DA Injection'!"&amp;"2:2"),0)),"$1","")),'DA Injection'!$P:$P,"Plan",'DA Injection'!$G:$G,$B18)+SUMIFS(INDIRECT("'DA Injection'!"&amp;SUBSTITUTE(ADDRESS(1,MATCH(H$3,INDIRECT("'DA Injection'!"&amp;"2:2"),0)+1),"$1","")&amp;":"&amp;SUBSTITUTE(ADDRESS(1,MATCH(H$3,INDIRECT("'DA Injection'!"&amp;"2:2"),0)+1),"$1","")),'DA Injection'!$P:$P,"Plan",'DA Injection'!$G:$G,$B18))*$F18</f>
        <v>0</v>
      </c>
      <c r="I18" s="284">
        <f ca="1">(SUMIFS(INDIRECT("'DA Injection'!"&amp;SUBSTITUTE(ADDRESS(1,MATCH(I$3,INDIRECT("'DA Injection'!"&amp;"2:2"),0)),"$1","")&amp;":"&amp;SUBSTITUTE(ADDRESS(1,MATCH(I$3,INDIRECT("'DA Injection'!"&amp;"2:2"),0)),"$1","")),'DA Injection'!$P:$P,"Plan",'DA Injection'!$G:$G,$B18)+SUMIFS(INDIRECT("'DA Injection'!"&amp;SUBSTITUTE(ADDRESS(1,MATCH(I$3,INDIRECT("'DA Injection'!"&amp;"2:2"),0)+1),"$1","")&amp;":"&amp;SUBSTITUTE(ADDRESS(1,MATCH(I$3,INDIRECT("'DA Injection'!"&amp;"2:2"),0)+1),"$1","")),'DA Injection'!$P:$P,"Plan",'DA Injection'!$G:$G,$B18))*$F18</f>
        <v>0</v>
      </c>
      <c r="J18" s="284">
        <f ca="1">(SUMIFS(INDIRECT("'DA Injection'!"&amp;SUBSTITUTE(ADDRESS(1,MATCH(J$3,INDIRECT("'DA Injection'!"&amp;"2:2"),0)),"$1","")&amp;":"&amp;SUBSTITUTE(ADDRESS(1,MATCH(J$3,INDIRECT("'DA Injection'!"&amp;"2:2"),0)),"$1","")),'DA Injection'!$P:$P,"Plan",'DA Injection'!$G:$G,$B18)+SUMIFS(INDIRECT("'DA Injection'!"&amp;SUBSTITUTE(ADDRESS(1,MATCH(J$3,INDIRECT("'DA Injection'!"&amp;"2:2"),0)+1),"$1","")&amp;":"&amp;SUBSTITUTE(ADDRESS(1,MATCH(J$3,INDIRECT("'DA Injection'!"&amp;"2:2"),0)+1),"$1","")),'DA Injection'!$P:$P,"Plan",'DA Injection'!$G:$G,$B18))*$F18</f>
        <v>0</v>
      </c>
      <c r="K18" s="284">
        <f ca="1">(SUMIFS(INDIRECT("'DA Injection'!"&amp;SUBSTITUTE(ADDRESS(1,MATCH(K$3,INDIRECT("'DA Injection'!"&amp;"2:2"),0)),"$1","")&amp;":"&amp;SUBSTITUTE(ADDRESS(1,MATCH(K$3,INDIRECT("'DA Injection'!"&amp;"2:2"),0)),"$1","")),'DA Injection'!$P:$P,"Plan",'DA Injection'!$G:$G,$B18)+SUMIFS(INDIRECT("'DA Injection'!"&amp;SUBSTITUTE(ADDRESS(1,MATCH(K$3,INDIRECT("'DA Injection'!"&amp;"2:2"),0)+1),"$1","")&amp;":"&amp;SUBSTITUTE(ADDRESS(1,MATCH(K$3,INDIRECT("'DA Injection'!"&amp;"2:2"),0)+1),"$1","")),'DA Injection'!$P:$P,"Plan",'DA Injection'!$G:$G,$B18))*$F18</f>
        <v>0</v>
      </c>
      <c r="L18" s="284">
        <f ca="1">(SUMIFS(INDIRECT("'DA Injection'!"&amp;SUBSTITUTE(ADDRESS(1,MATCH(L$3,INDIRECT("'DA Injection'!"&amp;"2:2"),0)),"$1","")&amp;":"&amp;SUBSTITUTE(ADDRESS(1,MATCH(L$3,INDIRECT("'DA Injection'!"&amp;"2:2"),0)),"$1","")),'DA Injection'!$P:$P,"Plan",'DA Injection'!$G:$G,$B18)+SUMIFS(INDIRECT("'DA Injection'!"&amp;SUBSTITUTE(ADDRESS(1,MATCH(L$3,INDIRECT("'DA Injection'!"&amp;"2:2"),0)+1),"$1","")&amp;":"&amp;SUBSTITUTE(ADDRESS(1,MATCH(L$3,INDIRECT("'DA Injection'!"&amp;"2:2"),0)+1),"$1","")),'DA Injection'!$P:$P,"Plan",'DA Injection'!$G:$G,$B18))*$F18</f>
        <v>0</v>
      </c>
      <c r="M18" s="284">
        <f ca="1">(SUMIFS(INDIRECT("'DA Injection'!"&amp;SUBSTITUTE(ADDRESS(1,MATCH(M$3,INDIRECT("'DA Injection'!"&amp;"2:2"),0)),"$1","")&amp;":"&amp;SUBSTITUTE(ADDRESS(1,MATCH(M$3,INDIRECT("'DA Injection'!"&amp;"2:2"),0)),"$1","")),'DA Injection'!$P:$P,"Plan",'DA Injection'!$G:$G,$B18)+SUMIFS(INDIRECT("'DA Injection'!"&amp;SUBSTITUTE(ADDRESS(1,MATCH(M$3,INDIRECT("'DA Injection'!"&amp;"2:2"),0)+1),"$1","")&amp;":"&amp;SUBSTITUTE(ADDRESS(1,MATCH(M$3,INDIRECT("'DA Injection'!"&amp;"2:2"),0)+1),"$1","")),'DA Injection'!$P:$P,"Plan",'DA Injection'!$G:$G,$B18))*$F18</f>
        <v>0</v>
      </c>
      <c r="N18" s="284">
        <f ca="1">(SUMIFS(INDIRECT("'DA Injection'!"&amp;SUBSTITUTE(ADDRESS(1,MATCH(N$3,INDIRECT("'DA Injection'!"&amp;"2:2"),0)),"$1","")&amp;":"&amp;SUBSTITUTE(ADDRESS(1,MATCH(N$3,INDIRECT("'DA Injection'!"&amp;"2:2"),0)),"$1","")),'DA Injection'!$P:$P,"Plan",'DA Injection'!$G:$G,$B18)+SUMIFS(INDIRECT("'DA Injection'!"&amp;SUBSTITUTE(ADDRESS(1,MATCH(N$3,INDIRECT("'DA Injection'!"&amp;"2:2"),0)+1),"$1","")&amp;":"&amp;SUBSTITUTE(ADDRESS(1,MATCH(N$3,INDIRECT("'DA Injection'!"&amp;"2:2"),0)+1),"$1","")),'DA Injection'!$P:$P,"Plan",'DA Injection'!$G:$G,$B18))*$F18</f>
        <v>0</v>
      </c>
      <c r="O18" s="284">
        <f ca="1">(SUMIFS(INDIRECT("'DA Injection'!"&amp;SUBSTITUTE(ADDRESS(1,MATCH(O$3,INDIRECT("'DA Injection'!"&amp;"2:2"),0)),"$1","")&amp;":"&amp;SUBSTITUTE(ADDRESS(1,MATCH(O$3,INDIRECT("'DA Injection'!"&amp;"2:2"),0)),"$1","")),'DA Injection'!$P:$P,"Plan",'DA Injection'!$G:$G,$B18)+SUMIFS(INDIRECT("'DA Injection'!"&amp;SUBSTITUTE(ADDRESS(1,MATCH(O$3,INDIRECT("'DA Injection'!"&amp;"2:2"),0)+1),"$1","")&amp;":"&amp;SUBSTITUTE(ADDRESS(1,MATCH(O$3,INDIRECT("'DA Injection'!"&amp;"2:2"),0)+1),"$1","")),'DA Injection'!$P:$P,"Plan",'DA Injection'!$G:$G,$B18))*$F18</f>
        <v>0</v>
      </c>
      <c r="P18" s="284">
        <f ca="1">(SUMIFS(INDIRECT("'DA Injection'!"&amp;SUBSTITUTE(ADDRESS(1,MATCH(P$3,INDIRECT("'DA Injection'!"&amp;"2:2"),0)),"$1","")&amp;":"&amp;SUBSTITUTE(ADDRESS(1,MATCH(P$3,INDIRECT("'DA Injection'!"&amp;"2:2"),0)),"$1","")),'DA Injection'!$P:$P,"Plan",'DA Injection'!$G:$G,$B18)+SUMIFS(INDIRECT("'DA Injection'!"&amp;SUBSTITUTE(ADDRESS(1,MATCH(P$3,INDIRECT("'DA Injection'!"&amp;"2:2"),0)+1),"$1","")&amp;":"&amp;SUBSTITUTE(ADDRESS(1,MATCH(P$3,INDIRECT("'DA Injection'!"&amp;"2:2"),0)+1),"$1","")),'DA Injection'!$P:$P,"Plan",'DA Injection'!$G:$G,$B18))*$F18</f>
        <v>0</v>
      </c>
      <c r="Q18" s="284">
        <f ca="1">(SUMIFS(INDIRECT("'DA Injection'!"&amp;SUBSTITUTE(ADDRESS(1,MATCH(Q$3,INDIRECT("'DA Injection'!"&amp;"2:2"),0)),"$1","")&amp;":"&amp;SUBSTITUTE(ADDRESS(1,MATCH(Q$3,INDIRECT("'DA Injection'!"&amp;"2:2"),0)),"$1","")),'DA Injection'!$P:$P,"Plan",'DA Injection'!$G:$G,$B18)+SUMIFS(INDIRECT("'DA Injection'!"&amp;SUBSTITUTE(ADDRESS(1,MATCH(Q$3,INDIRECT("'DA Injection'!"&amp;"2:2"),0)+1),"$1","")&amp;":"&amp;SUBSTITUTE(ADDRESS(1,MATCH(Q$3,INDIRECT("'DA Injection'!"&amp;"2:2"),0)+1),"$1","")),'DA Injection'!$P:$P,"Plan",'DA Injection'!$G:$G,$B18))*$F18</f>
        <v>0</v>
      </c>
      <c r="R18" s="284"/>
    </row>
    <row r="19" spans="2:18" hidden="1">
      <c r="B19" s="282" t="s">
        <v>191</v>
      </c>
      <c r="C19" s="282">
        <v>4</v>
      </c>
      <c r="D19" s="205" t="s">
        <v>1026</v>
      </c>
      <c r="E19" s="205" t="s">
        <v>1027</v>
      </c>
      <c r="F19" s="205">
        <v>9.6153846153846159E-3</v>
      </c>
      <c r="G19" s="367">
        <f t="shared" ca="1" si="1"/>
        <v>71.394230769230774</v>
      </c>
      <c r="H19" s="284">
        <f ca="1">(SUMIFS(INDIRECT("'DA Injection'!"&amp;SUBSTITUTE(ADDRESS(1,MATCH(H$3,INDIRECT("'DA Injection'!"&amp;"2:2"),0)),"$1","")&amp;":"&amp;SUBSTITUTE(ADDRESS(1,MATCH(H$3,INDIRECT("'DA Injection'!"&amp;"2:2"),0)),"$1","")),'DA Injection'!$P:$P,"Plan",'DA Injection'!$G:$G,$B19)+SUMIFS(INDIRECT("'DA Injection'!"&amp;SUBSTITUTE(ADDRESS(1,MATCH(H$3,INDIRECT("'DA Injection'!"&amp;"2:2"),0)+1),"$1","")&amp;":"&amp;SUBSTITUTE(ADDRESS(1,MATCH(H$3,INDIRECT("'DA Injection'!"&amp;"2:2"),0)+1),"$1","")),'DA Injection'!$P:$P,"Plan",'DA Injection'!$G:$G,$B19))*$F19</f>
        <v>0</v>
      </c>
      <c r="I19" s="284">
        <f ca="1">(SUMIFS(INDIRECT("'DA Injection'!"&amp;SUBSTITUTE(ADDRESS(1,MATCH(I$3,INDIRECT("'DA Injection'!"&amp;"2:2"),0)),"$1","")&amp;":"&amp;SUBSTITUTE(ADDRESS(1,MATCH(I$3,INDIRECT("'DA Injection'!"&amp;"2:2"),0)),"$1","")),'DA Injection'!$P:$P,"Plan",'DA Injection'!$G:$G,$B19)+SUMIFS(INDIRECT("'DA Injection'!"&amp;SUBSTITUTE(ADDRESS(1,MATCH(I$3,INDIRECT("'DA Injection'!"&amp;"2:2"),0)+1),"$1","")&amp;":"&amp;SUBSTITUTE(ADDRESS(1,MATCH(I$3,INDIRECT("'DA Injection'!"&amp;"2:2"),0)+1),"$1","")),'DA Injection'!$P:$P,"Plan",'DA Injection'!$G:$G,$B19))*$F19</f>
        <v>0</v>
      </c>
      <c r="J19" s="284">
        <f ca="1">(SUMIFS(INDIRECT("'DA Injection'!"&amp;SUBSTITUTE(ADDRESS(1,MATCH(J$3,INDIRECT("'DA Injection'!"&amp;"2:2"),0)),"$1","")&amp;":"&amp;SUBSTITUTE(ADDRESS(1,MATCH(J$3,INDIRECT("'DA Injection'!"&amp;"2:2"),0)),"$1","")),'DA Injection'!$P:$P,"Plan",'DA Injection'!$G:$G,$B19)+SUMIFS(INDIRECT("'DA Injection'!"&amp;SUBSTITUTE(ADDRESS(1,MATCH(J$3,INDIRECT("'DA Injection'!"&amp;"2:2"),0)+1),"$1","")&amp;":"&amp;SUBSTITUTE(ADDRESS(1,MATCH(J$3,INDIRECT("'DA Injection'!"&amp;"2:2"),0)+1),"$1","")),'DA Injection'!$P:$P,"Plan",'DA Injection'!$G:$G,$B19))*$F19</f>
        <v>0</v>
      </c>
      <c r="K19" s="284">
        <f ca="1">(SUMIFS(INDIRECT("'DA Injection'!"&amp;SUBSTITUTE(ADDRESS(1,MATCH(K$3,INDIRECT("'DA Injection'!"&amp;"2:2"),0)),"$1","")&amp;":"&amp;SUBSTITUTE(ADDRESS(1,MATCH(K$3,INDIRECT("'DA Injection'!"&amp;"2:2"),0)),"$1","")),'DA Injection'!$P:$P,"Plan",'DA Injection'!$G:$G,$B19)+SUMIFS(INDIRECT("'DA Injection'!"&amp;SUBSTITUTE(ADDRESS(1,MATCH(K$3,INDIRECT("'DA Injection'!"&amp;"2:2"),0)+1),"$1","")&amp;":"&amp;SUBSTITUTE(ADDRESS(1,MATCH(K$3,INDIRECT("'DA Injection'!"&amp;"2:2"),0)+1),"$1","")),'DA Injection'!$P:$P,"Plan",'DA Injection'!$G:$G,$B19))*$F19</f>
        <v>47.596153846153847</v>
      </c>
      <c r="L19" s="284">
        <f ca="1">(SUMIFS(INDIRECT("'DA Injection'!"&amp;SUBSTITUTE(ADDRESS(1,MATCH(L$3,INDIRECT("'DA Injection'!"&amp;"2:2"),0)),"$1","")&amp;":"&amp;SUBSTITUTE(ADDRESS(1,MATCH(L$3,INDIRECT("'DA Injection'!"&amp;"2:2"),0)),"$1","")),'DA Injection'!$P:$P,"Plan",'DA Injection'!$G:$G,$B19)+SUMIFS(INDIRECT("'DA Injection'!"&amp;SUBSTITUTE(ADDRESS(1,MATCH(L$3,INDIRECT("'DA Injection'!"&amp;"2:2"),0)+1),"$1","")&amp;":"&amp;SUBSTITUTE(ADDRESS(1,MATCH(L$3,INDIRECT("'DA Injection'!"&amp;"2:2"),0)+1),"$1","")),'DA Injection'!$P:$P,"Plan",'DA Injection'!$G:$G,$B19))*$F19</f>
        <v>23.798076923076923</v>
      </c>
      <c r="M19" s="284">
        <f ca="1">(SUMIFS(INDIRECT("'DA Injection'!"&amp;SUBSTITUTE(ADDRESS(1,MATCH(M$3,INDIRECT("'DA Injection'!"&amp;"2:2"),0)),"$1","")&amp;":"&amp;SUBSTITUTE(ADDRESS(1,MATCH(M$3,INDIRECT("'DA Injection'!"&amp;"2:2"),0)),"$1","")),'DA Injection'!$P:$P,"Plan",'DA Injection'!$G:$G,$B19)+SUMIFS(INDIRECT("'DA Injection'!"&amp;SUBSTITUTE(ADDRESS(1,MATCH(M$3,INDIRECT("'DA Injection'!"&amp;"2:2"),0)+1),"$1","")&amp;":"&amp;SUBSTITUTE(ADDRESS(1,MATCH(M$3,INDIRECT("'DA Injection'!"&amp;"2:2"),0)+1),"$1","")),'DA Injection'!$P:$P,"Plan",'DA Injection'!$G:$G,$B19))*$F19</f>
        <v>0</v>
      </c>
      <c r="N19" s="284">
        <f ca="1">(SUMIFS(INDIRECT("'DA Injection'!"&amp;SUBSTITUTE(ADDRESS(1,MATCH(N$3,INDIRECT("'DA Injection'!"&amp;"2:2"),0)),"$1","")&amp;":"&amp;SUBSTITUTE(ADDRESS(1,MATCH(N$3,INDIRECT("'DA Injection'!"&amp;"2:2"),0)),"$1","")),'DA Injection'!$P:$P,"Plan",'DA Injection'!$G:$G,$B19)+SUMIFS(INDIRECT("'DA Injection'!"&amp;SUBSTITUTE(ADDRESS(1,MATCH(N$3,INDIRECT("'DA Injection'!"&amp;"2:2"),0)+1),"$1","")&amp;":"&amp;SUBSTITUTE(ADDRESS(1,MATCH(N$3,INDIRECT("'DA Injection'!"&amp;"2:2"),0)+1),"$1","")),'DA Injection'!$P:$P,"Plan",'DA Injection'!$G:$G,$B19))*$F19</f>
        <v>0</v>
      </c>
      <c r="O19" s="284">
        <f ca="1">(SUMIFS(INDIRECT("'DA Injection'!"&amp;SUBSTITUTE(ADDRESS(1,MATCH(O$3,INDIRECT("'DA Injection'!"&amp;"2:2"),0)),"$1","")&amp;":"&amp;SUBSTITUTE(ADDRESS(1,MATCH(O$3,INDIRECT("'DA Injection'!"&amp;"2:2"),0)),"$1","")),'DA Injection'!$P:$P,"Plan",'DA Injection'!$G:$G,$B19)+SUMIFS(INDIRECT("'DA Injection'!"&amp;SUBSTITUTE(ADDRESS(1,MATCH(O$3,INDIRECT("'DA Injection'!"&amp;"2:2"),0)+1),"$1","")&amp;":"&amp;SUBSTITUTE(ADDRESS(1,MATCH(O$3,INDIRECT("'DA Injection'!"&amp;"2:2"),0)+1),"$1","")),'DA Injection'!$P:$P,"Plan",'DA Injection'!$G:$G,$B19))*$F19</f>
        <v>0</v>
      </c>
      <c r="P19" s="284">
        <f ca="1">(SUMIFS(INDIRECT("'DA Injection'!"&amp;SUBSTITUTE(ADDRESS(1,MATCH(P$3,INDIRECT("'DA Injection'!"&amp;"2:2"),0)),"$1","")&amp;":"&amp;SUBSTITUTE(ADDRESS(1,MATCH(P$3,INDIRECT("'DA Injection'!"&amp;"2:2"),0)),"$1","")),'DA Injection'!$P:$P,"Plan",'DA Injection'!$G:$G,$B19)+SUMIFS(INDIRECT("'DA Injection'!"&amp;SUBSTITUTE(ADDRESS(1,MATCH(P$3,INDIRECT("'DA Injection'!"&amp;"2:2"),0)+1),"$1","")&amp;":"&amp;SUBSTITUTE(ADDRESS(1,MATCH(P$3,INDIRECT("'DA Injection'!"&amp;"2:2"),0)+1),"$1","")),'DA Injection'!$P:$P,"Plan",'DA Injection'!$G:$G,$B19))*$F19</f>
        <v>0</v>
      </c>
      <c r="Q19" s="284">
        <f ca="1">(SUMIFS(INDIRECT("'DA Injection'!"&amp;SUBSTITUTE(ADDRESS(1,MATCH(Q$3,INDIRECT("'DA Injection'!"&amp;"2:2"),0)),"$1","")&amp;":"&amp;SUBSTITUTE(ADDRESS(1,MATCH(Q$3,INDIRECT("'DA Injection'!"&amp;"2:2"),0)),"$1","")),'DA Injection'!$P:$P,"Plan",'DA Injection'!$G:$G,$B19)+SUMIFS(INDIRECT("'DA Injection'!"&amp;SUBSTITUTE(ADDRESS(1,MATCH(Q$3,INDIRECT("'DA Injection'!"&amp;"2:2"),0)+1),"$1","")&amp;":"&amp;SUBSTITUTE(ADDRESS(1,MATCH(Q$3,INDIRECT("'DA Injection'!"&amp;"2:2"),0)+1),"$1","")),'DA Injection'!$P:$P,"Plan",'DA Injection'!$G:$G,$B19))*$F19</f>
        <v>0</v>
      </c>
      <c r="R19" s="284"/>
    </row>
    <row r="20" spans="2:18" hidden="1">
      <c r="B20" s="282" t="s">
        <v>173</v>
      </c>
      <c r="C20" s="282">
        <v>4</v>
      </c>
      <c r="D20" s="205" t="s">
        <v>1026</v>
      </c>
      <c r="E20" s="205" t="s">
        <v>1027</v>
      </c>
      <c r="F20" s="205">
        <v>5.0000000000000001E-4</v>
      </c>
      <c r="G20" s="367">
        <f t="shared" ca="1" si="1"/>
        <v>4.6153846153846159</v>
      </c>
      <c r="H20" s="284">
        <f ca="1">(SUMIFS(INDIRECT("'DA Injection'!"&amp;SUBSTITUTE(ADDRESS(1,MATCH(H$3,INDIRECT("'DA Injection'!"&amp;"2:2"),0)),"$1","")&amp;":"&amp;SUBSTITUTE(ADDRESS(1,MATCH(H$3,INDIRECT("'DA Injection'!"&amp;"2:2"),0)),"$1","")),'DA Injection'!$P:$P,"Plan",'DA Injection'!$G:$G,$B20)+SUMIFS(INDIRECT("'DA Injection'!"&amp;SUBSTITUTE(ADDRESS(1,MATCH(H$3,INDIRECT("'DA Injection'!"&amp;"2:2"),0)+1),"$1","")&amp;":"&amp;SUBSTITUTE(ADDRESS(1,MATCH(H$3,INDIRECT("'DA Injection'!"&amp;"2:2"),0)+1),"$1","")),'DA Injection'!$P:$P,"Plan",'DA Injection'!$G:$G,$B20))*$F20</f>
        <v>0</v>
      </c>
      <c r="I20" s="284">
        <f ca="1">(SUMIFS(INDIRECT("'DA Injection'!"&amp;SUBSTITUTE(ADDRESS(1,MATCH(I$3,INDIRECT("'DA Injection'!"&amp;"2:2"),0)),"$1","")&amp;":"&amp;SUBSTITUTE(ADDRESS(1,MATCH(I$3,INDIRECT("'DA Injection'!"&amp;"2:2"),0)),"$1","")),'DA Injection'!$P:$P,"Plan",'DA Injection'!$G:$G,$B20)+SUMIFS(INDIRECT("'DA Injection'!"&amp;SUBSTITUTE(ADDRESS(1,MATCH(I$3,INDIRECT("'DA Injection'!"&amp;"2:2"),0)+1),"$1","")&amp;":"&amp;SUBSTITUTE(ADDRESS(1,MATCH(I$3,INDIRECT("'DA Injection'!"&amp;"2:2"),0)+1),"$1","")),'DA Injection'!$P:$P,"Plan",'DA Injection'!$G:$G,$B20))*$F20</f>
        <v>0</v>
      </c>
      <c r="J20" s="284">
        <f ca="1">(SUMIFS(INDIRECT("'DA Injection'!"&amp;SUBSTITUTE(ADDRESS(1,MATCH(J$3,INDIRECT("'DA Injection'!"&amp;"2:2"),0)),"$1","")&amp;":"&amp;SUBSTITUTE(ADDRESS(1,MATCH(J$3,INDIRECT("'DA Injection'!"&amp;"2:2"),0)),"$1","")),'DA Injection'!$P:$P,"Plan",'DA Injection'!$G:$G,$B20)+SUMIFS(INDIRECT("'DA Injection'!"&amp;SUBSTITUTE(ADDRESS(1,MATCH(J$3,INDIRECT("'DA Injection'!"&amp;"2:2"),0)+1),"$1","")&amp;":"&amp;SUBSTITUTE(ADDRESS(1,MATCH(J$3,INDIRECT("'DA Injection'!"&amp;"2:2"),0)+1),"$1","")),'DA Injection'!$P:$P,"Plan",'DA Injection'!$G:$G,$B20))*$F20</f>
        <v>0</v>
      </c>
      <c r="K20" s="284">
        <f ca="1">(SUMIFS(INDIRECT("'DA Injection'!"&amp;SUBSTITUTE(ADDRESS(1,MATCH(K$3,INDIRECT("'DA Injection'!"&amp;"2:2"),0)),"$1","")&amp;":"&amp;SUBSTITUTE(ADDRESS(1,MATCH(K$3,INDIRECT("'DA Injection'!"&amp;"2:2"),0)),"$1","")),'DA Injection'!$P:$P,"Plan",'DA Injection'!$G:$G,$B20)+SUMIFS(INDIRECT("'DA Injection'!"&amp;SUBSTITUTE(ADDRESS(1,MATCH(K$3,INDIRECT("'DA Injection'!"&amp;"2:2"),0)+1),"$1","")&amp;":"&amp;SUBSTITUTE(ADDRESS(1,MATCH(K$3,INDIRECT("'DA Injection'!"&amp;"2:2"),0)+1),"$1","")),'DA Injection'!$P:$P,"Plan",'DA Injection'!$G:$G,$B20))*$F20</f>
        <v>4.6153846153846159</v>
      </c>
      <c r="L20" s="284">
        <f ca="1">(SUMIFS(INDIRECT("'DA Injection'!"&amp;SUBSTITUTE(ADDRESS(1,MATCH(L$3,INDIRECT("'DA Injection'!"&amp;"2:2"),0)),"$1","")&amp;":"&amp;SUBSTITUTE(ADDRESS(1,MATCH(L$3,INDIRECT("'DA Injection'!"&amp;"2:2"),0)),"$1","")),'DA Injection'!$P:$P,"Plan",'DA Injection'!$G:$G,$B20)+SUMIFS(INDIRECT("'DA Injection'!"&amp;SUBSTITUTE(ADDRESS(1,MATCH(L$3,INDIRECT("'DA Injection'!"&amp;"2:2"),0)+1),"$1","")&amp;":"&amp;SUBSTITUTE(ADDRESS(1,MATCH(L$3,INDIRECT("'DA Injection'!"&amp;"2:2"),0)+1),"$1","")),'DA Injection'!$P:$P,"Plan",'DA Injection'!$G:$G,$B20))*$F20</f>
        <v>0</v>
      </c>
      <c r="M20" s="284">
        <f ca="1">(SUMIFS(INDIRECT("'DA Injection'!"&amp;SUBSTITUTE(ADDRESS(1,MATCH(M$3,INDIRECT("'DA Injection'!"&amp;"2:2"),0)),"$1","")&amp;":"&amp;SUBSTITUTE(ADDRESS(1,MATCH(M$3,INDIRECT("'DA Injection'!"&amp;"2:2"),0)),"$1","")),'DA Injection'!$P:$P,"Plan",'DA Injection'!$G:$G,$B20)+SUMIFS(INDIRECT("'DA Injection'!"&amp;SUBSTITUTE(ADDRESS(1,MATCH(M$3,INDIRECT("'DA Injection'!"&amp;"2:2"),0)+1),"$1","")&amp;":"&amp;SUBSTITUTE(ADDRESS(1,MATCH(M$3,INDIRECT("'DA Injection'!"&amp;"2:2"),0)+1),"$1","")),'DA Injection'!$P:$P,"Plan",'DA Injection'!$G:$G,$B20))*$F20</f>
        <v>0</v>
      </c>
      <c r="N20" s="284">
        <f ca="1">(SUMIFS(INDIRECT("'DA Injection'!"&amp;SUBSTITUTE(ADDRESS(1,MATCH(N$3,INDIRECT("'DA Injection'!"&amp;"2:2"),0)),"$1","")&amp;":"&amp;SUBSTITUTE(ADDRESS(1,MATCH(N$3,INDIRECT("'DA Injection'!"&amp;"2:2"),0)),"$1","")),'DA Injection'!$P:$P,"Plan",'DA Injection'!$G:$G,$B20)+SUMIFS(INDIRECT("'DA Injection'!"&amp;SUBSTITUTE(ADDRESS(1,MATCH(N$3,INDIRECT("'DA Injection'!"&amp;"2:2"),0)+1),"$1","")&amp;":"&amp;SUBSTITUTE(ADDRESS(1,MATCH(N$3,INDIRECT("'DA Injection'!"&amp;"2:2"),0)+1),"$1","")),'DA Injection'!$P:$P,"Plan",'DA Injection'!$G:$G,$B20))*$F20</f>
        <v>0</v>
      </c>
      <c r="O20" s="284">
        <f ca="1">(SUMIFS(INDIRECT("'DA Injection'!"&amp;SUBSTITUTE(ADDRESS(1,MATCH(O$3,INDIRECT("'DA Injection'!"&amp;"2:2"),0)),"$1","")&amp;":"&amp;SUBSTITUTE(ADDRESS(1,MATCH(O$3,INDIRECT("'DA Injection'!"&amp;"2:2"),0)),"$1","")),'DA Injection'!$P:$P,"Plan",'DA Injection'!$G:$G,$B20)+SUMIFS(INDIRECT("'DA Injection'!"&amp;SUBSTITUTE(ADDRESS(1,MATCH(O$3,INDIRECT("'DA Injection'!"&amp;"2:2"),0)+1),"$1","")&amp;":"&amp;SUBSTITUTE(ADDRESS(1,MATCH(O$3,INDIRECT("'DA Injection'!"&amp;"2:2"),0)+1),"$1","")),'DA Injection'!$P:$P,"Plan",'DA Injection'!$G:$G,$B20))*$F20</f>
        <v>0</v>
      </c>
      <c r="P20" s="284">
        <f ca="1">(SUMIFS(INDIRECT("'DA Injection'!"&amp;SUBSTITUTE(ADDRESS(1,MATCH(P$3,INDIRECT("'DA Injection'!"&amp;"2:2"),0)),"$1","")&amp;":"&amp;SUBSTITUTE(ADDRESS(1,MATCH(P$3,INDIRECT("'DA Injection'!"&amp;"2:2"),0)),"$1","")),'DA Injection'!$P:$P,"Plan",'DA Injection'!$G:$G,$B20)+SUMIFS(INDIRECT("'DA Injection'!"&amp;SUBSTITUTE(ADDRESS(1,MATCH(P$3,INDIRECT("'DA Injection'!"&amp;"2:2"),0)+1),"$1","")&amp;":"&amp;SUBSTITUTE(ADDRESS(1,MATCH(P$3,INDIRECT("'DA Injection'!"&amp;"2:2"),0)+1),"$1","")),'DA Injection'!$P:$P,"Plan",'DA Injection'!$G:$G,$B20))*$F20</f>
        <v>0</v>
      </c>
      <c r="Q20" s="284">
        <f ca="1">(SUMIFS(INDIRECT("'DA Injection'!"&amp;SUBSTITUTE(ADDRESS(1,MATCH(Q$3,INDIRECT("'DA Injection'!"&amp;"2:2"),0)),"$1","")&amp;":"&amp;SUBSTITUTE(ADDRESS(1,MATCH(Q$3,INDIRECT("'DA Injection'!"&amp;"2:2"),0)),"$1","")),'DA Injection'!$P:$P,"Plan",'DA Injection'!$G:$G,$B20)+SUMIFS(INDIRECT("'DA Injection'!"&amp;SUBSTITUTE(ADDRESS(1,MATCH(Q$3,INDIRECT("'DA Injection'!"&amp;"2:2"),0)+1),"$1","")&amp;":"&amp;SUBSTITUTE(ADDRESS(1,MATCH(Q$3,INDIRECT("'DA Injection'!"&amp;"2:2"),0)+1),"$1","")),'DA Injection'!$P:$P,"Plan",'DA Injection'!$G:$G,$B20))*$F20</f>
        <v>0</v>
      </c>
      <c r="R20" s="284"/>
    </row>
    <row r="21" spans="2:18" hidden="1">
      <c r="B21" s="282" t="s">
        <v>111</v>
      </c>
      <c r="C21" s="282">
        <v>5</v>
      </c>
      <c r="D21" s="205" t="s">
        <v>1026</v>
      </c>
      <c r="E21" s="205" t="s">
        <v>1027</v>
      </c>
      <c r="F21" s="205">
        <v>1.7361111111111112E-4</v>
      </c>
      <c r="G21" s="367">
        <f t="shared" ca="1" si="1"/>
        <v>0</v>
      </c>
      <c r="H21" s="284">
        <f ca="1">(SUMIFS(INDIRECT("'DA Injection'!"&amp;SUBSTITUTE(ADDRESS(1,MATCH(H$3,INDIRECT("'DA Injection'!"&amp;"2:2"),0)),"$1","")&amp;":"&amp;SUBSTITUTE(ADDRESS(1,MATCH(H$3,INDIRECT("'DA Injection'!"&amp;"2:2"),0)),"$1","")),'DA Injection'!$P:$P,"Plan",'DA Injection'!$G:$G,$B21)+SUMIFS(INDIRECT("'DA Injection'!"&amp;SUBSTITUTE(ADDRESS(1,MATCH(H$3,INDIRECT("'DA Injection'!"&amp;"2:2"),0)+1),"$1","")&amp;":"&amp;SUBSTITUTE(ADDRESS(1,MATCH(H$3,INDIRECT("'DA Injection'!"&amp;"2:2"),0)+1),"$1","")),'DA Injection'!$P:$P,"Plan",'DA Injection'!$G:$G,$B21))*$F21</f>
        <v>0</v>
      </c>
      <c r="I21" s="284">
        <f ca="1">(SUMIFS(INDIRECT("'DA Injection'!"&amp;SUBSTITUTE(ADDRESS(1,MATCH(I$3,INDIRECT("'DA Injection'!"&amp;"2:2"),0)),"$1","")&amp;":"&amp;SUBSTITUTE(ADDRESS(1,MATCH(I$3,INDIRECT("'DA Injection'!"&amp;"2:2"),0)),"$1","")),'DA Injection'!$P:$P,"Plan",'DA Injection'!$G:$G,$B21)+SUMIFS(INDIRECT("'DA Injection'!"&amp;SUBSTITUTE(ADDRESS(1,MATCH(I$3,INDIRECT("'DA Injection'!"&amp;"2:2"),0)+1),"$1","")&amp;":"&amp;SUBSTITUTE(ADDRESS(1,MATCH(I$3,INDIRECT("'DA Injection'!"&amp;"2:2"),0)+1),"$1","")),'DA Injection'!$P:$P,"Plan",'DA Injection'!$G:$G,$B21))*$F21</f>
        <v>0</v>
      </c>
      <c r="J21" s="284">
        <f ca="1">(SUMIFS(INDIRECT("'DA Injection'!"&amp;SUBSTITUTE(ADDRESS(1,MATCH(J$3,INDIRECT("'DA Injection'!"&amp;"2:2"),0)),"$1","")&amp;":"&amp;SUBSTITUTE(ADDRESS(1,MATCH(J$3,INDIRECT("'DA Injection'!"&amp;"2:2"),0)),"$1","")),'DA Injection'!$P:$P,"Plan",'DA Injection'!$G:$G,$B21)+SUMIFS(INDIRECT("'DA Injection'!"&amp;SUBSTITUTE(ADDRESS(1,MATCH(J$3,INDIRECT("'DA Injection'!"&amp;"2:2"),0)+1),"$1","")&amp;":"&amp;SUBSTITUTE(ADDRESS(1,MATCH(J$3,INDIRECT("'DA Injection'!"&amp;"2:2"),0)+1),"$1","")),'DA Injection'!$P:$P,"Plan",'DA Injection'!$G:$G,$B21))*$F21</f>
        <v>0</v>
      </c>
      <c r="K21" s="284">
        <f ca="1">(SUMIFS(INDIRECT("'DA Injection'!"&amp;SUBSTITUTE(ADDRESS(1,MATCH(K$3,INDIRECT("'DA Injection'!"&amp;"2:2"),0)),"$1","")&amp;":"&amp;SUBSTITUTE(ADDRESS(1,MATCH(K$3,INDIRECT("'DA Injection'!"&amp;"2:2"),0)),"$1","")),'DA Injection'!$P:$P,"Plan",'DA Injection'!$G:$G,$B21)+SUMIFS(INDIRECT("'DA Injection'!"&amp;SUBSTITUTE(ADDRESS(1,MATCH(K$3,INDIRECT("'DA Injection'!"&amp;"2:2"),0)+1),"$1","")&amp;":"&amp;SUBSTITUTE(ADDRESS(1,MATCH(K$3,INDIRECT("'DA Injection'!"&amp;"2:2"),0)+1),"$1","")),'DA Injection'!$P:$P,"Plan",'DA Injection'!$G:$G,$B21))*$F21</f>
        <v>0</v>
      </c>
      <c r="L21" s="284">
        <f ca="1">(SUMIFS(INDIRECT("'DA Injection'!"&amp;SUBSTITUTE(ADDRESS(1,MATCH(L$3,INDIRECT("'DA Injection'!"&amp;"2:2"),0)),"$1","")&amp;":"&amp;SUBSTITUTE(ADDRESS(1,MATCH(L$3,INDIRECT("'DA Injection'!"&amp;"2:2"),0)),"$1","")),'DA Injection'!$P:$P,"Plan",'DA Injection'!$G:$G,$B21)+SUMIFS(INDIRECT("'DA Injection'!"&amp;SUBSTITUTE(ADDRESS(1,MATCH(L$3,INDIRECT("'DA Injection'!"&amp;"2:2"),0)+1),"$1","")&amp;":"&amp;SUBSTITUTE(ADDRESS(1,MATCH(L$3,INDIRECT("'DA Injection'!"&amp;"2:2"),0)+1),"$1","")),'DA Injection'!$P:$P,"Plan",'DA Injection'!$G:$G,$B21))*$F21</f>
        <v>0</v>
      </c>
      <c r="M21" s="284">
        <f ca="1">(SUMIFS(INDIRECT("'DA Injection'!"&amp;SUBSTITUTE(ADDRESS(1,MATCH(M$3,INDIRECT("'DA Injection'!"&amp;"2:2"),0)),"$1","")&amp;":"&amp;SUBSTITUTE(ADDRESS(1,MATCH(M$3,INDIRECT("'DA Injection'!"&amp;"2:2"),0)),"$1","")),'DA Injection'!$P:$P,"Plan",'DA Injection'!$G:$G,$B21)+SUMIFS(INDIRECT("'DA Injection'!"&amp;SUBSTITUTE(ADDRESS(1,MATCH(M$3,INDIRECT("'DA Injection'!"&amp;"2:2"),0)+1),"$1","")&amp;":"&amp;SUBSTITUTE(ADDRESS(1,MATCH(M$3,INDIRECT("'DA Injection'!"&amp;"2:2"),0)+1),"$1","")),'DA Injection'!$P:$P,"Plan",'DA Injection'!$G:$G,$B21))*$F21</f>
        <v>0</v>
      </c>
      <c r="N21" s="284">
        <f ca="1">(SUMIFS(INDIRECT("'DA Injection'!"&amp;SUBSTITUTE(ADDRESS(1,MATCH(N$3,INDIRECT("'DA Injection'!"&amp;"2:2"),0)),"$1","")&amp;":"&amp;SUBSTITUTE(ADDRESS(1,MATCH(N$3,INDIRECT("'DA Injection'!"&amp;"2:2"),0)),"$1","")),'DA Injection'!$P:$P,"Plan",'DA Injection'!$G:$G,$B21)+SUMIFS(INDIRECT("'DA Injection'!"&amp;SUBSTITUTE(ADDRESS(1,MATCH(N$3,INDIRECT("'DA Injection'!"&amp;"2:2"),0)+1),"$1","")&amp;":"&amp;SUBSTITUTE(ADDRESS(1,MATCH(N$3,INDIRECT("'DA Injection'!"&amp;"2:2"),0)+1),"$1","")),'DA Injection'!$P:$P,"Plan",'DA Injection'!$G:$G,$B21))*$F21</f>
        <v>0</v>
      </c>
      <c r="O21" s="284">
        <f ca="1">(SUMIFS(INDIRECT("'DA Injection'!"&amp;SUBSTITUTE(ADDRESS(1,MATCH(O$3,INDIRECT("'DA Injection'!"&amp;"2:2"),0)),"$1","")&amp;":"&amp;SUBSTITUTE(ADDRESS(1,MATCH(O$3,INDIRECT("'DA Injection'!"&amp;"2:2"),0)),"$1","")),'DA Injection'!$P:$P,"Plan",'DA Injection'!$G:$G,$B21)+SUMIFS(INDIRECT("'DA Injection'!"&amp;SUBSTITUTE(ADDRESS(1,MATCH(O$3,INDIRECT("'DA Injection'!"&amp;"2:2"),0)+1),"$1","")&amp;":"&amp;SUBSTITUTE(ADDRESS(1,MATCH(O$3,INDIRECT("'DA Injection'!"&amp;"2:2"),0)+1),"$1","")),'DA Injection'!$P:$P,"Plan",'DA Injection'!$G:$G,$B21))*$F21</f>
        <v>0</v>
      </c>
      <c r="P21" s="284">
        <f ca="1">(SUMIFS(INDIRECT("'DA Injection'!"&amp;SUBSTITUTE(ADDRESS(1,MATCH(P$3,INDIRECT("'DA Injection'!"&amp;"2:2"),0)),"$1","")&amp;":"&amp;SUBSTITUTE(ADDRESS(1,MATCH(P$3,INDIRECT("'DA Injection'!"&amp;"2:2"),0)),"$1","")),'DA Injection'!$P:$P,"Plan",'DA Injection'!$G:$G,$B21)+SUMIFS(INDIRECT("'DA Injection'!"&amp;SUBSTITUTE(ADDRESS(1,MATCH(P$3,INDIRECT("'DA Injection'!"&amp;"2:2"),0)+1),"$1","")&amp;":"&amp;SUBSTITUTE(ADDRESS(1,MATCH(P$3,INDIRECT("'DA Injection'!"&amp;"2:2"),0)+1),"$1","")),'DA Injection'!$P:$P,"Plan",'DA Injection'!$G:$G,$B21))*$F21</f>
        <v>0</v>
      </c>
      <c r="Q21" s="284">
        <f ca="1">(SUMIFS(INDIRECT("'DA Injection'!"&amp;SUBSTITUTE(ADDRESS(1,MATCH(Q$3,INDIRECT("'DA Injection'!"&amp;"2:2"),0)),"$1","")&amp;":"&amp;SUBSTITUTE(ADDRESS(1,MATCH(Q$3,INDIRECT("'DA Injection'!"&amp;"2:2"),0)),"$1","")),'DA Injection'!$P:$P,"Plan",'DA Injection'!$G:$G,$B21)+SUMIFS(INDIRECT("'DA Injection'!"&amp;SUBSTITUTE(ADDRESS(1,MATCH(Q$3,INDIRECT("'DA Injection'!"&amp;"2:2"),0)+1),"$1","")&amp;":"&amp;SUBSTITUTE(ADDRESS(1,MATCH(Q$3,INDIRECT("'DA Injection'!"&amp;"2:2"),0)+1),"$1","")),'DA Injection'!$P:$P,"Plan",'DA Injection'!$G:$G,$B21))*$F21</f>
        <v>0</v>
      </c>
      <c r="R21" s="284"/>
    </row>
    <row r="22" spans="2:18" hidden="1">
      <c r="B22" s="282" t="s">
        <v>39</v>
      </c>
      <c r="C22" s="282">
        <v>9</v>
      </c>
      <c r="D22" s="205" t="s">
        <v>1026</v>
      </c>
      <c r="E22" s="205" t="s">
        <v>1027</v>
      </c>
      <c r="F22" s="205">
        <v>1.2987012987012988E-2</v>
      </c>
      <c r="G22" s="367">
        <f t="shared" ca="1" si="1"/>
        <v>143.52159468438538</v>
      </c>
      <c r="H22" s="284">
        <f ca="1">(SUMIFS(INDIRECT("'DA Injection'!"&amp;SUBSTITUTE(ADDRESS(1,MATCH(H$3,INDIRECT("'DA Injection'!"&amp;"2:2"),0)),"$1","")&amp;":"&amp;SUBSTITUTE(ADDRESS(1,MATCH(H$3,INDIRECT("'DA Injection'!"&amp;"2:2"),0)),"$1","")),'DA Injection'!$P:$P,"Plan",'DA Injection'!$G:$G,$B22)+SUMIFS(INDIRECT("'DA Injection'!"&amp;SUBSTITUTE(ADDRESS(1,MATCH(H$3,INDIRECT("'DA Injection'!"&amp;"2:2"),0)+1),"$1","")&amp;":"&amp;SUBSTITUTE(ADDRESS(1,MATCH(H$3,INDIRECT("'DA Injection'!"&amp;"2:2"),0)+1),"$1","")),'DA Injection'!$P:$P,"Plan",'DA Injection'!$G:$G,$B22))*$F22</f>
        <v>0</v>
      </c>
      <c r="I22" s="284">
        <f ca="1">(SUMIFS(INDIRECT("'DA Injection'!"&amp;SUBSTITUTE(ADDRESS(1,MATCH(I$3,INDIRECT("'DA Injection'!"&amp;"2:2"),0)),"$1","")&amp;":"&amp;SUBSTITUTE(ADDRESS(1,MATCH(I$3,INDIRECT("'DA Injection'!"&amp;"2:2"),0)),"$1","")),'DA Injection'!$P:$P,"Plan",'DA Injection'!$G:$G,$B22)+SUMIFS(INDIRECT("'DA Injection'!"&amp;SUBSTITUTE(ADDRESS(1,MATCH(I$3,INDIRECT("'DA Injection'!"&amp;"2:2"),0)+1),"$1","")&amp;":"&amp;SUBSTITUTE(ADDRESS(1,MATCH(I$3,INDIRECT("'DA Injection'!"&amp;"2:2"),0)+1),"$1","")),'DA Injection'!$P:$P,"Plan",'DA Injection'!$G:$G,$B22))*$F22</f>
        <v>0</v>
      </c>
      <c r="J22" s="284">
        <f ca="1">(SUMIFS(INDIRECT("'DA Injection'!"&amp;SUBSTITUTE(ADDRESS(1,MATCH(J$3,INDIRECT("'DA Injection'!"&amp;"2:2"),0)),"$1","")&amp;":"&amp;SUBSTITUTE(ADDRESS(1,MATCH(J$3,INDIRECT("'DA Injection'!"&amp;"2:2"),0)),"$1","")),'DA Injection'!$P:$P,"Plan",'DA Injection'!$G:$G,$B22)+SUMIFS(INDIRECT("'DA Injection'!"&amp;SUBSTITUTE(ADDRESS(1,MATCH(J$3,INDIRECT("'DA Injection'!"&amp;"2:2"),0)+1),"$1","")&amp;":"&amp;SUBSTITUTE(ADDRESS(1,MATCH(J$3,INDIRECT("'DA Injection'!"&amp;"2:2"),0)+1),"$1","")),'DA Injection'!$P:$P,"Plan",'DA Injection'!$G:$G,$B22))*$F22</f>
        <v>0</v>
      </c>
      <c r="K22" s="284">
        <f ca="1">(SUMIFS(INDIRECT("'DA Injection'!"&amp;SUBSTITUTE(ADDRESS(1,MATCH(K$3,INDIRECT("'DA Injection'!"&amp;"2:2"),0)),"$1","")&amp;":"&amp;SUBSTITUTE(ADDRESS(1,MATCH(K$3,INDIRECT("'DA Injection'!"&amp;"2:2"),0)),"$1","")),'DA Injection'!$P:$P,"Plan",'DA Injection'!$G:$G,$B22)+SUMIFS(INDIRECT("'DA Injection'!"&amp;SUBSTITUTE(ADDRESS(1,MATCH(K$3,INDIRECT("'DA Injection'!"&amp;"2:2"),0)+1),"$1","")&amp;":"&amp;SUBSTITUTE(ADDRESS(1,MATCH(K$3,INDIRECT("'DA Injection'!"&amp;"2:2"),0)+1),"$1","")),'DA Injection'!$P:$P,"Plan",'DA Injection'!$G:$G,$B22))*$F22</f>
        <v>95.68106312292359</v>
      </c>
      <c r="L22" s="284">
        <f ca="1">(SUMIFS(INDIRECT("'DA Injection'!"&amp;SUBSTITUTE(ADDRESS(1,MATCH(L$3,INDIRECT("'DA Injection'!"&amp;"2:2"),0)),"$1","")&amp;":"&amp;SUBSTITUTE(ADDRESS(1,MATCH(L$3,INDIRECT("'DA Injection'!"&amp;"2:2"),0)),"$1","")),'DA Injection'!$P:$P,"Plan",'DA Injection'!$G:$G,$B22)+SUMIFS(INDIRECT("'DA Injection'!"&amp;SUBSTITUTE(ADDRESS(1,MATCH(L$3,INDIRECT("'DA Injection'!"&amp;"2:2"),0)+1),"$1","")&amp;":"&amp;SUBSTITUTE(ADDRESS(1,MATCH(L$3,INDIRECT("'DA Injection'!"&amp;"2:2"),0)+1),"$1","")),'DA Injection'!$P:$P,"Plan",'DA Injection'!$G:$G,$B22))*$F22</f>
        <v>47.840531561461795</v>
      </c>
      <c r="M22" s="284">
        <f ca="1">(SUMIFS(INDIRECT("'DA Injection'!"&amp;SUBSTITUTE(ADDRESS(1,MATCH(M$3,INDIRECT("'DA Injection'!"&amp;"2:2"),0)),"$1","")&amp;":"&amp;SUBSTITUTE(ADDRESS(1,MATCH(M$3,INDIRECT("'DA Injection'!"&amp;"2:2"),0)),"$1","")),'DA Injection'!$P:$P,"Plan",'DA Injection'!$G:$G,$B22)+SUMIFS(INDIRECT("'DA Injection'!"&amp;SUBSTITUTE(ADDRESS(1,MATCH(M$3,INDIRECT("'DA Injection'!"&amp;"2:2"),0)+1),"$1","")&amp;":"&amp;SUBSTITUTE(ADDRESS(1,MATCH(M$3,INDIRECT("'DA Injection'!"&amp;"2:2"),0)+1),"$1","")),'DA Injection'!$P:$P,"Plan",'DA Injection'!$G:$G,$B22))*$F22</f>
        <v>0</v>
      </c>
      <c r="N22" s="284">
        <f ca="1">(SUMIFS(INDIRECT("'DA Injection'!"&amp;SUBSTITUTE(ADDRESS(1,MATCH(N$3,INDIRECT("'DA Injection'!"&amp;"2:2"),0)),"$1","")&amp;":"&amp;SUBSTITUTE(ADDRESS(1,MATCH(N$3,INDIRECT("'DA Injection'!"&amp;"2:2"),0)),"$1","")),'DA Injection'!$P:$P,"Plan",'DA Injection'!$G:$G,$B22)+SUMIFS(INDIRECT("'DA Injection'!"&amp;SUBSTITUTE(ADDRESS(1,MATCH(N$3,INDIRECT("'DA Injection'!"&amp;"2:2"),0)+1),"$1","")&amp;":"&amp;SUBSTITUTE(ADDRESS(1,MATCH(N$3,INDIRECT("'DA Injection'!"&amp;"2:2"),0)+1),"$1","")),'DA Injection'!$P:$P,"Plan",'DA Injection'!$G:$G,$B22))*$F22</f>
        <v>0</v>
      </c>
      <c r="O22" s="284">
        <f ca="1">(SUMIFS(INDIRECT("'DA Injection'!"&amp;SUBSTITUTE(ADDRESS(1,MATCH(O$3,INDIRECT("'DA Injection'!"&amp;"2:2"),0)),"$1","")&amp;":"&amp;SUBSTITUTE(ADDRESS(1,MATCH(O$3,INDIRECT("'DA Injection'!"&amp;"2:2"),0)),"$1","")),'DA Injection'!$P:$P,"Plan",'DA Injection'!$G:$G,$B22)+SUMIFS(INDIRECT("'DA Injection'!"&amp;SUBSTITUTE(ADDRESS(1,MATCH(O$3,INDIRECT("'DA Injection'!"&amp;"2:2"),0)+1),"$1","")&amp;":"&amp;SUBSTITUTE(ADDRESS(1,MATCH(O$3,INDIRECT("'DA Injection'!"&amp;"2:2"),0)+1),"$1","")),'DA Injection'!$P:$P,"Plan",'DA Injection'!$G:$G,$B22))*$F22</f>
        <v>0</v>
      </c>
      <c r="P22" s="284">
        <f ca="1">(SUMIFS(INDIRECT("'DA Injection'!"&amp;SUBSTITUTE(ADDRESS(1,MATCH(P$3,INDIRECT("'DA Injection'!"&amp;"2:2"),0)),"$1","")&amp;":"&amp;SUBSTITUTE(ADDRESS(1,MATCH(P$3,INDIRECT("'DA Injection'!"&amp;"2:2"),0)),"$1","")),'DA Injection'!$P:$P,"Plan",'DA Injection'!$G:$G,$B22)+SUMIFS(INDIRECT("'DA Injection'!"&amp;SUBSTITUTE(ADDRESS(1,MATCH(P$3,INDIRECT("'DA Injection'!"&amp;"2:2"),0)+1),"$1","")&amp;":"&amp;SUBSTITUTE(ADDRESS(1,MATCH(P$3,INDIRECT("'DA Injection'!"&amp;"2:2"),0)+1),"$1","")),'DA Injection'!$P:$P,"Plan",'DA Injection'!$G:$G,$B22))*$F22</f>
        <v>0</v>
      </c>
      <c r="Q22" s="284">
        <f ca="1">(SUMIFS(INDIRECT("'DA Injection'!"&amp;SUBSTITUTE(ADDRESS(1,MATCH(Q$3,INDIRECT("'DA Injection'!"&amp;"2:2"),0)),"$1","")&amp;":"&amp;SUBSTITUTE(ADDRESS(1,MATCH(Q$3,INDIRECT("'DA Injection'!"&amp;"2:2"),0)),"$1","")),'DA Injection'!$P:$P,"Plan",'DA Injection'!$G:$G,$B22)+SUMIFS(INDIRECT("'DA Injection'!"&amp;SUBSTITUTE(ADDRESS(1,MATCH(Q$3,INDIRECT("'DA Injection'!"&amp;"2:2"),0)+1),"$1","")&amp;":"&amp;SUBSTITUTE(ADDRESS(1,MATCH(Q$3,INDIRECT("'DA Injection'!"&amp;"2:2"),0)+1),"$1","")),'DA Injection'!$P:$P,"Plan",'DA Injection'!$G:$G,$B22))*$F22</f>
        <v>0</v>
      </c>
      <c r="R22" s="284"/>
    </row>
    <row r="23" spans="2:18" ht="25.5" hidden="1">
      <c r="B23" s="282" t="s">
        <v>39</v>
      </c>
      <c r="C23" s="282">
        <v>9</v>
      </c>
      <c r="D23" s="205" t="s">
        <v>1028</v>
      </c>
      <c r="E23" s="205" t="s">
        <v>1029</v>
      </c>
      <c r="F23" s="205">
        <v>1.2987012987012988E-2</v>
      </c>
      <c r="G23" s="367">
        <f t="shared" ca="1" si="1"/>
        <v>143.52159468438538</v>
      </c>
      <c r="H23" s="284">
        <f ca="1">(SUMIFS(INDIRECT("'DA Injection'!"&amp;SUBSTITUTE(ADDRESS(1,MATCH(H$3,INDIRECT("'DA Injection'!"&amp;"2:2"),0)),"$1","")&amp;":"&amp;SUBSTITUTE(ADDRESS(1,MATCH(H$3,INDIRECT("'DA Injection'!"&amp;"2:2"),0)),"$1","")),'DA Injection'!$P:$P,"Plan",'DA Injection'!$G:$G,$B23)+SUMIFS(INDIRECT("'DA Injection'!"&amp;SUBSTITUTE(ADDRESS(1,MATCH(H$3,INDIRECT("'DA Injection'!"&amp;"2:2"),0)+1),"$1","")&amp;":"&amp;SUBSTITUTE(ADDRESS(1,MATCH(H$3,INDIRECT("'DA Injection'!"&amp;"2:2"),0)+1),"$1","")),'DA Injection'!$P:$P,"Plan",'DA Injection'!$G:$G,$B23))*$F23</f>
        <v>0</v>
      </c>
      <c r="I23" s="284">
        <f ca="1">(SUMIFS(INDIRECT("'DA Injection'!"&amp;SUBSTITUTE(ADDRESS(1,MATCH(I$3,INDIRECT("'DA Injection'!"&amp;"2:2"),0)),"$1","")&amp;":"&amp;SUBSTITUTE(ADDRESS(1,MATCH(I$3,INDIRECT("'DA Injection'!"&amp;"2:2"),0)),"$1","")),'DA Injection'!$P:$P,"Plan",'DA Injection'!$G:$G,$B23)+SUMIFS(INDIRECT("'DA Injection'!"&amp;SUBSTITUTE(ADDRESS(1,MATCH(I$3,INDIRECT("'DA Injection'!"&amp;"2:2"),0)+1),"$1","")&amp;":"&amp;SUBSTITUTE(ADDRESS(1,MATCH(I$3,INDIRECT("'DA Injection'!"&amp;"2:2"),0)+1),"$1","")),'DA Injection'!$P:$P,"Plan",'DA Injection'!$G:$G,$B23))*$F23</f>
        <v>0</v>
      </c>
      <c r="J23" s="284">
        <f ca="1">(SUMIFS(INDIRECT("'DA Injection'!"&amp;SUBSTITUTE(ADDRESS(1,MATCH(J$3,INDIRECT("'DA Injection'!"&amp;"2:2"),0)),"$1","")&amp;":"&amp;SUBSTITUTE(ADDRESS(1,MATCH(J$3,INDIRECT("'DA Injection'!"&amp;"2:2"),0)),"$1","")),'DA Injection'!$P:$P,"Plan",'DA Injection'!$G:$G,$B23)+SUMIFS(INDIRECT("'DA Injection'!"&amp;SUBSTITUTE(ADDRESS(1,MATCH(J$3,INDIRECT("'DA Injection'!"&amp;"2:2"),0)+1),"$1","")&amp;":"&amp;SUBSTITUTE(ADDRESS(1,MATCH(J$3,INDIRECT("'DA Injection'!"&amp;"2:2"),0)+1),"$1","")),'DA Injection'!$P:$P,"Plan",'DA Injection'!$G:$G,$B23))*$F23</f>
        <v>0</v>
      </c>
      <c r="K23" s="284">
        <f ca="1">(SUMIFS(INDIRECT("'DA Injection'!"&amp;SUBSTITUTE(ADDRESS(1,MATCH(K$3,INDIRECT("'DA Injection'!"&amp;"2:2"),0)),"$1","")&amp;":"&amp;SUBSTITUTE(ADDRESS(1,MATCH(K$3,INDIRECT("'DA Injection'!"&amp;"2:2"),0)),"$1","")),'DA Injection'!$P:$P,"Plan",'DA Injection'!$G:$G,$B23)+SUMIFS(INDIRECT("'DA Injection'!"&amp;SUBSTITUTE(ADDRESS(1,MATCH(K$3,INDIRECT("'DA Injection'!"&amp;"2:2"),0)+1),"$1","")&amp;":"&amp;SUBSTITUTE(ADDRESS(1,MATCH(K$3,INDIRECT("'DA Injection'!"&amp;"2:2"),0)+1),"$1","")),'DA Injection'!$P:$P,"Plan",'DA Injection'!$G:$G,$B23))*$F23</f>
        <v>95.68106312292359</v>
      </c>
      <c r="L23" s="284">
        <f ca="1">(SUMIFS(INDIRECT("'DA Injection'!"&amp;SUBSTITUTE(ADDRESS(1,MATCH(L$3,INDIRECT("'DA Injection'!"&amp;"2:2"),0)),"$1","")&amp;":"&amp;SUBSTITUTE(ADDRESS(1,MATCH(L$3,INDIRECT("'DA Injection'!"&amp;"2:2"),0)),"$1","")),'DA Injection'!$P:$P,"Plan",'DA Injection'!$G:$G,$B23)+SUMIFS(INDIRECT("'DA Injection'!"&amp;SUBSTITUTE(ADDRESS(1,MATCH(L$3,INDIRECT("'DA Injection'!"&amp;"2:2"),0)+1),"$1","")&amp;":"&amp;SUBSTITUTE(ADDRESS(1,MATCH(L$3,INDIRECT("'DA Injection'!"&amp;"2:2"),0)+1),"$1","")),'DA Injection'!$P:$P,"Plan",'DA Injection'!$G:$G,$B23))*$F23</f>
        <v>47.840531561461795</v>
      </c>
      <c r="M23" s="284">
        <f ca="1">(SUMIFS(INDIRECT("'DA Injection'!"&amp;SUBSTITUTE(ADDRESS(1,MATCH(M$3,INDIRECT("'DA Injection'!"&amp;"2:2"),0)),"$1","")&amp;":"&amp;SUBSTITUTE(ADDRESS(1,MATCH(M$3,INDIRECT("'DA Injection'!"&amp;"2:2"),0)),"$1","")),'DA Injection'!$P:$P,"Plan",'DA Injection'!$G:$G,$B23)+SUMIFS(INDIRECT("'DA Injection'!"&amp;SUBSTITUTE(ADDRESS(1,MATCH(M$3,INDIRECT("'DA Injection'!"&amp;"2:2"),0)+1),"$1","")&amp;":"&amp;SUBSTITUTE(ADDRESS(1,MATCH(M$3,INDIRECT("'DA Injection'!"&amp;"2:2"),0)+1),"$1","")),'DA Injection'!$P:$P,"Plan",'DA Injection'!$G:$G,$B23))*$F23</f>
        <v>0</v>
      </c>
      <c r="N23" s="284">
        <f ca="1">(SUMIFS(INDIRECT("'DA Injection'!"&amp;SUBSTITUTE(ADDRESS(1,MATCH(N$3,INDIRECT("'DA Injection'!"&amp;"2:2"),0)),"$1","")&amp;":"&amp;SUBSTITUTE(ADDRESS(1,MATCH(N$3,INDIRECT("'DA Injection'!"&amp;"2:2"),0)),"$1","")),'DA Injection'!$P:$P,"Plan",'DA Injection'!$G:$G,$B23)+SUMIFS(INDIRECT("'DA Injection'!"&amp;SUBSTITUTE(ADDRESS(1,MATCH(N$3,INDIRECT("'DA Injection'!"&amp;"2:2"),0)+1),"$1","")&amp;":"&amp;SUBSTITUTE(ADDRESS(1,MATCH(N$3,INDIRECT("'DA Injection'!"&amp;"2:2"),0)+1),"$1","")),'DA Injection'!$P:$P,"Plan",'DA Injection'!$G:$G,$B23))*$F23</f>
        <v>0</v>
      </c>
      <c r="O23" s="284">
        <f ca="1">(SUMIFS(INDIRECT("'DA Injection'!"&amp;SUBSTITUTE(ADDRESS(1,MATCH(O$3,INDIRECT("'DA Injection'!"&amp;"2:2"),0)),"$1","")&amp;":"&amp;SUBSTITUTE(ADDRESS(1,MATCH(O$3,INDIRECT("'DA Injection'!"&amp;"2:2"),0)),"$1","")),'DA Injection'!$P:$P,"Plan",'DA Injection'!$G:$G,$B23)+SUMIFS(INDIRECT("'DA Injection'!"&amp;SUBSTITUTE(ADDRESS(1,MATCH(O$3,INDIRECT("'DA Injection'!"&amp;"2:2"),0)+1),"$1","")&amp;":"&amp;SUBSTITUTE(ADDRESS(1,MATCH(O$3,INDIRECT("'DA Injection'!"&amp;"2:2"),0)+1),"$1","")),'DA Injection'!$P:$P,"Plan",'DA Injection'!$G:$G,$B23))*$F23</f>
        <v>0</v>
      </c>
      <c r="P23" s="284">
        <f ca="1">(SUMIFS(INDIRECT("'DA Injection'!"&amp;SUBSTITUTE(ADDRESS(1,MATCH(P$3,INDIRECT("'DA Injection'!"&amp;"2:2"),0)),"$1","")&amp;":"&amp;SUBSTITUTE(ADDRESS(1,MATCH(P$3,INDIRECT("'DA Injection'!"&amp;"2:2"),0)),"$1","")),'DA Injection'!$P:$P,"Plan",'DA Injection'!$G:$G,$B23)+SUMIFS(INDIRECT("'DA Injection'!"&amp;SUBSTITUTE(ADDRESS(1,MATCH(P$3,INDIRECT("'DA Injection'!"&amp;"2:2"),0)+1),"$1","")&amp;":"&amp;SUBSTITUTE(ADDRESS(1,MATCH(P$3,INDIRECT("'DA Injection'!"&amp;"2:2"),0)+1),"$1","")),'DA Injection'!$P:$P,"Plan",'DA Injection'!$G:$G,$B23))*$F23</f>
        <v>0</v>
      </c>
      <c r="Q23" s="284">
        <f ca="1">(SUMIFS(INDIRECT("'DA Injection'!"&amp;SUBSTITUTE(ADDRESS(1,MATCH(Q$3,INDIRECT("'DA Injection'!"&amp;"2:2"),0)),"$1","")&amp;":"&amp;SUBSTITUTE(ADDRESS(1,MATCH(Q$3,INDIRECT("'DA Injection'!"&amp;"2:2"),0)),"$1","")),'DA Injection'!$P:$P,"Plan",'DA Injection'!$G:$G,$B23)+SUMIFS(INDIRECT("'DA Injection'!"&amp;SUBSTITUTE(ADDRESS(1,MATCH(Q$3,INDIRECT("'DA Injection'!"&amp;"2:2"),0)+1),"$1","")&amp;":"&amp;SUBSTITUTE(ADDRESS(1,MATCH(Q$3,INDIRECT("'DA Injection'!"&amp;"2:2"),0)+1),"$1","")),'DA Injection'!$P:$P,"Plan",'DA Injection'!$G:$G,$B23))*$F23</f>
        <v>0</v>
      </c>
      <c r="R23" s="284"/>
    </row>
    <row r="24" spans="2:18" hidden="1">
      <c r="B24" s="282" t="s">
        <v>102</v>
      </c>
      <c r="C24" s="282">
        <v>5</v>
      </c>
      <c r="D24" s="205" t="s">
        <v>1026</v>
      </c>
      <c r="E24" s="205" t="s">
        <v>1027</v>
      </c>
      <c r="F24" s="205">
        <v>4.807692307692308E-3</v>
      </c>
      <c r="G24" s="367">
        <f t="shared" ca="1" si="1"/>
        <v>23.076923076923077</v>
      </c>
      <c r="H24" s="284">
        <f ca="1">(SUMIFS(INDIRECT("'DA Injection'!"&amp;SUBSTITUTE(ADDRESS(1,MATCH(H$3,INDIRECT("'DA Injection'!"&amp;"2:2"),0)),"$1","")&amp;":"&amp;SUBSTITUTE(ADDRESS(1,MATCH(H$3,INDIRECT("'DA Injection'!"&amp;"2:2"),0)),"$1","")),'DA Injection'!$P:$P,"Plan",'DA Injection'!$G:$G,$B24)+SUMIFS(INDIRECT("'DA Injection'!"&amp;SUBSTITUTE(ADDRESS(1,MATCH(H$3,INDIRECT("'DA Injection'!"&amp;"2:2"),0)+1),"$1","")&amp;":"&amp;SUBSTITUTE(ADDRESS(1,MATCH(H$3,INDIRECT("'DA Injection'!"&amp;"2:2"),0)+1),"$1","")),'DA Injection'!$P:$P,"Plan",'DA Injection'!$G:$G,$B24))*$F24</f>
        <v>0</v>
      </c>
      <c r="I24" s="284">
        <f ca="1">(SUMIFS(INDIRECT("'DA Injection'!"&amp;SUBSTITUTE(ADDRESS(1,MATCH(I$3,INDIRECT("'DA Injection'!"&amp;"2:2"),0)),"$1","")&amp;":"&amp;SUBSTITUTE(ADDRESS(1,MATCH(I$3,INDIRECT("'DA Injection'!"&amp;"2:2"),0)),"$1","")),'DA Injection'!$P:$P,"Plan",'DA Injection'!$G:$G,$B24)+SUMIFS(INDIRECT("'DA Injection'!"&amp;SUBSTITUTE(ADDRESS(1,MATCH(I$3,INDIRECT("'DA Injection'!"&amp;"2:2"),0)+1),"$1","")&amp;":"&amp;SUBSTITUTE(ADDRESS(1,MATCH(I$3,INDIRECT("'DA Injection'!"&amp;"2:2"),0)+1),"$1","")),'DA Injection'!$P:$P,"Plan",'DA Injection'!$G:$G,$B24))*$F24</f>
        <v>0</v>
      </c>
      <c r="J24" s="284">
        <f ca="1">(SUMIFS(INDIRECT("'DA Injection'!"&amp;SUBSTITUTE(ADDRESS(1,MATCH(J$3,INDIRECT("'DA Injection'!"&amp;"2:2"),0)),"$1","")&amp;":"&amp;SUBSTITUTE(ADDRESS(1,MATCH(J$3,INDIRECT("'DA Injection'!"&amp;"2:2"),0)),"$1","")),'DA Injection'!$P:$P,"Plan",'DA Injection'!$G:$G,$B24)+SUMIFS(INDIRECT("'DA Injection'!"&amp;SUBSTITUTE(ADDRESS(1,MATCH(J$3,INDIRECT("'DA Injection'!"&amp;"2:2"),0)+1),"$1","")&amp;":"&amp;SUBSTITUTE(ADDRESS(1,MATCH(J$3,INDIRECT("'DA Injection'!"&amp;"2:2"),0)+1),"$1","")),'DA Injection'!$P:$P,"Plan",'DA Injection'!$G:$G,$B24))*$F24</f>
        <v>0</v>
      </c>
      <c r="K24" s="284">
        <f ca="1">(SUMIFS(INDIRECT("'DA Injection'!"&amp;SUBSTITUTE(ADDRESS(1,MATCH(K$3,INDIRECT("'DA Injection'!"&amp;"2:2"),0)),"$1","")&amp;":"&amp;SUBSTITUTE(ADDRESS(1,MATCH(K$3,INDIRECT("'DA Injection'!"&amp;"2:2"),0)),"$1","")),'DA Injection'!$P:$P,"Plan",'DA Injection'!$G:$G,$B24)+SUMIFS(INDIRECT("'DA Injection'!"&amp;SUBSTITUTE(ADDRESS(1,MATCH(K$3,INDIRECT("'DA Injection'!"&amp;"2:2"),0)+1),"$1","")&amp;":"&amp;SUBSTITUTE(ADDRESS(1,MATCH(K$3,INDIRECT("'DA Injection'!"&amp;"2:2"),0)+1),"$1","")),'DA Injection'!$P:$P,"Plan",'DA Injection'!$G:$G,$B24))*$F24</f>
        <v>0</v>
      </c>
      <c r="L24" s="284">
        <f ca="1">(SUMIFS(INDIRECT("'DA Injection'!"&amp;SUBSTITUTE(ADDRESS(1,MATCH(L$3,INDIRECT("'DA Injection'!"&amp;"2:2"),0)),"$1","")&amp;":"&amp;SUBSTITUTE(ADDRESS(1,MATCH(L$3,INDIRECT("'DA Injection'!"&amp;"2:2"),0)),"$1","")),'DA Injection'!$P:$P,"Plan",'DA Injection'!$G:$G,$B24)+SUMIFS(INDIRECT("'DA Injection'!"&amp;SUBSTITUTE(ADDRESS(1,MATCH(L$3,INDIRECT("'DA Injection'!"&amp;"2:2"),0)+1),"$1","")&amp;":"&amp;SUBSTITUTE(ADDRESS(1,MATCH(L$3,INDIRECT("'DA Injection'!"&amp;"2:2"),0)+1),"$1","")),'DA Injection'!$P:$P,"Plan",'DA Injection'!$G:$G,$B24))*$F24</f>
        <v>0</v>
      </c>
      <c r="M24" s="284">
        <f ca="1">(SUMIFS(INDIRECT("'DA Injection'!"&amp;SUBSTITUTE(ADDRESS(1,MATCH(M$3,INDIRECT("'DA Injection'!"&amp;"2:2"),0)),"$1","")&amp;":"&amp;SUBSTITUTE(ADDRESS(1,MATCH(M$3,INDIRECT("'DA Injection'!"&amp;"2:2"),0)),"$1","")),'DA Injection'!$P:$P,"Plan",'DA Injection'!$G:$G,$B24)+SUMIFS(INDIRECT("'DA Injection'!"&amp;SUBSTITUTE(ADDRESS(1,MATCH(M$3,INDIRECT("'DA Injection'!"&amp;"2:2"),0)+1),"$1","")&amp;":"&amp;SUBSTITUTE(ADDRESS(1,MATCH(M$3,INDIRECT("'DA Injection'!"&amp;"2:2"),0)+1),"$1","")),'DA Injection'!$P:$P,"Plan",'DA Injection'!$G:$G,$B24))*$F24</f>
        <v>23.076923076923077</v>
      </c>
      <c r="N24" s="284">
        <f ca="1">(SUMIFS(INDIRECT("'DA Injection'!"&amp;SUBSTITUTE(ADDRESS(1,MATCH(N$3,INDIRECT("'DA Injection'!"&amp;"2:2"),0)),"$1","")&amp;":"&amp;SUBSTITUTE(ADDRESS(1,MATCH(N$3,INDIRECT("'DA Injection'!"&amp;"2:2"),0)),"$1","")),'DA Injection'!$P:$P,"Plan",'DA Injection'!$G:$G,$B24)+SUMIFS(INDIRECT("'DA Injection'!"&amp;SUBSTITUTE(ADDRESS(1,MATCH(N$3,INDIRECT("'DA Injection'!"&amp;"2:2"),0)+1),"$1","")&amp;":"&amp;SUBSTITUTE(ADDRESS(1,MATCH(N$3,INDIRECT("'DA Injection'!"&amp;"2:2"),0)+1),"$1","")),'DA Injection'!$P:$P,"Plan",'DA Injection'!$G:$G,$B24))*$F24</f>
        <v>0</v>
      </c>
      <c r="O24" s="284">
        <f ca="1">(SUMIFS(INDIRECT("'DA Injection'!"&amp;SUBSTITUTE(ADDRESS(1,MATCH(O$3,INDIRECT("'DA Injection'!"&amp;"2:2"),0)),"$1","")&amp;":"&amp;SUBSTITUTE(ADDRESS(1,MATCH(O$3,INDIRECT("'DA Injection'!"&amp;"2:2"),0)),"$1","")),'DA Injection'!$P:$P,"Plan",'DA Injection'!$G:$G,$B24)+SUMIFS(INDIRECT("'DA Injection'!"&amp;SUBSTITUTE(ADDRESS(1,MATCH(O$3,INDIRECT("'DA Injection'!"&amp;"2:2"),0)+1),"$1","")&amp;":"&amp;SUBSTITUTE(ADDRESS(1,MATCH(O$3,INDIRECT("'DA Injection'!"&amp;"2:2"),0)+1),"$1","")),'DA Injection'!$P:$P,"Plan",'DA Injection'!$G:$G,$B24))*$F24</f>
        <v>0</v>
      </c>
      <c r="P24" s="284">
        <f ca="1">(SUMIFS(INDIRECT("'DA Injection'!"&amp;SUBSTITUTE(ADDRESS(1,MATCH(P$3,INDIRECT("'DA Injection'!"&amp;"2:2"),0)),"$1","")&amp;":"&amp;SUBSTITUTE(ADDRESS(1,MATCH(P$3,INDIRECT("'DA Injection'!"&amp;"2:2"),0)),"$1","")),'DA Injection'!$P:$P,"Plan",'DA Injection'!$G:$G,$B24)+SUMIFS(INDIRECT("'DA Injection'!"&amp;SUBSTITUTE(ADDRESS(1,MATCH(P$3,INDIRECT("'DA Injection'!"&amp;"2:2"),0)+1),"$1","")&amp;":"&amp;SUBSTITUTE(ADDRESS(1,MATCH(P$3,INDIRECT("'DA Injection'!"&amp;"2:2"),0)+1),"$1","")),'DA Injection'!$P:$P,"Plan",'DA Injection'!$G:$G,$B24))*$F24</f>
        <v>0</v>
      </c>
      <c r="Q24" s="284">
        <f ca="1">(SUMIFS(INDIRECT("'DA Injection'!"&amp;SUBSTITUTE(ADDRESS(1,MATCH(Q$3,INDIRECT("'DA Injection'!"&amp;"2:2"),0)),"$1","")&amp;":"&amp;SUBSTITUTE(ADDRESS(1,MATCH(Q$3,INDIRECT("'DA Injection'!"&amp;"2:2"),0)),"$1","")),'DA Injection'!$P:$P,"Plan",'DA Injection'!$G:$G,$B24)+SUMIFS(INDIRECT("'DA Injection'!"&amp;SUBSTITUTE(ADDRESS(1,MATCH(Q$3,INDIRECT("'DA Injection'!"&amp;"2:2"),0)+1),"$1","")&amp;":"&amp;SUBSTITUTE(ADDRESS(1,MATCH(Q$3,INDIRECT("'DA Injection'!"&amp;"2:2"),0)+1),"$1","")),'DA Injection'!$P:$P,"Plan",'DA Injection'!$G:$G,$B24))*$F24</f>
        <v>0</v>
      </c>
      <c r="R24" s="284"/>
    </row>
    <row r="25" spans="2:18" hidden="1">
      <c r="B25" s="282" t="s">
        <v>526</v>
      </c>
      <c r="C25" s="282">
        <v>6</v>
      </c>
      <c r="D25" s="205" t="s">
        <v>1026</v>
      </c>
      <c r="E25" s="205" t="s">
        <v>1027</v>
      </c>
      <c r="F25" s="205">
        <v>2.7777777777777776E-2</v>
      </c>
      <c r="G25" s="367">
        <f t="shared" ca="1" si="1"/>
        <v>121.4750542299349</v>
      </c>
      <c r="H25" s="284">
        <f ca="1">(SUMIFS(INDIRECT("'DA Injection'!"&amp;SUBSTITUTE(ADDRESS(1,MATCH(H$3,INDIRECT("'DA Injection'!"&amp;"2:2"),0)),"$1","")&amp;":"&amp;SUBSTITUTE(ADDRESS(1,MATCH(H$3,INDIRECT("'DA Injection'!"&amp;"2:2"),0)),"$1","")),'DA Injection'!$P:$P,"Plan",'DA Injection'!$G:$G,$B25)+SUMIFS(INDIRECT("'DA Injection'!"&amp;SUBSTITUTE(ADDRESS(1,MATCH(H$3,INDIRECT("'DA Injection'!"&amp;"2:2"),0)+1),"$1","")&amp;":"&amp;SUBSTITUTE(ADDRESS(1,MATCH(H$3,INDIRECT("'DA Injection'!"&amp;"2:2"),0)+1),"$1","")),'DA Injection'!$P:$P,"Plan",'DA Injection'!$G:$G,$B25))*$F25</f>
        <v>0</v>
      </c>
      <c r="I25" s="284">
        <f ca="1">(SUMIFS(INDIRECT("'DA Injection'!"&amp;SUBSTITUTE(ADDRESS(1,MATCH(I$3,INDIRECT("'DA Injection'!"&amp;"2:2"),0)),"$1","")&amp;":"&amp;SUBSTITUTE(ADDRESS(1,MATCH(I$3,INDIRECT("'DA Injection'!"&amp;"2:2"),0)),"$1","")),'DA Injection'!$P:$P,"Plan",'DA Injection'!$G:$G,$B25)+SUMIFS(INDIRECT("'DA Injection'!"&amp;SUBSTITUTE(ADDRESS(1,MATCH(I$3,INDIRECT("'DA Injection'!"&amp;"2:2"),0)+1),"$1","")&amp;":"&amp;SUBSTITUTE(ADDRESS(1,MATCH(I$3,INDIRECT("'DA Injection'!"&amp;"2:2"),0)+1),"$1","")),'DA Injection'!$P:$P,"Plan",'DA Injection'!$G:$G,$B25))*$F25</f>
        <v>0</v>
      </c>
      <c r="J25" s="284">
        <f ca="1">(SUMIFS(INDIRECT("'DA Injection'!"&amp;SUBSTITUTE(ADDRESS(1,MATCH(J$3,INDIRECT("'DA Injection'!"&amp;"2:2"),0)),"$1","")&amp;":"&amp;SUBSTITUTE(ADDRESS(1,MATCH(J$3,INDIRECT("'DA Injection'!"&amp;"2:2"),0)),"$1","")),'DA Injection'!$P:$P,"Plan",'DA Injection'!$G:$G,$B25)+SUMIFS(INDIRECT("'DA Injection'!"&amp;SUBSTITUTE(ADDRESS(1,MATCH(J$3,INDIRECT("'DA Injection'!"&amp;"2:2"),0)+1),"$1","")&amp;":"&amp;SUBSTITUTE(ADDRESS(1,MATCH(J$3,INDIRECT("'DA Injection'!"&amp;"2:2"),0)+1),"$1","")),'DA Injection'!$P:$P,"Plan",'DA Injection'!$G:$G,$B25))*$F25</f>
        <v>0</v>
      </c>
      <c r="K25" s="284">
        <f ca="1">(SUMIFS(INDIRECT("'DA Injection'!"&amp;SUBSTITUTE(ADDRESS(1,MATCH(K$3,INDIRECT("'DA Injection'!"&amp;"2:2"),0)),"$1","")&amp;":"&amp;SUBSTITUTE(ADDRESS(1,MATCH(K$3,INDIRECT("'DA Injection'!"&amp;"2:2"),0)),"$1","")),'DA Injection'!$P:$P,"Plan",'DA Injection'!$G:$G,$B25)+SUMIFS(INDIRECT("'DA Injection'!"&amp;SUBSTITUTE(ADDRESS(1,MATCH(K$3,INDIRECT("'DA Injection'!"&amp;"2:2"),0)+1),"$1","")&amp;":"&amp;SUBSTITUTE(ADDRESS(1,MATCH(K$3,INDIRECT("'DA Injection'!"&amp;"2:2"),0)+1),"$1","")),'DA Injection'!$P:$P,"Plan",'DA Injection'!$G:$G,$B25))*$F25</f>
        <v>95.444685466377422</v>
      </c>
      <c r="L25" s="284">
        <f ca="1">(SUMIFS(INDIRECT("'DA Injection'!"&amp;SUBSTITUTE(ADDRESS(1,MATCH(L$3,INDIRECT("'DA Injection'!"&amp;"2:2"),0)),"$1","")&amp;":"&amp;SUBSTITUTE(ADDRESS(1,MATCH(L$3,INDIRECT("'DA Injection'!"&amp;"2:2"),0)),"$1","")),'DA Injection'!$P:$P,"Plan",'DA Injection'!$G:$G,$B25)+SUMIFS(INDIRECT("'DA Injection'!"&amp;SUBSTITUTE(ADDRESS(1,MATCH(L$3,INDIRECT("'DA Injection'!"&amp;"2:2"),0)+1),"$1","")&amp;":"&amp;SUBSTITUTE(ADDRESS(1,MATCH(L$3,INDIRECT("'DA Injection'!"&amp;"2:2"),0)+1),"$1","")),'DA Injection'!$P:$P,"Plan",'DA Injection'!$G:$G,$B25))*$F25</f>
        <v>26.03036876355748</v>
      </c>
      <c r="M25" s="284">
        <f ca="1">(SUMIFS(INDIRECT("'DA Injection'!"&amp;SUBSTITUTE(ADDRESS(1,MATCH(M$3,INDIRECT("'DA Injection'!"&amp;"2:2"),0)),"$1","")&amp;":"&amp;SUBSTITUTE(ADDRESS(1,MATCH(M$3,INDIRECT("'DA Injection'!"&amp;"2:2"),0)),"$1","")),'DA Injection'!$P:$P,"Plan",'DA Injection'!$G:$G,$B25)+SUMIFS(INDIRECT("'DA Injection'!"&amp;SUBSTITUTE(ADDRESS(1,MATCH(M$3,INDIRECT("'DA Injection'!"&amp;"2:2"),0)+1),"$1","")&amp;":"&amp;SUBSTITUTE(ADDRESS(1,MATCH(M$3,INDIRECT("'DA Injection'!"&amp;"2:2"),0)+1),"$1","")),'DA Injection'!$P:$P,"Plan",'DA Injection'!$G:$G,$B25))*$F25</f>
        <v>0</v>
      </c>
      <c r="N25" s="284">
        <f ca="1">(SUMIFS(INDIRECT("'DA Injection'!"&amp;SUBSTITUTE(ADDRESS(1,MATCH(N$3,INDIRECT("'DA Injection'!"&amp;"2:2"),0)),"$1","")&amp;":"&amp;SUBSTITUTE(ADDRESS(1,MATCH(N$3,INDIRECT("'DA Injection'!"&amp;"2:2"),0)),"$1","")),'DA Injection'!$P:$P,"Plan",'DA Injection'!$G:$G,$B25)+SUMIFS(INDIRECT("'DA Injection'!"&amp;SUBSTITUTE(ADDRESS(1,MATCH(N$3,INDIRECT("'DA Injection'!"&amp;"2:2"),0)+1),"$1","")&amp;":"&amp;SUBSTITUTE(ADDRESS(1,MATCH(N$3,INDIRECT("'DA Injection'!"&amp;"2:2"),0)+1),"$1","")),'DA Injection'!$P:$P,"Plan",'DA Injection'!$G:$G,$B25))*$F25</f>
        <v>0</v>
      </c>
      <c r="O25" s="284">
        <f ca="1">(SUMIFS(INDIRECT("'DA Injection'!"&amp;SUBSTITUTE(ADDRESS(1,MATCH(O$3,INDIRECT("'DA Injection'!"&amp;"2:2"),0)),"$1","")&amp;":"&amp;SUBSTITUTE(ADDRESS(1,MATCH(O$3,INDIRECT("'DA Injection'!"&amp;"2:2"),0)),"$1","")),'DA Injection'!$P:$P,"Plan",'DA Injection'!$G:$G,$B25)+SUMIFS(INDIRECT("'DA Injection'!"&amp;SUBSTITUTE(ADDRESS(1,MATCH(O$3,INDIRECT("'DA Injection'!"&amp;"2:2"),0)+1),"$1","")&amp;":"&amp;SUBSTITUTE(ADDRESS(1,MATCH(O$3,INDIRECT("'DA Injection'!"&amp;"2:2"),0)+1),"$1","")),'DA Injection'!$P:$P,"Plan",'DA Injection'!$G:$G,$B25))*$F25</f>
        <v>0</v>
      </c>
      <c r="P25" s="284">
        <f ca="1">(SUMIFS(INDIRECT("'DA Injection'!"&amp;SUBSTITUTE(ADDRESS(1,MATCH(P$3,INDIRECT("'DA Injection'!"&amp;"2:2"),0)),"$1","")&amp;":"&amp;SUBSTITUTE(ADDRESS(1,MATCH(P$3,INDIRECT("'DA Injection'!"&amp;"2:2"),0)),"$1","")),'DA Injection'!$P:$P,"Plan",'DA Injection'!$G:$G,$B25)+SUMIFS(INDIRECT("'DA Injection'!"&amp;SUBSTITUTE(ADDRESS(1,MATCH(P$3,INDIRECT("'DA Injection'!"&amp;"2:2"),0)+1),"$1","")&amp;":"&amp;SUBSTITUTE(ADDRESS(1,MATCH(P$3,INDIRECT("'DA Injection'!"&amp;"2:2"),0)+1),"$1","")),'DA Injection'!$P:$P,"Plan",'DA Injection'!$G:$G,$B25))*$F25</f>
        <v>0</v>
      </c>
      <c r="Q25" s="284">
        <f ca="1">(SUMIFS(INDIRECT("'DA Injection'!"&amp;SUBSTITUTE(ADDRESS(1,MATCH(Q$3,INDIRECT("'DA Injection'!"&amp;"2:2"),0)),"$1","")&amp;":"&amp;SUBSTITUTE(ADDRESS(1,MATCH(Q$3,INDIRECT("'DA Injection'!"&amp;"2:2"),0)),"$1","")),'DA Injection'!$P:$P,"Plan",'DA Injection'!$G:$G,$B25)+SUMIFS(INDIRECT("'DA Injection'!"&amp;SUBSTITUTE(ADDRESS(1,MATCH(Q$3,INDIRECT("'DA Injection'!"&amp;"2:2"),0)+1),"$1","")&amp;":"&amp;SUBSTITUTE(ADDRESS(1,MATCH(Q$3,INDIRECT("'DA Injection'!"&amp;"2:2"),0)+1),"$1","")),'DA Injection'!$P:$P,"Plan",'DA Injection'!$G:$G,$B25))*$F25</f>
        <v>0</v>
      </c>
      <c r="R25" s="284"/>
    </row>
    <row r="26" spans="2:18" hidden="1">
      <c r="B26" s="282" t="s">
        <v>183</v>
      </c>
      <c r="C26" s="282">
        <v>7</v>
      </c>
      <c r="D26" s="205" t="s">
        <v>1026</v>
      </c>
      <c r="E26" s="205" t="s">
        <v>1027</v>
      </c>
      <c r="F26" s="205">
        <v>8.9285714285714281E-3</v>
      </c>
      <c r="G26" s="367">
        <f t="shared" ca="1" si="1"/>
        <v>27.843494085532296</v>
      </c>
      <c r="H26" s="284">
        <f ca="1">(SUMIFS(INDIRECT("'DA Injection'!"&amp;SUBSTITUTE(ADDRESS(1,MATCH(H$3,INDIRECT("'DA Injection'!"&amp;"2:2"),0)),"$1","")&amp;":"&amp;SUBSTITUTE(ADDRESS(1,MATCH(H$3,INDIRECT("'DA Injection'!"&amp;"2:2"),0)),"$1","")),'DA Injection'!$P:$P,"Plan",'DA Injection'!$G:$G,$B26)+SUMIFS(INDIRECT("'DA Injection'!"&amp;SUBSTITUTE(ADDRESS(1,MATCH(H$3,INDIRECT("'DA Injection'!"&amp;"2:2"),0)+1),"$1","")&amp;":"&amp;SUBSTITUTE(ADDRESS(1,MATCH(H$3,INDIRECT("'DA Injection'!"&amp;"2:2"),0)+1),"$1","")),'DA Injection'!$P:$P,"Plan",'DA Injection'!$G:$G,$B26))*$F26</f>
        <v>0</v>
      </c>
      <c r="I26" s="284">
        <f ca="1">(SUMIFS(INDIRECT("'DA Injection'!"&amp;SUBSTITUTE(ADDRESS(1,MATCH(I$3,INDIRECT("'DA Injection'!"&amp;"2:2"),0)),"$1","")&amp;":"&amp;SUBSTITUTE(ADDRESS(1,MATCH(I$3,INDIRECT("'DA Injection'!"&amp;"2:2"),0)),"$1","")),'DA Injection'!$P:$P,"Plan",'DA Injection'!$G:$G,$B26)+SUMIFS(INDIRECT("'DA Injection'!"&amp;SUBSTITUTE(ADDRESS(1,MATCH(I$3,INDIRECT("'DA Injection'!"&amp;"2:2"),0)+1),"$1","")&amp;":"&amp;SUBSTITUTE(ADDRESS(1,MATCH(I$3,INDIRECT("'DA Injection'!"&amp;"2:2"),0)+1),"$1","")),'DA Injection'!$P:$P,"Plan",'DA Injection'!$G:$G,$B26))*$F26</f>
        <v>0</v>
      </c>
      <c r="J26" s="284">
        <f ca="1">(SUMIFS(INDIRECT("'DA Injection'!"&amp;SUBSTITUTE(ADDRESS(1,MATCH(J$3,INDIRECT("'DA Injection'!"&amp;"2:2"),0)),"$1","")&amp;":"&amp;SUBSTITUTE(ADDRESS(1,MATCH(J$3,INDIRECT("'DA Injection'!"&amp;"2:2"),0)),"$1","")),'DA Injection'!$P:$P,"Plan",'DA Injection'!$G:$G,$B26)+SUMIFS(INDIRECT("'DA Injection'!"&amp;SUBSTITUTE(ADDRESS(1,MATCH(J$3,INDIRECT("'DA Injection'!"&amp;"2:2"),0)+1),"$1","")&amp;":"&amp;SUBSTITUTE(ADDRESS(1,MATCH(J$3,INDIRECT("'DA Injection'!"&amp;"2:2"),0)+1),"$1","")),'DA Injection'!$P:$P,"Plan",'DA Injection'!$G:$G,$B26))*$F26</f>
        <v>0</v>
      </c>
      <c r="K26" s="284">
        <f ca="1">(SUMIFS(INDIRECT("'DA Injection'!"&amp;SUBSTITUTE(ADDRESS(1,MATCH(K$3,INDIRECT("'DA Injection'!"&amp;"2:2"),0)),"$1","")&amp;":"&amp;SUBSTITUTE(ADDRESS(1,MATCH(K$3,INDIRECT("'DA Injection'!"&amp;"2:2"),0)),"$1","")),'DA Injection'!$P:$P,"Plan",'DA Injection'!$G:$G,$B26)+SUMIFS(INDIRECT("'DA Injection'!"&amp;SUBSTITUTE(ADDRESS(1,MATCH(K$3,INDIRECT("'DA Injection'!"&amp;"2:2"),0)+1),"$1","")&amp;":"&amp;SUBSTITUTE(ADDRESS(1,MATCH(K$3,INDIRECT("'DA Injection'!"&amp;"2:2"),0)+1),"$1","")),'DA Injection'!$P:$P,"Plan",'DA Injection'!$G:$G,$B26))*$F26</f>
        <v>27.843494085532296</v>
      </c>
      <c r="L26" s="284">
        <f ca="1">(SUMIFS(INDIRECT("'DA Injection'!"&amp;SUBSTITUTE(ADDRESS(1,MATCH(L$3,INDIRECT("'DA Injection'!"&amp;"2:2"),0)),"$1","")&amp;":"&amp;SUBSTITUTE(ADDRESS(1,MATCH(L$3,INDIRECT("'DA Injection'!"&amp;"2:2"),0)),"$1","")),'DA Injection'!$P:$P,"Plan",'DA Injection'!$G:$G,$B26)+SUMIFS(INDIRECT("'DA Injection'!"&amp;SUBSTITUTE(ADDRESS(1,MATCH(L$3,INDIRECT("'DA Injection'!"&amp;"2:2"),0)+1),"$1","")&amp;":"&amp;SUBSTITUTE(ADDRESS(1,MATCH(L$3,INDIRECT("'DA Injection'!"&amp;"2:2"),0)+1),"$1","")),'DA Injection'!$P:$P,"Plan",'DA Injection'!$G:$G,$B26))*$F26</f>
        <v>0</v>
      </c>
      <c r="M26" s="284">
        <f ca="1">(SUMIFS(INDIRECT("'DA Injection'!"&amp;SUBSTITUTE(ADDRESS(1,MATCH(M$3,INDIRECT("'DA Injection'!"&amp;"2:2"),0)),"$1","")&amp;":"&amp;SUBSTITUTE(ADDRESS(1,MATCH(M$3,INDIRECT("'DA Injection'!"&amp;"2:2"),0)),"$1","")),'DA Injection'!$P:$P,"Plan",'DA Injection'!$G:$G,$B26)+SUMIFS(INDIRECT("'DA Injection'!"&amp;SUBSTITUTE(ADDRESS(1,MATCH(M$3,INDIRECT("'DA Injection'!"&amp;"2:2"),0)+1),"$1","")&amp;":"&amp;SUBSTITUTE(ADDRESS(1,MATCH(M$3,INDIRECT("'DA Injection'!"&amp;"2:2"),0)+1),"$1","")),'DA Injection'!$P:$P,"Plan",'DA Injection'!$G:$G,$B26))*$F26</f>
        <v>0</v>
      </c>
      <c r="N26" s="284">
        <f ca="1">(SUMIFS(INDIRECT("'DA Injection'!"&amp;SUBSTITUTE(ADDRESS(1,MATCH(N$3,INDIRECT("'DA Injection'!"&amp;"2:2"),0)),"$1","")&amp;":"&amp;SUBSTITUTE(ADDRESS(1,MATCH(N$3,INDIRECT("'DA Injection'!"&amp;"2:2"),0)),"$1","")),'DA Injection'!$P:$P,"Plan",'DA Injection'!$G:$G,$B26)+SUMIFS(INDIRECT("'DA Injection'!"&amp;SUBSTITUTE(ADDRESS(1,MATCH(N$3,INDIRECT("'DA Injection'!"&amp;"2:2"),0)+1),"$1","")&amp;":"&amp;SUBSTITUTE(ADDRESS(1,MATCH(N$3,INDIRECT("'DA Injection'!"&amp;"2:2"),0)+1),"$1","")),'DA Injection'!$P:$P,"Plan",'DA Injection'!$G:$G,$B26))*$F26</f>
        <v>0</v>
      </c>
      <c r="O26" s="284">
        <f ca="1">(SUMIFS(INDIRECT("'DA Injection'!"&amp;SUBSTITUTE(ADDRESS(1,MATCH(O$3,INDIRECT("'DA Injection'!"&amp;"2:2"),0)),"$1","")&amp;":"&amp;SUBSTITUTE(ADDRESS(1,MATCH(O$3,INDIRECT("'DA Injection'!"&amp;"2:2"),0)),"$1","")),'DA Injection'!$P:$P,"Plan",'DA Injection'!$G:$G,$B26)+SUMIFS(INDIRECT("'DA Injection'!"&amp;SUBSTITUTE(ADDRESS(1,MATCH(O$3,INDIRECT("'DA Injection'!"&amp;"2:2"),0)+1),"$1","")&amp;":"&amp;SUBSTITUTE(ADDRESS(1,MATCH(O$3,INDIRECT("'DA Injection'!"&amp;"2:2"),0)+1),"$1","")),'DA Injection'!$P:$P,"Plan",'DA Injection'!$G:$G,$B26))*$F26</f>
        <v>0</v>
      </c>
      <c r="P26" s="284">
        <f ca="1">(SUMIFS(INDIRECT("'DA Injection'!"&amp;SUBSTITUTE(ADDRESS(1,MATCH(P$3,INDIRECT("'DA Injection'!"&amp;"2:2"),0)),"$1","")&amp;":"&amp;SUBSTITUTE(ADDRESS(1,MATCH(P$3,INDIRECT("'DA Injection'!"&amp;"2:2"),0)),"$1","")),'DA Injection'!$P:$P,"Plan",'DA Injection'!$G:$G,$B26)+SUMIFS(INDIRECT("'DA Injection'!"&amp;SUBSTITUTE(ADDRESS(1,MATCH(P$3,INDIRECT("'DA Injection'!"&amp;"2:2"),0)+1),"$1","")&amp;":"&amp;SUBSTITUTE(ADDRESS(1,MATCH(P$3,INDIRECT("'DA Injection'!"&amp;"2:2"),0)+1),"$1","")),'DA Injection'!$P:$P,"Plan",'DA Injection'!$G:$G,$B26))*$F26</f>
        <v>0</v>
      </c>
      <c r="Q26" s="284">
        <f ca="1">(SUMIFS(INDIRECT("'DA Injection'!"&amp;SUBSTITUTE(ADDRESS(1,MATCH(Q$3,INDIRECT("'DA Injection'!"&amp;"2:2"),0)),"$1","")&amp;":"&amp;SUBSTITUTE(ADDRESS(1,MATCH(Q$3,INDIRECT("'DA Injection'!"&amp;"2:2"),0)),"$1","")),'DA Injection'!$P:$P,"Plan",'DA Injection'!$G:$G,$B26)+SUMIFS(INDIRECT("'DA Injection'!"&amp;SUBSTITUTE(ADDRESS(1,MATCH(Q$3,INDIRECT("'DA Injection'!"&amp;"2:2"),0)+1),"$1","")&amp;":"&amp;SUBSTITUTE(ADDRESS(1,MATCH(Q$3,INDIRECT("'DA Injection'!"&amp;"2:2"),0)+1),"$1","")),'DA Injection'!$P:$P,"Plan",'DA Injection'!$G:$G,$B26))*$F26</f>
        <v>0</v>
      </c>
      <c r="R26" s="284"/>
    </row>
    <row r="27" spans="2:18" hidden="1">
      <c r="B27" s="282" t="s">
        <v>113</v>
      </c>
      <c r="C27" s="282">
        <v>7</v>
      </c>
      <c r="D27" s="205" t="s">
        <v>1026</v>
      </c>
      <c r="E27" s="205" t="s">
        <v>1027</v>
      </c>
      <c r="F27" s="205">
        <v>6.2500000000000001E-5</v>
      </c>
      <c r="G27" s="367">
        <f t="shared" ca="1" si="1"/>
        <v>0</v>
      </c>
      <c r="H27" s="284">
        <f ca="1">(SUMIFS(INDIRECT("'DA Injection'!"&amp;SUBSTITUTE(ADDRESS(1,MATCH(H$3,INDIRECT("'DA Injection'!"&amp;"2:2"),0)),"$1","")&amp;":"&amp;SUBSTITUTE(ADDRESS(1,MATCH(H$3,INDIRECT("'DA Injection'!"&amp;"2:2"),0)),"$1","")),'DA Injection'!$P:$P,"Plan",'DA Injection'!$G:$G,$B27)+SUMIFS(INDIRECT("'DA Injection'!"&amp;SUBSTITUTE(ADDRESS(1,MATCH(H$3,INDIRECT("'DA Injection'!"&amp;"2:2"),0)+1),"$1","")&amp;":"&amp;SUBSTITUTE(ADDRESS(1,MATCH(H$3,INDIRECT("'DA Injection'!"&amp;"2:2"),0)+1),"$1","")),'DA Injection'!$P:$P,"Plan",'DA Injection'!$G:$G,$B27))*$F27</f>
        <v>0</v>
      </c>
      <c r="I27" s="284">
        <f ca="1">(SUMIFS(INDIRECT("'DA Injection'!"&amp;SUBSTITUTE(ADDRESS(1,MATCH(I$3,INDIRECT("'DA Injection'!"&amp;"2:2"),0)),"$1","")&amp;":"&amp;SUBSTITUTE(ADDRESS(1,MATCH(I$3,INDIRECT("'DA Injection'!"&amp;"2:2"),0)),"$1","")),'DA Injection'!$P:$P,"Plan",'DA Injection'!$G:$G,$B27)+SUMIFS(INDIRECT("'DA Injection'!"&amp;SUBSTITUTE(ADDRESS(1,MATCH(I$3,INDIRECT("'DA Injection'!"&amp;"2:2"),0)+1),"$1","")&amp;":"&amp;SUBSTITUTE(ADDRESS(1,MATCH(I$3,INDIRECT("'DA Injection'!"&amp;"2:2"),0)+1),"$1","")),'DA Injection'!$P:$P,"Plan",'DA Injection'!$G:$G,$B27))*$F27</f>
        <v>0</v>
      </c>
      <c r="J27" s="284">
        <f ca="1">(SUMIFS(INDIRECT("'DA Injection'!"&amp;SUBSTITUTE(ADDRESS(1,MATCH(J$3,INDIRECT("'DA Injection'!"&amp;"2:2"),0)),"$1","")&amp;":"&amp;SUBSTITUTE(ADDRESS(1,MATCH(J$3,INDIRECT("'DA Injection'!"&amp;"2:2"),0)),"$1","")),'DA Injection'!$P:$P,"Plan",'DA Injection'!$G:$G,$B27)+SUMIFS(INDIRECT("'DA Injection'!"&amp;SUBSTITUTE(ADDRESS(1,MATCH(J$3,INDIRECT("'DA Injection'!"&amp;"2:2"),0)+1),"$1","")&amp;":"&amp;SUBSTITUTE(ADDRESS(1,MATCH(J$3,INDIRECT("'DA Injection'!"&amp;"2:2"),0)+1),"$1","")),'DA Injection'!$P:$P,"Plan",'DA Injection'!$G:$G,$B27))*$F27</f>
        <v>0</v>
      </c>
      <c r="K27" s="284">
        <f ca="1">(SUMIFS(INDIRECT("'DA Injection'!"&amp;SUBSTITUTE(ADDRESS(1,MATCH(K$3,INDIRECT("'DA Injection'!"&amp;"2:2"),0)),"$1","")&amp;":"&amp;SUBSTITUTE(ADDRESS(1,MATCH(K$3,INDIRECT("'DA Injection'!"&amp;"2:2"),0)),"$1","")),'DA Injection'!$P:$P,"Plan",'DA Injection'!$G:$G,$B27)+SUMIFS(INDIRECT("'DA Injection'!"&amp;SUBSTITUTE(ADDRESS(1,MATCH(K$3,INDIRECT("'DA Injection'!"&amp;"2:2"),0)+1),"$1","")&amp;":"&amp;SUBSTITUTE(ADDRESS(1,MATCH(K$3,INDIRECT("'DA Injection'!"&amp;"2:2"),0)+1),"$1","")),'DA Injection'!$P:$P,"Plan",'DA Injection'!$G:$G,$B27))*$F27</f>
        <v>0</v>
      </c>
      <c r="L27" s="284">
        <f ca="1">(SUMIFS(INDIRECT("'DA Injection'!"&amp;SUBSTITUTE(ADDRESS(1,MATCH(L$3,INDIRECT("'DA Injection'!"&amp;"2:2"),0)),"$1","")&amp;":"&amp;SUBSTITUTE(ADDRESS(1,MATCH(L$3,INDIRECT("'DA Injection'!"&amp;"2:2"),0)),"$1","")),'DA Injection'!$P:$P,"Plan",'DA Injection'!$G:$G,$B27)+SUMIFS(INDIRECT("'DA Injection'!"&amp;SUBSTITUTE(ADDRESS(1,MATCH(L$3,INDIRECT("'DA Injection'!"&amp;"2:2"),0)+1),"$1","")&amp;":"&amp;SUBSTITUTE(ADDRESS(1,MATCH(L$3,INDIRECT("'DA Injection'!"&amp;"2:2"),0)+1),"$1","")),'DA Injection'!$P:$P,"Plan",'DA Injection'!$G:$G,$B27))*$F27</f>
        <v>0</v>
      </c>
      <c r="M27" s="284">
        <f ca="1">(SUMIFS(INDIRECT("'DA Injection'!"&amp;SUBSTITUTE(ADDRESS(1,MATCH(M$3,INDIRECT("'DA Injection'!"&amp;"2:2"),0)),"$1","")&amp;":"&amp;SUBSTITUTE(ADDRESS(1,MATCH(M$3,INDIRECT("'DA Injection'!"&amp;"2:2"),0)),"$1","")),'DA Injection'!$P:$P,"Plan",'DA Injection'!$G:$G,$B27)+SUMIFS(INDIRECT("'DA Injection'!"&amp;SUBSTITUTE(ADDRESS(1,MATCH(M$3,INDIRECT("'DA Injection'!"&amp;"2:2"),0)+1),"$1","")&amp;":"&amp;SUBSTITUTE(ADDRESS(1,MATCH(M$3,INDIRECT("'DA Injection'!"&amp;"2:2"),0)+1),"$1","")),'DA Injection'!$P:$P,"Plan",'DA Injection'!$G:$G,$B27))*$F27</f>
        <v>0</v>
      </c>
      <c r="N27" s="284">
        <f ca="1">(SUMIFS(INDIRECT("'DA Injection'!"&amp;SUBSTITUTE(ADDRESS(1,MATCH(N$3,INDIRECT("'DA Injection'!"&amp;"2:2"),0)),"$1","")&amp;":"&amp;SUBSTITUTE(ADDRESS(1,MATCH(N$3,INDIRECT("'DA Injection'!"&amp;"2:2"),0)),"$1","")),'DA Injection'!$P:$P,"Plan",'DA Injection'!$G:$G,$B27)+SUMIFS(INDIRECT("'DA Injection'!"&amp;SUBSTITUTE(ADDRESS(1,MATCH(N$3,INDIRECT("'DA Injection'!"&amp;"2:2"),0)+1),"$1","")&amp;":"&amp;SUBSTITUTE(ADDRESS(1,MATCH(N$3,INDIRECT("'DA Injection'!"&amp;"2:2"),0)+1),"$1","")),'DA Injection'!$P:$P,"Plan",'DA Injection'!$G:$G,$B27))*$F27</f>
        <v>0</v>
      </c>
      <c r="O27" s="284">
        <f ca="1">(SUMIFS(INDIRECT("'DA Injection'!"&amp;SUBSTITUTE(ADDRESS(1,MATCH(O$3,INDIRECT("'DA Injection'!"&amp;"2:2"),0)),"$1","")&amp;":"&amp;SUBSTITUTE(ADDRESS(1,MATCH(O$3,INDIRECT("'DA Injection'!"&amp;"2:2"),0)),"$1","")),'DA Injection'!$P:$P,"Plan",'DA Injection'!$G:$G,$B27)+SUMIFS(INDIRECT("'DA Injection'!"&amp;SUBSTITUTE(ADDRESS(1,MATCH(O$3,INDIRECT("'DA Injection'!"&amp;"2:2"),0)+1),"$1","")&amp;":"&amp;SUBSTITUTE(ADDRESS(1,MATCH(O$3,INDIRECT("'DA Injection'!"&amp;"2:2"),0)+1),"$1","")),'DA Injection'!$P:$P,"Plan",'DA Injection'!$G:$G,$B27))*$F27</f>
        <v>0</v>
      </c>
      <c r="P27" s="284">
        <f ca="1">(SUMIFS(INDIRECT("'DA Injection'!"&amp;SUBSTITUTE(ADDRESS(1,MATCH(P$3,INDIRECT("'DA Injection'!"&amp;"2:2"),0)),"$1","")&amp;":"&amp;SUBSTITUTE(ADDRESS(1,MATCH(P$3,INDIRECT("'DA Injection'!"&amp;"2:2"),0)),"$1","")),'DA Injection'!$P:$P,"Plan",'DA Injection'!$G:$G,$B27)+SUMIFS(INDIRECT("'DA Injection'!"&amp;SUBSTITUTE(ADDRESS(1,MATCH(P$3,INDIRECT("'DA Injection'!"&amp;"2:2"),0)+1),"$1","")&amp;":"&amp;SUBSTITUTE(ADDRESS(1,MATCH(P$3,INDIRECT("'DA Injection'!"&amp;"2:2"),0)+1),"$1","")),'DA Injection'!$P:$P,"Plan",'DA Injection'!$G:$G,$B27))*$F27</f>
        <v>0</v>
      </c>
      <c r="Q27" s="284">
        <f ca="1">(SUMIFS(INDIRECT("'DA Injection'!"&amp;SUBSTITUTE(ADDRESS(1,MATCH(Q$3,INDIRECT("'DA Injection'!"&amp;"2:2"),0)),"$1","")&amp;":"&amp;SUBSTITUTE(ADDRESS(1,MATCH(Q$3,INDIRECT("'DA Injection'!"&amp;"2:2"),0)),"$1","")),'DA Injection'!$P:$P,"Plan",'DA Injection'!$G:$G,$B27)+SUMIFS(INDIRECT("'DA Injection'!"&amp;SUBSTITUTE(ADDRESS(1,MATCH(Q$3,INDIRECT("'DA Injection'!"&amp;"2:2"),0)+1),"$1","")&amp;":"&amp;SUBSTITUTE(ADDRESS(1,MATCH(Q$3,INDIRECT("'DA Injection'!"&amp;"2:2"),0)+1),"$1","")),'DA Injection'!$P:$P,"Plan",'DA Injection'!$G:$G,$B27))*$F27</f>
        <v>0</v>
      </c>
      <c r="R27" s="284"/>
    </row>
    <row r="28" spans="2:18" hidden="1">
      <c r="B28" s="282" t="s">
        <v>66</v>
      </c>
      <c r="C28" s="282">
        <v>8</v>
      </c>
      <c r="D28" s="205" t="s">
        <v>1026</v>
      </c>
      <c r="E28" s="205" t="s">
        <v>1027</v>
      </c>
      <c r="F28" s="205">
        <v>1.0416666666666666E-2</v>
      </c>
      <c r="G28" s="367">
        <f t="shared" ca="1" si="1"/>
        <v>31.875</v>
      </c>
      <c r="H28" s="284">
        <f ca="1">(SUMIFS(INDIRECT("'DA Injection'!"&amp;SUBSTITUTE(ADDRESS(1,MATCH(H$3,INDIRECT("'DA Injection'!"&amp;"2:2"),0)),"$1","")&amp;":"&amp;SUBSTITUTE(ADDRESS(1,MATCH(H$3,INDIRECT("'DA Injection'!"&amp;"2:2"),0)),"$1","")),'DA Injection'!$P:$P,"Plan",'DA Injection'!$G:$G,$B28)+SUMIFS(INDIRECT("'DA Injection'!"&amp;SUBSTITUTE(ADDRESS(1,MATCH(H$3,INDIRECT("'DA Injection'!"&amp;"2:2"),0)+1),"$1","")&amp;":"&amp;SUBSTITUTE(ADDRESS(1,MATCH(H$3,INDIRECT("'DA Injection'!"&amp;"2:2"),0)+1),"$1","")),'DA Injection'!$P:$P,"Plan",'DA Injection'!$G:$G,$B28))*$F28</f>
        <v>0</v>
      </c>
      <c r="I28" s="284">
        <f ca="1">(SUMIFS(INDIRECT("'DA Injection'!"&amp;SUBSTITUTE(ADDRESS(1,MATCH(I$3,INDIRECT("'DA Injection'!"&amp;"2:2"),0)),"$1","")&amp;":"&amp;SUBSTITUTE(ADDRESS(1,MATCH(I$3,INDIRECT("'DA Injection'!"&amp;"2:2"),0)),"$1","")),'DA Injection'!$P:$P,"Plan",'DA Injection'!$G:$G,$B28)+SUMIFS(INDIRECT("'DA Injection'!"&amp;SUBSTITUTE(ADDRESS(1,MATCH(I$3,INDIRECT("'DA Injection'!"&amp;"2:2"),0)+1),"$1","")&amp;":"&amp;SUBSTITUTE(ADDRESS(1,MATCH(I$3,INDIRECT("'DA Injection'!"&amp;"2:2"),0)+1),"$1","")),'DA Injection'!$P:$P,"Plan",'DA Injection'!$G:$G,$B28))*$F28</f>
        <v>0</v>
      </c>
      <c r="J28" s="284">
        <f ca="1">(SUMIFS(INDIRECT("'DA Injection'!"&amp;SUBSTITUTE(ADDRESS(1,MATCH(J$3,INDIRECT("'DA Injection'!"&amp;"2:2"),0)),"$1","")&amp;":"&amp;SUBSTITUTE(ADDRESS(1,MATCH(J$3,INDIRECT("'DA Injection'!"&amp;"2:2"),0)),"$1","")),'DA Injection'!$P:$P,"Plan",'DA Injection'!$G:$G,$B28)+SUMIFS(INDIRECT("'DA Injection'!"&amp;SUBSTITUTE(ADDRESS(1,MATCH(J$3,INDIRECT("'DA Injection'!"&amp;"2:2"),0)+1),"$1","")&amp;":"&amp;SUBSTITUTE(ADDRESS(1,MATCH(J$3,INDIRECT("'DA Injection'!"&amp;"2:2"),0)+1),"$1","")),'DA Injection'!$P:$P,"Plan",'DA Injection'!$G:$G,$B28))*$F28</f>
        <v>0</v>
      </c>
      <c r="K28" s="284">
        <f ca="1">(SUMIFS(INDIRECT("'DA Injection'!"&amp;SUBSTITUTE(ADDRESS(1,MATCH(K$3,INDIRECT("'DA Injection'!"&amp;"2:2"),0)),"$1","")&amp;":"&amp;SUBSTITUTE(ADDRESS(1,MATCH(K$3,INDIRECT("'DA Injection'!"&amp;"2:2"),0)),"$1","")),'DA Injection'!$P:$P,"Plan",'DA Injection'!$G:$G,$B28)+SUMIFS(INDIRECT("'DA Injection'!"&amp;SUBSTITUTE(ADDRESS(1,MATCH(K$3,INDIRECT("'DA Injection'!"&amp;"2:2"),0)+1),"$1","")&amp;":"&amp;SUBSTITUTE(ADDRESS(1,MATCH(K$3,INDIRECT("'DA Injection'!"&amp;"2:2"),0)+1),"$1","")),'DA Injection'!$P:$P,"Plan",'DA Injection'!$G:$G,$B28))*$F28</f>
        <v>0</v>
      </c>
      <c r="L28" s="284">
        <f ca="1">(SUMIFS(INDIRECT("'DA Injection'!"&amp;SUBSTITUTE(ADDRESS(1,MATCH(L$3,INDIRECT("'DA Injection'!"&amp;"2:2"),0)),"$1","")&amp;":"&amp;SUBSTITUTE(ADDRESS(1,MATCH(L$3,INDIRECT("'DA Injection'!"&amp;"2:2"),0)),"$1","")),'DA Injection'!$P:$P,"Plan",'DA Injection'!$G:$G,$B28)+SUMIFS(INDIRECT("'DA Injection'!"&amp;SUBSTITUTE(ADDRESS(1,MATCH(L$3,INDIRECT("'DA Injection'!"&amp;"2:2"),0)+1),"$1","")&amp;":"&amp;SUBSTITUTE(ADDRESS(1,MATCH(L$3,INDIRECT("'DA Injection'!"&amp;"2:2"),0)+1),"$1","")),'DA Injection'!$P:$P,"Plan",'DA Injection'!$G:$G,$B28))*$F28</f>
        <v>31.875</v>
      </c>
      <c r="M28" s="284">
        <f ca="1">(SUMIFS(INDIRECT("'DA Injection'!"&amp;SUBSTITUTE(ADDRESS(1,MATCH(M$3,INDIRECT("'DA Injection'!"&amp;"2:2"),0)),"$1","")&amp;":"&amp;SUBSTITUTE(ADDRESS(1,MATCH(M$3,INDIRECT("'DA Injection'!"&amp;"2:2"),0)),"$1","")),'DA Injection'!$P:$P,"Plan",'DA Injection'!$G:$G,$B28)+SUMIFS(INDIRECT("'DA Injection'!"&amp;SUBSTITUTE(ADDRESS(1,MATCH(M$3,INDIRECT("'DA Injection'!"&amp;"2:2"),0)+1),"$1","")&amp;":"&amp;SUBSTITUTE(ADDRESS(1,MATCH(M$3,INDIRECT("'DA Injection'!"&amp;"2:2"),0)+1),"$1","")),'DA Injection'!$P:$P,"Plan",'DA Injection'!$G:$G,$B28))*$F28</f>
        <v>0</v>
      </c>
      <c r="N28" s="284">
        <f ca="1">(SUMIFS(INDIRECT("'DA Injection'!"&amp;SUBSTITUTE(ADDRESS(1,MATCH(N$3,INDIRECT("'DA Injection'!"&amp;"2:2"),0)),"$1","")&amp;":"&amp;SUBSTITUTE(ADDRESS(1,MATCH(N$3,INDIRECT("'DA Injection'!"&amp;"2:2"),0)),"$1","")),'DA Injection'!$P:$P,"Plan",'DA Injection'!$G:$G,$B28)+SUMIFS(INDIRECT("'DA Injection'!"&amp;SUBSTITUTE(ADDRESS(1,MATCH(N$3,INDIRECT("'DA Injection'!"&amp;"2:2"),0)+1),"$1","")&amp;":"&amp;SUBSTITUTE(ADDRESS(1,MATCH(N$3,INDIRECT("'DA Injection'!"&amp;"2:2"),0)+1),"$1","")),'DA Injection'!$P:$P,"Plan",'DA Injection'!$G:$G,$B28))*$F28</f>
        <v>0</v>
      </c>
      <c r="O28" s="284">
        <f ca="1">(SUMIFS(INDIRECT("'DA Injection'!"&amp;SUBSTITUTE(ADDRESS(1,MATCH(O$3,INDIRECT("'DA Injection'!"&amp;"2:2"),0)),"$1","")&amp;":"&amp;SUBSTITUTE(ADDRESS(1,MATCH(O$3,INDIRECT("'DA Injection'!"&amp;"2:2"),0)),"$1","")),'DA Injection'!$P:$P,"Plan",'DA Injection'!$G:$G,$B28)+SUMIFS(INDIRECT("'DA Injection'!"&amp;SUBSTITUTE(ADDRESS(1,MATCH(O$3,INDIRECT("'DA Injection'!"&amp;"2:2"),0)+1),"$1","")&amp;":"&amp;SUBSTITUTE(ADDRESS(1,MATCH(O$3,INDIRECT("'DA Injection'!"&amp;"2:2"),0)+1),"$1","")),'DA Injection'!$P:$P,"Plan",'DA Injection'!$G:$G,$B28))*$F28</f>
        <v>0</v>
      </c>
      <c r="P28" s="284">
        <f ca="1">(SUMIFS(INDIRECT("'DA Injection'!"&amp;SUBSTITUTE(ADDRESS(1,MATCH(P$3,INDIRECT("'DA Injection'!"&amp;"2:2"),0)),"$1","")&amp;":"&amp;SUBSTITUTE(ADDRESS(1,MATCH(P$3,INDIRECT("'DA Injection'!"&amp;"2:2"),0)),"$1","")),'DA Injection'!$P:$P,"Plan",'DA Injection'!$G:$G,$B28)+SUMIFS(INDIRECT("'DA Injection'!"&amp;SUBSTITUTE(ADDRESS(1,MATCH(P$3,INDIRECT("'DA Injection'!"&amp;"2:2"),0)+1),"$1","")&amp;":"&amp;SUBSTITUTE(ADDRESS(1,MATCH(P$3,INDIRECT("'DA Injection'!"&amp;"2:2"),0)+1),"$1","")),'DA Injection'!$P:$P,"Plan",'DA Injection'!$G:$G,$B28))*$F28</f>
        <v>0</v>
      </c>
      <c r="Q28" s="284">
        <f ca="1">(SUMIFS(INDIRECT("'DA Injection'!"&amp;SUBSTITUTE(ADDRESS(1,MATCH(Q$3,INDIRECT("'DA Injection'!"&amp;"2:2"),0)),"$1","")&amp;":"&amp;SUBSTITUTE(ADDRESS(1,MATCH(Q$3,INDIRECT("'DA Injection'!"&amp;"2:2"),0)),"$1","")),'DA Injection'!$P:$P,"Plan",'DA Injection'!$G:$G,$B28)+SUMIFS(INDIRECT("'DA Injection'!"&amp;SUBSTITUTE(ADDRESS(1,MATCH(Q$3,INDIRECT("'DA Injection'!"&amp;"2:2"),0)+1),"$1","")&amp;":"&amp;SUBSTITUTE(ADDRESS(1,MATCH(Q$3,INDIRECT("'DA Injection'!"&amp;"2:2"),0)+1),"$1","")),'DA Injection'!$P:$P,"Plan",'DA Injection'!$G:$G,$B28))*$F28</f>
        <v>0</v>
      </c>
      <c r="R28" s="284"/>
    </row>
    <row r="29" spans="2:18" hidden="1">
      <c r="B29" s="282" t="s">
        <v>119</v>
      </c>
      <c r="C29" s="282">
        <v>8</v>
      </c>
      <c r="D29" s="205" t="s">
        <v>1026</v>
      </c>
      <c r="E29" s="205" t="s">
        <v>1027</v>
      </c>
      <c r="F29" s="205">
        <v>2.3809523809523808E-2</v>
      </c>
      <c r="G29" s="367">
        <f t="shared" ca="1" si="1"/>
        <v>155.48172757475083</v>
      </c>
      <c r="H29" s="284">
        <f ca="1">(SUMIFS(INDIRECT("'DA Injection'!"&amp;SUBSTITUTE(ADDRESS(1,MATCH(H$3,INDIRECT("'DA Injection'!"&amp;"2:2"),0)),"$1","")&amp;":"&amp;SUBSTITUTE(ADDRESS(1,MATCH(H$3,INDIRECT("'DA Injection'!"&amp;"2:2"),0)),"$1","")),'DA Injection'!$P:$P,"Plan",'DA Injection'!$G:$G,$B29)+SUMIFS(INDIRECT("'DA Injection'!"&amp;SUBSTITUTE(ADDRESS(1,MATCH(H$3,INDIRECT("'DA Injection'!"&amp;"2:2"),0)+1),"$1","")&amp;":"&amp;SUBSTITUTE(ADDRESS(1,MATCH(H$3,INDIRECT("'DA Injection'!"&amp;"2:2"),0)+1),"$1","")),'DA Injection'!$P:$P,"Plan",'DA Injection'!$G:$G,$B29))*$F29</f>
        <v>0</v>
      </c>
      <c r="I29" s="284">
        <f ca="1">(SUMIFS(INDIRECT("'DA Injection'!"&amp;SUBSTITUTE(ADDRESS(1,MATCH(I$3,INDIRECT("'DA Injection'!"&amp;"2:2"),0)),"$1","")&amp;":"&amp;SUBSTITUTE(ADDRESS(1,MATCH(I$3,INDIRECT("'DA Injection'!"&amp;"2:2"),0)),"$1","")),'DA Injection'!$P:$P,"Plan",'DA Injection'!$G:$G,$B29)+SUMIFS(INDIRECT("'DA Injection'!"&amp;SUBSTITUTE(ADDRESS(1,MATCH(I$3,INDIRECT("'DA Injection'!"&amp;"2:2"),0)+1),"$1","")&amp;":"&amp;SUBSTITUTE(ADDRESS(1,MATCH(I$3,INDIRECT("'DA Injection'!"&amp;"2:2"),0)+1),"$1","")),'DA Injection'!$P:$P,"Plan",'DA Injection'!$G:$G,$B29))*$F29</f>
        <v>0</v>
      </c>
      <c r="J29" s="284">
        <f ca="1">(SUMIFS(INDIRECT("'DA Injection'!"&amp;SUBSTITUTE(ADDRESS(1,MATCH(J$3,INDIRECT("'DA Injection'!"&amp;"2:2"),0)),"$1","")&amp;":"&amp;SUBSTITUTE(ADDRESS(1,MATCH(J$3,INDIRECT("'DA Injection'!"&amp;"2:2"),0)),"$1","")),'DA Injection'!$P:$P,"Plan",'DA Injection'!$G:$G,$B29)+SUMIFS(INDIRECT("'DA Injection'!"&amp;SUBSTITUTE(ADDRESS(1,MATCH(J$3,INDIRECT("'DA Injection'!"&amp;"2:2"),0)+1),"$1","")&amp;":"&amp;SUBSTITUTE(ADDRESS(1,MATCH(J$3,INDIRECT("'DA Injection'!"&amp;"2:2"),0)+1),"$1","")),'DA Injection'!$P:$P,"Plan",'DA Injection'!$G:$G,$B29))*$F29</f>
        <v>0</v>
      </c>
      <c r="K29" s="284">
        <f ca="1">(SUMIFS(INDIRECT("'DA Injection'!"&amp;SUBSTITUTE(ADDRESS(1,MATCH(K$3,INDIRECT("'DA Injection'!"&amp;"2:2"),0)),"$1","")&amp;":"&amp;SUBSTITUTE(ADDRESS(1,MATCH(K$3,INDIRECT("'DA Injection'!"&amp;"2:2"),0)),"$1","")),'DA Injection'!$P:$P,"Plan",'DA Injection'!$G:$G,$B29)+SUMIFS(INDIRECT("'DA Injection'!"&amp;SUBSTITUTE(ADDRESS(1,MATCH(K$3,INDIRECT("'DA Injection'!"&amp;"2:2"),0)+1),"$1","")&amp;":"&amp;SUBSTITUTE(ADDRESS(1,MATCH(K$3,INDIRECT("'DA Injection'!"&amp;"2:2"),0)+1),"$1","")),'DA Injection'!$P:$P,"Plan",'DA Injection'!$G:$G,$B29))*$F29</f>
        <v>87.707641196013284</v>
      </c>
      <c r="L29" s="284">
        <f ca="1">(SUMIFS(INDIRECT("'DA Injection'!"&amp;SUBSTITUTE(ADDRESS(1,MATCH(L$3,INDIRECT("'DA Injection'!"&amp;"2:2"),0)),"$1","")&amp;":"&amp;SUBSTITUTE(ADDRESS(1,MATCH(L$3,INDIRECT("'DA Injection'!"&amp;"2:2"),0)),"$1","")),'DA Injection'!$P:$P,"Plan",'DA Injection'!$G:$G,$B29)+SUMIFS(INDIRECT("'DA Injection'!"&amp;SUBSTITUTE(ADDRESS(1,MATCH(L$3,INDIRECT("'DA Injection'!"&amp;"2:2"),0)+1),"$1","")&amp;":"&amp;SUBSTITUTE(ADDRESS(1,MATCH(L$3,INDIRECT("'DA Injection'!"&amp;"2:2"),0)+1),"$1","")),'DA Injection'!$P:$P,"Plan",'DA Injection'!$G:$G,$B29))*$F29</f>
        <v>67.77408637873755</v>
      </c>
      <c r="M29" s="284">
        <f ca="1">(SUMIFS(INDIRECT("'DA Injection'!"&amp;SUBSTITUTE(ADDRESS(1,MATCH(M$3,INDIRECT("'DA Injection'!"&amp;"2:2"),0)),"$1","")&amp;":"&amp;SUBSTITUTE(ADDRESS(1,MATCH(M$3,INDIRECT("'DA Injection'!"&amp;"2:2"),0)),"$1","")),'DA Injection'!$P:$P,"Plan",'DA Injection'!$G:$G,$B29)+SUMIFS(INDIRECT("'DA Injection'!"&amp;SUBSTITUTE(ADDRESS(1,MATCH(M$3,INDIRECT("'DA Injection'!"&amp;"2:2"),0)+1),"$1","")&amp;":"&amp;SUBSTITUTE(ADDRESS(1,MATCH(M$3,INDIRECT("'DA Injection'!"&amp;"2:2"),0)+1),"$1","")),'DA Injection'!$P:$P,"Plan",'DA Injection'!$G:$G,$B29))*$F29</f>
        <v>0</v>
      </c>
      <c r="N29" s="284">
        <f ca="1">(SUMIFS(INDIRECT("'DA Injection'!"&amp;SUBSTITUTE(ADDRESS(1,MATCH(N$3,INDIRECT("'DA Injection'!"&amp;"2:2"),0)),"$1","")&amp;":"&amp;SUBSTITUTE(ADDRESS(1,MATCH(N$3,INDIRECT("'DA Injection'!"&amp;"2:2"),0)),"$1","")),'DA Injection'!$P:$P,"Plan",'DA Injection'!$G:$G,$B29)+SUMIFS(INDIRECT("'DA Injection'!"&amp;SUBSTITUTE(ADDRESS(1,MATCH(N$3,INDIRECT("'DA Injection'!"&amp;"2:2"),0)+1),"$1","")&amp;":"&amp;SUBSTITUTE(ADDRESS(1,MATCH(N$3,INDIRECT("'DA Injection'!"&amp;"2:2"),0)+1),"$1","")),'DA Injection'!$P:$P,"Plan",'DA Injection'!$G:$G,$B29))*$F29</f>
        <v>0</v>
      </c>
      <c r="O29" s="284">
        <f ca="1">(SUMIFS(INDIRECT("'DA Injection'!"&amp;SUBSTITUTE(ADDRESS(1,MATCH(O$3,INDIRECT("'DA Injection'!"&amp;"2:2"),0)),"$1","")&amp;":"&amp;SUBSTITUTE(ADDRESS(1,MATCH(O$3,INDIRECT("'DA Injection'!"&amp;"2:2"),0)),"$1","")),'DA Injection'!$P:$P,"Plan",'DA Injection'!$G:$G,$B29)+SUMIFS(INDIRECT("'DA Injection'!"&amp;SUBSTITUTE(ADDRESS(1,MATCH(O$3,INDIRECT("'DA Injection'!"&amp;"2:2"),0)+1),"$1","")&amp;":"&amp;SUBSTITUTE(ADDRESS(1,MATCH(O$3,INDIRECT("'DA Injection'!"&amp;"2:2"),0)+1),"$1","")),'DA Injection'!$P:$P,"Plan",'DA Injection'!$G:$G,$B29))*$F29</f>
        <v>0</v>
      </c>
      <c r="P29" s="284">
        <f ca="1">(SUMIFS(INDIRECT("'DA Injection'!"&amp;SUBSTITUTE(ADDRESS(1,MATCH(P$3,INDIRECT("'DA Injection'!"&amp;"2:2"),0)),"$1","")&amp;":"&amp;SUBSTITUTE(ADDRESS(1,MATCH(P$3,INDIRECT("'DA Injection'!"&amp;"2:2"),0)),"$1","")),'DA Injection'!$P:$P,"Plan",'DA Injection'!$G:$G,$B29)+SUMIFS(INDIRECT("'DA Injection'!"&amp;SUBSTITUTE(ADDRESS(1,MATCH(P$3,INDIRECT("'DA Injection'!"&amp;"2:2"),0)+1),"$1","")&amp;":"&amp;SUBSTITUTE(ADDRESS(1,MATCH(P$3,INDIRECT("'DA Injection'!"&amp;"2:2"),0)+1),"$1","")),'DA Injection'!$P:$P,"Plan",'DA Injection'!$G:$G,$B29))*$F29</f>
        <v>0</v>
      </c>
      <c r="Q29" s="284">
        <f ca="1">(SUMIFS(INDIRECT("'DA Injection'!"&amp;SUBSTITUTE(ADDRESS(1,MATCH(Q$3,INDIRECT("'DA Injection'!"&amp;"2:2"),0)),"$1","")&amp;":"&amp;SUBSTITUTE(ADDRESS(1,MATCH(Q$3,INDIRECT("'DA Injection'!"&amp;"2:2"),0)),"$1","")),'DA Injection'!$P:$P,"Plan",'DA Injection'!$G:$G,$B29)+SUMIFS(INDIRECT("'DA Injection'!"&amp;SUBSTITUTE(ADDRESS(1,MATCH(Q$3,INDIRECT("'DA Injection'!"&amp;"2:2"),0)+1),"$1","")&amp;":"&amp;SUBSTITUTE(ADDRESS(1,MATCH(Q$3,INDIRECT("'DA Injection'!"&amp;"2:2"),0)+1),"$1","")),'DA Injection'!$P:$P,"Plan",'DA Injection'!$G:$G,$B29))*$F29</f>
        <v>0</v>
      </c>
      <c r="R29" s="284"/>
    </row>
    <row r="30" spans="2:18" hidden="1">
      <c r="B30" s="282" t="s">
        <v>252</v>
      </c>
      <c r="C30" s="282">
        <v>8</v>
      </c>
      <c r="D30" s="205" t="s">
        <v>1026</v>
      </c>
      <c r="E30" s="205" t="s">
        <v>1027</v>
      </c>
      <c r="F30" s="205">
        <v>1.8518518518518517E-2</v>
      </c>
      <c r="G30" s="367">
        <f t="shared" ca="1" si="1"/>
        <v>0</v>
      </c>
      <c r="H30" s="284">
        <f ca="1">(SUMIFS(INDIRECT("'DA Injection'!"&amp;SUBSTITUTE(ADDRESS(1,MATCH(H$3,INDIRECT("'DA Injection'!"&amp;"2:2"),0)),"$1","")&amp;":"&amp;SUBSTITUTE(ADDRESS(1,MATCH(H$3,INDIRECT("'DA Injection'!"&amp;"2:2"),0)),"$1","")),'DA Injection'!$P:$P,"Plan",'DA Injection'!$G:$G,$B30)+SUMIFS(INDIRECT("'DA Injection'!"&amp;SUBSTITUTE(ADDRESS(1,MATCH(H$3,INDIRECT("'DA Injection'!"&amp;"2:2"),0)+1),"$1","")&amp;":"&amp;SUBSTITUTE(ADDRESS(1,MATCH(H$3,INDIRECT("'DA Injection'!"&amp;"2:2"),0)+1),"$1","")),'DA Injection'!$P:$P,"Plan",'DA Injection'!$G:$G,$B30))*$F30</f>
        <v>0</v>
      </c>
      <c r="I30" s="284">
        <f ca="1">(SUMIFS(INDIRECT("'DA Injection'!"&amp;SUBSTITUTE(ADDRESS(1,MATCH(I$3,INDIRECT("'DA Injection'!"&amp;"2:2"),0)),"$1","")&amp;":"&amp;SUBSTITUTE(ADDRESS(1,MATCH(I$3,INDIRECT("'DA Injection'!"&amp;"2:2"),0)),"$1","")),'DA Injection'!$P:$P,"Plan",'DA Injection'!$G:$G,$B30)+SUMIFS(INDIRECT("'DA Injection'!"&amp;SUBSTITUTE(ADDRESS(1,MATCH(I$3,INDIRECT("'DA Injection'!"&amp;"2:2"),0)+1),"$1","")&amp;":"&amp;SUBSTITUTE(ADDRESS(1,MATCH(I$3,INDIRECT("'DA Injection'!"&amp;"2:2"),0)+1),"$1","")),'DA Injection'!$P:$P,"Plan",'DA Injection'!$G:$G,$B30))*$F30</f>
        <v>0</v>
      </c>
      <c r="J30" s="284">
        <f ca="1">(SUMIFS(INDIRECT("'DA Injection'!"&amp;SUBSTITUTE(ADDRESS(1,MATCH(J$3,INDIRECT("'DA Injection'!"&amp;"2:2"),0)),"$1","")&amp;":"&amp;SUBSTITUTE(ADDRESS(1,MATCH(J$3,INDIRECT("'DA Injection'!"&amp;"2:2"),0)),"$1","")),'DA Injection'!$P:$P,"Plan",'DA Injection'!$G:$G,$B30)+SUMIFS(INDIRECT("'DA Injection'!"&amp;SUBSTITUTE(ADDRESS(1,MATCH(J$3,INDIRECT("'DA Injection'!"&amp;"2:2"),0)+1),"$1","")&amp;":"&amp;SUBSTITUTE(ADDRESS(1,MATCH(J$3,INDIRECT("'DA Injection'!"&amp;"2:2"),0)+1),"$1","")),'DA Injection'!$P:$P,"Plan",'DA Injection'!$G:$G,$B30))*$F30</f>
        <v>0</v>
      </c>
      <c r="K30" s="284">
        <f ca="1">(SUMIFS(INDIRECT("'DA Injection'!"&amp;SUBSTITUTE(ADDRESS(1,MATCH(K$3,INDIRECT("'DA Injection'!"&amp;"2:2"),0)),"$1","")&amp;":"&amp;SUBSTITUTE(ADDRESS(1,MATCH(K$3,INDIRECT("'DA Injection'!"&amp;"2:2"),0)),"$1","")),'DA Injection'!$P:$P,"Plan",'DA Injection'!$G:$G,$B30)+SUMIFS(INDIRECT("'DA Injection'!"&amp;SUBSTITUTE(ADDRESS(1,MATCH(K$3,INDIRECT("'DA Injection'!"&amp;"2:2"),0)+1),"$1","")&amp;":"&amp;SUBSTITUTE(ADDRESS(1,MATCH(K$3,INDIRECT("'DA Injection'!"&amp;"2:2"),0)+1),"$1","")),'DA Injection'!$P:$P,"Plan",'DA Injection'!$G:$G,$B30))*$F30</f>
        <v>0</v>
      </c>
      <c r="L30" s="284">
        <f ca="1">(SUMIFS(INDIRECT("'DA Injection'!"&amp;SUBSTITUTE(ADDRESS(1,MATCH(L$3,INDIRECT("'DA Injection'!"&amp;"2:2"),0)),"$1","")&amp;":"&amp;SUBSTITUTE(ADDRESS(1,MATCH(L$3,INDIRECT("'DA Injection'!"&amp;"2:2"),0)),"$1","")),'DA Injection'!$P:$P,"Plan",'DA Injection'!$G:$G,$B30)+SUMIFS(INDIRECT("'DA Injection'!"&amp;SUBSTITUTE(ADDRESS(1,MATCH(L$3,INDIRECT("'DA Injection'!"&amp;"2:2"),0)+1),"$1","")&amp;":"&amp;SUBSTITUTE(ADDRESS(1,MATCH(L$3,INDIRECT("'DA Injection'!"&amp;"2:2"),0)+1),"$1","")),'DA Injection'!$P:$P,"Plan",'DA Injection'!$G:$G,$B30))*$F30</f>
        <v>0</v>
      </c>
      <c r="M30" s="284">
        <f ca="1">(SUMIFS(INDIRECT("'DA Injection'!"&amp;SUBSTITUTE(ADDRESS(1,MATCH(M$3,INDIRECT("'DA Injection'!"&amp;"2:2"),0)),"$1","")&amp;":"&amp;SUBSTITUTE(ADDRESS(1,MATCH(M$3,INDIRECT("'DA Injection'!"&amp;"2:2"),0)),"$1","")),'DA Injection'!$P:$P,"Plan",'DA Injection'!$G:$G,$B30)+SUMIFS(INDIRECT("'DA Injection'!"&amp;SUBSTITUTE(ADDRESS(1,MATCH(M$3,INDIRECT("'DA Injection'!"&amp;"2:2"),0)+1),"$1","")&amp;":"&amp;SUBSTITUTE(ADDRESS(1,MATCH(M$3,INDIRECT("'DA Injection'!"&amp;"2:2"),0)+1),"$1","")),'DA Injection'!$P:$P,"Plan",'DA Injection'!$G:$G,$B30))*$F30</f>
        <v>0</v>
      </c>
      <c r="N30" s="284">
        <f ca="1">(SUMIFS(INDIRECT("'DA Injection'!"&amp;SUBSTITUTE(ADDRESS(1,MATCH(N$3,INDIRECT("'DA Injection'!"&amp;"2:2"),0)),"$1","")&amp;":"&amp;SUBSTITUTE(ADDRESS(1,MATCH(N$3,INDIRECT("'DA Injection'!"&amp;"2:2"),0)),"$1","")),'DA Injection'!$P:$P,"Plan",'DA Injection'!$G:$G,$B30)+SUMIFS(INDIRECT("'DA Injection'!"&amp;SUBSTITUTE(ADDRESS(1,MATCH(N$3,INDIRECT("'DA Injection'!"&amp;"2:2"),0)+1),"$1","")&amp;":"&amp;SUBSTITUTE(ADDRESS(1,MATCH(N$3,INDIRECT("'DA Injection'!"&amp;"2:2"),0)+1),"$1","")),'DA Injection'!$P:$P,"Plan",'DA Injection'!$G:$G,$B30))*$F30</f>
        <v>0</v>
      </c>
      <c r="O30" s="284">
        <f ca="1">(SUMIFS(INDIRECT("'DA Injection'!"&amp;SUBSTITUTE(ADDRESS(1,MATCH(O$3,INDIRECT("'DA Injection'!"&amp;"2:2"),0)),"$1","")&amp;":"&amp;SUBSTITUTE(ADDRESS(1,MATCH(O$3,INDIRECT("'DA Injection'!"&amp;"2:2"),0)),"$1","")),'DA Injection'!$P:$P,"Plan",'DA Injection'!$G:$G,$B30)+SUMIFS(INDIRECT("'DA Injection'!"&amp;SUBSTITUTE(ADDRESS(1,MATCH(O$3,INDIRECT("'DA Injection'!"&amp;"2:2"),0)+1),"$1","")&amp;":"&amp;SUBSTITUTE(ADDRESS(1,MATCH(O$3,INDIRECT("'DA Injection'!"&amp;"2:2"),0)+1),"$1","")),'DA Injection'!$P:$P,"Plan",'DA Injection'!$G:$G,$B30))*$F30</f>
        <v>0</v>
      </c>
      <c r="P30" s="284">
        <f ca="1">(SUMIFS(INDIRECT("'DA Injection'!"&amp;SUBSTITUTE(ADDRESS(1,MATCH(P$3,INDIRECT("'DA Injection'!"&amp;"2:2"),0)),"$1","")&amp;":"&amp;SUBSTITUTE(ADDRESS(1,MATCH(P$3,INDIRECT("'DA Injection'!"&amp;"2:2"),0)),"$1","")),'DA Injection'!$P:$P,"Plan",'DA Injection'!$G:$G,$B30)+SUMIFS(INDIRECT("'DA Injection'!"&amp;SUBSTITUTE(ADDRESS(1,MATCH(P$3,INDIRECT("'DA Injection'!"&amp;"2:2"),0)+1),"$1","")&amp;":"&amp;SUBSTITUTE(ADDRESS(1,MATCH(P$3,INDIRECT("'DA Injection'!"&amp;"2:2"),0)+1),"$1","")),'DA Injection'!$P:$P,"Plan",'DA Injection'!$G:$G,$B30))*$F30</f>
        <v>0</v>
      </c>
      <c r="Q30" s="284">
        <f ca="1">(SUMIFS(INDIRECT("'DA Injection'!"&amp;SUBSTITUTE(ADDRESS(1,MATCH(Q$3,INDIRECT("'DA Injection'!"&amp;"2:2"),0)),"$1","")&amp;":"&amp;SUBSTITUTE(ADDRESS(1,MATCH(Q$3,INDIRECT("'DA Injection'!"&amp;"2:2"),0)),"$1","")),'DA Injection'!$P:$P,"Plan",'DA Injection'!$G:$G,$B30)+SUMIFS(INDIRECT("'DA Injection'!"&amp;SUBSTITUTE(ADDRESS(1,MATCH(Q$3,INDIRECT("'DA Injection'!"&amp;"2:2"),0)+1),"$1","")&amp;":"&amp;SUBSTITUTE(ADDRESS(1,MATCH(Q$3,INDIRECT("'DA Injection'!"&amp;"2:2"),0)+1),"$1","")),'DA Injection'!$P:$P,"Plan",'DA Injection'!$G:$G,$B30))*$F30</f>
        <v>0</v>
      </c>
      <c r="R30" s="284"/>
    </row>
    <row r="31" spans="2:18" hidden="1">
      <c r="B31" s="282" t="s">
        <v>404</v>
      </c>
      <c r="C31" s="282">
        <v>8</v>
      </c>
      <c r="D31" s="205" t="s">
        <v>1026</v>
      </c>
      <c r="E31" s="205" t="s">
        <v>1027</v>
      </c>
      <c r="F31" s="205">
        <v>2.1276595744680851E-2</v>
      </c>
      <c r="G31" s="367">
        <f t="shared" ca="1" si="1"/>
        <v>0</v>
      </c>
      <c r="H31" s="284">
        <f ca="1">(SUMIFS(INDIRECT("'DA Injection'!"&amp;SUBSTITUTE(ADDRESS(1,MATCH(H$3,INDIRECT("'DA Injection'!"&amp;"2:2"),0)),"$1","")&amp;":"&amp;SUBSTITUTE(ADDRESS(1,MATCH(H$3,INDIRECT("'DA Injection'!"&amp;"2:2"),0)),"$1","")),'DA Injection'!$P:$P,"Plan",'DA Injection'!$G:$G,$B31)+SUMIFS(INDIRECT("'DA Injection'!"&amp;SUBSTITUTE(ADDRESS(1,MATCH(H$3,INDIRECT("'DA Injection'!"&amp;"2:2"),0)+1),"$1","")&amp;":"&amp;SUBSTITUTE(ADDRESS(1,MATCH(H$3,INDIRECT("'DA Injection'!"&amp;"2:2"),0)+1),"$1","")),'DA Injection'!$P:$P,"Plan",'DA Injection'!$G:$G,$B31))*$F31</f>
        <v>0</v>
      </c>
      <c r="I31" s="284">
        <f ca="1">(SUMIFS(INDIRECT("'DA Injection'!"&amp;SUBSTITUTE(ADDRESS(1,MATCH(I$3,INDIRECT("'DA Injection'!"&amp;"2:2"),0)),"$1","")&amp;":"&amp;SUBSTITUTE(ADDRESS(1,MATCH(I$3,INDIRECT("'DA Injection'!"&amp;"2:2"),0)),"$1","")),'DA Injection'!$P:$P,"Plan",'DA Injection'!$G:$G,$B31)+SUMIFS(INDIRECT("'DA Injection'!"&amp;SUBSTITUTE(ADDRESS(1,MATCH(I$3,INDIRECT("'DA Injection'!"&amp;"2:2"),0)+1),"$1","")&amp;":"&amp;SUBSTITUTE(ADDRESS(1,MATCH(I$3,INDIRECT("'DA Injection'!"&amp;"2:2"),0)+1),"$1","")),'DA Injection'!$P:$P,"Plan",'DA Injection'!$G:$G,$B31))*$F31</f>
        <v>0</v>
      </c>
      <c r="J31" s="284">
        <f ca="1">(SUMIFS(INDIRECT("'DA Injection'!"&amp;SUBSTITUTE(ADDRESS(1,MATCH(J$3,INDIRECT("'DA Injection'!"&amp;"2:2"),0)),"$1","")&amp;":"&amp;SUBSTITUTE(ADDRESS(1,MATCH(J$3,INDIRECT("'DA Injection'!"&amp;"2:2"),0)),"$1","")),'DA Injection'!$P:$P,"Plan",'DA Injection'!$G:$G,$B31)+SUMIFS(INDIRECT("'DA Injection'!"&amp;SUBSTITUTE(ADDRESS(1,MATCH(J$3,INDIRECT("'DA Injection'!"&amp;"2:2"),0)+1),"$1","")&amp;":"&amp;SUBSTITUTE(ADDRESS(1,MATCH(J$3,INDIRECT("'DA Injection'!"&amp;"2:2"),0)+1),"$1","")),'DA Injection'!$P:$P,"Plan",'DA Injection'!$G:$G,$B31))*$F31</f>
        <v>0</v>
      </c>
      <c r="K31" s="284">
        <f ca="1">(SUMIFS(INDIRECT("'DA Injection'!"&amp;SUBSTITUTE(ADDRESS(1,MATCH(K$3,INDIRECT("'DA Injection'!"&amp;"2:2"),0)),"$1","")&amp;":"&amp;SUBSTITUTE(ADDRESS(1,MATCH(K$3,INDIRECT("'DA Injection'!"&amp;"2:2"),0)),"$1","")),'DA Injection'!$P:$P,"Plan",'DA Injection'!$G:$G,$B31)+SUMIFS(INDIRECT("'DA Injection'!"&amp;SUBSTITUTE(ADDRESS(1,MATCH(K$3,INDIRECT("'DA Injection'!"&amp;"2:2"),0)+1),"$1","")&amp;":"&amp;SUBSTITUTE(ADDRESS(1,MATCH(K$3,INDIRECT("'DA Injection'!"&amp;"2:2"),0)+1),"$1","")),'DA Injection'!$P:$P,"Plan",'DA Injection'!$G:$G,$B31))*$F31</f>
        <v>0</v>
      </c>
      <c r="L31" s="284">
        <f ca="1">(SUMIFS(INDIRECT("'DA Injection'!"&amp;SUBSTITUTE(ADDRESS(1,MATCH(L$3,INDIRECT("'DA Injection'!"&amp;"2:2"),0)),"$1","")&amp;":"&amp;SUBSTITUTE(ADDRESS(1,MATCH(L$3,INDIRECT("'DA Injection'!"&amp;"2:2"),0)),"$1","")),'DA Injection'!$P:$P,"Plan",'DA Injection'!$G:$G,$B31)+SUMIFS(INDIRECT("'DA Injection'!"&amp;SUBSTITUTE(ADDRESS(1,MATCH(L$3,INDIRECT("'DA Injection'!"&amp;"2:2"),0)+1),"$1","")&amp;":"&amp;SUBSTITUTE(ADDRESS(1,MATCH(L$3,INDIRECT("'DA Injection'!"&amp;"2:2"),0)+1),"$1","")),'DA Injection'!$P:$P,"Plan",'DA Injection'!$G:$G,$B31))*$F31</f>
        <v>0</v>
      </c>
      <c r="M31" s="284">
        <f ca="1">(SUMIFS(INDIRECT("'DA Injection'!"&amp;SUBSTITUTE(ADDRESS(1,MATCH(M$3,INDIRECT("'DA Injection'!"&amp;"2:2"),0)),"$1","")&amp;":"&amp;SUBSTITUTE(ADDRESS(1,MATCH(M$3,INDIRECT("'DA Injection'!"&amp;"2:2"),0)),"$1","")),'DA Injection'!$P:$P,"Plan",'DA Injection'!$G:$G,$B31)+SUMIFS(INDIRECT("'DA Injection'!"&amp;SUBSTITUTE(ADDRESS(1,MATCH(M$3,INDIRECT("'DA Injection'!"&amp;"2:2"),0)+1),"$1","")&amp;":"&amp;SUBSTITUTE(ADDRESS(1,MATCH(M$3,INDIRECT("'DA Injection'!"&amp;"2:2"),0)+1),"$1","")),'DA Injection'!$P:$P,"Plan",'DA Injection'!$G:$G,$B31))*$F31</f>
        <v>0</v>
      </c>
      <c r="N31" s="284">
        <f ca="1">(SUMIFS(INDIRECT("'DA Injection'!"&amp;SUBSTITUTE(ADDRESS(1,MATCH(N$3,INDIRECT("'DA Injection'!"&amp;"2:2"),0)),"$1","")&amp;":"&amp;SUBSTITUTE(ADDRESS(1,MATCH(N$3,INDIRECT("'DA Injection'!"&amp;"2:2"),0)),"$1","")),'DA Injection'!$P:$P,"Plan",'DA Injection'!$G:$G,$B31)+SUMIFS(INDIRECT("'DA Injection'!"&amp;SUBSTITUTE(ADDRESS(1,MATCH(N$3,INDIRECT("'DA Injection'!"&amp;"2:2"),0)+1),"$1","")&amp;":"&amp;SUBSTITUTE(ADDRESS(1,MATCH(N$3,INDIRECT("'DA Injection'!"&amp;"2:2"),0)+1),"$1","")),'DA Injection'!$P:$P,"Plan",'DA Injection'!$G:$G,$B31))*$F31</f>
        <v>0</v>
      </c>
      <c r="O31" s="284">
        <f ca="1">(SUMIFS(INDIRECT("'DA Injection'!"&amp;SUBSTITUTE(ADDRESS(1,MATCH(O$3,INDIRECT("'DA Injection'!"&amp;"2:2"),0)),"$1","")&amp;":"&amp;SUBSTITUTE(ADDRESS(1,MATCH(O$3,INDIRECT("'DA Injection'!"&amp;"2:2"),0)),"$1","")),'DA Injection'!$P:$P,"Plan",'DA Injection'!$G:$G,$B31)+SUMIFS(INDIRECT("'DA Injection'!"&amp;SUBSTITUTE(ADDRESS(1,MATCH(O$3,INDIRECT("'DA Injection'!"&amp;"2:2"),0)+1),"$1","")&amp;":"&amp;SUBSTITUTE(ADDRESS(1,MATCH(O$3,INDIRECT("'DA Injection'!"&amp;"2:2"),0)+1),"$1","")),'DA Injection'!$P:$P,"Plan",'DA Injection'!$G:$G,$B31))*$F31</f>
        <v>0</v>
      </c>
      <c r="P31" s="284">
        <f ca="1">(SUMIFS(INDIRECT("'DA Injection'!"&amp;SUBSTITUTE(ADDRESS(1,MATCH(P$3,INDIRECT("'DA Injection'!"&amp;"2:2"),0)),"$1","")&amp;":"&amp;SUBSTITUTE(ADDRESS(1,MATCH(P$3,INDIRECT("'DA Injection'!"&amp;"2:2"),0)),"$1","")),'DA Injection'!$P:$P,"Plan",'DA Injection'!$G:$G,$B31)+SUMIFS(INDIRECT("'DA Injection'!"&amp;SUBSTITUTE(ADDRESS(1,MATCH(P$3,INDIRECT("'DA Injection'!"&amp;"2:2"),0)+1),"$1","")&amp;":"&amp;SUBSTITUTE(ADDRESS(1,MATCH(P$3,INDIRECT("'DA Injection'!"&amp;"2:2"),0)+1),"$1","")),'DA Injection'!$P:$P,"Plan",'DA Injection'!$G:$G,$B31))*$F31</f>
        <v>0</v>
      </c>
      <c r="Q31" s="284">
        <f ca="1">(SUMIFS(INDIRECT("'DA Injection'!"&amp;SUBSTITUTE(ADDRESS(1,MATCH(Q$3,INDIRECT("'DA Injection'!"&amp;"2:2"),0)),"$1","")&amp;":"&amp;SUBSTITUTE(ADDRESS(1,MATCH(Q$3,INDIRECT("'DA Injection'!"&amp;"2:2"),0)),"$1","")),'DA Injection'!$P:$P,"Plan",'DA Injection'!$G:$G,$B31)+SUMIFS(INDIRECT("'DA Injection'!"&amp;SUBSTITUTE(ADDRESS(1,MATCH(Q$3,INDIRECT("'DA Injection'!"&amp;"2:2"),0)+1),"$1","")&amp;":"&amp;SUBSTITUTE(ADDRESS(1,MATCH(Q$3,INDIRECT("'DA Injection'!"&amp;"2:2"),0)+1),"$1","")),'DA Injection'!$P:$P,"Plan",'DA Injection'!$G:$G,$B31))*$F31</f>
        <v>0</v>
      </c>
      <c r="R31" s="284"/>
    </row>
    <row r="32" spans="2:18" hidden="1">
      <c r="B32" s="282" t="s">
        <v>177</v>
      </c>
      <c r="C32" s="282">
        <v>10</v>
      </c>
      <c r="D32" s="205" t="s">
        <v>1026</v>
      </c>
      <c r="E32" s="205" t="s">
        <v>1027</v>
      </c>
      <c r="F32" s="205">
        <v>9.0909090909090905E-3</v>
      </c>
      <c r="G32" s="367">
        <f t="shared" ca="1" si="1"/>
        <v>17.102137767220899</v>
      </c>
      <c r="H32" s="284">
        <f ca="1">(SUMIFS(INDIRECT("'DA Injection'!"&amp;SUBSTITUTE(ADDRESS(1,MATCH(H$3,INDIRECT("'DA Injection'!"&amp;"2:2"),0)),"$1","")&amp;":"&amp;SUBSTITUTE(ADDRESS(1,MATCH(H$3,INDIRECT("'DA Injection'!"&amp;"2:2"),0)),"$1","")),'DA Injection'!$P:$P,"Plan",'DA Injection'!$G:$G,$B32)+SUMIFS(INDIRECT("'DA Injection'!"&amp;SUBSTITUTE(ADDRESS(1,MATCH(H$3,INDIRECT("'DA Injection'!"&amp;"2:2"),0)+1),"$1","")&amp;":"&amp;SUBSTITUTE(ADDRESS(1,MATCH(H$3,INDIRECT("'DA Injection'!"&amp;"2:2"),0)+1),"$1","")),'DA Injection'!$P:$P,"Plan",'DA Injection'!$G:$G,$B32))*$F32</f>
        <v>0</v>
      </c>
      <c r="I32" s="284">
        <f ca="1">(SUMIFS(INDIRECT("'DA Injection'!"&amp;SUBSTITUTE(ADDRESS(1,MATCH(I$3,INDIRECT("'DA Injection'!"&amp;"2:2"),0)),"$1","")&amp;":"&amp;SUBSTITUTE(ADDRESS(1,MATCH(I$3,INDIRECT("'DA Injection'!"&amp;"2:2"),0)),"$1","")),'DA Injection'!$P:$P,"Plan",'DA Injection'!$G:$G,$B32)+SUMIFS(INDIRECT("'DA Injection'!"&amp;SUBSTITUTE(ADDRESS(1,MATCH(I$3,INDIRECT("'DA Injection'!"&amp;"2:2"),0)+1),"$1","")&amp;":"&amp;SUBSTITUTE(ADDRESS(1,MATCH(I$3,INDIRECT("'DA Injection'!"&amp;"2:2"),0)+1),"$1","")),'DA Injection'!$P:$P,"Plan",'DA Injection'!$G:$G,$B32))*$F32</f>
        <v>0</v>
      </c>
      <c r="J32" s="284">
        <f ca="1">(SUMIFS(INDIRECT("'DA Injection'!"&amp;SUBSTITUTE(ADDRESS(1,MATCH(J$3,INDIRECT("'DA Injection'!"&amp;"2:2"),0)),"$1","")&amp;":"&amp;SUBSTITUTE(ADDRESS(1,MATCH(J$3,INDIRECT("'DA Injection'!"&amp;"2:2"),0)),"$1","")),'DA Injection'!$P:$P,"Plan",'DA Injection'!$G:$G,$B32)+SUMIFS(INDIRECT("'DA Injection'!"&amp;SUBSTITUTE(ADDRESS(1,MATCH(J$3,INDIRECT("'DA Injection'!"&amp;"2:2"),0)+1),"$1","")&amp;":"&amp;SUBSTITUTE(ADDRESS(1,MATCH(J$3,INDIRECT("'DA Injection'!"&amp;"2:2"),0)+1),"$1","")),'DA Injection'!$P:$P,"Plan",'DA Injection'!$G:$G,$B32))*$F32</f>
        <v>0</v>
      </c>
      <c r="K32" s="284">
        <f ca="1">(SUMIFS(INDIRECT("'DA Injection'!"&amp;SUBSTITUTE(ADDRESS(1,MATCH(K$3,INDIRECT("'DA Injection'!"&amp;"2:2"),0)),"$1","")&amp;":"&amp;SUBSTITUTE(ADDRESS(1,MATCH(K$3,INDIRECT("'DA Injection'!"&amp;"2:2"),0)),"$1","")),'DA Injection'!$P:$P,"Plan",'DA Injection'!$G:$G,$B32)+SUMIFS(INDIRECT("'DA Injection'!"&amp;SUBSTITUTE(ADDRESS(1,MATCH(K$3,INDIRECT("'DA Injection'!"&amp;"2:2"),0)+1),"$1","")&amp;":"&amp;SUBSTITUTE(ADDRESS(1,MATCH(K$3,INDIRECT("'DA Injection'!"&amp;"2:2"),0)+1),"$1","")),'DA Injection'!$P:$P,"Plan",'DA Injection'!$G:$G,$B32))*$F32</f>
        <v>17.102137767220899</v>
      </c>
      <c r="L32" s="284">
        <f ca="1">(SUMIFS(INDIRECT("'DA Injection'!"&amp;SUBSTITUTE(ADDRESS(1,MATCH(L$3,INDIRECT("'DA Injection'!"&amp;"2:2"),0)),"$1","")&amp;":"&amp;SUBSTITUTE(ADDRESS(1,MATCH(L$3,INDIRECT("'DA Injection'!"&amp;"2:2"),0)),"$1","")),'DA Injection'!$P:$P,"Plan",'DA Injection'!$G:$G,$B32)+SUMIFS(INDIRECT("'DA Injection'!"&amp;SUBSTITUTE(ADDRESS(1,MATCH(L$3,INDIRECT("'DA Injection'!"&amp;"2:2"),0)+1),"$1","")&amp;":"&amp;SUBSTITUTE(ADDRESS(1,MATCH(L$3,INDIRECT("'DA Injection'!"&amp;"2:2"),0)+1),"$1","")),'DA Injection'!$P:$P,"Plan",'DA Injection'!$G:$G,$B32))*$F32</f>
        <v>0</v>
      </c>
      <c r="M32" s="284">
        <f ca="1">(SUMIFS(INDIRECT("'DA Injection'!"&amp;SUBSTITUTE(ADDRESS(1,MATCH(M$3,INDIRECT("'DA Injection'!"&amp;"2:2"),0)),"$1","")&amp;":"&amp;SUBSTITUTE(ADDRESS(1,MATCH(M$3,INDIRECT("'DA Injection'!"&amp;"2:2"),0)),"$1","")),'DA Injection'!$P:$P,"Plan",'DA Injection'!$G:$G,$B32)+SUMIFS(INDIRECT("'DA Injection'!"&amp;SUBSTITUTE(ADDRESS(1,MATCH(M$3,INDIRECT("'DA Injection'!"&amp;"2:2"),0)+1),"$1","")&amp;":"&amp;SUBSTITUTE(ADDRESS(1,MATCH(M$3,INDIRECT("'DA Injection'!"&amp;"2:2"),0)+1),"$1","")),'DA Injection'!$P:$P,"Plan",'DA Injection'!$G:$G,$B32))*$F32</f>
        <v>0</v>
      </c>
      <c r="N32" s="284">
        <f ca="1">(SUMIFS(INDIRECT("'DA Injection'!"&amp;SUBSTITUTE(ADDRESS(1,MATCH(N$3,INDIRECT("'DA Injection'!"&amp;"2:2"),0)),"$1","")&amp;":"&amp;SUBSTITUTE(ADDRESS(1,MATCH(N$3,INDIRECT("'DA Injection'!"&amp;"2:2"),0)),"$1","")),'DA Injection'!$P:$P,"Plan",'DA Injection'!$G:$G,$B32)+SUMIFS(INDIRECT("'DA Injection'!"&amp;SUBSTITUTE(ADDRESS(1,MATCH(N$3,INDIRECT("'DA Injection'!"&amp;"2:2"),0)+1),"$1","")&amp;":"&amp;SUBSTITUTE(ADDRESS(1,MATCH(N$3,INDIRECT("'DA Injection'!"&amp;"2:2"),0)+1),"$1","")),'DA Injection'!$P:$P,"Plan",'DA Injection'!$G:$G,$B32))*$F32</f>
        <v>0</v>
      </c>
      <c r="O32" s="284">
        <f ca="1">(SUMIFS(INDIRECT("'DA Injection'!"&amp;SUBSTITUTE(ADDRESS(1,MATCH(O$3,INDIRECT("'DA Injection'!"&amp;"2:2"),0)),"$1","")&amp;":"&amp;SUBSTITUTE(ADDRESS(1,MATCH(O$3,INDIRECT("'DA Injection'!"&amp;"2:2"),0)),"$1","")),'DA Injection'!$P:$P,"Plan",'DA Injection'!$G:$G,$B32)+SUMIFS(INDIRECT("'DA Injection'!"&amp;SUBSTITUTE(ADDRESS(1,MATCH(O$3,INDIRECT("'DA Injection'!"&amp;"2:2"),0)+1),"$1","")&amp;":"&amp;SUBSTITUTE(ADDRESS(1,MATCH(O$3,INDIRECT("'DA Injection'!"&amp;"2:2"),0)+1),"$1","")),'DA Injection'!$P:$P,"Plan",'DA Injection'!$G:$G,$B32))*$F32</f>
        <v>0</v>
      </c>
      <c r="P32" s="284">
        <f ca="1">(SUMIFS(INDIRECT("'DA Injection'!"&amp;SUBSTITUTE(ADDRESS(1,MATCH(P$3,INDIRECT("'DA Injection'!"&amp;"2:2"),0)),"$1","")&amp;":"&amp;SUBSTITUTE(ADDRESS(1,MATCH(P$3,INDIRECT("'DA Injection'!"&amp;"2:2"),0)),"$1","")),'DA Injection'!$P:$P,"Plan",'DA Injection'!$G:$G,$B32)+SUMIFS(INDIRECT("'DA Injection'!"&amp;SUBSTITUTE(ADDRESS(1,MATCH(P$3,INDIRECT("'DA Injection'!"&amp;"2:2"),0)+1),"$1","")&amp;":"&amp;SUBSTITUTE(ADDRESS(1,MATCH(P$3,INDIRECT("'DA Injection'!"&amp;"2:2"),0)+1),"$1","")),'DA Injection'!$P:$P,"Plan",'DA Injection'!$G:$G,$B32))*$F32</f>
        <v>0</v>
      </c>
      <c r="Q32" s="284">
        <f ca="1">(SUMIFS(INDIRECT("'DA Injection'!"&amp;SUBSTITUTE(ADDRESS(1,MATCH(Q$3,INDIRECT("'DA Injection'!"&amp;"2:2"),0)),"$1","")&amp;":"&amp;SUBSTITUTE(ADDRESS(1,MATCH(Q$3,INDIRECT("'DA Injection'!"&amp;"2:2"),0)),"$1","")),'DA Injection'!$P:$P,"Plan",'DA Injection'!$G:$G,$B32)+SUMIFS(INDIRECT("'DA Injection'!"&amp;SUBSTITUTE(ADDRESS(1,MATCH(Q$3,INDIRECT("'DA Injection'!"&amp;"2:2"),0)+1),"$1","")&amp;":"&amp;SUBSTITUTE(ADDRESS(1,MATCH(Q$3,INDIRECT("'DA Injection'!"&amp;"2:2"),0)+1),"$1","")),'DA Injection'!$P:$P,"Plan",'DA Injection'!$G:$G,$B32))*$F32</f>
        <v>0</v>
      </c>
      <c r="R32" s="284"/>
    </row>
    <row r="33" spans="2:18" hidden="1">
      <c r="B33" s="282" t="s">
        <v>179</v>
      </c>
      <c r="C33" s="282">
        <v>10</v>
      </c>
      <c r="D33" s="205" t="s">
        <v>1026</v>
      </c>
      <c r="E33" s="205" t="s">
        <v>1027</v>
      </c>
      <c r="F33" s="205">
        <v>9.0909090909090905E-3</v>
      </c>
      <c r="G33" s="367">
        <f t="shared" ca="1" si="1"/>
        <v>17.102137767220899</v>
      </c>
      <c r="H33" s="284">
        <f ca="1">(SUMIFS(INDIRECT("'DA Injection'!"&amp;SUBSTITUTE(ADDRESS(1,MATCH(H$3,INDIRECT("'DA Injection'!"&amp;"2:2"),0)),"$1","")&amp;":"&amp;SUBSTITUTE(ADDRESS(1,MATCH(H$3,INDIRECT("'DA Injection'!"&amp;"2:2"),0)),"$1","")),'DA Injection'!$P:$P,"Plan",'DA Injection'!$G:$G,$B33)+SUMIFS(INDIRECT("'DA Injection'!"&amp;SUBSTITUTE(ADDRESS(1,MATCH(H$3,INDIRECT("'DA Injection'!"&amp;"2:2"),0)+1),"$1","")&amp;":"&amp;SUBSTITUTE(ADDRESS(1,MATCH(H$3,INDIRECT("'DA Injection'!"&amp;"2:2"),0)+1),"$1","")),'DA Injection'!$P:$P,"Plan",'DA Injection'!$G:$G,$B33))*$F33</f>
        <v>0</v>
      </c>
      <c r="I33" s="284">
        <f ca="1">(SUMIFS(INDIRECT("'DA Injection'!"&amp;SUBSTITUTE(ADDRESS(1,MATCH(I$3,INDIRECT("'DA Injection'!"&amp;"2:2"),0)),"$1","")&amp;":"&amp;SUBSTITUTE(ADDRESS(1,MATCH(I$3,INDIRECT("'DA Injection'!"&amp;"2:2"),0)),"$1","")),'DA Injection'!$P:$P,"Plan",'DA Injection'!$G:$G,$B33)+SUMIFS(INDIRECT("'DA Injection'!"&amp;SUBSTITUTE(ADDRESS(1,MATCH(I$3,INDIRECT("'DA Injection'!"&amp;"2:2"),0)+1),"$1","")&amp;":"&amp;SUBSTITUTE(ADDRESS(1,MATCH(I$3,INDIRECT("'DA Injection'!"&amp;"2:2"),0)+1),"$1","")),'DA Injection'!$P:$P,"Plan",'DA Injection'!$G:$G,$B33))*$F33</f>
        <v>0</v>
      </c>
      <c r="J33" s="284">
        <f ca="1">(SUMIFS(INDIRECT("'DA Injection'!"&amp;SUBSTITUTE(ADDRESS(1,MATCH(J$3,INDIRECT("'DA Injection'!"&amp;"2:2"),0)),"$1","")&amp;":"&amp;SUBSTITUTE(ADDRESS(1,MATCH(J$3,INDIRECT("'DA Injection'!"&amp;"2:2"),0)),"$1","")),'DA Injection'!$P:$P,"Plan",'DA Injection'!$G:$G,$B33)+SUMIFS(INDIRECT("'DA Injection'!"&amp;SUBSTITUTE(ADDRESS(1,MATCH(J$3,INDIRECT("'DA Injection'!"&amp;"2:2"),0)+1),"$1","")&amp;":"&amp;SUBSTITUTE(ADDRESS(1,MATCH(J$3,INDIRECT("'DA Injection'!"&amp;"2:2"),0)+1),"$1","")),'DA Injection'!$P:$P,"Plan",'DA Injection'!$G:$G,$B33))*$F33</f>
        <v>0</v>
      </c>
      <c r="K33" s="284">
        <f ca="1">(SUMIFS(INDIRECT("'DA Injection'!"&amp;SUBSTITUTE(ADDRESS(1,MATCH(K$3,INDIRECT("'DA Injection'!"&amp;"2:2"),0)),"$1","")&amp;":"&amp;SUBSTITUTE(ADDRESS(1,MATCH(K$3,INDIRECT("'DA Injection'!"&amp;"2:2"),0)),"$1","")),'DA Injection'!$P:$P,"Plan",'DA Injection'!$G:$G,$B33)+SUMIFS(INDIRECT("'DA Injection'!"&amp;SUBSTITUTE(ADDRESS(1,MATCH(K$3,INDIRECT("'DA Injection'!"&amp;"2:2"),0)+1),"$1","")&amp;":"&amp;SUBSTITUTE(ADDRESS(1,MATCH(K$3,INDIRECT("'DA Injection'!"&amp;"2:2"),0)+1),"$1","")),'DA Injection'!$P:$P,"Plan",'DA Injection'!$G:$G,$B33))*$F33</f>
        <v>17.102137767220899</v>
      </c>
      <c r="L33" s="284">
        <f ca="1">(SUMIFS(INDIRECT("'DA Injection'!"&amp;SUBSTITUTE(ADDRESS(1,MATCH(L$3,INDIRECT("'DA Injection'!"&amp;"2:2"),0)),"$1","")&amp;":"&amp;SUBSTITUTE(ADDRESS(1,MATCH(L$3,INDIRECT("'DA Injection'!"&amp;"2:2"),0)),"$1","")),'DA Injection'!$P:$P,"Plan",'DA Injection'!$G:$G,$B33)+SUMIFS(INDIRECT("'DA Injection'!"&amp;SUBSTITUTE(ADDRESS(1,MATCH(L$3,INDIRECT("'DA Injection'!"&amp;"2:2"),0)+1),"$1","")&amp;":"&amp;SUBSTITUTE(ADDRESS(1,MATCH(L$3,INDIRECT("'DA Injection'!"&amp;"2:2"),0)+1),"$1","")),'DA Injection'!$P:$P,"Plan",'DA Injection'!$G:$G,$B33))*$F33</f>
        <v>0</v>
      </c>
      <c r="M33" s="284">
        <f ca="1">(SUMIFS(INDIRECT("'DA Injection'!"&amp;SUBSTITUTE(ADDRESS(1,MATCH(M$3,INDIRECT("'DA Injection'!"&amp;"2:2"),0)),"$1","")&amp;":"&amp;SUBSTITUTE(ADDRESS(1,MATCH(M$3,INDIRECT("'DA Injection'!"&amp;"2:2"),0)),"$1","")),'DA Injection'!$P:$P,"Plan",'DA Injection'!$G:$G,$B33)+SUMIFS(INDIRECT("'DA Injection'!"&amp;SUBSTITUTE(ADDRESS(1,MATCH(M$3,INDIRECT("'DA Injection'!"&amp;"2:2"),0)+1),"$1","")&amp;":"&amp;SUBSTITUTE(ADDRESS(1,MATCH(M$3,INDIRECT("'DA Injection'!"&amp;"2:2"),0)+1),"$1","")),'DA Injection'!$P:$P,"Plan",'DA Injection'!$G:$G,$B33))*$F33</f>
        <v>0</v>
      </c>
      <c r="N33" s="284">
        <f ca="1">(SUMIFS(INDIRECT("'DA Injection'!"&amp;SUBSTITUTE(ADDRESS(1,MATCH(N$3,INDIRECT("'DA Injection'!"&amp;"2:2"),0)),"$1","")&amp;":"&amp;SUBSTITUTE(ADDRESS(1,MATCH(N$3,INDIRECT("'DA Injection'!"&amp;"2:2"),0)),"$1","")),'DA Injection'!$P:$P,"Plan",'DA Injection'!$G:$G,$B33)+SUMIFS(INDIRECT("'DA Injection'!"&amp;SUBSTITUTE(ADDRESS(1,MATCH(N$3,INDIRECT("'DA Injection'!"&amp;"2:2"),0)+1),"$1","")&amp;":"&amp;SUBSTITUTE(ADDRESS(1,MATCH(N$3,INDIRECT("'DA Injection'!"&amp;"2:2"),0)+1),"$1","")),'DA Injection'!$P:$P,"Plan",'DA Injection'!$G:$G,$B33))*$F33</f>
        <v>0</v>
      </c>
      <c r="O33" s="284">
        <f ca="1">(SUMIFS(INDIRECT("'DA Injection'!"&amp;SUBSTITUTE(ADDRESS(1,MATCH(O$3,INDIRECT("'DA Injection'!"&amp;"2:2"),0)),"$1","")&amp;":"&amp;SUBSTITUTE(ADDRESS(1,MATCH(O$3,INDIRECT("'DA Injection'!"&amp;"2:2"),0)),"$1","")),'DA Injection'!$P:$P,"Plan",'DA Injection'!$G:$G,$B33)+SUMIFS(INDIRECT("'DA Injection'!"&amp;SUBSTITUTE(ADDRESS(1,MATCH(O$3,INDIRECT("'DA Injection'!"&amp;"2:2"),0)+1),"$1","")&amp;":"&amp;SUBSTITUTE(ADDRESS(1,MATCH(O$3,INDIRECT("'DA Injection'!"&amp;"2:2"),0)+1),"$1","")),'DA Injection'!$P:$P,"Plan",'DA Injection'!$G:$G,$B33))*$F33</f>
        <v>0</v>
      </c>
      <c r="P33" s="284">
        <f ca="1">(SUMIFS(INDIRECT("'DA Injection'!"&amp;SUBSTITUTE(ADDRESS(1,MATCH(P$3,INDIRECT("'DA Injection'!"&amp;"2:2"),0)),"$1","")&amp;":"&amp;SUBSTITUTE(ADDRESS(1,MATCH(P$3,INDIRECT("'DA Injection'!"&amp;"2:2"),0)),"$1","")),'DA Injection'!$P:$P,"Plan",'DA Injection'!$G:$G,$B33)+SUMIFS(INDIRECT("'DA Injection'!"&amp;SUBSTITUTE(ADDRESS(1,MATCH(P$3,INDIRECT("'DA Injection'!"&amp;"2:2"),0)+1),"$1","")&amp;":"&amp;SUBSTITUTE(ADDRESS(1,MATCH(P$3,INDIRECT("'DA Injection'!"&amp;"2:2"),0)+1),"$1","")),'DA Injection'!$P:$P,"Plan",'DA Injection'!$G:$G,$B33))*$F33</f>
        <v>0</v>
      </c>
      <c r="Q33" s="284">
        <f ca="1">(SUMIFS(INDIRECT("'DA Injection'!"&amp;SUBSTITUTE(ADDRESS(1,MATCH(Q$3,INDIRECT("'DA Injection'!"&amp;"2:2"),0)),"$1","")&amp;":"&amp;SUBSTITUTE(ADDRESS(1,MATCH(Q$3,INDIRECT("'DA Injection'!"&amp;"2:2"),0)),"$1","")),'DA Injection'!$P:$P,"Plan",'DA Injection'!$G:$G,$B33)+SUMIFS(INDIRECT("'DA Injection'!"&amp;SUBSTITUTE(ADDRESS(1,MATCH(Q$3,INDIRECT("'DA Injection'!"&amp;"2:2"),0)+1),"$1","")&amp;":"&amp;SUBSTITUTE(ADDRESS(1,MATCH(Q$3,INDIRECT("'DA Injection'!"&amp;"2:2"),0)+1),"$1","")),'DA Injection'!$P:$P,"Plan",'DA Injection'!$G:$G,$B33))*$F33</f>
        <v>0</v>
      </c>
      <c r="R33" s="284"/>
    </row>
    <row r="34" spans="2:18" hidden="1">
      <c r="B34" s="282" t="s">
        <v>217</v>
      </c>
      <c r="C34" s="282">
        <v>10</v>
      </c>
      <c r="D34" s="205" t="s">
        <v>1026</v>
      </c>
      <c r="E34" s="205" t="s">
        <v>1027</v>
      </c>
      <c r="F34" s="205">
        <v>9.0909090909090905E-3</v>
      </c>
      <c r="G34" s="367">
        <f t="shared" ca="1" si="1"/>
        <v>0</v>
      </c>
      <c r="H34" s="284">
        <f ca="1">(SUMIFS(INDIRECT("'DA Injection'!"&amp;SUBSTITUTE(ADDRESS(1,MATCH(H$3,INDIRECT("'DA Injection'!"&amp;"2:2"),0)),"$1","")&amp;":"&amp;SUBSTITUTE(ADDRESS(1,MATCH(H$3,INDIRECT("'DA Injection'!"&amp;"2:2"),0)),"$1","")),'DA Injection'!$P:$P,"Plan",'DA Injection'!$G:$G,$B34)+SUMIFS(INDIRECT("'DA Injection'!"&amp;SUBSTITUTE(ADDRESS(1,MATCH(H$3,INDIRECT("'DA Injection'!"&amp;"2:2"),0)+1),"$1","")&amp;":"&amp;SUBSTITUTE(ADDRESS(1,MATCH(H$3,INDIRECT("'DA Injection'!"&amp;"2:2"),0)+1),"$1","")),'DA Injection'!$P:$P,"Plan",'DA Injection'!$G:$G,$B34))*$F34</f>
        <v>0</v>
      </c>
      <c r="I34" s="284">
        <f ca="1">(SUMIFS(INDIRECT("'DA Injection'!"&amp;SUBSTITUTE(ADDRESS(1,MATCH(I$3,INDIRECT("'DA Injection'!"&amp;"2:2"),0)),"$1","")&amp;":"&amp;SUBSTITUTE(ADDRESS(1,MATCH(I$3,INDIRECT("'DA Injection'!"&amp;"2:2"),0)),"$1","")),'DA Injection'!$P:$P,"Plan",'DA Injection'!$G:$G,$B34)+SUMIFS(INDIRECT("'DA Injection'!"&amp;SUBSTITUTE(ADDRESS(1,MATCH(I$3,INDIRECT("'DA Injection'!"&amp;"2:2"),0)+1),"$1","")&amp;":"&amp;SUBSTITUTE(ADDRESS(1,MATCH(I$3,INDIRECT("'DA Injection'!"&amp;"2:2"),0)+1),"$1","")),'DA Injection'!$P:$P,"Plan",'DA Injection'!$G:$G,$B34))*$F34</f>
        <v>0</v>
      </c>
      <c r="J34" s="284">
        <f ca="1">(SUMIFS(INDIRECT("'DA Injection'!"&amp;SUBSTITUTE(ADDRESS(1,MATCH(J$3,INDIRECT("'DA Injection'!"&amp;"2:2"),0)),"$1","")&amp;":"&amp;SUBSTITUTE(ADDRESS(1,MATCH(J$3,INDIRECT("'DA Injection'!"&amp;"2:2"),0)),"$1","")),'DA Injection'!$P:$P,"Plan",'DA Injection'!$G:$G,$B34)+SUMIFS(INDIRECT("'DA Injection'!"&amp;SUBSTITUTE(ADDRESS(1,MATCH(J$3,INDIRECT("'DA Injection'!"&amp;"2:2"),0)+1),"$1","")&amp;":"&amp;SUBSTITUTE(ADDRESS(1,MATCH(J$3,INDIRECT("'DA Injection'!"&amp;"2:2"),0)+1),"$1","")),'DA Injection'!$P:$P,"Plan",'DA Injection'!$G:$G,$B34))*$F34</f>
        <v>0</v>
      </c>
      <c r="K34" s="284">
        <f ca="1">(SUMIFS(INDIRECT("'DA Injection'!"&amp;SUBSTITUTE(ADDRESS(1,MATCH(K$3,INDIRECT("'DA Injection'!"&amp;"2:2"),0)),"$1","")&amp;":"&amp;SUBSTITUTE(ADDRESS(1,MATCH(K$3,INDIRECT("'DA Injection'!"&amp;"2:2"),0)),"$1","")),'DA Injection'!$P:$P,"Plan",'DA Injection'!$G:$G,$B34)+SUMIFS(INDIRECT("'DA Injection'!"&amp;SUBSTITUTE(ADDRESS(1,MATCH(K$3,INDIRECT("'DA Injection'!"&amp;"2:2"),0)+1),"$1","")&amp;":"&amp;SUBSTITUTE(ADDRESS(1,MATCH(K$3,INDIRECT("'DA Injection'!"&amp;"2:2"),0)+1),"$1","")),'DA Injection'!$P:$P,"Plan",'DA Injection'!$G:$G,$B34))*$F34</f>
        <v>0</v>
      </c>
      <c r="L34" s="284">
        <f ca="1">(SUMIFS(INDIRECT("'DA Injection'!"&amp;SUBSTITUTE(ADDRESS(1,MATCH(L$3,INDIRECT("'DA Injection'!"&amp;"2:2"),0)),"$1","")&amp;":"&amp;SUBSTITUTE(ADDRESS(1,MATCH(L$3,INDIRECT("'DA Injection'!"&amp;"2:2"),0)),"$1","")),'DA Injection'!$P:$P,"Plan",'DA Injection'!$G:$G,$B34)+SUMIFS(INDIRECT("'DA Injection'!"&amp;SUBSTITUTE(ADDRESS(1,MATCH(L$3,INDIRECT("'DA Injection'!"&amp;"2:2"),0)+1),"$1","")&amp;":"&amp;SUBSTITUTE(ADDRESS(1,MATCH(L$3,INDIRECT("'DA Injection'!"&amp;"2:2"),0)+1),"$1","")),'DA Injection'!$P:$P,"Plan",'DA Injection'!$G:$G,$B34))*$F34</f>
        <v>0</v>
      </c>
      <c r="M34" s="284">
        <f ca="1">(SUMIFS(INDIRECT("'DA Injection'!"&amp;SUBSTITUTE(ADDRESS(1,MATCH(M$3,INDIRECT("'DA Injection'!"&amp;"2:2"),0)),"$1","")&amp;":"&amp;SUBSTITUTE(ADDRESS(1,MATCH(M$3,INDIRECT("'DA Injection'!"&amp;"2:2"),0)),"$1","")),'DA Injection'!$P:$P,"Plan",'DA Injection'!$G:$G,$B34)+SUMIFS(INDIRECT("'DA Injection'!"&amp;SUBSTITUTE(ADDRESS(1,MATCH(M$3,INDIRECT("'DA Injection'!"&amp;"2:2"),0)+1),"$1","")&amp;":"&amp;SUBSTITUTE(ADDRESS(1,MATCH(M$3,INDIRECT("'DA Injection'!"&amp;"2:2"),0)+1),"$1","")),'DA Injection'!$P:$P,"Plan",'DA Injection'!$G:$G,$B34))*$F34</f>
        <v>0</v>
      </c>
      <c r="N34" s="284">
        <f ca="1">(SUMIFS(INDIRECT("'DA Injection'!"&amp;SUBSTITUTE(ADDRESS(1,MATCH(N$3,INDIRECT("'DA Injection'!"&amp;"2:2"),0)),"$1","")&amp;":"&amp;SUBSTITUTE(ADDRESS(1,MATCH(N$3,INDIRECT("'DA Injection'!"&amp;"2:2"),0)),"$1","")),'DA Injection'!$P:$P,"Plan",'DA Injection'!$G:$G,$B34)+SUMIFS(INDIRECT("'DA Injection'!"&amp;SUBSTITUTE(ADDRESS(1,MATCH(N$3,INDIRECT("'DA Injection'!"&amp;"2:2"),0)+1),"$1","")&amp;":"&amp;SUBSTITUTE(ADDRESS(1,MATCH(N$3,INDIRECT("'DA Injection'!"&amp;"2:2"),0)+1),"$1","")),'DA Injection'!$P:$P,"Plan",'DA Injection'!$G:$G,$B34))*$F34</f>
        <v>0</v>
      </c>
      <c r="O34" s="284">
        <f ca="1">(SUMIFS(INDIRECT("'DA Injection'!"&amp;SUBSTITUTE(ADDRESS(1,MATCH(O$3,INDIRECT("'DA Injection'!"&amp;"2:2"),0)),"$1","")&amp;":"&amp;SUBSTITUTE(ADDRESS(1,MATCH(O$3,INDIRECT("'DA Injection'!"&amp;"2:2"),0)),"$1","")),'DA Injection'!$P:$P,"Plan",'DA Injection'!$G:$G,$B34)+SUMIFS(INDIRECT("'DA Injection'!"&amp;SUBSTITUTE(ADDRESS(1,MATCH(O$3,INDIRECT("'DA Injection'!"&amp;"2:2"),0)+1),"$1","")&amp;":"&amp;SUBSTITUTE(ADDRESS(1,MATCH(O$3,INDIRECT("'DA Injection'!"&amp;"2:2"),0)+1),"$1","")),'DA Injection'!$P:$P,"Plan",'DA Injection'!$G:$G,$B34))*$F34</f>
        <v>0</v>
      </c>
      <c r="P34" s="284">
        <f ca="1">(SUMIFS(INDIRECT("'DA Injection'!"&amp;SUBSTITUTE(ADDRESS(1,MATCH(P$3,INDIRECT("'DA Injection'!"&amp;"2:2"),0)),"$1","")&amp;":"&amp;SUBSTITUTE(ADDRESS(1,MATCH(P$3,INDIRECT("'DA Injection'!"&amp;"2:2"),0)),"$1","")),'DA Injection'!$P:$P,"Plan",'DA Injection'!$G:$G,$B34)+SUMIFS(INDIRECT("'DA Injection'!"&amp;SUBSTITUTE(ADDRESS(1,MATCH(P$3,INDIRECT("'DA Injection'!"&amp;"2:2"),0)+1),"$1","")&amp;":"&amp;SUBSTITUTE(ADDRESS(1,MATCH(P$3,INDIRECT("'DA Injection'!"&amp;"2:2"),0)+1),"$1","")),'DA Injection'!$P:$P,"Plan",'DA Injection'!$G:$G,$B34))*$F34</f>
        <v>0</v>
      </c>
      <c r="Q34" s="284">
        <f ca="1">(SUMIFS(INDIRECT("'DA Injection'!"&amp;SUBSTITUTE(ADDRESS(1,MATCH(Q$3,INDIRECT("'DA Injection'!"&amp;"2:2"),0)),"$1","")&amp;":"&amp;SUBSTITUTE(ADDRESS(1,MATCH(Q$3,INDIRECT("'DA Injection'!"&amp;"2:2"),0)),"$1","")),'DA Injection'!$P:$P,"Plan",'DA Injection'!$G:$G,$B34)+SUMIFS(INDIRECT("'DA Injection'!"&amp;SUBSTITUTE(ADDRESS(1,MATCH(Q$3,INDIRECT("'DA Injection'!"&amp;"2:2"),0)+1),"$1","")&amp;":"&amp;SUBSTITUTE(ADDRESS(1,MATCH(Q$3,INDIRECT("'DA Injection'!"&amp;"2:2"),0)+1),"$1","")),'DA Injection'!$P:$P,"Plan",'DA Injection'!$G:$G,$B34))*$F34</f>
        <v>0</v>
      </c>
      <c r="R34" s="284"/>
    </row>
    <row r="35" spans="2:18" hidden="1">
      <c r="B35" s="282" t="s">
        <v>178</v>
      </c>
      <c r="C35" s="282">
        <v>10</v>
      </c>
      <c r="D35" s="205" t="s">
        <v>1026</v>
      </c>
      <c r="E35" s="205" t="s">
        <v>1027</v>
      </c>
      <c r="F35" s="205">
        <v>9.0909090909090905E-3</v>
      </c>
      <c r="G35" s="367">
        <f t="shared" ca="1" si="1"/>
        <v>0</v>
      </c>
      <c r="H35" s="284">
        <f ca="1">(SUMIFS(INDIRECT("'DA Injection'!"&amp;SUBSTITUTE(ADDRESS(1,MATCH(H$3,INDIRECT("'DA Injection'!"&amp;"2:2"),0)),"$1","")&amp;":"&amp;SUBSTITUTE(ADDRESS(1,MATCH(H$3,INDIRECT("'DA Injection'!"&amp;"2:2"),0)),"$1","")),'DA Injection'!$P:$P,"Plan",'DA Injection'!$G:$G,$B35)+SUMIFS(INDIRECT("'DA Injection'!"&amp;SUBSTITUTE(ADDRESS(1,MATCH(H$3,INDIRECT("'DA Injection'!"&amp;"2:2"),0)+1),"$1","")&amp;":"&amp;SUBSTITUTE(ADDRESS(1,MATCH(H$3,INDIRECT("'DA Injection'!"&amp;"2:2"),0)+1),"$1","")),'DA Injection'!$P:$P,"Plan",'DA Injection'!$G:$G,$B35))*$F35</f>
        <v>0</v>
      </c>
      <c r="I35" s="284">
        <f ca="1">(SUMIFS(INDIRECT("'DA Injection'!"&amp;SUBSTITUTE(ADDRESS(1,MATCH(I$3,INDIRECT("'DA Injection'!"&amp;"2:2"),0)),"$1","")&amp;":"&amp;SUBSTITUTE(ADDRESS(1,MATCH(I$3,INDIRECT("'DA Injection'!"&amp;"2:2"),0)),"$1","")),'DA Injection'!$P:$P,"Plan",'DA Injection'!$G:$G,$B35)+SUMIFS(INDIRECT("'DA Injection'!"&amp;SUBSTITUTE(ADDRESS(1,MATCH(I$3,INDIRECT("'DA Injection'!"&amp;"2:2"),0)+1),"$1","")&amp;":"&amp;SUBSTITUTE(ADDRESS(1,MATCH(I$3,INDIRECT("'DA Injection'!"&amp;"2:2"),0)+1),"$1","")),'DA Injection'!$P:$P,"Plan",'DA Injection'!$G:$G,$B35))*$F35</f>
        <v>0</v>
      </c>
      <c r="J35" s="284">
        <f ca="1">(SUMIFS(INDIRECT("'DA Injection'!"&amp;SUBSTITUTE(ADDRESS(1,MATCH(J$3,INDIRECT("'DA Injection'!"&amp;"2:2"),0)),"$1","")&amp;":"&amp;SUBSTITUTE(ADDRESS(1,MATCH(J$3,INDIRECT("'DA Injection'!"&amp;"2:2"),0)),"$1","")),'DA Injection'!$P:$P,"Plan",'DA Injection'!$G:$G,$B35)+SUMIFS(INDIRECT("'DA Injection'!"&amp;SUBSTITUTE(ADDRESS(1,MATCH(J$3,INDIRECT("'DA Injection'!"&amp;"2:2"),0)+1),"$1","")&amp;":"&amp;SUBSTITUTE(ADDRESS(1,MATCH(J$3,INDIRECT("'DA Injection'!"&amp;"2:2"),0)+1),"$1","")),'DA Injection'!$P:$P,"Plan",'DA Injection'!$G:$G,$B35))*$F35</f>
        <v>0</v>
      </c>
      <c r="K35" s="284">
        <f ca="1">(SUMIFS(INDIRECT("'DA Injection'!"&amp;SUBSTITUTE(ADDRESS(1,MATCH(K$3,INDIRECT("'DA Injection'!"&amp;"2:2"),0)),"$1","")&amp;":"&amp;SUBSTITUTE(ADDRESS(1,MATCH(K$3,INDIRECT("'DA Injection'!"&amp;"2:2"),0)),"$1","")),'DA Injection'!$P:$P,"Plan",'DA Injection'!$G:$G,$B35)+SUMIFS(INDIRECT("'DA Injection'!"&amp;SUBSTITUTE(ADDRESS(1,MATCH(K$3,INDIRECT("'DA Injection'!"&amp;"2:2"),0)+1),"$1","")&amp;":"&amp;SUBSTITUTE(ADDRESS(1,MATCH(K$3,INDIRECT("'DA Injection'!"&amp;"2:2"),0)+1),"$1","")),'DA Injection'!$P:$P,"Plan",'DA Injection'!$G:$G,$B35))*$F35</f>
        <v>0</v>
      </c>
      <c r="L35" s="284">
        <f ca="1">(SUMIFS(INDIRECT("'DA Injection'!"&amp;SUBSTITUTE(ADDRESS(1,MATCH(L$3,INDIRECT("'DA Injection'!"&amp;"2:2"),0)),"$1","")&amp;":"&amp;SUBSTITUTE(ADDRESS(1,MATCH(L$3,INDIRECT("'DA Injection'!"&amp;"2:2"),0)),"$1","")),'DA Injection'!$P:$P,"Plan",'DA Injection'!$G:$G,$B35)+SUMIFS(INDIRECT("'DA Injection'!"&amp;SUBSTITUTE(ADDRESS(1,MATCH(L$3,INDIRECT("'DA Injection'!"&amp;"2:2"),0)+1),"$1","")&amp;":"&amp;SUBSTITUTE(ADDRESS(1,MATCH(L$3,INDIRECT("'DA Injection'!"&amp;"2:2"),0)+1),"$1","")),'DA Injection'!$P:$P,"Plan",'DA Injection'!$G:$G,$B35))*$F35</f>
        <v>0</v>
      </c>
      <c r="M35" s="284">
        <f ca="1">(SUMIFS(INDIRECT("'DA Injection'!"&amp;SUBSTITUTE(ADDRESS(1,MATCH(M$3,INDIRECT("'DA Injection'!"&amp;"2:2"),0)),"$1","")&amp;":"&amp;SUBSTITUTE(ADDRESS(1,MATCH(M$3,INDIRECT("'DA Injection'!"&amp;"2:2"),0)),"$1","")),'DA Injection'!$P:$P,"Plan",'DA Injection'!$G:$G,$B35)+SUMIFS(INDIRECT("'DA Injection'!"&amp;SUBSTITUTE(ADDRESS(1,MATCH(M$3,INDIRECT("'DA Injection'!"&amp;"2:2"),0)+1),"$1","")&amp;":"&amp;SUBSTITUTE(ADDRESS(1,MATCH(M$3,INDIRECT("'DA Injection'!"&amp;"2:2"),0)+1),"$1","")),'DA Injection'!$P:$P,"Plan",'DA Injection'!$G:$G,$B35))*$F35</f>
        <v>0</v>
      </c>
      <c r="N35" s="284">
        <f ca="1">(SUMIFS(INDIRECT("'DA Injection'!"&amp;SUBSTITUTE(ADDRESS(1,MATCH(N$3,INDIRECT("'DA Injection'!"&amp;"2:2"),0)),"$1","")&amp;":"&amp;SUBSTITUTE(ADDRESS(1,MATCH(N$3,INDIRECT("'DA Injection'!"&amp;"2:2"),0)),"$1","")),'DA Injection'!$P:$P,"Plan",'DA Injection'!$G:$G,$B35)+SUMIFS(INDIRECT("'DA Injection'!"&amp;SUBSTITUTE(ADDRESS(1,MATCH(N$3,INDIRECT("'DA Injection'!"&amp;"2:2"),0)+1),"$1","")&amp;":"&amp;SUBSTITUTE(ADDRESS(1,MATCH(N$3,INDIRECT("'DA Injection'!"&amp;"2:2"),0)+1),"$1","")),'DA Injection'!$P:$P,"Plan",'DA Injection'!$G:$G,$B35))*$F35</f>
        <v>0</v>
      </c>
      <c r="O35" s="284">
        <f ca="1">(SUMIFS(INDIRECT("'DA Injection'!"&amp;SUBSTITUTE(ADDRESS(1,MATCH(O$3,INDIRECT("'DA Injection'!"&amp;"2:2"),0)),"$1","")&amp;":"&amp;SUBSTITUTE(ADDRESS(1,MATCH(O$3,INDIRECT("'DA Injection'!"&amp;"2:2"),0)),"$1","")),'DA Injection'!$P:$P,"Plan",'DA Injection'!$G:$G,$B35)+SUMIFS(INDIRECT("'DA Injection'!"&amp;SUBSTITUTE(ADDRESS(1,MATCH(O$3,INDIRECT("'DA Injection'!"&amp;"2:2"),0)+1),"$1","")&amp;":"&amp;SUBSTITUTE(ADDRESS(1,MATCH(O$3,INDIRECT("'DA Injection'!"&amp;"2:2"),0)+1),"$1","")),'DA Injection'!$P:$P,"Plan",'DA Injection'!$G:$G,$B35))*$F35</f>
        <v>0</v>
      </c>
      <c r="P35" s="284">
        <f ca="1">(SUMIFS(INDIRECT("'DA Injection'!"&amp;SUBSTITUTE(ADDRESS(1,MATCH(P$3,INDIRECT("'DA Injection'!"&amp;"2:2"),0)),"$1","")&amp;":"&amp;SUBSTITUTE(ADDRESS(1,MATCH(P$3,INDIRECT("'DA Injection'!"&amp;"2:2"),0)),"$1","")),'DA Injection'!$P:$P,"Plan",'DA Injection'!$G:$G,$B35)+SUMIFS(INDIRECT("'DA Injection'!"&amp;SUBSTITUTE(ADDRESS(1,MATCH(P$3,INDIRECT("'DA Injection'!"&amp;"2:2"),0)+1),"$1","")&amp;":"&amp;SUBSTITUTE(ADDRESS(1,MATCH(P$3,INDIRECT("'DA Injection'!"&amp;"2:2"),0)+1),"$1","")),'DA Injection'!$P:$P,"Plan",'DA Injection'!$G:$G,$B35))*$F35</f>
        <v>0</v>
      </c>
      <c r="Q35" s="284">
        <f ca="1">(SUMIFS(INDIRECT("'DA Injection'!"&amp;SUBSTITUTE(ADDRESS(1,MATCH(Q$3,INDIRECT("'DA Injection'!"&amp;"2:2"),0)),"$1","")&amp;":"&amp;SUBSTITUTE(ADDRESS(1,MATCH(Q$3,INDIRECT("'DA Injection'!"&amp;"2:2"),0)),"$1","")),'DA Injection'!$P:$P,"Plan",'DA Injection'!$G:$G,$B35)+SUMIFS(INDIRECT("'DA Injection'!"&amp;SUBSTITUTE(ADDRESS(1,MATCH(Q$3,INDIRECT("'DA Injection'!"&amp;"2:2"),0)+1),"$1","")&amp;":"&amp;SUBSTITUTE(ADDRESS(1,MATCH(Q$3,INDIRECT("'DA Injection'!"&amp;"2:2"),0)+1),"$1","")),'DA Injection'!$P:$P,"Plan",'DA Injection'!$G:$G,$B35))*$F35</f>
        <v>0</v>
      </c>
      <c r="R35" s="284"/>
    </row>
    <row r="36" spans="2:18" hidden="1">
      <c r="B36" s="282" t="s">
        <v>180</v>
      </c>
      <c r="C36" s="282">
        <v>11</v>
      </c>
      <c r="D36" s="205" t="s">
        <v>1026</v>
      </c>
      <c r="E36" s="205" t="s">
        <v>1027</v>
      </c>
      <c r="F36" s="205">
        <v>8.3333333333333332E-3</v>
      </c>
      <c r="G36" s="367">
        <f t="shared" ca="1" si="1"/>
        <v>57.89473684210526</v>
      </c>
      <c r="H36" s="284">
        <f ca="1">(SUMIFS(INDIRECT("'DA Injection'!"&amp;SUBSTITUTE(ADDRESS(1,MATCH(H$3,INDIRECT("'DA Injection'!"&amp;"2:2"),0)),"$1","")&amp;":"&amp;SUBSTITUTE(ADDRESS(1,MATCH(H$3,INDIRECT("'DA Injection'!"&amp;"2:2"),0)),"$1","")),'DA Injection'!$P:$P,"Plan",'DA Injection'!$G:$G,$B36)+SUMIFS(INDIRECT("'DA Injection'!"&amp;SUBSTITUTE(ADDRESS(1,MATCH(H$3,INDIRECT("'DA Injection'!"&amp;"2:2"),0)+1),"$1","")&amp;":"&amp;SUBSTITUTE(ADDRESS(1,MATCH(H$3,INDIRECT("'DA Injection'!"&amp;"2:2"),0)+1),"$1","")),'DA Injection'!$P:$P,"Plan",'DA Injection'!$G:$G,$B36))*$F36</f>
        <v>0</v>
      </c>
      <c r="I36" s="284">
        <f ca="1">(SUMIFS(INDIRECT("'DA Injection'!"&amp;SUBSTITUTE(ADDRESS(1,MATCH(I$3,INDIRECT("'DA Injection'!"&amp;"2:2"),0)),"$1","")&amp;":"&amp;SUBSTITUTE(ADDRESS(1,MATCH(I$3,INDIRECT("'DA Injection'!"&amp;"2:2"),0)),"$1","")),'DA Injection'!$P:$P,"Plan",'DA Injection'!$G:$G,$B36)+SUMIFS(INDIRECT("'DA Injection'!"&amp;SUBSTITUTE(ADDRESS(1,MATCH(I$3,INDIRECT("'DA Injection'!"&amp;"2:2"),0)+1),"$1","")&amp;":"&amp;SUBSTITUTE(ADDRESS(1,MATCH(I$3,INDIRECT("'DA Injection'!"&amp;"2:2"),0)+1),"$1","")),'DA Injection'!$P:$P,"Plan",'DA Injection'!$G:$G,$B36))*$F36</f>
        <v>0</v>
      </c>
      <c r="J36" s="284">
        <f ca="1">(SUMIFS(INDIRECT("'DA Injection'!"&amp;SUBSTITUTE(ADDRESS(1,MATCH(J$3,INDIRECT("'DA Injection'!"&amp;"2:2"),0)),"$1","")&amp;":"&amp;SUBSTITUTE(ADDRESS(1,MATCH(J$3,INDIRECT("'DA Injection'!"&amp;"2:2"),0)),"$1","")),'DA Injection'!$P:$P,"Plan",'DA Injection'!$G:$G,$B36)+SUMIFS(INDIRECT("'DA Injection'!"&amp;SUBSTITUTE(ADDRESS(1,MATCH(J$3,INDIRECT("'DA Injection'!"&amp;"2:2"),0)+1),"$1","")&amp;":"&amp;SUBSTITUTE(ADDRESS(1,MATCH(J$3,INDIRECT("'DA Injection'!"&amp;"2:2"),0)+1),"$1","")),'DA Injection'!$P:$P,"Plan",'DA Injection'!$G:$G,$B36))*$F36</f>
        <v>0</v>
      </c>
      <c r="K36" s="284">
        <f ca="1">(SUMIFS(INDIRECT("'DA Injection'!"&amp;SUBSTITUTE(ADDRESS(1,MATCH(K$3,INDIRECT("'DA Injection'!"&amp;"2:2"),0)),"$1","")&amp;":"&amp;SUBSTITUTE(ADDRESS(1,MATCH(K$3,INDIRECT("'DA Injection'!"&amp;"2:2"),0)),"$1","")),'DA Injection'!$P:$P,"Plan",'DA Injection'!$G:$G,$B36)+SUMIFS(INDIRECT("'DA Injection'!"&amp;SUBSTITUTE(ADDRESS(1,MATCH(K$3,INDIRECT("'DA Injection'!"&amp;"2:2"),0)+1),"$1","")&amp;":"&amp;SUBSTITUTE(ADDRESS(1,MATCH(K$3,INDIRECT("'DA Injection'!"&amp;"2:2"),0)+1),"$1","")),'DA Injection'!$P:$P,"Plan",'DA Injection'!$G:$G,$B36))*$F36</f>
        <v>38.596491228070171</v>
      </c>
      <c r="L36" s="284">
        <f ca="1">(SUMIFS(INDIRECT("'DA Injection'!"&amp;SUBSTITUTE(ADDRESS(1,MATCH(L$3,INDIRECT("'DA Injection'!"&amp;"2:2"),0)),"$1","")&amp;":"&amp;SUBSTITUTE(ADDRESS(1,MATCH(L$3,INDIRECT("'DA Injection'!"&amp;"2:2"),0)),"$1","")),'DA Injection'!$P:$P,"Plan",'DA Injection'!$G:$G,$B36)+SUMIFS(INDIRECT("'DA Injection'!"&amp;SUBSTITUTE(ADDRESS(1,MATCH(L$3,INDIRECT("'DA Injection'!"&amp;"2:2"),0)+1),"$1","")&amp;":"&amp;SUBSTITUTE(ADDRESS(1,MATCH(L$3,INDIRECT("'DA Injection'!"&amp;"2:2"),0)+1),"$1","")),'DA Injection'!$P:$P,"Plan",'DA Injection'!$G:$G,$B36))*$F36</f>
        <v>19.298245614035086</v>
      </c>
      <c r="M36" s="284">
        <f ca="1">(SUMIFS(INDIRECT("'DA Injection'!"&amp;SUBSTITUTE(ADDRESS(1,MATCH(M$3,INDIRECT("'DA Injection'!"&amp;"2:2"),0)),"$1","")&amp;":"&amp;SUBSTITUTE(ADDRESS(1,MATCH(M$3,INDIRECT("'DA Injection'!"&amp;"2:2"),0)),"$1","")),'DA Injection'!$P:$P,"Plan",'DA Injection'!$G:$G,$B36)+SUMIFS(INDIRECT("'DA Injection'!"&amp;SUBSTITUTE(ADDRESS(1,MATCH(M$3,INDIRECT("'DA Injection'!"&amp;"2:2"),0)+1),"$1","")&amp;":"&amp;SUBSTITUTE(ADDRESS(1,MATCH(M$3,INDIRECT("'DA Injection'!"&amp;"2:2"),0)+1),"$1","")),'DA Injection'!$P:$P,"Plan",'DA Injection'!$G:$G,$B36))*$F36</f>
        <v>0</v>
      </c>
      <c r="N36" s="284">
        <f ca="1">(SUMIFS(INDIRECT("'DA Injection'!"&amp;SUBSTITUTE(ADDRESS(1,MATCH(N$3,INDIRECT("'DA Injection'!"&amp;"2:2"),0)),"$1","")&amp;":"&amp;SUBSTITUTE(ADDRESS(1,MATCH(N$3,INDIRECT("'DA Injection'!"&amp;"2:2"),0)),"$1","")),'DA Injection'!$P:$P,"Plan",'DA Injection'!$G:$G,$B36)+SUMIFS(INDIRECT("'DA Injection'!"&amp;SUBSTITUTE(ADDRESS(1,MATCH(N$3,INDIRECT("'DA Injection'!"&amp;"2:2"),0)+1),"$1","")&amp;":"&amp;SUBSTITUTE(ADDRESS(1,MATCH(N$3,INDIRECT("'DA Injection'!"&amp;"2:2"),0)+1),"$1","")),'DA Injection'!$P:$P,"Plan",'DA Injection'!$G:$G,$B36))*$F36</f>
        <v>0</v>
      </c>
      <c r="O36" s="284">
        <f ca="1">(SUMIFS(INDIRECT("'DA Injection'!"&amp;SUBSTITUTE(ADDRESS(1,MATCH(O$3,INDIRECT("'DA Injection'!"&amp;"2:2"),0)),"$1","")&amp;":"&amp;SUBSTITUTE(ADDRESS(1,MATCH(O$3,INDIRECT("'DA Injection'!"&amp;"2:2"),0)),"$1","")),'DA Injection'!$P:$P,"Plan",'DA Injection'!$G:$G,$B36)+SUMIFS(INDIRECT("'DA Injection'!"&amp;SUBSTITUTE(ADDRESS(1,MATCH(O$3,INDIRECT("'DA Injection'!"&amp;"2:2"),0)+1),"$1","")&amp;":"&amp;SUBSTITUTE(ADDRESS(1,MATCH(O$3,INDIRECT("'DA Injection'!"&amp;"2:2"),0)+1),"$1","")),'DA Injection'!$P:$P,"Plan",'DA Injection'!$G:$G,$B36))*$F36</f>
        <v>0</v>
      </c>
      <c r="P36" s="284">
        <f ca="1">(SUMIFS(INDIRECT("'DA Injection'!"&amp;SUBSTITUTE(ADDRESS(1,MATCH(P$3,INDIRECT("'DA Injection'!"&amp;"2:2"),0)),"$1","")&amp;":"&amp;SUBSTITUTE(ADDRESS(1,MATCH(P$3,INDIRECT("'DA Injection'!"&amp;"2:2"),0)),"$1","")),'DA Injection'!$P:$P,"Plan",'DA Injection'!$G:$G,$B36)+SUMIFS(INDIRECT("'DA Injection'!"&amp;SUBSTITUTE(ADDRESS(1,MATCH(P$3,INDIRECT("'DA Injection'!"&amp;"2:2"),0)+1),"$1","")&amp;":"&amp;SUBSTITUTE(ADDRESS(1,MATCH(P$3,INDIRECT("'DA Injection'!"&amp;"2:2"),0)+1),"$1","")),'DA Injection'!$P:$P,"Plan",'DA Injection'!$G:$G,$B36))*$F36</f>
        <v>0</v>
      </c>
      <c r="Q36" s="284">
        <f ca="1">(SUMIFS(INDIRECT("'DA Injection'!"&amp;SUBSTITUTE(ADDRESS(1,MATCH(Q$3,INDIRECT("'DA Injection'!"&amp;"2:2"),0)),"$1","")&amp;":"&amp;SUBSTITUTE(ADDRESS(1,MATCH(Q$3,INDIRECT("'DA Injection'!"&amp;"2:2"),0)),"$1","")),'DA Injection'!$P:$P,"Plan",'DA Injection'!$G:$G,$B36)+SUMIFS(INDIRECT("'DA Injection'!"&amp;SUBSTITUTE(ADDRESS(1,MATCH(Q$3,INDIRECT("'DA Injection'!"&amp;"2:2"),0)+1),"$1","")&amp;":"&amp;SUBSTITUTE(ADDRESS(1,MATCH(Q$3,INDIRECT("'DA Injection'!"&amp;"2:2"),0)+1),"$1","")),'DA Injection'!$P:$P,"Plan",'DA Injection'!$G:$G,$B36))*$F36</f>
        <v>0</v>
      </c>
      <c r="R36" s="284"/>
    </row>
    <row r="37" spans="2:18" hidden="1">
      <c r="B37" s="282" t="s">
        <v>181</v>
      </c>
      <c r="C37" s="282">
        <v>11</v>
      </c>
      <c r="D37" s="205" t="s">
        <v>1026</v>
      </c>
      <c r="E37" s="205" t="s">
        <v>1027</v>
      </c>
      <c r="F37" s="205">
        <v>8.3333333333333332E-3</v>
      </c>
      <c r="G37" s="367">
        <f t="shared" ca="1" si="1"/>
        <v>0</v>
      </c>
      <c r="H37" s="284">
        <f ca="1">(SUMIFS(INDIRECT("'DA Injection'!"&amp;SUBSTITUTE(ADDRESS(1,MATCH(H$3,INDIRECT("'DA Injection'!"&amp;"2:2"),0)),"$1","")&amp;":"&amp;SUBSTITUTE(ADDRESS(1,MATCH(H$3,INDIRECT("'DA Injection'!"&amp;"2:2"),0)),"$1","")),'DA Injection'!$P:$P,"Plan",'DA Injection'!$G:$G,$B37)+SUMIFS(INDIRECT("'DA Injection'!"&amp;SUBSTITUTE(ADDRESS(1,MATCH(H$3,INDIRECT("'DA Injection'!"&amp;"2:2"),0)+1),"$1","")&amp;":"&amp;SUBSTITUTE(ADDRESS(1,MATCH(H$3,INDIRECT("'DA Injection'!"&amp;"2:2"),0)+1),"$1","")),'DA Injection'!$P:$P,"Plan",'DA Injection'!$G:$G,$B37))*$F37</f>
        <v>0</v>
      </c>
      <c r="I37" s="284">
        <f ca="1">(SUMIFS(INDIRECT("'DA Injection'!"&amp;SUBSTITUTE(ADDRESS(1,MATCH(I$3,INDIRECT("'DA Injection'!"&amp;"2:2"),0)),"$1","")&amp;":"&amp;SUBSTITUTE(ADDRESS(1,MATCH(I$3,INDIRECT("'DA Injection'!"&amp;"2:2"),0)),"$1","")),'DA Injection'!$P:$P,"Plan",'DA Injection'!$G:$G,$B37)+SUMIFS(INDIRECT("'DA Injection'!"&amp;SUBSTITUTE(ADDRESS(1,MATCH(I$3,INDIRECT("'DA Injection'!"&amp;"2:2"),0)+1),"$1","")&amp;":"&amp;SUBSTITUTE(ADDRESS(1,MATCH(I$3,INDIRECT("'DA Injection'!"&amp;"2:2"),0)+1),"$1","")),'DA Injection'!$P:$P,"Plan",'DA Injection'!$G:$G,$B37))*$F37</f>
        <v>0</v>
      </c>
      <c r="J37" s="284">
        <f ca="1">(SUMIFS(INDIRECT("'DA Injection'!"&amp;SUBSTITUTE(ADDRESS(1,MATCH(J$3,INDIRECT("'DA Injection'!"&amp;"2:2"),0)),"$1","")&amp;":"&amp;SUBSTITUTE(ADDRESS(1,MATCH(J$3,INDIRECT("'DA Injection'!"&amp;"2:2"),0)),"$1","")),'DA Injection'!$P:$P,"Plan",'DA Injection'!$G:$G,$B37)+SUMIFS(INDIRECT("'DA Injection'!"&amp;SUBSTITUTE(ADDRESS(1,MATCH(J$3,INDIRECT("'DA Injection'!"&amp;"2:2"),0)+1),"$1","")&amp;":"&amp;SUBSTITUTE(ADDRESS(1,MATCH(J$3,INDIRECT("'DA Injection'!"&amp;"2:2"),0)+1),"$1","")),'DA Injection'!$P:$P,"Plan",'DA Injection'!$G:$G,$B37))*$F37</f>
        <v>0</v>
      </c>
      <c r="K37" s="284">
        <f ca="1">(SUMIFS(INDIRECT("'DA Injection'!"&amp;SUBSTITUTE(ADDRESS(1,MATCH(K$3,INDIRECT("'DA Injection'!"&amp;"2:2"),0)),"$1","")&amp;":"&amp;SUBSTITUTE(ADDRESS(1,MATCH(K$3,INDIRECT("'DA Injection'!"&amp;"2:2"),0)),"$1","")),'DA Injection'!$P:$P,"Plan",'DA Injection'!$G:$G,$B37)+SUMIFS(INDIRECT("'DA Injection'!"&amp;SUBSTITUTE(ADDRESS(1,MATCH(K$3,INDIRECT("'DA Injection'!"&amp;"2:2"),0)+1),"$1","")&amp;":"&amp;SUBSTITUTE(ADDRESS(1,MATCH(K$3,INDIRECT("'DA Injection'!"&amp;"2:2"),0)+1),"$1","")),'DA Injection'!$P:$P,"Plan",'DA Injection'!$G:$G,$B37))*$F37</f>
        <v>0</v>
      </c>
      <c r="L37" s="284">
        <f ca="1">(SUMIFS(INDIRECT("'DA Injection'!"&amp;SUBSTITUTE(ADDRESS(1,MATCH(L$3,INDIRECT("'DA Injection'!"&amp;"2:2"),0)),"$1","")&amp;":"&amp;SUBSTITUTE(ADDRESS(1,MATCH(L$3,INDIRECT("'DA Injection'!"&amp;"2:2"),0)),"$1","")),'DA Injection'!$P:$P,"Plan",'DA Injection'!$G:$G,$B37)+SUMIFS(INDIRECT("'DA Injection'!"&amp;SUBSTITUTE(ADDRESS(1,MATCH(L$3,INDIRECT("'DA Injection'!"&amp;"2:2"),0)+1),"$1","")&amp;":"&amp;SUBSTITUTE(ADDRESS(1,MATCH(L$3,INDIRECT("'DA Injection'!"&amp;"2:2"),0)+1),"$1","")),'DA Injection'!$P:$P,"Plan",'DA Injection'!$G:$G,$B37))*$F37</f>
        <v>0</v>
      </c>
      <c r="M37" s="284">
        <f ca="1">(SUMIFS(INDIRECT("'DA Injection'!"&amp;SUBSTITUTE(ADDRESS(1,MATCH(M$3,INDIRECT("'DA Injection'!"&amp;"2:2"),0)),"$1","")&amp;":"&amp;SUBSTITUTE(ADDRESS(1,MATCH(M$3,INDIRECT("'DA Injection'!"&amp;"2:2"),0)),"$1","")),'DA Injection'!$P:$P,"Plan",'DA Injection'!$G:$G,$B37)+SUMIFS(INDIRECT("'DA Injection'!"&amp;SUBSTITUTE(ADDRESS(1,MATCH(M$3,INDIRECT("'DA Injection'!"&amp;"2:2"),0)+1),"$1","")&amp;":"&amp;SUBSTITUTE(ADDRESS(1,MATCH(M$3,INDIRECT("'DA Injection'!"&amp;"2:2"),0)+1),"$1","")),'DA Injection'!$P:$P,"Plan",'DA Injection'!$G:$G,$B37))*$F37</f>
        <v>0</v>
      </c>
      <c r="N37" s="284">
        <f ca="1">(SUMIFS(INDIRECT("'DA Injection'!"&amp;SUBSTITUTE(ADDRESS(1,MATCH(N$3,INDIRECT("'DA Injection'!"&amp;"2:2"),0)),"$1","")&amp;":"&amp;SUBSTITUTE(ADDRESS(1,MATCH(N$3,INDIRECT("'DA Injection'!"&amp;"2:2"),0)),"$1","")),'DA Injection'!$P:$P,"Plan",'DA Injection'!$G:$G,$B37)+SUMIFS(INDIRECT("'DA Injection'!"&amp;SUBSTITUTE(ADDRESS(1,MATCH(N$3,INDIRECT("'DA Injection'!"&amp;"2:2"),0)+1),"$1","")&amp;":"&amp;SUBSTITUTE(ADDRESS(1,MATCH(N$3,INDIRECT("'DA Injection'!"&amp;"2:2"),0)+1),"$1","")),'DA Injection'!$P:$P,"Plan",'DA Injection'!$G:$G,$B37))*$F37</f>
        <v>0</v>
      </c>
      <c r="O37" s="284">
        <f ca="1">(SUMIFS(INDIRECT("'DA Injection'!"&amp;SUBSTITUTE(ADDRESS(1,MATCH(O$3,INDIRECT("'DA Injection'!"&amp;"2:2"),0)),"$1","")&amp;":"&amp;SUBSTITUTE(ADDRESS(1,MATCH(O$3,INDIRECT("'DA Injection'!"&amp;"2:2"),0)),"$1","")),'DA Injection'!$P:$P,"Plan",'DA Injection'!$G:$G,$B37)+SUMIFS(INDIRECT("'DA Injection'!"&amp;SUBSTITUTE(ADDRESS(1,MATCH(O$3,INDIRECT("'DA Injection'!"&amp;"2:2"),0)+1),"$1","")&amp;":"&amp;SUBSTITUTE(ADDRESS(1,MATCH(O$3,INDIRECT("'DA Injection'!"&amp;"2:2"),0)+1),"$1","")),'DA Injection'!$P:$P,"Plan",'DA Injection'!$G:$G,$B37))*$F37</f>
        <v>0</v>
      </c>
      <c r="P37" s="284">
        <f ca="1">(SUMIFS(INDIRECT("'DA Injection'!"&amp;SUBSTITUTE(ADDRESS(1,MATCH(P$3,INDIRECT("'DA Injection'!"&amp;"2:2"),0)),"$1","")&amp;":"&amp;SUBSTITUTE(ADDRESS(1,MATCH(P$3,INDIRECT("'DA Injection'!"&amp;"2:2"),0)),"$1","")),'DA Injection'!$P:$P,"Plan",'DA Injection'!$G:$G,$B37)+SUMIFS(INDIRECT("'DA Injection'!"&amp;SUBSTITUTE(ADDRESS(1,MATCH(P$3,INDIRECT("'DA Injection'!"&amp;"2:2"),0)+1),"$1","")&amp;":"&amp;SUBSTITUTE(ADDRESS(1,MATCH(P$3,INDIRECT("'DA Injection'!"&amp;"2:2"),0)+1),"$1","")),'DA Injection'!$P:$P,"Plan",'DA Injection'!$G:$G,$B37))*$F37</f>
        <v>0</v>
      </c>
      <c r="Q37" s="284">
        <f ca="1">(SUMIFS(INDIRECT("'DA Injection'!"&amp;SUBSTITUTE(ADDRESS(1,MATCH(Q$3,INDIRECT("'DA Injection'!"&amp;"2:2"),0)),"$1","")&amp;":"&amp;SUBSTITUTE(ADDRESS(1,MATCH(Q$3,INDIRECT("'DA Injection'!"&amp;"2:2"),0)),"$1","")),'DA Injection'!$P:$P,"Plan",'DA Injection'!$G:$G,$B37)+SUMIFS(INDIRECT("'DA Injection'!"&amp;SUBSTITUTE(ADDRESS(1,MATCH(Q$3,INDIRECT("'DA Injection'!"&amp;"2:2"),0)+1),"$1","")&amp;":"&amp;SUBSTITUTE(ADDRESS(1,MATCH(Q$3,INDIRECT("'DA Injection'!"&amp;"2:2"),0)+1),"$1","")),'DA Injection'!$P:$P,"Plan",'DA Injection'!$G:$G,$B37))*$F37</f>
        <v>0</v>
      </c>
      <c r="R37" s="284"/>
    </row>
    <row r="38" spans="2:18" hidden="1">
      <c r="B38" s="282" t="s">
        <v>41</v>
      </c>
      <c r="C38" s="282">
        <v>11</v>
      </c>
      <c r="D38" s="205" t="s">
        <v>1026</v>
      </c>
      <c r="E38" s="205" t="s">
        <v>1027</v>
      </c>
      <c r="F38" s="205">
        <v>4.1666666666666664E-2</v>
      </c>
      <c r="G38" s="367">
        <f t="shared" ca="1" si="1"/>
        <v>0</v>
      </c>
      <c r="H38" s="284">
        <f ca="1">(SUMIFS(INDIRECT("'DA Injection'!"&amp;SUBSTITUTE(ADDRESS(1,MATCH(H$3,INDIRECT("'DA Injection'!"&amp;"2:2"),0)),"$1","")&amp;":"&amp;SUBSTITUTE(ADDRESS(1,MATCH(H$3,INDIRECT("'DA Injection'!"&amp;"2:2"),0)),"$1","")),'DA Injection'!$P:$P,"Plan",'DA Injection'!$G:$G,$B38)+SUMIFS(INDIRECT("'DA Injection'!"&amp;SUBSTITUTE(ADDRESS(1,MATCH(H$3,INDIRECT("'DA Injection'!"&amp;"2:2"),0)+1),"$1","")&amp;":"&amp;SUBSTITUTE(ADDRESS(1,MATCH(H$3,INDIRECT("'DA Injection'!"&amp;"2:2"),0)+1),"$1","")),'DA Injection'!$P:$P,"Plan",'DA Injection'!$G:$G,$B38))*$F38</f>
        <v>0</v>
      </c>
      <c r="I38" s="284">
        <f ca="1">(SUMIFS(INDIRECT("'DA Injection'!"&amp;SUBSTITUTE(ADDRESS(1,MATCH(I$3,INDIRECT("'DA Injection'!"&amp;"2:2"),0)),"$1","")&amp;":"&amp;SUBSTITUTE(ADDRESS(1,MATCH(I$3,INDIRECT("'DA Injection'!"&amp;"2:2"),0)),"$1","")),'DA Injection'!$P:$P,"Plan",'DA Injection'!$G:$G,$B38)+SUMIFS(INDIRECT("'DA Injection'!"&amp;SUBSTITUTE(ADDRESS(1,MATCH(I$3,INDIRECT("'DA Injection'!"&amp;"2:2"),0)+1),"$1","")&amp;":"&amp;SUBSTITUTE(ADDRESS(1,MATCH(I$3,INDIRECT("'DA Injection'!"&amp;"2:2"),0)+1),"$1","")),'DA Injection'!$P:$P,"Plan",'DA Injection'!$G:$G,$B38))*$F38</f>
        <v>0</v>
      </c>
      <c r="J38" s="284">
        <f ca="1">(SUMIFS(INDIRECT("'DA Injection'!"&amp;SUBSTITUTE(ADDRESS(1,MATCH(J$3,INDIRECT("'DA Injection'!"&amp;"2:2"),0)),"$1","")&amp;":"&amp;SUBSTITUTE(ADDRESS(1,MATCH(J$3,INDIRECT("'DA Injection'!"&amp;"2:2"),0)),"$1","")),'DA Injection'!$P:$P,"Plan",'DA Injection'!$G:$G,$B38)+SUMIFS(INDIRECT("'DA Injection'!"&amp;SUBSTITUTE(ADDRESS(1,MATCH(J$3,INDIRECT("'DA Injection'!"&amp;"2:2"),0)+1),"$1","")&amp;":"&amp;SUBSTITUTE(ADDRESS(1,MATCH(J$3,INDIRECT("'DA Injection'!"&amp;"2:2"),0)+1),"$1","")),'DA Injection'!$P:$P,"Plan",'DA Injection'!$G:$G,$B38))*$F38</f>
        <v>0</v>
      </c>
      <c r="K38" s="284">
        <f ca="1">(SUMIFS(INDIRECT("'DA Injection'!"&amp;SUBSTITUTE(ADDRESS(1,MATCH(K$3,INDIRECT("'DA Injection'!"&amp;"2:2"),0)),"$1","")&amp;":"&amp;SUBSTITUTE(ADDRESS(1,MATCH(K$3,INDIRECT("'DA Injection'!"&amp;"2:2"),0)),"$1","")),'DA Injection'!$P:$P,"Plan",'DA Injection'!$G:$G,$B38)+SUMIFS(INDIRECT("'DA Injection'!"&amp;SUBSTITUTE(ADDRESS(1,MATCH(K$3,INDIRECT("'DA Injection'!"&amp;"2:2"),0)+1),"$1","")&amp;":"&amp;SUBSTITUTE(ADDRESS(1,MATCH(K$3,INDIRECT("'DA Injection'!"&amp;"2:2"),0)+1),"$1","")),'DA Injection'!$P:$P,"Plan",'DA Injection'!$G:$G,$B38))*$F38</f>
        <v>0</v>
      </c>
      <c r="L38" s="284">
        <f ca="1">(SUMIFS(INDIRECT("'DA Injection'!"&amp;SUBSTITUTE(ADDRESS(1,MATCH(L$3,INDIRECT("'DA Injection'!"&amp;"2:2"),0)),"$1","")&amp;":"&amp;SUBSTITUTE(ADDRESS(1,MATCH(L$3,INDIRECT("'DA Injection'!"&amp;"2:2"),0)),"$1","")),'DA Injection'!$P:$P,"Plan",'DA Injection'!$G:$G,$B38)+SUMIFS(INDIRECT("'DA Injection'!"&amp;SUBSTITUTE(ADDRESS(1,MATCH(L$3,INDIRECT("'DA Injection'!"&amp;"2:2"),0)+1),"$1","")&amp;":"&amp;SUBSTITUTE(ADDRESS(1,MATCH(L$3,INDIRECT("'DA Injection'!"&amp;"2:2"),0)+1),"$1","")),'DA Injection'!$P:$P,"Plan",'DA Injection'!$G:$G,$B38))*$F38</f>
        <v>0</v>
      </c>
      <c r="M38" s="284">
        <f ca="1">(SUMIFS(INDIRECT("'DA Injection'!"&amp;SUBSTITUTE(ADDRESS(1,MATCH(M$3,INDIRECT("'DA Injection'!"&amp;"2:2"),0)),"$1","")&amp;":"&amp;SUBSTITUTE(ADDRESS(1,MATCH(M$3,INDIRECT("'DA Injection'!"&amp;"2:2"),0)),"$1","")),'DA Injection'!$P:$P,"Plan",'DA Injection'!$G:$G,$B38)+SUMIFS(INDIRECT("'DA Injection'!"&amp;SUBSTITUTE(ADDRESS(1,MATCH(M$3,INDIRECT("'DA Injection'!"&amp;"2:2"),0)+1),"$1","")&amp;":"&amp;SUBSTITUTE(ADDRESS(1,MATCH(M$3,INDIRECT("'DA Injection'!"&amp;"2:2"),0)+1),"$1","")),'DA Injection'!$P:$P,"Plan",'DA Injection'!$G:$G,$B38))*$F38</f>
        <v>0</v>
      </c>
      <c r="N38" s="284">
        <f ca="1">(SUMIFS(INDIRECT("'DA Injection'!"&amp;SUBSTITUTE(ADDRESS(1,MATCH(N$3,INDIRECT("'DA Injection'!"&amp;"2:2"),0)),"$1","")&amp;":"&amp;SUBSTITUTE(ADDRESS(1,MATCH(N$3,INDIRECT("'DA Injection'!"&amp;"2:2"),0)),"$1","")),'DA Injection'!$P:$P,"Plan",'DA Injection'!$G:$G,$B38)+SUMIFS(INDIRECT("'DA Injection'!"&amp;SUBSTITUTE(ADDRESS(1,MATCH(N$3,INDIRECT("'DA Injection'!"&amp;"2:2"),0)+1),"$1","")&amp;":"&amp;SUBSTITUTE(ADDRESS(1,MATCH(N$3,INDIRECT("'DA Injection'!"&amp;"2:2"),0)+1),"$1","")),'DA Injection'!$P:$P,"Plan",'DA Injection'!$G:$G,$B38))*$F38</f>
        <v>0</v>
      </c>
      <c r="O38" s="284">
        <f ca="1">(SUMIFS(INDIRECT("'DA Injection'!"&amp;SUBSTITUTE(ADDRESS(1,MATCH(O$3,INDIRECT("'DA Injection'!"&amp;"2:2"),0)),"$1","")&amp;":"&amp;SUBSTITUTE(ADDRESS(1,MATCH(O$3,INDIRECT("'DA Injection'!"&amp;"2:2"),0)),"$1","")),'DA Injection'!$P:$P,"Plan",'DA Injection'!$G:$G,$B38)+SUMIFS(INDIRECT("'DA Injection'!"&amp;SUBSTITUTE(ADDRESS(1,MATCH(O$3,INDIRECT("'DA Injection'!"&amp;"2:2"),0)+1),"$1","")&amp;":"&amp;SUBSTITUTE(ADDRESS(1,MATCH(O$3,INDIRECT("'DA Injection'!"&amp;"2:2"),0)+1),"$1","")),'DA Injection'!$P:$P,"Plan",'DA Injection'!$G:$G,$B38))*$F38</f>
        <v>0</v>
      </c>
      <c r="P38" s="284">
        <f ca="1">(SUMIFS(INDIRECT("'DA Injection'!"&amp;SUBSTITUTE(ADDRESS(1,MATCH(P$3,INDIRECT("'DA Injection'!"&amp;"2:2"),0)),"$1","")&amp;":"&amp;SUBSTITUTE(ADDRESS(1,MATCH(P$3,INDIRECT("'DA Injection'!"&amp;"2:2"),0)),"$1","")),'DA Injection'!$P:$P,"Plan",'DA Injection'!$G:$G,$B38)+SUMIFS(INDIRECT("'DA Injection'!"&amp;SUBSTITUTE(ADDRESS(1,MATCH(P$3,INDIRECT("'DA Injection'!"&amp;"2:2"),0)+1),"$1","")&amp;":"&amp;SUBSTITUTE(ADDRESS(1,MATCH(P$3,INDIRECT("'DA Injection'!"&amp;"2:2"),0)+1),"$1","")),'DA Injection'!$P:$P,"Plan",'DA Injection'!$G:$G,$B38))*$F38</f>
        <v>0</v>
      </c>
      <c r="Q38" s="284">
        <f ca="1">(SUMIFS(INDIRECT("'DA Injection'!"&amp;SUBSTITUTE(ADDRESS(1,MATCH(Q$3,INDIRECT("'DA Injection'!"&amp;"2:2"),0)),"$1","")&amp;":"&amp;SUBSTITUTE(ADDRESS(1,MATCH(Q$3,INDIRECT("'DA Injection'!"&amp;"2:2"),0)),"$1","")),'DA Injection'!$P:$P,"Plan",'DA Injection'!$G:$G,$B38)+SUMIFS(INDIRECT("'DA Injection'!"&amp;SUBSTITUTE(ADDRESS(1,MATCH(Q$3,INDIRECT("'DA Injection'!"&amp;"2:2"),0)+1),"$1","")&amp;":"&amp;SUBSTITUTE(ADDRESS(1,MATCH(Q$3,INDIRECT("'DA Injection'!"&amp;"2:2"),0)+1),"$1","")),'DA Injection'!$P:$P,"Plan",'DA Injection'!$G:$G,$B38))*$F38</f>
        <v>0</v>
      </c>
      <c r="R38" s="284"/>
    </row>
    <row r="39" spans="2:18" hidden="1">
      <c r="B39" s="282" t="s">
        <v>58</v>
      </c>
      <c r="C39" s="282">
        <v>12</v>
      </c>
      <c r="D39" s="205" t="s">
        <v>1026</v>
      </c>
      <c r="E39" s="205" t="s">
        <v>1027</v>
      </c>
      <c r="F39" s="205">
        <v>3.0395136778115501E-3</v>
      </c>
      <c r="G39" s="367">
        <f t="shared" ca="1" si="1"/>
        <v>0</v>
      </c>
      <c r="H39" s="284">
        <f ca="1">(SUMIFS(INDIRECT("'DA Injection'!"&amp;SUBSTITUTE(ADDRESS(1,MATCH(H$3,INDIRECT("'DA Injection'!"&amp;"2:2"),0)),"$1","")&amp;":"&amp;SUBSTITUTE(ADDRESS(1,MATCH(H$3,INDIRECT("'DA Injection'!"&amp;"2:2"),0)),"$1","")),'DA Injection'!$P:$P,"Plan",'DA Injection'!$G:$G,$B39)+SUMIFS(INDIRECT("'DA Injection'!"&amp;SUBSTITUTE(ADDRESS(1,MATCH(H$3,INDIRECT("'DA Injection'!"&amp;"2:2"),0)+1),"$1","")&amp;":"&amp;SUBSTITUTE(ADDRESS(1,MATCH(H$3,INDIRECT("'DA Injection'!"&amp;"2:2"),0)+1),"$1","")),'DA Injection'!$P:$P,"Plan",'DA Injection'!$G:$G,$B39))*$F39</f>
        <v>0</v>
      </c>
      <c r="I39" s="284">
        <f ca="1">(SUMIFS(INDIRECT("'DA Injection'!"&amp;SUBSTITUTE(ADDRESS(1,MATCH(I$3,INDIRECT("'DA Injection'!"&amp;"2:2"),0)),"$1","")&amp;":"&amp;SUBSTITUTE(ADDRESS(1,MATCH(I$3,INDIRECT("'DA Injection'!"&amp;"2:2"),0)),"$1","")),'DA Injection'!$P:$P,"Plan",'DA Injection'!$G:$G,$B39)+SUMIFS(INDIRECT("'DA Injection'!"&amp;SUBSTITUTE(ADDRESS(1,MATCH(I$3,INDIRECT("'DA Injection'!"&amp;"2:2"),0)+1),"$1","")&amp;":"&amp;SUBSTITUTE(ADDRESS(1,MATCH(I$3,INDIRECT("'DA Injection'!"&amp;"2:2"),0)+1),"$1","")),'DA Injection'!$P:$P,"Plan",'DA Injection'!$G:$G,$B39))*$F39</f>
        <v>0</v>
      </c>
      <c r="J39" s="284">
        <f ca="1">(SUMIFS(INDIRECT("'DA Injection'!"&amp;SUBSTITUTE(ADDRESS(1,MATCH(J$3,INDIRECT("'DA Injection'!"&amp;"2:2"),0)),"$1","")&amp;":"&amp;SUBSTITUTE(ADDRESS(1,MATCH(J$3,INDIRECT("'DA Injection'!"&amp;"2:2"),0)),"$1","")),'DA Injection'!$P:$P,"Plan",'DA Injection'!$G:$G,$B39)+SUMIFS(INDIRECT("'DA Injection'!"&amp;SUBSTITUTE(ADDRESS(1,MATCH(J$3,INDIRECT("'DA Injection'!"&amp;"2:2"),0)+1),"$1","")&amp;":"&amp;SUBSTITUTE(ADDRESS(1,MATCH(J$3,INDIRECT("'DA Injection'!"&amp;"2:2"),0)+1),"$1","")),'DA Injection'!$P:$P,"Plan",'DA Injection'!$G:$G,$B39))*$F39</f>
        <v>0</v>
      </c>
      <c r="K39" s="284">
        <f ca="1">(SUMIFS(INDIRECT("'DA Injection'!"&amp;SUBSTITUTE(ADDRESS(1,MATCH(K$3,INDIRECT("'DA Injection'!"&amp;"2:2"),0)),"$1","")&amp;":"&amp;SUBSTITUTE(ADDRESS(1,MATCH(K$3,INDIRECT("'DA Injection'!"&amp;"2:2"),0)),"$1","")),'DA Injection'!$P:$P,"Plan",'DA Injection'!$G:$G,$B39)+SUMIFS(INDIRECT("'DA Injection'!"&amp;SUBSTITUTE(ADDRESS(1,MATCH(K$3,INDIRECT("'DA Injection'!"&amp;"2:2"),0)+1),"$1","")&amp;":"&amp;SUBSTITUTE(ADDRESS(1,MATCH(K$3,INDIRECT("'DA Injection'!"&amp;"2:2"),0)+1),"$1","")),'DA Injection'!$P:$P,"Plan",'DA Injection'!$G:$G,$B39))*$F39</f>
        <v>0</v>
      </c>
      <c r="L39" s="284">
        <f ca="1">(SUMIFS(INDIRECT("'DA Injection'!"&amp;SUBSTITUTE(ADDRESS(1,MATCH(L$3,INDIRECT("'DA Injection'!"&amp;"2:2"),0)),"$1","")&amp;":"&amp;SUBSTITUTE(ADDRESS(1,MATCH(L$3,INDIRECT("'DA Injection'!"&amp;"2:2"),0)),"$1","")),'DA Injection'!$P:$P,"Plan",'DA Injection'!$G:$G,$B39)+SUMIFS(INDIRECT("'DA Injection'!"&amp;SUBSTITUTE(ADDRESS(1,MATCH(L$3,INDIRECT("'DA Injection'!"&amp;"2:2"),0)+1),"$1","")&amp;":"&amp;SUBSTITUTE(ADDRESS(1,MATCH(L$3,INDIRECT("'DA Injection'!"&amp;"2:2"),0)+1),"$1","")),'DA Injection'!$P:$P,"Plan",'DA Injection'!$G:$G,$B39))*$F39</f>
        <v>0</v>
      </c>
      <c r="M39" s="284">
        <f ca="1">(SUMIFS(INDIRECT("'DA Injection'!"&amp;SUBSTITUTE(ADDRESS(1,MATCH(M$3,INDIRECT("'DA Injection'!"&amp;"2:2"),0)),"$1","")&amp;":"&amp;SUBSTITUTE(ADDRESS(1,MATCH(M$3,INDIRECT("'DA Injection'!"&amp;"2:2"),0)),"$1","")),'DA Injection'!$P:$P,"Plan",'DA Injection'!$G:$G,$B39)+SUMIFS(INDIRECT("'DA Injection'!"&amp;SUBSTITUTE(ADDRESS(1,MATCH(M$3,INDIRECT("'DA Injection'!"&amp;"2:2"),0)+1),"$1","")&amp;":"&amp;SUBSTITUTE(ADDRESS(1,MATCH(M$3,INDIRECT("'DA Injection'!"&amp;"2:2"),0)+1),"$1","")),'DA Injection'!$P:$P,"Plan",'DA Injection'!$G:$G,$B39))*$F39</f>
        <v>0</v>
      </c>
      <c r="N39" s="284">
        <f ca="1">(SUMIFS(INDIRECT("'DA Injection'!"&amp;SUBSTITUTE(ADDRESS(1,MATCH(N$3,INDIRECT("'DA Injection'!"&amp;"2:2"),0)),"$1","")&amp;":"&amp;SUBSTITUTE(ADDRESS(1,MATCH(N$3,INDIRECT("'DA Injection'!"&amp;"2:2"),0)),"$1","")),'DA Injection'!$P:$P,"Plan",'DA Injection'!$G:$G,$B39)+SUMIFS(INDIRECT("'DA Injection'!"&amp;SUBSTITUTE(ADDRESS(1,MATCH(N$3,INDIRECT("'DA Injection'!"&amp;"2:2"),0)+1),"$1","")&amp;":"&amp;SUBSTITUTE(ADDRESS(1,MATCH(N$3,INDIRECT("'DA Injection'!"&amp;"2:2"),0)+1),"$1","")),'DA Injection'!$P:$P,"Plan",'DA Injection'!$G:$G,$B39))*$F39</f>
        <v>0</v>
      </c>
      <c r="O39" s="284">
        <f ca="1">(SUMIFS(INDIRECT("'DA Injection'!"&amp;SUBSTITUTE(ADDRESS(1,MATCH(O$3,INDIRECT("'DA Injection'!"&amp;"2:2"),0)),"$1","")&amp;":"&amp;SUBSTITUTE(ADDRESS(1,MATCH(O$3,INDIRECT("'DA Injection'!"&amp;"2:2"),0)),"$1","")),'DA Injection'!$P:$P,"Plan",'DA Injection'!$G:$G,$B39)+SUMIFS(INDIRECT("'DA Injection'!"&amp;SUBSTITUTE(ADDRESS(1,MATCH(O$3,INDIRECT("'DA Injection'!"&amp;"2:2"),0)+1),"$1","")&amp;":"&amp;SUBSTITUTE(ADDRESS(1,MATCH(O$3,INDIRECT("'DA Injection'!"&amp;"2:2"),0)+1),"$1","")),'DA Injection'!$P:$P,"Plan",'DA Injection'!$G:$G,$B39))*$F39</f>
        <v>0</v>
      </c>
      <c r="P39" s="284">
        <f ca="1">(SUMIFS(INDIRECT("'DA Injection'!"&amp;SUBSTITUTE(ADDRESS(1,MATCH(P$3,INDIRECT("'DA Injection'!"&amp;"2:2"),0)),"$1","")&amp;":"&amp;SUBSTITUTE(ADDRESS(1,MATCH(P$3,INDIRECT("'DA Injection'!"&amp;"2:2"),0)),"$1","")),'DA Injection'!$P:$P,"Plan",'DA Injection'!$G:$G,$B39)+SUMIFS(INDIRECT("'DA Injection'!"&amp;SUBSTITUTE(ADDRESS(1,MATCH(P$3,INDIRECT("'DA Injection'!"&amp;"2:2"),0)+1),"$1","")&amp;":"&amp;SUBSTITUTE(ADDRESS(1,MATCH(P$3,INDIRECT("'DA Injection'!"&amp;"2:2"),0)+1),"$1","")),'DA Injection'!$P:$P,"Plan",'DA Injection'!$G:$G,$B39))*$F39</f>
        <v>0</v>
      </c>
      <c r="Q39" s="284">
        <f ca="1">(SUMIFS(INDIRECT("'DA Injection'!"&amp;SUBSTITUTE(ADDRESS(1,MATCH(Q$3,INDIRECT("'DA Injection'!"&amp;"2:2"),0)),"$1","")&amp;":"&amp;SUBSTITUTE(ADDRESS(1,MATCH(Q$3,INDIRECT("'DA Injection'!"&amp;"2:2"),0)),"$1","")),'DA Injection'!$P:$P,"Plan",'DA Injection'!$G:$G,$B39)+SUMIFS(INDIRECT("'DA Injection'!"&amp;SUBSTITUTE(ADDRESS(1,MATCH(Q$3,INDIRECT("'DA Injection'!"&amp;"2:2"),0)+1),"$1","")&amp;":"&amp;SUBSTITUTE(ADDRESS(1,MATCH(Q$3,INDIRECT("'DA Injection'!"&amp;"2:2"),0)+1),"$1","")),'DA Injection'!$P:$P,"Plan",'DA Injection'!$G:$G,$B39))*$F39</f>
        <v>0</v>
      </c>
      <c r="R39" s="284"/>
    </row>
    <row r="40" spans="2:18" hidden="1">
      <c r="B40" s="282" t="s">
        <v>407</v>
      </c>
      <c r="C40" s="282">
        <v>12</v>
      </c>
      <c r="D40" s="205" t="s">
        <v>1026</v>
      </c>
      <c r="E40" s="205" t="s">
        <v>1027</v>
      </c>
      <c r="F40" s="205">
        <v>2.0830000000000001E-2</v>
      </c>
      <c r="G40" s="367">
        <f t="shared" ca="1" si="1"/>
        <v>34.369500000000002</v>
      </c>
      <c r="H40" s="284">
        <f ca="1">(SUMIFS(INDIRECT("'DA Injection'!"&amp;SUBSTITUTE(ADDRESS(1,MATCH(H$3,INDIRECT("'DA Injection'!"&amp;"2:2"),0)),"$1","")&amp;":"&amp;SUBSTITUTE(ADDRESS(1,MATCH(H$3,INDIRECT("'DA Injection'!"&amp;"2:2"),0)),"$1","")),'DA Injection'!$P:$P,"Plan",'DA Injection'!$G:$G,$B40)+SUMIFS(INDIRECT("'DA Injection'!"&amp;SUBSTITUTE(ADDRESS(1,MATCH(H$3,INDIRECT("'DA Injection'!"&amp;"2:2"),0)+1),"$1","")&amp;":"&amp;SUBSTITUTE(ADDRESS(1,MATCH(H$3,INDIRECT("'DA Injection'!"&amp;"2:2"),0)+1),"$1","")),'DA Injection'!$P:$P,"Plan",'DA Injection'!$G:$G,$B40))*$F40</f>
        <v>0</v>
      </c>
      <c r="I40" s="284">
        <f ca="1">(SUMIFS(INDIRECT("'DA Injection'!"&amp;SUBSTITUTE(ADDRESS(1,MATCH(I$3,INDIRECT("'DA Injection'!"&amp;"2:2"),0)),"$1","")&amp;":"&amp;SUBSTITUTE(ADDRESS(1,MATCH(I$3,INDIRECT("'DA Injection'!"&amp;"2:2"),0)),"$1","")),'DA Injection'!$P:$P,"Plan",'DA Injection'!$G:$G,$B40)+SUMIFS(INDIRECT("'DA Injection'!"&amp;SUBSTITUTE(ADDRESS(1,MATCH(I$3,INDIRECT("'DA Injection'!"&amp;"2:2"),0)+1),"$1","")&amp;":"&amp;SUBSTITUTE(ADDRESS(1,MATCH(I$3,INDIRECT("'DA Injection'!"&amp;"2:2"),0)+1),"$1","")),'DA Injection'!$P:$P,"Plan",'DA Injection'!$G:$G,$B40))*$F40</f>
        <v>0</v>
      </c>
      <c r="J40" s="284">
        <f ca="1">(SUMIFS(INDIRECT("'DA Injection'!"&amp;SUBSTITUTE(ADDRESS(1,MATCH(J$3,INDIRECT("'DA Injection'!"&amp;"2:2"),0)),"$1","")&amp;":"&amp;SUBSTITUTE(ADDRESS(1,MATCH(J$3,INDIRECT("'DA Injection'!"&amp;"2:2"),0)),"$1","")),'DA Injection'!$P:$P,"Plan",'DA Injection'!$G:$G,$B40)+SUMIFS(INDIRECT("'DA Injection'!"&amp;SUBSTITUTE(ADDRESS(1,MATCH(J$3,INDIRECT("'DA Injection'!"&amp;"2:2"),0)+1),"$1","")&amp;":"&amp;SUBSTITUTE(ADDRESS(1,MATCH(J$3,INDIRECT("'DA Injection'!"&amp;"2:2"),0)+1),"$1","")),'DA Injection'!$P:$P,"Plan",'DA Injection'!$G:$G,$B40))*$F40</f>
        <v>0</v>
      </c>
      <c r="K40" s="284">
        <f ca="1">(SUMIFS(INDIRECT("'DA Injection'!"&amp;SUBSTITUTE(ADDRESS(1,MATCH(K$3,INDIRECT("'DA Injection'!"&amp;"2:2"),0)),"$1","")&amp;":"&amp;SUBSTITUTE(ADDRESS(1,MATCH(K$3,INDIRECT("'DA Injection'!"&amp;"2:2"),0)),"$1","")),'DA Injection'!$P:$P,"Plan",'DA Injection'!$G:$G,$B40)+SUMIFS(INDIRECT("'DA Injection'!"&amp;SUBSTITUTE(ADDRESS(1,MATCH(K$3,INDIRECT("'DA Injection'!"&amp;"2:2"),0)+1),"$1","")&amp;":"&amp;SUBSTITUTE(ADDRESS(1,MATCH(K$3,INDIRECT("'DA Injection'!"&amp;"2:2"),0)+1),"$1","")),'DA Injection'!$P:$P,"Plan",'DA Injection'!$G:$G,$B40))*$F40</f>
        <v>0</v>
      </c>
      <c r="L40" s="284">
        <f ca="1">(SUMIFS(INDIRECT("'DA Injection'!"&amp;SUBSTITUTE(ADDRESS(1,MATCH(L$3,INDIRECT("'DA Injection'!"&amp;"2:2"),0)),"$1","")&amp;":"&amp;SUBSTITUTE(ADDRESS(1,MATCH(L$3,INDIRECT("'DA Injection'!"&amp;"2:2"),0)),"$1","")),'DA Injection'!$P:$P,"Plan",'DA Injection'!$G:$G,$B40)+SUMIFS(INDIRECT("'DA Injection'!"&amp;SUBSTITUTE(ADDRESS(1,MATCH(L$3,INDIRECT("'DA Injection'!"&amp;"2:2"),0)+1),"$1","")&amp;":"&amp;SUBSTITUTE(ADDRESS(1,MATCH(L$3,INDIRECT("'DA Injection'!"&amp;"2:2"),0)+1),"$1","")),'DA Injection'!$P:$P,"Plan",'DA Injection'!$G:$G,$B40))*$F40</f>
        <v>34.369500000000002</v>
      </c>
      <c r="M40" s="284">
        <f ca="1">(SUMIFS(INDIRECT("'DA Injection'!"&amp;SUBSTITUTE(ADDRESS(1,MATCH(M$3,INDIRECT("'DA Injection'!"&amp;"2:2"),0)),"$1","")&amp;":"&amp;SUBSTITUTE(ADDRESS(1,MATCH(M$3,INDIRECT("'DA Injection'!"&amp;"2:2"),0)),"$1","")),'DA Injection'!$P:$P,"Plan",'DA Injection'!$G:$G,$B40)+SUMIFS(INDIRECT("'DA Injection'!"&amp;SUBSTITUTE(ADDRESS(1,MATCH(M$3,INDIRECT("'DA Injection'!"&amp;"2:2"),0)+1),"$1","")&amp;":"&amp;SUBSTITUTE(ADDRESS(1,MATCH(M$3,INDIRECT("'DA Injection'!"&amp;"2:2"),0)+1),"$1","")),'DA Injection'!$P:$P,"Plan",'DA Injection'!$G:$G,$B40))*$F40</f>
        <v>0</v>
      </c>
      <c r="N40" s="284">
        <f ca="1">(SUMIFS(INDIRECT("'DA Injection'!"&amp;SUBSTITUTE(ADDRESS(1,MATCH(N$3,INDIRECT("'DA Injection'!"&amp;"2:2"),0)),"$1","")&amp;":"&amp;SUBSTITUTE(ADDRESS(1,MATCH(N$3,INDIRECT("'DA Injection'!"&amp;"2:2"),0)),"$1","")),'DA Injection'!$P:$P,"Plan",'DA Injection'!$G:$G,$B40)+SUMIFS(INDIRECT("'DA Injection'!"&amp;SUBSTITUTE(ADDRESS(1,MATCH(N$3,INDIRECT("'DA Injection'!"&amp;"2:2"),0)+1),"$1","")&amp;":"&amp;SUBSTITUTE(ADDRESS(1,MATCH(N$3,INDIRECT("'DA Injection'!"&amp;"2:2"),0)+1),"$1","")),'DA Injection'!$P:$P,"Plan",'DA Injection'!$G:$G,$B40))*$F40</f>
        <v>0</v>
      </c>
      <c r="O40" s="284">
        <f ca="1">(SUMIFS(INDIRECT("'DA Injection'!"&amp;SUBSTITUTE(ADDRESS(1,MATCH(O$3,INDIRECT("'DA Injection'!"&amp;"2:2"),0)),"$1","")&amp;":"&amp;SUBSTITUTE(ADDRESS(1,MATCH(O$3,INDIRECT("'DA Injection'!"&amp;"2:2"),0)),"$1","")),'DA Injection'!$P:$P,"Plan",'DA Injection'!$G:$G,$B40)+SUMIFS(INDIRECT("'DA Injection'!"&amp;SUBSTITUTE(ADDRESS(1,MATCH(O$3,INDIRECT("'DA Injection'!"&amp;"2:2"),0)+1),"$1","")&amp;":"&amp;SUBSTITUTE(ADDRESS(1,MATCH(O$3,INDIRECT("'DA Injection'!"&amp;"2:2"),0)+1),"$1","")),'DA Injection'!$P:$P,"Plan",'DA Injection'!$G:$G,$B40))*$F40</f>
        <v>0</v>
      </c>
      <c r="P40" s="284">
        <f ca="1">(SUMIFS(INDIRECT("'DA Injection'!"&amp;SUBSTITUTE(ADDRESS(1,MATCH(P$3,INDIRECT("'DA Injection'!"&amp;"2:2"),0)),"$1","")&amp;":"&amp;SUBSTITUTE(ADDRESS(1,MATCH(P$3,INDIRECT("'DA Injection'!"&amp;"2:2"),0)),"$1","")),'DA Injection'!$P:$P,"Plan",'DA Injection'!$G:$G,$B40)+SUMIFS(INDIRECT("'DA Injection'!"&amp;SUBSTITUTE(ADDRESS(1,MATCH(P$3,INDIRECT("'DA Injection'!"&amp;"2:2"),0)+1),"$1","")&amp;":"&amp;SUBSTITUTE(ADDRESS(1,MATCH(P$3,INDIRECT("'DA Injection'!"&amp;"2:2"),0)+1),"$1","")),'DA Injection'!$P:$P,"Plan",'DA Injection'!$G:$G,$B40))*$F40</f>
        <v>0</v>
      </c>
      <c r="Q40" s="284">
        <f ca="1">(SUMIFS(INDIRECT("'DA Injection'!"&amp;SUBSTITUTE(ADDRESS(1,MATCH(Q$3,INDIRECT("'DA Injection'!"&amp;"2:2"),0)),"$1","")&amp;":"&amp;SUBSTITUTE(ADDRESS(1,MATCH(Q$3,INDIRECT("'DA Injection'!"&amp;"2:2"),0)),"$1","")),'DA Injection'!$P:$P,"Plan",'DA Injection'!$G:$G,$B40)+SUMIFS(INDIRECT("'DA Injection'!"&amp;SUBSTITUTE(ADDRESS(1,MATCH(Q$3,INDIRECT("'DA Injection'!"&amp;"2:2"),0)+1),"$1","")&amp;":"&amp;SUBSTITUTE(ADDRESS(1,MATCH(Q$3,INDIRECT("'DA Injection'!"&amp;"2:2"),0)+1),"$1","")),'DA Injection'!$P:$P,"Plan",'DA Injection'!$G:$G,$B40))*$F40</f>
        <v>0</v>
      </c>
      <c r="R40" s="284"/>
    </row>
    <row r="41" spans="2:18" hidden="1">
      <c r="B41" s="282" t="s">
        <v>182</v>
      </c>
      <c r="C41" s="282">
        <v>13</v>
      </c>
      <c r="D41" s="205" t="s">
        <v>1026</v>
      </c>
      <c r="E41" s="205" t="s">
        <v>1027</v>
      </c>
      <c r="F41" s="205">
        <v>2.2222222222222223E-2</v>
      </c>
      <c r="G41" s="367">
        <f t="shared" ca="1" si="1"/>
        <v>103.7037037037037</v>
      </c>
      <c r="H41" s="284">
        <f ca="1">(SUMIFS(INDIRECT("'DA Injection'!"&amp;SUBSTITUTE(ADDRESS(1,MATCH(H$3,INDIRECT("'DA Injection'!"&amp;"2:2"),0)),"$1","")&amp;":"&amp;SUBSTITUTE(ADDRESS(1,MATCH(H$3,INDIRECT("'DA Injection'!"&amp;"2:2"),0)),"$1","")),'DA Injection'!$P:$P,"Plan",'DA Injection'!$G:$G,$B41)+SUMIFS(INDIRECT("'DA Injection'!"&amp;SUBSTITUTE(ADDRESS(1,MATCH(H$3,INDIRECT("'DA Injection'!"&amp;"2:2"),0)+1),"$1","")&amp;":"&amp;SUBSTITUTE(ADDRESS(1,MATCH(H$3,INDIRECT("'DA Injection'!"&amp;"2:2"),0)+1),"$1","")),'DA Injection'!$P:$P,"Plan",'DA Injection'!$G:$G,$B41))*$F41</f>
        <v>0</v>
      </c>
      <c r="I41" s="284">
        <f ca="1">(SUMIFS(INDIRECT("'DA Injection'!"&amp;SUBSTITUTE(ADDRESS(1,MATCH(I$3,INDIRECT("'DA Injection'!"&amp;"2:2"),0)),"$1","")&amp;":"&amp;SUBSTITUTE(ADDRESS(1,MATCH(I$3,INDIRECT("'DA Injection'!"&amp;"2:2"),0)),"$1","")),'DA Injection'!$P:$P,"Plan",'DA Injection'!$G:$G,$B41)+SUMIFS(INDIRECT("'DA Injection'!"&amp;SUBSTITUTE(ADDRESS(1,MATCH(I$3,INDIRECT("'DA Injection'!"&amp;"2:2"),0)+1),"$1","")&amp;":"&amp;SUBSTITUTE(ADDRESS(1,MATCH(I$3,INDIRECT("'DA Injection'!"&amp;"2:2"),0)+1),"$1","")),'DA Injection'!$P:$P,"Plan",'DA Injection'!$G:$G,$B41))*$F41</f>
        <v>0</v>
      </c>
      <c r="J41" s="284">
        <f ca="1">(SUMIFS(INDIRECT("'DA Injection'!"&amp;SUBSTITUTE(ADDRESS(1,MATCH(J$3,INDIRECT("'DA Injection'!"&amp;"2:2"),0)),"$1","")&amp;":"&amp;SUBSTITUTE(ADDRESS(1,MATCH(J$3,INDIRECT("'DA Injection'!"&amp;"2:2"),0)),"$1","")),'DA Injection'!$P:$P,"Plan",'DA Injection'!$G:$G,$B41)+SUMIFS(INDIRECT("'DA Injection'!"&amp;SUBSTITUTE(ADDRESS(1,MATCH(J$3,INDIRECT("'DA Injection'!"&amp;"2:2"),0)+1),"$1","")&amp;":"&amp;SUBSTITUTE(ADDRESS(1,MATCH(J$3,INDIRECT("'DA Injection'!"&amp;"2:2"),0)+1),"$1","")),'DA Injection'!$P:$P,"Plan",'DA Injection'!$G:$G,$B41))*$F41</f>
        <v>0</v>
      </c>
      <c r="K41" s="284">
        <f ca="1">(SUMIFS(INDIRECT("'DA Injection'!"&amp;SUBSTITUTE(ADDRESS(1,MATCH(K$3,INDIRECT("'DA Injection'!"&amp;"2:2"),0)),"$1","")&amp;":"&amp;SUBSTITUTE(ADDRESS(1,MATCH(K$3,INDIRECT("'DA Injection'!"&amp;"2:2"),0)),"$1","")),'DA Injection'!$P:$P,"Plan",'DA Injection'!$G:$G,$B41)+SUMIFS(INDIRECT("'DA Injection'!"&amp;SUBSTITUTE(ADDRESS(1,MATCH(K$3,INDIRECT("'DA Injection'!"&amp;"2:2"),0)+1),"$1","")&amp;":"&amp;SUBSTITUTE(ADDRESS(1,MATCH(K$3,INDIRECT("'DA Injection'!"&amp;"2:2"),0)+1),"$1","")),'DA Injection'!$P:$P,"Plan",'DA Injection'!$G:$G,$B41))*$F41</f>
        <v>81.481481481481481</v>
      </c>
      <c r="L41" s="284">
        <f ca="1">(SUMIFS(INDIRECT("'DA Injection'!"&amp;SUBSTITUTE(ADDRESS(1,MATCH(L$3,INDIRECT("'DA Injection'!"&amp;"2:2"),0)),"$1","")&amp;":"&amp;SUBSTITUTE(ADDRESS(1,MATCH(L$3,INDIRECT("'DA Injection'!"&amp;"2:2"),0)),"$1","")),'DA Injection'!$P:$P,"Plan",'DA Injection'!$G:$G,$B41)+SUMIFS(INDIRECT("'DA Injection'!"&amp;SUBSTITUTE(ADDRESS(1,MATCH(L$3,INDIRECT("'DA Injection'!"&amp;"2:2"),0)+1),"$1","")&amp;":"&amp;SUBSTITUTE(ADDRESS(1,MATCH(L$3,INDIRECT("'DA Injection'!"&amp;"2:2"),0)+1),"$1","")),'DA Injection'!$P:$P,"Plan",'DA Injection'!$G:$G,$B41))*$F41</f>
        <v>22.222222222222221</v>
      </c>
      <c r="M41" s="284">
        <f ca="1">(SUMIFS(INDIRECT("'DA Injection'!"&amp;SUBSTITUTE(ADDRESS(1,MATCH(M$3,INDIRECT("'DA Injection'!"&amp;"2:2"),0)),"$1","")&amp;":"&amp;SUBSTITUTE(ADDRESS(1,MATCH(M$3,INDIRECT("'DA Injection'!"&amp;"2:2"),0)),"$1","")),'DA Injection'!$P:$P,"Plan",'DA Injection'!$G:$G,$B41)+SUMIFS(INDIRECT("'DA Injection'!"&amp;SUBSTITUTE(ADDRESS(1,MATCH(M$3,INDIRECT("'DA Injection'!"&amp;"2:2"),0)+1),"$1","")&amp;":"&amp;SUBSTITUTE(ADDRESS(1,MATCH(M$3,INDIRECT("'DA Injection'!"&amp;"2:2"),0)+1),"$1","")),'DA Injection'!$P:$P,"Plan",'DA Injection'!$G:$G,$B41))*$F41</f>
        <v>0</v>
      </c>
      <c r="N41" s="284">
        <f ca="1">(SUMIFS(INDIRECT("'DA Injection'!"&amp;SUBSTITUTE(ADDRESS(1,MATCH(N$3,INDIRECT("'DA Injection'!"&amp;"2:2"),0)),"$1","")&amp;":"&amp;SUBSTITUTE(ADDRESS(1,MATCH(N$3,INDIRECT("'DA Injection'!"&amp;"2:2"),0)),"$1","")),'DA Injection'!$P:$P,"Plan",'DA Injection'!$G:$G,$B41)+SUMIFS(INDIRECT("'DA Injection'!"&amp;SUBSTITUTE(ADDRESS(1,MATCH(N$3,INDIRECT("'DA Injection'!"&amp;"2:2"),0)+1),"$1","")&amp;":"&amp;SUBSTITUTE(ADDRESS(1,MATCH(N$3,INDIRECT("'DA Injection'!"&amp;"2:2"),0)+1),"$1","")),'DA Injection'!$P:$P,"Plan",'DA Injection'!$G:$G,$B41))*$F41</f>
        <v>0</v>
      </c>
      <c r="O41" s="284">
        <f ca="1">(SUMIFS(INDIRECT("'DA Injection'!"&amp;SUBSTITUTE(ADDRESS(1,MATCH(O$3,INDIRECT("'DA Injection'!"&amp;"2:2"),0)),"$1","")&amp;":"&amp;SUBSTITUTE(ADDRESS(1,MATCH(O$3,INDIRECT("'DA Injection'!"&amp;"2:2"),0)),"$1","")),'DA Injection'!$P:$P,"Plan",'DA Injection'!$G:$G,$B41)+SUMIFS(INDIRECT("'DA Injection'!"&amp;SUBSTITUTE(ADDRESS(1,MATCH(O$3,INDIRECT("'DA Injection'!"&amp;"2:2"),0)+1),"$1","")&amp;":"&amp;SUBSTITUTE(ADDRESS(1,MATCH(O$3,INDIRECT("'DA Injection'!"&amp;"2:2"),0)+1),"$1","")),'DA Injection'!$P:$P,"Plan",'DA Injection'!$G:$G,$B41))*$F41</f>
        <v>0</v>
      </c>
      <c r="P41" s="284">
        <f ca="1">(SUMIFS(INDIRECT("'DA Injection'!"&amp;SUBSTITUTE(ADDRESS(1,MATCH(P$3,INDIRECT("'DA Injection'!"&amp;"2:2"),0)),"$1","")&amp;":"&amp;SUBSTITUTE(ADDRESS(1,MATCH(P$3,INDIRECT("'DA Injection'!"&amp;"2:2"),0)),"$1","")),'DA Injection'!$P:$P,"Plan",'DA Injection'!$G:$G,$B41)+SUMIFS(INDIRECT("'DA Injection'!"&amp;SUBSTITUTE(ADDRESS(1,MATCH(P$3,INDIRECT("'DA Injection'!"&amp;"2:2"),0)+1),"$1","")&amp;":"&amp;SUBSTITUTE(ADDRESS(1,MATCH(P$3,INDIRECT("'DA Injection'!"&amp;"2:2"),0)+1),"$1","")),'DA Injection'!$P:$P,"Plan",'DA Injection'!$G:$G,$B41))*$F41</f>
        <v>0</v>
      </c>
      <c r="Q41" s="284">
        <f ca="1">(SUMIFS(INDIRECT("'DA Injection'!"&amp;SUBSTITUTE(ADDRESS(1,MATCH(Q$3,INDIRECT("'DA Injection'!"&amp;"2:2"),0)),"$1","")&amp;":"&amp;SUBSTITUTE(ADDRESS(1,MATCH(Q$3,INDIRECT("'DA Injection'!"&amp;"2:2"),0)),"$1","")),'DA Injection'!$P:$P,"Plan",'DA Injection'!$G:$G,$B41)+SUMIFS(INDIRECT("'DA Injection'!"&amp;SUBSTITUTE(ADDRESS(1,MATCH(Q$3,INDIRECT("'DA Injection'!"&amp;"2:2"),0)+1),"$1","")&amp;":"&amp;SUBSTITUTE(ADDRESS(1,MATCH(Q$3,INDIRECT("'DA Injection'!"&amp;"2:2"),0)+1),"$1","")),'DA Injection'!$P:$P,"Plan",'DA Injection'!$G:$G,$B41))*$F41</f>
        <v>0</v>
      </c>
      <c r="R41" s="284"/>
    </row>
    <row r="42" spans="2:18" hidden="1">
      <c r="B42" s="282" t="s">
        <v>216</v>
      </c>
      <c r="C42" s="282">
        <v>14</v>
      </c>
      <c r="D42" s="205" t="s">
        <v>1026</v>
      </c>
      <c r="E42" s="205" t="s">
        <v>1027</v>
      </c>
      <c r="F42" s="205">
        <v>6.25E-2</v>
      </c>
      <c r="G42" s="367">
        <f t="shared" ca="1" si="1"/>
        <v>0</v>
      </c>
      <c r="H42" s="284">
        <f ca="1">(SUMIFS(INDIRECT("'DA Injection'!"&amp;SUBSTITUTE(ADDRESS(1,MATCH(H$3,INDIRECT("'DA Injection'!"&amp;"2:2"),0)),"$1","")&amp;":"&amp;SUBSTITUTE(ADDRESS(1,MATCH(H$3,INDIRECT("'DA Injection'!"&amp;"2:2"),0)),"$1","")),'DA Injection'!$P:$P,"Plan",'DA Injection'!$G:$G,$B42)+SUMIFS(INDIRECT("'DA Injection'!"&amp;SUBSTITUTE(ADDRESS(1,MATCH(H$3,INDIRECT("'DA Injection'!"&amp;"2:2"),0)+1),"$1","")&amp;":"&amp;SUBSTITUTE(ADDRESS(1,MATCH(H$3,INDIRECT("'DA Injection'!"&amp;"2:2"),0)+1),"$1","")),'DA Injection'!$P:$P,"Plan",'DA Injection'!$G:$G,$B42))*$F42</f>
        <v>0</v>
      </c>
      <c r="I42" s="284">
        <f ca="1">(SUMIFS(INDIRECT("'DA Injection'!"&amp;SUBSTITUTE(ADDRESS(1,MATCH(I$3,INDIRECT("'DA Injection'!"&amp;"2:2"),0)),"$1","")&amp;":"&amp;SUBSTITUTE(ADDRESS(1,MATCH(I$3,INDIRECT("'DA Injection'!"&amp;"2:2"),0)),"$1","")),'DA Injection'!$P:$P,"Plan",'DA Injection'!$G:$G,$B42)+SUMIFS(INDIRECT("'DA Injection'!"&amp;SUBSTITUTE(ADDRESS(1,MATCH(I$3,INDIRECT("'DA Injection'!"&amp;"2:2"),0)+1),"$1","")&amp;":"&amp;SUBSTITUTE(ADDRESS(1,MATCH(I$3,INDIRECT("'DA Injection'!"&amp;"2:2"),0)+1),"$1","")),'DA Injection'!$P:$P,"Plan",'DA Injection'!$G:$G,$B42))*$F42</f>
        <v>0</v>
      </c>
      <c r="J42" s="284">
        <f ca="1">(SUMIFS(INDIRECT("'DA Injection'!"&amp;SUBSTITUTE(ADDRESS(1,MATCH(J$3,INDIRECT("'DA Injection'!"&amp;"2:2"),0)),"$1","")&amp;":"&amp;SUBSTITUTE(ADDRESS(1,MATCH(J$3,INDIRECT("'DA Injection'!"&amp;"2:2"),0)),"$1","")),'DA Injection'!$P:$P,"Plan",'DA Injection'!$G:$G,$B42)+SUMIFS(INDIRECT("'DA Injection'!"&amp;SUBSTITUTE(ADDRESS(1,MATCH(J$3,INDIRECT("'DA Injection'!"&amp;"2:2"),0)+1),"$1","")&amp;":"&amp;SUBSTITUTE(ADDRESS(1,MATCH(J$3,INDIRECT("'DA Injection'!"&amp;"2:2"),0)+1),"$1","")),'DA Injection'!$P:$P,"Plan",'DA Injection'!$G:$G,$B42))*$F42</f>
        <v>0</v>
      </c>
      <c r="K42" s="284">
        <f ca="1">(SUMIFS(INDIRECT("'DA Injection'!"&amp;SUBSTITUTE(ADDRESS(1,MATCH(K$3,INDIRECT("'DA Injection'!"&amp;"2:2"),0)),"$1","")&amp;":"&amp;SUBSTITUTE(ADDRESS(1,MATCH(K$3,INDIRECT("'DA Injection'!"&amp;"2:2"),0)),"$1","")),'DA Injection'!$P:$P,"Plan",'DA Injection'!$G:$G,$B42)+SUMIFS(INDIRECT("'DA Injection'!"&amp;SUBSTITUTE(ADDRESS(1,MATCH(K$3,INDIRECT("'DA Injection'!"&amp;"2:2"),0)+1),"$1","")&amp;":"&amp;SUBSTITUTE(ADDRESS(1,MATCH(K$3,INDIRECT("'DA Injection'!"&amp;"2:2"),0)+1),"$1","")),'DA Injection'!$P:$P,"Plan",'DA Injection'!$G:$G,$B42))*$F42</f>
        <v>0</v>
      </c>
      <c r="L42" s="284">
        <f ca="1">(SUMIFS(INDIRECT("'DA Injection'!"&amp;SUBSTITUTE(ADDRESS(1,MATCH(L$3,INDIRECT("'DA Injection'!"&amp;"2:2"),0)),"$1","")&amp;":"&amp;SUBSTITUTE(ADDRESS(1,MATCH(L$3,INDIRECT("'DA Injection'!"&amp;"2:2"),0)),"$1","")),'DA Injection'!$P:$P,"Plan",'DA Injection'!$G:$G,$B42)+SUMIFS(INDIRECT("'DA Injection'!"&amp;SUBSTITUTE(ADDRESS(1,MATCH(L$3,INDIRECT("'DA Injection'!"&amp;"2:2"),0)+1),"$1","")&amp;":"&amp;SUBSTITUTE(ADDRESS(1,MATCH(L$3,INDIRECT("'DA Injection'!"&amp;"2:2"),0)+1),"$1","")),'DA Injection'!$P:$P,"Plan",'DA Injection'!$G:$G,$B42))*$F42</f>
        <v>0</v>
      </c>
      <c r="M42" s="284">
        <f ca="1">(SUMIFS(INDIRECT("'DA Injection'!"&amp;SUBSTITUTE(ADDRESS(1,MATCH(M$3,INDIRECT("'DA Injection'!"&amp;"2:2"),0)),"$1","")&amp;":"&amp;SUBSTITUTE(ADDRESS(1,MATCH(M$3,INDIRECT("'DA Injection'!"&amp;"2:2"),0)),"$1","")),'DA Injection'!$P:$P,"Plan",'DA Injection'!$G:$G,$B42)+SUMIFS(INDIRECT("'DA Injection'!"&amp;SUBSTITUTE(ADDRESS(1,MATCH(M$3,INDIRECT("'DA Injection'!"&amp;"2:2"),0)+1),"$1","")&amp;":"&amp;SUBSTITUTE(ADDRESS(1,MATCH(M$3,INDIRECT("'DA Injection'!"&amp;"2:2"),0)+1),"$1","")),'DA Injection'!$P:$P,"Plan",'DA Injection'!$G:$G,$B42))*$F42</f>
        <v>0</v>
      </c>
      <c r="N42" s="284">
        <f ca="1">(SUMIFS(INDIRECT("'DA Injection'!"&amp;SUBSTITUTE(ADDRESS(1,MATCH(N$3,INDIRECT("'DA Injection'!"&amp;"2:2"),0)),"$1","")&amp;":"&amp;SUBSTITUTE(ADDRESS(1,MATCH(N$3,INDIRECT("'DA Injection'!"&amp;"2:2"),0)),"$1","")),'DA Injection'!$P:$P,"Plan",'DA Injection'!$G:$G,$B42)+SUMIFS(INDIRECT("'DA Injection'!"&amp;SUBSTITUTE(ADDRESS(1,MATCH(N$3,INDIRECT("'DA Injection'!"&amp;"2:2"),0)+1),"$1","")&amp;":"&amp;SUBSTITUTE(ADDRESS(1,MATCH(N$3,INDIRECT("'DA Injection'!"&amp;"2:2"),0)+1),"$1","")),'DA Injection'!$P:$P,"Plan",'DA Injection'!$G:$G,$B42))*$F42</f>
        <v>0</v>
      </c>
      <c r="O42" s="284">
        <f ca="1">(SUMIFS(INDIRECT("'DA Injection'!"&amp;SUBSTITUTE(ADDRESS(1,MATCH(O$3,INDIRECT("'DA Injection'!"&amp;"2:2"),0)),"$1","")&amp;":"&amp;SUBSTITUTE(ADDRESS(1,MATCH(O$3,INDIRECT("'DA Injection'!"&amp;"2:2"),0)),"$1","")),'DA Injection'!$P:$P,"Plan",'DA Injection'!$G:$G,$B42)+SUMIFS(INDIRECT("'DA Injection'!"&amp;SUBSTITUTE(ADDRESS(1,MATCH(O$3,INDIRECT("'DA Injection'!"&amp;"2:2"),0)+1),"$1","")&amp;":"&amp;SUBSTITUTE(ADDRESS(1,MATCH(O$3,INDIRECT("'DA Injection'!"&amp;"2:2"),0)+1),"$1","")),'DA Injection'!$P:$P,"Plan",'DA Injection'!$G:$G,$B42))*$F42</f>
        <v>0</v>
      </c>
      <c r="P42" s="284">
        <f ca="1">(SUMIFS(INDIRECT("'DA Injection'!"&amp;SUBSTITUTE(ADDRESS(1,MATCH(P$3,INDIRECT("'DA Injection'!"&amp;"2:2"),0)),"$1","")&amp;":"&amp;SUBSTITUTE(ADDRESS(1,MATCH(P$3,INDIRECT("'DA Injection'!"&amp;"2:2"),0)),"$1","")),'DA Injection'!$P:$P,"Plan",'DA Injection'!$G:$G,$B42)+SUMIFS(INDIRECT("'DA Injection'!"&amp;SUBSTITUTE(ADDRESS(1,MATCH(P$3,INDIRECT("'DA Injection'!"&amp;"2:2"),0)+1),"$1","")&amp;":"&amp;SUBSTITUTE(ADDRESS(1,MATCH(P$3,INDIRECT("'DA Injection'!"&amp;"2:2"),0)+1),"$1","")),'DA Injection'!$P:$P,"Plan",'DA Injection'!$G:$G,$B42))*$F42</f>
        <v>0</v>
      </c>
      <c r="Q42" s="284">
        <f ca="1">(SUMIFS(INDIRECT("'DA Injection'!"&amp;SUBSTITUTE(ADDRESS(1,MATCH(Q$3,INDIRECT("'DA Injection'!"&amp;"2:2"),0)),"$1","")&amp;":"&amp;SUBSTITUTE(ADDRESS(1,MATCH(Q$3,INDIRECT("'DA Injection'!"&amp;"2:2"),0)),"$1","")),'DA Injection'!$P:$P,"Plan",'DA Injection'!$G:$G,$B42)+SUMIFS(INDIRECT("'DA Injection'!"&amp;SUBSTITUTE(ADDRESS(1,MATCH(Q$3,INDIRECT("'DA Injection'!"&amp;"2:2"),0)+1),"$1","")&amp;":"&amp;SUBSTITUTE(ADDRESS(1,MATCH(Q$3,INDIRECT("'DA Injection'!"&amp;"2:2"),0)+1),"$1","")),'DA Injection'!$P:$P,"Plan",'DA Injection'!$G:$G,$B42))*$F42</f>
        <v>0</v>
      </c>
      <c r="R42" s="284"/>
    </row>
    <row r="43" spans="2:18" hidden="1">
      <c r="B43" s="282" t="s">
        <v>75</v>
      </c>
      <c r="C43" s="282">
        <v>16</v>
      </c>
      <c r="D43" s="205" t="s">
        <v>1026</v>
      </c>
      <c r="E43" s="205" t="s">
        <v>1027</v>
      </c>
      <c r="F43" s="205">
        <v>7.6923076923076927E-2</v>
      </c>
      <c r="G43" s="367">
        <f t="shared" ca="1" si="1"/>
        <v>0</v>
      </c>
      <c r="H43" s="284">
        <f ca="1">(SUMIFS(INDIRECT("'DA Injection'!"&amp;SUBSTITUTE(ADDRESS(1,MATCH(H$3,INDIRECT("'DA Injection'!"&amp;"2:2"),0)),"$1","")&amp;":"&amp;SUBSTITUTE(ADDRESS(1,MATCH(H$3,INDIRECT("'DA Injection'!"&amp;"2:2"),0)),"$1","")),'DA Injection'!$P:$P,"Plan",'DA Injection'!$G:$G,$B43)+SUMIFS(INDIRECT("'DA Injection'!"&amp;SUBSTITUTE(ADDRESS(1,MATCH(H$3,INDIRECT("'DA Injection'!"&amp;"2:2"),0)+1),"$1","")&amp;":"&amp;SUBSTITUTE(ADDRESS(1,MATCH(H$3,INDIRECT("'DA Injection'!"&amp;"2:2"),0)+1),"$1","")),'DA Injection'!$P:$P,"Plan",'DA Injection'!$G:$G,$B43))*$F43</f>
        <v>0</v>
      </c>
      <c r="I43" s="284">
        <f ca="1">(SUMIFS(INDIRECT("'DA Injection'!"&amp;SUBSTITUTE(ADDRESS(1,MATCH(I$3,INDIRECT("'DA Injection'!"&amp;"2:2"),0)),"$1","")&amp;":"&amp;SUBSTITUTE(ADDRESS(1,MATCH(I$3,INDIRECT("'DA Injection'!"&amp;"2:2"),0)),"$1","")),'DA Injection'!$P:$P,"Plan",'DA Injection'!$G:$G,$B43)+SUMIFS(INDIRECT("'DA Injection'!"&amp;SUBSTITUTE(ADDRESS(1,MATCH(I$3,INDIRECT("'DA Injection'!"&amp;"2:2"),0)+1),"$1","")&amp;":"&amp;SUBSTITUTE(ADDRESS(1,MATCH(I$3,INDIRECT("'DA Injection'!"&amp;"2:2"),0)+1),"$1","")),'DA Injection'!$P:$P,"Plan",'DA Injection'!$G:$G,$B43))*$F43</f>
        <v>0</v>
      </c>
      <c r="J43" s="284">
        <f ca="1">(SUMIFS(INDIRECT("'DA Injection'!"&amp;SUBSTITUTE(ADDRESS(1,MATCH(J$3,INDIRECT("'DA Injection'!"&amp;"2:2"),0)),"$1","")&amp;":"&amp;SUBSTITUTE(ADDRESS(1,MATCH(J$3,INDIRECT("'DA Injection'!"&amp;"2:2"),0)),"$1","")),'DA Injection'!$P:$P,"Plan",'DA Injection'!$G:$G,$B43)+SUMIFS(INDIRECT("'DA Injection'!"&amp;SUBSTITUTE(ADDRESS(1,MATCH(J$3,INDIRECT("'DA Injection'!"&amp;"2:2"),0)+1),"$1","")&amp;":"&amp;SUBSTITUTE(ADDRESS(1,MATCH(J$3,INDIRECT("'DA Injection'!"&amp;"2:2"),0)+1),"$1","")),'DA Injection'!$P:$P,"Plan",'DA Injection'!$G:$G,$B43))*$F43</f>
        <v>0</v>
      </c>
      <c r="K43" s="284">
        <f ca="1">(SUMIFS(INDIRECT("'DA Injection'!"&amp;SUBSTITUTE(ADDRESS(1,MATCH(K$3,INDIRECT("'DA Injection'!"&amp;"2:2"),0)),"$1","")&amp;":"&amp;SUBSTITUTE(ADDRESS(1,MATCH(K$3,INDIRECT("'DA Injection'!"&amp;"2:2"),0)),"$1","")),'DA Injection'!$P:$P,"Plan",'DA Injection'!$G:$G,$B43)+SUMIFS(INDIRECT("'DA Injection'!"&amp;SUBSTITUTE(ADDRESS(1,MATCH(K$3,INDIRECT("'DA Injection'!"&amp;"2:2"),0)+1),"$1","")&amp;":"&amp;SUBSTITUTE(ADDRESS(1,MATCH(K$3,INDIRECT("'DA Injection'!"&amp;"2:2"),0)+1),"$1","")),'DA Injection'!$P:$P,"Plan",'DA Injection'!$G:$G,$B43))*$F43</f>
        <v>0</v>
      </c>
      <c r="L43" s="284">
        <f ca="1">(SUMIFS(INDIRECT("'DA Injection'!"&amp;SUBSTITUTE(ADDRESS(1,MATCH(L$3,INDIRECT("'DA Injection'!"&amp;"2:2"),0)),"$1","")&amp;":"&amp;SUBSTITUTE(ADDRESS(1,MATCH(L$3,INDIRECT("'DA Injection'!"&amp;"2:2"),0)),"$1","")),'DA Injection'!$P:$P,"Plan",'DA Injection'!$G:$G,$B43)+SUMIFS(INDIRECT("'DA Injection'!"&amp;SUBSTITUTE(ADDRESS(1,MATCH(L$3,INDIRECT("'DA Injection'!"&amp;"2:2"),0)+1),"$1","")&amp;":"&amp;SUBSTITUTE(ADDRESS(1,MATCH(L$3,INDIRECT("'DA Injection'!"&amp;"2:2"),0)+1),"$1","")),'DA Injection'!$P:$P,"Plan",'DA Injection'!$G:$G,$B43))*$F43</f>
        <v>0</v>
      </c>
      <c r="M43" s="284">
        <f ca="1">(SUMIFS(INDIRECT("'DA Injection'!"&amp;SUBSTITUTE(ADDRESS(1,MATCH(M$3,INDIRECT("'DA Injection'!"&amp;"2:2"),0)),"$1","")&amp;":"&amp;SUBSTITUTE(ADDRESS(1,MATCH(M$3,INDIRECT("'DA Injection'!"&amp;"2:2"),0)),"$1","")),'DA Injection'!$P:$P,"Plan",'DA Injection'!$G:$G,$B43)+SUMIFS(INDIRECT("'DA Injection'!"&amp;SUBSTITUTE(ADDRESS(1,MATCH(M$3,INDIRECT("'DA Injection'!"&amp;"2:2"),0)+1),"$1","")&amp;":"&amp;SUBSTITUTE(ADDRESS(1,MATCH(M$3,INDIRECT("'DA Injection'!"&amp;"2:2"),0)+1),"$1","")),'DA Injection'!$P:$P,"Plan",'DA Injection'!$G:$G,$B43))*$F43</f>
        <v>0</v>
      </c>
      <c r="N43" s="284">
        <f ca="1">(SUMIFS(INDIRECT("'DA Injection'!"&amp;SUBSTITUTE(ADDRESS(1,MATCH(N$3,INDIRECT("'DA Injection'!"&amp;"2:2"),0)),"$1","")&amp;":"&amp;SUBSTITUTE(ADDRESS(1,MATCH(N$3,INDIRECT("'DA Injection'!"&amp;"2:2"),0)),"$1","")),'DA Injection'!$P:$P,"Plan",'DA Injection'!$G:$G,$B43)+SUMIFS(INDIRECT("'DA Injection'!"&amp;SUBSTITUTE(ADDRESS(1,MATCH(N$3,INDIRECT("'DA Injection'!"&amp;"2:2"),0)+1),"$1","")&amp;":"&amp;SUBSTITUTE(ADDRESS(1,MATCH(N$3,INDIRECT("'DA Injection'!"&amp;"2:2"),0)+1),"$1","")),'DA Injection'!$P:$P,"Plan",'DA Injection'!$G:$G,$B43))*$F43</f>
        <v>0</v>
      </c>
      <c r="O43" s="284">
        <f ca="1">(SUMIFS(INDIRECT("'DA Injection'!"&amp;SUBSTITUTE(ADDRESS(1,MATCH(O$3,INDIRECT("'DA Injection'!"&amp;"2:2"),0)),"$1","")&amp;":"&amp;SUBSTITUTE(ADDRESS(1,MATCH(O$3,INDIRECT("'DA Injection'!"&amp;"2:2"),0)),"$1","")),'DA Injection'!$P:$P,"Plan",'DA Injection'!$G:$G,$B43)+SUMIFS(INDIRECT("'DA Injection'!"&amp;SUBSTITUTE(ADDRESS(1,MATCH(O$3,INDIRECT("'DA Injection'!"&amp;"2:2"),0)+1),"$1","")&amp;":"&amp;SUBSTITUTE(ADDRESS(1,MATCH(O$3,INDIRECT("'DA Injection'!"&amp;"2:2"),0)+1),"$1","")),'DA Injection'!$P:$P,"Plan",'DA Injection'!$G:$G,$B43))*$F43</f>
        <v>0</v>
      </c>
      <c r="P43" s="284">
        <f ca="1">(SUMIFS(INDIRECT("'DA Injection'!"&amp;SUBSTITUTE(ADDRESS(1,MATCH(P$3,INDIRECT("'DA Injection'!"&amp;"2:2"),0)),"$1","")&amp;":"&amp;SUBSTITUTE(ADDRESS(1,MATCH(P$3,INDIRECT("'DA Injection'!"&amp;"2:2"),0)),"$1","")),'DA Injection'!$P:$P,"Plan",'DA Injection'!$G:$G,$B43)+SUMIFS(INDIRECT("'DA Injection'!"&amp;SUBSTITUTE(ADDRESS(1,MATCH(P$3,INDIRECT("'DA Injection'!"&amp;"2:2"),0)+1),"$1","")&amp;":"&amp;SUBSTITUTE(ADDRESS(1,MATCH(P$3,INDIRECT("'DA Injection'!"&amp;"2:2"),0)+1),"$1","")),'DA Injection'!$P:$P,"Plan",'DA Injection'!$G:$G,$B43))*$F43</f>
        <v>0</v>
      </c>
      <c r="Q43" s="284">
        <f ca="1">(SUMIFS(INDIRECT("'DA Injection'!"&amp;SUBSTITUTE(ADDRESS(1,MATCH(Q$3,INDIRECT("'DA Injection'!"&amp;"2:2"),0)),"$1","")&amp;":"&amp;SUBSTITUTE(ADDRESS(1,MATCH(Q$3,INDIRECT("'DA Injection'!"&amp;"2:2"),0)),"$1","")),'DA Injection'!$P:$P,"Plan",'DA Injection'!$G:$G,$B43)+SUMIFS(INDIRECT("'DA Injection'!"&amp;SUBSTITUTE(ADDRESS(1,MATCH(Q$3,INDIRECT("'DA Injection'!"&amp;"2:2"),0)+1),"$1","")&amp;":"&amp;SUBSTITUTE(ADDRESS(1,MATCH(Q$3,INDIRECT("'DA Injection'!"&amp;"2:2"),0)+1),"$1","")),'DA Injection'!$P:$P,"Plan",'DA Injection'!$G:$G,$B43))*$F43</f>
        <v>0</v>
      </c>
      <c r="R43" s="284"/>
    </row>
    <row r="44" spans="2:18" hidden="1">
      <c r="B44" s="282" t="s">
        <v>74</v>
      </c>
      <c r="C44" s="282">
        <v>14</v>
      </c>
      <c r="D44" s="205" t="s">
        <v>1026</v>
      </c>
      <c r="E44" s="205" t="s">
        <v>1027</v>
      </c>
      <c r="F44" s="205">
        <v>0.25</v>
      </c>
      <c r="G44" s="367">
        <f t="shared" ca="1" si="1"/>
        <v>0</v>
      </c>
      <c r="H44" s="284">
        <f ca="1">(SUMIFS(INDIRECT("'DA Injection'!"&amp;SUBSTITUTE(ADDRESS(1,MATCH(H$3,INDIRECT("'DA Injection'!"&amp;"2:2"),0)),"$1","")&amp;":"&amp;SUBSTITUTE(ADDRESS(1,MATCH(H$3,INDIRECT("'DA Injection'!"&amp;"2:2"),0)),"$1","")),'DA Injection'!$P:$P,"Plan",'DA Injection'!$G:$G,$B44)+SUMIFS(INDIRECT("'DA Injection'!"&amp;SUBSTITUTE(ADDRESS(1,MATCH(H$3,INDIRECT("'DA Injection'!"&amp;"2:2"),0)+1),"$1","")&amp;":"&amp;SUBSTITUTE(ADDRESS(1,MATCH(H$3,INDIRECT("'DA Injection'!"&amp;"2:2"),0)+1),"$1","")),'DA Injection'!$P:$P,"Plan",'DA Injection'!$G:$G,$B44))*$F44</f>
        <v>0</v>
      </c>
      <c r="I44" s="284">
        <f ca="1">(SUMIFS(INDIRECT("'DA Injection'!"&amp;SUBSTITUTE(ADDRESS(1,MATCH(I$3,INDIRECT("'DA Injection'!"&amp;"2:2"),0)),"$1","")&amp;":"&amp;SUBSTITUTE(ADDRESS(1,MATCH(I$3,INDIRECT("'DA Injection'!"&amp;"2:2"),0)),"$1","")),'DA Injection'!$P:$P,"Plan",'DA Injection'!$G:$G,$B44)+SUMIFS(INDIRECT("'DA Injection'!"&amp;SUBSTITUTE(ADDRESS(1,MATCH(I$3,INDIRECT("'DA Injection'!"&amp;"2:2"),0)+1),"$1","")&amp;":"&amp;SUBSTITUTE(ADDRESS(1,MATCH(I$3,INDIRECT("'DA Injection'!"&amp;"2:2"),0)+1),"$1","")),'DA Injection'!$P:$P,"Plan",'DA Injection'!$G:$G,$B44))*$F44</f>
        <v>0</v>
      </c>
      <c r="J44" s="284">
        <f ca="1">(SUMIFS(INDIRECT("'DA Injection'!"&amp;SUBSTITUTE(ADDRESS(1,MATCH(J$3,INDIRECT("'DA Injection'!"&amp;"2:2"),0)),"$1","")&amp;":"&amp;SUBSTITUTE(ADDRESS(1,MATCH(J$3,INDIRECT("'DA Injection'!"&amp;"2:2"),0)),"$1","")),'DA Injection'!$P:$P,"Plan",'DA Injection'!$G:$G,$B44)+SUMIFS(INDIRECT("'DA Injection'!"&amp;SUBSTITUTE(ADDRESS(1,MATCH(J$3,INDIRECT("'DA Injection'!"&amp;"2:2"),0)+1),"$1","")&amp;":"&amp;SUBSTITUTE(ADDRESS(1,MATCH(J$3,INDIRECT("'DA Injection'!"&amp;"2:2"),0)+1),"$1","")),'DA Injection'!$P:$P,"Plan",'DA Injection'!$G:$G,$B44))*$F44</f>
        <v>0</v>
      </c>
      <c r="K44" s="284">
        <f ca="1">(SUMIFS(INDIRECT("'DA Injection'!"&amp;SUBSTITUTE(ADDRESS(1,MATCH(K$3,INDIRECT("'DA Injection'!"&amp;"2:2"),0)),"$1","")&amp;":"&amp;SUBSTITUTE(ADDRESS(1,MATCH(K$3,INDIRECT("'DA Injection'!"&amp;"2:2"),0)),"$1","")),'DA Injection'!$P:$P,"Plan",'DA Injection'!$G:$G,$B44)+SUMIFS(INDIRECT("'DA Injection'!"&amp;SUBSTITUTE(ADDRESS(1,MATCH(K$3,INDIRECT("'DA Injection'!"&amp;"2:2"),0)+1),"$1","")&amp;":"&amp;SUBSTITUTE(ADDRESS(1,MATCH(K$3,INDIRECT("'DA Injection'!"&amp;"2:2"),0)+1),"$1","")),'DA Injection'!$P:$P,"Plan",'DA Injection'!$G:$G,$B44))*$F44</f>
        <v>0</v>
      </c>
      <c r="L44" s="284">
        <f ca="1">(SUMIFS(INDIRECT("'DA Injection'!"&amp;SUBSTITUTE(ADDRESS(1,MATCH(L$3,INDIRECT("'DA Injection'!"&amp;"2:2"),0)),"$1","")&amp;":"&amp;SUBSTITUTE(ADDRESS(1,MATCH(L$3,INDIRECT("'DA Injection'!"&amp;"2:2"),0)),"$1","")),'DA Injection'!$P:$P,"Plan",'DA Injection'!$G:$G,$B44)+SUMIFS(INDIRECT("'DA Injection'!"&amp;SUBSTITUTE(ADDRESS(1,MATCH(L$3,INDIRECT("'DA Injection'!"&amp;"2:2"),0)+1),"$1","")&amp;":"&amp;SUBSTITUTE(ADDRESS(1,MATCH(L$3,INDIRECT("'DA Injection'!"&amp;"2:2"),0)+1),"$1","")),'DA Injection'!$P:$P,"Plan",'DA Injection'!$G:$G,$B44))*$F44</f>
        <v>0</v>
      </c>
      <c r="M44" s="284">
        <f ca="1">(SUMIFS(INDIRECT("'DA Injection'!"&amp;SUBSTITUTE(ADDRESS(1,MATCH(M$3,INDIRECT("'DA Injection'!"&amp;"2:2"),0)),"$1","")&amp;":"&amp;SUBSTITUTE(ADDRESS(1,MATCH(M$3,INDIRECT("'DA Injection'!"&amp;"2:2"),0)),"$1","")),'DA Injection'!$P:$P,"Plan",'DA Injection'!$G:$G,$B44)+SUMIFS(INDIRECT("'DA Injection'!"&amp;SUBSTITUTE(ADDRESS(1,MATCH(M$3,INDIRECT("'DA Injection'!"&amp;"2:2"),0)+1),"$1","")&amp;":"&amp;SUBSTITUTE(ADDRESS(1,MATCH(M$3,INDIRECT("'DA Injection'!"&amp;"2:2"),0)+1),"$1","")),'DA Injection'!$P:$P,"Plan",'DA Injection'!$G:$G,$B44))*$F44</f>
        <v>0</v>
      </c>
      <c r="N44" s="284">
        <f ca="1">(SUMIFS(INDIRECT("'DA Injection'!"&amp;SUBSTITUTE(ADDRESS(1,MATCH(N$3,INDIRECT("'DA Injection'!"&amp;"2:2"),0)),"$1","")&amp;":"&amp;SUBSTITUTE(ADDRESS(1,MATCH(N$3,INDIRECT("'DA Injection'!"&amp;"2:2"),0)),"$1","")),'DA Injection'!$P:$P,"Plan",'DA Injection'!$G:$G,$B44)+SUMIFS(INDIRECT("'DA Injection'!"&amp;SUBSTITUTE(ADDRESS(1,MATCH(N$3,INDIRECT("'DA Injection'!"&amp;"2:2"),0)+1),"$1","")&amp;":"&amp;SUBSTITUTE(ADDRESS(1,MATCH(N$3,INDIRECT("'DA Injection'!"&amp;"2:2"),0)+1),"$1","")),'DA Injection'!$P:$P,"Plan",'DA Injection'!$G:$G,$B44))*$F44</f>
        <v>0</v>
      </c>
      <c r="O44" s="284">
        <f ca="1">(SUMIFS(INDIRECT("'DA Injection'!"&amp;SUBSTITUTE(ADDRESS(1,MATCH(O$3,INDIRECT("'DA Injection'!"&amp;"2:2"),0)),"$1","")&amp;":"&amp;SUBSTITUTE(ADDRESS(1,MATCH(O$3,INDIRECT("'DA Injection'!"&amp;"2:2"),0)),"$1","")),'DA Injection'!$P:$P,"Plan",'DA Injection'!$G:$G,$B44)+SUMIFS(INDIRECT("'DA Injection'!"&amp;SUBSTITUTE(ADDRESS(1,MATCH(O$3,INDIRECT("'DA Injection'!"&amp;"2:2"),0)+1),"$1","")&amp;":"&amp;SUBSTITUTE(ADDRESS(1,MATCH(O$3,INDIRECT("'DA Injection'!"&amp;"2:2"),0)+1),"$1","")),'DA Injection'!$P:$P,"Plan",'DA Injection'!$G:$G,$B44))*$F44</f>
        <v>0</v>
      </c>
      <c r="P44" s="284">
        <f ca="1">(SUMIFS(INDIRECT("'DA Injection'!"&amp;SUBSTITUTE(ADDRESS(1,MATCH(P$3,INDIRECT("'DA Injection'!"&amp;"2:2"),0)),"$1","")&amp;":"&amp;SUBSTITUTE(ADDRESS(1,MATCH(P$3,INDIRECT("'DA Injection'!"&amp;"2:2"),0)),"$1","")),'DA Injection'!$P:$P,"Plan",'DA Injection'!$G:$G,$B44)+SUMIFS(INDIRECT("'DA Injection'!"&amp;SUBSTITUTE(ADDRESS(1,MATCH(P$3,INDIRECT("'DA Injection'!"&amp;"2:2"),0)+1),"$1","")&amp;":"&amp;SUBSTITUTE(ADDRESS(1,MATCH(P$3,INDIRECT("'DA Injection'!"&amp;"2:2"),0)+1),"$1","")),'DA Injection'!$P:$P,"Plan",'DA Injection'!$G:$G,$B44))*$F44</f>
        <v>0</v>
      </c>
      <c r="Q44" s="284">
        <f ca="1">(SUMIFS(INDIRECT("'DA Injection'!"&amp;SUBSTITUTE(ADDRESS(1,MATCH(Q$3,INDIRECT("'DA Injection'!"&amp;"2:2"),0)),"$1","")&amp;":"&amp;SUBSTITUTE(ADDRESS(1,MATCH(Q$3,INDIRECT("'DA Injection'!"&amp;"2:2"),0)),"$1","")),'DA Injection'!$P:$P,"Plan",'DA Injection'!$G:$G,$B44)+SUMIFS(INDIRECT("'DA Injection'!"&amp;SUBSTITUTE(ADDRESS(1,MATCH(Q$3,INDIRECT("'DA Injection'!"&amp;"2:2"),0)+1),"$1","")&amp;":"&amp;SUBSTITUTE(ADDRESS(1,MATCH(Q$3,INDIRECT("'DA Injection'!"&amp;"2:2"),0)+1),"$1","")),'DA Injection'!$P:$P,"Plan",'DA Injection'!$G:$G,$B44))*$F44</f>
        <v>0</v>
      </c>
      <c r="R44" s="284"/>
    </row>
    <row r="45" spans="2:18" hidden="1">
      <c r="B45" s="282" t="s">
        <v>65</v>
      </c>
      <c r="C45" s="282">
        <v>15</v>
      </c>
      <c r="D45" s="205" t="s">
        <v>1026</v>
      </c>
      <c r="E45" s="205" t="s">
        <v>1027</v>
      </c>
      <c r="F45" s="205">
        <v>7.1428571428571426E-3</v>
      </c>
      <c r="G45" s="367">
        <f t="shared" ca="1" si="1"/>
        <v>0</v>
      </c>
      <c r="H45" s="284">
        <f ca="1">(SUMIFS(INDIRECT("'DA Injection'!"&amp;SUBSTITUTE(ADDRESS(1,MATCH(H$3,INDIRECT("'DA Injection'!"&amp;"2:2"),0)),"$1","")&amp;":"&amp;SUBSTITUTE(ADDRESS(1,MATCH(H$3,INDIRECT("'DA Injection'!"&amp;"2:2"),0)),"$1","")),'DA Injection'!$P:$P,"Plan",'DA Injection'!$G:$G,$B45)+SUMIFS(INDIRECT("'DA Injection'!"&amp;SUBSTITUTE(ADDRESS(1,MATCH(H$3,INDIRECT("'DA Injection'!"&amp;"2:2"),0)+1),"$1","")&amp;":"&amp;SUBSTITUTE(ADDRESS(1,MATCH(H$3,INDIRECT("'DA Injection'!"&amp;"2:2"),0)+1),"$1","")),'DA Injection'!$P:$P,"Plan",'DA Injection'!$G:$G,$B45))*$F45</f>
        <v>0</v>
      </c>
      <c r="I45" s="284">
        <f ca="1">(SUMIFS(INDIRECT("'DA Injection'!"&amp;SUBSTITUTE(ADDRESS(1,MATCH(I$3,INDIRECT("'DA Injection'!"&amp;"2:2"),0)),"$1","")&amp;":"&amp;SUBSTITUTE(ADDRESS(1,MATCH(I$3,INDIRECT("'DA Injection'!"&amp;"2:2"),0)),"$1","")),'DA Injection'!$P:$P,"Plan",'DA Injection'!$G:$G,$B45)+SUMIFS(INDIRECT("'DA Injection'!"&amp;SUBSTITUTE(ADDRESS(1,MATCH(I$3,INDIRECT("'DA Injection'!"&amp;"2:2"),0)+1),"$1","")&amp;":"&amp;SUBSTITUTE(ADDRESS(1,MATCH(I$3,INDIRECT("'DA Injection'!"&amp;"2:2"),0)+1),"$1","")),'DA Injection'!$P:$P,"Plan",'DA Injection'!$G:$G,$B45))*$F45</f>
        <v>0</v>
      </c>
      <c r="J45" s="284">
        <f ca="1">(SUMIFS(INDIRECT("'DA Injection'!"&amp;SUBSTITUTE(ADDRESS(1,MATCH(J$3,INDIRECT("'DA Injection'!"&amp;"2:2"),0)),"$1","")&amp;":"&amp;SUBSTITUTE(ADDRESS(1,MATCH(J$3,INDIRECT("'DA Injection'!"&amp;"2:2"),0)),"$1","")),'DA Injection'!$P:$P,"Plan",'DA Injection'!$G:$G,$B45)+SUMIFS(INDIRECT("'DA Injection'!"&amp;SUBSTITUTE(ADDRESS(1,MATCH(J$3,INDIRECT("'DA Injection'!"&amp;"2:2"),0)+1),"$1","")&amp;":"&amp;SUBSTITUTE(ADDRESS(1,MATCH(J$3,INDIRECT("'DA Injection'!"&amp;"2:2"),0)+1),"$1","")),'DA Injection'!$P:$P,"Plan",'DA Injection'!$G:$G,$B45))*$F45</f>
        <v>0</v>
      </c>
      <c r="K45" s="284">
        <f ca="1">(SUMIFS(INDIRECT("'DA Injection'!"&amp;SUBSTITUTE(ADDRESS(1,MATCH(K$3,INDIRECT("'DA Injection'!"&amp;"2:2"),0)),"$1","")&amp;":"&amp;SUBSTITUTE(ADDRESS(1,MATCH(K$3,INDIRECT("'DA Injection'!"&amp;"2:2"),0)),"$1","")),'DA Injection'!$P:$P,"Plan",'DA Injection'!$G:$G,$B45)+SUMIFS(INDIRECT("'DA Injection'!"&amp;SUBSTITUTE(ADDRESS(1,MATCH(K$3,INDIRECT("'DA Injection'!"&amp;"2:2"),0)+1),"$1","")&amp;":"&amp;SUBSTITUTE(ADDRESS(1,MATCH(K$3,INDIRECT("'DA Injection'!"&amp;"2:2"),0)+1),"$1","")),'DA Injection'!$P:$P,"Plan",'DA Injection'!$G:$G,$B45))*$F45</f>
        <v>0</v>
      </c>
      <c r="L45" s="284">
        <f ca="1">(SUMIFS(INDIRECT("'DA Injection'!"&amp;SUBSTITUTE(ADDRESS(1,MATCH(L$3,INDIRECT("'DA Injection'!"&amp;"2:2"),0)),"$1","")&amp;":"&amp;SUBSTITUTE(ADDRESS(1,MATCH(L$3,INDIRECT("'DA Injection'!"&amp;"2:2"),0)),"$1","")),'DA Injection'!$P:$P,"Plan",'DA Injection'!$G:$G,$B45)+SUMIFS(INDIRECT("'DA Injection'!"&amp;SUBSTITUTE(ADDRESS(1,MATCH(L$3,INDIRECT("'DA Injection'!"&amp;"2:2"),0)+1),"$1","")&amp;":"&amp;SUBSTITUTE(ADDRESS(1,MATCH(L$3,INDIRECT("'DA Injection'!"&amp;"2:2"),0)+1),"$1","")),'DA Injection'!$P:$P,"Plan",'DA Injection'!$G:$G,$B45))*$F45</f>
        <v>0</v>
      </c>
      <c r="M45" s="284">
        <f ca="1">(SUMIFS(INDIRECT("'DA Injection'!"&amp;SUBSTITUTE(ADDRESS(1,MATCH(M$3,INDIRECT("'DA Injection'!"&amp;"2:2"),0)),"$1","")&amp;":"&amp;SUBSTITUTE(ADDRESS(1,MATCH(M$3,INDIRECT("'DA Injection'!"&amp;"2:2"),0)),"$1","")),'DA Injection'!$P:$P,"Plan",'DA Injection'!$G:$G,$B45)+SUMIFS(INDIRECT("'DA Injection'!"&amp;SUBSTITUTE(ADDRESS(1,MATCH(M$3,INDIRECT("'DA Injection'!"&amp;"2:2"),0)+1),"$1","")&amp;":"&amp;SUBSTITUTE(ADDRESS(1,MATCH(M$3,INDIRECT("'DA Injection'!"&amp;"2:2"),0)+1),"$1","")),'DA Injection'!$P:$P,"Plan",'DA Injection'!$G:$G,$B45))*$F45</f>
        <v>0</v>
      </c>
      <c r="N45" s="284">
        <f ca="1">(SUMIFS(INDIRECT("'DA Injection'!"&amp;SUBSTITUTE(ADDRESS(1,MATCH(N$3,INDIRECT("'DA Injection'!"&amp;"2:2"),0)),"$1","")&amp;":"&amp;SUBSTITUTE(ADDRESS(1,MATCH(N$3,INDIRECT("'DA Injection'!"&amp;"2:2"),0)),"$1","")),'DA Injection'!$P:$P,"Plan",'DA Injection'!$G:$G,$B45)+SUMIFS(INDIRECT("'DA Injection'!"&amp;SUBSTITUTE(ADDRESS(1,MATCH(N$3,INDIRECT("'DA Injection'!"&amp;"2:2"),0)+1),"$1","")&amp;":"&amp;SUBSTITUTE(ADDRESS(1,MATCH(N$3,INDIRECT("'DA Injection'!"&amp;"2:2"),0)+1),"$1","")),'DA Injection'!$P:$P,"Plan",'DA Injection'!$G:$G,$B45))*$F45</f>
        <v>0</v>
      </c>
      <c r="O45" s="284">
        <f ca="1">(SUMIFS(INDIRECT("'DA Injection'!"&amp;SUBSTITUTE(ADDRESS(1,MATCH(O$3,INDIRECT("'DA Injection'!"&amp;"2:2"),0)),"$1","")&amp;":"&amp;SUBSTITUTE(ADDRESS(1,MATCH(O$3,INDIRECT("'DA Injection'!"&amp;"2:2"),0)),"$1","")),'DA Injection'!$P:$P,"Plan",'DA Injection'!$G:$G,$B45)+SUMIFS(INDIRECT("'DA Injection'!"&amp;SUBSTITUTE(ADDRESS(1,MATCH(O$3,INDIRECT("'DA Injection'!"&amp;"2:2"),0)+1),"$1","")&amp;":"&amp;SUBSTITUTE(ADDRESS(1,MATCH(O$3,INDIRECT("'DA Injection'!"&amp;"2:2"),0)+1),"$1","")),'DA Injection'!$P:$P,"Plan",'DA Injection'!$G:$G,$B45))*$F45</f>
        <v>0</v>
      </c>
      <c r="P45" s="284">
        <f ca="1">(SUMIFS(INDIRECT("'DA Injection'!"&amp;SUBSTITUTE(ADDRESS(1,MATCH(P$3,INDIRECT("'DA Injection'!"&amp;"2:2"),0)),"$1","")&amp;":"&amp;SUBSTITUTE(ADDRESS(1,MATCH(P$3,INDIRECT("'DA Injection'!"&amp;"2:2"),0)),"$1","")),'DA Injection'!$P:$P,"Plan",'DA Injection'!$G:$G,$B45)+SUMIFS(INDIRECT("'DA Injection'!"&amp;SUBSTITUTE(ADDRESS(1,MATCH(P$3,INDIRECT("'DA Injection'!"&amp;"2:2"),0)+1),"$1","")&amp;":"&amp;SUBSTITUTE(ADDRESS(1,MATCH(P$3,INDIRECT("'DA Injection'!"&amp;"2:2"),0)+1),"$1","")),'DA Injection'!$P:$P,"Plan",'DA Injection'!$G:$G,$B45))*$F45</f>
        <v>0</v>
      </c>
      <c r="Q45" s="284">
        <f ca="1">(SUMIFS(INDIRECT("'DA Injection'!"&amp;SUBSTITUTE(ADDRESS(1,MATCH(Q$3,INDIRECT("'DA Injection'!"&amp;"2:2"),0)),"$1","")&amp;":"&amp;SUBSTITUTE(ADDRESS(1,MATCH(Q$3,INDIRECT("'DA Injection'!"&amp;"2:2"),0)),"$1","")),'DA Injection'!$P:$P,"Plan",'DA Injection'!$G:$G,$B45)+SUMIFS(INDIRECT("'DA Injection'!"&amp;SUBSTITUTE(ADDRESS(1,MATCH(Q$3,INDIRECT("'DA Injection'!"&amp;"2:2"),0)+1),"$1","")&amp;":"&amp;SUBSTITUTE(ADDRESS(1,MATCH(Q$3,INDIRECT("'DA Injection'!"&amp;"2:2"),0)+1),"$1","")),'DA Injection'!$P:$P,"Plan",'DA Injection'!$G:$G,$B45))*$F45</f>
        <v>0</v>
      </c>
      <c r="R45" s="284"/>
    </row>
    <row r="46" spans="2:18" hidden="1">
      <c r="B46" s="282" t="s">
        <v>53</v>
      </c>
      <c r="C46" s="282">
        <v>15</v>
      </c>
      <c r="D46" s="205" t="s">
        <v>1026</v>
      </c>
      <c r="E46" s="205" t="s">
        <v>1027</v>
      </c>
      <c r="F46" s="205">
        <v>1.6666666666666666E-2</v>
      </c>
      <c r="G46" s="367">
        <f t="shared" ca="1" si="1"/>
        <v>135.38461538461539</v>
      </c>
      <c r="H46" s="284">
        <f ca="1">(SUMIFS(INDIRECT("'DA Injection'!"&amp;SUBSTITUTE(ADDRESS(1,MATCH(H$3,INDIRECT("'DA Injection'!"&amp;"2:2"),0)),"$1","")&amp;":"&amp;SUBSTITUTE(ADDRESS(1,MATCH(H$3,INDIRECT("'DA Injection'!"&amp;"2:2"),0)),"$1","")),'DA Injection'!$P:$P,"Plan",'DA Injection'!$G:$G,$B46)+SUMIFS(INDIRECT("'DA Injection'!"&amp;SUBSTITUTE(ADDRESS(1,MATCH(H$3,INDIRECT("'DA Injection'!"&amp;"2:2"),0)+1),"$1","")&amp;":"&amp;SUBSTITUTE(ADDRESS(1,MATCH(H$3,INDIRECT("'DA Injection'!"&amp;"2:2"),0)+1),"$1","")),'DA Injection'!$P:$P,"Plan",'DA Injection'!$G:$G,$B46))*$F46</f>
        <v>0</v>
      </c>
      <c r="I46" s="284">
        <f ca="1">(SUMIFS(INDIRECT("'DA Injection'!"&amp;SUBSTITUTE(ADDRESS(1,MATCH(I$3,INDIRECT("'DA Injection'!"&amp;"2:2"),0)),"$1","")&amp;":"&amp;SUBSTITUTE(ADDRESS(1,MATCH(I$3,INDIRECT("'DA Injection'!"&amp;"2:2"),0)),"$1","")),'DA Injection'!$P:$P,"Plan",'DA Injection'!$G:$G,$B46)+SUMIFS(INDIRECT("'DA Injection'!"&amp;SUBSTITUTE(ADDRESS(1,MATCH(I$3,INDIRECT("'DA Injection'!"&amp;"2:2"),0)+1),"$1","")&amp;":"&amp;SUBSTITUTE(ADDRESS(1,MATCH(I$3,INDIRECT("'DA Injection'!"&amp;"2:2"),0)+1),"$1","")),'DA Injection'!$P:$P,"Plan",'DA Injection'!$G:$G,$B46))*$F46</f>
        <v>0</v>
      </c>
      <c r="J46" s="284">
        <f ca="1">(SUMIFS(INDIRECT("'DA Injection'!"&amp;SUBSTITUTE(ADDRESS(1,MATCH(J$3,INDIRECT("'DA Injection'!"&amp;"2:2"),0)),"$1","")&amp;":"&amp;SUBSTITUTE(ADDRESS(1,MATCH(J$3,INDIRECT("'DA Injection'!"&amp;"2:2"),0)),"$1","")),'DA Injection'!$P:$P,"Plan",'DA Injection'!$G:$G,$B46)+SUMIFS(INDIRECT("'DA Injection'!"&amp;SUBSTITUTE(ADDRESS(1,MATCH(J$3,INDIRECT("'DA Injection'!"&amp;"2:2"),0)+1),"$1","")&amp;":"&amp;SUBSTITUTE(ADDRESS(1,MATCH(J$3,INDIRECT("'DA Injection'!"&amp;"2:2"),0)+1),"$1","")),'DA Injection'!$P:$P,"Plan",'DA Injection'!$G:$G,$B46))*$F46</f>
        <v>0</v>
      </c>
      <c r="K46" s="284">
        <f ca="1">(SUMIFS(INDIRECT("'DA Injection'!"&amp;SUBSTITUTE(ADDRESS(1,MATCH(K$3,INDIRECT("'DA Injection'!"&amp;"2:2"),0)),"$1","")&amp;":"&amp;SUBSTITUTE(ADDRESS(1,MATCH(K$3,INDIRECT("'DA Injection'!"&amp;"2:2"),0)),"$1","")),'DA Injection'!$P:$P,"Plan",'DA Injection'!$G:$G,$B46)+SUMIFS(INDIRECT("'DA Injection'!"&amp;SUBSTITUTE(ADDRESS(1,MATCH(K$3,INDIRECT("'DA Injection'!"&amp;"2:2"),0)+1),"$1","")&amp;":"&amp;SUBSTITUTE(ADDRESS(1,MATCH(K$3,INDIRECT("'DA Injection'!"&amp;"2:2"),0)+1),"$1","")),'DA Injection'!$P:$P,"Plan",'DA Injection'!$G:$G,$B46))*$F46</f>
        <v>0</v>
      </c>
      <c r="L46" s="284">
        <f ca="1">(SUMIFS(INDIRECT("'DA Injection'!"&amp;SUBSTITUTE(ADDRESS(1,MATCH(L$3,INDIRECT("'DA Injection'!"&amp;"2:2"),0)),"$1","")&amp;":"&amp;SUBSTITUTE(ADDRESS(1,MATCH(L$3,INDIRECT("'DA Injection'!"&amp;"2:2"),0)),"$1","")),'DA Injection'!$P:$P,"Plan",'DA Injection'!$G:$G,$B46)+SUMIFS(INDIRECT("'DA Injection'!"&amp;SUBSTITUTE(ADDRESS(1,MATCH(L$3,INDIRECT("'DA Injection'!"&amp;"2:2"),0)+1),"$1","")&amp;":"&amp;SUBSTITUTE(ADDRESS(1,MATCH(L$3,INDIRECT("'DA Injection'!"&amp;"2:2"),0)+1),"$1","")),'DA Injection'!$P:$P,"Plan",'DA Injection'!$G:$G,$B46))*$F46</f>
        <v>0</v>
      </c>
      <c r="M46" s="284">
        <f ca="1">(SUMIFS(INDIRECT("'DA Injection'!"&amp;SUBSTITUTE(ADDRESS(1,MATCH(M$3,INDIRECT("'DA Injection'!"&amp;"2:2"),0)),"$1","")&amp;":"&amp;SUBSTITUTE(ADDRESS(1,MATCH(M$3,INDIRECT("'DA Injection'!"&amp;"2:2"),0)),"$1","")),'DA Injection'!$P:$P,"Plan",'DA Injection'!$G:$G,$B46)+SUMIFS(INDIRECT("'DA Injection'!"&amp;SUBSTITUTE(ADDRESS(1,MATCH(M$3,INDIRECT("'DA Injection'!"&amp;"2:2"),0)+1),"$1","")&amp;":"&amp;SUBSTITUTE(ADDRESS(1,MATCH(M$3,INDIRECT("'DA Injection'!"&amp;"2:2"),0)+1),"$1","")),'DA Injection'!$P:$P,"Plan",'DA Injection'!$G:$G,$B46))*$F46</f>
        <v>135.38461538461539</v>
      </c>
      <c r="N46" s="284">
        <f ca="1">(SUMIFS(INDIRECT("'DA Injection'!"&amp;SUBSTITUTE(ADDRESS(1,MATCH(N$3,INDIRECT("'DA Injection'!"&amp;"2:2"),0)),"$1","")&amp;":"&amp;SUBSTITUTE(ADDRESS(1,MATCH(N$3,INDIRECT("'DA Injection'!"&amp;"2:2"),0)),"$1","")),'DA Injection'!$P:$P,"Plan",'DA Injection'!$G:$G,$B46)+SUMIFS(INDIRECT("'DA Injection'!"&amp;SUBSTITUTE(ADDRESS(1,MATCH(N$3,INDIRECT("'DA Injection'!"&amp;"2:2"),0)+1),"$1","")&amp;":"&amp;SUBSTITUTE(ADDRESS(1,MATCH(N$3,INDIRECT("'DA Injection'!"&amp;"2:2"),0)+1),"$1","")),'DA Injection'!$P:$P,"Plan",'DA Injection'!$G:$G,$B46))*$F46</f>
        <v>0</v>
      </c>
      <c r="O46" s="284">
        <f ca="1">(SUMIFS(INDIRECT("'DA Injection'!"&amp;SUBSTITUTE(ADDRESS(1,MATCH(O$3,INDIRECT("'DA Injection'!"&amp;"2:2"),0)),"$1","")&amp;":"&amp;SUBSTITUTE(ADDRESS(1,MATCH(O$3,INDIRECT("'DA Injection'!"&amp;"2:2"),0)),"$1","")),'DA Injection'!$P:$P,"Plan",'DA Injection'!$G:$G,$B46)+SUMIFS(INDIRECT("'DA Injection'!"&amp;SUBSTITUTE(ADDRESS(1,MATCH(O$3,INDIRECT("'DA Injection'!"&amp;"2:2"),0)+1),"$1","")&amp;":"&amp;SUBSTITUTE(ADDRESS(1,MATCH(O$3,INDIRECT("'DA Injection'!"&amp;"2:2"),0)+1),"$1","")),'DA Injection'!$P:$P,"Plan",'DA Injection'!$G:$G,$B46))*$F46</f>
        <v>0</v>
      </c>
      <c r="P46" s="284">
        <f ca="1">(SUMIFS(INDIRECT("'DA Injection'!"&amp;SUBSTITUTE(ADDRESS(1,MATCH(P$3,INDIRECT("'DA Injection'!"&amp;"2:2"),0)),"$1","")&amp;":"&amp;SUBSTITUTE(ADDRESS(1,MATCH(P$3,INDIRECT("'DA Injection'!"&amp;"2:2"),0)),"$1","")),'DA Injection'!$P:$P,"Plan",'DA Injection'!$G:$G,$B46)+SUMIFS(INDIRECT("'DA Injection'!"&amp;SUBSTITUTE(ADDRESS(1,MATCH(P$3,INDIRECT("'DA Injection'!"&amp;"2:2"),0)+1),"$1","")&amp;":"&amp;SUBSTITUTE(ADDRESS(1,MATCH(P$3,INDIRECT("'DA Injection'!"&amp;"2:2"),0)+1),"$1","")),'DA Injection'!$P:$P,"Plan",'DA Injection'!$G:$G,$B46))*$F46</f>
        <v>0</v>
      </c>
      <c r="Q46" s="284">
        <f ca="1">(SUMIFS(INDIRECT("'DA Injection'!"&amp;SUBSTITUTE(ADDRESS(1,MATCH(Q$3,INDIRECT("'DA Injection'!"&amp;"2:2"),0)),"$1","")&amp;":"&amp;SUBSTITUTE(ADDRESS(1,MATCH(Q$3,INDIRECT("'DA Injection'!"&amp;"2:2"),0)),"$1","")),'DA Injection'!$P:$P,"Plan",'DA Injection'!$G:$G,$B46)+SUMIFS(INDIRECT("'DA Injection'!"&amp;SUBSTITUTE(ADDRESS(1,MATCH(Q$3,INDIRECT("'DA Injection'!"&amp;"2:2"),0)+1),"$1","")&amp;":"&amp;SUBSTITUTE(ADDRESS(1,MATCH(Q$3,INDIRECT("'DA Injection'!"&amp;"2:2"),0)+1),"$1","")),'DA Injection'!$P:$P,"Plan",'DA Injection'!$G:$G,$B46))*$F46</f>
        <v>0</v>
      </c>
      <c r="R46" s="284"/>
    </row>
    <row r="47" spans="2:18" hidden="1">
      <c r="B47" s="282" t="s">
        <v>201</v>
      </c>
      <c r="C47" s="282">
        <v>15</v>
      </c>
      <c r="D47" s="205" t="s">
        <v>1026</v>
      </c>
      <c r="E47" s="205" t="s">
        <v>1027</v>
      </c>
      <c r="F47" s="205">
        <v>1.6666666666666666E-2</v>
      </c>
      <c r="G47" s="367">
        <f t="shared" ca="1" si="1"/>
        <v>0</v>
      </c>
      <c r="H47" s="284">
        <f ca="1">(SUMIFS(INDIRECT("'DA Injection'!"&amp;SUBSTITUTE(ADDRESS(1,MATCH(H$3,INDIRECT("'DA Injection'!"&amp;"2:2"),0)),"$1","")&amp;":"&amp;SUBSTITUTE(ADDRESS(1,MATCH(H$3,INDIRECT("'DA Injection'!"&amp;"2:2"),0)),"$1","")),'DA Injection'!$P:$P,"Plan",'DA Injection'!$G:$G,$B47)+SUMIFS(INDIRECT("'DA Injection'!"&amp;SUBSTITUTE(ADDRESS(1,MATCH(H$3,INDIRECT("'DA Injection'!"&amp;"2:2"),0)+1),"$1","")&amp;":"&amp;SUBSTITUTE(ADDRESS(1,MATCH(H$3,INDIRECT("'DA Injection'!"&amp;"2:2"),0)+1),"$1","")),'DA Injection'!$P:$P,"Plan",'DA Injection'!$G:$G,$B47))*$F47</f>
        <v>0</v>
      </c>
      <c r="I47" s="284">
        <f ca="1">(SUMIFS(INDIRECT("'DA Injection'!"&amp;SUBSTITUTE(ADDRESS(1,MATCH(I$3,INDIRECT("'DA Injection'!"&amp;"2:2"),0)),"$1","")&amp;":"&amp;SUBSTITUTE(ADDRESS(1,MATCH(I$3,INDIRECT("'DA Injection'!"&amp;"2:2"),0)),"$1","")),'DA Injection'!$P:$P,"Plan",'DA Injection'!$G:$G,$B47)+SUMIFS(INDIRECT("'DA Injection'!"&amp;SUBSTITUTE(ADDRESS(1,MATCH(I$3,INDIRECT("'DA Injection'!"&amp;"2:2"),0)+1),"$1","")&amp;":"&amp;SUBSTITUTE(ADDRESS(1,MATCH(I$3,INDIRECT("'DA Injection'!"&amp;"2:2"),0)+1),"$1","")),'DA Injection'!$P:$P,"Plan",'DA Injection'!$G:$G,$B47))*$F47</f>
        <v>0</v>
      </c>
      <c r="J47" s="284">
        <f ca="1">(SUMIFS(INDIRECT("'DA Injection'!"&amp;SUBSTITUTE(ADDRESS(1,MATCH(J$3,INDIRECT("'DA Injection'!"&amp;"2:2"),0)),"$1","")&amp;":"&amp;SUBSTITUTE(ADDRESS(1,MATCH(J$3,INDIRECT("'DA Injection'!"&amp;"2:2"),0)),"$1","")),'DA Injection'!$P:$P,"Plan",'DA Injection'!$G:$G,$B47)+SUMIFS(INDIRECT("'DA Injection'!"&amp;SUBSTITUTE(ADDRESS(1,MATCH(J$3,INDIRECT("'DA Injection'!"&amp;"2:2"),0)+1),"$1","")&amp;":"&amp;SUBSTITUTE(ADDRESS(1,MATCH(J$3,INDIRECT("'DA Injection'!"&amp;"2:2"),0)+1),"$1","")),'DA Injection'!$P:$P,"Plan",'DA Injection'!$G:$G,$B47))*$F47</f>
        <v>0</v>
      </c>
      <c r="K47" s="284">
        <f ca="1">(SUMIFS(INDIRECT("'DA Injection'!"&amp;SUBSTITUTE(ADDRESS(1,MATCH(K$3,INDIRECT("'DA Injection'!"&amp;"2:2"),0)),"$1","")&amp;":"&amp;SUBSTITUTE(ADDRESS(1,MATCH(K$3,INDIRECT("'DA Injection'!"&amp;"2:2"),0)),"$1","")),'DA Injection'!$P:$P,"Plan",'DA Injection'!$G:$G,$B47)+SUMIFS(INDIRECT("'DA Injection'!"&amp;SUBSTITUTE(ADDRESS(1,MATCH(K$3,INDIRECT("'DA Injection'!"&amp;"2:2"),0)+1),"$1","")&amp;":"&amp;SUBSTITUTE(ADDRESS(1,MATCH(K$3,INDIRECT("'DA Injection'!"&amp;"2:2"),0)+1),"$1","")),'DA Injection'!$P:$P,"Plan",'DA Injection'!$G:$G,$B47))*$F47</f>
        <v>0</v>
      </c>
      <c r="L47" s="284">
        <f ca="1">(SUMIFS(INDIRECT("'DA Injection'!"&amp;SUBSTITUTE(ADDRESS(1,MATCH(L$3,INDIRECT("'DA Injection'!"&amp;"2:2"),0)),"$1","")&amp;":"&amp;SUBSTITUTE(ADDRESS(1,MATCH(L$3,INDIRECT("'DA Injection'!"&amp;"2:2"),0)),"$1","")),'DA Injection'!$P:$P,"Plan",'DA Injection'!$G:$G,$B47)+SUMIFS(INDIRECT("'DA Injection'!"&amp;SUBSTITUTE(ADDRESS(1,MATCH(L$3,INDIRECT("'DA Injection'!"&amp;"2:2"),0)+1),"$1","")&amp;":"&amp;SUBSTITUTE(ADDRESS(1,MATCH(L$3,INDIRECT("'DA Injection'!"&amp;"2:2"),0)+1),"$1","")),'DA Injection'!$P:$P,"Plan",'DA Injection'!$G:$G,$B47))*$F47</f>
        <v>0</v>
      </c>
      <c r="M47" s="284">
        <f ca="1">(SUMIFS(INDIRECT("'DA Injection'!"&amp;SUBSTITUTE(ADDRESS(1,MATCH(M$3,INDIRECT("'DA Injection'!"&amp;"2:2"),0)),"$1","")&amp;":"&amp;SUBSTITUTE(ADDRESS(1,MATCH(M$3,INDIRECT("'DA Injection'!"&amp;"2:2"),0)),"$1","")),'DA Injection'!$P:$P,"Plan",'DA Injection'!$G:$G,$B47)+SUMIFS(INDIRECT("'DA Injection'!"&amp;SUBSTITUTE(ADDRESS(1,MATCH(M$3,INDIRECT("'DA Injection'!"&amp;"2:2"),0)+1),"$1","")&amp;":"&amp;SUBSTITUTE(ADDRESS(1,MATCH(M$3,INDIRECT("'DA Injection'!"&amp;"2:2"),0)+1),"$1","")),'DA Injection'!$P:$P,"Plan",'DA Injection'!$G:$G,$B47))*$F47</f>
        <v>0</v>
      </c>
      <c r="N47" s="284">
        <f ca="1">(SUMIFS(INDIRECT("'DA Injection'!"&amp;SUBSTITUTE(ADDRESS(1,MATCH(N$3,INDIRECT("'DA Injection'!"&amp;"2:2"),0)),"$1","")&amp;":"&amp;SUBSTITUTE(ADDRESS(1,MATCH(N$3,INDIRECT("'DA Injection'!"&amp;"2:2"),0)),"$1","")),'DA Injection'!$P:$P,"Plan",'DA Injection'!$G:$G,$B47)+SUMIFS(INDIRECT("'DA Injection'!"&amp;SUBSTITUTE(ADDRESS(1,MATCH(N$3,INDIRECT("'DA Injection'!"&amp;"2:2"),0)+1),"$1","")&amp;":"&amp;SUBSTITUTE(ADDRESS(1,MATCH(N$3,INDIRECT("'DA Injection'!"&amp;"2:2"),0)+1),"$1","")),'DA Injection'!$P:$P,"Plan",'DA Injection'!$G:$G,$B47))*$F47</f>
        <v>0</v>
      </c>
      <c r="O47" s="284">
        <f ca="1">(SUMIFS(INDIRECT("'DA Injection'!"&amp;SUBSTITUTE(ADDRESS(1,MATCH(O$3,INDIRECT("'DA Injection'!"&amp;"2:2"),0)),"$1","")&amp;":"&amp;SUBSTITUTE(ADDRESS(1,MATCH(O$3,INDIRECT("'DA Injection'!"&amp;"2:2"),0)),"$1","")),'DA Injection'!$P:$P,"Plan",'DA Injection'!$G:$G,$B47)+SUMIFS(INDIRECT("'DA Injection'!"&amp;SUBSTITUTE(ADDRESS(1,MATCH(O$3,INDIRECT("'DA Injection'!"&amp;"2:2"),0)+1),"$1","")&amp;":"&amp;SUBSTITUTE(ADDRESS(1,MATCH(O$3,INDIRECT("'DA Injection'!"&amp;"2:2"),0)+1),"$1","")),'DA Injection'!$P:$P,"Plan",'DA Injection'!$G:$G,$B47))*$F47</f>
        <v>0</v>
      </c>
      <c r="P47" s="284">
        <f ca="1">(SUMIFS(INDIRECT("'DA Injection'!"&amp;SUBSTITUTE(ADDRESS(1,MATCH(P$3,INDIRECT("'DA Injection'!"&amp;"2:2"),0)),"$1","")&amp;":"&amp;SUBSTITUTE(ADDRESS(1,MATCH(P$3,INDIRECT("'DA Injection'!"&amp;"2:2"),0)),"$1","")),'DA Injection'!$P:$P,"Plan",'DA Injection'!$G:$G,$B47)+SUMIFS(INDIRECT("'DA Injection'!"&amp;SUBSTITUTE(ADDRESS(1,MATCH(P$3,INDIRECT("'DA Injection'!"&amp;"2:2"),0)+1),"$1","")&amp;":"&amp;SUBSTITUTE(ADDRESS(1,MATCH(P$3,INDIRECT("'DA Injection'!"&amp;"2:2"),0)+1),"$1","")),'DA Injection'!$P:$P,"Plan",'DA Injection'!$G:$G,$B47))*$F47</f>
        <v>0</v>
      </c>
      <c r="Q47" s="284">
        <f ca="1">(SUMIFS(INDIRECT("'DA Injection'!"&amp;SUBSTITUTE(ADDRESS(1,MATCH(Q$3,INDIRECT("'DA Injection'!"&amp;"2:2"),0)),"$1","")&amp;":"&amp;SUBSTITUTE(ADDRESS(1,MATCH(Q$3,INDIRECT("'DA Injection'!"&amp;"2:2"),0)),"$1","")),'DA Injection'!$P:$P,"Plan",'DA Injection'!$G:$G,$B47)+SUMIFS(INDIRECT("'DA Injection'!"&amp;SUBSTITUTE(ADDRESS(1,MATCH(Q$3,INDIRECT("'DA Injection'!"&amp;"2:2"),0)+1),"$1","")&amp;":"&amp;SUBSTITUTE(ADDRESS(1,MATCH(Q$3,INDIRECT("'DA Injection'!"&amp;"2:2"),0)+1),"$1","")),'DA Injection'!$P:$P,"Plan",'DA Injection'!$G:$G,$B47))*$F47</f>
        <v>0</v>
      </c>
      <c r="R47" s="284"/>
    </row>
    <row r="48" spans="2:18" hidden="1">
      <c r="B48" s="282" t="s">
        <v>213</v>
      </c>
      <c r="C48" s="282">
        <v>16</v>
      </c>
      <c r="D48" s="205" t="s">
        <v>1026</v>
      </c>
      <c r="E48" s="205" t="s">
        <v>1027</v>
      </c>
      <c r="F48" s="205">
        <v>0.1111111111111111</v>
      </c>
      <c r="G48" s="367">
        <f t="shared" ca="1" si="1"/>
        <v>0</v>
      </c>
      <c r="H48" s="284">
        <f ca="1">(SUMIFS(INDIRECT("'DA Injection'!"&amp;SUBSTITUTE(ADDRESS(1,MATCH(H$3,INDIRECT("'DA Injection'!"&amp;"2:2"),0)),"$1","")&amp;":"&amp;SUBSTITUTE(ADDRESS(1,MATCH(H$3,INDIRECT("'DA Injection'!"&amp;"2:2"),0)),"$1","")),'DA Injection'!$P:$P,"Plan",'DA Injection'!$G:$G,$B48)+SUMIFS(INDIRECT("'DA Injection'!"&amp;SUBSTITUTE(ADDRESS(1,MATCH(H$3,INDIRECT("'DA Injection'!"&amp;"2:2"),0)+1),"$1","")&amp;":"&amp;SUBSTITUTE(ADDRESS(1,MATCH(H$3,INDIRECT("'DA Injection'!"&amp;"2:2"),0)+1),"$1","")),'DA Injection'!$P:$P,"Plan",'DA Injection'!$G:$G,$B48))*$F48</f>
        <v>0</v>
      </c>
      <c r="I48" s="284">
        <f ca="1">(SUMIFS(INDIRECT("'DA Injection'!"&amp;SUBSTITUTE(ADDRESS(1,MATCH(I$3,INDIRECT("'DA Injection'!"&amp;"2:2"),0)),"$1","")&amp;":"&amp;SUBSTITUTE(ADDRESS(1,MATCH(I$3,INDIRECT("'DA Injection'!"&amp;"2:2"),0)),"$1","")),'DA Injection'!$P:$P,"Plan",'DA Injection'!$G:$G,$B48)+SUMIFS(INDIRECT("'DA Injection'!"&amp;SUBSTITUTE(ADDRESS(1,MATCH(I$3,INDIRECT("'DA Injection'!"&amp;"2:2"),0)+1),"$1","")&amp;":"&amp;SUBSTITUTE(ADDRESS(1,MATCH(I$3,INDIRECT("'DA Injection'!"&amp;"2:2"),0)+1),"$1","")),'DA Injection'!$P:$P,"Plan",'DA Injection'!$G:$G,$B48))*$F48</f>
        <v>0</v>
      </c>
      <c r="J48" s="284">
        <f ca="1">(SUMIFS(INDIRECT("'DA Injection'!"&amp;SUBSTITUTE(ADDRESS(1,MATCH(J$3,INDIRECT("'DA Injection'!"&amp;"2:2"),0)),"$1","")&amp;":"&amp;SUBSTITUTE(ADDRESS(1,MATCH(J$3,INDIRECT("'DA Injection'!"&amp;"2:2"),0)),"$1","")),'DA Injection'!$P:$P,"Plan",'DA Injection'!$G:$G,$B48)+SUMIFS(INDIRECT("'DA Injection'!"&amp;SUBSTITUTE(ADDRESS(1,MATCH(J$3,INDIRECT("'DA Injection'!"&amp;"2:2"),0)+1),"$1","")&amp;":"&amp;SUBSTITUTE(ADDRESS(1,MATCH(J$3,INDIRECT("'DA Injection'!"&amp;"2:2"),0)+1),"$1","")),'DA Injection'!$P:$P,"Plan",'DA Injection'!$G:$G,$B48))*$F48</f>
        <v>0</v>
      </c>
      <c r="K48" s="284">
        <f ca="1">(SUMIFS(INDIRECT("'DA Injection'!"&amp;SUBSTITUTE(ADDRESS(1,MATCH(K$3,INDIRECT("'DA Injection'!"&amp;"2:2"),0)),"$1","")&amp;":"&amp;SUBSTITUTE(ADDRESS(1,MATCH(K$3,INDIRECT("'DA Injection'!"&amp;"2:2"),0)),"$1","")),'DA Injection'!$P:$P,"Plan",'DA Injection'!$G:$G,$B48)+SUMIFS(INDIRECT("'DA Injection'!"&amp;SUBSTITUTE(ADDRESS(1,MATCH(K$3,INDIRECT("'DA Injection'!"&amp;"2:2"),0)+1),"$1","")&amp;":"&amp;SUBSTITUTE(ADDRESS(1,MATCH(K$3,INDIRECT("'DA Injection'!"&amp;"2:2"),0)+1),"$1","")),'DA Injection'!$P:$P,"Plan",'DA Injection'!$G:$G,$B48))*$F48</f>
        <v>0</v>
      </c>
      <c r="L48" s="284">
        <f ca="1">(SUMIFS(INDIRECT("'DA Injection'!"&amp;SUBSTITUTE(ADDRESS(1,MATCH(L$3,INDIRECT("'DA Injection'!"&amp;"2:2"),0)),"$1","")&amp;":"&amp;SUBSTITUTE(ADDRESS(1,MATCH(L$3,INDIRECT("'DA Injection'!"&amp;"2:2"),0)),"$1","")),'DA Injection'!$P:$P,"Plan",'DA Injection'!$G:$G,$B48)+SUMIFS(INDIRECT("'DA Injection'!"&amp;SUBSTITUTE(ADDRESS(1,MATCH(L$3,INDIRECT("'DA Injection'!"&amp;"2:2"),0)+1),"$1","")&amp;":"&amp;SUBSTITUTE(ADDRESS(1,MATCH(L$3,INDIRECT("'DA Injection'!"&amp;"2:2"),0)+1),"$1","")),'DA Injection'!$P:$P,"Plan",'DA Injection'!$G:$G,$B48))*$F48</f>
        <v>0</v>
      </c>
      <c r="M48" s="284">
        <f ca="1">(SUMIFS(INDIRECT("'DA Injection'!"&amp;SUBSTITUTE(ADDRESS(1,MATCH(M$3,INDIRECT("'DA Injection'!"&amp;"2:2"),0)),"$1","")&amp;":"&amp;SUBSTITUTE(ADDRESS(1,MATCH(M$3,INDIRECT("'DA Injection'!"&amp;"2:2"),0)),"$1","")),'DA Injection'!$P:$P,"Plan",'DA Injection'!$G:$G,$B48)+SUMIFS(INDIRECT("'DA Injection'!"&amp;SUBSTITUTE(ADDRESS(1,MATCH(M$3,INDIRECT("'DA Injection'!"&amp;"2:2"),0)+1),"$1","")&amp;":"&amp;SUBSTITUTE(ADDRESS(1,MATCH(M$3,INDIRECT("'DA Injection'!"&amp;"2:2"),0)+1),"$1","")),'DA Injection'!$P:$P,"Plan",'DA Injection'!$G:$G,$B48))*$F48</f>
        <v>0</v>
      </c>
      <c r="N48" s="284">
        <f ca="1">(SUMIFS(INDIRECT("'DA Injection'!"&amp;SUBSTITUTE(ADDRESS(1,MATCH(N$3,INDIRECT("'DA Injection'!"&amp;"2:2"),0)),"$1","")&amp;":"&amp;SUBSTITUTE(ADDRESS(1,MATCH(N$3,INDIRECT("'DA Injection'!"&amp;"2:2"),0)),"$1","")),'DA Injection'!$P:$P,"Plan",'DA Injection'!$G:$G,$B48)+SUMIFS(INDIRECT("'DA Injection'!"&amp;SUBSTITUTE(ADDRESS(1,MATCH(N$3,INDIRECT("'DA Injection'!"&amp;"2:2"),0)+1),"$1","")&amp;":"&amp;SUBSTITUTE(ADDRESS(1,MATCH(N$3,INDIRECT("'DA Injection'!"&amp;"2:2"),0)+1),"$1","")),'DA Injection'!$P:$P,"Plan",'DA Injection'!$G:$G,$B48))*$F48</f>
        <v>0</v>
      </c>
      <c r="O48" s="284">
        <f ca="1">(SUMIFS(INDIRECT("'DA Injection'!"&amp;SUBSTITUTE(ADDRESS(1,MATCH(O$3,INDIRECT("'DA Injection'!"&amp;"2:2"),0)),"$1","")&amp;":"&amp;SUBSTITUTE(ADDRESS(1,MATCH(O$3,INDIRECT("'DA Injection'!"&amp;"2:2"),0)),"$1","")),'DA Injection'!$P:$P,"Plan",'DA Injection'!$G:$G,$B48)+SUMIFS(INDIRECT("'DA Injection'!"&amp;SUBSTITUTE(ADDRESS(1,MATCH(O$3,INDIRECT("'DA Injection'!"&amp;"2:2"),0)+1),"$1","")&amp;":"&amp;SUBSTITUTE(ADDRESS(1,MATCH(O$3,INDIRECT("'DA Injection'!"&amp;"2:2"),0)+1),"$1","")),'DA Injection'!$P:$P,"Plan",'DA Injection'!$G:$G,$B48))*$F48</f>
        <v>0</v>
      </c>
      <c r="P48" s="284">
        <f ca="1">(SUMIFS(INDIRECT("'DA Injection'!"&amp;SUBSTITUTE(ADDRESS(1,MATCH(P$3,INDIRECT("'DA Injection'!"&amp;"2:2"),0)),"$1","")&amp;":"&amp;SUBSTITUTE(ADDRESS(1,MATCH(P$3,INDIRECT("'DA Injection'!"&amp;"2:2"),0)),"$1","")),'DA Injection'!$P:$P,"Plan",'DA Injection'!$G:$G,$B48)+SUMIFS(INDIRECT("'DA Injection'!"&amp;SUBSTITUTE(ADDRESS(1,MATCH(P$3,INDIRECT("'DA Injection'!"&amp;"2:2"),0)+1),"$1","")&amp;":"&amp;SUBSTITUTE(ADDRESS(1,MATCH(P$3,INDIRECT("'DA Injection'!"&amp;"2:2"),0)+1),"$1","")),'DA Injection'!$P:$P,"Plan",'DA Injection'!$G:$G,$B48))*$F48</f>
        <v>0</v>
      </c>
      <c r="Q48" s="284">
        <f ca="1">(SUMIFS(INDIRECT("'DA Injection'!"&amp;SUBSTITUTE(ADDRESS(1,MATCH(Q$3,INDIRECT("'DA Injection'!"&amp;"2:2"),0)),"$1","")&amp;":"&amp;SUBSTITUTE(ADDRESS(1,MATCH(Q$3,INDIRECT("'DA Injection'!"&amp;"2:2"),0)),"$1","")),'DA Injection'!$P:$P,"Plan",'DA Injection'!$G:$G,$B48)+SUMIFS(INDIRECT("'DA Injection'!"&amp;SUBSTITUTE(ADDRESS(1,MATCH(Q$3,INDIRECT("'DA Injection'!"&amp;"2:2"),0)+1),"$1","")&amp;":"&amp;SUBSTITUTE(ADDRESS(1,MATCH(Q$3,INDIRECT("'DA Injection'!"&amp;"2:2"),0)+1),"$1","")),'DA Injection'!$P:$P,"Plan",'DA Injection'!$G:$G,$B48))*$F48</f>
        <v>0</v>
      </c>
      <c r="R48" s="284"/>
    </row>
    <row r="49" spans="2:18" hidden="1">
      <c r="B49" s="282" t="s">
        <v>108</v>
      </c>
      <c r="C49" s="282">
        <v>16</v>
      </c>
      <c r="D49" s="205" t="s">
        <v>1026</v>
      </c>
      <c r="E49" s="205" t="s">
        <v>1027</v>
      </c>
      <c r="F49" s="205">
        <v>7.1428571428571425E-2</v>
      </c>
      <c r="G49" s="367">
        <f t="shared" ca="1" si="1"/>
        <v>205.71428571428569</v>
      </c>
      <c r="H49" s="284">
        <f ca="1">(SUMIFS(INDIRECT("'DA Injection'!"&amp;SUBSTITUTE(ADDRESS(1,MATCH(H$3,INDIRECT("'DA Injection'!"&amp;"2:2"),0)),"$1","")&amp;":"&amp;SUBSTITUTE(ADDRESS(1,MATCH(H$3,INDIRECT("'DA Injection'!"&amp;"2:2"),0)),"$1","")),'DA Injection'!$P:$P,"Plan",'DA Injection'!$G:$G,$B49)+SUMIFS(INDIRECT("'DA Injection'!"&amp;SUBSTITUTE(ADDRESS(1,MATCH(H$3,INDIRECT("'DA Injection'!"&amp;"2:2"),0)+1),"$1","")&amp;":"&amp;SUBSTITUTE(ADDRESS(1,MATCH(H$3,INDIRECT("'DA Injection'!"&amp;"2:2"),0)+1),"$1","")),'DA Injection'!$P:$P,"Plan",'DA Injection'!$G:$G,$B49))*$F49</f>
        <v>0</v>
      </c>
      <c r="I49" s="284">
        <f ca="1">(SUMIFS(INDIRECT("'DA Injection'!"&amp;SUBSTITUTE(ADDRESS(1,MATCH(I$3,INDIRECT("'DA Injection'!"&amp;"2:2"),0)),"$1","")&amp;":"&amp;SUBSTITUTE(ADDRESS(1,MATCH(I$3,INDIRECT("'DA Injection'!"&amp;"2:2"),0)),"$1","")),'DA Injection'!$P:$P,"Plan",'DA Injection'!$G:$G,$B49)+SUMIFS(INDIRECT("'DA Injection'!"&amp;SUBSTITUTE(ADDRESS(1,MATCH(I$3,INDIRECT("'DA Injection'!"&amp;"2:2"),0)+1),"$1","")&amp;":"&amp;SUBSTITUTE(ADDRESS(1,MATCH(I$3,INDIRECT("'DA Injection'!"&amp;"2:2"),0)+1),"$1","")),'DA Injection'!$P:$P,"Plan",'DA Injection'!$G:$G,$B49))*$F49</f>
        <v>0</v>
      </c>
      <c r="J49" s="284">
        <f ca="1">(SUMIFS(INDIRECT("'DA Injection'!"&amp;SUBSTITUTE(ADDRESS(1,MATCH(J$3,INDIRECT("'DA Injection'!"&amp;"2:2"),0)),"$1","")&amp;":"&amp;SUBSTITUTE(ADDRESS(1,MATCH(J$3,INDIRECT("'DA Injection'!"&amp;"2:2"),0)),"$1","")),'DA Injection'!$P:$P,"Plan",'DA Injection'!$G:$G,$B49)+SUMIFS(INDIRECT("'DA Injection'!"&amp;SUBSTITUTE(ADDRESS(1,MATCH(J$3,INDIRECT("'DA Injection'!"&amp;"2:2"),0)+1),"$1","")&amp;":"&amp;SUBSTITUTE(ADDRESS(1,MATCH(J$3,INDIRECT("'DA Injection'!"&amp;"2:2"),0)+1),"$1","")),'DA Injection'!$P:$P,"Plan",'DA Injection'!$G:$G,$B49))*$F49</f>
        <v>0</v>
      </c>
      <c r="K49" s="284">
        <f ca="1">(SUMIFS(INDIRECT("'DA Injection'!"&amp;SUBSTITUTE(ADDRESS(1,MATCH(K$3,INDIRECT("'DA Injection'!"&amp;"2:2"),0)),"$1","")&amp;":"&amp;SUBSTITUTE(ADDRESS(1,MATCH(K$3,INDIRECT("'DA Injection'!"&amp;"2:2"),0)),"$1","")),'DA Injection'!$P:$P,"Plan",'DA Injection'!$G:$G,$B49)+SUMIFS(INDIRECT("'DA Injection'!"&amp;SUBSTITUTE(ADDRESS(1,MATCH(K$3,INDIRECT("'DA Injection'!"&amp;"2:2"),0)+1),"$1","")&amp;":"&amp;SUBSTITUTE(ADDRESS(1,MATCH(K$3,INDIRECT("'DA Injection'!"&amp;"2:2"),0)+1),"$1","")),'DA Injection'!$P:$P,"Plan",'DA Injection'!$G:$G,$B49))*$F49</f>
        <v>205.71428571428569</v>
      </c>
      <c r="L49" s="284">
        <f ca="1">(SUMIFS(INDIRECT("'DA Injection'!"&amp;SUBSTITUTE(ADDRESS(1,MATCH(L$3,INDIRECT("'DA Injection'!"&amp;"2:2"),0)),"$1","")&amp;":"&amp;SUBSTITUTE(ADDRESS(1,MATCH(L$3,INDIRECT("'DA Injection'!"&amp;"2:2"),0)),"$1","")),'DA Injection'!$P:$P,"Plan",'DA Injection'!$G:$G,$B49)+SUMIFS(INDIRECT("'DA Injection'!"&amp;SUBSTITUTE(ADDRESS(1,MATCH(L$3,INDIRECT("'DA Injection'!"&amp;"2:2"),0)+1),"$1","")&amp;":"&amp;SUBSTITUTE(ADDRESS(1,MATCH(L$3,INDIRECT("'DA Injection'!"&amp;"2:2"),0)+1),"$1","")),'DA Injection'!$P:$P,"Plan",'DA Injection'!$G:$G,$B49))*$F49</f>
        <v>0</v>
      </c>
      <c r="M49" s="284">
        <f ca="1">(SUMIFS(INDIRECT("'DA Injection'!"&amp;SUBSTITUTE(ADDRESS(1,MATCH(M$3,INDIRECT("'DA Injection'!"&amp;"2:2"),0)),"$1","")&amp;":"&amp;SUBSTITUTE(ADDRESS(1,MATCH(M$3,INDIRECT("'DA Injection'!"&amp;"2:2"),0)),"$1","")),'DA Injection'!$P:$P,"Plan",'DA Injection'!$G:$G,$B49)+SUMIFS(INDIRECT("'DA Injection'!"&amp;SUBSTITUTE(ADDRESS(1,MATCH(M$3,INDIRECT("'DA Injection'!"&amp;"2:2"),0)+1),"$1","")&amp;":"&amp;SUBSTITUTE(ADDRESS(1,MATCH(M$3,INDIRECT("'DA Injection'!"&amp;"2:2"),0)+1),"$1","")),'DA Injection'!$P:$P,"Plan",'DA Injection'!$G:$G,$B49))*$F49</f>
        <v>0</v>
      </c>
      <c r="N49" s="284">
        <f ca="1">(SUMIFS(INDIRECT("'DA Injection'!"&amp;SUBSTITUTE(ADDRESS(1,MATCH(N$3,INDIRECT("'DA Injection'!"&amp;"2:2"),0)),"$1","")&amp;":"&amp;SUBSTITUTE(ADDRESS(1,MATCH(N$3,INDIRECT("'DA Injection'!"&amp;"2:2"),0)),"$1","")),'DA Injection'!$P:$P,"Plan",'DA Injection'!$G:$G,$B49)+SUMIFS(INDIRECT("'DA Injection'!"&amp;SUBSTITUTE(ADDRESS(1,MATCH(N$3,INDIRECT("'DA Injection'!"&amp;"2:2"),0)+1),"$1","")&amp;":"&amp;SUBSTITUTE(ADDRESS(1,MATCH(N$3,INDIRECT("'DA Injection'!"&amp;"2:2"),0)+1),"$1","")),'DA Injection'!$P:$P,"Plan",'DA Injection'!$G:$G,$B49))*$F49</f>
        <v>0</v>
      </c>
      <c r="O49" s="284">
        <f ca="1">(SUMIFS(INDIRECT("'DA Injection'!"&amp;SUBSTITUTE(ADDRESS(1,MATCH(O$3,INDIRECT("'DA Injection'!"&amp;"2:2"),0)),"$1","")&amp;":"&amp;SUBSTITUTE(ADDRESS(1,MATCH(O$3,INDIRECT("'DA Injection'!"&amp;"2:2"),0)),"$1","")),'DA Injection'!$P:$P,"Plan",'DA Injection'!$G:$G,$B49)+SUMIFS(INDIRECT("'DA Injection'!"&amp;SUBSTITUTE(ADDRESS(1,MATCH(O$3,INDIRECT("'DA Injection'!"&amp;"2:2"),0)+1),"$1","")&amp;":"&amp;SUBSTITUTE(ADDRESS(1,MATCH(O$3,INDIRECT("'DA Injection'!"&amp;"2:2"),0)+1),"$1","")),'DA Injection'!$P:$P,"Plan",'DA Injection'!$G:$G,$B49))*$F49</f>
        <v>0</v>
      </c>
      <c r="P49" s="284">
        <f ca="1">(SUMIFS(INDIRECT("'DA Injection'!"&amp;SUBSTITUTE(ADDRESS(1,MATCH(P$3,INDIRECT("'DA Injection'!"&amp;"2:2"),0)),"$1","")&amp;":"&amp;SUBSTITUTE(ADDRESS(1,MATCH(P$3,INDIRECT("'DA Injection'!"&amp;"2:2"),0)),"$1","")),'DA Injection'!$P:$P,"Plan",'DA Injection'!$G:$G,$B49)+SUMIFS(INDIRECT("'DA Injection'!"&amp;SUBSTITUTE(ADDRESS(1,MATCH(P$3,INDIRECT("'DA Injection'!"&amp;"2:2"),0)+1),"$1","")&amp;":"&amp;SUBSTITUTE(ADDRESS(1,MATCH(P$3,INDIRECT("'DA Injection'!"&amp;"2:2"),0)+1),"$1","")),'DA Injection'!$P:$P,"Plan",'DA Injection'!$G:$G,$B49))*$F49</f>
        <v>0</v>
      </c>
      <c r="Q49" s="284">
        <f ca="1">(SUMIFS(INDIRECT("'DA Injection'!"&amp;SUBSTITUTE(ADDRESS(1,MATCH(Q$3,INDIRECT("'DA Injection'!"&amp;"2:2"),0)),"$1","")&amp;":"&amp;SUBSTITUTE(ADDRESS(1,MATCH(Q$3,INDIRECT("'DA Injection'!"&amp;"2:2"),0)),"$1","")),'DA Injection'!$P:$P,"Plan",'DA Injection'!$G:$G,$B49)+SUMIFS(INDIRECT("'DA Injection'!"&amp;SUBSTITUTE(ADDRESS(1,MATCH(Q$3,INDIRECT("'DA Injection'!"&amp;"2:2"),0)+1),"$1","")&amp;":"&amp;SUBSTITUTE(ADDRESS(1,MATCH(Q$3,INDIRECT("'DA Injection'!"&amp;"2:2"),0)+1),"$1","")),'DA Injection'!$P:$P,"Plan",'DA Injection'!$G:$G,$B49))*$F49</f>
        <v>0</v>
      </c>
      <c r="R49" s="284"/>
    </row>
    <row r="50" spans="2:18" hidden="1">
      <c r="B50" s="282" t="s">
        <v>214</v>
      </c>
      <c r="C50" s="282">
        <v>16</v>
      </c>
      <c r="D50" s="205" t="s">
        <v>1026</v>
      </c>
      <c r="E50" s="205" t="s">
        <v>1027</v>
      </c>
      <c r="F50" s="205">
        <v>2.2727272727272728E-2</v>
      </c>
      <c r="G50" s="367">
        <f t="shared" ca="1" si="1"/>
        <v>0</v>
      </c>
      <c r="H50" s="284">
        <f ca="1">(SUMIFS(INDIRECT("'DA Injection'!"&amp;SUBSTITUTE(ADDRESS(1,MATCH(H$3,INDIRECT("'DA Injection'!"&amp;"2:2"),0)),"$1","")&amp;":"&amp;SUBSTITUTE(ADDRESS(1,MATCH(H$3,INDIRECT("'DA Injection'!"&amp;"2:2"),0)),"$1","")),'DA Injection'!$P:$P,"Plan",'DA Injection'!$G:$G,$B50)+SUMIFS(INDIRECT("'DA Injection'!"&amp;SUBSTITUTE(ADDRESS(1,MATCH(H$3,INDIRECT("'DA Injection'!"&amp;"2:2"),0)+1),"$1","")&amp;":"&amp;SUBSTITUTE(ADDRESS(1,MATCH(H$3,INDIRECT("'DA Injection'!"&amp;"2:2"),0)+1),"$1","")),'DA Injection'!$P:$P,"Plan",'DA Injection'!$G:$G,$B50))*$F50</f>
        <v>0</v>
      </c>
      <c r="I50" s="284">
        <f ca="1">(SUMIFS(INDIRECT("'DA Injection'!"&amp;SUBSTITUTE(ADDRESS(1,MATCH(I$3,INDIRECT("'DA Injection'!"&amp;"2:2"),0)),"$1","")&amp;":"&amp;SUBSTITUTE(ADDRESS(1,MATCH(I$3,INDIRECT("'DA Injection'!"&amp;"2:2"),0)),"$1","")),'DA Injection'!$P:$P,"Plan",'DA Injection'!$G:$G,$B50)+SUMIFS(INDIRECT("'DA Injection'!"&amp;SUBSTITUTE(ADDRESS(1,MATCH(I$3,INDIRECT("'DA Injection'!"&amp;"2:2"),0)+1),"$1","")&amp;":"&amp;SUBSTITUTE(ADDRESS(1,MATCH(I$3,INDIRECT("'DA Injection'!"&amp;"2:2"),0)+1),"$1","")),'DA Injection'!$P:$P,"Plan",'DA Injection'!$G:$G,$B50))*$F50</f>
        <v>0</v>
      </c>
      <c r="J50" s="284">
        <f ca="1">(SUMIFS(INDIRECT("'DA Injection'!"&amp;SUBSTITUTE(ADDRESS(1,MATCH(J$3,INDIRECT("'DA Injection'!"&amp;"2:2"),0)),"$1","")&amp;":"&amp;SUBSTITUTE(ADDRESS(1,MATCH(J$3,INDIRECT("'DA Injection'!"&amp;"2:2"),0)),"$1","")),'DA Injection'!$P:$P,"Plan",'DA Injection'!$G:$G,$B50)+SUMIFS(INDIRECT("'DA Injection'!"&amp;SUBSTITUTE(ADDRESS(1,MATCH(J$3,INDIRECT("'DA Injection'!"&amp;"2:2"),0)+1),"$1","")&amp;":"&amp;SUBSTITUTE(ADDRESS(1,MATCH(J$3,INDIRECT("'DA Injection'!"&amp;"2:2"),0)+1),"$1","")),'DA Injection'!$P:$P,"Plan",'DA Injection'!$G:$G,$B50))*$F50</f>
        <v>0</v>
      </c>
      <c r="K50" s="284">
        <f ca="1">(SUMIFS(INDIRECT("'DA Injection'!"&amp;SUBSTITUTE(ADDRESS(1,MATCH(K$3,INDIRECT("'DA Injection'!"&amp;"2:2"),0)),"$1","")&amp;":"&amp;SUBSTITUTE(ADDRESS(1,MATCH(K$3,INDIRECT("'DA Injection'!"&amp;"2:2"),0)),"$1","")),'DA Injection'!$P:$P,"Plan",'DA Injection'!$G:$G,$B50)+SUMIFS(INDIRECT("'DA Injection'!"&amp;SUBSTITUTE(ADDRESS(1,MATCH(K$3,INDIRECT("'DA Injection'!"&amp;"2:2"),0)+1),"$1","")&amp;":"&amp;SUBSTITUTE(ADDRESS(1,MATCH(K$3,INDIRECT("'DA Injection'!"&amp;"2:2"),0)+1),"$1","")),'DA Injection'!$P:$P,"Plan",'DA Injection'!$G:$G,$B50))*$F50</f>
        <v>0</v>
      </c>
      <c r="L50" s="284">
        <f ca="1">(SUMIFS(INDIRECT("'DA Injection'!"&amp;SUBSTITUTE(ADDRESS(1,MATCH(L$3,INDIRECT("'DA Injection'!"&amp;"2:2"),0)),"$1","")&amp;":"&amp;SUBSTITUTE(ADDRESS(1,MATCH(L$3,INDIRECT("'DA Injection'!"&amp;"2:2"),0)),"$1","")),'DA Injection'!$P:$P,"Plan",'DA Injection'!$G:$G,$B50)+SUMIFS(INDIRECT("'DA Injection'!"&amp;SUBSTITUTE(ADDRESS(1,MATCH(L$3,INDIRECT("'DA Injection'!"&amp;"2:2"),0)+1),"$1","")&amp;":"&amp;SUBSTITUTE(ADDRESS(1,MATCH(L$3,INDIRECT("'DA Injection'!"&amp;"2:2"),0)+1),"$1","")),'DA Injection'!$P:$P,"Plan",'DA Injection'!$G:$G,$B50))*$F50</f>
        <v>0</v>
      </c>
      <c r="M50" s="284">
        <f ca="1">(SUMIFS(INDIRECT("'DA Injection'!"&amp;SUBSTITUTE(ADDRESS(1,MATCH(M$3,INDIRECT("'DA Injection'!"&amp;"2:2"),0)),"$1","")&amp;":"&amp;SUBSTITUTE(ADDRESS(1,MATCH(M$3,INDIRECT("'DA Injection'!"&amp;"2:2"),0)),"$1","")),'DA Injection'!$P:$P,"Plan",'DA Injection'!$G:$G,$B50)+SUMIFS(INDIRECT("'DA Injection'!"&amp;SUBSTITUTE(ADDRESS(1,MATCH(M$3,INDIRECT("'DA Injection'!"&amp;"2:2"),0)+1),"$1","")&amp;":"&amp;SUBSTITUTE(ADDRESS(1,MATCH(M$3,INDIRECT("'DA Injection'!"&amp;"2:2"),0)+1),"$1","")),'DA Injection'!$P:$P,"Plan",'DA Injection'!$G:$G,$B50))*$F50</f>
        <v>0</v>
      </c>
      <c r="N50" s="284">
        <f ca="1">(SUMIFS(INDIRECT("'DA Injection'!"&amp;SUBSTITUTE(ADDRESS(1,MATCH(N$3,INDIRECT("'DA Injection'!"&amp;"2:2"),0)),"$1","")&amp;":"&amp;SUBSTITUTE(ADDRESS(1,MATCH(N$3,INDIRECT("'DA Injection'!"&amp;"2:2"),0)),"$1","")),'DA Injection'!$P:$P,"Plan",'DA Injection'!$G:$G,$B50)+SUMIFS(INDIRECT("'DA Injection'!"&amp;SUBSTITUTE(ADDRESS(1,MATCH(N$3,INDIRECT("'DA Injection'!"&amp;"2:2"),0)+1),"$1","")&amp;":"&amp;SUBSTITUTE(ADDRESS(1,MATCH(N$3,INDIRECT("'DA Injection'!"&amp;"2:2"),0)+1),"$1","")),'DA Injection'!$P:$P,"Plan",'DA Injection'!$G:$G,$B50))*$F50</f>
        <v>0</v>
      </c>
      <c r="O50" s="284">
        <f ca="1">(SUMIFS(INDIRECT("'DA Injection'!"&amp;SUBSTITUTE(ADDRESS(1,MATCH(O$3,INDIRECT("'DA Injection'!"&amp;"2:2"),0)),"$1","")&amp;":"&amp;SUBSTITUTE(ADDRESS(1,MATCH(O$3,INDIRECT("'DA Injection'!"&amp;"2:2"),0)),"$1","")),'DA Injection'!$P:$P,"Plan",'DA Injection'!$G:$G,$B50)+SUMIFS(INDIRECT("'DA Injection'!"&amp;SUBSTITUTE(ADDRESS(1,MATCH(O$3,INDIRECT("'DA Injection'!"&amp;"2:2"),0)+1),"$1","")&amp;":"&amp;SUBSTITUTE(ADDRESS(1,MATCH(O$3,INDIRECT("'DA Injection'!"&amp;"2:2"),0)+1),"$1","")),'DA Injection'!$P:$P,"Plan",'DA Injection'!$G:$G,$B50))*$F50</f>
        <v>0</v>
      </c>
      <c r="P50" s="284">
        <f ca="1">(SUMIFS(INDIRECT("'DA Injection'!"&amp;SUBSTITUTE(ADDRESS(1,MATCH(P$3,INDIRECT("'DA Injection'!"&amp;"2:2"),0)),"$1","")&amp;":"&amp;SUBSTITUTE(ADDRESS(1,MATCH(P$3,INDIRECT("'DA Injection'!"&amp;"2:2"),0)),"$1","")),'DA Injection'!$P:$P,"Plan",'DA Injection'!$G:$G,$B50)+SUMIFS(INDIRECT("'DA Injection'!"&amp;SUBSTITUTE(ADDRESS(1,MATCH(P$3,INDIRECT("'DA Injection'!"&amp;"2:2"),0)+1),"$1","")&amp;":"&amp;SUBSTITUTE(ADDRESS(1,MATCH(P$3,INDIRECT("'DA Injection'!"&amp;"2:2"),0)+1),"$1","")),'DA Injection'!$P:$P,"Plan",'DA Injection'!$G:$G,$B50))*$F50</f>
        <v>0</v>
      </c>
      <c r="Q50" s="284">
        <f ca="1">(SUMIFS(INDIRECT("'DA Injection'!"&amp;SUBSTITUTE(ADDRESS(1,MATCH(Q$3,INDIRECT("'DA Injection'!"&amp;"2:2"),0)),"$1","")&amp;":"&amp;SUBSTITUTE(ADDRESS(1,MATCH(Q$3,INDIRECT("'DA Injection'!"&amp;"2:2"),0)),"$1","")),'DA Injection'!$P:$P,"Plan",'DA Injection'!$G:$G,$B50)+SUMIFS(INDIRECT("'DA Injection'!"&amp;SUBSTITUTE(ADDRESS(1,MATCH(Q$3,INDIRECT("'DA Injection'!"&amp;"2:2"),0)+1),"$1","")&amp;":"&amp;SUBSTITUTE(ADDRESS(1,MATCH(Q$3,INDIRECT("'DA Injection'!"&amp;"2:2"),0)+1),"$1","")),'DA Injection'!$P:$P,"Plan",'DA Injection'!$G:$G,$B50))*$F50</f>
        <v>0</v>
      </c>
      <c r="R50" s="284"/>
    </row>
    <row r="51" spans="2:18" hidden="1">
      <c r="B51" s="282" t="s">
        <v>186</v>
      </c>
      <c r="C51" s="282">
        <v>17</v>
      </c>
      <c r="D51" s="205" t="s">
        <v>1026</v>
      </c>
      <c r="E51" s="205" t="s">
        <v>1027</v>
      </c>
      <c r="F51" s="205">
        <v>7.6923076923076927E-2</v>
      </c>
      <c r="G51" s="367">
        <f t="shared" ca="1" si="1"/>
        <v>345.49949105714705</v>
      </c>
      <c r="H51" s="284">
        <f ca="1">(SUMIFS(INDIRECT("'DA Injection'!"&amp;SUBSTITUTE(ADDRESS(1,MATCH(H$3,INDIRECT("'DA Injection'!"&amp;"2:2"),0)),"$1","")&amp;":"&amp;SUBSTITUTE(ADDRESS(1,MATCH(H$3,INDIRECT("'DA Injection'!"&amp;"2:2"),0)),"$1","")),'DA Injection'!$P:$P,"Plan",'DA Injection'!$G:$G,$B51)+SUMIFS(INDIRECT("'DA Injection'!"&amp;SUBSTITUTE(ADDRESS(1,MATCH(H$3,INDIRECT("'DA Injection'!"&amp;"2:2"),0)+1),"$1","")&amp;":"&amp;SUBSTITUTE(ADDRESS(1,MATCH(H$3,INDIRECT("'DA Injection'!"&amp;"2:2"),0)+1),"$1","")),'DA Injection'!$P:$P,"Plan",'DA Injection'!$G:$G,$B51))*$F51</f>
        <v>0</v>
      </c>
      <c r="I51" s="284">
        <f ca="1">(SUMIFS(INDIRECT("'DA Injection'!"&amp;SUBSTITUTE(ADDRESS(1,MATCH(I$3,INDIRECT("'DA Injection'!"&amp;"2:2"),0)),"$1","")&amp;":"&amp;SUBSTITUTE(ADDRESS(1,MATCH(I$3,INDIRECT("'DA Injection'!"&amp;"2:2"),0)),"$1","")),'DA Injection'!$P:$P,"Plan",'DA Injection'!$G:$G,$B51)+SUMIFS(INDIRECT("'DA Injection'!"&amp;SUBSTITUTE(ADDRESS(1,MATCH(I$3,INDIRECT("'DA Injection'!"&amp;"2:2"),0)+1),"$1","")&amp;":"&amp;SUBSTITUTE(ADDRESS(1,MATCH(I$3,INDIRECT("'DA Injection'!"&amp;"2:2"),0)+1),"$1","")),'DA Injection'!$P:$P,"Plan",'DA Injection'!$G:$G,$B51))*$F51</f>
        <v>0</v>
      </c>
      <c r="J51" s="284">
        <f ca="1">(SUMIFS(INDIRECT("'DA Injection'!"&amp;SUBSTITUTE(ADDRESS(1,MATCH(J$3,INDIRECT("'DA Injection'!"&amp;"2:2"),0)),"$1","")&amp;":"&amp;SUBSTITUTE(ADDRESS(1,MATCH(J$3,INDIRECT("'DA Injection'!"&amp;"2:2"),0)),"$1","")),'DA Injection'!$P:$P,"Plan",'DA Injection'!$G:$G,$B51)+SUMIFS(INDIRECT("'DA Injection'!"&amp;SUBSTITUTE(ADDRESS(1,MATCH(J$3,INDIRECT("'DA Injection'!"&amp;"2:2"),0)+1),"$1","")&amp;":"&amp;SUBSTITUTE(ADDRESS(1,MATCH(J$3,INDIRECT("'DA Injection'!"&amp;"2:2"),0)+1),"$1","")),'DA Injection'!$P:$P,"Plan",'DA Injection'!$G:$G,$B51))*$F51</f>
        <v>0</v>
      </c>
      <c r="K51" s="284">
        <f ca="1">(SUMIFS(INDIRECT("'DA Injection'!"&amp;SUBSTITUTE(ADDRESS(1,MATCH(K$3,INDIRECT("'DA Injection'!"&amp;"2:2"),0)),"$1","")&amp;":"&amp;SUBSTITUTE(ADDRESS(1,MATCH(K$3,INDIRECT("'DA Injection'!"&amp;"2:2"),0)),"$1","")),'DA Injection'!$P:$P,"Plan",'DA Injection'!$G:$G,$B51)+SUMIFS(INDIRECT("'DA Injection'!"&amp;SUBSTITUTE(ADDRESS(1,MATCH(K$3,INDIRECT("'DA Injection'!"&amp;"2:2"),0)+1),"$1","")&amp;":"&amp;SUBSTITUTE(ADDRESS(1,MATCH(K$3,INDIRECT("'DA Injection'!"&amp;"2:2"),0)+1),"$1","")),'DA Injection'!$P:$P,"Plan",'DA Injection'!$G:$G,$B51))*$F51</f>
        <v>0</v>
      </c>
      <c r="L51" s="284">
        <f ca="1">(SUMIFS(INDIRECT("'DA Injection'!"&amp;SUBSTITUTE(ADDRESS(1,MATCH(L$3,INDIRECT("'DA Injection'!"&amp;"2:2"),0)),"$1","")&amp;":"&amp;SUBSTITUTE(ADDRESS(1,MATCH(L$3,INDIRECT("'DA Injection'!"&amp;"2:2"),0)),"$1","")),'DA Injection'!$P:$P,"Plan",'DA Injection'!$G:$G,$B51)+SUMIFS(INDIRECT("'DA Injection'!"&amp;SUBSTITUTE(ADDRESS(1,MATCH(L$3,INDIRECT("'DA Injection'!"&amp;"2:2"),0)+1),"$1","")&amp;":"&amp;SUBSTITUTE(ADDRESS(1,MATCH(L$3,INDIRECT("'DA Injection'!"&amp;"2:2"),0)+1),"$1","")),'DA Injection'!$P:$P,"Plan",'DA Injection'!$G:$G,$B51))*$F51</f>
        <v>230.33299403809804</v>
      </c>
      <c r="M51" s="284">
        <f ca="1">(SUMIFS(INDIRECT("'DA Injection'!"&amp;SUBSTITUTE(ADDRESS(1,MATCH(M$3,INDIRECT("'DA Injection'!"&amp;"2:2"),0)),"$1","")&amp;":"&amp;SUBSTITUTE(ADDRESS(1,MATCH(M$3,INDIRECT("'DA Injection'!"&amp;"2:2"),0)),"$1","")),'DA Injection'!$P:$P,"Plan",'DA Injection'!$G:$G,$B51)+SUMIFS(INDIRECT("'DA Injection'!"&amp;SUBSTITUTE(ADDRESS(1,MATCH(M$3,INDIRECT("'DA Injection'!"&amp;"2:2"),0)+1),"$1","")&amp;":"&amp;SUBSTITUTE(ADDRESS(1,MATCH(M$3,INDIRECT("'DA Injection'!"&amp;"2:2"),0)+1),"$1","")),'DA Injection'!$P:$P,"Plan",'DA Injection'!$G:$G,$B51))*$F51</f>
        <v>115.16649701904902</v>
      </c>
      <c r="N51" s="284">
        <f ca="1">(SUMIFS(INDIRECT("'DA Injection'!"&amp;SUBSTITUTE(ADDRESS(1,MATCH(N$3,INDIRECT("'DA Injection'!"&amp;"2:2"),0)),"$1","")&amp;":"&amp;SUBSTITUTE(ADDRESS(1,MATCH(N$3,INDIRECT("'DA Injection'!"&amp;"2:2"),0)),"$1","")),'DA Injection'!$P:$P,"Plan",'DA Injection'!$G:$G,$B51)+SUMIFS(INDIRECT("'DA Injection'!"&amp;SUBSTITUTE(ADDRESS(1,MATCH(N$3,INDIRECT("'DA Injection'!"&amp;"2:2"),0)+1),"$1","")&amp;":"&amp;SUBSTITUTE(ADDRESS(1,MATCH(N$3,INDIRECT("'DA Injection'!"&amp;"2:2"),0)+1),"$1","")),'DA Injection'!$P:$P,"Plan",'DA Injection'!$G:$G,$B51))*$F51</f>
        <v>0</v>
      </c>
      <c r="O51" s="284">
        <f ca="1">(SUMIFS(INDIRECT("'DA Injection'!"&amp;SUBSTITUTE(ADDRESS(1,MATCH(O$3,INDIRECT("'DA Injection'!"&amp;"2:2"),0)),"$1","")&amp;":"&amp;SUBSTITUTE(ADDRESS(1,MATCH(O$3,INDIRECT("'DA Injection'!"&amp;"2:2"),0)),"$1","")),'DA Injection'!$P:$P,"Plan",'DA Injection'!$G:$G,$B51)+SUMIFS(INDIRECT("'DA Injection'!"&amp;SUBSTITUTE(ADDRESS(1,MATCH(O$3,INDIRECT("'DA Injection'!"&amp;"2:2"),0)+1),"$1","")&amp;":"&amp;SUBSTITUTE(ADDRESS(1,MATCH(O$3,INDIRECT("'DA Injection'!"&amp;"2:2"),0)+1),"$1","")),'DA Injection'!$P:$P,"Plan",'DA Injection'!$G:$G,$B51))*$F51</f>
        <v>0</v>
      </c>
      <c r="P51" s="284">
        <f ca="1">(SUMIFS(INDIRECT("'DA Injection'!"&amp;SUBSTITUTE(ADDRESS(1,MATCH(P$3,INDIRECT("'DA Injection'!"&amp;"2:2"),0)),"$1","")&amp;":"&amp;SUBSTITUTE(ADDRESS(1,MATCH(P$3,INDIRECT("'DA Injection'!"&amp;"2:2"),0)),"$1","")),'DA Injection'!$P:$P,"Plan",'DA Injection'!$G:$G,$B51)+SUMIFS(INDIRECT("'DA Injection'!"&amp;SUBSTITUTE(ADDRESS(1,MATCH(P$3,INDIRECT("'DA Injection'!"&amp;"2:2"),0)+1),"$1","")&amp;":"&amp;SUBSTITUTE(ADDRESS(1,MATCH(P$3,INDIRECT("'DA Injection'!"&amp;"2:2"),0)+1),"$1","")),'DA Injection'!$P:$P,"Plan",'DA Injection'!$G:$G,$B51))*$F51</f>
        <v>0</v>
      </c>
      <c r="Q51" s="284">
        <f ca="1">(SUMIFS(INDIRECT("'DA Injection'!"&amp;SUBSTITUTE(ADDRESS(1,MATCH(Q$3,INDIRECT("'DA Injection'!"&amp;"2:2"),0)),"$1","")&amp;":"&amp;SUBSTITUTE(ADDRESS(1,MATCH(Q$3,INDIRECT("'DA Injection'!"&amp;"2:2"),0)),"$1","")),'DA Injection'!$P:$P,"Plan",'DA Injection'!$G:$G,$B51)+SUMIFS(INDIRECT("'DA Injection'!"&amp;SUBSTITUTE(ADDRESS(1,MATCH(Q$3,INDIRECT("'DA Injection'!"&amp;"2:2"),0)+1),"$1","")&amp;":"&amp;SUBSTITUTE(ADDRESS(1,MATCH(Q$3,INDIRECT("'DA Injection'!"&amp;"2:2"),0)+1),"$1","")),'DA Injection'!$P:$P,"Plan",'DA Injection'!$G:$G,$B51))*$F51</f>
        <v>0</v>
      </c>
      <c r="R51" s="284"/>
    </row>
    <row r="52" spans="2:18" hidden="1">
      <c r="B52" s="282" t="s">
        <v>184</v>
      </c>
      <c r="C52" s="282">
        <v>17</v>
      </c>
      <c r="D52" s="205" t="s">
        <v>1026</v>
      </c>
      <c r="E52" s="205" t="s">
        <v>1027</v>
      </c>
      <c r="F52" s="205">
        <v>3.1250000000000001E-4</v>
      </c>
      <c r="G52" s="367">
        <f t="shared" ca="1" si="1"/>
        <v>0</v>
      </c>
      <c r="H52" s="284">
        <f ca="1">(SUMIFS(INDIRECT("'DA Injection'!"&amp;SUBSTITUTE(ADDRESS(1,MATCH(H$3,INDIRECT("'DA Injection'!"&amp;"2:2"),0)),"$1","")&amp;":"&amp;SUBSTITUTE(ADDRESS(1,MATCH(H$3,INDIRECT("'DA Injection'!"&amp;"2:2"),0)),"$1","")),'DA Injection'!$P:$P,"Plan",'DA Injection'!$G:$G,$B52)+SUMIFS(INDIRECT("'DA Injection'!"&amp;SUBSTITUTE(ADDRESS(1,MATCH(H$3,INDIRECT("'DA Injection'!"&amp;"2:2"),0)+1),"$1","")&amp;":"&amp;SUBSTITUTE(ADDRESS(1,MATCH(H$3,INDIRECT("'DA Injection'!"&amp;"2:2"),0)+1),"$1","")),'DA Injection'!$P:$P,"Plan",'DA Injection'!$G:$G,$B52))*$F52</f>
        <v>0</v>
      </c>
      <c r="I52" s="284">
        <f ca="1">(SUMIFS(INDIRECT("'DA Injection'!"&amp;SUBSTITUTE(ADDRESS(1,MATCH(I$3,INDIRECT("'DA Injection'!"&amp;"2:2"),0)),"$1","")&amp;":"&amp;SUBSTITUTE(ADDRESS(1,MATCH(I$3,INDIRECT("'DA Injection'!"&amp;"2:2"),0)),"$1","")),'DA Injection'!$P:$P,"Plan",'DA Injection'!$G:$G,$B52)+SUMIFS(INDIRECT("'DA Injection'!"&amp;SUBSTITUTE(ADDRESS(1,MATCH(I$3,INDIRECT("'DA Injection'!"&amp;"2:2"),0)+1),"$1","")&amp;":"&amp;SUBSTITUTE(ADDRESS(1,MATCH(I$3,INDIRECT("'DA Injection'!"&amp;"2:2"),0)+1),"$1","")),'DA Injection'!$P:$P,"Plan",'DA Injection'!$G:$G,$B52))*$F52</f>
        <v>0</v>
      </c>
      <c r="J52" s="284">
        <f ca="1">(SUMIFS(INDIRECT("'DA Injection'!"&amp;SUBSTITUTE(ADDRESS(1,MATCH(J$3,INDIRECT("'DA Injection'!"&amp;"2:2"),0)),"$1","")&amp;":"&amp;SUBSTITUTE(ADDRESS(1,MATCH(J$3,INDIRECT("'DA Injection'!"&amp;"2:2"),0)),"$1","")),'DA Injection'!$P:$P,"Plan",'DA Injection'!$G:$G,$B52)+SUMIFS(INDIRECT("'DA Injection'!"&amp;SUBSTITUTE(ADDRESS(1,MATCH(J$3,INDIRECT("'DA Injection'!"&amp;"2:2"),0)+1),"$1","")&amp;":"&amp;SUBSTITUTE(ADDRESS(1,MATCH(J$3,INDIRECT("'DA Injection'!"&amp;"2:2"),0)+1),"$1","")),'DA Injection'!$P:$P,"Plan",'DA Injection'!$G:$G,$B52))*$F52</f>
        <v>0</v>
      </c>
      <c r="K52" s="284">
        <f ca="1">(SUMIFS(INDIRECT("'DA Injection'!"&amp;SUBSTITUTE(ADDRESS(1,MATCH(K$3,INDIRECT("'DA Injection'!"&amp;"2:2"),0)),"$1","")&amp;":"&amp;SUBSTITUTE(ADDRESS(1,MATCH(K$3,INDIRECT("'DA Injection'!"&amp;"2:2"),0)),"$1","")),'DA Injection'!$P:$P,"Plan",'DA Injection'!$G:$G,$B52)+SUMIFS(INDIRECT("'DA Injection'!"&amp;SUBSTITUTE(ADDRESS(1,MATCH(K$3,INDIRECT("'DA Injection'!"&amp;"2:2"),0)+1),"$1","")&amp;":"&amp;SUBSTITUTE(ADDRESS(1,MATCH(K$3,INDIRECT("'DA Injection'!"&amp;"2:2"),0)+1),"$1","")),'DA Injection'!$P:$P,"Plan",'DA Injection'!$G:$G,$B52))*$F52</f>
        <v>0</v>
      </c>
      <c r="L52" s="284">
        <f ca="1">(SUMIFS(INDIRECT("'DA Injection'!"&amp;SUBSTITUTE(ADDRESS(1,MATCH(L$3,INDIRECT("'DA Injection'!"&amp;"2:2"),0)),"$1","")&amp;":"&amp;SUBSTITUTE(ADDRESS(1,MATCH(L$3,INDIRECT("'DA Injection'!"&amp;"2:2"),0)),"$1","")),'DA Injection'!$P:$P,"Plan",'DA Injection'!$G:$G,$B52)+SUMIFS(INDIRECT("'DA Injection'!"&amp;SUBSTITUTE(ADDRESS(1,MATCH(L$3,INDIRECT("'DA Injection'!"&amp;"2:2"),0)+1),"$1","")&amp;":"&amp;SUBSTITUTE(ADDRESS(1,MATCH(L$3,INDIRECT("'DA Injection'!"&amp;"2:2"),0)+1),"$1","")),'DA Injection'!$P:$P,"Plan",'DA Injection'!$G:$G,$B52))*$F52</f>
        <v>0</v>
      </c>
      <c r="M52" s="284">
        <f ca="1">(SUMIFS(INDIRECT("'DA Injection'!"&amp;SUBSTITUTE(ADDRESS(1,MATCH(M$3,INDIRECT("'DA Injection'!"&amp;"2:2"),0)),"$1","")&amp;":"&amp;SUBSTITUTE(ADDRESS(1,MATCH(M$3,INDIRECT("'DA Injection'!"&amp;"2:2"),0)),"$1","")),'DA Injection'!$P:$P,"Plan",'DA Injection'!$G:$G,$B52)+SUMIFS(INDIRECT("'DA Injection'!"&amp;SUBSTITUTE(ADDRESS(1,MATCH(M$3,INDIRECT("'DA Injection'!"&amp;"2:2"),0)+1),"$1","")&amp;":"&amp;SUBSTITUTE(ADDRESS(1,MATCH(M$3,INDIRECT("'DA Injection'!"&amp;"2:2"),0)+1),"$1","")),'DA Injection'!$P:$P,"Plan",'DA Injection'!$G:$G,$B52))*$F52</f>
        <v>0</v>
      </c>
      <c r="N52" s="284">
        <f ca="1">(SUMIFS(INDIRECT("'DA Injection'!"&amp;SUBSTITUTE(ADDRESS(1,MATCH(N$3,INDIRECT("'DA Injection'!"&amp;"2:2"),0)),"$1","")&amp;":"&amp;SUBSTITUTE(ADDRESS(1,MATCH(N$3,INDIRECT("'DA Injection'!"&amp;"2:2"),0)),"$1","")),'DA Injection'!$P:$P,"Plan",'DA Injection'!$G:$G,$B52)+SUMIFS(INDIRECT("'DA Injection'!"&amp;SUBSTITUTE(ADDRESS(1,MATCH(N$3,INDIRECT("'DA Injection'!"&amp;"2:2"),0)+1),"$1","")&amp;":"&amp;SUBSTITUTE(ADDRESS(1,MATCH(N$3,INDIRECT("'DA Injection'!"&amp;"2:2"),0)+1),"$1","")),'DA Injection'!$P:$P,"Plan",'DA Injection'!$G:$G,$B52))*$F52</f>
        <v>0</v>
      </c>
      <c r="O52" s="284">
        <f ca="1">(SUMIFS(INDIRECT("'DA Injection'!"&amp;SUBSTITUTE(ADDRESS(1,MATCH(O$3,INDIRECT("'DA Injection'!"&amp;"2:2"),0)),"$1","")&amp;":"&amp;SUBSTITUTE(ADDRESS(1,MATCH(O$3,INDIRECT("'DA Injection'!"&amp;"2:2"),0)),"$1","")),'DA Injection'!$P:$P,"Plan",'DA Injection'!$G:$G,$B52)+SUMIFS(INDIRECT("'DA Injection'!"&amp;SUBSTITUTE(ADDRESS(1,MATCH(O$3,INDIRECT("'DA Injection'!"&amp;"2:2"),0)+1),"$1","")&amp;":"&amp;SUBSTITUTE(ADDRESS(1,MATCH(O$3,INDIRECT("'DA Injection'!"&amp;"2:2"),0)+1),"$1","")),'DA Injection'!$P:$P,"Plan",'DA Injection'!$G:$G,$B52))*$F52</f>
        <v>0</v>
      </c>
      <c r="P52" s="284">
        <f ca="1">(SUMIFS(INDIRECT("'DA Injection'!"&amp;SUBSTITUTE(ADDRESS(1,MATCH(P$3,INDIRECT("'DA Injection'!"&amp;"2:2"),0)),"$1","")&amp;":"&amp;SUBSTITUTE(ADDRESS(1,MATCH(P$3,INDIRECT("'DA Injection'!"&amp;"2:2"),0)),"$1","")),'DA Injection'!$P:$P,"Plan",'DA Injection'!$G:$G,$B52)+SUMIFS(INDIRECT("'DA Injection'!"&amp;SUBSTITUTE(ADDRESS(1,MATCH(P$3,INDIRECT("'DA Injection'!"&amp;"2:2"),0)+1),"$1","")&amp;":"&amp;SUBSTITUTE(ADDRESS(1,MATCH(P$3,INDIRECT("'DA Injection'!"&amp;"2:2"),0)+1),"$1","")),'DA Injection'!$P:$P,"Plan",'DA Injection'!$G:$G,$B52))*$F52</f>
        <v>0</v>
      </c>
      <c r="Q52" s="284">
        <f ca="1">(SUMIFS(INDIRECT("'DA Injection'!"&amp;SUBSTITUTE(ADDRESS(1,MATCH(Q$3,INDIRECT("'DA Injection'!"&amp;"2:2"),0)),"$1","")&amp;":"&amp;SUBSTITUTE(ADDRESS(1,MATCH(Q$3,INDIRECT("'DA Injection'!"&amp;"2:2"),0)),"$1","")),'DA Injection'!$P:$P,"Plan",'DA Injection'!$G:$G,$B52)+SUMIFS(INDIRECT("'DA Injection'!"&amp;SUBSTITUTE(ADDRESS(1,MATCH(Q$3,INDIRECT("'DA Injection'!"&amp;"2:2"),0)+1),"$1","")&amp;":"&amp;SUBSTITUTE(ADDRESS(1,MATCH(Q$3,INDIRECT("'DA Injection'!"&amp;"2:2"),0)+1),"$1","")),'DA Injection'!$P:$P,"Plan",'DA Injection'!$G:$G,$B52))*$F52</f>
        <v>0</v>
      </c>
      <c r="R52" s="284"/>
    </row>
    <row r="53" spans="2:18" hidden="1">
      <c r="B53" s="282" t="s">
        <v>253</v>
      </c>
      <c r="C53" s="282">
        <v>18</v>
      </c>
      <c r="D53" s="205" t="s">
        <v>1026</v>
      </c>
      <c r="E53" s="205" t="s">
        <v>1027</v>
      </c>
      <c r="F53" s="205">
        <v>6.25E-2</v>
      </c>
      <c r="G53" s="367">
        <f t="shared" ca="1" si="1"/>
        <v>0</v>
      </c>
      <c r="H53" s="284">
        <f ca="1">(SUMIFS(INDIRECT("'DA Injection'!"&amp;SUBSTITUTE(ADDRESS(1,MATCH(H$3,INDIRECT("'DA Injection'!"&amp;"2:2"),0)),"$1","")&amp;":"&amp;SUBSTITUTE(ADDRESS(1,MATCH(H$3,INDIRECT("'DA Injection'!"&amp;"2:2"),0)),"$1","")),'DA Injection'!$P:$P,"Plan",'DA Injection'!$G:$G,$B53)+SUMIFS(INDIRECT("'DA Injection'!"&amp;SUBSTITUTE(ADDRESS(1,MATCH(H$3,INDIRECT("'DA Injection'!"&amp;"2:2"),0)+1),"$1","")&amp;":"&amp;SUBSTITUTE(ADDRESS(1,MATCH(H$3,INDIRECT("'DA Injection'!"&amp;"2:2"),0)+1),"$1","")),'DA Injection'!$P:$P,"Plan",'DA Injection'!$G:$G,$B53))*$F53</f>
        <v>0</v>
      </c>
      <c r="I53" s="284">
        <f ca="1">(SUMIFS(INDIRECT("'DA Injection'!"&amp;SUBSTITUTE(ADDRESS(1,MATCH(I$3,INDIRECT("'DA Injection'!"&amp;"2:2"),0)),"$1","")&amp;":"&amp;SUBSTITUTE(ADDRESS(1,MATCH(I$3,INDIRECT("'DA Injection'!"&amp;"2:2"),0)),"$1","")),'DA Injection'!$P:$P,"Plan",'DA Injection'!$G:$G,$B53)+SUMIFS(INDIRECT("'DA Injection'!"&amp;SUBSTITUTE(ADDRESS(1,MATCH(I$3,INDIRECT("'DA Injection'!"&amp;"2:2"),0)+1),"$1","")&amp;":"&amp;SUBSTITUTE(ADDRESS(1,MATCH(I$3,INDIRECT("'DA Injection'!"&amp;"2:2"),0)+1),"$1","")),'DA Injection'!$P:$P,"Plan",'DA Injection'!$G:$G,$B53))*$F53</f>
        <v>0</v>
      </c>
      <c r="J53" s="284">
        <f ca="1">(SUMIFS(INDIRECT("'DA Injection'!"&amp;SUBSTITUTE(ADDRESS(1,MATCH(J$3,INDIRECT("'DA Injection'!"&amp;"2:2"),0)),"$1","")&amp;":"&amp;SUBSTITUTE(ADDRESS(1,MATCH(J$3,INDIRECT("'DA Injection'!"&amp;"2:2"),0)),"$1","")),'DA Injection'!$P:$P,"Plan",'DA Injection'!$G:$G,$B53)+SUMIFS(INDIRECT("'DA Injection'!"&amp;SUBSTITUTE(ADDRESS(1,MATCH(J$3,INDIRECT("'DA Injection'!"&amp;"2:2"),0)+1),"$1","")&amp;":"&amp;SUBSTITUTE(ADDRESS(1,MATCH(J$3,INDIRECT("'DA Injection'!"&amp;"2:2"),0)+1),"$1","")),'DA Injection'!$P:$P,"Plan",'DA Injection'!$G:$G,$B53))*$F53</f>
        <v>0</v>
      </c>
      <c r="K53" s="284">
        <f ca="1">(SUMIFS(INDIRECT("'DA Injection'!"&amp;SUBSTITUTE(ADDRESS(1,MATCH(K$3,INDIRECT("'DA Injection'!"&amp;"2:2"),0)),"$1","")&amp;":"&amp;SUBSTITUTE(ADDRESS(1,MATCH(K$3,INDIRECT("'DA Injection'!"&amp;"2:2"),0)),"$1","")),'DA Injection'!$P:$P,"Plan",'DA Injection'!$G:$G,$B53)+SUMIFS(INDIRECT("'DA Injection'!"&amp;SUBSTITUTE(ADDRESS(1,MATCH(K$3,INDIRECT("'DA Injection'!"&amp;"2:2"),0)+1),"$1","")&amp;":"&amp;SUBSTITUTE(ADDRESS(1,MATCH(K$3,INDIRECT("'DA Injection'!"&amp;"2:2"),0)+1),"$1","")),'DA Injection'!$P:$P,"Plan",'DA Injection'!$G:$G,$B53))*$F53</f>
        <v>0</v>
      </c>
      <c r="L53" s="284">
        <f ca="1">(SUMIFS(INDIRECT("'DA Injection'!"&amp;SUBSTITUTE(ADDRESS(1,MATCH(L$3,INDIRECT("'DA Injection'!"&amp;"2:2"),0)),"$1","")&amp;":"&amp;SUBSTITUTE(ADDRESS(1,MATCH(L$3,INDIRECT("'DA Injection'!"&amp;"2:2"),0)),"$1","")),'DA Injection'!$P:$P,"Plan",'DA Injection'!$G:$G,$B53)+SUMIFS(INDIRECT("'DA Injection'!"&amp;SUBSTITUTE(ADDRESS(1,MATCH(L$3,INDIRECT("'DA Injection'!"&amp;"2:2"),0)+1),"$1","")&amp;":"&amp;SUBSTITUTE(ADDRESS(1,MATCH(L$3,INDIRECT("'DA Injection'!"&amp;"2:2"),0)+1),"$1","")),'DA Injection'!$P:$P,"Plan",'DA Injection'!$G:$G,$B53))*$F53</f>
        <v>0</v>
      </c>
      <c r="M53" s="284">
        <f ca="1">(SUMIFS(INDIRECT("'DA Injection'!"&amp;SUBSTITUTE(ADDRESS(1,MATCH(M$3,INDIRECT("'DA Injection'!"&amp;"2:2"),0)),"$1","")&amp;":"&amp;SUBSTITUTE(ADDRESS(1,MATCH(M$3,INDIRECT("'DA Injection'!"&amp;"2:2"),0)),"$1","")),'DA Injection'!$P:$P,"Plan",'DA Injection'!$G:$G,$B53)+SUMIFS(INDIRECT("'DA Injection'!"&amp;SUBSTITUTE(ADDRESS(1,MATCH(M$3,INDIRECT("'DA Injection'!"&amp;"2:2"),0)+1),"$1","")&amp;":"&amp;SUBSTITUTE(ADDRESS(1,MATCH(M$3,INDIRECT("'DA Injection'!"&amp;"2:2"),0)+1),"$1","")),'DA Injection'!$P:$P,"Plan",'DA Injection'!$G:$G,$B53))*$F53</f>
        <v>0</v>
      </c>
      <c r="N53" s="284">
        <f ca="1">(SUMIFS(INDIRECT("'DA Injection'!"&amp;SUBSTITUTE(ADDRESS(1,MATCH(N$3,INDIRECT("'DA Injection'!"&amp;"2:2"),0)),"$1","")&amp;":"&amp;SUBSTITUTE(ADDRESS(1,MATCH(N$3,INDIRECT("'DA Injection'!"&amp;"2:2"),0)),"$1","")),'DA Injection'!$P:$P,"Plan",'DA Injection'!$G:$G,$B53)+SUMIFS(INDIRECT("'DA Injection'!"&amp;SUBSTITUTE(ADDRESS(1,MATCH(N$3,INDIRECT("'DA Injection'!"&amp;"2:2"),0)+1),"$1","")&amp;":"&amp;SUBSTITUTE(ADDRESS(1,MATCH(N$3,INDIRECT("'DA Injection'!"&amp;"2:2"),0)+1),"$1","")),'DA Injection'!$P:$P,"Plan",'DA Injection'!$G:$G,$B53))*$F53</f>
        <v>0</v>
      </c>
      <c r="O53" s="284">
        <f ca="1">(SUMIFS(INDIRECT("'DA Injection'!"&amp;SUBSTITUTE(ADDRESS(1,MATCH(O$3,INDIRECT("'DA Injection'!"&amp;"2:2"),0)),"$1","")&amp;":"&amp;SUBSTITUTE(ADDRESS(1,MATCH(O$3,INDIRECT("'DA Injection'!"&amp;"2:2"),0)),"$1","")),'DA Injection'!$P:$P,"Plan",'DA Injection'!$G:$G,$B53)+SUMIFS(INDIRECT("'DA Injection'!"&amp;SUBSTITUTE(ADDRESS(1,MATCH(O$3,INDIRECT("'DA Injection'!"&amp;"2:2"),0)+1),"$1","")&amp;":"&amp;SUBSTITUTE(ADDRESS(1,MATCH(O$3,INDIRECT("'DA Injection'!"&amp;"2:2"),0)+1),"$1","")),'DA Injection'!$P:$P,"Plan",'DA Injection'!$G:$G,$B53))*$F53</f>
        <v>0</v>
      </c>
      <c r="P53" s="284">
        <f ca="1">(SUMIFS(INDIRECT("'DA Injection'!"&amp;SUBSTITUTE(ADDRESS(1,MATCH(P$3,INDIRECT("'DA Injection'!"&amp;"2:2"),0)),"$1","")&amp;":"&amp;SUBSTITUTE(ADDRESS(1,MATCH(P$3,INDIRECT("'DA Injection'!"&amp;"2:2"),0)),"$1","")),'DA Injection'!$P:$P,"Plan",'DA Injection'!$G:$G,$B53)+SUMIFS(INDIRECT("'DA Injection'!"&amp;SUBSTITUTE(ADDRESS(1,MATCH(P$3,INDIRECT("'DA Injection'!"&amp;"2:2"),0)+1),"$1","")&amp;":"&amp;SUBSTITUTE(ADDRESS(1,MATCH(P$3,INDIRECT("'DA Injection'!"&amp;"2:2"),0)+1),"$1","")),'DA Injection'!$P:$P,"Plan",'DA Injection'!$G:$G,$B53))*$F53</f>
        <v>0</v>
      </c>
      <c r="Q53" s="284">
        <f ca="1">(SUMIFS(INDIRECT("'DA Injection'!"&amp;SUBSTITUTE(ADDRESS(1,MATCH(Q$3,INDIRECT("'DA Injection'!"&amp;"2:2"),0)),"$1","")&amp;":"&amp;SUBSTITUTE(ADDRESS(1,MATCH(Q$3,INDIRECT("'DA Injection'!"&amp;"2:2"),0)),"$1","")),'DA Injection'!$P:$P,"Plan",'DA Injection'!$G:$G,$B53)+SUMIFS(INDIRECT("'DA Injection'!"&amp;SUBSTITUTE(ADDRESS(1,MATCH(Q$3,INDIRECT("'DA Injection'!"&amp;"2:2"),0)+1),"$1","")&amp;":"&amp;SUBSTITUTE(ADDRESS(1,MATCH(Q$3,INDIRECT("'DA Injection'!"&amp;"2:2"),0)+1),"$1","")),'DA Injection'!$P:$P,"Plan",'DA Injection'!$G:$G,$B53))*$F53</f>
        <v>0</v>
      </c>
      <c r="R53" s="284"/>
    </row>
    <row r="54" spans="2:18" hidden="1">
      <c r="B54" s="282" t="s">
        <v>254</v>
      </c>
      <c r="C54" s="282">
        <v>18</v>
      </c>
      <c r="D54" s="205" t="s">
        <v>1026</v>
      </c>
      <c r="E54" s="205" t="s">
        <v>1027</v>
      </c>
      <c r="F54" s="205">
        <v>6.25E-2</v>
      </c>
      <c r="G54" s="367">
        <f t="shared" ca="1" si="1"/>
        <v>0</v>
      </c>
      <c r="H54" s="284">
        <f ca="1">(SUMIFS(INDIRECT("'DA Injection'!"&amp;SUBSTITUTE(ADDRESS(1,MATCH(H$3,INDIRECT("'DA Injection'!"&amp;"2:2"),0)),"$1","")&amp;":"&amp;SUBSTITUTE(ADDRESS(1,MATCH(H$3,INDIRECT("'DA Injection'!"&amp;"2:2"),0)),"$1","")),'DA Injection'!$P:$P,"Plan",'DA Injection'!$G:$G,$B54)+SUMIFS(INDIRECT("'DA Injection'!"&amp;SUBSTITUTE(ADDRESS(1,MATCH(H$3,INDIRECT("'DA Injection'!"&amp;"2:2"),0)+1),"$1","")&amp;":"&amp;SUBSTITUTE(ADDRESS(1,MATCH(H$3,INDIRECT("'DA Injection'!"&amp;"2:2"),0)+1),"$1","")),'DA Injection'!$P:$P,"Plan",'DA Injection'!$G:$G,$B54))*$F54</f>
        <v>0</v>
      </c>
      <c r="I54" s="284">
        <f ca="1">(SUMIFS(INDIRECT("'DA Injection'!"&amp;SUBSTITUTE(ADDRESS(1,MATCH(I$3,INDIRECT("'DA Injection'!"&amp;"2:2"),0)),"$1","")&amp;":"&amp;SUBSTITUTE(ADDRESS(1,MATCH(I$3,INDIRECT("'DA Injection'!"&amp;"2:2"),0)),"$1","")),'DA Injection'!$P:$P,"Plan",'DA Injection'!$G:$G,$B54)+SUMIFS(INDIRECT("'DA Injection'!"&amp;SUBSTITUTE(ADDRESS(1,MATCH(I$3,INDIRECT("'DA Injection'!"&amp;"2:2"),0)+1),"$1","")&amp;":"&amp;SUBSTITUTE(ADDRESS(1,MATCH(I$3,INDIRECT("'DA Injection'!"&amp;"2:2"),0)+1),"$1","")),'DA Injection'!$P:$P,"Plan",'DA Injection'!$G:$G,$B54))*$F54</f>
        <v>0</v>
      </c>
      <c r="J54" s="284">
        <f ca="1">(SUMIFS(INDIRECT("'DA Injection'!"&amp;SUBSTITUTE(ADDRESS(1,MATCH(J$3,INDIRECT("'DA Injection'!"&amp;"2:2"),0)),"$1","")&amp;":"&amp;SUBSTITUTE(ADDRESS(1,MATCH(J$3,INDIRECT("'DA Injection'!"&amp;"2:2"),0)),"$1","")),'DA Injection'!$P:$P,"Plan",'DA Injection'!$G:$G,$B54)+SUMIFS(INDIRECT("'DA Injection'!"&amp;SUBSTITUTE(ADDRESS(1,MATCH(J$3,INDIRECT("'DA Injection'!"&amp;"2:2"),0)+1),"$1","")&amp;":"&amp;SUBSTITUTE(ADDRESS(1,MATCH(J$3,INDIRECT("'DA Injection'!"&amp;"2:2"),0)+1),"$1","")),'DA Injection'!$P:$P,"Plan",'DA Injection'!$G:$G,$B54))*$F54</f>
        <v>0</v>
      </c>
      <c r="K54" s="284">
        <f ca="1">(SUMIFS(INDIRECT("'DA Injection'!"&amp;SUBSTITUTE(ADDRESS(1,MATCH(K$3,INDIRECT("'DA Injection'!"&amp;"2:2"),0)),"$1","")&amp;":"&amp;SUBSTITUTE(ADDRESS(1,MATCH(K$3,INDIRECT("'DA Injection'!"&amp;"2:2"),0)),"$1","")),'DA Injection'!$P:$P,"Plan",'DA Injection'!$G:$G,$B54)+SUMIFS(INDIRECT("'DA Injection'!"&amp;SUBSTITUTE(ADDRESS(1,MATCH(K$3,INDIRECT("'DA Injection'!"&amp;"2:2"),0)+1),"$1","")&amp;":"&amp;SUBSTITUTE(ADDRESS(1,MATCH(K$3,INDIRECT("'DA Injection'!"&amp;"2:2"),0)+1),"$1","")),'DA Injection'!$P:$P,"Plan",'DA Injection'!$G:$G,$B54))*$F54</f>
        <v>0</v>
      </c>
      <c r="L54" s="284">
        <f ca="1">(SUMIFS(INDIRECT("'DA Injection'!"&amp;SUBSTITUTE(ADDRESS(1,MATCH(L$3,INDIRECT("'DA Injection'!"&amp;"2:2"),0)),"$1","")&amp;":"&amp;SUBSTITUTE(ADDRESS(1,MATCH(L$3,INDIRECT("'DA Injection'!"&amp;"2:2"),0)),"$1","")),'DA Injection'!$P:$P,"Plan",'DA Injection'!$G:$G,$B54)+SUMIFS(INDIRECT("'DA Injection'!"&amp;SUBSTITUTE(ADDRESS(1,MATCH(L$3,INDIRECT("'DA Injection'!"&amp;"2:2"),0)+1),"$1","")&amp;":"&amp;SUBSTITUTE(ADDRESS(1,MATCH(L$3,INDIRECT("'DA Injection'!"&amp;"2:2"),0)+1),"$1","")),'DA Injection'!$P:$P,"Plan",'DA Injection'!$G:$G,$B54))*$F54</f>
        <v>0</v>
      </c>
      <c r="M54" s="284">
        <f ca="1">(SUMIFS(INDIRECT("'DA Injection'!"&amp;SUBSTITUTE(ADDRESS(1,MATCH(M$3,INDIRECT("'DA Injection'!"&amp;"2:2"),0)),"$1","")&amp;":"&amp;SUBSTITUTE(ADDRESS(1,MATCH(M$3,INDIRECT("'DA Injection'!"&amp;"2:2"),0)),"$1","")),'DA Injection'!$P:$P,"Plan",'DA Injection'!$G:$G,$B54)+SUMIFS(INDIRECT("'DA Injection'!"&amp;SUBSTITUTE(ADDRESS(1,MATCH(M$3,INDIRECT("'DA Injection'!"&amp;"2:2"),0)+1),"$1","")&amp;":"&amp;SUBSTITUTE(ADDRESS(1,MATCH(M$3,INDIRECT("'DA Injection'!"&amp;"2:2"),0)+1),"$1","")),'DA Injection'!$P:$P,"Plan",'DA Injection'!$G:$G,$B54))*$F54</f>
        <v>0</v>
      </c>
      <c r="N54" s="284">
        <f ca="1">(SUMIFS(INDIRECT("'DA Injection'!"&amp;SUBSTITUTE(ADDRESS(1,MATCH(N$3,INDIRECT("'DA Injection'!"&amp;"2:2"),0)),"$1","")&amp;":"&amp;SUBSTITUTE(ADDRESS(1,MATCH(N$3,INDIRECT("'DA Injection'!"&amp;"2:2"),0)),"$1","")),'DA Injection'!$P:$P,"Plan",'DA Injection'!$G:$G,$B54)+SUMIFS(INDIRECT("'DA Injection'!"&amp;SUBSTITUTE(ADDRESS(1,MATCH(N$3,INDIRECT("'DA Injection'!"&amp;"2:2"),0)+1),"$1","")&amp;":"&amp;SUBSTITUTE(ADDRESS(1,MATCH(N$3,INDIRECT("'DA Injection'!"&amp;"2:2"),0)+1),"$1","")),'DA Injection'!$P:$P,"Plan",'DA Injection'!$G:$G,$B54))*$F54</f>
        <v>0</v>
      </c>
      <c r="O54" s="284">
        <f ca="1">(SUMIFS(INDIRECT("'DA Injection'!"&amp;SUBSTITUTE(ADDRESS(1,MATCH(O$3,INDIRECT("'DA Injection'!"&amp;"2:2"),0)),"$1","")&amp;":"&amp;SUBSTITUTE(ADDRESS(1,MATCH(O$3,INDIRECT("'DA Injection'!"&amp;"2:2"),0)),"$1","")),'DA Injection'!$P:$P,"Plan",'DA Injection'!$G:$G,$B54)+SUMIFS(INDIRECT("'DA Injection'!"&amp;SUBSTITUTE(ADDRESS(1,MATCH(O$3,INDIRECT("'DA Injection'!"&amp;"2:2"),0)+1),"$1","")&amp;":"&amp;SUBSTITUTE(ADDRESS(1,MATCH(O$3,INDIRECT("'DA Injection'!"&amp;"2:2"),0)+1),"$1","")),'DA Injection'!$P:$P,"Plan",'DA Injection'!$G:$G,$B54))*$F54</f>
        <v>0</v>
      </c>
      <c r="P54" s="284">
        <f ca="1">(SUMIFS(INDIRECT("'DA Injection'!"&amp;SUBSTITUTE(ADDRESS(1,MATCH(P$3,INDIRECT("'DA Injection'!"&amp;"2:2"),0)),"$1","")&amp;":"&amp;SUBSTITUTE(ADDRESS(1,MATCH(P$3,INDIRECT("'DA Injection'!"&amp;"2:2"),0)),"$1","")),'DA Injection'!$P:$P,"Plan",'DA Injection'!$G:$G,$B54)+SUMIFS(INDIRECT("'DA Injection'!"&amp;SUBSTITUTE(ADDRESS(1,MATCH(P$3,INDIRECT("'DA Injection'!"&amp;"2:2"),0)+1),"$1","")&amp;":"&amp;SUBSTITUTE(ADDRESS(1,MATCH(P$3,INDIRECT("'DA Injection'!"&amp;"2:2"),0)+1),"$1","")),'DA Injection'!$P:$P,"Plan",'DA Injection'!$G:$G,$B54))*$F54</f>
        <v>0</v>
      </c>
      <c r="Q54" s="284">
        <f ca="1">(SUMIFS(INDIRECT("'DA Injection'!"&amp;SUBSTITUTE(ADDRESS(1,MATCH(Q$3,INDIRECT("'DA Injection'!"&amp;"2:2"),0)),"$1","")&amp;":"&amp;SUBSTITUTE(ADDRESS(1,MATCH(Q$3,INDIRECT("'DA Injection'!"&amp;"2:2"),0)),"$1","")),'DA Injection'!$P:$P,"Plan",'DA Injection'!$G:$G,$B54)+SUMIFS(INDIRECT("'DA Injection'!"&amp;SUBSTITUTE(ADDRESS(1,MATCH(Q$3,INDIRECT("'DA Injection'!"&amp;"2:2"),0)+1),"$1","")&amp;":"&amp;SUBSTITUTE(ADDRESS(1,MATCH(Q$3,INDIRECT("'DA Injection'!"&amp;"2:2"),0)+1),"$1","")),'DA Injection'!$P:$P,"Plan",'DA Injection'!$G:$G,$B54))*$F54</f>
        <v>0</v>
      </c>
      <c r="R54" s="284"/>
    </row>
    <row r="55" spans="2:18" hidden="1">
      <c r="B55" s="282" t="s">
        <v>115</v>
      </c>
      <c r="C55" s="282">
        <v>19</v>
      </c>
      <c r="D55" s="205" t="s">
        <v>1026</v>
      </c>
      <c r="E55" s="205" t="s">
        <v>1027</v>
      </c>
      <c r="F55" s="205">
        <v>3.3333333333333335E-3</v>
      </c>
      <c r="G55" s="367">
        <f t="shared" ca="1" si="1"/>
        <v>73.333333333333343</v>
      </c>
      <c r="H55" s="284">
        <f ca="1">(SUMIFS(INDIRECT("'DA Injection'!"&amp;SUBSTITUTE(ADDRESS(1,MATCH(H$3,INDIRECT("'DA Injection'!"&amp;"2:2"),0)),"$1","")&amp;":"&amp;SUBSTITUTE(ADDRESS(1,MATCH(H$3,INDIRECT("'DA Injection'!"&amp;"2:2"),0)),"$1","")),'DA Injection'!$P:$P,"Plan",'DA Injection'!$G:$G,$B55)+SUMIFS(INDIRECT("'DA Injection'!"&amp;SUBSTITUTE(ADDRESS(1,MATCH(H$3,INDIRECT("'DA Injection'!"&amp;"2:2"),0)+1),"$1","")&amp;":"&amp;SUBSTITUTE(ADDRESS(1,MATCH(H$3,INDIRECT("'DA Injection'!"&amp;"2:2"),0)+1),"$1","")),'DA Injection'!$P:$P,"Plan",'DA Injection'!$G:$G,$B55))*$F55</f>
        <v>14.666666666666668</v>
      </c>
      <c r="I55" s="284">
        <f ca="1">(SUMIFS(INDIRECT("'DA Injection'!"&amp;SUBSTITUTE(ADDRESS(1,MATCH(I$3,INDIRECT("'DA Injection'!"&amp;"2:2"),0)),"$1","")&amp;":"&amp;SUBSTITUTE(ADDRESS(1,MATCH(I$3,INDIRECT("'DA Injection'!"&amp;"2:2"),0)),"$1","")),'DA Injection'!$P:$P,"Plan",'DA Injection'!$G:$G,$B55)+SUMIFS(INDIRECT("'DA Injection'!"&amp;SUBSTITUTE(ADDRESS(1,MATCH(I$3,INDIRECT("'DA Injection'!"&amp;"2:2"),0)+1),"$1","")&amp;":"&amp;SUBSTITUTE(ADDRESS(1,MATCH(I$3,INDIRECT("'DA Injection'!"&amp;"2:2"),0)+1),"$1","")),'DA Injection'!$P:$P,"Plan",'DA Injection'!$G:$G,$B55))*$F55</f>
        <v>14.666666666666668</v>
      </c>
      <c r="J55" s="284">
        <f ca="1">(SUMIFS(INDIRECT("'DA Injection'!"&amp;SUBSTITUTE(ADDRESS(1,MATCH(J$3,INDIRECT("'DA Injection'!"&amp;"2:2"),0)),"$1","")&amp;":"&amp;SUBSTITUTE(ADDRESS(1,MATCH(J$3,INDIRECT("'DA Injection'!"&amp;"2:2"),0)),"$1","")),'DA Injection'!$P:$P,"Plan",'DA Injection'!$G:$G,$B55)+SUMIFS(INDIRECT("'DA Injection'!"&amp;SUBSTITUTE(ADDRESS(1,MATCH(J$3,INDIRECT("'DA Injection'!"&amp;"2:2"),0)+1),"$1","")&amp;":"&amp;SUBSTITUTE(ADDRESS(1,MATCH(J$3,INDIRECT("'DA Injection'!"&amp;"2:2"),0)+1),"$1","")),'DA Injection'!$P:$P,"Plan",'DA Injection'!$G:$G,$B55))*$F55</f>
        <v>0</v>
      </c>
      <c r="K55" s="284">
        <f ca="1">(SUMIFS(INDIRECT("'DA Injection'!"&amp;SUBSTITUTE(ADDRESS(1,MATCH(K$3,INDIRECT("'DA Injection'!"&amp;"2:2"),0)),"$1","")&amp;":"&amp;SUBSTITUTE(ADDRESS(1,MATCH(K$3,INDIRECT("'DA Injection'!"&amp;"2:2"),0)),"$1","")),'DA Injection'!$P:$P,"Plan",'DA Injection'!$G:$G,$B55)+SUMIFS(INDIRECT("'DA Injection'!"&amp;SUBSTITUTE(ADDRESS(1,MATCH(K$3,INDIRECT("'DA Injection'!"&amp;"2:2"),0)+1),"$1","")&amp;":"&amp;SUBSTITUTE(ADDRESS(1,MATCH(K$3,INDIRECT("'DA Injection'!"&amp;"2:2"),0)+1),"$1","")),'DA Injection'!$P:$P,"Plan",'DA Injection'!$G:$G,$B55))*$F55</f>
        <v>14.666666666666668</v>
      </c>
      <c r="L55" s="284">
        <f ca="1">(SUMIFS(INDIRECT("'DA Injection'!"&amp;SUBSTITUTE(ADDRESS(1,MATCH(L$3,INDIRECT("'DA Injection'!"&amp;"2:2"),0)),"$1","")&amp;":"&amp;SUBSTITUTE(ADDRESS(1,MATCH(L$3,INDIRECT("'DA Injection'!"&amp;"2:2"),0)),"$1","")),'DA Injection'!$P:$P,"Plan",'DA Injection'!$G:$G,$B55)+SUMIFS(INDIRECT("'DA Injection'!"&amp;SUBSTITUTE(ADDRESS(1,MATCH(L$3,INDIRECT("'DA Injection'!"&amp;"2:2"),0)+1),"$1","")&amp;":"&amp;SUBSTITUTE(ADDRESS(1,MATCH(L$3,INDIRECT("'DA Injection'!"&amp;"2:2"),0)+1),"$1","")),'DA Injection'!$P:$P,"Plan",'DA Injection'!$G:$G,$B55))*$F55</f>
        <v>14.666666666666668</v>
      </c>
      <c r="M55" s="284">
        <f ca="1">(SUMIFS(INDIRECT("'DA Injection'!"&amp;SUBSTITUTE(ADDRESS(1,MATCH(M$3,INDIRECT("'DA Injection'!"&amp;"2:2"),0)),"$1","")&amp;":"&amp;SUBSTITUTE(ADDRESS(1,MATCH(M$3,INDIRECT("'DA Injection'!"&amp;"2:2"),0)),"$1","")),'DA Injection'!$P:$P,"Plan",'DA Injection'!$G:$G,$B55)+SUMIFS(INDIRECT("'DA Injection'!"&amp;SUBSTITUTE(ADDRESS(1,MATCH(M$3,INDIRECT("'DA Injection'!"&amp;"2:2"),0)+1),"$1","")&amp;":"&amp;SUBSTITUTE(ADDRESS(1,MATCH(M$3,INDIRECT("'DA Injection'!"&amp;"2:2"),0)+1),"$1","")),'DA Injection'!$P:$P,"Plan",'DA Injection'!$G:$G,$B55))*$F55</f>
        <v>14.666666666666668</v>
      </c>
      <c r="N55" s="284">
        <f ca="1">(SUMIFS(INDIRECT("'DA Injection'!"&amp;SUBSTITUTE(ADDRESS(1,MATCH(N$3,INDIRECT("'DA Injection'!"&amp;"2:2"),0)),"$1","")&amp;":"&amp;SUBSTITUTE(ADDRESS(1,MATCH(N$3,INDIRECT("'DA Injection'!"&amp;"2:2"),0)),"$1","")),'DA Injection'!$P:$P,"Plan",'DA Injection'!$G:$G,$B55)+SUMIFS(INDIRECT("'DA Injection'!"&amp;SUBSTITUTE(ADDRESS(1,MATCH(N$3,INDIRECT("'DA Injection'!"&amp;"2:2"),0)+1),"$1","")&amp;":"&amp;SUBSTITUTE(ADDRESS(1,MATCH(N$3,INDIRECT("'DA Injection'!"&amp;"2:2"),0)+1),"$1","")),'DA Injection'!$P:$P,"Plan",'DA Injection'!$G:$G,$B55))*$F55</f>
        <v>0</v>
      </c>
      <c r="O55" s="284">
        <f ca="1">(SUMIFS(INDIRECT("'DA Injection'!"&amp;SUBSTITUTE(ADDRESS(1,MATCH(O$3,INDIRECT("'DA Injection'!"&amp;"2:2"),0)),"$1","")&amp;":"&amp;SUBSTITUTE(ADDRESS(1,MATCH(O$3,INDIRECT("'DA Injection'!"&amp;"2:2"),0)),"$1","")),'DA Injection'!$P:$P,"Plan",'DA Injection'!$G:$G,$B55)+SUMIFS(INDIRECT("'DA Injection'!"&amp;SUBSTITUTE(ADDRESS(1,MATCH(O$3,INDIRECT("'DA Injection'!"&amp;"2:2"),0)+1),"$1","")&amp;":"&amp;SUBSTITUTE(ADDRESS(1,MATCH(O$3,INDIRECT("'DA Injection'!"&amp;"2:2"),0)+1),"$1","")),'DA Injection'!$P:$P,"Plan",'DA Injection'!$G:$G,$B55))*$F55</f>
        <v>0</v>
      </c>
      <c r="P55" s="284">
        <f ca="1">(SUMIFS(INDIRECT("'DA Injection'!"&amp;SUBSTITUTE(ADDRESS(1,MATCH(P$3,INDIRECT("'DA Injection'!"&amp;"2:2"),0)),"$1","")&amp;":"&amp;SUBSTITUTE(ADDRESS(1,MATCH(P$3,INDIRECT("'DA Injection'!"&amp;"2:2"),0)),"$1","")),'DA Injection'!$P:$P,"Plan",'DA Injection'!$G:$G,$B55)+SUMIFS(INDIRECT("'DA Injection'!"&amp;SUBSTITUTE(ADDRESS(1,MATCH(P$3,INDIRECT("'DA Injection'!"&amp;"2:2"),0)+1),"$1","")&amp;":"&amp;SUBSTITUTE(ADDRESS(1,MATCH(P$3,INDIRECT("'DA Injection'!"&amp;"2:2"),0)+1),"$1","")),'DA Injection'!$P:$P,"Plan",'DA Injection'!$G:$G,$B55))*$F55</f>
        <v>0</v>
      </c>
      <c r="Q55" s="284">
        <f ca="1">(SUMIFS(INDIRECT("'DA Injection'!"&amp;SUBSTITUTE(ADDRESS(1,MATCH(Q$3,INDIRECT("'DA Injection'!"&amp;"2:2"),0)),"$1","")&amp;":"&amp;SUBSTITUTE(ADDRESS(1,MATCH(Q$3,INDIRECT("'DA Injection'!"&amp;"2:2"),0)),"$1","")),'DA Injection'!$P:$P,"Plan",'DA Injection'!$G:$G,$B55)+SUMIFS(INDIRECT("'DA Injection'!"&amp;SUBSTITUTE(ADDRESS(1,MATCH(Q$3,INDIRECT("'DA Injection'!"&amp;"2:2"),0)+1),"$1","")&amp;":"&amp;SUBSTITUTE(ADDRESS(1,MATCH(Q$3,INDIRECT("'DA Injection'!"&amp;"2:2"),0)+1),"$1","")),'DA Injection'!$P:$P,"Plan",'DA Injection'!$G:$G,$B55))*$F55</f>
        <v>0</v>
      </c>
      <c r="R55" s="284"/>
    </row>
    <row r="56" spans="2:18" hidden="1">
      <c r="B56" s="282" t="s">
        <v>185</v>
      </c>
      <c r="C56" s="282">
        <v>19</v>
      </c>
      <c r="D56" s="205" t="s">
        <v>1026</v>
      </c>
      <c r="E56" s="205" t="s">
        <v>1027</v>
      </c>
      <c r="F56" s="205">
        <v>6.25E-2</v>
      </c>
      <c r="G56" s="367">
        <f t="shared" ca="1" si="1"/>
        <v>85.344827586206904</v>
      </c>
      <c r="H56" s="284">
        <f ca="1">(SUMIFS(INDIRECT("'DA Injection'!"&amp;SUBSTITUTE(ADDRESS(1,MATCH(H$3,INDIRECT("'DA Injection'!"&amp;"2:2"),0)),"$1","")&amp;":"&amp;SUBSTITUTE(ADDRESS(1,MATCH(H$3,INDIRECT("'DA Injection'!"&amp;"2:2"),0)),"$1","")),'DA Injection'!$P:$P,"Plan",'DA Injection'!$G:$G,$B56)+SUMIFS(INDIRECT("'DA Injection'!"&amp;SUBSTITUTE(ADDRESS(1,MATCH(H$3,INDIRECT("'DA Injection'!"&amp;"2:2"),0)+1),"$1","")&amp;":"&amp;SUBSTITUTE(ADDRESS(1,MATCH(H$3,INDIRECT("'DA Injection'!"&amp;"2:2"),0)+1),"$1","")),'DA Injection'!$P:$P,"Plan",'DA Injection'!$G:$G,$B56))*$F56</f>
        <v>85.344827586206904</v>
      </c>
      <c r="I56" s="284">
        <f ca="1">(SUMIFS(INDIRECT("'DA Injection'!"&amp;SUBSTITUTE(ADDRESS(1,MATCH(I$3,INDIRECT("'DA Injection'!"&amp;"2:2"),0)),"$1","")&amp;":"&amp;SUBSTITUTE(ADDRESS(1,MATCH(I$3,INDIRECT("'DA Injection'!"&amp;"2:2"),0)),"$1","")),'DA Injection'!$P:$P,"Plan",'DA Injection'!$G:$G,$B56)+SUMIFS(INDIRECT("'DA Injection'!"&amp;SUBSTITUTE(ADDRESS(1,MATCH(I$3,INDIRECT("'DA Injection'!"&amp;"2:2"),0)+1),"$1","")&amp;":"&amp;SUBSTITUTE(ADDRESS(1,MATCH(I$3,INDIRECT("'DA Injection'!"&amp;"2:2"),0)+1),"$1","")),'DA Injection'!$P:$P,"Plan",'DA Injection'!$G:$G,$B56))*$F56</f>
        <v>0</v>
      </c>
      <c r="J56" s="284">
        <f ca="1">(SUMIFS(INDIRECT("'DA Injection'!"&amp;SUBSTITUTE(ADDRESS(1,MATCH(J$3,INDIRECT("'DA Injection'!"&amp;"2:2"),0)),"$1","")&amp;":"&amp;SUBSTITUTE(ADDRESS(1,MATCH(J$3,INDIRECT("'DA Injection'!"&amp;"2:2"),0)),"$1","")),'DA Injection'!$P:$P,"Plan",'DA Injection'!$G:$G,$B56)+SUMIFS(INDIRECT("'DA Injection'!"&amp;SUBSTITUTE(ADDRESS(1,MATCH(J$3,INDIRECT("'DA Injection'!"&amp;"2:2"),0)+1),"$1","")&amp;":"&amp;SUBSTITUTE(ADDRESS(1,MATCH(J$3,INDIRECT("'DA Injection'!"&amp;"2:2"),0)+1),"$1","")),'DA Injection'!$P:$P,"Plan",'DA Injection'!$G:$G,$B56))*$F56</f>
        <v>0</v>
      </c>
      <c r="K56" s="284">
        <f ca="1">(SUMIFS(INDIRECT("'DA Injection'!"&amp;SUBSTITUTE(ADDRESS(1,MATCH(K$3,INDIRECT("'DA Injection'!"&amp;"2:2"),0)),"$1","")&amp;":"&amp;SUBSTITUTE(ADDRESS(1,MATCH(K$3,INDIRECT("'DA Injection'!"&amp;"2:2"),0)),"$1","")),'DA Injection'!$P:$P,"Plan",'DA Injection'!$G:$G,$B56)+SUMIFS(INDIRECT("'DA Injection'!"&amp;SUBSTITUTE(ADDRESS(1,MATCH(K$3,INDIRECT("'DA Injection'!"&amp;"2:2"),0)+1),"$1","")&amp;":"&amp;SUBSTITUTE(ADDRESS(1,MATCH(K$3,INDIRECT("'DA Injection'!"&amp;"2:2"),0)+1),"$1","")),'DA Injection'!$P:$P,"Plan",'DA Injection'!$G:$G,$B56))*$F56</f>
        <v>0</v>
      </c>
      <c r="L56" s="284">
        <f ca="1">(SUMIFS(INDIRECT("'DA Injection'!"&amp;SUBSTITUTE(ADDRESS(1,MATCH(L$3,INDIRECT("'DA Injection'!"&amp;"2:2"),0)),"$1","")&amp;":"&amp;SUBSTITUTE(ADDRESS(1,MATCH(L$3,INDIRECT("'DA Injection'!"&amp;"2:2"),0)),"$1","")),'DA Injection'!$P:$P,"Plan",'DA Injection'!$G:$G,$B56)+SUMIFS(INDIRECT("'DA Injection'!"&amp;SUBSTITUTE(ADDRESS(1,MATCH(L$3,INDIRECT("'DA Injection'!"&amp;"2:2"),0)+1),"$1","")&amp;":"&amp;SUBSTITUTE(ADDRESS(1,MATCH(L$3,INDIRECT("'DA Injection'!"&amp;"2:2"),0)+1),"$1","")),'DA Injection'!$P:$P,"Plan",'DA Injection'!$G:$G,$B56))*$F56</f>
        <v>0</v>
      </c>
      <c r="M56" s="284">
        <f ca="1">(SUMIFS(INDIRECT("'DA Injection'!"&amp;SUBSTITUTE(ADDRESS(1,MATCH(M$3,INDIRECT("'DA Injection'!"&amp;"2:2"),0)),"$1","")&amp;":"&amp;SUBSTITUTE(ADDRESS(1,MATCH(M$3,INDIRECT("'DA Injection'!"&amp;"2:2"),0)),"$1","")),'DA Injection'!$P:$P,"Plan",'DA Injection'!$G:$G,$B56)+SUMIFS(INDIRECT("'DA Injection'!"&amp;SUBSTITUTE(ADDRESS(1,MATCH(M$3,INDIRECT("'DA Injection'!"&amp;"2:2"),0)+1),"$1","")&amp;":"&amp;SUBSTITUTE(ADDRESS(1,MATCH(M$3,INDIRECT("'DA Injection'!"&amp;"2:2"),0)+1),"$1","")),'DA Injection'!$P:$P,"Plan",'DA Injection'!$G:$G,$B56))*$F56</f>
        <v>0</v>
      </c>
      <c r="N56" s="284">
        <f ca="1">(SUMIFS(INDIRECT("'DA Injection'!"&amp;SUBSTITUTE(ADDRESS(1,MATCH(N$3,INDIRECT("'DA Injection'!"&amp;"2:2"),0)),"$1","")&amp;":"&amp;SUBSTITUTE(ADDRESS(1,MATCH(N$3,INDIRECT("'DA Injection'!"&amp;"2:2"),0)),"$1","")),'DA Injection'!$P:$P,"Plan",'DA Injection'!$G:$G,$B56)+SUMIFS(INDIRECT("'DA Injection'!"&amp;SUBSTITUTE(ADDRESS(1,MATCH(N$3,INDIRECT("'DA Injection'!"&amp;"2:2"),0)+1),"$1","")&amp;":"&amp;SUBSTITUTE(ADDRESS(1,MATCH(N$3,INDIRECT("'DA Injection'!"&amp;"2:2"),0)+1),"$1","")),'DA Injection'!$P:$P,"Plan",'DA Injection'!$G:$G,$B56))*$F56</f>
        <v>0</v>
      </c>
      <c r="O56" s="284">
        <f ca="1">(SUMIFS(INDIRECT("'DA Injection'!"&amp;SUBSTITUTE(ADDRESS(1,MATCH(O$3,INDIRECT("'DA Injection'!"&amp;"2:2"),0)),"$1","")&amp;":"&amp;SUBSTITUTE(ADDRESS(1,MATCH(O$3,INDIRECT("'DA Injection'!"&amp;"2:2"),0)),"$1","")),'DA Injection'!$P:$P,"Plan",'DA Injection'!$G:$G,$B56)+SUMIFS(INDIRECT("'DA Injection'!"&amp;SUBSTITUTE(ADDRESS(1,MATCH(O$3,INDIRECT("'DA Injection'!"&amp;"2:2"),0)+1),"$1","")&amp;":"&amp;SUBSTITUTE(ADDRESS(1,MATCH(O$3,INDIRECT("'DA Injection'!"&amp;"2:2"),0)+1),"$1","")),'DA Injection'!$P:$P,"Plan",'DA Injection'!$G:$G,$B56))*$F56</f>
        <v>0</v>
      </c>
      <c r="P56" s="284">
        <f ca="1">(SUMIFS(INDIRECT("'DA Injection'!"&amp;SUBSTITUTE(ADDRESS(1,MATCH(P$3,INDIRECT("'DA Injection'!"&amp;"2:2"),0)),"$1","")&amp;":"&amp;SUBSTITUTE(ADDRESS(1,MATCH(P$3,INDIRECT("'DA Injection'!"&amp;"2:2"),0)),"$1","")),'DA Injection'!$P:$P,"Plan",'DA Injection'!$G:$G,$B56)+SUMIFS(INDIRECT("'DA Injection'!"&amp;SUBSTITUTE(ADDRESS(1,MATCH(P$3,INDIRECT("'DA Injection'!"&amp;"2:2"),0)+1),"$1","")&amp;":"&amp;SUBSTITUTE(ADDRESS(1,MATCH(P$3,INDIRECT("'DA Injection'!"&amp;"2:2"),0)+1),"$1","")),'DA Injection'!$P:$P,"Plan",'DA Injection'!$G:$G,$B56))*$F56</f>
        <v>0</v>
      </c>
      <c r="Q56" s="284">
        <f ca="1">(SUMIFS(INDIRECT("'DA Injection'!"&amp;SUBSTITUTE(ADDRESS(1,MATCH(Q$3,INDIRECT("'DA Injection'!"&amp;"2:2"),0)),"$1","")&amp;":"&amp;SUBSTITUTE(ADDRESS(1,MATCH(Q$3,INDIRECT("'DA Injection'!"&amp;"2:2"),0)),"$1","")),'DA Injection'!$P:$P,"Plan",'DA Injection'!$G:$G,$B56)+SUMIFS(INDIRECT("'DA Injection'!"&amp;SUBSTITUTE(ADDRESS(1,MATCH(Q$3,INDIRECT("'DA Injection'!"&amp;"2:2"),0)+1),"$1","")&amp;":"&amp;SUBSTITUTE(ADDRESS(1,MATCH(Q$3,INDIRECT("'DA Injection'!"&amp;"2:2"),0)+1),"$1","")),'DA Injection'!$P:$P,"Plan",'DA Injection'!$G:$G,$B56))*$F56</f>
        <v>0</v>
      </c>
      <c r="R56" s="284"/>
    </row>
    <row r="57" spans="2:18" hidden="1">
      <c r="B57" s="282" t="s">
        <v>68</v>
      </c>
      <c r="C57" s="282">
        <v>47</v>
      </c>
      <c r="D57" s="205" t="s">
        <v>1026</v>
      </c>
      <c r="E57" s="205" t="s">
        <v>1027</v>
      </c>
      <c r="F57" s="205">
        <v>7.1428571428571425E-2</v>
      </c>
      <c r="G57" s="367">
        <f t="shared" ca="1" si="1"/>
        <v>0</v>
      </c>
      <c r="H57" s="284">
        <f ca="1">(SUMIFS(INDIRECT("'DA Injection'!"&amp;SUBSTITUTE(ADDRESS(1,MATCH(H$3,INDIRECT("'DA Injection'!"&amp;"2:2"),0)),"$1","")&amp;":"&amp;SUBSTITUTE(ADDRESS(1,MATCH(H$3,INDIRECT("'DA Injection'!"&amp;"2:2"),0)),"$1","")),'DA Injection'!$P:$P,"Plan",'DA Injection'!$G:$G,$B57)+SUMIFS(INDIRECT("'DA Injection'!"&amp;SUBSTITUTE(ADDRESS(1,MATCH(H$3,INDIRECT("'DA Injection'!"&amp;"2:2"),0)+1),"$1","")&amp;":"&amp;SUBSTITUTE(ADDRESS(1,MATCH(H$3,INDIRECT("'DA Injection'!"&amp;"2:2"),0)+1),"$1","")),'DA Injection'!$P:$P,"Plan",'DA Injection'!$G:$G,$B57))*$F57</f>
        <v>0</v>
      </c>
      <c r="I57" s="284">
        <f ca="1">(SUMIFS(INDIRECT("'DA Injection'!"&amp;SUBSTITUTE(ADDRESS(1,MATCH(I$3,INDIRECT("'DA Injection'!"&amp;"2:2"),0)),"$1","")&amp;":"&amp;SUBSTITUTE(ADDRESS(1,MATCH(I$3,INDIRECT("'DA Injection'!"&amp;"2:2"),0)),"$1","")),'DA Injection'!$P:$P,"Plan",'DA Injection'!$G:$G,$B57)+SUMIFS(INDIRECT("'DA Injection'!"&amp;SUBSTITUTE(ADDRESS(1,MATCH(I$3,INDIRECT("'DA Injection'!"&amp;"2:2"),0)+1),"$1","")&amp;":"&amp;SUBSTITUTE(ADDRESS(1,MATCH(I$3,INDIRECT("'DA Injection'!"&amp;"2:2"),0)+1),"$1","")),'DA Injection'!$P:$P,"Plan",'DA Injection'!$G:$G,$B57))*$F57</f>
        <v>0</v>
      </c>
      <c r="J57" s="284">
        <f ca="1">(SUMIFS(INDIRECT("'DA Injection'!"&amp;SUBSTITUTE(ADDRESS(1,MATCH(J$3,INDIRECT("'DA Injection'!"&amp;"2:2"),0)),"$1","")&amp;":"&amp;SUBSTITUTE(ADDRESS(1,MATCH(J$3,INDIRECT("'DA Injection'!"&amp;"2:2"),0)),"$1","")),'DA Injection'!$P:$P,"Plan",'DA Injection'!$G:$G,$B57)+SUMIFS(INDIRECT("'DA Injection'!"&amp;SUBSTITUTE(ADDRESS(1,MATCH(J$3,INDIRECT("'DA Injection'!"&amp;"2:2"),0)+1),"$1","")&amp;":"&amp;SUBSTITUTE(ADDRESS(1,MATCH(J$3,INDIRECT("'DA Injection'!"&amp;"2:2"),0)+1),"$1","")),'DA Injection'!$P:$P,"Plan",'DA Injection'!$G:$G,$B57))*$F57</f>
        <v>0</v>
      </c>
      <c r="K57" s="284">
        <f ca="1">(SUMIFS(INDIRECT("'DA Injection'!"&amp;SUBSTITUTE(ADDRESS(1,MATCH(K$3,INDIRECT("'DA Injection'!"&amp;"2:2"),0)),"$1","")&amp;":"&amp;SUBSTITUTE(ADDRESS(1,MATCH(K$3,INDIRECT("'DA Injection'!"&amp;"2:2"),0)),"$1","")),'DA Injection'!$P:$P,"Plan",'DA Injection'!$G:$G,$B57)+SUMIFS(INDIRECT("'DA Injection'!"&amp;SUBSTITUTE(ADDRESS(1,MATCH(K$3,INDIRECT("'DA Injection'!"&amp;"2:2"),0)+1),"$1","")&amp;":"&amp;SUBSTITUTE(ADDRESS(1,MATCH(K$3,INDIRECT("'DA Injection'!"&amp;"2:2"),0)+1),"$1","")),'DA Injection'!$P:$P,"Plan",'DA Injection'!$G:$G,$B57))*$F57</f>
        <v>0</v>
      </c>
      <c r="L57" s="284">
        <f ca="1">(SUMIFS(INDIRECT("'DA Injection'!"&amp;SUBSTITUTE(ADDRESS(1,MATCH(L$3,INDIRECT("'DA Injection'!"&amp;"2:2"),0)),"$1","")&amp;":"&amp;SUBSTITUTE(ADDRESS(1,MATCH(L$3,INDIRECT("'DA Injection'!"&amp;"2:2"),0)),"$1","")),'DA Injection'!$P:$P,"Plan",'DA Injection'!$G:$G,$B57)+SUMIFS(INDIRECT("'DA Injection'!"&amp;SUBSTITUTE(ADDRESS(1,MATCH(L$3,INDIRECT("'DA Injection'!"&amp;"2:2"),0)+1),"$1","")&amp;":"&amp;SUBSTITUTE(ADDRESS(1,MATCH(L$3,INDIRECT("'DA Injection'!"&amp;"2:2"),0)+1),"$1","")),'DA Injection'!$P:$P,"Plan",'DA Injection'!$G:$G,$B57))*$F57</f>
        <v>0</v>
      </c>
      <c r="M57" s="284">
        <f ca="1">(SUMIFS(INDIRECT("'DA Injection'!"&amp;SUBSTITUTE(ADDRESS(1,MATCH(M$3,INDIRECT("'DA Injection'!"&amp;"2:2"),0)),"$1","")&amp;":"&amp;SUBSTITUTE(ADDRESS(1,MATCH(M$3,INDIRECT("'DA Injection'!"&amp;"2:2"),0)),"$1","")),'DA Injection'!$P:$P,"Plan",'DA Injection'!$G:$G,$B57)+SUMIFS(INDIRECT("'DA Injection'!"&amp;SUBSTITUTE(ADDRESS(1,MATCH(M$3,INDIRECT("'DA Injection'!"&amp;"2:2"),0)+1),"$1","")&amp;":"&amp;SUBSTITUTE(ADDRESS(1,MATCH(M$3,INDIRECT("'DA Injection'!"&amp;"2:2"),0)+1),"$1","")),'DA Injection'!$P:$P,"Plan",'DA Injection'!$G:$G,$B57))*$F57</f>
        <v>0</v>
      </c>
      <c r="N57" s="284">
        <f ca="1">(SUMIFS(INDIRECT("'DA Injection'!"&amp;SUBSTITUTE(ADDRESS(1,MATCH(N$3,INDIRECT("'DA Injection'!"&amp;"2:2"),0)),"$1","")&amp;":"&amp;SUBSTITUTE(ADDRESS(1,MATCH(N$3,INDIRECT("'DA Injection'!"&amp;"2:2"),0)),"$1","")),'DA Injection'!$P:$P,"Plan",'DA Injection'!$G:$G,$B57)+SUMIFS(INDIRECT("'DA Injection'!"&amp;SUBSTITUTE(ADDRESS(1,MATCH(N$3,INDIRECT("'DA Injection'!"&amp;"2:2"),0)+1),"$1","")&amp;":"&amp;SUBSTITUTE(ADDRESS(1,MATCH(N$3,INDIRECT("'DA Injection'!"&amp;"2:2"),0)+1),"$1","")),'DA Injection'!$P:$P,"Plan",'DA Injection'!$G:$G,$B57))*$F57</f>
        <v>0</v>
      </c>
      <c r="O57" s="284">
        <f ca="1">(SUMIFS(INDIRECT("'DA Injection'!"&amp;SUBSTITUTE(ADDRESS(1,MATCH(O$3,INDIRECT("'DA Injection'!"&amp;"2:2"),0)),"$1","")&amp;":"&amp;SUBSTITUTE(ADDRESS(1,MATCH(O$3,INDIRECT("'DA Injection'!"&amp;"2:2"),0)),"$1","")),'DA Injection'!$P:$P,"Plan",'DA Injection'!$G:$G,$B57)+SUMIFS(INDIRECT("'DA Injection'!"&amp;SUBSTITUTE(ADDRESS(1,MATCH(O$3,INDIRECT("'DA Injection'!"&amp;"2:2"),0)+1),"$1","")&amp;":"&amp;SUBSTITUTE(ADDRESS(1,MATCH(O$3,INDIRECT("'DA Injection'!"&amp;"2:2"),0)+1),"$1","")),'DA Injection'!$P:$P,"Plan",'DA Injection'!$G:$G,$B57))*$F57</f>
        <v>0</v>
      </c>
      <c r="P57" s="284">
        <f ca="1">(SUMIFS(INDIRECT("'DA Injection'!"&amp;SUBSTITUTE(ADDRESS(1,MATCH(P$3,INDIRECT("'DA Injection'!"&amp;"2:2"),0)),"$1","")&amp;":"&amp;SUBSTITUTE(ADDRESS(1,MATCH(P$3,INDIRECT("'DA Injection'!"&amp;"2:2"),0)),"$1","")),'DA Injection'!$P:$P,"Plan",'DA Injection'!$G:$G,$B57)+SUMIFS(INDIRECT("'DA Injection'!"&amp;SUBSTITUTE(ADDRESS(1,MATCH(P$3,INDIRECT("'DA Injection'!"&amp;"2:2"),0)+1),"$1","")&amp;":"&amp;SUBSTITUTE(ADDRESS(1,MATCH(P$3,INDIRECT("'DA Injection'!"&amp;"2:2"),0)+1),"$1","")),'DA Injection'!$P:$P,"Plan",'DA Injection'!$G:$G,$B57))*$F57</f>
        <v>0</v>
      </c>
      <c r="Q57" s="284">
        <f ca="1">(SUMIFS(INDIRECT("'DA Injection'!"&amp;SUBSTITUTE(ADDRESS(1,MATCH(Q$3,INDIRECT("'DA Injection'!"&amp;"2:2"),0)),"$1","")&amp;":"&amp;SUBSTITUTE(ADDRESS(1,MATCH(Q$3,INDIRECT("'DA Injection'!"&amp;"2:2"),0)),"$1","")),'DA Injection'!$P:$P,"Plan",'DA Injection'!$G:$G,$B57)+SUMIFS(INDIRECT("'DA Injection'!"&amp;SUBSTITUTE(ADDRESS(1,MATCH(Q$3,INDIRECT("'DA Injection'!"&amp;"2:2"),0)+1),"$1","")&amp;":"&amp;SUBSTITUTE(ADDRESS(1,MATCH(Q$3,INDIRECT("'DA Injection'!"&amp;"2:2"),0)+1),"$1","")),'DA Injection'!$P:$P,"Plan",'DA Injection'!$G:$G,$B57))*$F57</f>
        <v>0</v>
      </c>
      <c r="R57" s="284"/>
    </row>
    <row r="58" spans="2:18" hidden="1">
      <c r="B58" s="282" t="s">
        <v>62</v>
      </c>
      <c r="C58" s="282">
        <v>20</v>
      </c>
      <c r="D58" s="205" t="s">
        <v>1026</v>
      </c>
      <c r="E58" s="205" t="s">
        <v>1027</v>
      </c>
      <c r="F58" s="205">
        <v>3.3333333333333333E-2</v>
      </c>
      <c r="G58" s="367">
        <f t="shared" ca="1" si="1"/>
        <v>146.66666666666669</v>
      </c>
      <c r="H58" s="284">
        <f ca="1">(SUMIFS(INDIRECT("'DA Injection'!"&amp;SUBSTITUTE(ADDRESS(1,MATCH(H$3,INDIRECT("'DA Injection'!"&amp;"2:2"),0)),"$1","")&amp;":"&amp;SUBSTITUTE(ADDRESS(1,MATCH(H$3,INDIRECT("'DA Injection'!"&amp;"2:2"),0)),"$1","")),'DA Injection'!$P:$P,"Plan",'DA Injection'!$G:$G,$B58)+SUMIFS(INDIRECT("'DA Injection'!"&amp;SUBSTITUTE(ADDRESS(1,MATCH(H$3,INDIRECT("'DA Injection'!"&amp;"2:2"),0)+1),"$1","")&amp;":"&amp;SUBSTITUTE(ADDRESS(1,MATCH(H$3,INDIRECT("'DA Injection'!"&amp;"2:2"),0)+1),"$1","")),'DA Injection'!$P:$P,"Plan",'DA Injection'!$G:$G,$B58))*$F58</f>
        <v>0</v>
      </c>
      <c r="I58" s="284">
        <f ca="1">(SUMIFS(INDIRECT("'DA Injection'!"&amp;SUBSTITUTE(ADDRESS(1,MATCH(I$3,INDIRECT("'DA Injection'!"&amp;"2:2"),0)),"$1","")&amp;":"&amp;SUBSTITUTE(ADDRESS(1,MATCH(I$3,INDIRECT("'DA Injection'!"&amp;"2:2"),0)),"$1","")),'DA Injection'!$P:$P,"Plan",'DA Injection'!$G:$G,$B58)+SUMIFS(INDIRECT("'DA Injection'!"&amp;SUBSTITUTE(ADDRESS(1,MATCH(I$3,INDIRECT("'DA Injection'!"&amp;"2:2"),0)+1),"$1","")&amp;":"&amp;SUBSTITUTE(ADDRESS(1,MATCH(I$3,INDIRECT("'DA Injection'!"&amp;"2:2"),0)+1),"$1","")),'DA Injection'!$P:$P,"Plan",'DA Injection'!$G:$G,$B58))*$F58</f>
        <v>0</v>
      </c>
      <c r="J58" s="284">
        <f ca="1">(SUMIFS(INDIRECT("'DA Injection'!"&amp;SUBSTITUTE(ADDRESS(1,MATCH(J$3,INDIRECT("'DA Injection'!"&amp;"2:2"),0)),"$1","")&amp;":"&amp;SUBSTITUTE(ADDRESS(1,MATCH(J$3,INDIRECT("'DA Injection'!"&amp;"2:2"),0)),"$1","")),'DA Injection'!$P:$P,"Plan",'DA Injection'!$G:$G,$B58)+SUMIFS(INDIRECT("'DA Injection'!"&amp;SUBSTITUTE(ADDRESS(1,MATCH(J$3,INDIRECT("'DA Injection'!"&amp;"2:2"),0)+1),"$1","")&amp;":"&amp;SUBSTITUTE(ADDRESS(1,MATCH(J$3,INDIRECT("'DA Injection'!"&amp;"2:2"),0)+1),"$1","")),'DA Injection'!$P:$P,"Plan",'DA Injection'!$G:$G,$B58))*$F58</f>
        <v>0</v>
      </c>
      <c r="K58" s="284">
        <f ca="1">(SUMIFS(INDIRECT("'DA Injection'!"&amp;SUBSTITUTE(ADDRESS(1,MATCH(K$3,INDIRECT("'DA Injection'!"&amp;"2:2"),0)),"$1","")&amp;":"&amp;SUBSTITUTE(ADDRESS(1,MATCH(K$3,INDIRECT("'DA Injection'!"&amp;"2:2"),0)),"$1","")),'DA Injection'!$P:$P,"Plan",'DA Injection'!$G:$G,$B58)+SUMIFS(INDIRECT("'DA Injection'!"&amp;SUBSTITUTE(ADDRESS(1,MATCH(K$3,INDIRECT("'DA Injection'!"&amp;"2:2"),0)+1),"$1","")&amp;":"&amp;SUBSTITUTE(ADDRESS(1,MATCH(K$3,INDIRECT("'DA Injection'!"&amp;"2:2"),0)+1),"$1","")),'DA Injection'!$P:$P,"Plan",'DA Injection'!$G:$G,$B58))*$F58</f>
        <v>97.777777777777786</v>
      </c>
      <c r="L58" s="284">
        <f ca="1">(SUMIFS(INDIRECT("'DA Injection'!"&amp;SUBSTITUTE(ADDRESS(1,MATCH(L$3,INDIRECT("'DA Injection'!"&amp;"2:2"),0)),"$1","")&amp;":"&amp;SUBSTITUTE(ADDRESS(1,MATCH(L$3,INDIRECT("'DA Injection'!"&amp;"2:2"),0)),"$1","")),'DA Injection'!$P:$P,"Plan",'DA Injection'!$G:$G,$B58)+SUMIFS(INDIRECT("'DA Injection'!"&amp;SUBSTITUTE(ADDRESS(1,MATCH(L$3,INDIRECT("'DA Injection'!"&amp;"2:2"),0)+1),"$1","")&amp;":"&amp;SUBSTITUTE(ADDRESS(1,MATCH(L$3,INDIRECT("'DA Injection'!"&amp;"2:2"),0)+1),"$1","")),'DA Injection'!$P:$P,"Plan",'DA Injection'!$G:$G,$B58))*$F58</f>
        <v>48.888888888888893</v>
      </c>
      <c r="M58" s="284">
        <f ca="1">(SUMIFS(INDIRECT("'DA Injection'!"&amp;SUBSTITUTE(ADDRESS(1,MATCH(M$3,INDIRECT("'DA Injection'!"&amp;"2:2"),0)),"$1","")&amp;":"&amp;SUBSTITUTE(ADDRESS(1,MATCH(M$3,INDIRECT("'DA Injection'!"&amp;"2:2"),0)),"$1","")),'DA Injection'!$P:$P,"Plan",'DA Injection'!$G:$G,$B58)+SUMIFS(INDIRECT("'DA Injection'!"&amp;SUBSTITUTE(ADDRESS(1,MATCH(M$3,INDIRECT("'DA Injection'!"&amp;"2:2"),0)+1),"$1","")&amp;":"&amp;SUBSTITUTE(ADDRESS(1,MATCH(M$3,INDIRECT("'DA Injection'!"&amp;"2:2"),0)+1),"$1","")),'DA Injection'!$P:$P,"Plan",'DA Injection'!$G:$G,$B58))*$F58</f>
        <v>0</v>
      </c>
      <c r="N58" s="284">
        <f ca="1">(SUMIFS(INDIRECT("'DA Injection'!"&amp;SUBSTITUTE(ADDRESS(1,MATCH(N$3,INDIRECT("'DA Injection'!"&amp;"2:2"),0)),"$1","")&amp;":"&amp;SUBSTITUTE(ADDRESS(1,MATCH(N$3,INDIRECT("'DA Injection'!"&amp;"2:2"),0)),"$1","")),'DA Injection'!$P:$P,"Plan",'DA Injection'!$G:$G,$B58)+SUMIFS(INDIRECT("'DA Injection'!"&amp;SUBSTITUTE(ADDRESS(1,MATCH(N$3,INDIRECT("'DA Injection'!"&amp;"2:2"),0)+1),"$1","")&amp;":"&amp;SUBSTITUTE(ADDRESS(1,MATCH(N$3,INDIRECT("'DA Injection'!"&amp;"2:2"),0)+1),"$1","")),'DA Injection'!$P:$P,"Plan",'DA Injection'!$G:$G,$B58))*$F58</f>
        <v>0</v>
      </c>
      <c r="O58" s="284">
        <f ca="1">(SUMIFS(INDIRECT("'DA Injection'!"&amp;SUBSTITUTE(ADDRESS(1,MATCH(O$3,INDIRECT("'DA Injection'!"&amp;"2:2"),0)),"$1","")&amp;":"&amp;SUBSTITUTE(ADDRESS(1,MATCH(O$3,INDIRECT("'DA Injection'!"&amp;"2:2"),0)),"$1","")),'DA Injection'!$P:$P,"Plan",'DA Injection'!$G:$G,$B58)+SUMIFS(INDIRECT("'DA Injection'!"&amp;SUBSTITUTE(ADDRESS(1,MATCH(O$3,INDIRECT("'DA Injection'!"&amp;"2:2"),0)+1),"$1","")&amp;":"&amp;SUBSTITUTE(ADDRESS(1,MATCH(O$3,INDIRECT("'DA Injection'!"&amp;"2:2"),0)+1),"$1","")),'DA Injection'!$P:$P,"Plan",'DA Injection'!$G:$G,$B58))*$F58</f>
        <v>0</v>
      </c>
      <c r="P58" s="284">
        <f ca="1">(SUMIFS(INDIRECT("'DA Injection'!"&amp;SUBSTITUTE(ADDRESS(1,MATCH(P$3,INDIRECT("'DA Injection'!"&amp;"2:2"),0)),"$1","")&amp;":"&amp;SUBSTITUTE(ADDRESS(1,MATCH(P$3,INDIRECT("'DA Injection'!"&amp;"2:2"),0)),"$1","")),'DA Injection'!$P:$P,"Plan",'DA Injection'!$G:$G,$B58)+SUMIFS(INDIRECT("'DA Injection'!"&amp;SUBSTITUTE(ADDRESS(1,MATCH(P$3,INDIRECT("'DA Injection'!"&amp;"2:2"),0)+1),"$1","")&amp;":"&amp;SUBSTITUTE(ADDRESS(1,MATCH(P$3,INDIRECT("'DA Injection'!"&amp;"2:2"),0)+1),"$1","")),'DA Injection'!$P:$P,"Plan",'DA Injection'!$G:$G,$B58))*$F58</f>
        <v>0</v>
      </c>
      <c r="Q58" s="284">
        <f ca="1">(SUMIFS(INDIRECT("'DA Injection'!"&amp;SUBSTITUTE(ADDRESS(1,MATCH(Q$3,INDIRECT("'DA Injection'!"&amp;"2:2"),0)),"$1","")&amp;":"&amp;SUBSTITUTE(ADDRESS(1,MATCH(Q$3,INDIRECT("'DA Injection'!"&amp;"2:2"),0)),"$1","")),'DA Injection'!$P:$P,"Plan",'DA Injection'!$G:$G,$B58)+SUMIFS(INDIRECT("'DA Injection'!"&amp;SUBSTITUTE(ADDRESS(1,MATCH(Q$3,INDIRECT("'DA Injection'!"&amp;"2:2"),0)+1),"$1","")&amp;":"&amp;SUBSTITUTE(ADDRESS(1,MATCH(Q$3,INDIRECT("'DA Injection'!"&amp;"2:2"),0)+1),"$1","")),'DA Injection'!$P:$P,"Plan",'DA Injection'!$G:$G,$B58))*$F58</f>
        <v>0</v>
      </c>
      <c r="R58" s="284"/>
    </row>
    <row r="59" spans="2:18">
      <c r="B59" s="282" t="s">
        <v>413</v>
      </c>
      <c r="C59" s="282">
        <v>20</v>
      </c>
      <c r="D59" s="205" t="s">
        <v>1026</v>
      </c>
      <c r="E59" s="205" t="s">
        <v>1027</v>
      </c>
      <c r="F59" s="205">
        <v>0.125</v>
      </c>
      <c r="G59" s="367">
        <f t="shared" ca="1" si="1"/>
        <v>1104.089219330855</v>
      </c>
      <c r="H59" s="284">
        <f ca="1">(SUMIFS(INDIRECT("'DA Injection'!"&amp;SUBSTITUTE(ADDRESS(1,MATCH(H$3,INDIRECT("'DA Injection'!"&amp;"2:2"),0)),"$1","")&amp;":"&amp;SUBSTITUTE(ADDRESS(1,MATCH(H$3,INDIRECT("'DA Injection'!"&amp;"2:2"),0)),"$1","")),'DA Injection'!$P:$P,"Plan",'DA Injection'!$G:$G,$B59)+SUMIFS(INDIRECT("'DA Injection'!"&amp;SUBSTITUTE(ADDRESS(1,MATCH(H$3,INDIRECT("'DA Injection'!"&amp;"2:2"),0)+1),"$1","")&amp;":"&amp;SUBSTITUTE(ADDRESS(1,MATCH(H$3,INDIRECT("'DA Injection'!"&amp;"2:2"),0)+1),"$1","")),'DA Injection'!$P:$P,"Plan",'DA Injection'!$G:$G,$B59))*$F59</f>
        <v>0</v>
      </c>
      <c r="I59" s="284">
        <f ca="1">(SUMIFS(INDIRECT("'DA Injection'!"&amp;SUBSTITUTE(ADDRESS(1,MATCH(I$3,INDIRECT("'DA Injection'!"&amp;"2:2"),0)),"$1","")&amp;":"&amp;SUBSTITUTE(ADDRESS(1,MATCH(I$3,INDIRECT("'DA Injection'!"&amp;"2:2"),0)),"$1","")),'DA Injection'!$P:$P,"Plan",'DA Injection'!$G:$G,$B59)+SUMIFS(INDIRECT("'DA Injection'!"&amp;SUBSTITUTE(ADDRESS(1,MATCH(I$3,INDIRECT("'DA Injection'!"&amp;"2:2"),0)+1),"$1","")&amp;":"&amp;SUBSTITUTE(ADDRESS(1,MATCH(I$3,INDIRECT("'DA Injection'!"&amp;"2:2"),0)+1),"$1","")),'DA Injection'!$P:$P,"Plan",'DA Injection'!$G:$G,$B59))*$F59</f>
        <v>0</v>
      </c>
      <c r="J59" s="284">
        <f ca="1">(SUMIFS(INDIRECT("'DA Injection'!"&amp;SUBSTITUTE(ADDRESS(1,MATCH(J$3,INDIRECT("'DA Injection'!"&amp;"2:2"),0)),"$1","")&amp;":"&amp;SUBSTITUTE(ADDRESS(1,MATCH(J$3,INDIRECT("'DA Injection'!"&amp;"2:2"),0)),"$1","")),'DA Injection'!$P:$P,"Plan",'DA Injection'!$G:$G,$B59)+SUMIFS(INDIRECT("'DA Injection'!"&amp;SUBSTITUTE(ADDRESS(1,MATCH(J$3,INDIRECT("'DA Injection'!"&amp;"2:2"),0)+1),"$1","")&amp;":"&amp;SUBSTITUTE(ADDRESS(1,MATCH(J$3,INDIRECT("'DA Injection'!"&amp;"2:2"),0)+1),"$1","")),'DA Injection'!$P:$P,"Plan",'DA Injection'!$G:$G,$B59))*$F59</f>
        <v>0</v>
      </c>
      <c r="K59" s="284">
        <f ca="1">(SUMIFS(INDIRECT("'DA Injection'!"&amp;SUBSTITUTE(ADDRESS(1,MATCH(K$3,INDIRECT("'DA Injection'!"&amp;"2:2"),0)),"$1","")&amp;":"&amp;SUBSTITUTE(ADDRESS(1,MATCH(K$3,INDIRECT("'DA Injection'!"&amp;"2:2"),0)),"$1","")),'DA Injection'!$P:$P,"Plan",'DA Injection'!$G:$G,$B59)+SUMIFS(INDIRECT("'DA Injection'!"&amp;SUBSTITUTE(ADDRESS(1,MATCH(K$3,INDIRECT("'DA Injection'!"&amp;"2:2"),0)+1),"$1","")&amp;":"&amp;SUBSTITUTE(ADDRESS(1,MATCH(K$3,INDIRECT("'DA Injection'!"&amp;"2:2"),0)+1),"$1","")),'DA Injection'!$P:$P,"Plan",'DA Injection'!$G:$G,$B59))*$F59</f>
        <v>368.02973977695171</v>
      </c>
      <c r="L59" s="284">
        <f ca="1">(SUMIFS(INDIRECT("'DA Injection'!"&amp;SUBSTITUTE(ADDRESS(1,MATCH(L$3,INDIRECT("'DA Injection'!"&amp;"2:2"),0)),"$1","")&amp;":"&amp;SUBSTITUTE(ADDRESS(1,MATCH(L$3,INDIRECT("'DA Injection'!"&amp;"2:2"),0)),"$1","")),'DA Injection'!$P:$P,"Plan",'DA Injection'!$G:$G,$B59)+SUMIFS(INDIRECT("'DA Injection'!"&amp;SUBSTITUTE(ADDRESS(1,MATCH(L$3,INDIRECT("'DA Injection'!"&amp;"2:2"),0)+1),"$1","")&amp;":"&amp;SUBSTITUTE(ADDRESS(1,MATCH(L$3,INDIRECT("'DA Injection'!"&amp;"2:2"),0)+1),"$1","")),'DA Injection'!$P:$P,"Plan",'DA Injection'!$G:$G,$B59))*$F59</f>
        <v>368.02973977695171</v>
      </c>
      <c r="M59" s="284">
        <f ca="1">(SUMIFS(INDIRECT("'DA Injection'!"&amp;SUBSTITUTE(ADDRESS(1,MATCH(M$3,INDIRECT("'DA Injection'!"&amp;"2:2"),0)),"$1","")&amp;":"&amp;SUBSTITUTE(ADDRESS(1,MATCH(M$3,INDIRECT("'DA Injection'!"&amp;"2:2"),0)),"$1","")),'DA Injection'!$P:$P,"Plan",'DA Injection'!$G:$G,$B59)+SUMIFS(INDIRECT("'DA Injection'!"&amp;SUBSTITUTE(ADDRESS(1,MATCH(M$3,INDIRECT("'DA Injection'!"&amp;"2:2"),0)+1),"$1","")&amp;":"&amp;SUBSTITUTE(ADDRESS(1,MATCH(M$3,INDIRECT("'DA Injection'!"&amp;"2:2"),0)+1),"$1","")),'DA Injection'!$P:$P,"Plan",'DA Injection'!$G:$G,$B59))*$F59</f>
        <v>368.02973977695171</v>
      </c>
      <c r="N59" s="284">
        <f ca="1">(SUMIFS(INDIRECT("'DA Injection'!"&amp;SUBSTITUTE(ADDRESS(1,MATCH(N$3,INDIRECT("'DA Injection'!"&amp;"2:2"),0)),"$1","")&amp;":"&amp;SUBSTITUTE(ADDRESS(1,MATCH(N$3,INDIRECT("'DA Injection'!"&amp;"2:2"),0)),"$1","")),'DA Injection'!$P:$P,"Plan",'DA Injection'!$G:$G,$B59)+SUMIFS(INDIRECT("'DA Injection'!"&amp;SUBSTITUTE(ADDRESS(1,MATCH(N$3,INDIRECT("'DA Injection'!"&amp;"2:2"),0)+1),"$1","")&amp;":"&amp;SUBSTITUTE(ADDRESS(1,MATCH(N$3,INDIRECT("'DA Injection'!"&amp;"2:2"),0)+1),"$1","")),'DA Injection'!$P:$P,"Plan",'DA Injection'!$G:$G,$B59))*$F59</f>
        <v>0</v>
      </c>
      <c r="O59" s="284">
        <f ca="1">(SUMIFS(INDIRECT("'DA Injection'!"&amp;SUBSTITUTE(ADDRESS(1,MATCH(O$3,INDIRECT("'DA Injection'!"&amp;"2:2"),0)),"$1","")&amp;":"&amp;SUBSTITUTE(ADDRESS(1,MATCH(O$3,INDIRECT("'DA Injection'!"&amp;"2:2"),0)),"$1","")),'DA Injection'!$P:$P,"Plan",'DA Injection'!$G:$G,$B59)+SUMIFS(INDIRECT("'DA Injection'!"&amp;SUBSTITUTE(ADDRESS(1,MATCH(O$3,INDIRECT("'DA Injection'!"&amp;"2:2"),0)+1),"$1","")&amp;":"&amp;SUBSTITUTE(ADDRESS(1,MATCH(O$3,INDIRECT("'DA Injection'!"&amp;"2:2"),0)+1),"$1","")),'DA Injection'!$P:$P,"Plan",'DA Injection'!$G:$G,$B59))*$F59</f>
        <v>0</v>
      </c>
      <c r="P59" s="284">
        <f ca="1">(SUMIFS(INDIRECT("'DA Injection'!"&amp;SUBSTITUTE(ADDRESS(1,MATCH(P$3,INDIRECT("'DA Injection'!"&amp;"2:2"),0)),"$1","")&amp;":"&amp;SUBSTITUTE(ADDRESS(1,MATCH(P$3,INDIRECT("'DA Injection'!"&amp;"2:2"),0)),"$1","")),'DA Injection'!$P:$P,"Plan",'DA Injection'!$G:$G,$B59)+SUMIFS(INDIRECT("'DA Injection'!"&amp;SUBSTITUTE(ADDRESS(1,MATCH(P$3,INDIRECT("'DA Injection'!"&amp;"2:2"),0)+1),"$1","")&amp;":"&amp;SUBSTITUTE(ADDRESS(1,MATCH(P$3,INDIRECT("'DA Injection'!"&amp;"2:2"),0)+1),"$1","")),'DA Injection'!$P:$P,"Plan",'DA Injection'!$G:$G,$B59))*$F59</f>
        <v>0</v>
      </c>
      <c r="Q59" s="284">
        <f ca="1">(SUMIFS(INDIRECT("'DA Injection'!"&amp;SUBSTITUTE(ADDRESS(1,MATCH(Q$3,INDIRECT("'DA Injection'!"&amp;"2:2"),0)),"$1","")&amp;":"&amp;SUBSTITUTE(ADDRESS(1,MATCH(Q$3,INDIRECT("'DA Injection'!"&amp;"2:2"),0)),"$1","")),'DA Injection'!$P:$P,"Plan",'DA Injection'!$G:$G,$B59)+SUMIFS(INDIRECT("'DA Injection'!"&amp;SUBSTITUTE(ADDRESS(1,MATCH(Q$3,INDIRECT("'DA Injection'!"&amp;"2:2"),0)+1),"$1","")&amp;":"&amp;SUBSTITUTE(ADDRESS(1,MATCH(Q$3,INDIRECT("'DA Injection'!"&amp;"2:2"),0)+1),"$1","")),'DA Injection'!$P:$P,"Plan",'DA Injection'!$G:$G,$B59))*$F59</f>
        <v>0</v>
      </c>
      <c r="R59" s="284"/>
    </row>
    <row r="60" spans="2:18" ht="38.25">
      <c r="B60" s="282" t="s">
        <v>413</v>
      </c>
      <c r="C60" s="282">
        <v>20</v>
      </c>
      <c r="D60" s="205" t="s">
        <v>1031</v>
      </c>
      <c r="E60" s="205" t="s">
        <v>1032</v>
      </c>
      <c r="F60" s="205">
        <v>1</v>
      </c>
      <c r="G60" s="367">
        <f t="shared" ca="1" si="1"/>
        <v>8832.7137546468402</v>
      </c>
      <c r="H60" s="284">
        <f ca="1">(SUMIFS(INDIRECT("'DA Injection'!"&amp;SUBSTITUTE(ADDRESS(1,MATCH(H$3,INDIRECT("'DA Injection'!"&amp;"2:2"),0)),"$1","")&amp;":"&amp;SUBSTITUTE(ADDRESS(1,MATCH(H$3,INDIRECT("'DA Injection'!"&amp;"2:2"),0)),"$1","")),'DA Injection'!$P:$P,"Plan",'DA Injection'!$G:$G,$B60)+SUMIFS(INDIRECT("'DA Injection'!"&amp;SUBSTITUTE(ADDRESS(1,MATCH(H$3,INDIRECT("'DA Injection'!"&amp;"2:2"),0)+1),"$1","")&amp;":"&amp;SUBSTITUTE(ADDRESS(1,MATCH(H$3,INDIRECT("'DA Injection'!"&amp;"2:2"),0)+1),"$1","")),'DA Injection'!$P:$P,"Plan",'DA Injection'!$G:$G,$B60))*$F60</f>
        <v>0</v>
      </c>
      <c r="I60" s="284">
        <f ca="1">(SUMIFS(INDIRECT("'DA Injection'!"&amp;SUBSTITUTE(ADDRESS(1,MATCH(I$3,INDIRECT("'DA Injection'!"&amp;"2:2"),0)),"$1","")&amp;":"&amp;SUBSTITUTE(ADDRESS(1,MATCH(I$3,INDIRECT("'DA Injection'!"&amp;"2:2"),0)),"$1","")),'DA Injection'!$P:$P,"Plan",'DA Injection'!$G:$G,$B60)+SUMIFS(INDIRECT("'DA Injection'!"&amp;SUBSTITUTE(ADDRESS(1,MATCH(I$3,INDIRECT("'DA Injection'!"&amp;"2:2"),0)+1),"$1","")&amp;":"&amp;SUBSTITUTE(ADDRESS(1,MATCH(I$3,INDIRECT("'DA Injection'!"&amp;"2:2"),0)+1),"$1","")),'DA Injection'!$P:$P,"Plan",'DA Injection'!$G:$G,$B60))*$F60</f>
        <v>0</v>
      </c>
      <c r="J60" s="284">
        <f ca="1">(SUMIFS(INDIRECT("'DA Injection'!"&amp;SUBSTITUTE(ADDRESS(1,MATCH(J$3,INDIRECT("'DA Injection'!"&amp;"2:2"),0)),"$1","")&amp;":"&amp;SUBSTITUTE(ADDRESS(1,MATCH(J$3,INDIRECT("'DA Injection'!"&amp;"2:2"),0)),"$1","")),'DA Injection'!$P:$P,"Plan",'DA Injection'!$G:$G,$B60)+SUMIFS(INDIRECT("'DA Injection'!"&amp;SUBSTITUTE(ADDRESS(1,MATCH(J$3,INDIRECT("'DA Injection'!"&amp;"2:2"),0)+1),"$1","")&amp;":"&amp;SUBSTITUTE(ADDRESS(1,MATCH(J$3,INDIRECT("'DA Injection'!"&amp;"2:2"),0)+1),"$1","")),'DA Injection'!$P:$P,"Plan",'DA Injection'!$G:$G,$B60))*$F60</f>
        <v>0</v>
      </c>
      <c r="K60" s="284">
        <f ca="1">(SUMIFS(INDIRECT("'DA Injection'!"&amp;SUBSTITUTE(ADDRESS(1,MATCH(K$3,INDIRECT("'DA Injection'!"&amp;"2:2"),0)),"$1","")&amp;":"&amp;SUBSTITUTE(ADDRESS(1,MATCH(K$3,INDIRECT("'DA Injection'!"&amp;"2:2"),0)),"$1","")),'DA Injection'!$P:$P,"Plan",'DA Injection'!$G:$G,$B60)+SUMIFS(INDIRECT("'DA Injection'!"&amp;SUBSTITUTE(ADDRESS(1,MATCH(K$3,INDIRECT("'DA Injection'!"&amp;"2:2"),0)+1),"$1","")&amp;":"&amp;SUBSTITUTE(ADDRESS(1,MATCH(K$3,INDIRECT("'DA Injection'!"&amp;"2:2"),0)+1),"$1","")),'DA Injection'!$P:$P,"Plan",'DA Injection'!$G:$G,$B60))*$F60</f>
        <v>2944.2379182156137</v>
      </c>
      <c r="L60" s="284">
        <f ca="1">(SUMIFS(INDIRECT("'DA Injection'!"&amp;SUBSTITUTE(ADDRESS(1,MATCH(L$3,INDIRECT("'DA Injection'!"&amp;"2:2"),0)),"$1","")&amp;":"&amp;SUBSTITUTE(ADDRESS(1,MATCH(L$3,INDIRECT("'DA Injection'!"&amp;"2:2"),0)),"$1","")),'DA Injection'!$P:$P,"Plan",'DA Injection'!$G:$G,$B60)+SUMIFS(INDIRECT("'DA Injection'!"&amp;SUBSTITUTE(ADDRESS(1,MATCH(L$3,INDIRECT("'DA Injection'!"&amp;"2:2"),0)+1),"$1","")&amp;":"&amp;SUBSTITUTE(ADDRESS(1,MATCH(L$3,INDIRECT("'DA Injection'!"&amp;"2:2"),0)+1),"$1","")),'DA Injection'!$P:$P,"Plan",'DA Injection'!$G:$G,$B60))*$F60</f>
        <v>2944.2379182156137</v>
      </c>
      <c r="M60" s="284">
        <f ca="1">(SUMIFS(INDIRECT("'DA Injection'!"&amp;SUBSTITUTE(ADDRESS(1,MATCH(M$3,INDIRECT("'DA Injection'!"&amp;"2:2"),0)),"$1","")&amp;":"&amp;SUBSTITUTE(ADDRESS(1,MATCH(M$3,INDIRECT("'DA Injection'!"&amp;"2:2"),0)),"$1","")),'DA Injection'!$P:$P,"Plan",'DA Injection'!$G:$G,$B60)+SUMIFS(INDIRECT("'DA Injection'!"&amp;SUBSTITUTE(ADDRESS(1,MATCH(M$3,INDIRECT("'DA Injection'!"&amp;"2:2"),0)+1),"$1","")&amp;":"&amp;SUBSTITUTE(ADDRESS(1,MATCH(M$3,INDIRECT("'DA Injection'!"&amp;"2:2"),0)+1),"$1","")),'DA Injection'!$P:$P,"Plan",'DA Injection'!$G:$G,$B60))*$F60</f>
        <v>2944.2379182156137</v>
      </c>
      <c r="N60" s="284">
        <f ca="1">(SUMIFS(INDIRECT("'DA Injection'!"&amp;SUBSTITUTE(ADDRESS(1,MATCH(N$3,INDIRECT("'DA Injection'!"&amp;"2:2"),0)),"$1","")&amp;":"&amp;SUBSTITUTE(ADDRESS(1,MATCH(N$3,INDIRECT("'DA Injection'!"&amp;"2:2"),0)),"$1","")),'DA Injection'!$P:$P,"Plan",'DA Injection'!$G:$G,$B60)+SUMIFS(INDIRECT("'DA Injection'!"&amp;SUBSTITUTE(ADDRESS(1,MATCH(N$3,INDIRECT("'DA Injection'!"&amp;"2:2"),0)+1),"$1","")&amp;":"&amp;SUBSTITUTE(ADDRESS(1,MATCH(N$3,INDIRECT("'DA Injection'!"&amp;"2:2"),0)+1),"$1","")),'DA Injection'!$P:$P,"Plan",'DA Injection'!$G:$G,$B60))*$F60</f>
        <v>0</v>
      </c>
      <c r="O60" s="284">
        <f ca="1">(SUMIFS(INDIRECT("'DA Injection'!"&amp;SUBSTITUTE(ADDRESS(1,MATCH(O$3,INDIRECT("'DA Injection'!"&amp;"2:2"),0)),"$1","")&amp;":"&amp;SUBSTITUTE(ADDRESS(1,MATCH(O$3,INDIRECT("'DA Injection'!"&amp;"2:2"),0)),"$1","")),'DA Injection'!$P:$P,"Plan",'DA Injection'!$G:$G,$B60)+SUMIFS(INDIRECT("'DA Injection'!"&amp;SUBSTITUTE(ADDRESS(1,MATCH(O$3,INDIRECT("'DA Injection'!"&amp;"2:2"),0)+1),"$1","")&amp;":"&amp;SUBSTITUTE(ADDRESS(1,MATCH(O$3,INDIRECT("'DA Injection'!"&amp;"2:2"),0)+1),"$1","")),'DA Injection'!$P:$P,"Plan",'DA Injection'!$G:$G,$B60))*$F60</f>
        <v>0</v>
      </c>
      <c r="P60" s="284">
        <f ca="1">(SUMIFS(INDIRECT("'DA Injection'!"&amp;SUBSTITUTE(ADDRESS(1,MATCH(P$3,INDIRECT("'DA Injection'!"&amp;"2:2"),0)),"$1","")&amp;":"&amp;SUBSTITUTE(ADDRESS(1,MATCH(P$3,INDIRECT("'DA Injection'!"&amp;"2:2"),0)),"$1","")),'DA Injection'!$P:$P,"Plan",'DA Injection'!$G:$G,$B60)+SUMIFS(INDIRECT("'DA Injection'!"&amp;SUBSTITUTE(ADDRESS(1,MATCH(P$3,INDIRECT("'DA Injection'!"&amp;"2:2"),0)+1),"$1","")&amp;":"&amp;SUBSTITUTE(ADDRESS(1,MATCH(P$3,INDIRECT("'DA Injection'!"&amp;"2:2"),0)+1),"$1","")),'DA Injection'!$P:$P,"Plan",'DA Injection'!$G:$G,$B60))*$F60</f>
        <v>0</v>
      </c>
      <c r="Q60" s="284">
        <f ca="1">(SUMIFS(INDIRECT("'DA Injection'!"&amp;SUBSTITUTE(ADDRESS(1,MATCH(Q$3,INDIRECT("'DA Injection'!"&amp;"2:2"),0)),"$1","")&amp;":"&amp;SUBSTITUTE(ADDRESS(1,MATCH(Q$3,INDIRECT("'DA Injection'!"&amp;"2:2"),0)),"$1","")),'DA Injection'!$P:$P,"Plan",'DA Injection'!$G:$G,$B60)+SUMIFS(INDIRECT("'DA Injection'!"&amp;SUBSTITUTE(ADDRESS(1,MATCH(Q$3,INDIRECT("'DA Injection'!"&amp;"2:2"),0)+1),"$1","")&amp;":"&amp;SUBSTITUTE(ADDRESS(1,MATCH(Q$3,INDIRECT("'DA Injection'!"&amp;"2:2"),0)+1),"$1","")),'DA Injection'!$P:$P,"Plan",'DA Injection'!$G:$G,$B60))*$F60</f>
        <v>0</v>
      </c>
      <c r="R60" s="284"/>
    </row>
    <row r="61" spans="2:18" hidden="1">
      <c r="B61" s="282" t="s">
        <v>44</v>
      </c>
      <c r="C61" s="282">
        <v>21</v>
      </c>
      <c r="D61" s="205" t="s">
        <v>1026</v>
      </c>
      <c r="E61" s="205" t="s">
        <v>1027</v>
      </c>
      <c r="F61" s="205">
        <v>1.6666666666666666E-2</v>
      </c>
      <c r="G61" s="367">
        <f t="shared" ca="1" si="1"/>
        <v>637.24137931034488</v>
      </c>
      <c r="H61" s="284">
        <f ca="1">(SUMIFS(INDIRECT("'DA Injection'!"&amp;SUBSTITUTE(ADDRESS(1,MATCH(H$3,INDIRECT("'DA Injection'!"&amp;"2:2"),0)),"$1","")&amp;":"&amp;SUBSTITUTE(ADDRESS(1,MATCH(H$3,INDIRECT("'DA Injection'!"&amp;"2:2"),0)),"$1","")),'DA Injection'!$P:$P,"Plan",'DA Injection'!$G:$G,$B61)+SUMIFS(INDIRECT("'DA Injection'!"&amp;SUBSTITUTE(ADDRESS(1,MATCH(H$3,INDIRECT("'DA Injection'!"&amp;"2:2"),0)+1),"$1","")&amp;":"&amp;SUBSTITUTE(ADDRESS(1,MATCH(H$3,INDIRECT("'DA Injection'!"&amp;"2:2"),0)+1),"$1","")),'DA Injection'!$P:$P,"Plan",'DA Injection'!$G:$G,$B61))*$F61</f>
        <v>182.06896551724139</v>
      </c>
      <c r="I61" s="284">
        <f ca="1">(SUMIFS(INDIRECT("'DA Injection'!"&amp;SUBSTITUTE(ADDRESS(1,MATCH(I$3,INDIRECT("'DA Injection'!"&amp;"2:2"),0)),"$1","")&amp;":"&amp;SUBSTITUTE(ADDRESS(1,MATCH(I$3,INDIRECT("'DA Injection'!"&amp;"2:2"),0)),"$1","")),'DA Injection'!$P:$P,"Plan",'DA Injection'!$G:$G,$B61)+SUMIFS(INDIRECT("'DA Injection'!"&amp;SUBSTITUTE(ADDRESS(1,MATCH(I$3,INDIRECT("'DA Injection'!"&amp;"2:2"),0)+1),"$1","")&amp;":"&amp;SUBSTITUTE(ADDRESS(1,MATCH(I$3,INDIRECT("'DA Injection'!"&amp;"2:2"),0)+1),"$1","")),'DA Injection'!$P:$P,"Plan",'DA Injection'!$G:$G,$B61))*$F61</f>
        <v>182.06896551724139</v>
      </c>
      <c r="J61" s="284">
        <f ca="1">(SUMIFS(INDIRECT("'DA Injection'!"&amp;SUBSTITUTE(ADDRESS(1,MATCH(J$3,INDIRECT("'DA Injection'!"&amp;"2:2"),0)),"$1","")&amp;":"&amp;SUBSTITUTE(ADDRESS(1,MATCH(J$3,INDIRECT("'DA Injection'!"&amp;"2:2"),0)),"$1","")),'DA Injection'!$P:$P,"Plan",'DA Injection'!$G:$G,$B61)+SUMIFS(INDIRECT("'DA Injection'!"&amp;SUBSTITUTE(ADDRESS(1,MATCH(J$3,INDIRECT("'DA Injection'!"&amp;"2:2"),0)+1),"$1","")&amp;":"&amp;SUBSTITUTE(ADDRESS(1,MATCH(J$3,INDIRECT("'DA Injection'!"&amp;"2:2"),0)+1),"$1","")),'DA Injection'!$P:$P,"Plan",'DA Injection'!$G:$G,$B61))*$F61</f>
        <v>0</v>
      </c>
      <c r="K61" s="284">
        <f ca="1">(SUMIFS(INDIRECT("'DA Injection'!"&amp;SUBSTITUTE(ADDRESS(1,MATCH(K$3,INDIRECT("'DA Injection'!"&amp;"2:2"),0)),"$1","")&amp;":"&amp;SUBSTITUTE(ADDRESS(1,MATCH(K$3,INDIRECT("'DA Injection'!"&amp;"2:2"),0)),"$1","")),'DA Injection'!$P:$P,"Plan",'DA Injection'!$G:$G,$B61)+SUMIFS(INDIRECT("'DA Injection'!"&amp;SUBSTITUTE(ADDRESS(1,MATCH(K$3,INDIRECT("'DA Injection'!"&amp;"2:2"),0)+1),"$1","")&amp;":"&amp;SUBSTITUTE(ADDRESS(1,MATCH(K$3,INDIRECT("'DA Injection'!"&amp;"2:2"),0)+1),"$1","")),'DA Injection'!$P:$P,"Plan",'DA Injection'!$G:$G,$B61))*$F61</f>
        <v>182.06896551724139</v>
      </c>
      <c r="L61" s="284">
        <f ca="1">(SUMIFS(INDIRECT("'DA Injection'!"&amp;SUBSTITUTE(ADDRESS(1,MATCH(L$3,INDIRECT("'DA Injection'!"&amp;"2:2"),0)),"$1","")&amp;":"&amp;SUBSTITUTE(ADDRESS(1,MATCH(L$3,INDIRECT("'DA Injection'!"&amp;"2:2"),0)),"$1","")),'DA Injection'!$P:$P,"Plan",'DA Injection'!$G:$G,$B61)+SUMIFS(INDIRECT("'DA Injection'!"&amp;SUBSTITUTE(ADDRESS(1,MATCH(L$3,INDIRECT("'DA Injection'!"&amp;"2:2"),0)+1),"$1","")&amp;":"&amp;SUBSTITUTE(ADDRESS(1,MATCH(L$3,INDIRECT("'DA Injection'!"&amp;"2:2"),0)+1),"$1","")),'DA Injection'!$P:$P,"Plan",'DA Injection'!$G:$G,$B61))*$F61</f>
        <v>91.034482758620697</v>
      </c>
      <c r="M61" s="284">
        <f ca="1">(SUMIFS(INDIRECT("'DA Injection'!"&amp;SUBSTITUTE(ADDRESS(1,MATCH(M$3,INDIRECT("'DA Injection'!"&amp;"2:2"),0)),"$1","")&amp;":"&amp;SUBSTITUTE(ADDRESS(1,MATCH(M$3,INDIRECT("'DA Injection'!"&amp;"2:2"),0)),"$1","")),'DA Injection'!$P:$P,"Plan",'DA Injection'!$G:$G,$B61)+SUMIFS(INDIRECT("'DA Injection'!"&amp;SUBSTITUTE(ADDRESS(1,MATCH(M$3,INDIRECT("'DA Injection'!"&amp;"2:2"),0)+1),"$1","")&amp;":"&amp;SUBSTITUTE(ADDRESS(1,MATCH(M$3,INDIRECT("'DA Injection'!"&amp;"2:2"),0)+1),"$1","")),'DA Injection'!$P:$P,"Plan",'DA Injection'!$G:$G,$B61))*$F61</f>
        <v>0</v>
      </c>
      <c r="N61" s="284">
        <f ca="1">(SUMIFS(INDIRECT("'DA Injection'!"&amp;SUBSTITUTE(ADDRESS(1,MATCH(N$3,INDIRECT("'DA Injection'!"&amp;"2:2"),0)),"$1","")&amp;":"&amp;SUBSTITUTE(ADDRESS(1,MATCH(N$3,INDIRECT("'DA Injection'!"&amp;"2:2"),0)),"$1","")),'DA Injection'!$P:$P,"Plan",'DA Injection'!$G:$G,$B61)+SUMIFS(INDIRECT("'DA Injection'!"&amp;SUBSTITUTE(ADDRESS(1,MATCH(N$3,INDIRECT("'DA Injection'!"&amp;"2:2"),0)+1),"$1","")&amp;":"&amp;SUBSTITUTE(ADDRESS(1,MATCH(N$3,INDIRECT("'DA Injection'!"&amp;"2:2"),0)+1),"$1","")),'DA Injection'!$P:$P,"Plan",'DA Injection'!$G:$G,$B61))*$F61</f>
        <v>0</v>
      </c>
      <c r="O61" s="284">
        <f ca="1">(SUMIFS(INDIRECT("'DA Injection'!"&amp;SUBSTITUTE(ADDRESS(1,MATCH(O$3,INDIRECT("'DA Injection'!"&amp;"2:2"),0)),"$1","")&amp;":"&amp;SUBSTITUTE(ADDRESS(1,MATCH(O$3,INDIRECT("'DA Injection'!"&amp;"2:2"),0)),"$1","")),'DA Injection'!$P:$P,"Plan",'DA Injection'!$G:$G,$B61)+SUMIFS(INDIRECT("'DA Injection'!"&amp;SUBSTITUTE(ADDRESS(1,MATCH(O$3,INDIRECT("'DA Injection'!"&amp;"2:2"),0)+1),"$1","")&amp;":"&amp;SUBSTITUTE(ADDRESS(1,MATCH(O$3,INDIRECT("'DA Injection'!"&amp;"2:2"),0)+1),"$1","")),'DA Injection'!$P:$P,"Plan",'DA Injection'!$G:$G,$B61))*$F61</f>
        <v>0</v>
      </c>
      <c r="P61" s="284">
        <f ca="1">(SUMIFS(INDIRECT("'DA Injection'!"&amp;SUBSTITUTE(ADDRESS(1,MATCH(P$3,INDIRECT("'DA Injection'!"&amp;"2:2"),0)),"$1","")&amp;":"&amp;SUBSTITUTE(ADDRESS(1,MATCH(P$3,INDIRECT("'DA Injection'!"&amp;"2:2"),0)),"$1","")),'DA Injection'!$P:$P,"Plan",'DA Injection'!$G:$G,$B61)+SUMIFS(INDIRECT("'DA Injection'!"&amp;SUBSTITUTE(ADDRESS(1,MATCH(P$3,INDIRECT("'DA Injection'!"&amp;"2:2"),0)+1),"$1","")&amp;":"&amp;SUBSTITUTE(ADDRESS(1,MATCH(P$3,INDIRECT("'DA Injection'!"&amp;"2:2"),0)+1),"$1","")),'DA Injection'!$P:$P,"Plan",'DA Injection'!$G:$G,$B61))*$F61</f>
        <v>0</v>
      </c>
      <c r="Q61" s="284">
        <f ca="1">(SUMIFS(INDIRECT("'DA Injection'!"&amp;SUBSTITUTE(ADDRESS(1,MATCH(Q$3,INDIRECT("'DA Injection'!"&amp;"2:2"),0)),"$1","")&amp;":"&amp;SUBSTITUTE(ADDRESS(1,MATCH(Q$3,INDIRECT("'DA Injection'!"&amp;"2:2"),0)),"$1","")),'DA Injection'!$P:$P,"Plan",'DA Injection'!$G:$G,$B61)+SUMIFS(INDIRECT("'DA Injection'!"&amp;SUBSTITUTE(ADDRESS(1,MATCH(Q$3,INDIRECT("'DA Injection'!"&amp;"2:2"),0)+1),"$1","")&amp;":"&amp;SUBSTITUTE(ADDRESS(1,MATCH(Q$3,INDIRECT("'DA Injection'!"&amp;"2:2"),0)+1),"$1","")),'DA Injection'!$P:$P,"Plan",'DA Injection'!$G:$G,$B61))*$F61</f>
        <v>0</v>
      </c>
      <c r="R61" s="284"/>
    </row>
    <row r="62" spans="2:18" ht="25.5" hidden="1">
      <c r="B62" s="282" t="s">
        <v>44</v>
      </c>
      <c r="C62" s="282">
        <v>21</v>
      </c>
      <c r="D62" s="205" t="s">
        <v>1028</v>
      </c>
      <c r="E62" s="205" t="s">
        <v>1029</v>
      </c>
      <c r="F62" s="205">
        <v>1.6666666666666666E-2</v>
      </c>
      <c r="G62" s="367">
        <f t="shared" ca="1" si="1"/>
        <v>637.24137931034488</v>
      </c>
      <c r="H62" s="284">
        <f ca="1">(SUMIFS(INDIRECT("'DA Injection'!"&amp;SUBSTITUTE(ADDRESS(1,MATCH(H$3,INDIRECT("'DA Injection'!"&amp;"2:2"),0)),"$1","")&amp;":"&amp;SUBSTITUTE(ADDRESS(1,MATCH(H$3,INDIRECT("'DA Injection'!"&amp;"2:2"),0)),"$1","")),'DA Injection'!$P:$P,"Plan",'DA Injection'!$G:$G,$B62)+SUMIFS(INDIRECT("'DA Injection'!"&amp;SUBSTITUTE(ADDRESS(1,MATCH(H$3,INDIRECT("'DA Injection'!"&amp;"2:2"),0)+1),"$1","")&amp;":"&amp;SUBSTITUTE(ADDRESS(1,MATCH(H$3,INDIRECT("'DA Injection'!"&amp;"2:2"),0)+1),"$1","")),'DA Injection'!$P:$P,"Plan",'DA Injection'!$G:$G,$B62))*$F62</f>
        <v>182.06896551724139</v>
      </c>
      <c r="I62" s="284">
        <f ca="1">(SUMIFS(INDIRECT("'DA Injection'!"&amp;SUBSTITUTE(ADDRESS(1,MATCH(I$3,INDIRECT("'DA Injection'!"&amp;"2:2"),0)),"$1","")&amp;":"&amp;SUBSTITUTE(ADDRESS(1,MATCH(I$3,INDIRECT("'DA Injection'!"&amp;"2:2"),0)),"$1","")),'DA Injection'!$P:$P,"Plan",'DA Injection'!$G:$G,$B62)+SUMIFS(INDIRECT("'DA Injection'!"&amp;SUBSTITUTE(ADDRESS(1,MATCH(I$3,INDIRECT("'DA Injection'!"&amp;"2:2"),0)+1),"$1","")&amp;":"&amp;SUBSTITUTE(ADDRESS(1,MATCH(I$3,INDIRECT("'DA Injection'!"&amp;"2:2"),0)+1),"$1","")),'DA Injection'!$P:$P,"Plan",'DA Injection'!$G:$G,$B62))*$F62</f>
        <v>182.06896551724139</v>
      </c>
      <c r="J62" s="284">
        <f ca="1">(SUMIFS(INDIRECT("'DA Injection'!"&amp;SUBSTITUTE(ADDRESS(1,MATCH(J$3,INDIRECT("'DA Injection'!"&amp;"2:2"),0)),"$1","")&amp;":"&amp;SUBSTITUTE(ADDRESS(1,MATCH(J$3,INDIRECT("'DA Injection'!"&amp;"2:2"),0)),"$1","")),'DA Injection'!$P:$P,"Plan",'DA Injection'!$G:$G,$B62)+SUMIFS(INDIRECT("'DA Injection'!"&amp;SUBSTITUTE(ADDRESS(1,MATCH(J$3,INDIRECT("'DA Injection'!"&amp;"2:2"),0)+1),"$1","")&amp;":"&amp;SUBSTITUTE(ADDRESS(1,MATCH(J$3,INDIRECT("'DA Injection'!"&amp;"2:2"),0)+1),"$1","")),'DA Injection'!$P:$P,"Plan",'DA Injection'!$G:$G,$B62))*$F62</f>
        <v>0</v>
      </c>
      <c r="K62" s="284">
        <f ca="1">(SUMIFS(INDIRECT("'DA Injection'!"&amp;SUBSTITUTE(ADDRESS(1,MATCH(K$3,INDIRECT("'DA Injection'!"&amp;"2:2"),0)),"$1","")&amp;":"&amp;SUBSTITUTE(ADDRESS(1,MATCH(K$3,INDIRECT("'DA Injection'!"&amp;"2:2"),0)),"$1","")),'DA Injection'!$P:$P,"Plan",'DA Injection'!$G:$G,$B62)+SUMIFS(INDIRECT("'DA Injection'!"&amp;SUBSTITUTE(ADDRESS(1,MATCH(K$3,INDIRECT("'DA Injection'!"&amp;"2:2"),0)+1),"$1","")&amp;":"&amp;SUBSTITUTE(ADDRESS(1,MATCH(K$3,INDIRECT("'DA Injection'!"&amp;"2:2"),0)+1),"$1","")),'DA Injection'!$P:$P,"Plan",'DA Injection'!$G:$G,$B62))*$F62</f>
        <v>182.06896551724139</v>
      </c>
      <c r="L62" s="284">
        <f ca="1">(SUMIFS(INDIRECT("'DA Injection'!"&amp;SUBSTITUTE(ADDRESS(1,MATCH(L$3,INDIRECT("'DA Injection'!"&amp;"2:2"),0)),"$1","")&amp;":"&amp;SUBSTITUTE(ADDRESS(1,MATCH(L$3,INDIRECT("'DA Injection'!"&amp;"2:2"),0)),"$1","")),'DA Injection'!$P:$P,"Plan",'DA Injection'!$G:$G,$B62)+SUMIFS(INDIRECT("'DA Injection'!"&amp;SUBSTITUTE(ADDRESS(1,MATCH(L$3,INDIRECT("'DA Injection'!"&amp;"2:2"),0)+1),"$1","")&amp;":"&amp;SUBSTITUTE(ADDRESS(1,MATCH(L$3,INDIRECT("'DA Injection'!"&amp;"2:2"),0)+1),"$1","")),'DA Injection'!$P:$P,"Plan",'DA Injection'!$G:$G,$B62))*$F62</f>
        <v>91.034482758620697</v>
      </c>
      <c r="M62" s="284">
        <f ca="1">(SUMIFS(INDIRECT("'DA Injection'!"&amp;SUBSTITUTE(ADDRESS(1,MATCH(M$3,INDIRECT("'DA Injection'!"&amp;"2:2"),0)),"$1","")&amp;":"&amp;SUBSTITUTE(ADDRESS(1,MATCH(M$3,INDIRECT("'DA Injection'!"&amp;"2:2"),0)),"$1","")),'DA Injection'!$P:$P,"Plan",'DA Injection'!$G:$G,$B62)+SUMIFS(INDIRECT("'DA Injection'!"&amp;SUBSTITUTE(ADDRESS(1,MATCH(M$3,INDIRECT("'DA Injection'!"&amp;"2:2"),0)+1),"$1","")&amp;":"&amp;SUBSTITUTE(ADDRESS(1,MATCH(M$3,INDIRECT("'DA Injection'!"&amp;"2:2"),0)+1),"$1","")),'DA Injection'!$P:$P,"Plan",'DA Injection'!$G:$G,$B62))*$F62</f>
        <v>0</v>
      </c>
      <c r="N62" s="284">
        <f ca="1">(SUMIFS(INDIRECT("'DA Injection'!"&amp;SUBSTITUTE(ADDRESS(1,MATCH(N$3,INDIRECT("'DA Injection'!"&amp;"2:2"),0)),"$1","")&amp;":"&amp;SUBSTITUTE(ADDRESS(1,MATCH(N$3,INDIRECT("'DA Injection'!"&amp;"2:2"),0)),"$1","")),'DA Injection'!$P:$P,"Plan",'DA Injection'!$G:$G,$B62)+SUMIFS(INDIRECT("'DA Injection'!"&amp;SUBSTITUTE(ADDRESS(1,MATCH(N$3,INDIRECT("'DA Injection'!"&amp;"2:2"),0)+1),"$1","")&amp;":"&amp;SUBSTITUTE(ADDRESS(1,MATCH(N$3,INDIRECT("'DA Injection'!"&amp;"2:2"),0)+1),"$1","")),'DA Injection'!$P:$P,"Plan",'DA Injection'!$G:$G,$B62))*$F62</f>
        <v>0</v>
      </c>
      <c r="O62" s="284">
        <f ca="1">(SUMIFS(INDIRECT("'DA Injection'!"&amp;SUBSTITUTE(ADDRESS(1,MATCH(O$3,INDIRECT("'DA Injection'!"&amp;"2:2"),0)),"$1","")&amp;":"&amp;SUBSTITUTE(ADDRESS(1,MATCH(O$3,INDIRECT("'DA Injection'!"&amp;"2:2"),0)),"$1","")),'DA Injection'!$P:$P,"Plan",'DA Injection'!$G:$G,$B62)+SUMIFS(INDIRECT("'DA Injection'!"&amp;SUBSTITUTE(ADDRESS(1,MATCH(O$3,INDIRECT("'DA Injection'!"&amp;"2:2"),0)+1),"$1","")&amp;":"&amp;SUBSTITUTE(ADDRESS(1,MATCH(O$3,INDIRECT("'DA Injection'!"&amp;"2:2"),0)+1),"$1","")),'DA Injection'!$P:$P,"Plan",'DA Injection'!$G:$G,$B62))*$F62</f>
        <v>0</v>
      </c>
      <c r="P62" s="284">
        <f ca="1">(SUMIFS(INDIRECT("'DA Injection'!"&amp;SUBSTITUTE(ADDRESS(1,MATCH(P$3,INDIRECT("'DA Injection'!"&amp;"2:2"),0)),"$1","")&amp;":"&amp;SUBSTITUTE(ADDRESS(1,MATCH(P$3,INDIRECT("'DA Injection'!"&amp;"2:2"),0)),"$1","")),'DA Injection'!$P:$P,"Plan",'DA Injection'!$G:$G,$B62)+SUMIFS(INDIRECT("'DA Injection'!"&amp;SUBSTITUTE(ADDRESS(1,MATCH(P$3,INDIRECT("'DA Injection'!"&amp;"2:2"),0)+1),"$1","")&amp;":"&amp;SUBSTITUTE(ADDRESS(1,MATCH(P$3,INDIRECT("'DA Injection'!"&amp;"2:2"),0)+1),"$1","")),'DA Injection'!$P:$P,"Plan",'DA Injection'!$G:$G,$B62))*$F62</f>
        <v>0</v>
      </c>
      <c r="Q62" s="284">
        <f ca="1">(SUMIFS(INDIRECT("'DA Injection'!"&amp;SUBSTITUTE(ADDRESS(1,MATCH(Q$3,INDIRECT("'DA Injection'!"&amp;"2:2"),0)),"$1","")&amp;":"&amp;SUBSTITUTE(ADDRESS(1,MATCH(Q$3,INDIRECT("'DA Injection'!"&amp;"2:2"),0)),"$1","")),'DA Injection'!$P:$P,"Plan",'DA Injection'!$G:$G,$B62)+SUMIFS(INDIRECT("'DA Injection'!"&amp;SUBSTITUTE(ADDRESS(1,MATCH(Q$3,INDIRECT("'DA Injection'!"&amp;"2:2"),0)+1),"$1","")&amp;":"&amp;SUBSTITUTE(ADDRESS(1,MATCH(Q$3,INDIRECT("'DA Injection'!"&amp;"2:2"),0)+1),"$1","")),'DA Injection'!$P:$P,"Plan",'DA Injection'!$G:$G,$B62))*$F62</f>
        <v>0</v>
      </c>
      <c r="R62" s="284"/>
    </row>
    <row r="63" spans="2:18" ht="25.5" hidden="1">
      <c r="B63" s="282" t="s">
        <v>67</v>
      </c>
      <c r="C63" s="282">
        <v>22</v>
      </c>
      <c r="D63" s="205" t="s">
        <v>1033</v>
      </c>
      <c r="E63" s="205" t="s">
        <v>1034</v>
      </c>
      <c r="F63" s="205">
        <v>1</v>
      </c>
      <c r="G63" s="367">
        <f t="shared" ca="1" si="1"/>
        <v>1311.2582781456954</v>
      </c>
      <c r="H63" s="284">
        <f ca="1">(SUMIFS(INDIRECT("'DA Injection'!"&amp;SUBSTITUTE(ADDRESS(1,MATCH(H$3,INDIRECT("'DA Injection'!"&amp;"2:2"),0)),"$1","")&amp;":"&amp;SUBSTITUTE(ADDRESS(1,MATCH(H$3,INDIRECT("'DA Injection'!"&amp;"2:2"),0)),"$1","")),'DA Injection'!$P:$P,"Plan",'DA Injection'!$G:$G,$B63)+SUMIFS(INDIRECT("'DA Injection'!"&amp;SUBSTITUTE(ADDRESS(1,MATCH(H$3,INDIRECT("'DA Injection'!"&amp;"2:2"),0)+1),"$1","")&amp;":"&amp;SUBSTITUTE(ADDRESS(1,MATCH(H$3,INDIRECT("'DA Injection'!"&amp;"2:2"),0)+1),"$1","")),'DA Injection'!$P:$P,"Plan",'DA Injection'!$G:$G,$B63))*$F63</f>
        <v>0</v>
      </c>
      <c r="I63" s="284">
        <f ca="1">(SUMIFS(INDIRECT("'DA Injection'!"&amp;SUBSTITUTE(ADDRESS(1,MATCH(I$3,INDIRECT("'DA Injection'!"&amp;"2:2"),0)),"$1","")&amp;":"&amp;SUBSTITUTE(ADDRESS(1,MATCH(I$3,INDIRECT("'DA Injection'!"&amp;"2:2"),0)),"$1","")),'DA Injection'!$P:$P,"Plan",'DA Injection'!$G:$G,$B63)+SUMIFS(INDIRECT("'DA Injection'!"&amp;SUBSTITUTE(ADDRESS(1,MATCH(I$3,INDIRECT("'DA Injection'!"&amp;"2:2"),0)+1),"$1","")&amp;":"&amp;SUBSTITUTE(ADDRESS(1,MATCH(I$3,INDIRECT("'DA Injection'!"&amp;"2:2"),0)+1),"$1","")),'DA Injection'!$P:$P,"Plan",'DA Injection'!$G:$G,$B63))*$F63</f>
        <v>0</v>
      </c>
      <c r="J63" s="284">
        <f ca="1">(SUMIFS(INDIRECT("'DA Injection'!"&amp;SUBSTITUTE(ADDRESS(1,MATCH(J$3,INDIRECT("'DA Injection'!"&amp;"2:2"),0)),"$1","")&amp;":"&amp;SUBSTITUTE(ADDRESS(1,MATCH(J$3,INDIRECT("'DA Injection'!"&amp;"2:2"),0)),"$1","")),'DA Injection'!$P:$P,"Plan",'DA Injection'!$G:$G,$B63)+SUMIFS(INDIRECT("'DA Injection'!"&amp;SUBSTITUTE(ADDRESS(1,MATCH(J$3,INDIRECT("'DA Injection'!"&amp;"2:2"),0)+1),"$1","")&amp;":"&amp;SUBSTITUTE(ADDRESS(1,MATCH(J$3,INDIRECT("'DA Injection'!"&amp;"2:2"),0)+1),"$1","")),'DA Injection'!$P:$P,"Plan",'DA Injection'!$G:$G,$B63))*$F63</f>
        <v>0</v>
      </c>
      <c r="K63" s="284">
        <f ca="1">(SUMIFS(INDIRECT("'DA Injection'!"&amp;SUBSTITUTE(ADDRESS(1,MATCH(K$3,INDIRECT("'DA Injection'!"&amp;"2:2"),0)),"$1","")&amp;":"&amp;SUBSTITUTE(ADDRESS(1,MATCH(K$3,INDIRECT("'DA Injection'!"&amp;"2:2"),0)),"$1","")),'DA Injection'!$P:$P,"Plan",'DA Injection'!$G:$G,$B63)+SUMIFS(INDIRECT("'DA Injection'!"&amp;SUBSTITUTE(ADDRESS(1,MATCH(K$3,INDIRECT("'DA Injection'!"&amp;"2:2"),0)+1),"$1","")&amp;":"&amp;SUBSTITUTE(ADDRESS(1,MATCH(K$3,INDIRECT("'DA Injection'!"&amp;"2:2"),0)+1),"$1","")),'DA Injection'!$P:$P,"Plan",'DA Injection'!$G:$G,$B63))*$F63</f>
        <v>1311.2582781456954</v>
      </c>
      <c r="L63" s="284">
        <f ca="1">(SUMIFS(INDIRECT("'DA Injection'!"&amp;SUBSTITUTE(ADDRESS(1,MATCH(L$3,INDIRECT("'DA Injection'!"&amp;"2:2"),0)),"$1","")&amp;":"&amp;SUBSTITUTE(ADDRESS(1,MATCH(L$3,INDIRECT("'DA Injection'!"&amp;"2:2"),0)),"$1","")),'DA Injection'!$P:$P,"Plan",'DA Injection'!$G:$G,$B63)+SUMIFS(INDIRECT("'DA Injection'!"&amp;SUBSTITUTE(ADDRESS(1,MATCH(L$3,INDIRECT("'DA Injection'!"&amp;"2:2"),0)+1),"$1","")&amp;":"&amp;SUBSTITUTE(ADDRESS(1,MATCH(L$3,INDIRECT("'DA Injection'!"&amp;"2:2"),0)+1),"$1","")),'DA Injection'!$P:$P,"Plan",'DA Injection'!$G:$G,$B63))*$F63</f>
        <v>0</v>
      </c>
      <c r="M63" s="284">
        <f ca="1">(SUMIFS(INDIRECT("'DA Injection'!"&amp;SUBSTITUTE(ADDRESS(1,MATCH(M$3,INDIRECT("'DA Injection'!"&amp;"2:2"),0)),"$1","")&amp;":"&amp;SUBSTITUTE(ADDRESS(1,MATCH(M$3,INDIRECT("'DA Injection'!"&amp;"2:2"),0)),"$1","")),'DA Injection'!$P:$P,"Plan",'DA Injection'!$G:$G,$B63)+SUMIFS(INDIRECT("'DA Injection'!"&amp;SUBSTITUTE(ADDRESS(1,MATCH(M$3,INDIRECT("'DA Injection'!"&amp;"2:2"),0)+1),"$1","")&amp;":"&amp;SUBSTITUTE(ADDRESS(1,MATCH(M$3,INDIRECT("'DA Injection'!"&amp;"2:2"),0)+1),"$1","")),'DA Injection'!$P:$P,"Plan",'DA Injection'!$G:$G,$B63))*$F63</f>
        <v>0</v>
      </c>
      <c r="N63" s="284">
        <f ca="1">(SUMIFS(INDIRECT("'DA Injection'!"&amp;SUBSTITUTE(ADDRESS(1,MATCH(N$3,INDIRECT("'DA Injection'!"&amp;"2:2"),0)),"$1","")&amp;":"&amp;SUBSTITUTE(ADDRESS(1,MATCH(N$3,INDIRECT("'DA Injection'!"&amp;"2:2"),0)),"$1","")),'DA Injection'!$P:$P,"Plan",'DA Injection'!$G:$G,$B63)+SUMIFS(INDIRECT("'DA Injection'!"&amp;SUBSTITUTE(ADDRESS(1,MATCH(N$3,INDIRECT("'DA Injection'!"&amp;"2:2"),0)+1),"$1","")&amp;":"&amp;SUBSTITUTE(ADDRESS(1,MATCH(N$3,INDIRECT("'DA Injection'!"&amp;"2:2"),0)+1),"$1","")),'DA Injection'!$P:$P,"Plan",'DA Injection'!$G:$G,$B63))*$F63</f>
        <v>0</v>
      </c>
      <c r="O63" s="284">
        <f ca="1">(SUMIFS(INDIRECT("'DA Injection'!"&amp;SUBSTITUTE(ADDRESS(1,MATCH(O$3,INDIRECT("'DA Injection'!"&amp;"2:2"),0)),"$1","")&amp;":"&amp;SUBSTITUTE(ADDRESS(1,MATCH(O$3,INDIRECT("'DA Injection'!"&amp;"2:2"),0)),"$1","")),'DA Injection'!$P:$P,"Plan",'DA Injection'!$G:$G,$B63)+SUMIFS(INDIRECT("'DA Injection'!"&amp;SUBSTITUTE(ADDRESS(1,MATCH(O$3,INDIRECT("'DA Injection'!"&amp;"2:2"),0)+1),"$1","")&amp;":"&amp;SUBSTITUTE(ADDRESS(1,MATCH(O$3,INDIRECT("'DA Injection'!"&amp;"2:2"),0)+1),"$1","")),'DA Injection'!$P:$P,"Plan",'DA Injection'!$G:$G,$B63))*$F63</f>
        <v>0</v>
      </c>
      <c r="P63" s="284">
        <f ca="1">(SUMIFS(INDIRECT("'DA Injection'!"&amp;SUBSTITUTE(ADDRESS(1,MATCH(P$3,INDIRECT("'DA Injection'!"&amp;"2:2"),0)),"$1","")&amp;":"&amp;SUBSTITUTE(ADDRESS(1,MATCH(P$3,INDIRECT("'DA Injection'!"&amp;"2:2"),0)),"$1","")),'DA Injection'!$P:$P,"Plan",'DA Injection'!$G:$G,$B63)+SUMIFS(INDIRECT("'DA Injection'!"&amp;SUBSTITUTE(ADDRESS(1,MATCH(P$3,INDIRECT("'DA Injection'!"&amp;"2:2"),0)+1),"$1","")&amp;":"&amp;SUBSTITUTE(ADDRESS(1,MATCH(P$3,INDIRECT("'DA Injection'!"&amp;"2:2"),0)+1),"$1","")),'DA Injection'!$P:$P,"Plan",'DA Injection'!$G:$G,$B63))*$F63</f>
        <v>0</v>
      </c>
      <c r="Q63" s="284">
        <f ca="1">(SUMIFS(INDIRECT("'DA Injection'!"&amp;SUBSTITUTE(ADDRESS(1,MATCH(Q$3,INDIRECT("'DA Injection'!"&amp;"2:2"),0)),"$1","")&amp;":"&amp;SUBSTITUTE(ADDRESS(1,MATCH(Q$3,INDIRECT("'DA Injection'!"&amp;"2:2"),0)),"$1","")),'DA Injection'!$P:$P,"Plan",'DA Injection'!$G:$G,$B63)+SUMIFS(INDIRECT("'DA Injection'!"&amp;SUBSTITUTE(ADDRESS(1,MATCH(Q$3,INDIRECT("'DA Injection'!"&amp;"2:2"),0)+1),"$1","")&amp;":"&amp;SUBSTITUTE(ADDRESS(1,MATCH(Q$3,INDIRECT("'DA Injection'!"&amp;"2:2"),0)+1),"$1","")),'DA Injection'!$P:$P,"Plan",'DA Injection'!$G:$G,$B63))*$F63</f>
        <v>0</v>
      </c>
      <c r="R63" s="284"/>
    </row>
    <row r="64" spans="2:18" ht="25.5" hidden="1">
      <c r="B64" s="282" t="s">
        <v>255</v>
      </c>
      <c r="C64" s="282">
        <v>22</v>
      </c>
      <c r="D64" s="205" t="s">
        <v>1033</v>
      </c>
      <c r="E64" s="205" t="s">
        <v>1034</v>
      </c>
      <c r="F64" s="205">
        <v>1</v>
      </c>
      <c r="G64" s="367">
        <f t="shared" ca="1" si="1"/>
        <v>0</v>
      </c>
      <c r="H64" s="284">
        <f ca="1">(SUMIFS(INDIRECT("'DA Injection'!"&amp;SUBSTITUTE(ADDRESS(1,MATCH(H$3,INDIRECT("'DA Injection'!"&amp;"2:2"),0)),"$1","")&amp;":"&amp;SUBSTITUTE(ADDRESS(1,MATCH(H$3,INDIRECT("'DA Injection'!"&amp;"2:2"),0)),"$1","")),'DA Injection'!$P:$P,"Plan",'DA Injection'!$G:$G,$B64)+SUMIFS(INDIRECT("'DA Injection'!"&amp;SUBSTITUTE(ADDRESS(1,MATCH(H$3,INDIRECT("'DA Injection'!"&amp;"2:2"),0)+1),"$1","")&amp;":"&amp;SUBSTITUTE(ADDRESS(1,MATCH(H$3,INDIRECT("'DA Injection'!"&amp;"2:2"),0)+1),"$1","")),'DA Injection'!$P:$P,"Plan",'DA Injection'!$G:$G,$B64))*$F64</f>
        <v>0</v>
      </c>
      <c r="I64" s="284">
        <f ca="1">(SUMIFS(INDIRECT("'DA Injection'!"&amp;SUBSTITUTE(ADDRESS(1,MATCH(I$3,INDIRECT("'DA Injection'!"&amp;"2:2"),0)),"$1","")&amp;":"&amp;SUBSTITUTE(ADDRESS(1,MATCH(I$3,INDIRECT("'DA Injection'!"&amp;"2:2"),0)),"$1","")),'DA Injection'!$P:$P,"Plan",'DA Injection'!$G:$G,$B64)+SUMIFS(INDIRECT("'DA Injection'!"&amp;SUBSTITUTE(ADDRESS(1,MATCH(I$3,INDIRECT("'DA Injection'!"&amp;"2:2"),0)+1),"$1","")&amp;":"&amp;SUBSTITUTE(ADDRESS(1,MATCH(I$3,INDIRECT("'DA Injection'!"&amp;"2:2"),0)+1),"$1","")),'DA Injection'!$P:$P,"Plan",'DA Injection'!$G:$G,$B64))*$F64</f>
        <v>0</v>
      </c>
      <c r="J64" s="284">
        <f ca="1">(SUMIFS(INDIRECT("'DA Injection'!"&amp;SUBSTITUTE(ADDRESS(1,MATCH(J$3,INDIRECT("'DA Injection'!"&amp;"2:2"),0)),"$1","")&amp;":"&amp;SUBSTITUTE(ADDRESS(1,MATCH(J$3,INDIRECT("'DA Injection'!"&amp;"2:2"),0)),"$1","")),'DA Injection'!$P:$P,"Plan",'DA Injection'!$G:$G,$B64)+SUMIFS(INDIRECT("'DA Injection'!"&amp;SUBSTITUTE(ADDRESS(1,MATCH(J$3,INDIRECT("'DA Injection'!"&amp;"2:2"),0)+1),"$1","")&amp;":"&amp;SUBSTITUTE(ADDRESS(1,MATCH(J$3,INDIRECT("'DA Injection'!"&amp;"2:2"),0)+1),"$1","")),'DA Injection'!$P:$P,"Plan",'DA Injection'!$G:$G,$B64))*$F64</f>
        <v>0</v>
      </c>
      <c r="K64" s="284">
        <f ca="1">(SUMIFS(INDIRECT("'DA Injection'!"&amp;SUBSTITUTE(ADDRESS(1,MATCH(K$3,INDIRECT("'DA Injection'!"&amp;"2:2"),0)),"$1","")&amp;":"&amp;SUBSTITUTE(ADDRESS(1,MATCH(K$3,INDIRECT("'DA Injection'!"&amp;"2:2"),0)),"$1","")),'DA Injection'!$P:$P,"Plan",'DA Injection'!$G:$G,$B64)+SUMIFS(INDIRECT("'DA Injection'!"&amp;SUBSTITUTE(ADDRESS(1,MATCH(K$3,INDIRECT("'DA Injection'!"&amp;"2:2"),0)+1),"$1","")&amp;":"&amp;SUBSTITUTE(ADDRESS(1,MATCH(K$3,INDIRECT("'DA Injection'!"&amp;"2:2"),0)+1),"$1","")),'DA Injection'!$P:$P,"Plan",'DA Injection'!$G:$G,$B64))*$F64</f>
        <v>0</v>
      </c>
      <c r="L64" s="284">
        <f ca="1">(SUMIFS(INDIRECT("'DA Injection'!"&amp;SUBSTITUTE(ADDRESS(1,MATCH(L$3,INDIRECT("'DA Injection'!"&amp;"2:2"),0)),"$1","")&amp;":"&amp;SUBSTITUTE(ADDRESS(1,MATCH(L$3,INDIRECT("'DA Injection'!"&amp;"2:2"),0)),"$1","")),'DA Injection'!$P:$P,"Plan",'DA Injection'!$G:$G,$B64)+SUMIFS(INDIRECT("'DA Injection'!"&amp;SUBSTITUTE(ADDRESS(1,MATCH(L$3,INDIRECT("'DA Injection'!"&amp;"2:2"),0)+1),"$1","")&amp;":"&amp;SUBSTITUTE(ADDRESS(1,MATCH(L$3,INDIRECT("'DA Injection'!"&amp;"2:2"),0)+1),"$1","")),'DA Injection'!$P:$P,"Plan",'DA Injection'!$G:$G,$B64))*$F64</f>
        <v>0</v>
      </c>
      <c r="M64" s="284">
        <f ca="1">(SUMIFS(INDIRECT("'DA Injection'!"&amp;SUBSTITUTE(ADDRESS(1,MATCH(M$3,INDIRECT("'DA Injection'!"&amp;"2:2"),0)),"$1","")&amp;":"&amp;SUBSTITUTE(ADDRESS(1,MATCH(M$3,INDIRECT("'DA Injection'!"&amp;"2:2"),0)),"$1","")),'DA Injection'!$P:$P,"Plan",'DA Injection'!$G:$G,$B64)+SUMIFS(INDIRECT("'DA Injection'!"&amp;SUBSTITUTE(ADDRESS(1,MATCH(M$3,INDIRECT("'DA Injection'!"&amp;"2:2"),0)+1),"$1","")&amp;":"&amp;SUBSTITUTE(ADDRESS(1,MATCH(M$3,INDIRECT("'DA Injection'!"&amp;"2:2"),0)+1),"$1","")),'DA Injection'!$P:$P,"Plan",'DA Injection'!$G:$G,$B64))*$F64</f>
        <v>0</v>
      </c>
      <c r="N64" s="284">
        <f ca="1">(SUMIFS(INDIRECT("'DA Injection'!"&amp;SUBSTITUTE(ADDRESS(1,MATCH(N$3,INDIRECT("'DA Injection'!"&amp;"2:2"),0)),"$1","")&amp;":"&amp;SUBSTITUTE(ADDRESS(1,MATCH(N$3,INDIRECT("'DA Injection'!"&amp;"2:2"),0)),"$1","")),'DA Injection'!$P:$P,"Plan",'DA Injection'!$G:$G,$B64)+SUMIFS(INDIRECT("'DA Injection'!"&amp;SUBSTITUTE(ADDRESS(1,MATCH(N$3,INDIRECT("'DA Injection'!"&amp;"2:2"),0)+1),"$1","")&amp;":"&amp;SUBSTITUTE(ADDRESS(1,MATCH(N$3,INDIRECT("'DA Injection'!"&amp;"2:2"),0)+1),"$1","")),'DA Injection'!$P:$P,"Plan",'DA Injection'!$G:$G,$B64))*$F64</f>
        <v>0</v>
      </c>
      <c r="O64" s="284">
        <f ca="1">(SUMIFS(INDIRECT("'DA Injection'!"&amp;SUBSTITUTE(ADDRESS(1,MATCH(O$3,INDIRECT("'DA Injection'!"&amp;"2:2"),0)),"$1","")&amp;":"&amp;SUBSTITUTE(ADDRESS(1,MATCH(O$3,INDIRECT("'DA Injection'!"&amp;"2:2"),0)),"$1","")),'DA Injection'!$P:$P,"Plan",'DA Injection'!$G:$G,$B64)+SUMIFS(INDIRECT("'DA Injection'!"&amp;SUBSTITUTE(ADDRESS(1,MATCH(O$3,INDIRECT("'DA Injection'!"&amp;"2:2"),0)+1),"$1","")&amp;":"&amp;SUBSTITUTE(ADDRESS(1,MATCH(O$3,INDIRECT("'DA Injection'!"&amp;"2:2"),0)+1),"$1","")),'DA Injection'!$P:$P,"Plan",'DA Injection'!$G:$G,$B64))*$F64</f>
        <v>0</v>
      </c>
      <c r="P64" s="284">
        <f ca="1">(SUMIFS(INDIRECT("'DA Injection'!"&amp;SUBSTITUTE(ADDRESS(1,MATCH(P$3,INDIRECT("'DA Injection'!"&amp;"2:2"),0)),"$1","")&amp;":"&amp;SUBSTITUTE(ADDRESS(1,MATCH(P$3,INDIRECT("'DA Injection'!"&amp;"2:2"),0)),"$1","")),'DA Injection'!$P:$P,"Plan",'DA Injection'!$G:$G,$B64)+SUMIFS(INDIRECT("'DA Injection'!"&amp;SUBSTITUTE(ADDRESS(1,MATCH(P$3,INDIRECT("'DA Injection'!"&amp;"2:2"),0)+1),"$1","")&amp;":"&amp;SUBSTITUTE(ADDRESS(1,MATCH(P$3,INDIRECT("'DA Injection'!"&amp;"2:2"),0)+1),"$1","")),'DA Injection'!$P:$P,"Plan",'DA Injection'!$G:$G,$B64))*$F64</f>
        <v>0</v>
      </c>
      <c r="Q64" s="284">
        <f ca="1">(SUMIFS(INDIRECT("'DA Injection'!"&amp;SUBSTITUTE(ADDRESS(1,MATCH(Q$3,INDIRECT("'DA Injection'!"&amp;"2:2"),0)),"$1","")&amp;":"&amp;SUBSTITUTE(ADDRESS(1,MATCH(Q$3,INDIRECT("'DA Injection'!"&amp;"2:2"),0)),"$1","")),'DA Injection'!$P:$P,"Plan",'DA Injection'!$G:$G,$B64)+SUMIFS(INDIRECT("'DA Injection'!"&amp;SUBSTITUTE(ADDRESS(1,MATCH(Q$3,INDIRECT("'DA Injection'!"&amp;"2:2"),0)+1),"$1","")&amp;":"&amp;SUBSTITUTE(ADDRESS(1,MATCH(Q$3,INDIRECT("'DA Injection'!"&amp;"2:2"),0)+1),"$1","")),'DA Injection'!$P:$P,"Plan",'DA Injection'!$G:$G,$B64))*$F64</f>
        <v>0</v>
      </c>
      <c r="R64" s="284"/>
    </row>
    <row r="65" spans="2:18" ht="25.5" hidden="1">
      <c r="B65" s="282" t="s">
        <v>48</v>
      </c>
      <c r="C65" s="282">
        <v>22</v>
      </c>
      <c r="D65" s="205" t="s">
        <v>1033</v>
      </c>
      <c r="E65" s="205" t="s">
        <v>1034</v>
      </c>
      <c r="F65" s="205">
        <v>1</v>
      </c>
      <c r="G65" s="367">
        <f t="shared" ca="1" si="1"/>
        <v>0</v>
      </c>
      <c r="H65" s="284">
        <f ca="1">(SUMIFS(INDIRECT("'DA Injection'!"&amp;SUBSTITUTE(ADDRESS(1,MATCH(H$3,INDIRECT("'DA Injection'!"&amp;"2:2"),0)),"$1","")&amp;":"&amp;SUBSTITUTE(ADDRESS(1,MATCH(H$3,INDIRECT("'DA Injection'!"&amp;"2:2"),0)),"$1","")),'DA Injection'!$P:$P,"Plan",'DA Injection'!$G:$G,$B65)+SUMIFS(INDIRECT("'DA Injection'!"&amp;SUBSTITUTE(ADDRESS(1,MATCH(H$3,INDIRECT("'DA Injection'!"&amp;"2:2"),0)+1),"$1","")&amp;":"&amp;SUBSTITUTE(ADDRESS(1,MATCH(H$3,INDIRECT("'DA Injection'!"&amp;"2:2"),0)+1),"$1","")),'DA Injection'!$P:$P,"Plan",'DA Injection'!$G:$G,$B65))*$F65</f>
        <v>0</v>
      </c>
      <c r="I65" s="284">
        <f ca="1">(SUMIFS(INDIRECT("'DA Injection'!"&amp;SUBSTITUTE(ADDRESS(1,MATCH(I$3,INDIRECT("'DA Injection'!"&amp;"2:2"),0)),"$1","")&amp;":"&amp;SUBSTITUTE(ADDRESS(1,MATCH(I$3,INDIRECT("'DA Injection'!"&amp;"2:2"),0)),"$1","")),'DA Injection'!$P:$P,"Plan",'DA Injection'!$G:$G,$B65)+SUMIFS(INDIRECT("'DA Injection'!"&amp;SUBSTITUTE(ADDRESS(1,MATCH(I$3,INDIRECT("'DA Injection'!"&amp;"2:2"),0)+1),"$1","")&amp;":"&amp;SUBSTITUTE(ADDRESS(1,MATCH(I$3,INDIRECT("'DA Injection'!"&amp;"2:2"),0)+1),"$1","")),'DA Injection'!$P:$P,"Plan",'DA Injection'!$G:$G,$B65))*$F65</f>
        <v>0</v>
      </c>
      <c r="J65" s="284">
        <f ca="1">(SUMIFS(INDIRECT("'DA Injection'!"&amp;SUBSTITUTE(ADDRESS(1,MATCH(J$3,INDIRECT("'DA Injection'!"&amp;"2:2"),0)),"$1","")&amp;":"&amp;SUBSTITUTE(ADDRESS(1,MATCH(J$3,INDIRECT("'DA Injection'!"&amp;"2:2"),0)),"$1","")),'DA Injection'!$P:$P,"Plan",'DA Injection'!$G:$G,$B65)+SUMIFS(INDIRECT("'DA Injection'!"&amp;SUBSTITUTE(ADDRESS(1,MATCH(J$3,INDIRECT("'DA Injection'!"&amp;"2:2"),0)+1),"$1","")&amp;":"&amp;SUBSTITUTE(ADDRESS(1,MATCH(J$3,INDIRECT("'DA Injection'!"&amp;"2:2"),0)+1),"$1","")),'DA Injection'!$P:$P,"Plan",'DA Injection'!$G:$G,$B65))*$F65</f>
        <v>0</v>
      </c>
      <c r="K65" s="284">
        <f ca="1">(SUMIFS(INDIRECT("'DA Injection'!"&amp;SUBSTITUTE(ADDRESS(1,MATCH(K$3,INDIRECT("'DA Injection'!"&amp;"2:2"),0)),"$1","")&amp;":"&amp;SUBSTITUTE(ADDRESS(1,MATCH(K$3,INDIRECT("'DA Injection'!"&amp;"2:2"),0)),"$1","")),'DA Injection'!$P:$P,"Plan",'DA Injection'!$G:$G,$B65)+SUMIFS(INDIRECT("'DA Injection'!"&amp;SUBSTITUTE(ADDRESS(1,MATCH(K$3,INDIRECT("'DA Injection'!"&amp;"2:2"),0)+1),"$1","")&amp;":"&amp;SUBSTITUTE(ADDRESS(1,MATCH(K$3,INDIRECT("'DA Injection'!"&amp;"2:2"),0)+1),"$1","")),'DA Injection'!$P:$P,"Plan",'DA Injection'!$G:$G,$B65))*$F65</f>
        <v>0</v>
      </c>
      <c r="L65" s="284">
        <f ca="1">(SUMIFS(INDIRECT("'DA Injection'!"&amp;SUBSTITUTE(ADDRESS(1,MATCH(L$3,INDIRECT("'DA Injection'!"&amp;"2:2"),0)),"$1","")&amp;":"&amp;SUBSTITUTE(ADDRESS(1,MATCH(L$3,INDIRECT("'DA Injection'!"&amp;"2:2"),0)),"$1","")),'DA Injection'!$P:$P,"Plan",'DA Injection'!$G:$G,$B65)+SUMIFS(INDIRECT("'DA Injection'!"&amp;SUBSTITUTE(ADDRESS(1,MATCH(L$3,INDIRECT("'DA Injection'!"&amp;"2:2"),0)+1),"$1","")&amp;":"&amp;SUBSTITUTE(ADDRESS(1,MATCH(L$3,INDIRECT("'DA Injection'!"&amp;"2:2"),0)+1),"$1","")),'DA Injection'!$P:$P,"Plan",'DA Injection'!$G:$G,$B65))*$F65</f>
        <v>0</v>
      </c>
      <c r="M65" s="284">
        <f ca="1">(SUMIFS(INDIRECT("'DA Injection'!"&amp;SUBSTITUTE(ADDRESS(1,MATCH(M$3,INDIRECT("'DA Injection'!"&amp;"2:2"),0)),"$1","")&amp;":"&amp;SUBSTITUTE(ADDRESS(1,MATCH(M$3,INDIRECT("'DA Injection'!"&amp;"2:2"),0)),"$1","")),'DA Injection'!$P:$P,"Plan",'DA Injection'!$G:$G,$B65)+SUMIFS(INDIRECT("'DA Injection'!"&amp;SUBSTITUTE(ADDRESS(1,MATCH(M$3,INDIRECT("'DA Injection'!"&amp;"2:2"),0)+1),"$1","")&amp;":"&amp;SUBSTITUTE(ADDRESS(1,MATCH(M$3,INDIRECT("'DA Injection'!"&amp;"2:2"),0)+1),"$1","")),'DA Injection'!$P:$P,"Plan",'DA Injection'!$G:$G,$B65))*$F65</f>
        <v>0</v>
      </c>
      <c r="N65" s="284">
        <f ca="1">(SUMIFS(INDIRECT("'DA Injection'!"&amp;SUBSTITUTE(ADDRESS(1,MATCH(N$3,INDIRECT("'DA Injection'!"&amp;"2:2"),0)),"$1","")&amp;":"&amp;SUBSTITUTE(ADDRESS(1,MATCH(N$3,INDIRECT("'DA Injection'!"&amp;"2:2"),0)),"$1","")),'DA Injection'!$P:$P,"Plan",'DA Injection'!$G:$G,$B65)+SUMIFS(INDIRECT("'DA Injection'!"&amp;SUBSTITUTE(ADDRESS(1,MATCH(N$3,INDIRECT("'DA Injection'!"&amp;"2:2"),0)+1),"$1","")&amp;":"&amp;SUBSTITUTE(ADDRESS(1,MATCH(N$3,INDIRECT("'DA Injection'!"&amp;"2:2"),0)+1),"$1","")),'DA Injection'!$P:$P,"Plan",'DA Injection'!$G:$G,$B65))*$F65</f>
        <v>0</v>
      </c>
      <c r="O65" s="284">
        <f ca="1">(SUMIFS(INDIRECT("'DA Injection'!"&amp;SUBSTITUTE(ADDRESS(1,MATCH(O$3,INDIRECT("'DA Injection'!"&amp;"2:2"),0)),"$1","")&amp;":"&amp;SUBSTITUTE(ADDRESS(1,MATCH(O$3,INDIRECT("'DA Injection'!"&amp;"2:2"),0)),"$1","")),'DA Injection'!$P:$P,"Plan",'DA Injection'!$G:$G,$B65)+SUMIFS(INDIRECT("'DA Injection'!"&amp;SUBSTITUTE(ADDRESS(1,MATCH(O$3,INDIRECT("'DA Injection'!"&amp;"2:2"),0)+1),"$1","")&amp;":"&amp;SUBSTITUTE(ADDRESS(1,MATCH(O$3,INDIRECT("'DA Injection'!"&amp;"2:2"),0)+1),"$1","")),'DA Injection'!$P:$P,"Plan",'DA Injection'!$G:$G,$B65))*$F65</f>
        <v>0</v>
      </c>
      <c r="P65" s="284">
        <f ca="1">(SUMIFS(INDIRECT("'DA Injection'!"&amp;SUBSTITUTE(ADDRESS(1,MATCH(P$3,INDIRECT("'DA Injection'!"&amp;"2:2"),0)),"$1","")&amp;":"&amp;SUBSTITUTE(ADDRESS(1,MATCH(P$3,INDIRECT("'DA Injection'!"&amp;"2:2"),0)),"$1","")),'DA Injection'!$P:$P,"Plan",'DA Injection'!$G:$G,$B65)+SUMIFS(INDIRECT("'DA Injection'!"&amp;SUBSTITUTE(ADDRESS(1,MATCH(P$3,INDIRECT("'DA Injection'!"&amp;"2:2"),0)+1),"$1","")&amp;":"&amp;SUBSTITUTE(ADDRESS(1,MATCH(P$3,INDIRECT("'DA Injection'!"&amp;"2:2"),0)+1),"$1","")),'DA Injection'!$P:$P,"Plan",'DA Injection'!$G:$G,$B65))*$F65</f>
        <v>0</v>
      </c>
      <c r="Q65" s="284">
        <f ca="1">(SUMIFS(INDIRECT("'DA Injection'!"&amp;SUBSTITUTE(ADDRESS(1,MATCH(Q$3,INDIRECT("'DA Injection'!"&amp;"2:2"),0)),"$1","")&amp;":"&amp;SUBSTITUTE(ADDRESS(1,MATCH(Q$3,INDIRECT("'DA Injection'!"&amp;"2:2"),0)),"$1","")),'DA Injection'!$P:$P,"Plan",'DA Injection'!$G:$G,$B65)+SUMIFS(INDIRECT("'DA Injection'!"&amp;SUBSTITUTE(ADDRESS(1,MATCH(Q$3,INDIRECT("'DA Injection'!"&amp;"2:2"),0)+1),"$1","")&amp;":"&amp;SUBSTITUTE(ADDRESS(1,MATCH(Q$3,INDIRECT("'DA Injection'!"&amp;"2:2"),0)+1),"$1","")),'DA Injection'!$P:$P,"Plan",'DA Injection'!$G:$G,$B65))*$F65</f>
        <v>0</v>
      </c>
      <c r="R65" s="284"/>
    </row>
    <row r="66" spans="2:18" ht="25.5" hidden="1">
      <c r="B66" s="282" t="s">
        <v>69</v>
      </c>
      <c r="C66" s="282">
        <v>22</v>
      </c>
      <c r="D66" s="205" t="s">
        <v>1033</v>
      </c>
      <c r="E66" s="205" t="s">
        <v>1034</v>
      </c>
      <c r="F66" s="205">
        <v>1</v>
      </c>
      <c r="G66" s="367">
        <f t="shared" ca="1" si="1"/>
        <v>0</v>
      </c>
      <c r="H66" s="284">
        <f ca="1">(SUMIFS(INDIRECT("'DA Injection'!"&amp;SUBSTITUTE(ADDRESS(1,MATCH(H$3,INDIRECT("'DA Injection'!"&amp;"2:2"),0)),"$1","")&amp;":"&amp;SUBSTITUTE(ADDRESS(1,MATCH(H$3,INDIRECT("'DA Injection'!"&amp;"2:2"),0)),"$1","")),'DA Injection'!$P:$P,"Plan",'DA Injection'!$G:$G,$B66)+SUMIFS(INDIRECT("'DA Injection'!"&amp;SUBSTITUTE(ADDRESS(1,MATCH(H$3,INDIRECT("'DA Injection'!"&amp;"2:2"),0)+1),"$1","")&amp;":"&amp;SUBSTITUTE(ADDRESS(1,MATCH(H$3,INDIRECT("'DA Injection'!"&amp;"2:2"),0)+1),"$1","")),'DA Injection'!$P:$P,"Plan",'DA Injection'!$G:$G,$B66))*$F66</f>
        <v>0</v>
      </c>
      <c r="I66" s="284">
        <f ca="1">(SUMIFS(INDIRECT("'DA Injection'!"&amp;SUBSTITUTE(ADDRESS(1,MATCH(I$3,INDIRECT("'DA Injection'!"&amp;"2:2"),0)),"$1","")&amp;":"&amp;SUBSTITUTE(ADDRESS(1,MATCH(I$3,INDIRECT("'DA Injection'!"&amp;"2:2"),0)),"$1","")),'DA Injection'!$P:$P,"Plan",'DA Injection'!$G:$G,$B66)+SUMIFS(INDIRECT("'DA Injection'!"&amp;SUBSTITUTE(ADDRESS(1,MATCH(I$3,INDIRECT("'DA Injection'!"&amp;"2:2"),0)+1),"$1","")&amp;":"&amp;SUBSTITUTE(ADDRESS(1,MATCH(I$3,INDIRECT("'DA Injection'!"&amp;"2:2"),0)+1),"$1","")),'DA Injection'!$P:$P,"Plan",'DA Injection'!$G:$G,$B66))*$F66</f>
        <v>0</v>
      </c>
      <c r="J66" s="284">
        <f ca="1">(SUMIFS(INDIRECT("'DA Injection'!"&amp;SUBSTITUTE(ADDRESS(1,MATCH(J$3,INDIRECT("'DA Injection'!"&amp;"2:2"),0)),"$1","")&amp;":"&amp;SUBSTITUTE(ADDRESS(1,MATCH(J$3,INDIRECT("'DA Injection'!"&amp;"2:2"),0)),"$1","")),'DA Injection'!$P:$P,"Plan",'DA Injection'!$G:$G,$B66)+SUMIFS(INDIRECT("'DA Injection'!"&amp;SUBSTITUTE(ADDRESS(1,MATCH(J$3,INDIRECT("'DA Injection'!"&amp;"2:2"),0)+1),"$1","")&amp;":"&amp;SUBSTITUTE(ADDRESS(1,MATCH(J$3,INDIRECT("'DA Injection'!"&amp;"2:2"),0)+1),"$1","")),'DA Injection'!$P:$P,"Plan",'DA Injection'!$G:$G,$B66))*$F66</f>
        <v>0</v>
      </c>
      <c r="K66" s="284">
        <f ca="1">(SUMIFS(INDIRECT("'DA Injection'!"&amp;SUBSTITUTE(ADDRESS(1,MATCH(K$3,INDIRECT("'DA Injection'!"&amp;"2:2"),0)),"$1","")&amp;":"&amp;SUBSTITUTE(ADDRESS(1,MATCH(K$3,INDIRECT("'DA Injection'!"&amp;"2:2"),0)),"$1","")),'DA Injection'!$P:$P,"Plan",'DA Injection'!$G:$G,$B66)+SUMIFS(INDIRECT("'DA Injection'!"&amp;SUBSTITUTE(ADDRESS(1,MATCH(K$3,INDIRECT("'DA Injection'!"&amp;"2:2"),0)+1),"$1","")&amp;":"&amp;SUBSTITUTE(ADDRESS(1,MATCH(K$3,INDIRECT("'DA Injection'!"&amp;"2:2"),0)+1),"$1","")),'DA Injection'!$P:$P,"Plan",'DA Injection'!$G:$G,$B66))*$F66</f>
        <v>0</v>
      </c>
      <c r="L66" s="284">
        <f ca="1">(SUMIFS(INDIRECT("'DA Injection'!"&amp;SUBSTITUTE(ADDRESS(1,MATCH(L$3,INDIRECT("'DA Injection'!"&amp;"2:2"),0)),"$1","")&amp;":"&amp;SUBSTITUTE(ADDRESS(1,MATCH(L$3,INDIRECT("'DA Injection'!"&amp;"2:2"),0)),"$1","")),'DA Injection'!$P:$P,"Plan",'DA Injection'!$G:$G,$B66)+SUMIFS(INDIRECT("'DA Injection'!"&amp;SUBSTITUTE(ADDRESS(1,MATCH(L$3,INDIRECT("'DA Injection'!"&amp;"2:2"),0)+1),"$1","")&amp;":"&amp;SUBSTITUTE(ADDRESS(1,MATCH(L$3,INDIRECT("'DA Injection'!"&amp;"2:2"),0)+1),"$1","")),'DA Injection'!$P:$P,"Plan",'DA Injection'!$G:$G,$B66))*$F66</f>
        <v>0</v>
      </c>
      <c r="M66" s="284">
        <f ca="1">(SUMIFS(INDIRECT("'DA Injection'!"&amp;SUBSTITUTE(ADDRESS(1,MATCH(M$3,INDIRECT("'DA Injection'!"&amp;"2:2"),0)),"$1","")&amp;":"&amp;SUBSTITUTE(ADDRESS(1,MATCH(M$3,INDIRECT("'DA Injection'!"&amp;"2:2"),0)),"$1","")),'DA Injection'!$P:$P,"Plan",'DA Injection'!$G:$G,$B66)+SUMIFS(INDIRECT("'DA Injection'!"&amp;SUBSTITUTE(ADDRESS(1,MATCH(M$3,INDIRECT("'DA Injection'!"&amp;"2:2"),0)+1),"$1","")&amp;":"&amp;SUBSTITUTE(ADDRESS(1,MATCH(M$3,INDIRECT("'DA Injection'!"&amp;"2:2"),0)+1),"$1","")),'DA Injection'!$P:$P,"Plan",'DA Injection'!$G:$G,$B66))*$F66</f>
        <v>0</v>
      </c>
      <c r="N66" s="284">
        <f ca="1">(SUMIFS(INDIRECT("'DA Injection'!"&amp;SUBSTITUTE(ADDRESS(1,MATCH(N$3,INDIRECT("'DA Injection'!"&amp;"2:2"),0)),"$1","")&amp;":"&amp;SUBSTITUTE(ADDRESS(1,MATCH(N$3,INDIRECT("'DA Injection'!"&amp;"2:2"),0)),"$1","")),'DA Injection'!$P:$P,"Plan",'DA Injection'!$G:$G,$B66)+SUMIFS(INDIRECT("'DA Injection'!"&amp;SUBSTITUTE(ADDRESS(1,MATCH(N$3,INDIRECT("'DA Injection'!"&amp;"2:2"),0)+1),"$1","")&amp;":"&amp;SUBSTITUTE(ADDRESS(1,MATCH(N$3,INDIRECT("'DA Injection'!"&amp;"2:2"),0)+1),"$1","")),'DA Injection'!$P:$P,"Plan",'DA Injection'!$G:$G,$B66))*$F66</f>
        <v>0</v>
      </c>
      <c r="O66" s="284">
        <f ca="1">(SUMIFS(INDIRECT("'DA Injection'!"&amp;SUBSTITUTE(ADDRESS(1,MATCH(O$3,INDIRECT("'DA Injection'!"&amp;"2:2"),0)),"$1","")&amp;":"&amp;SUBSTITUTE(ADDRESS(1,MATCH(O$3,INDIRECT("'DA Injection'!"&amp;"2:2"),0)),"$1","")),'DA Injection'!$P:$P,"Plan",'DA Injection'!$G:$G,$B66)+SUMIFS(INDIRECT("'DA Injection'!"&amp;SUBSTITUTE(ADDRESS(1,MATCH(O$3,INDIRECT("'DA Injection'!"&amp;"2:2"),0)+1),"$1","")&amp;":"&amp;SUBSTITUTE(ADDRESS(1,MATCH(O$3,INDIRECT("'DA Injection'!"&amp;"2:2"),0)+1),"$1","")),'DA Injection'!$P:$P,"Plan",'DA Injection'!$G:$G,$B66))*$F66</f>
        <v>0</v>
      </c>
      <c r="P66" s="284">
        <f ca="1">(SUMIFS(INDIRECT("'DA Injection'!"&amp;SUBSTITUTE(ADDRESS(1,MATCH(P$3,INDIRECT("'DA Injection'!"&amp;"2:2"),0)),"$1","")&amp;":"&amp;SUBSTITUTE(ADDRESS(1,MATCH(P$3,INDIRECT("'DA Injection'!"&amp;"2:2"),0)),"$1","")),'DA Injection'!$P:$P,"Plan",'DA Injection'!$G:$G,$B66)+SUMIFS(INDIRECT("'DA Injection'!"&amp;SUBSTITUTE(ADDRESS(1,MATCH(P$3,INDIRECT("'DA Injection'!"&amp;"2:2"),0)+1),"$1","")&amp;":"&amp;SUBSTITUTE(ADDRESS(1,MATCH(P$3,INDIRECT("'DA Injection'!"&amp;"2:2"),0)+1),"$1","")),'DA Injection'!$P:$P,"Plan",'DA Injection'!$G:$G,$B66))*$F66</f>
        <v>0</v>
      </c>
      <c r="Q66" s="284">
        <f ca="1">(SUMIFS(INDIRECT("'DA Injection'!"&amp;SUBSTITUTE(ADDRESS(1,MATCH(Q$3,INDIRECT("'DA Injection'!"&amp;"2:2"),0)),"$1","")&amp;":"&amp;SUBSTITUTE(ADDRESS(1,MATCH(Q$3,INDIRECT("'DA Injection'!"&amp;"2:2"),0)),"$1","")),'DA Injection'!$P:$P,"Plan",'DA Injection'!$G:$G,$B66)+SUMIFS(INDIRECT("'DA Injection'!"&amp;SUBSTITUTE(ADDRESS(1,MATCH(Q$3,INDIRECT("'DA Injection'!"&amp;"2:2"),0)+1),"$1","")&amp;":"&amp;SUBSTITUTE(ADDRESS(1,MATCH(Q$3,INDIRECT("'DA Injection'!"&amp;"2:2"),0)+1),"$1","")),'DA Injection'!$P:$P,"Plan",'DA Injection'!$G:$G,$B66))*$F66</f>
        <v>0</v>
      </c>
      <c r="R66" s="284"/>
    </row>
    <row r="67" spans="2:18" hidden="1">
      <c r="B67" s="282" t="s">
        <v>64</v>
      </c>
      <c r="C67" s="282">
        <v>24</v>
      </c>
      <c r="D67" s="205" t="s">
        <v>1026</v>
      </c>
      <c r="E67" s="205" t="s">
        <v>1027</v>
      </c>
      <c r="F67" s="205">
        <v>0.1</v>
      </c>
      <c r="G67" s="367">
        <f t="shared" ca="1" si="1"/>
        <v>550</v>
      </c>
      <c r="H67" s="284">
        <f ca="1">(SUMIFS(INDIRECT("'DA Injection'!"&amp;SUBSTITUTE(ADDRESS(1,MATCH(H$3,INDIRECT("'DA Injection'!"&amp;"2:2"),0)),"$1","")&amp;":"&amp;SUBSTITUTE(ADDRESS(1,MATCH(H$3,INDIRECT("'DA Injection'!"&amp;"2:2"),0)),"$1","")),'DA Injection'!$P:$P,"Plan",'DA Injection'!$G:$G,$B67)+SUMIFS(INDIRECT("'DA Injection'!"&amp;SUBSTITUTE(ADDRESS(1,MATCH(H$3,INDIRECT("'DA Injection'!"&amp;"2:2"),0)+1),"$1","")&amp;":"&amp;SUBSTITUTE(ADDRESS(1,MATCH(H$3,INDIRECT("'DA Injection'!"&amp;"2:2"),0)+1),"$1","")),'DA Injection'!$P:$P,"Plan",'DA Injection'!$G:$G,$B67))*$F67</f>
        <v>220</v>
      </c>
      <c r="I67" s="284">
        <f ca="1">(SUMIFS(INDIRECT("'DA Injection'!"&amp;SUBSTITUTE(ADDRESS(1,MATCH(I$3,INDIRECT("'DA Injection'!"&amp;"2:2"),0)),"$1","")&amp;":"&amp;SUBSTITUTE(ADDRESS(1,MATCH(I$3,INDIRECT("'DA Injection'!"&amp;"2:2"),0)),"$1","")),'DA Injection'!$P:$P,"Plan",'DA Injection'!$G:$G,$B67)+SUMIFS(INDIRECT("'DA Injection'!"&amp;SUBSTITUTE(ADDRESS(1,MATCH(I$3,INDIRECT("'DA Injection'!"&amp;"2:2"),0)+1),"$1","")&amp;":"&amp;SUBSTITUTE(ADDRESS(1,MATCH(I$3,INDIRECT("'DA Injection'!"&amp;"2:2"),0)+1),"$1","")),'DA Injection'!$P:$P,"Plan",'DA Injection'!$G:$G,$B67))*$F67</f>
        <v>220</v>
      </c>
      <c r="J67" s="284">
        <f ca="1">(SUMIFS(INDIRECT("'DA Injection'!"&amp;SUBSTITUTE(ADDRESS(1,MATCH(J$3,INDIRECT("'DA Injection'!"&amp;"2:2"),0)),"$1","")&amp;":"&amp;SUBSTITUTE(ADDRESS(1,MATCH(J$3,INDIRECT("'DA Injection'!"&amp;"2:2"),0)),"$1","")),'DA Injection'!$P:$P,"Plan",'DA Injection'!$G:$G,$B67)+SUMIFS(INDIRECT("'DA Injection'!"&amp;SUBSTITUTE(ADDRESS(1,MATCH(J$3,INDIRECT("'DA Injection'!"&amp;"2:2"),0)+1),"$1","")&amp;":"&amp;SUBSTITUTE(ADDRESS(1,MATCH(J$3,INDIRECT("'DA Injection'!"&amp;"2:2"),0)+1),"$1","")),'DA Injection'!$P:$P,"Plan",'DA Injection'!$G:$G,$B67))*$F67</f>
        <v>0</v>
      </c>
      <c r="K67" s="284">
        <f ca="1">(SUMIFS(INDIRECT("'DA Injection'!"&amp;SUBSTITUTE(ADDRESS(1,MATCH(K$3,INDIRECT("'DA Injection'!"&amp;"2:2"),0)),"$1","")&amp;":"&amp;SUBSTITUTE(ADDRESS(1,MATCH(K$3,INDIRECT("'DA Injection'!"&amp;"2:2"),0)),"$1","")),'DA Injection'!$P:$P,"Plan",'DA Injection'!$G:$G,$B67)+SUMIFS(INDIRECT("'DA Injection'!"&amp;SUBSTITUTE(ADDRESS(1,MATCH(K$3,INDIRECT("'DA Injection'!"&amp;"2:2"),0)+1),"$1","")&amp;":"&amp;SUBSTITUTE(ADDRESS(1,MATCH(K$3,INDIRECT("'DA Injection'!"&amp;"2:2"),0)+1),"$1","")),'DA Injection'!$P:$P,"Plan",'DA Injection'!$G:$G,$B67))*$F67</f>
        <v>110</v>
      </c>
      <c r="L67" s="284">
        <f ca="1">(SUMIFS(INDIRECT("'DA Injection'!"&amp;SUBSTITUTE(ADDRESS(1,MATCH(L$3,INDIRECT("'DA Injection'!"&amp;"2:2"),0)),"$1","")&amp;":"&amp;SUBSTITUTE(ADDRESS(1,MATCH(L$3,INDIRECT("'DA Injection'!"&amp;"2:2"),0)),"$1","")),'DA Injection'!$P:$P,"Plan",'DA Injection'!$G:$G,$B67)+SUMIFS(INDIRECT("'DA Injection'!"&amp;SUBSTITUTE(ADDRESS(1,MATCH(L$3,INDIRECT("'DA Injection'!"&amp;"2:2"),0)+1),"$1","")&amp;":"&amp;SUBSTITUTE(ADDRESS(1,MATCH(L$3,INDIRECT("'DA Injection'!"&amp;"2:2"),0)+1),"$1","")),'DA Injection'!$P:$P,"Plan",'DA Injection'!$G:$G,$B67))*$F67</f>
        <v>0</v>
      </c>
      <c r="M67" s="284">
        <f ca="1">(SUMIFS(INDIRECT("'DA Injection'!"&amp;SUBSTITUTE(ADDRESS(1,MATCH(M$3,INDIRECT("'DA Injection'!"&amp;"2:2"),0)),"$1","")&amp;":"&amp;SUBSTITUTE(ADDRESS(1,MATCH(M$3,INDIRECT("'DA Injection'!"&amp;"2:2"),0)),"$1","")),'DA Injection'!$P:$P,"Plan",'DA Injection'!$G:$G,$B67)+SUMIFS(INDIRECT("'DA Injection'!"&amp;SUBSTITUTE(ADDRESS(1,MATCH(M$3,INDIRECT("'DA Injection'!"&amp;"2:2"),0)+1),"$1","")&amp;":"&amp;SUBSTITUTE(ADDRESS(1,MATCH(M$3,INDIRECT("'DA Injection'!"&amp;"2:2"),0)+1),"$1","")),'DA Injection'!$P:$P,"Plan",'DA Injection'!$G:$G,$B67))*$F67</f>
        <v>0</v>
      </c>
      <c r="N67" s="284">
        <f ca="1">(SUMIFS(INDIRECT("'DA Injection'!"&amp;SUBSTITUTE(ADDRESS(1,MATCH(N$3,INDIRECT("'DA Injection'!"&amp;"2:2"),0)),"$1","")&amp;":"&amp;SUBSTITUTE(ADDRESS(1,MATCH(N$3,INDIRECT("'DA Injection'!"&amp;"2:2"),0)),"$1","")),'DA Injection'!$P:$P,"Plan",'DA Injection'!$G:$G,$B67)+SUMIFS(INDIRECT("'DA Injection'!"&amp;SUBSTITUTE(ADDRESS(1,MATCH(N$3,INDIRECT("'DA Injection'!"&amp;"2:2"),0)+1),"$1","")&amp;":"&amp;SUBSTITUTE(ADDRESS(1,MATCH(N$3,INDIRECT("'DA Injection'!"&amp;"2:2"),0)+1),"$1","")),'DA Injection'!$P:$P,"Plan",'DA Injection'!$G:$G,$B67))*$F67</f>
        <v>0</v>
      </c>
      <c r="O67" s="284">
        <f ca="1">(SUMIFS(INDIRECT("'DA Injection'!"&amp;SUBSTITUTE(ADDRESS(1,MATCH(O$3,INDIRECT("'DA Injection'!"&amp;"2:2"),0)),"$1","")&amp;":"&amp;SUBSTITUTE(ADDRESS(1,MATCH(O$3,INDIRECT("'DA Injection'!"&amp;"2:2"),0)),"$1","")),'DA Injection'!$P:$P,"Plan",'DA Injection'!$G:$G,$B67)+SUMIFS(INDIRECT("'DA Injection'!"&amp;SUBSTITUTE(ADDRESS(1,MATCH(O$3,INDIRECT("'DA Injection'!"&amp;"2:2"),0)+1),"$1","")&amp;":"&amp;SUBSTITUTE(ADDRESS(1,MATCH(O$3,INDIRECT("'DA Injection'!"&amp;"2:2"),0)+1),"$1","")),'DA Injection'!$P:$P,"Plan",'DA Injection'!$G:$G,$B67))*$F67</f>
        <v>0</v>
      </c>
      <c r="P67" s="284">
        <f ca="1">(SUMIFS(INDIRECT("'DA Injection'!"&amp;SUBSTITUTE(ADDRESS(1,MATCH(P$3,INDIRECT("'DA Injection'!"&amp;"2:2"),0)),"$1","")&amp;":"&amp;SUBSTITUTE(ADDRESS(1,MATCH(P$3,INDIRECT("'DA Injection'!"&amp;"2:2"),0)),"$1","")),'DA Injection'!$P:$P,"Plan",'DA Injection'!$G:$G,$B67)+SUMIFS(INDIRECT("'DA Injection'!"&amp;SUBSTITUTE(ADDRESS(1,MATCH(P$3,INDIRECT("'DA Injection'!"&amp;"2:2"),0)+1),"$1","")&amp;":"&amp;SUBSTITUTE(ADDRESS(1,MATCH(P$3,INDIRECT("'DA Injection'!"&amp;"2:2"),0)+1),"$1","")),'DA Injection'!$P:$P,"Plan",'DA Injection'!$G:$G,$B67))*$F67</f>
        <v>0</v>
      </c>
      <c r="Q67" s="284">
        <f ca="1">(SUMIFS(INDIRECT("'DA Injection'!"&amp;SUBSTITUTE(ADDRESS(1,MATCH(Q$3,INDIRECT("'DA Injection'!"&amp;"2:2"),0)),"$1","")&amp;":"&amp;SUBSTITUTE(ADDRESS(1,MATCH(Q$3,INDIRECT("'DA Injection'!"&amp;"2:2"),0)),"$1","")),'DA Injection'!$P:$P,"Plan",'DA Injection'!$G:$G,$B67)+SUMIFS(INDIRECT("'DA Injection'!"&amp;SUBSTITUTE(ADDRESS(1,MATCH(Q$3,INDIRECT("'DA Injection'!"&amp;"2:2"),0)+1),"$1","")&amp;":"&amp;SUBSTITUTE(ADDRESS(1,MATCH(Q$3,INDIRECT("'DA Injection'!"&amp;"2:2"),0)+1),"$1","")),'DA Injection'!$P:$P,"Plan",'DA Injection'!$G:$G,$B67))*$F67</f>
        <v>0</v>
      </c>
      <c r="R67" s="284"/>
    </row>
    <row r="68" spans="2:18" hidden="1">
      <c r="B68" s="282" t="s">
        <v>98</v>
      </c>
      <c r="C68" s="282">
        <v>42</v>
      </c>
      <c r="D68" s="205" t="s">
        <v>1026</v>
      </c>
      <c r="E68" s="205" t="s">
        <v>1027</v>
      </c>
      <c r="F68" s="205">
        <v>7.1428571428571425E-2</v>
      </c>
      <c r="G68" s="367">
        <f t="shared" ca="1" si="1"/>
        <v>269.38775510204079</v>
      </c>
      <c r="H68" s="284">
        <f ca="1">(SUMIFS(INDIRECT("'DA Injection'!"&amp;SUBSTITUTE(ADDRESS(1,MATCH(H$3,INDIRECT("'DA Injection'!"&amp;"2:2"),0)),"$1","")&amp;":"&amp;SUBSTITUTE(ADDRESS(1,MATCH(H$3,INDIRECT("'DA Injection'!"&amp;"2:2"),0)),"$1","")),'DA Injection'!$P:$P,"Plan",'DA Injection'!$G:$G,$B68)+SUMIFS(INDIRECT("'DA Injection'!"&amp;SUBSTITUTE(ADDRESS(1,MATCH(H$3,INDIRECT("'DA Injection'!"&amp;"2:2"),0)+1),"$1","")&amp;":"&amp;SUBSTITUTE(ADDRESS(1,MATCH(H$3,INDIRECT("'DA Injection'!"&amp;"2:2"),0)+1),"$1","")),'DA Injection'!$P:$P,"Plan",'DA Injection'!$G:$G,$B68))*$F68</f>
        <v>89.795918367346928</v>
      </c>
      <c r="I68" s="284">
        <f ca="1">(SUMIFS(INDIRECT("'DA Injection'!"&amp;SUBSTITUTE(ADDRESS(1,MATCH(I$3,INDIRECT("'DA Injection'!"&amp;"2:2"),0)),"$1","")&amp;":"&amp;SUBSTITUTE(ADDRESS(1,MATCH(I$3,INDIRECT("'DA Injection'!"&amp;"2:2"),0)),"$1","")),'DA Injection'!$P:$P,"Plan",'DA Injection'!$G:$G,$B68)+SUMIFS(INDIRECT("'DA Injection'!"&amp;SUBSTITUTE(ADDRESS(1,MATCH(I$3,INDIRECT("'DA Injection'!"&amp;"2:2"),0)+1),"$1","")&amp;":"&amp;SUBSTITUTE(ADDRESS(1,MATCH(I$3,INDIRECT("'DA Injection'!"&amp;"2:2"),0)+1),"$1","")),'DA Injection'!$P:$P,"Plan",'DA Injection'!$G:$G,$B68))*$F68</f>
        <v>0</v>
      </c>
      <c r="J68" s="284">
        <f ca="1">(SUMIFS(INDIRECT("'DA Injection'!"&amp;SUBSTITUTE(ADDRESS(1,MATCH(J$3,INDIRECT("'DA Injection'!"&amp;"2:2"),0)),"$1","")&amp;":"&amp;SUBSTITUTE(ADDRESS(1,MATCH(J$3,INDIRECT("'DA Injection'!"&amp;"2:2"),0)),"$1","")),'DA Injection'!$P:$P,"Plan",'DA Injection'!$G:$G,$B68)+SUMIFS(INDIRECT("'DA Injection'!"&amp;SUBSTITUTE(ADDRESS(1,MATCH(J$3,INDIRECT("'DA Injection'!"&amp;"2:2"),0)+1),"$1","")&amp;":"&amp;SUBSTITUTE(ADDRESS(1,MATCH(J$3,INDIRECT("'DA Injection'!"&amp;"2:2"),0)+1),"$1","")),'DA Injection'!$P:$P,"Plan",'DA Injection'!$G:$G,$B68))*$F68</f>
        <v>0</v>
      </c>
      <c r="K68" s="284">
        <f ca="1">(SUMIFS(INDIRECT("'DA Injection'!"&amp;SUBSTITUTE(ADDRESS(1,MATCH(K$3,INDIRECT("'DA Injection'!"&amp;"2:2"),0)),"$1","")&amp;":"&amp;SUBSTITUTE(ADDRESS(1,MATCH(K$3,INDIRECT("'DA Injection'!"&amp;"2:2"),0)),"$1","")),'DA Injection'!$P:$P,"Plan",'DA Injection'!$G:$G,$B68)+SUMIFS(INDIRECT("'DA Injection'!"&amp;SUBSTITUTE(ADDRESS(1,MATCH(K$3,INDIRECT("'DA Injection'!"&amp;"2:2"),0)+1),"$1","")&amp;":"&amp;SUBSTITUTE(ADDRESS(1,MATCH(K$3,INDIRECT("'DA Injection'!"&amp;"2:2"),0)+1),"$1","")),'DA Injection'!$P:$P,"Plan",'DA Injection'!$G:$G,$B68))*$F68</f>
        <v>179.59183673469386</v>
      </c>
      <c r="L68" s="284">
        <f ca="1">(SUMIFS(INDIRECT("'DA Injection'!"&amp;SUBSTITUTE(ADDRESS(1,MATCH(L$3,INDIRECT("'DA Injection'!"&amp;"2:2"),0)),"$1","")&amp;":"&amp;SUBSTITUTE(ADDRESS(1,MATCH(L$3,INDIRECT("'DA Injection'!"&amp;"2:2"),0)),"$1","")),'DA Injection'!$P:$P,"Plan",'DA Injection'!$G:$G,$B68)+SUMIFS(INDIRECT("'DA Injection'!"&amp;SUBSTITUTE(ADDRESS(1,MATCH(L$3,INDIRECT("'DA Injection'!"&amp;"2:2"),0)+1),"$1","")&amp;":"&amp;SUBSTITUTE(ADDRESS(1,MATCH(L$3,INDIRECT("'DA Injection'!"&amp;"2:2"),0)+1),"$1","")),'DA Injection'!$P:$P,"Plan",'DA Injection'!$G:$G,$B68))*$F68</f>
        <v>0</v>
      </c>
      <c r="M68" s="284">
        <f ca="1">(SUMIFS(INDIRECT("'DA Injection'!"&amp;SUBSTITUTE(ADDRESS(1,MATCH(M$3,INDIRECT("'DA Injection'!"&amp;"2:2"),0)),"$1","")&amp;":"&amp;SUBSTITUTE(ADDRESS(1,MATCH(M$3,INDIRECT("'DA Injection'!"&amp;"2:2"),0)),"$1","")),'DA Injection'!$P:$P,"Plan",'DA Injection'!$G:$G,$B68)+SUMIFS(INDIRECT("'DA Injection'!"&amp;SUBSTITUTE(ADDRESS(1,MATCH(M$3,INDIRECT("'DA Injection'!"&amp;"2:2"),0)+1),"$1","")&amp;":"&amp;SUBSTITUTE(ADDRESS(1,MATCH(M$3,INDIRECT("'DA Injection'!"&amp;"2:2"),0)+1),"$1","")),'DA Injection'!$P:$P,"Plan",'DA Injection'!$G:$G,$B68))*$F68</f>
        <v>0</v>
      </c>
      <c r="N68" s="284">
        <f ca="1">(SUMIFS(INDIRECT("'DA Injection'!"&amp;SUBSTITUTE(ADDRESS(1,MATCH(N$3,INDIRECT("'DA Injection'!"&amp;"2:2"),0)),"$1","")&amp;":"&amp;SUBSTITUTE(ADDRESS(1,MATCH(N$3,INDIRECT("'DA Injection'!"&amp;"2:2"),0)),"$1","")),'DA Injection'!$P:$P,"Plan",'DA Injection'!$G:$G,$B68)+SUMIFS(INDIRECT("'DA Injection'!"&amp;SUBSTITUTE(ADDRESS(1,MATCH(N$3,INDIRECT("'DA Injection'!"&amp;"2:2"),0)+1),"$1","")&amp;":"&amp;SUBSTITUTE(ADDRESS(1,MATCH(N$3,INDIRECT("'DA Injection'!"&amp;"2:2"),0)+1),"$1","")),'DA Injection'!$P:$P,"Plan",'DA Injection'!$G:$G,$B68))*$F68</f>
        <v>0</v>
      </c>
      <c r="O68" s="284">
        <f ca="1">(SUMIFS(INDIRECT("'DA Injection'!"&amp;SUBSTITUTE(ADDRESS(1,MATCH(O$3,INDIRECT("'DA Injection'!"&amp;"2:2"),0)),"$1","")&amp;":"&amp;SUBSTITUTE(ADDRESS(1,MATCH(O$3,INDIRECT("'DA Injection'!"&amp;"2:2"),0)),"$1","")),'DA Injection'!$P:$P,"Plan",'DA Injection'!$G:$G,$B68)+SUMIFS(INDIRECT("'DA Injection'!"&amp;SUBSTITUTE(ADDRESS(1,MATCH(O$3,INDIRECT("'DA Injection'!"&amp;"2:2"),0)+1),"$1","")&amp;":"&amp;SUBSTITUTE(ADDRESS(1,MATCH(O$3,INDIRECT("'DA Injection'!"&amp;"2:2"),0)+1),"$1","")),'DA Injection'!$P:$P,"Plan",'DA Injection'!$G:$G,$B68))*$F68</f>
        <v>0</v>
      </c>
      <c r="P68" s="284">
        <f ca="1">(SUMIFS(INDIRECT("'DA Injection'!"&amp;SUBSTITUTE(ADDRESS(1,MATCH(P$3,INDIRECT("'DA Injection'!"&amp;"2:2"),0)),"$1","")&amp;":"&amp;SUBSTITUTE(ADDRESS(1,MATCH(P$3,INDIRECT("'DA Injection'!"&amp;"2:2"),0)),"$1","")),'DA Injection'!$P:$P,"Plan",'DA Injection'!$G:$G,$B68)+SUMIFS(INDIRECT("'DA Injection'!"&amp;SUBSTITUTE(ADDRESS(1,MATCH(P$3,INDIRECT("'DA Injection'!"&amp;"2:2"),0)+1),"$1","")&amp;":"&amp;SUBSTITUTE(ADDRESS(1,MATCH(P$3,INDIRECT("'DA Injection'!"&amp;"2:2"),0)+1),"$1","")),'DA Injection'!$P:$P,"Plan",'DA Injection'!$G:$G,$B68))*$F68</f>
        <v>0</v>
      </c>
      <c r="Q68" s="284">
        <f ca="1">(SUMIFS(INDIRECT("'DA Injection'!"&amp;SUBSTITUTE(ADDRESS(1,MATCH(Q$3,INDIRECT("'DA Injection'!"&amp;"2:2"),0)),"$1","")&amp;":"&amp;SUBSTITUTE(ADDRESS(1,MATCH(Q$3,INDIRECT("'DA Injection'!"&amp;"2:2"),0)),"$1","")),'DA Injection'!$P:$P,"Plan",'DA Injection'!$G:$G,$B68)+SUMIFS(INDIRECT("'DA Injection'!"&amp;SUBSTITUTE(ADDRESS(1,MATCH(Q$3,INDIRECT("'DA Injection'!"&amp;"2:2"),0)+1),"$1","")&amp;":"&amp;SUBSTITUTE(ADDRESS(1,MATCH(Q$3,INDIRECT("'DA Injection'!"&amp;"2:2"),0)+1),"$1","")),'DA Injection'!$P:$P,"Plan",'DA Injection'!$G:$G,$B68))*$F68</f>
        <v>0</v>
      </c>
      <c r="R68" s="284"/>
    </row>
    <row r="69" spans="2:18" ht="25.5" hidden="1">
      <c r="B69" s="282" t="s">
        <v>98</v>
      </c>
      <c r="C69" s="282">
        <v>42</v>
      </c>
      <c r="D69" s="205" t="s">
        <v>1033</v>
      </c>
      <c r="E69" s="205" t="s">
        <v>1034</v>
      </c>
      <c r="F69" s="205">
        <v>1</v>
      </c>
      <c r="G69" s="367">
        <f t="shared" ca="1" si="1"/>
        <v>3771.4285714285716</v>
      </c>
      <c r="H69" s="284">
        <f ca="1">(SUMIFS(INDIRECT("'DA Injection'!"&amp;SUBSTITUTE(ADDRESS(1,MATCH(H$3,INDIRECT("'DA Injection'!"&amp;"2:2"),0)),"$1","")&amp;":"&amp;SUBSTITUTE(ADDRESS(1,MATCH(H$3,INDIRECT("'DA Injection'!"&amp;"2:2"),0)),"$1","")),'DA Injection'!$P:$P,"Plan",'DA Injection'!$G:$G,$B69)+SUMIFS(INDIRECT("'DA Injection'!"&amp;SUBSTITUTE(ADDRESS(1,MATCH(H$3,INDIRECT("'DA Injection'!"&amp;"2:2"),0)+1),"$1","")&amp;":"&amp;SUBSTITUTE(ADDRESS(1,MATCH(H$3,INDIRECT("'DA Injection'!"&amp;"2:2"),0)+1),"$1","")),'DA Injection'!$P:$P,"Plan",'DA Injection'!$G:$G,$B69))*$F69</f>
        <v>1257.1428571428571</v>
      </c>
      <c r="I69" s="284">
        <f ca="1">(SUMIFS(INDIRECT("'DA Injection'!"&amp;SUBSTITUTE(ADDRESS(1,MATCH(I$3,INDIRECT("'DA Injection'!"&amp;"2:2"),0)),"$1","")&amp;":"&amp;SUBSTITUTE(ADDRESS(1,MATCH(I$3,INDIRECT("'DA Injection'!"&amp;"2:2"),0)),"$1","")),'DA Injection'!$P:$P,"Plan",'DA Injection'!$G:$G,$B69)+SUMIFS(INDIRECT("'DA Injection'!"&amp;SUBSTITUTE(ADDRESS(1,MATCH(I$3,INDIRECT("'DA Injection'!"&amp;"2:2"),0)+1),"$1","")&amp;":"&amp;SUBSTITUTE(ADDRESS(1,MATCH(I$3,INDIRECT("'DA Injection'!"&amp;"2:2"),0)+1),"$1","")),'DA Injection'!$P:$P,"Plan",'DA Injection'!$G:$G,$B69))*$F69</f>
        <v>0</v>
      </c>
      <c r="J69" s="284">
        <f ca="1">(SUMIFS(INDIRECT("'DA Injection'!"&amp;SUBSTITUTE(ADDRESS(1,MATCH(J$3,INDIRECT("'DA Injection'!"&amp;"2:2"),0)),"$1","")&amp;":"&amp;SUBSTITUTE(ADDRESS(1,MATCH(J$3,INDIRECT("'DA Injection'!"&amp;"2:2"),0)),"$1","")),'DA Injection'!$P:$P,"Plan",'DA Injection'!$G:$G,$B69)+SUMIFS(INDIRECT("'DA Injection'!"&amp;SUBSTITUTE(ADDRESS(1,MATCH(J$3,INDIRECT("'DA Injection'!"&amp;"2:2"),0)+1),"$1","")&amp;":"&amp;SUBSTITUTE(ADDRESS(1,MATCH(J$3,INDIRECT("'DA Injection'!"&amp;"2:2"),0)+1),"$1","")),'DA Injection'!$P:$P,"Plan",'DA Injection'!$G:$G,$B69))*$F69</f>
        <v>0</v>
      </c>
      <c r="K69" s="284">
        <f ca="1">(SUMIFS(INDIRECT("'DA Injection'!"&amp;SUBSTITUTE(ADDRESS(1,MATCH(K$3,INDIRECT("'DA Injection'!"&amp;"2:2"),0)),"$1","")&amp;":"&amp;SUBSTITUTE(ADDRESS(1,MATCH(K$3,INDIRECT("'DA Injection'!"&amp;"2:2"),0)),"$1","")),'DA Injection'!$P:$P,"Plan",'DA Injection'!$G:$G,$B69)+SUMIFS(INDIRECT("'DA Injection'!"&amp;SUBSTITUTE(ADDRESS(1,MATCH(K$3,INDIRECT("'DA Injection'!"&amp;"2:2"),0)+1),"$1","")&amp;":"&amp;SUBSTITUTE(ADDRESS(1,MATCH(K$3,INDIRECT("'DA Injection'!"&amp;"2:2"),0)+1),"$1","")),'DA Injection'!$P:$P,"Plan",'DA Injection'!$G:$G,$B69))*$F69</f>
        <v>2514.2857142857142</v>
      </c>
      <c r="L69" s="284">
        <f ca="1">(SUMIFS(INDIRECT("'DA Injection'!"&amp;SUBSTITUTE(ADDRESS(1,MATCH(L$3,INDIRECT("'DA Injection'!"&amp;"2:2"),0)),"$1","")&amp;":"&amp;SUBSTITUTE(ADDRESS(1,MATCH(L$3,INDIRECT("'DA Injection'!"&amp;"2:2"),0)),"$1","")),'DA Injection'!$P:$P,"Plan",'DA Injection'!$G:$G,$B69)+SUMIFS(INDIRECT("'DA Injection'!"&amp;SUBSTITUTE(ADDRESS(1,MATCH(L$3,INDIRECT("'DA Injection'!"&amp;"2:2"),0)+1),"$1","")&amp;":"&amp;SUBSTITUTE(ADDRESS(1,MATCH(L$3,INDIRECT("'DA Injection'!"&amp;"2:2"),0)+1),"$1","")),'DA Injection'!$P:$P,"Plan",'DA Injection'!$G:$G,$B69))*$F69</f>
        <v>0</v>
      </c>
      <c r="M69" s="284">
        <f ca="1">(SUMIFS(INDIRECT("'DA Injection'!"&amp;SUBSTITUTE(ADDRESS(1,MATCH(M$3,INDIRECT("'DA Injection'!"&amp;"2:2"),0)),"$1","")&amp;":"&amp;SUBSTITUTE(ADDRESS(1,MATCH(M$3,INDIRECT("'DA Injection'!"&amp;"2:2"),0)),"$1","")),'DA Injection'!$P:$P,"Plan",'DA Injection'!$G:$G,$B69)+SUMIFS(INDIRECT("'DA Injection'!"&amp;SUBSTITUTE(ADDRESS(1,MATCH(M$3,INDIRECT("'DA Injection'!"&amp;"2:2"),0)+1),"$1","")&amp;":"&amp;SUBSTITUTE(ADDRESS(1,MATCH(M$3,INDIRECT("'DA Injection'!"&amp;"2:2"),0)+1),"$1","")),'DA Injection'!$P:$P,"Plan",'DA Injection'!$G:$G,$B69))*$F69</f>
        <v>0</v>
      </c>
      <c r="N69" s="284">
        <f ca="1">(SUMIFS(INDIRECT("'DA Injection'!"&amp;SUBSTITUTE(ADDRESS(1,MATCH(N$3,INDIRECT("'DA Injection'!"&amp;"2:2"),0)),"$1","")&amp;":"&amp;SUBSTITUTE(ADDRESS(1,MATCH(N$3,INDIRECT("'DA Injection'!"&amp;"2:2"),0)),"$1","")),'DA Injection'!$P:$P,"Plan",'DA Injection'!$G:$G,$B69)+SUMIFS(INDIRECT("'DA Injection'!"&amp;SUBSTITUTE(ADDRESS(1,MATCH(N$3,INDIRECT("'DA Injection'!"&amp;"2:2"),0)+1),"$1","")&amp;":"&amp;SUBSTITUTE(ADDRESS(1,MATCH(N$3,INDIRECT("'DA Injection'!"&amp;"2:2"),0)+1),"$1","")),'DA Injection'!$P:$P,"Plan",'DA Injection'!$G:$G,$B69))*$F69</f>
        <v>0</v>
      </c>
      <c r="O69" s="284">
        <f ca="1">(SUMIFS(INDIRECT("'DA Injection'!"&amp;SUBSTITUTE(ADDRESS(1,MATCH(O$3,INDIRECT("'DA Injection'!"&amp;"2:2"),0)),"$1","")&amp;":"&amp;SUBSTITUTE(ADDRESS(1,MATCH(O$3,INDIRECT("'DA Injection'!"&amp;"2:2"),0)),"$1","")),'DA Injection'!$P:$P,"Plan",'DA Injection'!$G:$G,$B69)+SUMIFS(INDIRECT("'DA Injection'!"&amp;SUBSTITUTE(ADDRESS(1,MATCH(O$3,INDIRECT("'DA Injection'!"&amp;"2:2"),0)+1),"$1","")&amp;":"&amp;SUBSTITUTE(ADDRESS(1,MATCH(O$3,INDIRECT("'DA Injection'!"&amp;"2:2"),0)+1),"$1","")),'DA Injection'!$P:$P,"Plan",'DA Injection'!$G:$G,$B69))*$F69</f>
        <v>0</v>
      </c>
      <c r="P69" s="284">
        <f ca="1">(SUMIFS(INDIRECT("'DA Injection'!"&amp;SUBSTITUTE(ADDRESS(1,MATCH(P$3,INDIRECT("'DA Injection'!"&amp;"2:2"),0)),"$1","")&amp;":"&amp;SUBSTITUTE(ADDRESS(1,MATCH(P$3,INDIRECT("'DA Injection'!"&amp;"2:2"),0)),"$1","")),'DA Injection'!$P:$P,"Plan",'DA Injection'!$G:$G,$B69)+SUMIFS(INDIRECT("'DA Injection'!"&amp;SUBSTITUTE(ADDRESS(1,MATCH(P$3,INDIRECT("'DA Injection'!"&amp;"2:2"),0)+1),"$1","")&amp;":"&amp;SUBSTITUTE(ADDRESS(1,MATCH(P$3,INDIRECT("'DA Injection'!"&amp;"2:2"),0)+1),"$1","")),'DA Injection'!$P:$P,"Plan",'DA Injection'!$G:$G,$B69))*$F69</f>
        <v>0</v>
      </c>
      <c r="Q69" s="284">
        <f ca="1">(SUMIFS(INDIRECT("'DA Injection'!"&amp;SUBSTITUTE(ADDRESS(1,MATCH(Q$3,INDIRECT("'DA Injection'!"&amp;"2:2"),0)),"$1","")&amp;":"&amp;SUBSTITUTE(ADDRESS(1,MATCH(Q$3,INDIRECT("'DA Injection'!"&amp;"2:2"),0)),"$1","")),'DA Injection'!$P:$P,"Plan",'DA Injection'!$G:$G,$B69)+SUMIFS(INDIRECT("'DA Injection'!"&amp;SUBSTITUTE(ADDRESS(1,MATCH(Q$3,INDIRECT("'DA Injection'!"&amp;"2:2"),0)+1),"$1","")&amp;":"&amp;SUBSTITUTE(ADDRESS(1,MATCH(Q$3,INDIRECT("'DA Injection'!"&amp;"2:2"),0)+1),"$1","")),'DA Injection'!$P:$P,"Plan",'DA Injection'!$G:$G,$B69))*$F69</f>
        <v>0</v>
      </c>
      <c r="R69" s="284"/>
    </row>
    <row r="70" spans="2:18" hidden="1">
      <c r="B70" s="282" t="s">
        <v>171</v>
      </c>
      <c r="C70" s="282">
        <v>26</v>
      </c>
      <c r="D70" s="205" t="s">
        <v>1026</v>
      </c>
      <c r="E70" s="205" t="s">
        <v>1027</v>
      </c>
      <c r="F70" s="205">
        <v>0.14285714285714285</v>
      </c>
      <c r="G70" s="367">
        <f t="shared" ref="G70:G97" ca="1" si="2">SUM(H70:R70)</f>
        <v>0</v>
      </c>
      <c r="H70" s="284">
        <f ca="1">(SUMIFS(INDIRECT("'DA Injection'!"&amp;SUBSTITUTE(ADDRESS(1,MATCH(H$3,INDIRECT("'DA Injection'!"&amp;"2:2"),0)),"$1","")&amp;":"&amp;SUBSTITUTE(ADDRESS(1,MATCH(H$3,INDIRECT("'DA Injection'!"&amp;"2:2"),0)),"$1","")),'DA Injection'!$P:$P,"Plan",'DA Injection'!$G:$G,$B70)+SUMIFS(INDIRECT("'DA Injection'!"&amp;SUBSTITUTE(ADDRESS(1,MATCH(H$3,INDIRECT("'DA Injection'!"&amp;"2:2"),0)+1),"$1","")&amp;":"&amp;SUBSTITUTE(ADDRESS(1,MATCH(H$3,INDIRECT("'DA Injection'!"&amp;"2:2"),0)+1),"$1","")),'DA Injection'!$P:$P,"Plan",'DA Injection'!$G:$G,$B70))*$F70</f>
        <v>0</v>
      </c>
      <c r="I70" s="284">
        <f ca="1">(SUMIFS(INDIRECT("'DA Injection'!"&amp;SUBSTITUTE(ADDRESS(1,MATCH(I$3,INDIRECT("'DA Injection'!"&amp;"2:2"),0)),"$1","")&amp;":"&amp;SUBSTITUTE(ADDRESS(1,MATCH(I$3,INDIRECT("'DA Injection'!"&amp;"2:2"),0)),"$1","")),'DA Injection'!$P:$P,"Plan",'DA Injection'!$G:$G,$B70)+SUMIFS(INDIRECT("'DA Injection'!"&amp;SUBSTITUTE(ADDRESS(1,MATCH(I$3,INDIRECT("'DA Injection'!"&amp;"2:2"),0)+1),"$1","")&amp;":"&amp;SUBSTITUTE(ADDRESS(1,MATCH(I$3,INDIRECT("'DA Injection'!"&amp;"2:2"),0)+1),"$1","")),'DA Injection'!$P:$P,"Plan",'DA Injection'!$G:$G,$B70))*$F70</f>
        <v>0</v>
      </c>
      <c r="J70" s="284">
        <f ca="1">(SUMIFS(INDIRECT("'DA Injection'!"&amp;SUBSTITUTE(ADDRESS(1,MATCH(J$3,INDIRECT("'DA Injection'!"&amp;"2:2"),0)),"$1","")&amp;":"&amp;SUBSTITUTE(ADDRESS(1,MATCH(J$3,INDIRECT("'DA Injection'!"&amp;"2:2"),0)),"$1","")),'DA Injection'!$P:$P,"Plan",'DA Injection'!$G:$G,$B70)+SUMIFS(INDIRECT("'DA Injection'!"&amp;SUBSTITUTE(ADDRESS(1,MATCH(J$3,INDIRECT("'DA Injection'!"&amp;"2:2"),0)+1),"$1","")&amp;":"&amp;SUBSTITUTE(ADDRESS(1,MATCH(J$3,INDIRECT("'DA Injection'!"&amp;"2:2"),0)+1),"$1","")),'DA Injection'!$P:$P,"Plan",'DA Injection'!$G:$G,$B70))*$F70</f>
        <v>0</v>
      </c>
      <c r="K70" s="284">
        <f ca="1">(SUMIFS(INDIRECT("'DA Injection'!"&amp;SUBSTITUTE(ADDRESS(1,MATCH(K$3,INDIRECT("'DA Injection'!"&amp;"2:2"),0)),"$1","")&amp;":"&amp;SUBSTITUTE(ADDRESS(1,MATCH(K$3,INDIRECT("'DA Injection'!"&amp;"2:2"),0)),"$1","")),'DA Injection'!$P:$P,"Plan",'DA Injection'!$G:$G,$B70)+SUMIFS(INDIRECT("'DA Injection'!"&amp;SUBSTITUTE(ADDRESS(1,MATCH(K$3,INDIRECT("'DA Injection'!"&amp;"2:2"),0)+1),"$1","")&amp;":"&amp;SUBSTITUTE(ADDRESS(1,MATCH(K$3,INDIRECT("'DA Injection'!"&amp;"2:2"),0)+1),"$1","")),'DA Injection'!$P:$P,"Plan",'DA Injection'!$G:$G,$B70))*$F70</f>
        <v>0</v>
      </c>
      <c r="L70" s="284">
        <f ca="1">(SUMIFS(INDIRECT("'DA Injection'!"&amp;SUBSTITUTE(ADDRESS(1,MATCH(L$3,INDIRECT("'DA Injection'!"&amp;"2:2"),0)),"$1","")&amp;":"&amp;SUBSTITUTE(ADDRESS(1,MATCH(L$3,INDIRECT("'DA Injection'!"&amp;"2:2"),0)),"$1","")),'DA Injection'!$P:$P,"Plan",'DA Injection'!$G:$G,$B70)+SUMIFS(INDIRECT("'DA Injection'!"&amp;SUBSTITUTE(ADDRESS(1,MATCH(L$3,INDIRECT("'DA Injection'!"&amp;"2:2"),0)+1),"$1","")&amp;":"&amp;SUBSTITUTE(ADDRESS(1,MATCH(L$3,INDIRECT("'DA Injection'!"&amp;"2:2"),0)+1),"$1","")),'DA Injection'!$P:$P,"Plan",'DA Injection'!$G:$G,$B70))*$F70</f>
        <v>0</v>
      </c>
      <c r="M70" s="284">
        <f ca="1">(SUMIFS(INDIRECT("'DA Injection'!"&amp;SUBSTITUTE(ADDRESS(1,MATCH(M$3,INDIRECT("'DA Injection'!"&amp;"2:2"),0)),"$1","")&amp;":"&amp;SUBSTITUTE(ADDRESS(1,MATCH(M$3,INDIRECT("'DA Injection'!"&amp;"2:2"),0)),"$1","")),'DA Injection'!$P:$P,"Plan",'DA Injection'!$G:$G,$B70)+SUMIFS(INDIRECT("'DA Injection'!"&amp;SUBSTITUTE(ADDRESS(1,MATCH(M$3,INDIRECT("'DA Injection'!"&amp;"2:2"),0)+1),"$1","")&amp;":"&amp;SUBSTITUTE(ADDRESS(1,MATCH(M$3,INDIRECT("'DA Injection'!"&amp;"2:2"),0)+1),"$1","")),'DA Injection'!$P:$P,"Plan",'DA Injection'!$G:$G,$B70))*$F70</f>
        <v>0</v>
      </c>
      <c r="N70" s="284">
        <f ca="1">(SUMIFS(INDIRECT("'DA Injection'!"&amp;SUBSTITUTE(ADDRESS(1,MATCH(N$3,INDIRECT("'DA Injection'!"&amp;"2:2"),0)),"$1","")&amp;":"&amp;SUBSTITUTE(ADDRESS(1,MATCH(N$3,INDIRECT("'DA Injection'!"&amp;"2:2"),0)),"$1","")),'DA Injection'!$P:$P,"Plan",'DA Injection'!$G:$G,$B70)+SUMIFS(INDIRECT("'DA Injection'!"&amp;SUBSTITUTE(ADDRESS(1,MATCH(N$3,INDIRECT("'DA Injection'!"&amp;"2:2"),0)+1),"$1","")&amp;":"&amp;SUBSTITUTE(ADDRESS(1,MATCH(N$3,INDIRECT("'DA Injection'!"&amp;"2:2"),0)+1),"$1","")),'DA Injection'!$P:$P,"Plan",'DA Injection'!$G:$G,$B70))*$F70</f>
        <v>0</v>
      </c>
      <c r="O70" s="284">
        <f ca="1">(SUMIFS(INDIRECT("'DA Injection'!"&amp;SUBSTITUTE(ADDRESS(1,MATCH(O$3,INDIRECT("'DA Injection'!"&amp;"2:2"),0)),"$1","")&amp;":"&amp;SUBSTITUTE(ADDRESS(1,MATCH(O$3,INDIRECT("'DA Injection'!"&amp;"2:2"),0)),"$1","")),'DA Injection'!$P:$P,"Plan",'DA Injection'!$G:$G,$B70)+SUMIFS(INDIRECT("'DA Injection'!"&amp;SUBSTITUTE(ADDRESS(1,MATCH(O$3,INDIRECT("'DA Injection'!"&amp;"2:2"),0)+1),"$1","")&amp;":"&amp;SUBSTITUTE(ADDRESS(1,MATCH(O$3,INDIRECT("'DA Injection'!"&amp;"2:2"),0)+1),"$1","")),'DA Injection'!$P:$P,"Plan",'DA Injection'!$G:$G,$B70))*$F70</f>
        <v>0</v>
      </c>
      <c r="P70" s="284">
        <f ca="1">(SUMIFS(INDIRECT("'DA Injection'!"&amp;SUBSTITUTE(ADDRESS(1,MATCH(P$3,INDIRECT("'DA Injection'!"&amp;"2:2"),0)),"$1","")&amp;":"&amp;SUBSTITUTE(ADDRESS(1,MATCH(P$3,INDIRECT("'DA Injection'!"&amp;"2:2"),0)),"$1","")),'DA Injection'!$P:$P,"Plan",'DA Injection'!$G:$G,$B70)+SUMIFS(INDIRECT("'DA Injection'!"&amp;SUBSTITUTE(ADDRESS(1,MATCH(P$3,INDIRECT("'DA Injection'!"&amp;"2:2"),0)+1),"$1","")&amp;":"&amp;SUBSTITUTE(ADDRESS(1,MATCH(P$3,INDIRECT("'DA Injection'!"&amp;"2:2"),0)+1),"$1","")),'DA Injection'!$P:$P,"Plan",'DA Injection'!$G:$G,$B70))*$F70</f>
        <v>0</v>
      </c>
      <c r="Q70" s="284">
        <f ca="1">(SUMIFS(INDIRECT("'DA Injection'!"&amp;SUBSTITUTE(ADDRESS(1,MATCH(Q$3,INDIRECT("'DA Injection'!"&amp;"2:2"),0)),"$1","")&amp;":"&amp;SUBSTITUTE(ADDRESS(1,MATCH(Q$3,INDIRECT("'DA Injection'!"&amp;"2:2"),0)),"$1","")),'DA Injection'!$P:$P,"Plan",'DA Injection'!$G:$G,$B70)+SUMIFS(INDIRECT("'DA Injection'!"&amp;SUBSTITUTE(ADDRESS(1,MATCH(Q$3,INDIRECT("'DA Injection'!"&amp;"2:2"),0)+1),"$1","")&amp;":"&amp;SUBSTITUTE(ADDRESS(1,MATCH(Q$3,INDIRECT("'DA Injection'!"&amp;"2:2"),0)+1),"$1","")),'DA Injection'!$P:$P,"Plan",'DA Injection'!$G:$G,$B70))*$F70</f>
        <v>0</v>
      </c>
      <c r="R70" s="284"/>
    </row>
    <row r="71" spans="2:18" ht="25.5" hidden="1">
      <c r="B71" s="282" t="s">
        <v>171</v>
      </c>
      <c r="C71" s="282">
        <v>26</v>
      </c>
      <c r="D71" s="205" t="s">
        <v>1028</v>
      </c>
      <c r="E71" s="205" t="s">
        <v>1029</v>
      </c>
      <c r="F71" s="205">
        <v>1</v>
      </c>
      <c r="G71" s="367">
        <f t="shared" ca="1" si="2"/>
        <v>0</v>
      </c>
      <c r="H71" s="284">
        <f ca="1">(SUMIFS(INDIRECT("'DA Injection'!"&amp;SUBSTITUTE(ADDRESS(1,MATCH(H$3,INDIRECT("'DA Injection'!"&amp;"2:2"),0)),"$1","")&amp;":"&amp;SUBSTITUTE(ADDRESS(1,MATCH(H$3,INDIRECT("'DA Injection'!"&amp;"2:2"),0)),"$1","")),'DA Injection'!$P:$P,"Plan",'DA Injection'!$G:$G,$B71)+SUMIFS(INDIRECT("'DA Injection'!"&amp;SUBSTITUTE(ADDRESS(1,MATCH(H$3,INDIRECT("'DA Injection'!"&amp;"2:2"),0)+1),"$1","")&amp;":"&amp;SUBSTITUTE(ADDRESS(1,MATCH(H$3,INDIRECT("'DA Injection'!"&amp;"2:2"),0)+1),"$1","")),'DA Injection'!$P:$P,"Plan",'DA Injection'!$G:$G,$B71))*$F71</f>
        <v>0</v>
      </c>
      <c r="I71" s="284">
        <f ca="1">(SUMIFS(INDIRECT("'DA Injection'!"&amp;SUBSTITUTE(ADDRESS(1,MATCH(I$3,INDIRECT("'DA Injection'!"&amp;"2:2"),0)),"$1","")&amp;":"&amp;SUBSTITUTE(ADDRESS(1,MATCH(I$3,INDIRECT("'DA Injection'!"&amp;"2:2"),0)),"$1","")),'DA Injection'!$P:$P,"Plan",'DA Injection'!$G:$G,$B71)+SUMIFS(INDIRECT("'DA Injection'!"&amp;SUBSTITUTE(ADDRESS(1,MATCH(I$3,INDIRECT("'DA Injection'!"&amp;"2:2"),0)+1),"$1","")&amp;":"&amp;SUBSTITUTE(ADDRESS(1,MATCH(I$3,INDIRECT("'DA Injection'!"&amp;"2:2"),0)+1),"$1","")),'DA Injection'!$P:$P,"Plan",'DA Injection'!$G:$G,$B71))*$F71</f>
        <v>0</v>
      </c>
      <c r="J71" s="284">
        <f ca="1">(SUMIFS(INDIRECT("'DA Injection'!"&amp;SUBSTITUTE(ADDRESS(1,MATCH(J$3,INDIRECT("'DA Injection'!"&amp;"2:2"),0)),"$1","")&amp;":"&amp;SUBSTITUTE(ADDRESS(1,MATCH(J$3,INDIRECT("'DA Injection'!"&amp;"2:2"),0)),"$1","")),'DA Injection'!$P:$P,"Plan",'DA Injection'!$G:$G,$B71)+SUMIFS(INDIRECT("'DA Injection'!"&amp;SUBSTITUTE(ADDRESS(1,MATCH(J$3,INDIRECT("'DA Injection'!"&amp;"2:2"),0)+1),"$1","")&amp;":"&amp;SUBSTITUTE(ADDRESS(1,MATCH(J$3,INDIRECT("'DA Injection'!"&amp;"2:2"),0)+1),"$1","")),'DA Injection'!$P:$P,"Plan",'DA Injection'!$G:$G,$B71))*$F71</f>
        <v>0</v>
      </c>
      <c r="K71" s="284">
        <f ca="1">(SUMIFS(INDIRECT("'DA Injection'!"&amp;SUBSTITUTE(ADDRESS(1,MATCH(K$3,INDIRECT("'DA Injection'!"&amp;"2:2"),0)),"$1","")&amp;":"&amp;SUBSTITUTE(ADDRESS(1,MATCH(K$3,INDIRECT("'DA Injection'!"&amp;"2:2"),0)),"$1","")),'DA Injection'!$P:$P,"Plan",'DA Injection'!$G:$G,$B71)+SUMIFS(INDIRECT("'DA Injection'!"&amp;SUBSTITUTE(ADDRESS(1,MATCH(K$3,INDIRECT("'DA Injection'!"&amp;"2:2"),0)+1),"$1","")&amp;":"&amp;SUBSTITUTE(ADDRESS(1,MATCH(K$3,INDIRECT("'DA Injection'!"&amp;"2:2"),0)+1),"$1","")),'DA Injection'!$P:$P,"Plan",'DA Injection'!$G:$G,$B71))*$F71</f>
        <v>0</v>
      </c>
      <c r="L71" s="284">
        <f ca="1">(SUMIFS(INDIRECT("'DA Injection'!"&amp;SUBSTITUTE(ADDRESS(1,MATCH(L$3,INDIRECT("'DA Injection'!"&amp;"2:2"),0)),"$1","")&amp;":"&amp;SUBSTITUTE(ADDRESS(1,MATCH(L$3,INDIRECT("'DA Injection'!"&amp;"2:2"),0)),"$1","")),'DA Injection'!$P:$P,"Plan",'DA Injection'!$G:$G,$B71)+SUMIFS(INDIRECT("'DA Injection'!"&amp;SUBSTITUTE(ADDRESS(1,MATCH(L$3,INDIRECT("'DA Injection'!"&amp;"2:2"),0)+1),"$1","")&amp;":"&amp;SUBSTITUTE(ADDRESS(1,MATCH(L$3,INDIRECT("'DA Injection'!"&amp;"2:2"),0)+1),"$1","")),'DA Injection'!$P:$P,"Plan",'DA Injection'!$G:$G,$B71))*$F71</f>
        <v>0</v>
      </c>
      <c r="M71" s="284">
        <f ca="1">(SUMIFS(INDIRECT("'DA Injection'!"&amp;SUBSTITUTE(ADDRESS(1,MATCH(M$3,INDIRECT("'DA Injection'!"&amp;"2:2"),0)),"$1","")&amp;":"&amp;SUBSTITUTE(ADDRESS(1,MATCH(M$3,INDIRECT("'DA Injection'!"&amp;"2:2"),0)),"$1","")),'DA Injection'!$P:$P,"Plan",'DA Injection'!$G:$G,$B71)+SUMIFS(INDIRECT("'DA Injection'!"&amp;SUBSTITUTE(ADDRESS(1,MATCH(M$3,INDIRECT("'DA Injection'!"&amp;"2:2"),0)+1),"$1","")&amp;":"&amp;SUBSTITUTE(ADDRESS(1,MATCH(M$3,INDIRECT("'DA Injection'!"&amp;"2:2"),0)+1),"$1","")),'DA Injection'!$P:$P,"Plan",'DA Injection'!$G:$G,$B71))*$F71</f>
        <v>0</v>
      </c>
      <c r="N71" s="284">
        <f ca="1">(SUMIFS(INDIRECT("'DA Injection'!"&amp;SUBSTITUTE(ADDRESS(1,MATCH(N$3,INDIRECT("'DA Injection'!"&amp;"2:2"),0)),"$1","")&amp;":"&amp;SUBSTITUTE(ADDRESS(1,MATCH(N$3,INDIRECT("'DA Injection'!"&amp;"2:2"),0)),"$1","")),'DA Injection'!$P:$P,"Plan",'DA Injection'!$G:$G,$B71)+SUMIFS(INDIRECT("'DA Injection'!"&amp;SUBSTITUTE(ADDRESS(1,MATCH(N$3,INDIRECT("'DA Injection'!"&amp;"2:2"),0)+1),"$1","")&amp;":"&amp;SUBSTITUTE(ADDRESS(1,MATCH(N$3,INDIRECT("'DA Injection'!"&amp;"2:2"),0)+1),"$1","")),'DA Injection'!$P:$P,"Plan",'DA Injection'!$G:$G,$B71))*$F71</f>
        <v>0</v>
      </c>
      <c r="O71" s="284">
        <f ca="1">(SUMIFS(INDIRECT("'DA Injection'!"&amp;SUBSTITUTE(ADDRESS(1,MATCH(O$3,INDIRECT("'DA Injection'!"&amp;"2:2"),0)),"$1","")&amp;":"&amp;SUBSTITUTE(ADDRESS(1,MATCH(O$3,INDIRECT("'DA Injection'!"&amp;"2:2"),0)),"$1","")),'DA Injection'!$P:$P,"Plan",'DA Injection'!$G:$G,$B71)+SUMIFS(INDIRECT("'DA Injection'!"&amp;SUBSTITUTE(ADDRESS(1,MATCH(O$3,INDIRECT("'DA Injection'!"&amp;"2:2"),0)+1),"$1","")&amp;":"&amp;SUBSTITUTE(ADDRESS(1,MATCH(O$3,INDIRECT("'DA Injection'!"&amp;"2:2"),0)+1),"$1","")),'DA Injection'!$P:$P,"Plan",'DA Injection'!$G:$G,$B71))*$F71</f>
        <v>0</v>
      </c>
      <c r="P71" s="284">
        <f ca="1">(SUMIFS(INDIRECT("'DA Injection'!"&amp;SUBSTITUTE(ADDRESS(1,MATCH(P$3,INDIRECT("'DA Injection'!"&amp;"2:2"),0)),"$1","")&amp;":"&amp;SUBSTITUTE(ADDRESS(1,MATCH(P$3,INDIRECT("'DA Injection'!"&amp;"2:2"),0)),"$1","")),'DA Injection'!$P:$P,"Plan",'DA Injection'!$G:$G,$B71)+SUMIFS(INDIRECT("'DA Injection'!"&amp;SUBSTITUTE(ADDRESS(1,MATCH(P$3,INDIRECT("'DA Injection'!"&amp;"2:2"),0)+1),"$1","")&amp;":"&amp;SUBSTITUTE(ADDRESS(1,MATCH(P$3,INDIRECT("'DA Injection'!"&amp;"2:2"),0)+1),"$1","")),'DA Injection'!$P:$P,"Plan",'DA Injection'!$G:$G,$B71))*$F71</f>
        <v>0</v>
      </c>
      <c r="Q71" s="284">
        <f ca="1">(SUMIFS(INDIRECT("'DA Injection'!"&amp;SUBSTITUTE(ADDRESS(1,MATCH(Q$3,INDIRECT("'DA Injection'!"&amp;"2:2"),0)),"$1","")&amp;":"&amp;SUBSTITUTE(ADDRESS(1,MATCH(Q$3,INDIRECT("'DA Injection'!"&amp;"2:2"),0)),"$1","")),'DA Injection'!$P:$P,"Plan",'DA Injection'!$G:$G,$B71)+SUMIFS(INDIRECT("'DA Injection'!"&amp;SUBSTITUTE(ADDRESS(1,MATCH(Q$3,INDIRECT("'DA Injection'!"&amp;"2:2"),0)+1),"$1","")&amp;":"&amp;SUBSTITUTE(ADDRESS(1,MATCH(Q$3,INDIRECT("'DA Injection'!"&amp;"2:2"),0)+1),"$1","")),'DA Injection'!$P:$P,"Plan",'DA Injection'!$G:$G,$B71))*$F71</f>
        <v>0</v>
      </c>
      <c r="R71" s="284"/>
    </row>
    <row r="72" spans="2:18" hidden="1">
      <c r="B72" s="282" t="s">
        <v>172</v>
      </c>
      <c r="C72" s="282">
        <v>26</v>
      </c>
      <c r="D72" s="205" t="s">
        <v>1026</v>
      </c>
      <c r="E72" s="205" t="s">
        <v>1027</v>
      </c>
      <c r="F72" s="205">
        <v>0.2</v>
      </c>
      <c r="G72" s="367">
        <f t="shared" ca="1" si="2"/>
        <v>0</v>
      </c>
      <c r="H72" s="284">
        <f ca="1">(SUMIFS(INDIRECT("'DA Injection'!"&amp;SUBSTITUTE(ADDRESS(1,MATCH(H$3,INDIRECT("'DA Injection'!"&amp;"2:2"),0)),"$1","")&amp;":"&amp;SUBSTITUTE(ADDRESS(1,MATCH(H$3,INDIRECT("'DA Injection'!"&amp;"2:2"),0)),"$1","")),'DA Injection'!$P:$P,"Plan",'DA Injection'!$G:$G,$B72)+SUMIFS(INDIRECT("'DA Injection'!"&amp;SUBSTITUTE(ADDRESS(1,MATCH(H$3,INDIRECT("'DA Injection'!"&amp;"2:2"),0)+1),"$1","")&amp;":"&amp;SUBSTITUTE(ADDRESS(1,MATCH(H$3,INDIRECT("'DA Injection'!"&amp;"2:2"),0)+1),"$1","")),'DA Injection'!$P:$P,"Plan",'DA Injection'!$G:$G,$B72))*$F72</f>
        <v>0</v>
      </c>
      <c r="I72" s="284">
        <f ca="1">(SUMIFS(INDIRECT("'DA Injection'!"&amp;SUBSTITUTE(ADDRESS(1,MATCH(I$3,INDIRECT("'DA Injection'!"&amp;"2:2"),0)),"$1","")&amp;":"&amp;SUBSTITUTE(ADDRESS(1,MATCH(I$3,INDIRECT("'DA Injection'!"&amp;"2:2"),0)),"$1","")),'DA Injection'!$P:$P,"Plan",'DA Injection'!$G:$G,$B72)+SUMIFS(INDIRECT("'DA Injection'!"&amp;SUBSTITUTE(ADDRESS(1,MATCH(I$3,INDIRECT("'DA Injection'!"&amp;"2:2"),0)+1),"$1","")&amp;":"&amp;SUBSTITUTE(ADDRESS(1,MATCH(I$3,INDIRECT("'DA Injection'!"&amp;"2:2"),0)+1),"$1","")),'DA Injection'!$P:$P,"Plan",'DA Injection'!$G:$G,$B72))*$F72</f>
        <v>0</v>
      </c>
      <c r="J72" s="284">
        <f ca="1">(SUMIFS(INDIRECT("'DA Injection'!"&amp;SUBSTITUTE(ADDRESS(1,MATCH(J$3,INDIRECT("'DA Injection'!"&amp;"2:2"),0)),"$1","")&amp;":"&amp;SUBSTITUTE(ADDRESS(1,MATCH(J$3,INDIRECT("'DA Injection'!"&amp;"2:2"),0)),"$1","")),'DA Injection'!$P:$P,"Plan",'DA Injection'!$G:$G,$B72)+SUMIFS(INDIRECT("'DA Injection'!"&amp;SUBSTITUTE(ADDRESS(1,MATCH(J$3,INDIRECT("'DA Injection'!"&amp;"2:2"),0)+1),"$1","")&amp;":"&amp;SUBSTITUTE(ADDRESS(1,MATCH(J$3,INDIRECT("'DA Injection'!"&amp;"2:2"),0)+1),"$1","")),'DA Injection'!$P:$P,"Plan",'DA Injection'!$G:$G,$B72))*$F72</f>
        <v>0</v>
      </c>
      <c r="K72" s="284">
        <f ca="1">(SUMIFS(INDIRECT("'DA Injection'!"&amp;SUBSTITUTE(ADDRESS(1,MATCH(K$3,INDIRECT("'DA Injection'!"&amp;"2:2"),0)),"$1","")&amp;":"&amp;SUBSTITUTE(ADDRESS(1,MATCH(K$3,INDIRECT("'DA Injection'!"&amp;"2:2"),0)),"$1","")),'DA Injection'!$P:$P,"Plan",'DA Injection'!$G:$G,$B72)+SUMIFS(INDIRECT("'DA Injection'!"&amp;SUBSTITUTE(ADDRESS(1,MATCH(K$3,INDIRECT("'DA Injection'!"&amp;"2:2"),0)+1),"$1","")&amp;":"&amp;SUBSTITUTE(ADDRESS(1,MATCH(K$3,INDIRECT("'DA Injection'!"&amp;"2:2"),0)+1),"$1","")),'DA Injection'!$P:$P,"Plan",'DA Injection'!$G:$G,$B72))*$F72</f>
        <v>0</v>
      </c>
      <c r="L72" s="284">
        <f ca="1">(SUMIFS(INDIRECT("'DA Injection'!"&amp;SUBSTITUTE(ADDRESS(1,MATCH(L$3,INDIRECT("'DA Injection'!"&amp;"2:2"),0)),"$1","")&amp;":"&amp;SUBSTITUTE(ADDRESS(1,MATCH(L$3,INDIRECT("'DA Injection'!"&amp;"2:2"),0)),"$1","")),'DA Injection'!$P:$P,"Plan",'DA Injection'!$G:$G,$B72)+SUMIFS(INDIRECT("'DA Injection'!"&amp;SUBSTITUTE(ADDRESS(1,MATCH(L$3,INDIRECT("'DA Injection'!"&amp;"2:2"),0)+1),"$1","")&amp;":"&amp;SUBSTITUTE(ADDRESS(1,MATCH(L$3,INDIRECT("'DA Injection'!"&amp;"2:2"),0)+1),"$1","")),'DA Injection'!$P:$P,"Plan",'DA Injection'!$G:$G,$B72))*$F72</f>
        <v>0</v>
      </c>
      <c r="M72" s="284">
        <f ca="1">(SUMIFS(INDIRECT("'DA Injection'!"&amp;SUBSTITUTE(ADDRESS(1,MATCH(M$3,INDIRECT("'DA Injection'!"&amp;"2:2"),0)),"$1","")&amp;":"&amp;SUBSTITUTE(ADDRESS(1,MATCH(M$3,INDIRECT("'DA Injection'!"&amp;"2:2"),0)),"$1","")),'DA Injection'!$P:$P,"Plan",'DA Injection'!$G:$G,$B72)+SUMIFS(INDIRECT("'DA Injection'!"&amp;SUBSTITUTE(ADDRESS(1,MATCH(M$3,INDIRECT("'DA Injection'!"&amp;"2:2"),0)+1),"$1","")&amp;":"&amp;SUBSTITUTE(ADDRESS(1,MATCH(M$3,INDIRECT("'DA Injection'!"&amp;"2:2"),0)+1),"$1","")),'DA Injection'!$P:$P,"Plan",'DA Injection'!$G:$G,$B72))*$F72</f>
        <v>0</v>
      </c>
      <c r="N72" s="284">
        <f ca="1">(SUMIFS(INDIRECT("'DA Injection'!"&amp;SUBSTITUTE(ADDRESS(1,MATCH(N$3,INDIRECT("'DA Injection'!"&amp;"2:2"),0)),"$1","")&amp;":"&amp;SUBSTITUTE(ADDRESS(1,MATCH(N$3,INDIRECT("'DA Injection'!"&amp;"2:2"),0)),"$1","")),'DA Injection'!$P:$P,"Plan",'DA Injection'!$G:$G,$B72)+SUMIFS(INDIRECT("'DA Injection'!"&amp;SUBSTITUTE(ADDRESS(1,MATCH(N$3,INDIRECT("'DA Injection'!"&amp;"2:2"),0)+1),"$1","")&amp;":"&amp;SUBSTITUTE(ADDRESS(1,MATCH(N$3,INDIRECT("'DA Injection'!"&amp;"2:2"),0)+1),"$1","")),'DA Injection'!$P:$P,"Plan",'DA Injection'!$G:$G,$B72))*$F72</f>
        <v>0</v>
      </c>
      <c r="O72" s="284">
        <f ca="1">(SUMIFS(INDIRECT("'DA Injection'!"&amp;SUBSTITUTE(ADDRESS(1,MATCH(O$3,INDIRECT("'DA Injection'!"&amp;"2:2"),0)),"$1","")&amp;":"&amp;SUBSTITUTE(ADDRESS(1,MATCH(O$3,INDIRECT("'DA Injection'!"&amp;"2:2"),0)),"$1","")),'DA Injection'!$P:$P,"Plan",'DA Injection'!$G:$G,$B72)+SUMIFS(INDIRECT("'DA Injection'!"&amp;SUBSTITUTE(ADDRESS(1,MATCH(O$3,INDIRECT("'DA Injection'!"&amp;"2:2"),0)+1),"$1","")&amp;":"&amp;SUBSTITUTE(ADDRESS(1,MATCH(O$3,INDIRECT("'DA Injection'!"&amp;"2:2"),0)+1),"$1","")),'DA Injection'!$P:$P,"Plan",'DA Injection'!$G:$G,$B72))*$F72</f>
        <v>0</v>
      </c>
      <c r="P72" s="284">
        <f ca="1">(SUMIFS(INDIRECT("'DA Injection'!"&amp;SUBSTITUTE(ADDRESS(1,MATCH(P$3,INDIRECT("'DA Injection'!"&amp;"2:2"),0)),"$1","")&amp;":"&amp;SUBSTITUTE(ADDRESS(1,MATCH(P$3,INDIRECT("'DA Injection'!"&amp;"2:2"),0)),"$1","")),'DA Injection'!$P:$P,"Plan",'DA Injection'!$G:$G,$B72)+SUMIFS(INDIRECT("'DA Injection'!"&amp;SUBSTITUTE(ADDRESS(1,MATCH(P$3,INDIRECT("'DA Injection'!"&amp;"2:2"),0)+1),"$1","")&amp;":"&amp;SUBSTITUTE(ADDRESS(1,MATCH(P$3,INDIRECT("'DA Injection'!"&amp;"2:2"),0)+1),"$1","")),'DA Injection'!$P:$P,"Plan",'DA Injection'!$G:$G,$B72))*$F72</f>
        <v>0</v>
      </c>
      <c r="Q72" s="284">
        <f ca="1">(SUMIFS(INDIRECT("'DA Injection'!"&amp;SUBSTITUTE(ADDRESS(1,MATCH(Q$3,INDIRECT("'DA Injection'!"&amp;"2:2"),0)),"$1","")&amp;":"&amp;SUBSTITUTE(ADDRESS(1,MATCH(Q$3,INDIRECT("'DA Injection'!"&amp;"2:2"),0)),"$1","")),'DA Injection'!$P:$P,"Plan",'DA Injection'!$G:$G,$B72)+SUMIFS(INDIRECT("'DA Injection'!"&amp;SUBSTITUTE(ADDRESS(1,MATCH(Q$3,INDIRECT("'DA Injection'!"&amp;"2:2"),0)+1),"$1","")&amp;":"&amp;SUBSTITUTE(ADDRESS(1,MATCH(Q$3,INDIRECT("'DA Injection'!"&amp;"2:2"),0)+1),"$1","")),'DA Injection'!$P:$P,"Plan",'DA Injection'!$G:$G,$B72))*$F72</f>
        <v>0</v>
      </c>
      <c r="R72" s="284"/>
    </row>
    <row r="73" spans="2:18" hidden="1">
      <c r="B73" s="203" t="s">
        <v>172</v>
      </c>
      <c r="C73" s="203">
        <v>26</v>
      </c>
      <c r="D73" s="204" t="s">
        <v>1035</v>
      </c>
      <c r="E73" s="204" t="s">
        <v>1036</v>
      </c>
      <c r="F73" s="377">
        <v>30</v>
      </c>
      <c r="G73" s="377">
        <f t="shared" ca="1" si="2"/>
        <v>0</v>
      </c>
      <c r="H73" s="377">
        <f ca="1">(SUMIFS(INDIRECT("'DA Injection'!"&amp;SUBSTITUTE(ADDRESS(1,MATCH(H$3,INDIRECT("'DA Injection'!"&amp;"2:2"),0)),"$1","")&amp;":"&amp;SUBSTITUTE(ADDRESS(1,MATCH(H$3,INDIRECT("'DA Injection'!"&amp;"2:2"),0)),"$1","")),'DA Injection'!$P:$P,"Plan",'DA Injection'!$G:$G,$B73)+SUMIFS(INDIRECT("'DA Injection'!"&amp;SUBSTITUTE(ADDRESS(1,MATCH(H$3,INDIRECT("'DA Injection'!"&amp;"2:2"),0)+1),"$1","")&amp;":"&amp;SUBSTITUTE(ADDRESS(1,MATCH(H$3,INDIRECT("'DA Injection'!"&amp;"2:2"),0)+1),"$1","")),'DA Injection'!$P:$P,"Plan",'DA Injection'!$G:$G,$B73))*$F73</f>
        <v>0</v>
      </c>
      <c r="I73" s="377">
        <f ca="1">(SUMIFS(INDIRECT("'DA Injection'!"&amp;SUBSTITUTE(ADDRESS(1,MATCH(I$3,INDIRECT("'DA Injection'!"&amp;"2:2"),0)),"$1","")&amp;":"&amp;SUBSTITUTE(ADDRESS(1,MATCH(I$3,INDIRECT("'DA Injection'!"&amp;"2:2"),0)),"$1","")),'DA Injection'!$P:$P,"Plan",'DA Injection'!$G:$G,$B73)+SUMIFS(INDIRECT("'DA Injection'!"&amp;SUBSTITUTE(ADDRESS(1,MATCH(I$3,INDIRECT("'DA Injection'!"&amp;"2:2"),0)+1),"$1","")&amp;":"&amp;SUBSTITUTE(ADDRESS(1,MATCH(I$3,INDIRECT("'DA Injection'!"&amp;"2:2"),0)+1),"$1","")),'DA Injection'!$P:$P,"Plan",'DA Injection'!$G:$G,$B73))*$F73</f>
        <v>0</v>
      </c>
      <c r="J73" s="377">
        <f ca="1">(SUMIFS(INDIRECT("'DA Injection'!"&amp;SUBSTITUTE(ADDRESS(1,MATCH(J$3,INDIRECT("'DA Injection'!"&amp;"2:2"),0)),"$1","")&amp;":"&amp;SUBSTITUTE(ADDRESS(1,MATCH(J$3,INDIRECT("'DA Injection'!"&amp;"2:2"),0)),"$1","")),'DA Injection'!$P:$P,"Plan",'DA Injection'!$G:$G,$B73)+SUMIFS(INDIRECT("'DA Injection'!"&amp;SUBSTITUTE(ADDRESS(1,MATCH(J$3,INDIRECT("'DA Injection'!"&amp;"2:2"),0)+1),"$1","")&amp;":"&amp;SUBSTITUTE(ADDRESS(1,MATCH(J$3,INDIRECT("'DA Injection'!"&amp;"2:2"),0)+1),"$1","")),'DA Injection'!$P:$P,"Plan",'DA Injection'!$G:$G,$B73))*$F73</f>
        <v>0</v>
      </c>
      <c r="K73" s="377">
        <f ca="1">(SUMIFS(INDIRECT("'DA Injection'!"&amp;SUBSTITUTE(ADDRESS(1,MATCH(K$3,INDIRECT("'DA Injection'!"&amp;"2:2"),0)),"$1","")&amp;":"&amp;SUBSTITUTE(ADDRESS(1,MATCH(K$3,INDIRECT("'DA Injection'!"&amp;"2:2"),0)),"$1","")),'DA Injection'!$P:$P,"Plan",'DA Injection'!$G:$G,$B73)+SUMIFS(INDIRECT("'DA Injection'!"&amp;SUBSTITUTE(ADDRESS(1,MATCH(K$3,INDIRECT("'DA Injection'!"&amp;"2:2"),0)+1),"$1","")&amp;":"&amp;SUBSTITUTE(ADDRESS(1,MATCH(K$3,INDIRECT("'DA Injection'!"&amp;"2:2"),0)+1),"$1","")),'DA Injection'!$P:$P,"Plan",'DA Injection'!$G:$G,$B73))*$F73</f>
        <v>0</v>
      </c>
      <c r="L73" s="377">
        <f ca="1">(SUMIFS(INDIRECT("'DA Injection'!"&amp;SUBSTITUTE(ADDRESS(1,MATCH(L$3,INDIRECT("'DA Injection'!"&amp;"2:2"),0)),"$1","")&amp;":"&amp;SUBSTITUTE(ADDRESS(1,MATCH(L$3,INDIRECT("'DA Injection'!"&amp;"2:2"),0)),"$1","")),'DA Injection'!$P:$P,"Plan",'DA Injection'!$G:$G,$B73)+SUMIFS(INDIRECT("'DA Injection'!"&amp;SUBSTITUTE(ADDRESS(1,MATCH(L$3,INDIRECT("'DA Injection'!"&amp;"2:2"),0)+1),"$1","")&amp;":"&amp;SUBSTITUTE(ADDRESS(1,MATCH(L$3,INDIRECT("'DA Injection'!"&amp;"2:2"),0)+1),"$1","")),'DA Injection'!$P:$P,"Plan",'DA Injection'!$G:$G,$B73))*$F73</f>
        <v>0</v>
      </c>
      <c r="M73" s="377">
        <f ca="1">(SUMIFS(INDIRECT("'DA Injection'!"&amp;SUBSTITUTE(ADDRESS(1,MATCH(M$3,INDIRECT("'DA Injection'!"&amp;"2:2"),0)),"$1","")&amp;":"&amp;SUBSTITUTE(ADDRESS(1,MATCH(M$3,INDIRECT("'DA Injection'!"&amp;"2:2"),0)),"$1","")),'DA Injection'!$P:$P,"Plan",'DA Injection'!$G:$G,$B73)+SUMIFS(INDIRECT("'DA Injection'!"&amp;SUBSTITUTE(ADDRESS(1,MATCH(M$3,INDIRECT("'DA Injection'!"&amp;"2:2"),0)+1),"$1","")&amp;":"&amp;SUBSTITUTE(ADDRESS(1,MATCH(M$3,INDIRECT("'DA Injection'!"&amp;"2:2"),0)+1),"$1","")),'DA Injection'!$P:$P,"Plan",'DA Injection'!$G:$G,$B73))*$F73</f>
        <v>0</v>
      </c>
      <c r="N73" s="377">
        <f ca="1">(SUMIFS(INDIRECT("'DA Injection'!"&amp;SUBSTITUTE(ADDRESS(1,MATCH(N$3,INDIRECT("'DA Injection'!"&amp;"2:2"),0)),"$1","")&amp;":"&amp;SUBSTITUTE(ADDRESS(1,MATCH(N$3,INDIRECT("'DA Injection'!"&amp;"2:2"),0)),"$1","")),'DA Injection'!$P:$P,"Plan",'DA Injection'!$G:$G,$B73)+SUMIFS(INDIRECT("'DA Injection'!"&amp;SUBSTITUTE(ADDRESS(1,MATCH(N$3,INDIRECT("'DA Injection'!"&amp;"2:2"),0)+1),"$1","")&amp;":"&amp;SUBSTITUTE(ADDRESS(1,MATCH(N$3,INDIRECT("'DA Injection'!"&amp;"2:2"),0)+1),"$1","")),'DA Injection'!$P:$P,"Plan",'DA Injection'!$G:$G,$B73))*$F73</f>
        <v>0</v>
      </c>
      <c r="O73" s="377">
        <f ca="1">(SUMIFS(INDIRECT("'DA Injection'!"&amp;SUBSTITUTE(ADDRESS(1,MATCH(O$3,INDIRECT("'DA Injection'!"&amp;"2:2"),0)),"$1","")&amp;":"&amp;SUBSTITUTE(ADDRESS(1,MATCH(O$3,INDIRECT("'DA Injection'!"&amp;"2:2"),0)),"$1","")),'DA Injection'!$P:$P,"Plan",'DA Injection'!$G:$G,$B73)+SUMIFS(INDIRECT("'DA Injection'!"&amp;SUBSTITUTE(ADDRESS(1,MATCH(O$3,INDIRECT("'DA Injection'!"&amp;"2:2"),0)+1),"$1","")&amp;":"&amp;SUBSTITUTE(ADDRESS(1,MATCH(O$3,INDIRECT("'DA Injection'!"&amp;"2:2"),0)+1),"$1","")),'DA Injection'!$P:$P,"Plan",'DA Injection'!$G:$G,$B73))*$F73</f>
        <v>0</v>
      </c>
      <c r="P73" s="377">
        <f ca="1">(SUMIFS(INDIRECT("'DA Injection'!"&amp;SUBSTITUTE(ADDRESS(1,MATCH(P$3,INDIRECT("'DA Injection'!"&amp;"2:2"),0)),"$1","")&amp;":"&amp;SUBSTITUTE(ADDRESS(1,MATCH(P$3,INDIRECT("'DA Injection'!"&amp;"2:2"),0)),"$1","")),'DA Injection'!$P:$P,"Plan",'DA Injection'!$G:$G,$B73)+SUMIFS(INDIRECT("'DA Injection'!"&amp;SUBSTITUTE(ADDRESS(1,MATCH(P$3,INDIRECT("'DA Injection'!"&amp;"2:2"),0)+1),"$1","")&amp;":"&amp;SUBSTITUTE(ADDRESS(1,MATCH(P$3,INDIRECT("'DA Injection'!"&amp;"2:2"),0)+1),"$1","")),'DA Injection'!$P:$P,"Plan",'DA Injection'!$G:$G,$B73))*$F73</f>
        <v>0</v>
      </c>
      <c r="Q73" s="377">
        <f ca="1">(SUMIFS(INDIRECT("'DA Injection'!"&amp;SUBSTITUTE(ADDRESS(1,MATCH(Q$3,INDIRECT("'DA Injection'!"&amp;"2:2"),0)),"$1","")&amp;":"&amp;SUBSTITUTE(ADDRESS(1,MATCH(Q$3,INDIRECT("'DA Injection'!"&amp;"2:2"),0)),"$1","")),'DA Injection'!$P:$P,"Plan",'DA Injection'!$G:$G,$B73)+SUMIFS(INDIRECT("'DA Injection'!"&amp;SUBSTITUTE(ADDRESS(1,MATCH(Q$3,INDIRECT("'DA Injection'!"&amp;"2:2"),0)+1),"$1","")&amp;":"&amp;SUBSTITUTE(ADDRESS(1,MATCH(Q$3,INDIRECT("'DA Injection'!"&amp;"2:2"),0)+1),"$1","")),'DA Injection'!$P:$P,"Plan",'DA Injection'!$G:$G,$B73))*$F73</f>
        <v>0</v>
      </c>
      <c r="R73" s="377"/>
    </row>
    <row r="74" spans="2:18" hidden="1">
      <c r="B74" s="282" t="s">
        <v>187</v>
      </c>
      <c r="C74" s="282">
        <v>26</v>
      </c>
      <c r="D74" s="205" t="s">
        <v>1026</v>
      </c>
      <c r="E74" s="205" t="s">
        <v>1027</v>
      </c>
      <c r="F74" s="205">
        <v>0.33333333333333331</v>
      </c>
      <c r="G74" s="367">
        <f t="shared" ca="1" si="2"/>
        <v>0</v>
      </c>
      <c r="H74" s="284">
        <f ca="1">(SUMIFS(INDIRECT("'DA Injection'!"&amp;SUBSTITUTE(ADDRESS(1,MATCH(H$3,INDIRECT("'DA Injection'!"&amp;"2:2"),0)),"$1","")&amp;":"&amp;SUBSTITUTE(ADDRESS(1,MATCH(H$3,INDIRECT("'DA Injection'!"&amp;"2:2"),0)),"$1","")),'DA Injection'!$P:$P,"Plan",'DA Injection'!$G:$G,$B74)+SUMIFS(INDIRECT("'DA Injection'!"&amp;SUBSTITUTE(ADDRESS(1,MATCH(H$3,INDIRECT("'DA Injection'!"&amp;"2:2"),0)+1),"$1","")&amp;":"&amp;SUBSTITUTE(ADDRESS(1,MATCH(H$3,INDIRECT("'DA Injection'!"&amp;"2:2"),0)+1),"$1","")),'DA Injection'!$P:$P,"Plan",'DA Injection'!$G:$G,$B74))*$F74</f>
        <v>0</v>
      </c>
      <c r="I74" s="284">
        <f ca="1">(SUMIFS(INDIRECT("'DA Injection'!"&amp;SUBSTITUTE(ADDRESS(1,MATCH(I$3,INDIRECT("'DA Injection'!"&amp;"2:2"),0)),"$1","")&amp;":"&amp;SUBSTITUTE(ADDRESS(1,MATCH(I$3,INDIRECT("'DA Injection'!"&amp;"2:2"),0)),"$1","")),'DA Injection'!$P:$P,"Plan",'DA Injection'!$G:$G,$B74)+SUMIFS(INDIRECT("'DA Injection'!"&amp;SUBSTITUTE(ADDRESS(1,MATCH(I$3,INDIRECT("'DA Injection'!"&amp;"2:2"),0)+1),"$1","")&amp;":"&amp;SUBSTITUTE(ADDRESS(1,MATCH(I$3,INDIRECT("'DA Injection'!"&amp;"2:2"),0)+1),"$1","")),'DA Injection'!$P:$P,"Plan",'DA Injection'!$G:$G,$B74))*$F74</f>
        <v>0</v>
      </c>
      <c r="J74" s="284">
        <f ca="1">(SUMIFS(INDIRECT("'DA Injection'!"&amp;SUBSTITUTE(ADDRESS(1,MATCH(J$3,INDIRECT("'DA Injection'!"&amp;"2:2"),0)),"$1","")&amp;":"&amp;SUBSTITUTE(ADDRESS(1,MATCH(J$3,INDIRECT("'DA Injection'!"&amp;"2:2"),0)),"$1","")),'DA Injection'!$P:$P,"Plan",'DA Injection'!$G:$G,$B74)+SUMIFS(INDIRECT("'DA Injection'!"&amp;SUBSTITUTE(ADDRESS(1,MATCH(J$3,INDIRECT("'DA Injection'!"&amp;"2:2"),0)+1),"$1","")&amp;":"&amp;SUBSTITUTE(ADDRESS(1,MATCH(J$3,INDIRECT("'DA Injection'!"&amp;"2:2"),0)+1),"$1","")),'DA Injection'!$P:$P,"Plan",'DA Injection'!$G:$G,$B74))*$F74</f>
        <v>0</v>
      </c>
      <c r="K74" s="284">
        <f ca="1">(SUMIFS(INDIRECT("'DA Injection'!"&amp;SUBSTITUTE(ADDRESS(1,MATCH(K$3,INDIRECT("'DA Injection'!"&amp;"2:2"),0)),"$1","")&amp;":"&amp;SUBSTITUTE(ADDRESS(1,MATCH(K$3,INDIRECT("'DA Injection'!"&amp;"2:2"),0)),"$1","")),'DA Injection'!$P:$P,"Plan",'DA Injection'!$G:$G,$B74)+SUMIFS(INDIRECT("'DA Injection'!"&amp;SUBSTITUTE(ADDRESS(1,MATCH(K$3,INDIRECT("'DA Injection'!"&amp;"2:2"),0)+1),"$1","")&amp;":"&amp;SUBSTITUTE(ADDRESS(1,MATCH(K$3,INDIRECT("'DA Injection'!"&amp;"2:2"),0)+1),"$1","")),'DA Injection'!$P:$P,"Plan",'DA Injection'!$G:$G,$B74))*$F74</f>
        <v>0</v>
      </c>
      <c r="L74" s="284">
        <f ca="1">(SUMIFS(INDIRECT("'DA Injection'!"&amp;SUBSTITUTE(ADDRESS(1,MATCH(L$3,INDIRECT("'DA Injection'!"&amp;"2:2"),0)),"$1","")&amp;":"&amp;SUBSTITUTE(ADDRESS(1,MATCH(L$3,INDIRECT("'DA Injection'!"&amp;"2:2"),0)),"$1","")),'DA Injection'!$P:$P,"Plan",'DA Injection'!$G:$G,$B74)+SUMIFS(INDIRECT("'DA Injection'!"&amp;SUBSTITUTE(ADDRESS(1,MATCH(L$3,INDIRECT("'DA Injection'!"&amp;"2:2"),0)+1),"$1","")&amp;":"&amp;SUBSTITUTE(ADDRESS(1,MATCH(L$3,INDIRECT("'DA Injection'!"&amp;"2:2"),0)+1),"$1","")),'DA Injection'!$P:$P,"Plan",'DA Injection'!$G:$G,$B74))*$F74</f>
        <v>0</v>
      </c>
      <c r="M74" s="284">
        <f ca="1">(SUMIFS(INDIRECT("'DA Injection'!"&amp;SUBSTITUTE(ADDRESS(1,MATCH(M$3,INDIRECT("'DA Injection'!"&amp;"2:2"),0)),"$1","")&amp;":"&amp;SUBSTITUTE(ADDRESS(1,MATCH(M$3,INDIRECT("'DA Injection'!"&amp;"2:2"),0)),"$1","")),'DA Injection'!$P:$P,"Plan",'DA Injection'!$G:$G,$B74)+SUMIFS(INDIRECT("'DA Injection'!"&amp;SUBSTITUTE(ADDRESS(1,MATCH(M$3,INDIRECT("'DA Injection'!"&amp;"2:2"),0)+1),"$1","")&amp;":"&amp;SUBSTITUTE(ADDRESS(1,MATCH(M$3,INDIRECT("'DA Injection'!"&amp;"2:2"),0)+1),"$1","")),'DA Injection'!$P:$P,"Plan",'DA Injection'!$G:$G,$B74))*$F74</f>
        <v>0</v>
      </c>
      <c r="N74" s="284">
        <f ca="1">(SUMIFS(INDIRECT("'DA Injection'!"&amp;SUBSTITUTE(ADDRESS(1,MATCH(N$3,INDIRECT("'DA Injection'!"&amp;"2:2"),0)),"$1","")&amp;":"&amp;SUBSTITUTE(ADDRESS(1,MATCH(N$3,INDIRECT("'DA Injection'!"&amp;"2:2"),0)),"$1","")),'DA Injection'!$P:$P,"Plan",'DA Injection'!$G:$G,$B74)+SUMIFS(INDIRECT("'DA Injection'!"&amp;SUBSTITUTE(ADDRESS(1,MATCH(N$3,INDIRECT("'DA Injection'!"&amp;"2:2"),0)+1),"$1","")&amp;":"&amp;SUBSTITUTE(ADDRESS(1,MATCH(N$3,INDIRECT("'DA Injection'!"&amp;"2:2"),0)+1),"$1","")),'DA Injection'!$P:$P,"Plan",'DA Injection'!$G:$G,$B74))*$F74</f>
        <v>0</v>
      </c>
      <c r="O74" s="284">
        <f ca="1">(SUMIFS(INDIRECT("'DA Injection'!"&amp;SUBSTITUTE(ADDRESS(1,MATCH(O$3,INDIRECT("'DA Injection'!"&amp;"2:2"),0)),"$1","")&amp;":"&amp;SUBSTITUTE(ADDRESS(1,MATCH(O$3,INDIRECT("'DA Injection'!"&amp;"2:2"),0)),"$1","")),'DA Injection'!$P:$P,"Plan",'DA Injection'!$G:$G,$B74)+SUMIFS(INDIRECT("'DA Injection'!"&amp;SUBSTITUTE(ADDRESS(1,MATCH(O$3,INDIRECT("'DA Injection'!"&amp;"2:2"),0)+1),"$1","")&amp;":"&amp;SUBSTITUTE(ADDRESS(1,MATCH(O$3,INDIRECT("'DA Injection'!"&amp;"2:2"),0)+1),"$1","")),'DA Injection'!$P:$P,"Plan",'DA Injection'!$G:$G,$B74))*$F74</f>
        <v>0</v>
      </c>
      <c r="P74" s="284">
        <f ca="1">(SUMIFS(INDIRECT("'DA Injection'!"&amp;SUBSTITUTE(ADDRESS(1,MATCH(P$3,INDIRECT("'DA Injection'!"&amp;"2:2"),0)),"$1","")&amp;":"&amp;SUBSTITUTE(ADDRESS(1,MATCH(P$3,INDIRECT("'DA Injection'!"&amp;"2:2"),0)),"$1","")),'DA Injection'!$P:$P,"Plan",'DA Injection'!$G:$G,$B74)+SUMIFS(INDIRECT("'DA Injection'!"&amp;SUBSTITUTE(ADDRESS(1,MATCH(P$3,INDIRECT("'DA Injection'!"&amp;"2:2"),0)+1),"$1","")&amp;":"&amp;SUBSTITUTE(ADDRESS(1,MATCH(P$3,INDIRECT("'DA Injection'!"&amp;"2:2"),0)+1),"$1","")),'DA Injection'!$P:$P,"Plan",'DA Injection'!$G:$G,$B74))*$F74</f>
        <v>0</v>
      </c>
      <c r="Q74" s="284">
        <f ca="1">(SUMIFS(INDIRECT("'DA Injection'!"&amp;SUBSTITUTE(ADDRESS(1,MATCH(Q$3,INDIRECT("'DA Injection'!"&amp;"2:2"),0)),"$1","")&amp;":"&amp;SUBSTITUTE(ADDRESS(1,MATCH(Q$3,INDIRECT("'DA Injection'!"&amp;"2:2"),0)),"$1","")),'DA Injection'!$P:$P,"Plan",'DA Injection'!$G:$G,$B74)+SUMIFS(INDIRECT("'DA Injection'!"&amp;SUBSTITUTE(ADDRESS(1,MATCH(Q$3,INDIRECT("'DA Injection'!"&amp;"2:2"),0)+1),"$1","")&amp;":"&amp;SUBSTITUTE(ADDRESS(1,MATCH(Q$3,INDIRECT("'DA Injection'!"&amp;"2:2"),0)+1),"$1","")),'DA Injection'!$P:$P,"Plan",'DA Injection'!$G:$G,$B74))*$F74</f>
        <v>0</v>
      </c>
      <c r="R74" s="284"/>
    </row>
    <row r="75" spans="2:18" ht="25.5" hidden="1">
      <c r="B75" s="282" t="s">
        <v>187</v>
      </c>
      <c r="C75" s="282">
        <v>26</v>
      </c>
      <c r="D75" s="205" t="s">
        <v>1033</v>
      </c>
      <c r="E75" s="205" t="s">
        <v>1034</v>
      </c>
      <c r="F75" s="205">
        <v>1</v>
      </c>
      <c r="G75" s="367">
        <f t="shared" ca="1" si="2"/>
        <v>0</v>
      </c>
      <c r="H75" s="284">
        <f ca="1">(SUMIFS(INDIRECT("'DA Injection'!"&amp;SUBSTITUTE(ADDRESS(1,MATCH(H$3,INDIRECT("'DA Injection'!"&amp;"2:2"),0)),"$1","")&amp;":"&amp;SUBSTITUTE(ADDRESS(1,MATCH(H$3,INDIRECT("'DA Injection'!"&amp;"2:2"),0)),"$1","")),'DA Injection'!$P:$P,"Plan",'DA Injection'!$G:$G,$B75)+SUMIFS(INDIRECT("'DA Injection'!"&amp;SUBSTITUTE(ADDRESS(1,MATCH(H$3,INDIRECT("'DA Injection'!"&amp;"2:2"),0)+1),"$1","")&amp;":"&amp;SUBSTITUTE(ADDRESS(1,MATCH(H$3,INDIRECT("'DA Injection'!"&amp;"2:2"),0)+1),"$1","")),'DA Injection'!$P:$P,"Plan",'DA Injection'!$G:$G,$B75))*$F75</f>
        <v>0</v>
      </c>
      <c r="I75" s="284">
        <f ca="1">(SUMIFS(INDIRECT("'DA Injection'!"&amp;SUBSTITUTE(ADDRESS(1,MATCH(I$3,INDIRECT("'DA Injection'!"&amp;"2:2"),0)),"$1","")&amp;":"&amp;SUBSTITUTE(ADDRESS(1,MATCH(I$3,INDIRECT("'DA Injection'!"&amp;"2:2"),0)),"$1","")),'DA Injection'!$P:$P,"Plan",'DA Injection'!$G:$G,$B75)+SUMIFS(INDIRECT("'DA Injection'!"&amp;SUBSTITUTE(ADDRESS(1,MATCH(I$3,INDIRECT("'DA Injection'!"&amp;"2:2"),0)+1),"$1","")&amp;":"&amp;SUBSTITUTE(ADDRESS(1,MATCH(I$3,INDIRECT("'DA Injection'!"&amp;"2:2"),0)+1),"$1","")),'DA Injection'!$P:$P,"Plan",'DA Injection'!$G:$G,$B75))*$F75</f>
        <v>0</v>
      </c>
      <c r="J75" s="284">
        <f ca="1">(SUMIFS(INDIRECT("'DA Injection'!"&amp;SUBSTITUTE(ADDRESS(1,MATCH(J$3,INDIRECT("'DA Injection'!"&amp;"2:2"),0)),"$1","")&amp;":"&amp;SUBSTITUTE(ADDRESS(1,MATCH(J$3,INDIRECT("'DA Injection'!"&amp;"2:2"),0)),"$1","")),'DA Injection'!$P:$P,"Plan",'DA Injection'!$G:$G,$B75)+SUMIFS(INDIRECT("'DA Injection'!"&amp;SUBSTITUTE(ADDRESS(1,MATCH(J$3,INDIRECT("'DA Injection'!"&amp;"2:2"),0)+1),"$1","")&amp;":"&amp;SUBSTITUTE(ADDRESS(1,MATCH(J$3,INDIRECT("'DA Injection'!"&amp;"2:2"),0)+1),"$1","")),'DA Injection'!$P:$P,"Plan",'DA Injection'!$G:$G,$B75))*$F75</f>
        <v>0</v>
      </c>
      <c r="K75" s="284">
        <f ca="1">(SUMIFS(INDIRECT("'DA Injection'!"&amp;SUBSTITUTE(ADDRESS(1,MATCH(K$3,INDIRECT("'DA Injection'!"&amp;"2:2"),0)),"$1","")&amp;":"&amp;SUBSTITUTE(ADDRESS(1,MATCH(K$3,INDIRECT("'DA Injection'!"&amp;"2:2"),0)),"$1","")),'DA Injection'!$P:$P,"Plan",'DA Injection'!$G:$G,$B75)+SUMIFS(INDIRECT("'DA Injection'!"&amp;SUBSTITUTE(ADDRESS(1,MATCH(K$3,INDIRECT("'DA Injection'!"&amp;"2:2"),0)+1),"$1","")&amp;":"&amp;SUBSTITUTE(ADDRESS(1,MATCH(K$3,INDIRECT("'DA Injection'!"&amp;"2:2"),0)+1),"$1","")),'DA Injection'!$P:$P,"Plan",'DA Injection'!$G:$G,$B75))*$F75</f>
        <v>0</v>
      </c>
      <c r="L75" s="284">
        <f ca="1">(SUMIFS(INDIRECT("'DA Injection'!"&amp;SUBSTITUTE(ADDRESS(1,MATCH(L$3,INDIRECT("'DA Injection'!"&amp;"2:2"),0)),"$1","")&amp;":"&amp;SUBSTITUTE(ADDRESS(1,MATCH(L$3,INDIRECT("'DA Injection'!"&amp;"2:2"),0)),"$1","")),'DA Injection'!$P:$P,"Plan",'DA Injection'!$G:$G,$B75)+SUMIFS(INDIRECT("'DA Injection'!"&amp;SUBSTITUTE(ADDRESS(1,MATCH(L$3,INDIRECT("'DA Injection'!"&amp;"2:2"),0)+1),"$1","")&amp;":"&amp;SUBSTITUTE(ADDRESS(1,MATCH(L$3,INDIRECT("'DA Injection'!"&amp;"2:2"),0)+1),"$1","")),'DA Injection'!$P:$P,"Plan",'DA Injection'!$G:$G,$B75))*$F75</f>
        <v>0</v>
      </c>
      <c r="M75" s="284">
        <f ca="1">(SUMIFS(INDIRECT("'DA Injection'!"&amp;SUBSTITUTE(ADDRESS(1,MATCH(M$3,INDIRECT("'DA Injection'!"&amp;"2:2"),0)),"$1","")&amp;":"&amp;SUBSTITUTE(ADDRESS(1,MATCH(M$3,INDIRECT("'DA Injection'!"&amp;"2:2"),0)),"$1","")),'DA Injection'!$P:$P,"Plan",'DA Injection'!$G:$G,$B75)+SUMIFS(INDIRECT("'DA Injection'!"&amp;SUBSTITUTE(ADDRESS(1,MATCH(M$3,INDIRECT("'DA Injection'!"&amp;"2:2"),0)+1),"$1","")&amp;":"&amp;SUBSTITUTE(ADDRESS(1,MATCH(M$3,INDIRECT("'DA Injection'!"&amp;"2:2"),0)+1),"$1","")),'DA Injection'!$P:$P,"Plan",'DA Injection'!$G:$G,$B75))*$F75</f>
        <v>0</v>
      </c>
      <c r="N75" s="284">
        <f ca="1">(SUMIFS(INDIRECT("'DA Injection'!"&amp;SUBSTITUTE(ADDRESS(1,MATCH(N$3,INDIRECT("'DA Injection'!"&amp;"2:2"),0)),"$1","")&amp;":"&amp;SUBSTITUTE(ADDRESS(1,MATCH(N$3,INDIRECT("'DA Injection'!"&amp;"2:2"),0)),"$1","")),'DA Injection'!$P:$P,"Plan",'DA Injection'!$G:$G,$B75)+SUMIFS(INDIRECT("'DA Injection'!"&amp;SUBSTITUTE(ADDRESS(1,MATCH(N$3,INDIRECT("'DA Injection'!"&amp;"2:2"),0)+1),"$1","")&amp;":"&amp;SUBSTITUTE(ADDRESS(1,MATCH(N$3,INDIRECT("'DA Injection'!"&amp;"2:2"),0)+1),"$1","")),'DA Injection'!$P:$P,"Plan",'DA Injection'!$G:$G,$B75))*$F75</f>
        <v>0</v>
      </c>
      <c r="O75" s="284">
        <f ca="1">(SUMIFS(INDIRECT("'DA Injection'!"&amp;SUBSTITUTE(ADDRESS(1,MATCH(O$3,INDIRECT("'DA Injection'!"&amp;"2:2"),0)),"$1","")&amp;":"&amp;SUBSTITUTE(ADDRESS(1,MATCH(O$3,INDIRECT("'DA Injection'!"&amp;"2:2"),0)),"$1","")),'DA Injection'!$P:$P,"Plan",'DA Injection'!$G:$G,$B75)+SUMIFS(INDIRECT("'DA Injection'!"&amp;SUBSTITUTE(ADDRESS(1,MATCH(O$3,INDIRECT("'DA Injection'!"&amp;"2:2"),0)+1),"$1","")&amp;":"&amp;SUBSTITUTE(ADDRESS(1,MATCH(O$3,INDIRECT("'DA Injection'!"&amp;"2:2"),0)+1),"$1","")),'DA Injection'!$P:$P,"Plan",'DA Injection'!$G:$G,$B75))*$F75</f>
        <v>0</v>
      </c>
      <c r="P75" s="284">
        <f ca="1">(SUMIFS(INDIRECT("'DA Injection'!"&amp;SUBSTITUTE(ADDRESS(1,MATCH(P$3,INDIRECT("'DA Injection'!"&amp;"2:2"),0)),"$1","")&amp;":"&amp;SUBSTITUTE(ADDRESS(1,MATCH(P$3,INDIRECT("'DA Injection'!"&amp;"2:2"),0)),"$1","")),'DA Injection'!$P:$P,"Plan",'DA Injection'!$G:$G,$B75)+SUMIFS(INDIRECT("'DA Injection'!"&amp;SUBSTITUTE(ADDRESS(1,MATCH(P$3,INDIRECT("'DA Injection'!"&amp;"2:2"),0)+1),"$1","")&amp;":"&amp;SUBSTITUTE(ADDRESS(1,MATCH(P$3,INDIRECT("'DA Injection'!"&amp;"2:2"),0)+1),"$1","")),'DA Injection'!$P:$P,"Plan",'DA Injection'!$G:$G,$B75))*$F75</f>
        <v>0</v>
      </c>
      <c r="Q75" s="284">
        <f ca="1">(SUMIFS(INDIRECT("'DA Injection'!"&amp;SUBSTITUTE(ADDRESS(1,MATCH(Q$3,INDIRECT("'DA Injection'!"&amp;"2:2"),0)),"$1","")&amp;":"&amp;SUBSTITUTE(ADDRESS(1,MATCH(Q$3,INDIRECT("'DA Injection'!"&amp;"2:2"),0)),"$1","")),'DA Injection'!$P:$P,"Plan",'DA Injection'!$G:$G,$B75)+SUMIFS(INDIRECT("'DA Injection'!"&amp;SUBSTITUTE(ADDRESS(1,MATCH(Q$3,INDIRECT("'DA Injection'!"&amp;"2:2"),0)+1),"$1","")&amp;":"&amp;SUBSTITUTE(ADDRESS(1,MATCH(Q$3,INDIRECT("'DA Injection'!"&amp;"2:2"),0)+1),"$1","")),'DA Injection'!$P:$P,"Plan",'DA Injection'!$G:$G,$B75))*$F75</f>
        <v>0</v>
      </c>
      <c r="R75" s="284"/>
    </row>
    <row r="76" spans="2:18" hidden="1">
      <c r="B76" s="282" t="s">
        <v>59</v>
      </c>
      <c r="C76" s="282">
        <v>26</v>
      </c>
      <c r="D76" s="205" t="s">
        <v>1026</v>
      </c>
      <c r="E76" s="205" t="s">
        <v>1027</v>
      </c>
      <c r="F76" s="205">
        <v>0.1111111111111111</v>
      </c>
      <c r="G76" s="367">
        <f t="shared" ca="1" si="2"/>
        <v>919.40298507462694</v>
      </c>
      <c r="H76" s="284">
        <f ca="1">(SUMIFS(INDIRECT("'DA Injection'!"&amp;SUBSTITUTE(ADDRESS(1,MATCH(H$3,INDIRECT("'DA Injection'!"&amp;"2:2"),0)),"$1","")&amp;":"&amp;SUBSTITUTE(ADDRESS(1,MATCH(H$3,INDIRECT("'DA Injection'!"&amp;"2:2"),0)),"$1","")),'DA Injection'!$P:$P,"Plan",'DA Injection'!$G:$G,$B76)+SUMIFS(INDIRECT("'DA Injection'!"&amp;SUBSTITUTE(ADDRESS(1,MATCH(H$3,INDIRECT("'DA Injection'!"&amp;"2:2"),0)+1),"$1","")&amp;":"&amp;SUBSTITUTE(ADDRESS(1,MATCH(H$3,INDIRECT("'DA Injection'!"&amp;"2:2"),0)+1),"$1","")),'DA Injection'!$P:$P,"Plan",'DA Injection'!$G:$G,$B76))*$F76</f>
        <v>0</v>
      </c>
      <c r="I76" s="284">
        <f ca="1">(SUMIFS(INDIRECT("'DA Injection'!"&amp;SUBSTITUTE(ADDRESS(1,MATCH(I$3,INDIRECT("'DA Injection'!"&amp;"2:2"),0)),"$1","")&amp;":"&amp;SUBSTITUTE(ADDRESS(1,MATCH(I$3,INDIRECT("'DA Injection'!"&amp;"2:2"),0)),"$1","")),'DA Injection'!$P:$P,"Plan",'DA Injection'!$G:$G,$B76)+SUMIFS(INDIRECT("'DA Injection'!"&amp;SUBSTITUTE(ADDRESS(1,MATCH(I$3,INDIRECT("'DA Injection'!"&amp;"2:2"),0)+1),"$1","")&amp;":"&amp;SUBSTITUTE(ADDRESS(1,MATCH(I$3,INDIRECT("'DA Injection'!"&amp;"2:2"),0)+1),"$1","")),'DA Injection'!$P:$P,"Plan",'DA Injection'!$G:$G,$B76))*$F76</f>
        <v>0</v>
      </c>
      <c r="J76" s="284">
        <f ca="1">(SUMIFS(INDIRECT("'DA Injection'!"&amp;SUBSTITUTE(ADDRESS(1,MATCH(J$3,INDIRECT("'DA Injection'!"&amp;"2:2"),0)),"$1","")&amp;":"&amp;SUBSTITUTE(ADDRESS(1,MATCH(J$3,INDIRECT("'DA Injection'!"&amp;"2:2"),0)),"$1","")),'DA Injection'!$P:$P,"Plan",'DA Injection'!$G:$G,$B76)+SUMIFS(INDIRECT("'DA Injection'!"&amp;SUBSTITUTE(ADDRESS(1,MATCH(J$3,INDIRECT("'DA Injection'!"&amp;"2:2"),0)+1),"$1","")&amp;":"&amp;SUBSTITUTE(ADDRESS(1,MATCH(J$3,INDIRECT("'DA Injection'!"&amp;"2:2"),0)+1),"$1","")),'DA Injection'!$P:$P,"Plan",'DA Injection'!$G:$G,$B76))*$F76</f>
        <v>0</v>
      </c>
      <c r="K76" s="284">
        <f ca="1">(SUMIFS(INDIRECT("'DA Injection'!"&amp;SUBSTITUTE(ADDRESS(1,MATCH(K$3,INDIRECT("'DA Injection'!"&amp;"2:2"),0)),"$1","")&amp;":"&amp;SUBSTITUTE(ADDRESS(1,MATCH(K$3,INDIRECT("'DA Injection'!"&amp;"2:2"),0)),"$1","")),'DA Injection'!$P:$P,"Plan",'DA Injection'!$G:$G,$B76)+SUMIFS(INDIRECT("'DA Injection'!"&amp;SUBSTITUTE(ADDRESS(1,MATCH(K$3,INDIRECT("'DA Injection'!"&amp;"2:2"),0)+1),"$1","")&amp;":"&amp;SUBSTITUTE(ADDRESS(1,MATCH(K$3,INDIRECT("'DA Injection'!"&amp;"2:2"),0)+1),"$1","")),'DA Injection'!$P:$P,"Plan",'DA Injection'!$G:$G,$B76))*$F76</f>
        <v>262.68656716417911</v>
      </c>
      <c r="L76" s="284">
        <f ca="1">(SUMIFS(INDIRECT("'DA Injection'!"&amp;SUBSTITUTE(ADDRESS(1,MATCH(L$3,INDIRECT("'DA Injection'!"&amp;"2:2"),0)),"$1","")&amp;":"&amp;SUBSTITUTE(ADDRESS(1,MATCH(L$3,INDIRECT("'DA Injection'!"&amp;"2:2"),0)),"$1","")),'DA Injection'!$P:$P,"Plan",'DA Injection'!$G:$G,$B76)+SUMIFS(INDIRECT("'DA Injection'!"&amp;SUBSTITUTE(ADDRESS(1,MATCH(L$3,INDIRECT("'DA Injection'!"&amp;"2:2"),0)+1),"$1","")&amp;":"&amp;SUBSTITUTE(ADDRESS(1,MATCH(L$3,INDIRECT("'DA Injection'!"&amp;"2:2"),0)+1),"$1","")),'DA Injection'!$P:$P,"Plan",'DA Injection'!$G:$G,$B76))*$F76</f>
        <v>262.68656716417911</v>
      </c>
      <c r="M76" s="284">
        <f ca="1">(SUMIFS(INDIRECT("'DA Injection'!"&amp;SUBSTITUTE(ADDRESS(1,MATCH(M$3,INDIRECT("'DA Injection'!"&amp;"2:2"),0)),"$1","")&amp;":"&amp;SUBSTITUTE(ADDRESS(1,MATCH(M$3,INDIRECT("'DA Injection'!"&amp;"2:2"),0)),"$1","")),'DA Injection'!$P:$P,"Plan",'DA Injection'!$G:$G,$B76)+SUMIFS(INDIRECT("'DA Injection'!"&amp;SUBSTITUTE(ADDRESS(1,MATCH(M$3,INDIRECT("'DA Injection'!"&amp;"2:2"),0)+1),"$1","")&amp;":"&amp;SUBSTITUTE(ADDRESS(1,MATCH(M$3,INDIRECT("'DA Injection'!"&amp;"2:2"),0)+1),"$1","")),'DA Injection'!$P:$P,"Plan",'DA Injection'!$G:$G,$B76))*$F76</f>
        <v>262.68656716417911</v>
      </c>
      <c r="N76" s="284">
        <f ca="1">(SUMIFS(INDIRECT("'DA Injection'!"&amp;SUBSTITUTE(ADDRESS(1,MATCH(N$3,INDIRECT("'DA Injection'!"&amp;"2:2"),0)),"$1","")&amp;":"&amp;SUBSTITUTE(ADDRESS(1,MATCH(N$3,INDIRECT("'DA Injection'!"&amp;"2:2"),0)),"$1","")),'DA Injection'!$P:$P,"Plan",'DA Injection'!$G:$G,$B76)+SUMIFS(INDIRECT("'DA Injection'!"&amp;SUBSTITUTE(ADDRESS(1,MATCH(N$3,INDIRECT("'DA Injection'!"&amp;"2:2"),0)+1),"$1","")&amp;":"&amp;SUBSTITUTE(ADDRESS(1,MATCH(N$3,INDIRECT("'DA Injection'!"&amp;"2:2"),0)+1),"$1","")),'DA Injection'!$P:$P,"Plan",'DA Injection'!$G:$G,$B76))*$F76</f>
        <v>131.34328358208955</v>
      </c>
      <c r="O76" s="284">
        <f ca="1">(SUMIFS(INDIRECT("'DA Injection'!"&amp;SUBSTITUTE(ADDRESS(1,MATCH(O$3,INDIRECT("'DA Injection'!"&amp;"2:2"),0)),"$1","")&amp;":"&amp;SUBSTITUTE(ADDRESS(1,MATCH(O$3,INDIRECT("'DA Injection'!"&amp;"2:2"),0)),"$1","")),'DA Injection'!$P:$P,"Plan",'DA Injection'!$G:$G,$B76)+SUMIFS(INDIRECT("'DA Injection'!"&amp;SUBSTITUTE(ADDRESS(1,MATCH(O$3,INDIRECT("'DA Injection'!"&amp;"2:2"),0)+1),"$1","")&amp;":"&amp;SUBSTITUTE(ADDRESS(1,MATCH(O$3,INDIRECT("'DA Injection'!"&amp;"2:2"),0)+1),"$1","")),'DA Injection'!$P:$P,"Plan",'DA Injection'!$G:$G,$B76))*$F76</f>
        <v>0</v>
      </c>
      <c r="P76" s="284">
        <f ca="1">(SUMIFS(INDIRECT("'DA Injection'!"&amp;SUBSTITUTE(ADDRESS(1,MATCH(P$3,INDIRECT("'DA Injection'!"&amp;"2:2"),0)),"$1","")&amp;":"&amp;SUBSTITUTE(ADDRESS(1,MATCH(P$3,INDIRECT("'DA Injection'!"&amp;"2:2"),0)),"$1","")),'DA Injection'!$P:$P,"Plan",'DA Injection'!$G:$G,$B76)+SUMIFS(INDIRECT("'DA Injection'!"&amp;SUBSTITUTE(ADDRESS(1,MATCH(P$3,INDIRECT("'DA Injection'!"&amp;"2:2"),0)+1),"$1","")&amp;":"&amp;SUBSTITUTE(ADDRESS(1,MATCH(P$3,INDIRECT("'DA Injection'!"&amp;"2:2"),0)+1),"$1","")),'DA Injection'!$P:$P,"Plan",'DA Injection'!$G:$G,$B76))*$F76</f>
        <v>0</v>
      </c>
      <c r="Q76" s="284">
        <f ca="1">(SUMIFS(INDIRECT("'DA Injection'!"&amp;SUBSTITUTE(ADDRESS(1,MATCH(Q$3,INDIRECT("'DA Injection'!"&amp;"2:2"),0)),"$1","")&amp;":"&amp;SUBSTITUTE(ADDRESS(1,MATCH(Q$3,INDIRECT("'DA Injection'!"&amp;"2:2"),0)),"$1","")),'DA Injection'!$P:$P,"Plan",'DA Injection'!$G:$G,$B76)+SUMIFS(INDIRECT("'DA Injection'!"&amp;SUBSTITUTE(ADDRESS(1,MATCH(Q$3,INDIRECT("'DA Injection'!"&amp;"2:2"),0)+1),"$1","")&amp;":"&amp;SUBSTITUTE(ADDRESS(1,MATCH(Q$3,INDIRECT("'DA Injection'!"&amp;"2:2"),0)+1),"$1","")),'DA Injection'!$P:$P,"Plan",'DA Injection'!$G:$G,$B76))*$F76</f>
        <v>0</v>
      </c>
      <c r="R76" s="284"/>
    </row>
    <row r="77" spans="2:18" ht="25.5" hidden="1">
      <c r="B77" s="282" t="s">
        <v>59</v>
      </c>
      <c r="C77" s="282">
        <v>26</v>
      </c>
      <c r="D77" s="205" t="s">
        <v>1033</v>
      </c>
      <c r="E77" s="205" t="s">
        <v>1034</v>
      </c>
      <c r="F77" s="205">
        <v>0.1111111111111111</v>
      </c>
      <c r="G77" s="367">
        <f t="shared" ca="1" si="2"/>
        <v>919.40298507462694</v>
      </c>
      <c r="H77" s="284">
        <f ca="1">(SUMIFS(INDIRECT("'DA Injection'!"&amp;SUBSTITUTE(ADDRESS(1,MATCH(H$3,INDIRECT("'DA Injection'!"&amp;"2:2"),0)),"$1","")&amp;":"&amp;SUBSTITUTE(ADDRESS(1,MATCH(H$3,INDIRECT("'DA Injection'!"&amp;"2:2"),0)),"$1","")),'DA Injection'!$P:$P,"Plan",'DA Injection'!$G:$G,$B77)+SUMIFS(INDIRECT("'DA Injection'!"&amp;SUBSTITUTE(ADDRESS(1,MATCH(H$3,INDIRECT("'DA Injection'!"&amp;"2:2"),0)+1),"$1","")&amp;":"&amp;SUBSTITUTE(ADDRESS(1,MATCH(H$3,INDIRECT("'DA Injection'!"&amp;"2:2"),0)+1),"$1","")),'DA Injection'!$P:$P,"Plan",'DA Injection'!$G:$G,$B77))*$F77</f>
        <v>0</v>
      </c>
      <c r="I77" s="284">
        <f ca="1">(SUMIFS(INDIRECT("'DA Injection'!"&amp;SUBSTITUTE(ADDRESS(1,MATCH(I$3,INDIRECT("'DA Injection'!"&amp;"2:2"),0)),"$1","")&amp;":"&amp;SUBSTITUTE(ADDRESS(1,MATCH(I$3,INDIRECT("'DA Injection'!"&amp;"2:2"),0)),"$1","")),'DA Injection'!$P:$P,"Plan",'DA Injection'!$G:$G,$B77)+SUMIFS(INDIRECT("'DA Injection'!"&amp;SUBSTITUTE(ADDRESS(1,MATCH(I$3,INDIRECT("'DA Injection'!"&amp;"2:2"),0)+1),"$1","")&amp;":"&amp;SUBSTITUTE(ADDRESS(1,MATCH(I$3,INDIRECT("'DA Injection'!"&amp;"2:2"),0)+1),"$1","")),'DA Injection'!$P:$P,"Plan",'DA Injection'!$G:$G,$B77))*$F77</f>
        <v>0</v>
      </c>
      <c r="J77" s="284">
        <f ca="1">(SUMIFS(INDIRECT("'DA Injection'!"&amp;SUBSTITUTE(ADDRESS(1,MATCH(J$3,INDIRECT("'DA Injection'!"&amp;"2:2"),0)),"$1","")&amp;":"&amp;SUBSTITUTE(ADDRESS(1,MATCH(J$3,INDIRECT("'DA Injection'!"&amp;"2:2"),0)),"$1","")),'DA Injection'!$P:$P,"Plan",'DA Injection'!$G:$G,$B77)+SUMIFS(INDIRECT("'DA Injection'!"&amp;SUBSTITUTE(ADDRESS(1,MATCH(J$3,INDIRECT("'DA Injection'!"&amp;"2:2"),0)+1),"$1","")&amp;":"&amp;SUBSTITUTE(ADDRESS(1,MATCH(J$3,INDIRECT("'DA Injection'!"&amp;"2:2"),0)+1),"$1","")),'DA Injection'!$P:$P,"Plan",'DA Injection'!$G:$G,$B77))*$F77</f>
        <v>0</v>
      </c>
      <c r="K77" s="284">
        <f ca="1">(SUMIFS(INDIRECT("'DA Injection'!"&amp;SUBSTITUTE(ADDRESS(1,MATCH(K$3,INDIRECT("'DA Injection'!"&amp;"2:2"),0)),"$1","")&amp;":"&amp;SUBSTITUTE(ADDRESS(1,MATCH(K$3,INDIRECT("'DA Injection'!"&amp;"2:2"),0)),"$1","")),'DA Injection'!$P:$P,"Plan",'DA Injection'!$G:$G,$B77)+SUMIFS(INDIRECT("'DA Injection'!"&amp;SUBSTITUTE(ADDRESS(1,MATCH(K$3,INDIRECT("'DA Injection'!"&amp;"2:2"),0)+1),"$1","")&amp;":"&amp;SUBSTITUTE(ADDRESS(1,MATCH(K$3,INDIRECT("'DA Injection'!"&amp;"2:2"),0)+1),"$1","")),'DA Injection'!$P:$P,"Plan",'DA Injection'!$G:$G,$B77))*$F77</f>
        <v>262.68656716417911</v>
      </c>
      <c r="L77" s="284">
        <f ca="1">(SUMIFS(INDIRECT("'DA Injection'!"&amp;SUBSTITUTE(ADDRESS(1,MATCH(L$3,INDIRECT("'DA Injection'!"&amp;"2:2"),0)),"$1","")&amp;":"&amp;SUBSTITUTE(ADDRESS(1,MATCH(L$3,INDIRECT("'DA Injection'!"&amp;"2:2"),0)),"$1","")),'DA Injection'!$P:$P,"Plan",'DA Injection'!$G:$G,$B77)+SUMIFS(INDIRECT("'DA Injection'!"&amp;SUBSTITUTE(ADDRESS(1,MATCH(L$3,INDIRECT("'DA Injection'!"&amp;"2:2"),0)+1),"$1","")&amp;":"&amp;SUBSTITUTE(ADDRESS(1,MATCH(L$3,INDIRECT("'DA Injection'!"&amp;"2:2"),0)+1),"$1","")),'DA Injection'!$P:$P,"Plan",'DA Injection'!$G:$G,$B77))*$F77</f>
        <v>262.68656716417911</v>
      </c>
      <c r="M77" s="284">
        <f ca="1">(SUMIFS(INDIRECT("'DA Injection'!"&amp;SUBSTITUTE(ADDRESS(1,MATCH(M$3,INDIRECT("'DA Injection'!"&amp;"2:2"),0)),"$1","")&amp;":"&amp;SUBSTITUTE(ADDRESS(1,MATCH(M$3,INDIRECT("'DA Injection'!"&amp;"2:2"),0)),"$1","")),'DA Injection'!$P:$P,"Plan",'DA Injection'!$G:$G,$B77)+SUMIFS(INDIRECT("'DA Injection'!"&amp;SUBSTITUTE(ADDRESS(1,MATCH(M$3,INDIRECT("'DA Injection'!"&amp;"2:2"),0)+1),"$1","")&amp;":"&amp;SUBSTITUTE(ADDRESS(1,MATCH(M$3,INDIRECT("'DA Injection'!"&amp;"2:2"),0)+1),"$1","")),'DA Injection'!$P:$P,"Plan",'DA Injection'!$G:$G,$B77))*$F77</f>
        <v>262.68656716417911</v>
      </c>
      <c r="N77" s="284">
        <f ca="1">(SUMIFS(INDIRECT("'DA Injection'!"&amp;SUBSTITUTE(ADDRESS(1,MATCH(N$3,INDIRECT("'DA Injection'!"&amp;"2:2"),0)),"$1","")&amp;":"&amp;SUBSTITUTE(ADDRESS(1,MATCH(N$3,INDIRECT("'DA Injection'!"&amp;"2:2"),0)),"$1","")),'DA Injection'!$P:$P,"Plan",'DA Injection'!$G:$G,$B77)+SUMIFS(INDIRECT("'DA Injection'!"&amp;SUBSTITUTE(ADDRESS(1,MATCH(N$3,INDIRECT("'DA Injection'!"&amp;"2:2"),0)+1),"$1","")&amp;":"&amp;SUBSTITUTE(ADDRESS(1,MATCH(N$3,INDIRECT("'DA Injection'!"&amp;"2:2"),0)+1),"$1","")),'DA Injection'!$P:$P,"Plan",'DA Injection'!$G:$G,$B77))*$F77</f>
        <v>131.34328358208955</v>
      </c>
      <c r="O77" s="284">
        <f ca="1">(SUMIFS(INDIRECT("'DA Injection'!"&amp;SUBSTITUTE(ADDRESS(1,MATCH(O$3,INDIRECT("'DA Injection'!"&amp;"2:2"),0)),"$1","")&amp;":"&amp;SUBSTITUTE(ADDRESS(1,MATCH(O$3,INDIRECT("'DA Injection'!"&amp;"2:2"),0)),"$1","")),'DA Injection'!$P:$P,"Plan",'DA Injection'!$G:$G,$B77)+SUMIFS(INDIRECT("'DA Injection'!"&amp;SUBSTITUTE(ADDRESS(1,MATCH(O$3,INDIRECT("'DA Injection'!"&amp;"2:2"),0)+1),"$1","")&amp;":"&amp;SUBSTITUTE(ADDRESS(1,MATCH(O$3,INDIRECT("'DA Injection'!"&amp;"2:2"),0)+1),"$1","")),'DA Injection'!$P:$P,"Plan",'DA Injection'!$G:$G,$B77))*$F77</f>
        <v>0</v>
      </c>
      <c r="P77" s="284">
        <f ca="1">(SUMIFS(INDIRECT("'DA Injection'!"&amp;SUBSTITUTE(ADDRESS(1,MATCH(P$3,INDIRECT("'DA Injection'!"&amp;"2:2"),0)),"$1","")&amp;":"&amp;SUBSTITUTE(ADDRESS(1,MATCH(P$3,INDIRECT("'DA Injection'!"&amp;"2:2"),0)),"$1","")),'DA Injection'!$P:$P,"Plan",'DA Injection'!$G:$G,$B77)+SUMIFS(INDIRECT("'DA Injection'!"&amp;SUBSTITUTE(ADDRESS(1,MATCH(P$3,INDIRECT("'DA Injection'!"&amp;"2:2"),0)+1),"$1","")&amp;":"&amp;SUBSTITUTE(ADDRESS(1,MATCH(P$3,INDIRECT("'DA Injection'!"&amp;"2:2"),0)+1),"$1","")),'DA Injection'!$P:$P,"Plan",'DA Injection'!$G:$G,$B77))*$F77</f>
        <v>0</v>
      </c>
      <c r="Q77" s="284">
        <f ca="1">(SUMIFS(INDIRECT("'DA Injection'!"&amp;SUBSTITUTE(ADDRESS(1,MATCH(Q$3,INDIRECT("'DA Injection'!"&amp;"2:2"),0)),"$1","")&amp;":"&amp;SUBSTITUTE(ADDRESS(1,MATCH(Q$3,INDIRECT("'DA Injection'!"&amp;"2:2"),0)),"$1","")),'DA Injection'!$P:$P,"Plan",'DA Injection'!$G:$G,$B77)+SUMIFS(INDIRECT("'DA Injection'!"&amp;SUBSTITUTE(ADDRESS(1,MATCH(Q$3,INDIRECT("'DA Injection'!"&amp;"2:2"),0)+1),"$1","")&amp;":"&amp;SUBSTITUTE(ADDRESS(1,MATCH(Q$3,INDIRECT("'DA Injection'!"&amp;"2:2"),0)+1),"$1","")),'DA Injection'!$P:$P,"Plan",'DA Injection'!$G:$G,$B77))*$F77</f>
        <v>0</v>
      </c>
      <c r="R77" s="284"/>
    </row>
    <row r="78" spans="2:18" hidden="1">
      <c r="B78" s="282" t="s">
        <v>117</v>
      </c>
      <c r="C78" s="282">
        <v>27</v>
      </c>
      <c r="D78" s="205" t="s">
        <v>1026</v>
      </c>
      <c r="E78" s="205" t="s">
        <v>1027</v>
      </c>
      <c r="F78" s="205">
        <v>0.05</v>
      </c>
      <c r="G78" s="367">
        <f t="shared" ca="1" si="2"/>
        <v>0</v>
      </c>
      <c r="H78" s="284">
        <f ca="1">(SUMIFS(INDIRECT("'DA Injection'!"&amp;SUBSTITUTE(ADDRESS(1,MATCH(H$3,INDIRECT("'DA Injection'!"&amp;"2:2"),0)),"$1","")&amp;":"&amp;SUBSTITUTE(ADDRESS(1,MATCH(H$3,INDIRECT("'DA Injection'!"&amp;"2:2"),0)),"$1","")),'DA Injection'!$P:$P,"Plan",'DA Injection'!$G:$G,$B78)+SUMIFS(INDIRECT("'DA Injection'!"&amp;SUBSTITUTE(ADDRESS(1,MATCH(H$3,INDIRECT("'DA Injection'!"&amp;"2:2"),0)+1),"$1","")&amp;":"&amp;SUBSTITUTE(ADDRESS(1,MATCH(H$3,INDIRECT("'DA Injection'!"&amp;"2:2"),0)+1),"$1","")),'DA Injection'!$P:$P,"Plan",'DA Injection'!$G:$G,$B78))*$F78</f>
        <v>0</v>
      </c>
      <c r="I78" s="284">
        <f ca="1">(SUMIFS(INDIRECT("'DA Injection'!"&amp;SUBSTITUTE(ADDRESS(1,MATCH(I$3,INDIRECT("'DA Injection'!"&amp;"2:2"),0)),"$1","")&amp;":"&amp;SUBSTITUTE(ADDRESS(1,MATCH(I$3,INDIRECT("'DA Injection'!"&amp;"2:2"),0)),"$1","")),'DA Injection'!$P:$P,"Plan",'DA Injection'!$G:$G,$B78)+SUMIFS(INDIRECT("'DA Injection'!"&amp;SUBSTITUTE(ADDRESS(1,MATCH(I$3,INDIRECT("'DA Injection'!"&amp;"2:2"),0)+1),"$1","")&amp;":"&amp;SUBSTITUTE(ADDRESS(1,MATCH(I$3,INDIRECT("'DA Injection'!"&amp;"2:2"),0)+1),"$1","")),'DA Injection'!$P:$P,"Plan",'DA Injection'!$G:$G,$B78))*$F78</f>
        <v>0</v>
      </c>
      <c r="J78" s="284">
        <f ca="1">(SUMIFS(INDIRECT("'DA Injection'!"&amp;SUBSTITUTE(ADDRESS(1,MATCH(J$3,INDIRECT("'DA Injection'!"&amp;"2:2"),0)),"$1","")&amp;":"&amp;SUBSTITUTE(ADDRESS(1,MATCH(J$3,INDIRECT("'DA Injection'!"&amp;"2:2"),0)),"$1","")),'DA Injection'!$P:$P,"Plan",'DA Injection'!$G:$G,$B78)+SUMIFS(INDIRECT("'DA Injection'!"&amp;SUBSTITUTE(ADDRESS(1,MATCH(J$3,INDIRECT("'DA Injection'!"&amp;"2:2"),0)+1),"$1","")&amp;":"&amp;SUBSTITUTE(ADDRESS(1,MATCH(J$3,INDIRECT("'DA Injection'!"&amp;"2:2"),0)+1),"$1","")),'DA Injection'!$P:$P,"Plan",'DA Injection'!$G:$G,$B78))*$F78</f>
        <v>0</v>
      </c>
      <c r="K78" s="284">
        <f ca="1">(SUMIFS(INDIRECT("'DA Injection'!"&amp;SUBSTITUTE(ADDRESS(1,MATCH(K$3,INDIRECT("'DA Injection'!"&amp;"2:2"),0)),"$1","")&amp;":"&amp;SUBSTITUTE(ADDRESS(1,MATCH(K$3,INDIRECT("'DA Injection'!"&amp;"2:2"),0)),"$1","")),'DA Injection'!$P:$P,"Plan",'DA Injection'!$G:$G,$B78)+SUMIFS(INDIRECT("'DA Injection'!"&amp;SUBSTITUTE(ADDRESS(1,MATCH(K$3,INDIRECT("'DA Injection'!"&amp;"2:2"),0)+1),"$1","")&amp;":"&amp;SUBSTITUTE(ADDRESS(1,MATCH(K$3,INDIRECT("'DA Injection'!"&amp;"2:2"),0)+1),"$1","")),'DA Injection'!$P:$P,"Plan",'DA Injection'!$G:$G,$B78))*$F78</f>
        <v>0</v>
      </c>
      <c r="L78" s="284">
        <f ca="1">(SUMIFS(INDIRECT("'DA Injection'!"&amp;SUBSTITUTE(ADDRESS(1,MATCH(L$3,INDIRECT("'DA Injection'!"&amp;"2:2"),0)),"$1","")&amp;":"&amp;SUBSTITUTE(ADDRESS(1,MATCH(L$3,INDIRECT("'DA Injection'!"&amp;"2:2"),0)),"$1","")),'DA Injection'!$P:$P,"Plan",'DA Injection'!$G:$G,$B78)+SUMIFS(INDIRECT("'DA Injection'!"&amp;SUBSTITUTE(ADDRESS(1,MATCH(L$3,INDIRECT("'DA Injection'!"&amp;"2:2"),0)+1),"$1","")&amp;":"&amp;SUBSTITUTE(ADDRESS(1,MATCH(L$3,INDIRECT("'DA Injection'!"&amp;"2:2"),0)+1),"$1","")),'DA Injection'!$P:$P,"Plan",'DA Injection'!$G:$G,$B78))*$F78</f>
        <v>0</v>
      </c>
      <c r="M78" s="284">
        <f ca="1">(SUMIFS(INDIRECT("'DA Injection'!"&amp;SUBSTITUTE(ADDRESS(1,MATCH(M$3,INDIRECT("'DA Injection'!"&amp;"2:2"),0)),"$1","")&amp;":"&amp;SUBSTITUTE(ADDRESS(1,MATCH(M$3,INDIRECT("'DA Injection'!"&amp;"2:2"),0)),"$1","")),'DA Injection'!$P:$P,"Plan",'DA Injection'!$G:$G,$B78)+SUMIFS(INDIRECT("'DA Injection'!"&amp;SUBSTITUTE(ADDRESS(1,MATCH(M$3,INDIRECT("'DA Injection'!"&amp;"2:2"),0)+1),"$1","")&amp;":"&amp;SUBSTITUTE(ADDRESS(1,MATCH(M$3,INDIRECT("'DA Injection'!"&amp;"2:2"),0)+1),"$1","")),'DA Injection'!$P:$P,"Plan",'DA Injection'!$G:$G,$B78))*$F78</f>
        <v>0</v>
      </c>
      <c r="N78" s="284">
        <f ca="1">(SUMIFS(INDIRECT("'DA Injection'!"&amp;SUBSTITUTE(ADDRESS(1,MATCH(N$3,INDIRECT("'DA Injection'!"&amp;"2:2"),0)),"$1","")&amp;":"&amp;SUBSTITUTE(ADDRESS(1,MATCH(N$3,INDIRECT("'DA Injection'!"&amp;"2:2"),0)),"$1","")),'DA Injection'!$P:$P,"Plan",'DA Injection'!$G:$G,$B78)+SUMIFS(INDIRECT("'DA Injection'!"&amp;SUBSTITUTE(ADDRESS(1,MATCH(N$3,INDIRECT("'DA Injection'!"&amp;"2:2"),0)+1),"$1","")&amp;":"&amp;SUBSTITUTE(ADDRESS(1,MATCH(N$3,INDIRECT("'DA Injection'!"&amp;"2:2"),0)+1),"$1","")),'DA Injection'!$P:$P,"Plan",'DA Injection'!$G:$G,$B78))*$F78</f>
        <v>0</v>
      </c>
      <c r="O78" s="284">
        <f ca="1">(SUMIFS(INDIRECT("'DA Injection'!"&amp;SUBSTITUTE(ADDRESS(1,MATCH(O$3,INDIRECT("'DA Injection'!"&amp;"2:2"),0)),"$1","")&amp;":"&amp;SUBSTITUTE(ADDRESS(1,MATCH(O$3,INDIRECT("'DA Injection'!"&amp;"2:2"),0)),"$1","")),'DA Injection'!$P:$P,"Plan",'DA Injection'!$G:$G,$B78)+SUMIFS(INDIRECT("'DA Injection'!"&amp;SUBSTITUTE(ADDRESS(1,MATCH(O$3,INDIRECT("'DA Injection'!"&amp;"2:2"),0)+1),"$1","")&amp;":"&amp;SUBSTITUTE(ADDRESS(1,MATCH(O$3,INDIRECT("'DA Injection'!"&amp;"2:2"),0)+1),"$1","")),'DA Injection'!$P:$P,"Plan",'DA Injection'!$G:$G,$B78))*$F78</f>
        <v>0</v>
      </c>
      <c r="P78" s="284">
        <f ca="1">(SUMIFS(INDIRECT("'DA Injection'!"&amp;SUBSTITUTE(ADDRESS(1,MATCH(P$3,INDIRECT("'DA Injection'!"&amp;"2:2"),0)),"$1","")&amp;":"&amp;SUBSTITUTE(ADDRESS(1,MATCH(P$3,INDIRECT("'DA Injection'!"&amp;"2:2"),0)),"$1","")),'DA Injection'!$P:$P,"Plan",'DA Injection'!$G:$G,$B78)+SUMIFS(INDIRECT("'DA Injection'!"&amp;SUBSTITUTE(ADDRESS(1,MATCH(P$3,INDIRECT("'DA Injection'!"&amp;"2:2"),0)+1),"$1","")&amp;":"&amp;SUBSTITUTE(ADDRESS(1,MATCH(P$3,INDIRECT("'DA Injection'!"&amp;"2:2"),0)+1),"$1","")),'DA Injection'!$P:$P,"Plan",'DA Injection'!$G:$G,$B78))*$F78</f>
        <v>0</v>
      </c>
      <c r="Q78" s="284">
        <f ca="1">(SUMIFS(INDIRECT("'DA Injection'!"&amp;SUBSTITUTE(ADDRESS(1,MATCH(Q$3,INDIRECT("'DA Injection'!"&amp;"2:2"),0)),"$1","")&amp;":"&amp;SUBSTITUTE(ADDRESS(1,MATCH(Q$3,INDIRECT("'DA Injection'!"&amp;"2:2"),0)),"$1","")),'DA Injection'!$P:$P,"Plan",'DA Injection'!$G:$G,$B78)+SUMIFS(INDIRECT("'DA Injection'!"&amp;SUBSTITUTE(ADDRESS(1,MATCH(Q$3,INDIRECT("'DA Injection'!"&amp;"2:2"),0)+1),"$1","")&amp;":"&amp;SUBSTITUTE(ADDRESS(1,MATCH(Q$3,INDIRECT("'DA Injection'!"&amp;"2:2"),0)+1),"$1","")),'DA Injection'!$P:$P,"Plan",'DA Injection'!$G:$G,$B78))*$F78</f>
        <v>0</v>
      </c>
      <c r="R78" s="284"/>
    </row>
    <row r="79" spans="2:18" ht="25.5" hidden="1">
      <c r="B79" s="282" t="s">
        <v>117</v>
      </c>
      <c r="C79" s="282">
        <v>27</v>
      </c>
      <c r="D79" s="205" t="s">
        <v>1028</v>
      </c>
      <c r="E79" s="205" t="s">
        <v>1029</v>
      </c>
      <c r="F79" s="205">
        <v>1</v>
      </c>
      <c r="G79" s="367">
        <f t="shared" ca="1" si="2"/>
        <v>0</v>
      </c>
      <c r="H79" s="284">
        <f ca="1">(SUMIFS(INDIRECT("'DA Injection'!"&amp;SUBSTITUTE(ADDRESS(1,MATCH(H$3,INDIRECT("'DA Injection'!"&amp;"2:2"),0)),"$1","")&amp;":"&amp;SUBSTITUTE(ADDRESS(1,MATCH(H$3,INDIRECT("'DA Injection'!"&amp;"2:2"),0)),"$1","")),'DA Injection'!$P:$P,"Plan",'DA Injection'!$G:$G,$B79)+SUMIFS(INDIRECT("'DA Injection'!"&amp;SUBSTITUTE(ADDRESS(1,MATCH(H$3,INDIRECT("'DA Injection'!"&amp;"2:2"),0)+1),"$1","")&amp;":"&amp;SUBSTITUTE(ADDRESS(1,MATCH(H$3,INDIRECT("'DA Injection'!"&amp;"2:2"),0)+1),"$1","")),'DA Injection'!$P:$P,"Plan",'DA Injection'!$G:$G,$B79))*$F79</f>
        <v>0</v>
      </c>
      <c r="I79" s="284">
        <f ca="1">(SUMIFS(INDIRECT("'DA Injection'!"&amp;SUBSTITUTE(ADDRESS(1,MATCH(I$3,INDIRECT("'DA Injection'!"&amp;"2:2"),0)),"$1","")&amp;":"&amp;SUBSTITUTE(ADDRESS(1,MATCH(I$3,INDIRECT("'DA Injection'!"&amp;"2:2"),0)),"$1","")),'DA Injection'!$P:$P,"Plan",'DA Injection'!$G:$G,$B79)+SUMIFS(INDIRECT("'DA Injection'!"&amp;SUBSTITUTE(ADDRESS(1,MATCH(I$3,INDIRECT("'DA Injection'!"&amp;"2:2"),0)+1),"$1","")&amp;":"&amp;SUBSTITUTE(ADDRESS(1,MATCH(I$3,INDIRECT("'DA Injection'!"&amp;"2:2"),0)+1),"$1","")),'DA Injection'!$P:$P,"Plan",'DA Injection'!$G:$G,$B79))*$F79</f>
        <v>0</v>
      </c>
      <c r="J79" s="284">
        <f ca="1">(SUMIFS(INDIRECT("'DA Injection'!"&amp;SUBSTITUTE(ADDRESS(1,MATCH(J$3,INDIRECT("'DA Injection'!"&amp;"2:2"),0)),"$1","")&amp;":"&amp;SUBSTITUTE(ADDRESS(1,MATCH(J$3,INDIRECT("'DA Injection'!"&amp;"2:2"),0)),"$1","")),'DA Injection'!$P:$P,"Plan",'DA Injection'!$G:$G,$B79)+SUMIFS(INDIRECT("'DA Injection'!"&amp;SUBSTITUTE(ADDRESS(1,MATCH(J$3,INDIRECT("'DA Injection'!"&amp;"2:2"),0)+1),"$1","")&amp;":"&amp;SUBSTITUTE(ADDRESS(1,MATCH(J$3,INDIRECT("'DA Injection'!"&amp;"2:2"),0)+1),"$1","")),'DA Injection'!$P:$P,"Plan",'DA Injection'!$G:$G,$B79))*$F79</f>
        <v>0</v>
      </c>
      <c r="K79" s="284">
        <f ca="1">(SUMIFS(INDIRECT("'DA Injection'!"&amp;SUBSTITUTE(ADDRESS(1,MATCH(K$3,INDIRECT("'DA Injection'!"&amp;"2:2"),0)),"$1","")&amp;":"&amp;SUBSTITUTE(ADDRESS(1,MATCH(K$3,INDIRECT("'DA Injection'!"&amp;"2:2"),0)),"$1","")),'DA Injection'!$P:$P,"Plan",'DA Injection'!$G:$G,$B79)+SUMIFS(INDIRECT("'DA Injection'!"&amp;SUBSTITUTE(ADDRESS(1,MATCH(K$3,INDIRECT("'DA Injection'!"&amp;"2:2"),0)+1),"$1","")&amp;":"&amp;SUBSTITUTE(ADDRESS(1,MATCH(K$3,INDIRECT("'DA Injection'!"&amp;"2:2"),0)+1),"$1","")),'DA Injection'!$P:$P,"Plan",'DA Injection'!$G:$G,$B79))*$F79</f>
        <v>0</v>
      </c>
      <c r="L79" s="284">
        <f ca="1">(SUMIFS(INDIRECT("'DA Injection'!"&amp;SUBSTITUTE(ADDRESS(1,MATCH(L$3,INDIRECT("'DA Injection'!"&amp;"2:2"),0)),"$1","")&amp;":"&amp;SUBSTITUTE(ADDRESS(1,MATCH(L$3,INDIRECT("'DA Injection'!"&amp;"2:2"),0)),"$1","")),'DA Injection'!$P:$P,"Plan",'DA Injection'!$G:$G,$B79)+SUMIFS(INDIRECT("'DA Injection'!"&amp;SUBSTITUTE(ADDRESS(1,MATCH(L$3,INDIRECT("'DA Injection'!"&amp;"2:2"),0)+1),"$1","")&amp;":"&amp;SUBSTITUTE(ADDRESS(1,MATCH(L$3,INDIRECT("'DA Injection'!"&amp;"2:2"),0)+1),"$1","")),'DA Injection'!$P:$P,"Plan",'DA Injection'!$G:$G,$B79))*$F79</f>
        <v>0</v>
      </c>
      <c r="M79" s="284">
        <f ca="1">(SUMIFS(INDIRECT("'DA Injection'!"&amp;SUBSTITUTE(ADDRESS(1,MATCH(M$3,INDIRECT("'DA Injection'!"&amp;"2:2"),0)),"$1","")&amp;":"&amp;SUBSTITUTE(ADDRESS(1,MATCH(M$3,INDIRECT("'DA Injection'!"&amp;"2:2"),0)),"$1","")),'DA Injection'!$P:$P,"Plan",'DA Injection'!$G:$G,$B79)+SUMIFS(INDIRECT("'DA Injection'!"&amp;SUBSTITUTE(ADDRESS(1,MATCH(M$3,INDIRECT("'DA Injection'!"&amp;"2:2"),0)+1),"$1","")&amp;":"&amp;SUBSTITUTE(ADDRESS(1,MATCH(M$3,INDIRECT("'DA Injection'!"&amp;"2:2"),0)+1),"$1","")),'DA Injection'!$P:$P,"Plan",'DA Injection'!$G:$G,$B79))*$F79</f>
        <v>0</v>
      </c>
      <c r="N79" s="284">
        <f ca="1">(SUMIFS(INDIRECT("'DA Injection'!"&amp;SUBSTITUTE(ADDRESS(1,MATCH(N$3,INDIRECT("'DA Injection'!"&amp;"2:2"),0)),"$1","")&amp;":"&amp;SUBSTITUTE(ADDRESS(1,MATCH(N$3,INDIRECT("'DA Injection'!"&amp;"2:2"),0)),"$1","")),'DA Injection'!$P:$P,"Plan",'DA Injection'!$G:$G,$B79)+SUMIFS(INDIRECT("'DA Injection'!"&amp;SUBSTITUTE(ADDRESS(1,MATCH(N$3,INDIRECT("'DA Injection'!"&amp;"2:2"),0)+1),"$1","")&amp;":"&amp;SUBSTITUTE(ADDRESS(1,MATCH(N$3,INDIRECT("'DA Injection'!"&amp;"2:2"),0)+1),"$1","")),'DA Injection'!$P:$P,"Plan",'DA Injection'!$G:$G,$B79))*$F79</f>
        <v>0</v>
      </c>
      <c r="O79" s="284">
        <f ca="1">(SUMIFS(INDIRECT("'DA Injection'!"&amp;SUBSTITUTE(ADDRESS(1,MATCH(O$3,INDIRECT("'DA Injection'!"&amp;"2:2"),0)),"$1","")&amp;":"&amp;SUBSTITUTE(ADDRESS(1,MATCH(O$3,INDIRECT("'DA Injection'!"&amp;"2:2"),0)),"$1","")),'DA Injection'!$P:$P,"Plan",'DA Injection'!$G:$G,$B79)+SUMIFS(INDIRECT("'DA Injection'!"&amp;SUBSTITUTE(ADDRESS(1,MATCH(O$3,INDIRECT("'DA Injection'!"&amp;"2:2"),0)+1),"$1","")&amp;":"&amp;SUBSTITUTE(ADDRESS(1,MATCH(O$3,INDIRECT("'DA Injection'!"&amp;"2:2"),0)+1),"$1","")),'DA Injection'!$P:$P,"Plan",'DA Injection'!$G:$G,$B79))*$F79</f>
        <v>0</v>
      </c>
      <c r="P79" s="284">
        <f ca="1">(SUMIFS(INDIRECT("'DA Injection'!"&amp;SUBSTITUTE(ADDRESS(1,MATCH(P$3,INDIRECT("'DA Injection'!"&amp;"2:2"),0)),"$1","")&amp;":"&amp;SUBSTITUTE(ADDRESS(1,MATCH(P$3,INDIRECT("'DA Injection'!"&amp;"2:2"),0)),"$1","")),'DA Injection'!$P:$P,"Plan",'DA Injection'!$G:$G,$B79)+SUMIFS(INDIRECT("'DA Injection'!"&amp;SUBSTITUTE(ADDRESS(1,MATCH(P$3,INDIRECT("'DA Injection'!"&amp;"2:2"),0)+1),"$1","")&amp;":"&amp;SUBSTITUTE(ADDRESS(1,MATCH(P$3,INDIRECT("'DA Injection'!"&amp;"2:2"),0)+1),"$1","")),'DA Injection'!$P:$P,"Plan",'DA Injection'!$G:$G,$B79))*$F79</f>
        <v>0</v>
      </c>
      <c r="Q79" s="284">
        <f ca="1">(SUMIFS(INDIRECT("'DA Injection'!"&amp;SUBSTITUTE(ADDRESS(1,MATCH(Q$3,INDIRECT("'DA Injection'!"&amp;"2:2"),0)),"$1","")&amp;":"&amp;SUBSTITUTE(ADDRESS(1,MATCH(Q$3,INDIRECT("'DA Injection'!"&amp;"2:2"),0)),"$1","")),'DA Injection'!$P:$P,"Plan",'DA Injection'!$G:$G,$B79)+SUMIFS(INDIRECT("'DA Injection'!"&amp;SUBSTITUTE(ADDRESS(1,MATCH(Q$3,INDIRECT("'DA Injection'!"&amp;"2:2"),0)+1),"$1","")&amp;":"&amp;SUBSTITUTE(ADDRESS(1,MATCH(Q$3,INDIRECT("'DA Injection'!"&amp;"2:2"),0)+1),"$1","")),'DA Injection'!$P:$P,"Plan",'DA Injection'!$G:$G,$B79))*$F79</f>
        <v>0</v>
      </c>
      <c r="R79" s="284"/>
    </row>
    <row r="80" spans="2:18" ht="51" hidden="1">
      <c r="B80" s="282" t="s">
        <v>256</v>
      </c>
      <c r="C80" s="282">
        <v>49</v>
      </c>
      <c r="D80" s="299" t="s">
        <v>1039</v>
      </c>
      <c r="E80" s="205" t="s">
        <v>1040</v>
      </c>
      <c r="F80" s="205">
        <v>1</v>
      </c>
      <c r="G80" s="367">
        <f t="shared" ca="1" si="2"/>
        <v>0</v>
      </c>
      <c r="H80" s="284">
        <f ca="1">(SUMIFS(INDIRECT("'DA Injection'!"&amp;SUBSTITUTE(ADDRESS(1,MATCH(H$3,INDIRECT("'DA Injection'!"&amp;"2:2"),0)),"$1","")&amp;":"&amp;SUBSTITUTE(ADDRESS(1,MATCH(H$3,INDIRECT("'DA Injection'!"&amp;"2:2"),0)),"$1","")),'DA Injection'!$P:$P,"Plan",'DA Injection'!$G:$G,$B80)+SUMIFS(INDIRECT("'DA Injection'!"&amp;SUBSTITUTE(ADDRESS(1,MATCH(H$3,INDIRECT("'DA Injection'!"&amp;"2:2"),0)+1),"$1","")&amp;":"&amp;SUBSTITUTE(ADDRESS(1,MATCH(H$3,INDIRECT("'DA Injection'!"&amp;"2:2"),0)+1),"$1","")),'DA Injection'!$P:$P,"Plan",'DA Injection'!$G:$G,$B80))*$F80</f>
        <v>0</v>
      </c>
      <c r="I80" s="284">
        <f ca="1">(SUMIFS(INDIRECT("'DA Injection'!"&amp;SUBSTITUTE(ADDRESS(1,MATCH(I$3,INDIRECT("'DA Injection'!"&amp;"2:2"),0)),"$1","")&amp;":"&amp;SUBSTITUTE(ADDRESS(1,MATCH(I$3,INDIRECT("'DA Injection'!"&amp;"2:2"),0)),"$1","")),'DA Injection'!$P:$P,"Plan",'DA Injection'!$G:$G,$B80)+SUMIFS(INDIRECT("'DA Injection'!"&amp;SUBSTITUTE(ADDRESS(1,MATCH(I$3,INDIRECT("'DA Injection'!"&amp;"2:2"),0)+1),"$1","")&amp;":"&amp;SUBSTITUTE(ADDRESS(1,MATCH(I$3,INDIRECT("'DA Injection'!"&amp;"2:2"),0)+1),"$1","")),'DA Injection'!$P:$P,"Plan",'DA Injection'!$G:$G,$B80))*$F80</f>
        <v>0</v>
      </c>
      <c r="J80" s="284">
        <f ca="1">(SUMIFS(INDIRECT("'DA Injection'!"&amp;SUBSTITUTE(ADDRESS(1,MATCH(J$3,INDIRECT("'DA Injection'!"&amp;"2:2"),0)),"$1","")&amp;":"&amp;SUBSTITUTE(ADDRESS(1,MATCH(J$3,INDIRECT("'DA Injection'!"&amp;"2:2"),0)),"$1","")),'DA Injection'!$P:$P,"Plan",'DA Injection'!$G:$G,$B80)+SUMIFS(INDIRECT("'DA Injection'!"&amp;SUBSTITUTE(ADDRESS(1,MATCH(J$3,INDIRECT("'DA Injection'!"&amp;"2:2"),0)+1),"$1","")&amp;":"&amp;SUBSTITUTE(ADDRESS(1,MATCH(J$3,INDIRECT("'DA Injection'!"&amp;"2:2"),0)+1),"$1","")),'DA Injection'!$P:$P,"Plan",'DA Injection'!$G:$G,$B80))*$F80</f>
        <v>0</v>
      </c>
      <c r="K80" s="284">
        <f ca="1">(SUMIFS(INDIRECT("'DA Injection'!"&amp;SUBSTITUTE(ADDRESS(1,MATCH(K$3,INDIRECT("'DA Injection'!"&amp;"2:2"),0)),"$1","")&amp;":"&amp;SUBSTITUTE(ADDRESS(1,MATCH(K$3,INDIRECT("'DA Injection'!"&amp;"2:2"),0)),"$1","")),'DA Injection'!$P:$P,"Plan",'DA Injection'!$G:$G,$B80)+SUMIFS(INDIRECT("'DA Injection'!"&amp;SUBSTITUTE(ADDRESS(1,MATCH(K$3,INDIRECT("'DA Injection'!"&amp;"2:2"),0)+1),"$1","")&amp;":"&amp;SUBSTITUTE(ADDRESS(1,MATCH(K$3,INDIRECT("'DA Injection'!"&amp;"2:2"),0)+1),"$1","")),'DA Injection'!$P:$P,"Plan",'DA Injection'!$G:$G,$B80))*$F80</f>
        <v>0</v>
      </c>
      <c r="L80" s="284">
        <f ca="1">(SUMIFS(INDIRECT("'DA Injection'!"&amp;SUBSTITUTE(ADDRESS(1,MATCH(L$3,INDIRECT("'DA Injection'!"&amp;"2:2"),0)),"$1","")&amp;":"&amp;SUBSTITUTE(ADDRESS(1,MATCH(L$3,INDIRECT("'DA Injection'!"&amp;"2:2"),0)),"$1","")),'DA Injection'!$P:$P,"Plan",'DA Injection'!$G:$G,$B80)+SUMIFS(INDIRECT("'DA Injection'!"&amp;SUBSTITUTE(ADDRESS(1,MATCH(L$3,INDIRECT("'DA Injection'!"&amp;"2:2"),0)+1),"$1","")&amp;":"&amp;SUBSTITUTE(ADDRESS(1,MATCH(L$3,INDIRECT("'DA Injection'!"&amp;"2:2"),0)+1),"$1","")),'DA Injection'!$P:$P,"Plan",'DA Injection'!$G:$G,$B80))*$F80</f>
        <v>0</v>
      </c>
      <c r="M80" s="284">
        <f ca="1">(SUMIFS(INDIRECT("'DA Injection'!"&amp;SUBSTITUTE(ADDRESS(1,MATCH(M$3,INDIRECT("'DA Injection'!"&amp;"2:2"),0)),"$1","")&amp;":"&amp;SUBSTITUTE(ADDRESS(1,MATCH(M$3,INDIRECT("'DA Injection'!"&amp;"2:2"),0)),"$1","")),'DA Injection'!$P:$P,"Plan",'DA Injection'!$G:$G,$B80)+SUMIFS(INDIRECT("'DA Injection'!"&amp;SUBSTITUTE(ADDRESS(1,MATCH(M$3,INDIRECT("'DA Injection'!"&amp;"2:2"),0)+1),"$1","")&amp;":"&amp;SUBSTITUTE(ADDRESS(1,MATCH(M$3,INDIRECT("'DA Injection'!"&amp;"2:2"),0)+1),"$1","")),'DA Injection'!$P:$P,"Plan",'DA Injection'!$G:$G,$B80))*$F80</f>
        <v>0</v>
      </c>
      <c r="N80" s="284">
        <f ca="1">(SUMIFS(INDIRECT("'DA Injection'!"&amp;SUBSTITUTE(ADDRESS(1,MATCH(N$3,INDIRECT("'DA Injection'!"&amp;"2:2"),0)),"$1","")&amp;":"&amp;SUBSTITUTE(ADDRESS(1,MATCH(N$3,INDIRECT("'DA Injection'!"&amp;"2:2"),0)),"$1","")),'DA Injection'!$P:$P,"Plan",'DA Injection'!$G:$G,$B80)+SUMIFS(INDIRECT("'DA Injection'!"&amp;SUBSTITUTE(ADDRESS(1,MATCH(N$3,INDIRECT("'DA Injection'!"&amp;"2:2"),0)+1),"$1","")&amp;":"&amp;SUBSTITUTE(ADDRESS(1,MATCH(N$3,INDIRECT("'DA Injection'!"&amp;"2:2"),0)+1),"$1","")),'DA Injection'!$P:$P,"Plan",'DA Injection'!$G:$G,$B80))*$F80</f>
        <v>0</v>
      </c>
      <c r="O80" s="284">
        <f ca="1">(SUMIFS(INDIRECT("'DA Injection'!"&amp;SUBSTITUTE(ADDRESS(1,MATCH(O$3,INDIRECT("'DA Injection'!"&amp;"2:2"),0)),"$1","")&amp;":"&amp;SUBSTITUTE(ADDRESS(1,MATCH(O$3,INDIRECT("'DA Injection'!"&amp;"2:2"),0)),"$1","")),'DA Injection'!$P:$P,"Plan",'DA Injection'!$G:$G,$B80)+SUMIFS(INDIRECT("'DA Injection'!"&amp;SUBSTITUTE(ADDRESS(1,MATCH(O$3,INDIRECT("'DA Injection'!"&amp;"2:2"),0)+1),"$1","")&amp;":"&amp;SUBSTITUTE(ADDRESS(1,MATCH(O$3,INDIRECT("'DA Injection'!"&amp;"2:2"),0)+1),"$1","")),'DA Injection'!$P:$P,"Plan",'DA Injection'!$G:$G,$B80))*$F80</f>
        <v>0</v>
      </c>
      <c r="P80" s="284">
        <f ca="1">(SUMIFS(INDIRECT("'DA Injection'!"&amp;SUBSTITUTE(ADDRESS(1,MATCH(P$3,INDIRECT("'DA Injection'!"&amp;"2:2"),0)),"$1","")&amp;":"&amp;SUBSTITUTE(ADDRESS(1,MATCH(P$3,INDIRECT("'DA Injection'!"&amp;"2:2"),0)),"$1","")),'DA Injection'!$P:$P,"Plan",'DA Injection'!$G:$G,$B80)+SUMIFS(INDIRECT("'DA Injection'!"&amp;SUBSTITUTE(ADDRESS(1,MATCH(P$3,INDIRECT("'DA Injection'!"&amp;"2:2"),0)+1),"$1","")&amp;":"&amp;SUBSTITUTE(ADDRESS(1,MATCH(P$3,INDIRECT("'DA Injection'!"&amp;"2:2"),0)+1),"$1","")),'DA Injection'!$P:$P,"Plan",'DA Injection'!$G:$G,$B80))*$F80</f>
        <v>0</v>
      </c>
      <c r="Q80" s="284">
        <f ca="1">(SUMIFS(INDIRECT("'DA Injection'!"&amp;SUBSTITUTE(ADDRESS(1,MATCH(Q$3,INDIRECT("'DA Injection'!"&amp;"2:2"),0)),"$1","")&amp;":"&amp;SUBSTITUTE(ADDRESS(1,MATCH(Q$3,INDIRECT("'DA Injection'!"&amp;"2:2"),0)),"$1","")),'DA Injection'!$P:$P,"Plan",'DA Injection'!$G:$G,$B80)+SUMIFS(INDIRECT("'DA Injection'!"&amp;SUBSTITUTE(ADDRESS(1,MATCH(Q$3,INDIRECT("'DA Injection'!"&amp;"2:2"),0)+1),"$1","")&amp;":"&amp;SUBSTITUTE(ADDRESS(1,MATCH(Q$3,INDIRECT("'DA Injection'!"&amp;"2:2"),0)+1),"$1","")),'DA Injection'!$P:$P,"Plan",'DA Injection'!$G:$G,$B80))*$F80</f>
        <v>0</v>
      </c>
      <c r="R80" s="284"/>
    </row>
    <row r="81" spans="2:18" ht="51" hidden="1">
      <c r="B81" s="282" t="s">
        <v>256</v>
      </c>
      <c r="C81" s="282">
        <v>49</v>
      </c>
      <c r="D81" s="299" t="s">
        <v>1041</v>
      </c>
      <c r="E81" s="205" t="s">
        <v>1040</v>
      </c>
      <c r="F81" s="205">
        <v>1</v>
      </c>
      <c r="G81" s="367">
        <f t="shared" ca="1" si="2"/>
        <v>0</v>
      </c>
      <c r="H81" s="284">
        <f ca="1">(SUMIFS(INDIRECT("'DA Injection'!"&amp;SUBSTITUTE(ADDRESS(1,MATCH(H$3,INDIRECT("'DA Injection'!"&amp;"2:2"),0)),"$1","")&amp;":"&amp;SUBSTITUTE(ADDRESS(1,MATCH(H$3,INDIRECT("'DA Injection'!"&amp;"2:2"),0)),"$1","")),'DA Injection'!$P:$P,"Plan",'DA Injection'!$G:$G,$B81)+SUMIFS(INDIRECT("'DA Injection'!"&amp;SUBSTITUTE(ADDRESS(1,MATCH(H$3,INDIRECT("'DA Injection'!"&amp;"2:2"),0)+1),"$1","")&amp;":"&amp;SUBSTITUTE(ADDRESS(1,MATCH(H$3,INDIRECT("'DA Injection'!"&amp;"2:2"),0)+1),"$1","")),'DA Injection'!$P:$P,"Plan",'DA Injection'!$G:$G,$B81))*$F81</f>
        <v>0</v>
      </c>
      <c r="I81" s="284">
        <f ca="1">(SUMIFS(INDIRECT("'DA Injection'!"&amp;SUBSTITUTE(ADDRESS(1,MATCH(I$3,INDIRECT("'DA Injection'!"&amp;"2:2"),0)),"$1","")&amp;":"&amp;SUBSTITUTE(ADDRESS(1,MATCH(I$3,INDIRECT("'DA Injection'!"&amp;"2:2"),0)),"$1","")),'DA Injection'!$P:$P,"Plan",'DA Injection'!$G:$G,$B81)+SUMIFS(INDIRECT("'DA Injection'!"&amp;SUBSTITUTE(ADDRESS(1,MATCH(I$3,INDIRECT("'DA Injection'!"&amp;"2:2"),0)+1),"$1","")&amp;":"&amp;SUBSTITUTE(ADDRESS(1,MATCH(I$3,INDIRECT("'DA Injection'!"&amp;"2:2"),0)+1),"$1","")),'DA Injection'!$P:$P,"Plan",'DA Injection'!$G:$G,$B81))*$F81</f>
        <v>0</v>
      </c>
      <c r="J81" s="284">
        <f ca="1">(SUMIFS(INDIRECT("'DA Injection'!"&amp;SUBSTITUTE(ADDRESS(1,MATCH(J$3,INDIRECT("'DA Injection'!"&amp;"2:2"),0)),"$1","")&amp;":"&amp;SUBSTITUTE(ADDRESS(1,MATCH(J$3,INDIRECT("'DA Injection'!"&amp;"2:2"),0)),"$1","")),'DA Injection'!$P:$P,"Plan",'DA Injection'!$G:$G,$B81)+SUMIFS(INDIRECT("'DA Injection'!"&amp;SUBSTITUTE(ADDRESS(1,MATCH(J$3,INDIRECT("'DA Injection'!"&amp;"2:2"),0)+1),"$1","")&amp;":"&amp;SUBSTITUTE(ADDRESS(1,MATCH(J$3,INDIRECT("'DA Injection'!"&amp;"2:2"),0)+1),"$1","")),'DA Injection'!$P:$P,"Plan",'DA Injection'!$G:$G,$B81))*$F81</f>
        <v>0</v>
      </c>
      <c r="K81" s="284">
        <f ca="1">(SUMIFS(INDIRECT("'DA Injection'!"&amp;SUBSTITUTE(ADDRESS(1,MATCH(K$3,INDIRECT("'DA Injection'!"&amp;"2:2"),0)),"$1","")&amp;":"&amp;SUBSTITUTE(ADDRESS(1,MATCH(K$3,INDIRECT("'DA Injection'!"&amp;"2:2"),0)),"$1","")),'DA Injection'!$P:$P,"Plan",'DA Injection'!$G:$G,$B81)+SUMIFS(INDIRECT("'DA Injection'!"&amp;SUBSTITUTE(ADDRESS(1,MATCH(K$3,INDIRECT("'DA Injection'!"&amp;"2:2"),0)+1),"$1","")&amp;":"&amp;SUBSTITUTE(ADDRESS(1,MATCH(K$3,INDIRECT("'DA Injection'!"&amp;"2:2"),0)+1),"$1","")),'DA Injection'!$P:$P,"Plan",'DA Injection'!$G:$G,$B81))*$F81</f>
        <v>0</v>
      </c>
      <c r="L81" s="284">
        <f ca="1">(SUMIFS(INDIRECT("'DA Injection'!"&amp;SUBSTITUTE(ADDRESS(1,MATCH(L$3,INDIRECT("'DA Injection'!"&amp;"2:2"),0)),"$1","")&amp;":"&amp;SUBSTITUTE(ADDRESS(1,MATCH(L$3,INDIRECT("'DA Injection'!"&amp;"2:2"),0)),"$1","")),'DA Injection'!$P:$P,"Plan",'DA Injection'!$G:$G,$B81)+SUMIFS(INDIRECT("'DA Injection'!"&amp;SUBSTITUTE(ADDRESS(1,MATCH(L$3,INDIRECT("'DA Injection'!"&amp;"2:2"),0)+1),"$1","")&amp;":"&amp;SUBSTITUTE(ADDRESS(1,MATCH(L$3,INDIRECT("'DA Injection'!"&amp;"2:2"),0)+1),"$1","")),'DA Injection'!$P:$P,"Plan",'DA Injection'!$G:$G,$B81))*$F81</f>
        <v>0</v>
      </c>
      <c r="M81" s="284">
        <f ca="1">(SUMIFS(INDIRECT("'DA Injection'!"&amp;SUBSTITUTE(ADDRESS(1,MATCH(M$3,INDIRECT("'DA Injection'!"&amp;"2:2"),0)),"$1","")&amp;":"&amp;SUBSTITUTE(ADDRESS(1,MATCH(M$3,INDIRECT("'DA Injection'!"&amp;"2:2"),0)),"$1","")),'DA Injection'!$P:$P,"Plan",'DA Injection'!$G:$G,$B81)+SUMIFS(INDIRECT("'DA Injection'!"&amp;SUBSTITUTE(ADDRESS(1,MATCH(M$3,INDIRECT("'DA Injection'!"&amp;"2:2"),0)+1),"$1","")&amp;":"&amp;SUBSTITUTE(ADDRESS(1,MATCH(M$3,INDIRECT("'DA Injection'!"&amp;"2:2"),0)+1),"$1","")),'DA Injection'!$P:$P,"Plan",'DA Injection'!$G:$G,$B81))*$F81</f>
        <v>0</v>
      </c>
      <c r="N81" s="284">
        <f ca="1">(SUMIFS(INDIRECT("'DA Injection'!"&amp;SUBSTITUTE(ADDRESS(1,MATCH(N$3,INDIRECT("'DA Injection'!"&amp;"2:2"),0)),"$1","")&amp;":"&amp;SUBSTITUTE(ADDRESS(1,MATCH(N$3,INDIRECT("'DA Injection'!"&amp;"2:2"),0)),"$1","")),'DA Injection'!$P:$P,"Plan",'DA Injection'!$G:$G,$B81)+SUMIFS(INDIRECT("'DA Injection'!"&amp;SUBSTITUTE(ADDRESS(1,MATCH(N$3,INDIRECT("'DA Injection'!"&amp;"2:2"),0)+1),"$1","")&amp;":"&amp;SUBSTITUTE(ADDRESS(1,MATCH(N$3,INDIRECT("'DA Injection'!"&amp;"2:2"),0)+1),"$1","")),'DA Injection'!$P:$P,"Plan",'DA Injection'!$G:$G,$B81))*$F81</f>
        <v>0</v>
      </c>
      <c r="O81" s="284">
        <f ca="1">(SUMIFS(INDIRECT("'DA Injection'!"&amp;SUBSTITUTE(ADDRESS(1,MATCH(O$3,INDIRECT("'DA Injection'!"&amp;"2:2"),0)),"$1","")&amp;":"&amp;SUBSTITUTE(ADDRESS(1,MATCH(O$3,INDIRECT("'DA Injection'!"&amp;"2:2"),0)),"$1","")),'DA Injection'!$P:$P,"Plan",'DA Injection'!$G:$G,$B81)+SUMIFS(INDIRECT("'DA Injection'!"&amp;SUBSTITUTE(ADDRESS(1,MATCH(O$3,INDIRECT("'DA Injection'!"&amp;"2:2"),0)+1),"$1","")&amp;":"&amp;SUBSTITUTE(ADDRESS(1,MATCH(O$3,INDIRECT("'DA Injection'!"&amp;"2:2"),0)+1),"$1","")),'DA Injection'!$P:$P,"Plan",'DA Injection'!$G:$G,$B81))*$F81</f>
        <v>0</v>
      </c>
      <c r="P81" s="284">
        <f ca="1">(SUMIFS(INDIRECT("'DA Injection'!"&amp;SUBSTITUTE(ADDRESS(1,MATCH(P$3,INDIRECT("'DA Injection'!"&amp;"2:2"),0)),"$1","")&amp;":"&amp;SUBSTITUTE(ADDRESS(1,MATCH(P$3,INDIRECT("'DA Injection'!"&amp;"2:2"),0)),"$1","")),'DA Injection'!$P:$P,"Plan",'DA Injection'!$G:$G,$B81)+SUMIFS(INDIRECT("'DA Injection'!"&amp;SUBSTITUTE(ADDRESS(1,MATCH(P$3,INDIRECT("'DA Injection'!"&amp;"2:2"),0)+1),"$1","")&amp;":"&amp;SUBSTITUTE(ADDRESS(1,MATCH(P$3,INDIRECT("'DA Injection'!"&amp;"2:2"),0)+1),"$1","")),'DA Injection'!$P:$P,"Plan",'DA Injection'!$G:$G,$B81))*$F81</f>
        <v>0</v>
      </c>
      <c r="Q81" s="284">
        <f ca="1">(SUMIFS(INDIRECT("'DA Injection'!"&amp;SUBSTITUTE(ADDRESS(1,MATCH(Q$3,INDIRECT("'DA Injection'!"&amp;"2:2"),0)),"$1","")&amp;":"&amp;SUBSTITUTE(ADDRESS(1,MATCH(Q$3,INDIRECT("'DA Injection'!"&amp;"2:2"),0)),"$1","")),'DA Injection'!$P:$P,"Plan",'DA Injection'!$G:$G,$B81)+SUMIFS(INDIRECT("'DA Injection'!"&amp;SUBSTITUTE(ADDRESS(1,MATCH(Q$3,INDIRECT("'DA Injection'!"&amp;"2:2"),0)+1),"$1","")&amp;":"&amp;SUBSTITUTE(ADDRESS(1,MATCH(Q$3,INDIRECT("'DA Injection'!"&amp;"2:2"),0)+1),"$1","")),'DA Injection'!$P:$P,"Plan",'DA Injection'!$G:$G,$B81))*$F81</f>
        <v>0</v>
      </c>
      <c r="R81" s="284"/>
    </row>
    <row r="82" spans="2:18" ht="38.25" hidden="1">
      <c r="B82" s="203" t="s">
        <v>256</v>
      </c>
      <c r="C82" s="203">
        <v>49</v>
      </c>
      <c r="D82" s="204" t="s">
        <v>1042</v>
      </c>
      <c r="E82" s="204" t="s">
        <v>1043</v>
      </c>
      <c r="F82" s="377">
        <v>3</v>
      </c>
      <c r="G82" s="377">
        <f t="shared" ca="1" si="2"/>
        <v>0</v>
      </c>
      <c r="H82" s="377">
        <f ca="1">(SUMIFS(INDIRECT("'DA Injection'!"&amp;SUBSTITUTE(ADDRESS(1,MATCH(H$3,INDIRECT("'DA Injection'!"&amp;"2:2"),0)),"$1","")&amp;":"&amp;SUBSTITUTE(ADDRESS(1,MATCH(H$3,INDIRECT("'DA Injection'!"&amp;"2:2"),0)),"$1","")),'DA Injection'!$P:$P,"Plan",'DA Injection'!$G:$G,$B82)+SUMIFS(INDIRECT("'DA Injection'!"&amp;SUBSTITUTE(ADDRESS(1,MATCH(H$3,INDIRECT("'DA Injection'!"&amp;"2:2"),0)+1),"$1","")&amp;":"&amp;SUBSTITUTE(ADDRESS(1,MATCH(H$3,INDIRECT("'DA Injection'!"&amp;"2:2"),0)+1),"$1","")),'DA Injection'!$P:$P,"Plan",'DA Injection'!$G:$G,$B82))*$F82</f>
        <v>0</v>
      </c>
      <c r="I82" s="377">
        <f ca="1">(SUMIFS(INDIRECT("'DA Injection'!"&amp;SUBSTITUTE(ADDRESS(1,MATCH(I$3,INDIRECT("'DA Injection'!"&amp;"2:2"),0)),"$1","")&amp;":"&amp;SUBSTITUTE(ADDRESS(1,MATCH(I$3,INDIRECT("'DA Injection'!"&amp;"2:2"),0)),"$1","")),'DA Injection'!$P:$P,"Plan",'DA Injection'!$G:$G,$B82)+SUMIFS(INDIRECT("'DA Injection'!"&amp;SUBSTITUTE(ADDRESS(1,MATCH(I$3,INDIRECT("'DA Injection'!"&amp;"2:2"),0)+1),"$1","")&amp;":"&amp;SUBSTITUTE(ADDRESS(1,MATCH(I$3,INDIRECT("'DA Injection'!"&amp;"2:2"),0)+1),"$1","")),'DA Injection'!$P:$P,"Plan",'DA Injection'!$G:$G,$B82))*$F82</f>
        <v>0</v>
      </c>
      <c r="J82" s="377">
        <f ca="1">(SUMIFS(INDIRECT("'DA Injection'!"&amp;SUBSTITUTE(ADDRESS(1,MATCH(J$3,INDIRECT("'DA Injection'!"&amp;"2:2"),0)),"$1","")&amp;":"&amp;SUBSTITUTE(ADDRESS(1,MATCH(J$3,INDIRECT("'DA Injection'!"&amp;"2:2"),0)),"$1","")),'DA Injection'!$P:$P,"Plan",'DA Injection'!$G:$G,$B82)+SUMIFS(INDIRECT("'DA Injection'!"&amp;SUBSTITUTE(ADDRESS(1,MATCH(J$3,INDIRECT("'DA Injection'!"&amp;"2:2"),0)+1),"$1","")&amp;":"&amp;SUBSTITUTE(ADDRESS(1,MATCH(J$3,INDIRECT("'DA Injection'!"&amp;"2:2"),0)+1),"$1","")),'DA Injection'!$P:$P,"Plan",'DA Injection'!$G:$G,$B82))*$F82</f>
        <v>0</v>
      </c>
      <c r="K82" s="377">
        <f ca="1">(SUMIFS(INDIRECT("'DA Injection'!"&amp;SUBSTITUTE(ADDRESS(1,MATCH(K$3,INDIRECT("'DA Injection'!"&amp;"2:2"),0)),"$1","")&amp;":"&amp;SUBSTITUTE(ADDRESS(1,MATCH(K$3,INDIRECT("'DA Injection'!"&amp;"2:2"),0)),"$1","")),'DA Injection'!$P:$P,"Plan",'DA Injection'!$G:$G,$B82)+SUMIFS(INDIRECT("'DA Injection'!"&amp;SUBSTITUTE(ADDRESS(1,MATCH(K$3,INDIRECT("'DA Injection'!"&amp;"2:2"),0)+1),"$1","")&amp;":"&amp;SUBSTITUTE(ADDRESS(1,MATCH(K$3,INDIRECT("'DA Injection'!"&amp;"2:2"),0)+1),"$1","")),'DA Injection'!$P:$P,"Plan",'DA Injection'!$G:$G,$B82))*$F82</f>
        <v>0</v>
      </c>
      <c r="L82" s="377">
        <f ca="1">(SUMIFS(INDIRECT("'DA Injection'!"&amp;SUBSTITUTE(ADDRESS(1,MATCH(L$3,INDIRECT("'DA Injection'!"&amp;"2:2"),0)),"$1","")&amp;":"&amp;SUBSTITUTE(ADDRESS(1,MATCH(L$3,INDIRECT("'DA Injection'!"&amp;"2:2"),0)),"$1","")),'DA Injection'!$P:$P,"Plan",'DA Injection'!$G:$G,$B82)+SUMIFS(INDIRECT("'DA Injection'!"&amp;SUBSTITUTE(ADDRESS(1,MATCH(L$3,INDIRECT("'DA Injection'!"&amp;"2:2"),0)+1),"$1","")&amp;":"&amp;SUBSTITUTE(ADDRESS(1,MATCH(L$3,INDIRECT("'DA Injection'!"&amp;"2:2"),0)+1),"$1","")),'DA Injection'!$P:$P,"Plan",'DA Injection'!$G:$G,$B82))*$F82</f>
        <v>0</v>
      </c>
      <c r="M82" s="377">
        <f ca="1">(SUMIFS(INDIRECT("'DA Injection'!"&amp;SUBSTITUTE(ADDRESS(1,MATCH(M$3,INDIRECT("'DA Injection'!"&amp;"2:2"),0)),"$1","")&amp;":"&amp;SUBSTITUTE(ADDRESS(1,MATCH(M$3,INDIRECT("'DA Injection'!"&amp;"2:2"),0)),"$1","")),'DA Injection'!$P:$P,"Plan",'DA Injection'!$G:$G,$B82)+SUMIFS(INDIRECT("'DA Injection'!"&amp;SUBSTITUTE(ADDRESS(1,MATCH(M$3,INDIRECT("'DA Injection'!"&amp;"2:2"),0)+1),"$1","")&amp;":"&amp;SUBSTITUTE(ADDRESS(1,MATCH(M$3,INDIRECT("'DA Injection'!"&amp;"2:2"),0)+1),"$1","")),'DA Injection'!$P:$P,"Plan",'DA Injection'!$G:$G,$B82))*$F82</f>
        <v>0</v>
      </c>
      <c r="N82" s="377">
        <f ca="1">(SUMIFS(INDIRECT("'DA Injection'!"&amp;SUBSTITUTE(ADDRESS(1,MATCH(N$3,INDIRECT("'DA Injection'!"&amp;"2:2"),0)),"$1","")&amp;":"&amp;SUBSTITUTE(ADDRESS(1,MATCH(N$3,INDIRECT("'DA Injection'!"&amp;"2:2"),0)),"$1","")),'DA Injection'!$P:$P,"Plan",'DA Injection'!$G:$G,$B82)+SUMIFS(INDIRECT("'DA Injection'!"&amp;SUBSTITUTE(ADDRESS(1,MATCH(N$3,INDIRECT("'DA Injection'!"&amp;"2:2"),0)+1),"$1","")&amp;":"&amp;SUBSTITUTE(ADDRESS(1,MATCH(N$3,INDIRECT("'DA Injection'!"&amp;"2:2"),0)+1),"$1","")),'DA Injection'!$P:$P,"Plan",'DA Injection'!$G:$G,$B82))*$F82</f>
        <v>0</v>
      </c>
      <c r="O82" s="377">
        <f ca="1">(SUMIFS(INDIRECT("'DA Injection'!"&amp;SUBSTITUTE(ADDRESS(1,MATCH(O$3,INDIRECT("'DA Injection'!"&amp;"2:2"),0)),"$1","")&amp;":"&amp;SUBSTITUTE(ADDRESS(1,MATCH(O$3,INDIRECT("'DA Injection'!"&amp;"2:2"),0)),"$1","")),'DA Injection'!$P:$P,"Plan",'DA Injection'!$G:$G,$B82)+SUMIFS(INDIRECT("'DA Injection'!"&amp;SUBSTITUTE(ADDRESS(1,MATCH(O$3,INDIRECT("'DA Injection'!"&amp;"2:2"),0)+1),"$1","")&amp;":"&amp;SUBSTITUTE(ADDRESS(1,MATCH(O$3,INDIRECT("'DA Injection'!"&amp;"2:2"),0)+1),"$1","")),'DA Injection'!$P:$P,"Plan",'DA Injection'!$G:$G,$B82))*$F82</f>
        <v>0</v>
      </c>
      <c r="P82" s="377">
        <f ca="1">(SUMIFS(INDIRECT("'DA Injection'!"&amp;SUBSTITUTE(ADDRESS(1,MATCH(P$3,INDIRECT("'DA Injection'!"&amp;"2:2"),0)),"$1","")&amp;":"&amp;SUBSTITUTE(ADDRESS(1,MATCH(P$3,INDIRECT("'DA Injection'!"&amp;"2:2"),0)),"$1","")),'DA Injection'!$P:$P,"Plan",'DA Injection'!$G:$G,$B82)+SUMIFS(INDIRECT("'DA Injection'!"&amp;SUBSTITUTE(ADDRESS(1,MATCH(P$3,INDIRECT("'DA Injection'!"&amp;"2:2"),0)+1),"$1","")&amp;":"&amp;SUBSTITUTE(ADDRESS(1,MATCH(P$3,INDIRECT("'DA Injection'!"&amp;"2:2"),0)+1),"$1","")),'DA Injection'!$P:$P,"Plan",'DA Injection'!$G:$G,$B82))*$F82</f>
        <v>0</v>
      </c>
      <c r="Q82" s="377">
        <f ca="1">(SUMIFS(INDIRECT("'DA Injection'!"&amp;SUBSTITUTE(ADDRESS(1,MATCH(Q$3,INDIRECT("'DA Injection'!"&amp;"2:2"),0)),"$1","")&amp;":"&amp;SUBSTITUTE(ADDRESS(1,MATCH(Q$3,INDIRECT("'DA Injection'!"&amp;"2:2"),0)),"$1","")),'DA Injection'!$P:$P,"Plan",'DA Injection'!$G:$G,$B82)+SUMIFS(INDIRECT("'DA Injection'!"&amp;SUBSTITUTE(ADDRESS(1,MATCH(Q$3,INDIRECT("'DA Injection'!"&amp;"2:2"),0)+1),"$1","")&amp;":"&amp;SUBSTITUTE(ADDRESS(1,MATCH(Q$3,INDIRECT("'DA Injection'!"&amp;"2:2"),0)+1),"$1","")),'DA Injection'!$P:$P,"Plan",'DA Injection'!$G:$G,$B82))*$F82</f>
        <v>0</v>
      </c>
      <c r="R82" s="377"/>
    </row>
    <row r="83" spans="2:18" ht="38.25" hidden="1">
      <c r="B83" s="282" t="s">
        <v>256</v>
      </c>
      <c r="C83" s="282">
        <v>49</v>
      </c>
      <c r="D83" s="205" t="s">
        <v>1045</v>
      </c>
      <c r="E83" s="205" t="s">
        <v>1046</v>
      </c>
      <c r="F83" s="205">
        <v>1</v>
      </c>
      <c r="G83" s="367">
        <f t="shared" ca="1" si="2"/>
        <v>0</v>
      </c>
      <c r="H83" s="284">
        <f ca="1">(SUMIFS(INDIRECT("'DA Injection'!"&amp;SUBSTITUTE(ADDRESS(1,MATCH(H$3,INDIRECT("'DA Injection'!"&amp;"2:2"),0)),"$1","")&amp;":"&amp;SUBSTITUTE(ADDRESS(1,MATCH(H$3,INDIRECT("'DA Injection'!"&amp;"2:2"),0)),"$1","")),'DA Injection'!$P:$P,"Plan",'DA Injection'!$G:$G,$B83)+SUMIFS(INDIRECT("'DA Injection'!"&amp;SUBSTITUTE(ADDRESS(1,MATCH(H$3,INDIRECT("'DA Injection'!"&amp;"2:2"),0)+1),"$1","")&amp;":"&amp;SUBSTITUTE(ADDRESS(1,MATCH(H$3,INDIRECT("'DA Injection'!"&amp;"2:2"),0)+1),"$1","")),'DA Injection'!$P:$P,"Plan",'DA Injection'!$G:$G,$B83))*$F83</f>
        <v>0</v>
      </c>
      <c r="I83" s="284">
        <f ca="1">(SUMIFS(INDIRECT("'DA Injection'!"&amp;SUBSTITUTE(ADDRESS(1,MATCH(I$3,INDIRECT("'DA Injection'!"&amp;"2:2"),0)),"$1","")&amp;":"&amp;SUBSTITUTE(ADDRESS(1,MATCH(I$3,INDIRECT("'DA Injection'!"&amp;"2:2"),0)),"$1","")),'DA Injection'!$P:$P,"Plan",'DA Injection'!$G:$G,$B83)+SUMIFS(INDIRECT("'DA Injection'!"&amp;SUBSTITUTE(ADDRESS(1,MATCH(I$3,INDIRECT("'DA Injection'!"&amp;"2:2"),0)+1),"$1","")&amp;":"&amp;SUBSTITUTE(ADDRESS(1,MATCH(I$3,INDIRECT("'DA Injection'!"&amp;"2:2"),0)+1),"$1","")),'DA Injection'!$P:$P,"Plan",'DA Injection'!$G:$G,$B83))*$F83</f>
        <v>0</v>
      </c>
      <c r="J83" s="284">
        <f ca="1">(SUMIFS(INDIRECT("'DA Injection'!"&amp;SUBSTITUTE(ADDRESS(1,MATCH(J$3,INDIRECT("'DA Injection'!"&amp;"2:2"),0)),"$1","")&amp;":"&amp;SUBSTITUTE(ADDRESS(1,MATCH(J$3,INDIRECT("'DA Injection'!"&amp;"2:2"),0)),"$1","")),'DA Injection'!$P:$P,"Plan",'DA Injection'!$G:$G,$B83)+SUMIFS(INDIRECT("'DA Injection'!"&amp;SUBSTITUTE(ADDRESS(1,MATCH(J$3,INDIRECT("'DA Injection'!"&amp;"2:2"),0)+1),"$1","")&amp;":"&amp;SUBSTITUTE(ADDRESS(1,MATCH(J$3,INDIRECT("'DA Injection'!"&amp;"2:2"),0)+1),"$1","")),'DA Injection'!$P:$P,"Plan",'DA Injection'!$G:$G,$B83))*$F83</f>
        <v>0</v>
      </c>
      <c r="K83" s="284">
        <f ca="1">(SUMIFS(INDIRECT("'DA Injection'!"&amp;SUBSTITUTE(ADDRESS(1,MATCH(K$3,INDIRECT("'DA Injection'!"&amp;"2:2"),0)),"$1","")&amp;":"&amp;SUBSTITUTE(ADDRESS(1,MATCH(K$3,INDIRECT("'DA Injection'!"&amp;"2:2"),0)),"$1","")),'DA Injection'!$P:$P,"Plan",'DA Injection'!$G:$G,$B83)+SUMIFS(INDIRECT("'DA Injection'!"&amp;SUBSTITUTE(ADDRESS(1,MATCH(K$3,INDIRECT("'DA Injection'!"&amp;"2:2"),0)+1),"$1","")&amp;":"&amp;SUBSTITUTE(ADDRESS(1,MATCH(K$3,INDIRECT("'DA Injection'!"&amp;"2:2"),0)+1),"$1","")),'DA Injection'!$P:$P,"Plan",'DA Injection'!$G:$G,$B83))*$F83</f>
        <v>0</v>
      </c>
      <c r="L83" s="284">
        <f ca="1">(SUMIFS(INDIRECT("'DA Injection'!"&amp;SUBSTITUTE(ADDRESS(1,MATCH(L$3,INDIRECT("'DA Injection'!"&amp;"2:2"),0)),"$1","")&amp;":"&amp;SUBSTITUTE(ADDRESS(1,MATCH(L$3,INDIRECT("'DA Injection'!"&amp;"2:2"),0)),"$1","")),'DA Injection'!$P:$P,"Plan",'DA Injection'!$G:$G,$B83)+SUMIFS(INDIRECT("'DA Injection'!"&amp;SUBSTITUTE(ADDRESS(1,MATCH(L$3,INDIRECT("'DA Injection'!"&amp;"2:2"),0)+1),"$1","")&amp;":"&amp;SUBSTITUTE(ADDRESS(1,MATCH(L$3,INDIRECT("'DA Injection'!"&amp;"2:2"),0)+1),"$1","")),'DA Injection'!$P:$P,"Plan",'DA Injection'!$G:$G,$B83))*$F83</f>
        <v>0</v>
      </c>
      <c r="M83" s="284">
        <f ca="1">(SUMIFS(INDIRECT("'DA Injection'!"&amp;SUBSTITUTE(ADDRESS(1,MATCH(M$3,INDIRECT("'DA Injection'!"&amp;"2:2"),0)),"$1","")&amp;":"&amp;SUBSTITUTE(ADDRESS(1,MATCH(M$3,INDIRECT("'DA Injection'!"&amp;"2:2"),0)),"$1","")),'DA Injection'!$P:$P,"Plan",'DA Injection'!$G:$G,$B83)+SUMIFS(INDIRECT("'DA Injection'!"&amp;SUBSTITUTE(ADDRESS(1,MATCH(M$3,INDIRECT("'DA Injection'!"&amp;"2:2"),0)+1),"$1","")&amp;":"&amp;SUBSTITUTE(ADDRESS(1,MATCH(M$3,INDIRECT("'DA Injection'!"&amp;"2:2"),0)+1),"$1","")),'DA Injection'!$P:$P,"Plan",'DA Injection'!$G:$G,$B83))*$F83</f>
        <v>0</v>
      </c>
      <c r="N83" s="284">
        <f ca="1">(SUMIFS(INDIRECT("'DA Injection'!"&amp;SUBSTITUTE(ADDRESS(1,MATCH(N$3,INDIRECT("'DA Injection'!"&amp;"2:2"),0)),"$1","")&amp;":"&amp;SUBSTITUTE(ADDRESS(1,MATCH(N$3,INDIRECT("'DA Injection'!"&amp;"2:2"),0)),"$1","")),'DA Injection'!$P:$P,"Plan",'DA Injection'!$G:$G,$B83)+SUMIFS(INDIRECT("'DA Injection'!"&amp;SUBSTITUTE(ADDRESS(1,MATCH(N$3,INDIRECT("'DA Injection'!"&amp;"2:2"),0)+1),"$1","")&amp;":"&amp;SUBSTITUTE(ADDRESS(1,MATCH(N$3,INDIRECT("'DA Injection'!"&amp;"2:2"),0)+1),"$1","")),'DA Injection'!$P:$P,"Plan",'DA Injection'!$G:$G,$B83))*$F83</f>
        <v>0</v>
      </c>
      <c r="O83" s="284">
        <f ca="1">(SUMIFS(INDIRECT("'DA Injection'!"&amp;SUBSTITUTE(ADDRESS(1,MATCH(O$3,INDIRECT("'DA Injection'!"&amp;"2:2"),0)),"$1","")&amp;":"&amp;SUBSTITUTE(ADDRESS(1,MATCH(O$3,INDIRECT("'DA Injection'!"&amp;"2:2"),0)),"$1","")),'DA Injection'!$P:$P,"Plan",'DA Injection'!$G:$G,$B83)+SUMIFS(INDIRECT("'DA Injection'!"&amp;SUBSTITUTE(ADDRESS(1,MATCH(O$3,INDIRECT("'DA Injection'!"&amp;"2:2"),0)+1),"$1","")&amp;":"&amp;SUBSTITUTE(ADDRESS(1,MATCH(O$3,INDIRECT("'DA Injection'!"&amp;"2:2"),0)+1),"$1","")),'DA Injection'!$P:$P,"Plan",'DA Injection'!$G:$G,$B83))*$F83</f>
        <v>0</v>
      </c>
      <c r="P83" s="284">
        <f ca="1">(SUMIFS(INDIRECT("'DA Injection'!"&amp;SUBSTITUTE(ADDRESS(1,MATCH(P$3,INDIRECT("'DA Injection'!"&amp;"2:2"),0)),"$1","")&amp;":"&amp;SUBSTITUTE(ADDRESS(1,MATCH(P$3,INDIRECT("'DA Injection'!"&amp;"2:2"),0)),"$1","")),'DA Injection'!$P:$P,"Plan",'DA Injection'!$G:$G,$B83)+SUMIFS(INDIRECT("'DA Injection'!"&amp;SUBSTITUTE(ADDRESS(1,MATCH(P$3,INDIRECT("'DA Injection'!"&amp;"2:2"),0)+1),"$1","")&amp;":"&amp;SUBSTITUTE(ADDRESS(1,MATCH(P$3,INDIRECT("'DA Injection'!"&amp;"2:2"),0)+1),"$1","")),'DA Injection'!$P:$P,"Plan",'DA Injection'!$G:$G,$B83))*$F83</f>
        <v>0</v>
      </c>
      <c r="Q83" s="284">
        <f ca="1">(SUMIFS(INDIRECT("'DA Injection'!"&amp;SUBSTITUTE(ADDRESS(1,MATCH(Q$3,INDIRECT("'DA Injection'!"&amp;"2:2"),0)),"$1","")&amp;":"&amp;SUBSTITUTE(ADDRESS(1,MATCH(Q$3,INDIRECT("'DA Injection'!"&amp;"2:2"),0)),"$1","")),'DA Injection'!$P:$P,"Plan",'DA Injection'!$G:$G,$B83)+SUMIFS(INDIRECT("'DA Injection'!"&amp;SUBSTITUTE(ADDRESS(1,MATCH(Q$3,INDIRECT("'DA Injection'!"&amp;"2:2"),0)+1),"$1","")&amp;":"&amp;SUBSTITUTE(ADDRESS(1,MATCH(Q$3,INDIRECT("'DA Injection'!"&amp;"2:2"),0)+1),"$1","")),'DA Injection'!$P:$P,"Plan",'DA Injection'!$G:$G,$B83))*$F83</f>
        <v>0</v>
      </c>
      <c r="R83" s="284"/>
    </row>
    <row r="84" spans="2:18" hidden="1">
      <c r="B84" s="282" t="s">
        <v>256</v>
      </c>
      <c r="C84" s="282">
        <v>49</v>
      </c>
      <c r="D84" s="205" t="s">
        <v>1026</v>
      </c>
      <c r="E84" s="205" t="s">
        <v>1027</v>
      </c>
      <c r="F84" s="205">
        <v>0.1</v>
      </c>
      <c r="G84" s="367">
        <f t="shared" ca="1" si="2"/>
        <v>0</v>
      </c>
      <c r="H84" s="284">
        <f ca="1">(SUMIFS(INDIRECT("'DA Injection'!"&amp;SUBSTITUTE(ADDRESS(1,MATCH(H$3,INDIRECT("'DA Injection'!"&amp;"2:2"),0)),"$1","")&amp;":"&amp;SUBSTITUTE(ADDRESS(1,MATCH(H$3,INDIRECT("'DA Injection'!"&amp;"2:2"),0)),"$1","")),'DA Injection'!$P:$P,"Plan",'DA Injection'!$G:$G,$B84)+SUMIFS(INDIRECT("'DA Injection'!"&amp;SUBSTITUTE(ADDRESS(1,MATCH(H$3,INDIRECT("'DA Injection'!"&amp;"2:2"),0)+1),"$1","")&amp;":"&amp;SUBSTITUTE(ADDRESS(1,MATCH(H$3,INDIRECT("'DA Injection'!"&amp;"2:2"),0)+1),"$1","")),'DA Injection'!$P:$P,"Plan",'DA Injection'!$G:$G,$B84))*$F84</f>
        <v>0</v>
      </c>
      <c r="I84" s="284">
        <f ca="1">(SUMIFS(INDIRECT("'DA Injection'!"&amp;SUBSTITUTE(ADDRESS(1,MATCH(I$3,INDIRECT("'DA Injection'!"&amp;"2:2"),0)),"$1","")&amp;":"&amp;SUBSTITUTE(ADDRESS(1,MATCH(I$3,INDIRECT("'DA Injection'!"&amp;"2:2"),0)),"$1","")),'DA Injection'!$P:$P,"Plan",'DA Injection'!$G:$G,$B84)+SUMIFS(INDIRECT("'DA Injection'!"&amp;SUBSTITUTE(ADDRESS(1,MATCH(I$3,INDIRECT("'DA Injection'!"&amp;"2:2"),0)+1),"$1","")&amp;":"&amp;SUBSTITUTE(ADDRESS(1,MATCH(I$3,INDIRECT("'DA Injection'!"&amp;"2:2"),0)+1),"$1","")),'DA Injection'!$P:$P,"Plan",'DA Injection'!$G:$G,$B84))*$F84</f>
        <v>0</v>
      </c>
      <c r="J84" s="284">
        <f ca="1">(SUMIFS(INDIRECT("'DA Injection'!"&amp;SUBSTITUTE(ADDRESS(1,MATCH(J$3,INDIRECT("'DA Injection'!"&amp;"2:2"),0)),"$1","")&amp;":"&amp;SUBSTITUTE(ADDRESS(1,MATCH(J$3,INDIRECT("'DA Injection'!"&amp;"2:2"),0)),"$1","")),'DA Injection'!$P:$P,"Plan",'DA Injection'!$G:$G,$B84)+SUMIFS(INDIRECT("'DA Injection'!"&amp;SUBSTITUTE(ADDRESS(1,MATCH(J$3,INDIRECT("'DA Injection'!"&amp;"2:2"),0)+1),"$1","")&amp;":"&amp;SUBSTITUTE(ADDRESS(1,MATCH(J$3,INDIRECT("'DA Injection'!"&amp;"2:2"),0)+1),"$1","")),'DA Injection'!$P:$P,"Plan",'DA Injection'!$G:$G,$B84))*$F84</f>
        <v>0</v>
      </c>
      <c r="K84" s="284">
        <f ca="1">(SUMIFS(INDIRECT("'DA Injection'!"&amp;SUBSTITUTE(ADDRESS(1,MATCH(K$3,INDIRECT("'DA Injection'!"&amp;"2:2"),0)),"$1","")&amp;":"&amp;SUBSTITUTE(ADDRESS(1,MATCH(K$3,INDIRECT("'DA Injection'!"&amp;"2:2"),0)),"$1","")),'DA Injection'!$P:$P,"Plan",'DA Injection'!$G:$G,$B84)+SUMIFS(INDIRECT("'DA Injection'!"&amp;SUBSTITUTE(ADDRESS(1,MATCH(K$3,INDIRECT("'DA Injection'!"&amp;"2:2"),0)+1),"$1","")&amp;":"&amp;SUBSTITUTE(ADDRESS(1,MATCH(K$3,INDIRECT("'DA Injection'!"&amp;"2:2"),0)+1),"$1","")),'DA Injection'!$P:$P,"Plan",'DA Injection'!$G:$G,$B84))*$F84</f>
        <v>0</v>
      </c>
      <c r="L84" s="284">
        <f ca="1">(SUMIFS(INDIRECT("'DA Injection'!"&amp;SUBSTITUTE(ADDRESS(1,MATCH(L$3,INDIRECT("'DA Injection'!"&amp;"2:2"),0)),"$1","")&amp;":"&amp;SUBSTITUTE(ADDRESS(1,MATCH(L$3,INDIRECT("'DA Injection'!"&amp;"2:2"),0)),"$1","")),'DA Injection'!$P:$P,"Plan",'DA Injection'!$G:$G,$B84)+SUMIFS(INDIRECT("'DA Injection'!"&amp;SUBSTITUTE(ADDRESS(1,MATCH(L$3,INDIRECT("'DA Injection'!"&amp;"2:2"),0)+1),"$1","")&amp;":"&amp;SUBSTITUTE(ADDRESS(1,MATCH(L$3,INDIRECT("'DA Injection'!"&amp;"2:2"),0)+1),"$1","")),'DA Injection'!$P:$P,"Plan",'DA Injection'!$G:$G,$B84))*$F84</f>
        <v>0</v>
      </c>
      <c r="M84" s="284">
        <f ca="1">(SUMIFS(INDIRECT("'DA Injection'!"&amp;SUBSTITUTE(ADDRESS(1,MATCH(M$3,INDIRECT("'DA Injection'!"&amp;"2:2"),0)),"$1","")&amp;":"&amp;SUBSTITUTE(ADDRESS(1,MATCH(M$3,INDIRECT("'DA Injection'!"&amp;"2:2"),0)),"$1","")),'DA Injection'!$P:$P,"Plan",'DA Injection'!$G:$G,$B84)+SUMIFS(INDIRECT("'DA Injection'!"&amp;SUBSTITUTE(ADDRESS(1,MATCH(M$3,INDIRECT("'DA Injection'!"&amp;"2:2"),0)+1),"$1","")&amp;":"&amp;SUBSTITUTE(ADDRESS(1,MATCH(M$3,INDIRECT("'DA Injection'!"&amp;"2:2"),0)+1),"$1","")),'DA Injection'!$P:$P,"Plan",'DA Injection'!$G:$G,$B84))*$F84</f>
        <v>0</v>
      </c>
      <c r="N84" s="284">
        <f ca="1">(SUMIFS(INDIRECT("'DA Injection'!"&amp;SUBSTITUTE(ADDRESS(1,MATCH(N$3,INDIRECT("'DA Injection'!"&amp;"2:2"),0)),"$1","")&amp;":"&amp;SUBSTITUTE(ADDRESS(1,MATCH(N$3,INDIRECT("'DA Injection'!"&amp;"2:2"),0)),"$1","")),'DA Injection'!$P:$P,"Plan",'DA Injection'!$G:$G,$B84)+SUMIFS(INDIRECT("'DA Injection'!"&amp;SUBSTITUTE(ADDRESS(1,MATCH(N$3,INDIRECT("'DA Injection'!"&amp;"2:2"),0)+1),"$1","")&amp;":"&amp;SUBSTITUTE(ADDRESS(1,MATCH(N$3,INDIRECT("'DA Injection'!"&amp;"2:2"),0)+1),"$1","")),'DA Injection'!$P:$P,"Plan",'DA Injection'!$G:$G,$B84))*$F84</f>
        <v>0</v>
      </c>
      <c r="O84" s="284">
        <f ca="1">(SUMIFS(INDIRECT("'DA Injection'!"&amp;SUBSTITUTE(ADDRESS(1,MATCH(O$3,INDIRECT("'DA Injection'!"&amp;"2:2"),0)),"$1","")&amp;":"&amp;SUBSTITUTE(ADDRESS(1,MATCH(O$3,INDIRECT("'DA Injection'!"&amp;"2:2"),0)),"$1","")),'DA Injection'!$P:$P,"Plan",'DA Injection'!$G:$G,$B84)+SUMIFS(INDIRECT("'DA Injection'!"&amp;SUBSTITUTE(ADDRESS(1,MATCH(O$3,INDIRECT("'DA Injection'!"&amp;"2:2"),0)+1),"$1","")&amp;":"&amp;SUBSTITUTE(ADDRESS(1,MATCH(O$3,INDIRECT("'DA Injection'!"&amp;"2:2"),0)+1),"$1","")),'DA Injection'!$P:$P,"Plan",'DA Injection'!$G:$G,$B84))*$F84</f>
        <v>0</v>
      </c>
      <c r="P84" s="284">
        <f ca="1">(SUMIFS(INDIRECT("'DA Injection'!"&amp;SUBSTITUTE(ADDRESS(1,MATCH(P$3,INDIRECT("'DA Injection'!"&amp;"2:2"),0)),"$1","")&amp;":"&amp;SUBSTITUTE(ADDRESS(1,MATCH(P$3,INDIRECT("'DA Injection'!"&amp;"2:2"),0)),"$1","")),'DA Injection'!$P:$P,"Plan",'DA Injection'!$G:$G,$B84)+SUMIFS(INDIRECT("'DA Injection'!"&amp;SUBSTITUTE(ADDRESS(1,MATCH(P$3,INDIRECT("'DA Injection'!"&amp;"2:2"),0)+1),"$1","")&amp;":"&amp;SUBSTITUTE(ADDRESS(1,MATCH(P$3,INDIRECT("'DA Injection'!"&amp;"2:2"),0)+1),"$1","")),'DA Injection'!$P:$P,"Plan",'DA Injection'!$G:$G,$B84))*$F84</f>
        <v>0</v>
      </c>
      <c r="Q84" s="284">
        <f ca="1">(SUMIFS(INDIRECT("'DA Injection'!"&amp;SUBSTITUTE(ADDRESS(1,MATCH(Q$3,INDIRECT("'DA Injection'!"&amp;"2:2"),0)),"$1","")&amp;":"&amp;SUBSTITUTE(ADDRESS(1,MATCH(Q$3,INDIRECT("'DA Injection'!"&amp;"2:2"),0)),"$1","")),'DA Injection'!$P:$P,"Plan",'DA Injection'!$G:$G,$B84)+SUMIFS(INDIRECT("'DA Injection'!"&amp;SUBSTITUTE(ADDRESS(1,MATCH(Q$3,INDIRECT("'DA Injection'!"&amp;"2:2"),0)+1),"$1","")&amp;":"&amp;SUBSTITUTE(ADDRESS(1,MATCH(Q$3,INDIRECT("'DA Injection'!"&amp;"2:2"),0)+1),"$1","")),'DA Injection'!$P:$P,"Plan",'DA Injection'!$G:$G,$B84))*$F84</f>
        <v>0</v>
      </c>
      <c r="R84" s="284"/>
    </row>
    <row r="85" spans="2:18" ht="25.5" hidden="1">
      <c r="B85" s="282" t="s">
        <v>71</v>
      </c>
      <c r="C85" s="282">
        <v>31</v>
      </c>
      <c r="D85" s="205" t="s">
        <v>1028</v>
      </c>
      <c r="E85" s="205" t="s">
        <v>1029</v>
      </c>
      <c r="F85" s="205">
        <v>1</v>
      </c>
      <c r="G85" s="367">
        <f t="shared" ca="1" si="2"/>
        <v>2778.9473684210525</v>
      </c>
      <c r="H85" s="284">
        <f ca="1">(SUMIFS(INDIRECT("'DA Injection'!"&amp;SUBSTITUTE(ADDRESS(1,MATCH(H$3,INDIRECT("'DA Injection'!"&amp;"2:2"),0)),"$1","")&amp;":"&amp;SUBSTITUTE(ADDRESS(1,MATCH(H$3,INDIRECT("'DA Injection'!"&amp;"2:2"),0)),"$1","")),'DA Injection'!$P:$P,"Plan",'DA Injection'!$G:$G,$B85)+SUMIFS(INDIRECT("'DA Injection'!"&amp;SUBSTITUTE(ADDRESS(1,MATCH(H$3,INDIRECT("'DA Injection'!"&amp;"2:2"),0)+1),"$1","")&amp;":"&amp;SUBSTITUTE(ADDRESS(1,MATCH(H$3,INDIRECT("'DA Injection'!"&amp;"2:2"),0)+1),"$1","")),'DA Injection'!$P:$P,"Plan",'DA Injection'!$G:$G,$B85))*$F85</f>
        <v>2778.9473684210525</v>
      </c>
      <c r="I85" s="284">
        <f ca="1">(SUMIFS(INDIRECT("'DA Injection'!"&amp;SUBSTITUTE(ADDRESS(1,MATCH(I$3,INDIRECT("'DA Injection'!"&amp;"2:2"),0)),"$1","")&amp;":"&amp;SUBSTITUTE(ADDRESS(1,MATCH(I$3,INDIRECT("'DA Injection'!"&amp;"2:2"),0)),"$1","")),'DA Injection'!$P:$P,"Plan",'DA Injection'!$G:$G,$B85)+SUMIFS(INDIRECT("'DA Injection'!"&amp;SUBSTITUTE(ADDRESS(1,MATCH(I$3,INDIRECT("'DA Injection'!"&amp;"2:2"),0)+1),"$1","")&amp;":"&amp;SUBSTITUTE(ADDRESS(1,MATCH(I$3,INDIRECT("'DA Injection'!"&amp;"2:2"),0)+1),"$1","")),'DA Injection'!$P:$P,"Plan",'DA Injection'!$G:$G,$B85))*$F85</f>
        <v>0</v>
      </c>
      <c r="J85" s="284">
        <f ca="1">(SUMIFS(INDIRECT("'DA Injection'!"&amp;SUBSTITUTE(ADDRESS(1,MATCH(J$3,INDIRECT("'DA Injection'!"&amp;"2:2"),0)),"$1","")&amp;":"&amp;SUBSTITUTE(ADDRESS(1,MATCH(J$3,INDIRECT("'DA Injection'!"&amp;"2:2"),0)),"$1","")),'DA Injection'!$P:$P,"Plan",'DA Injection'!$G:$G,$B85)+SUMIFS(INDIRECT("'DA Injection'!"&amp;SUBSTITUTE(ADDRESS(1,MATCH(J$3,INDIRECT("'DA Injection'!"&amp;"2:2"),0)+1),"$1","")&amp;":"&amp;SUBSTITUTE(ADDRESS(1,MATCH(J$3,INDIRECT("'DA Injection'!"&amp;"2:2"),0)+1),"$1","")),'DA Injection'!$P:$P,"Plan",'DA Injection'!$G:$G,$B85))*$F85</f>
        <v>0</v>
      </c>
      <c r="K85" s="284">
        <f ca="1">(SUMIFS(INDIRECT("'DA Injection'!"&amp;SUBSTITUTE(ADDRESS(1,MATCH(K$3,INDIRECT("'DA Injection'!"&amp;"2:2"),0)),"$1","")&amp;":"&amp;SUBSTITUTE(ADDRESS(1,MATCH(K$3,INDIRECT("'DA Injection'!"&amp;"2:2"),0)),"$1","")),'DA Injection'!$P:$P,"Plan",'DA Injection'!$G:$G,$B85)+SUMIFS(INDIRECT("'DA Injection'!"&amp;SUBSTITUTE(ADDRESS(1,MATCH(K$3,INDIRECT("'DA Injection'!"&amp;"2:2"),0)+1),"$1","")&amp;":"&amp;SUBSTITUTE(ADDRESS(1,MATCH(K$3,INDIRECT("'DA Injection'!"&amp;"2:2"),0)+1),"$1","")),'DA Injection'!$P:$P,"Plan",'DA Injection'!$G:$G,$B85))*$F85</f>
        <v>0</v>
      </c>
      <c r="L85" s="284">
        <f ca="1">(SUMIFS(INDIRECT("'DA Injection'!"&amp;SUBSTITUTE(ADDRESS(1,MATCH(L$3,INDIRECT("'DA Injection'!"&amp;"2:2"),0)),"$1","")&amp;":"&amp;SUBSTITUTE(ADDRESS(1,MATCH(L$3,INDIRECT("'DA Injection'!"&amp;"2:2"),0)),"$1","")),'DA Injection'!$P:$P,"Plan",'DA Injection'!$G:$G,$B85)+SUMIFS(INDIRECT("'DA Injection'!"&amp;SUBSTITUTE(ADDRESS(1,MATCH(L$3,INDIRECT("'DA Injection'!"&amp;"2:2"),0)+1),"$1","")&amp;":"&amp;SUBSTITUTE(ADDRESS(1,MATCH(L$3,INDIRECT("'DA Injection'!"&amp;"2:2"),0)+1),"$1","")),'DA Injection'!$P:$P,"Plan",'DA Injection'!$G:$G,$B85))*$F85</f>
        <v>0</v>
      </c>
      <c r="M85" s="284">
        <f ca="1">(SUMIFS(INDIRECT("'DA Injection'!"&amp;SUBSTITUTE(ADDRESS(1,MATCH(M$3,INDIRECT("'DA Injection'!"&amp;"2:2"),0)),"$1","")&amp;":"&amp;SUBSTITUTE(ADDRESS(1,MATCH(M$3,INDIRECT("'DA Injection'!"&amp;"2:2"),0)),"$1","")),'DA Injection'!$P:$P,"Plan",'DA Injection'!$G:$G,$B85)+SUMIFS(INDIRECT("'DA Injection'!"&amp;SUBSTITUTE(ADDRESS(1,MATCH(M$3,INDIRECT("'DA Injection'!"&amp;"2:2"),0)+1),"$1","")&amp;":"&amp;SUBSTITUTE(ADDRESS(1,MATCH(M$3,INDIRECT("'DA Injection'!"&amp;"2:2"),0)+1),"$1","")),'DA Injection'!$P:$P,"Plan",'DA Injection'!$G:$G,$B85))*$F85</f>
        <v>0</v>
      </c>
      <c r="N85" s="284">
        <f ca="1">(SUMIFS(INDIRECT("'DA Injection'!"&amp;SUBSTITUTE(ADDRESS(1,MATCH(N$3,INDIRECT("'DA Injection'!"&amp;"2:2"),0)),"$1","")&amp;":"&amp;SUBSTITUTE(ADDRESS(1,MATCH(N$3,INDIRECT("'DA Injection'!"&amp;"2:2"),0)),"$1","")),'DA Injection'!$P:$P,"Plan",'DA Injection'!$G:$G,$B85)+SUMIFS(INDIRECT("'DA Injection'!"&amp;SUBSTITUTE(ADDRESS(1,MATCH(N$3,INDIRECT("'DA Injection'!"&amp;"2:2"),0)+1),"$1","")&amp;":"&amp;SUBSTITUTE(ADDRESS(1,MATCH(N$3,INDIRECT("'DA Injection'!"&amp;"2:2"),0)+1),"$1","")),'DA Injection'!$P:$P,"Plan",'DA Injection'!$G:$G,$B85))*$F85</f>
        <v>0</v>
      </c>
      <c r="O85" s="284">
        <f ca="1">(SUMIFS(INDIRECT("'DA Injection'!"&amp;SUBSTITUTE(ADDRESS(1,MATCH(O$3,INDIRECT("'DA Injection'!"&amp;"2:2"),0)),"$1","")&amp;":"&amp;SUBSTITUTE(ADDRESS(1,MATCH(O$3,INDIRECT("'DA Injection'!"&amp;"2:2"),0)),"$1","")),'DA Injection'!$P:$P,"Plan",'DA Injection'!$G:$G,$B85)+SUMIFS(INDIRECT("'DA Injection'!"&amp;SUBSTITUTE(ADDRESS(1,MATCH(O$3,INDIRECT("'DA Injection'!"&amp;"2:2"),0)+1),"$1","")&amp;":"&amp;SUBSTITUTE(ADDRESS(1,MATCH(O$3,INDIRECT("'DA Injection'!"&amp;"2:2"),0)+1),"$1","")),'DA Injection'!$P:$P,"Plan",'DA Injection'!$G:$G,$B85))*$F85</f>
        <v>0</v>
      </c>
      <c r="P85" s="284">
        <f ca="1">(SUMIFS(INDIRECT("'DA Injection'!"&amp;SUBSTITUTE(ADDRESS(1,MATCH(P$3,INDIRECT("'DA Injection'!"&amp;"2:2"),0)),"$1","")&amp;":"&amp;SUBSTITUTE(ADDRESS(1,MATCH(P$3,INDIRECT("'DA Injection'!"&amp;"2:2"),0)),"$1","")),'DA Injection'!$P:$P,"Plan",'DA Injection'!$G:$G,$B85)+SUMIFS(INDIRECT("'DA Injection'!"&amp;SUBSTITUTE(ADDRESS(1,MATCH(P$3,INDIRECT("'DA Injection'!"&amp;"2:2"),0)+1),"$1","")&amp;":"&amp;SUBSTITUTE(ADDRESS(1,MATCH(P$3,INDIRECT("'DA Injection'!"&amp;"2:2"),0)+1),"$1","")),'DA Injection'!$P:$P,"Plan",'DA Injection'!$G:$G,$B85))*$F85</f>
        <v>0</v>
      </c>
      <c r="Q85" s="284">
        <f ca="1">(SUMIFS(INDIRECT("'DA Injection'!"&amp;SUBSTITUTE(ADDRESS(1,MATCH(Q$3,INDIRECT("'DA Injection'!"&amp;"2:2"),0)),"$1","")&amp;":"&amp;SUBSTITUTE(ADDRESS(1,MATCH(Q$3,INDIRECT("'DA Injection'!"&amp;"2:2"),0)),"$1","")),'DA Injection'!$P:$P,"Plan",'DA Injection'!$G:$G,$B85)+SUMIFS(INDIRECT("'DA Injection'!"&amp;SUBSTITUTE(ADDRESS(1,MATCH(Q$3,INDIRECT("'DA Injection'!"&amp;"2:2"),0)+1),"$1","")&amp;":"&amp;SUBSTITUTE(ADDRESS(1,MATCH(Q$3,INDIRECT("'DA Injection'!"&amp;"2:2"),0)+1),"$1","")),'DA Injection'!$P:$P,"Plan",'DA Injection'!$G:$G,$B85))*$F85</f>
        <v>0</v>
      </c>
      <c r="R85" s="284"/>
    </row>
    <row r="86" spans="2:18" hidden="1">
      <c r="B86" s="282" t="s">
        <v>71</v>
      </c>
      <c r="C86" s="282">
        <v>31</v>
      </c>
      <c r="D86" s="205" t="s">
        <v>1026</v>
      </c>
      <c r="E86" s="205" t="s">
        <v>1027</v>
      </c>
      <c r="F86" s="205">
        <v>7.1428571428571425E-2</v>
      </c>
      <c r="G86" s="367">
        <f t="shared" ca="1" si="2"/>
        <v>198.49624060150373</v>
      </c>
      <c r="H86" s="284">
        <f ca="1">(SUMIFS(INDIRECT("'DA Injection'!"&amp;SUBSTITUTE(ADDRESS(1,MATCH(H$3,INDIRECT("'DA Injection'!"&amp;"2:2"),0)),"$1","")&amp;":"&amp;SUBSTITUTE(ADDRESS(1,MATCH(H$3,INDIRECT("'DA Injection'!"&amp;"2:2"),0)),"$1","")),'DA Injection'!$P:$P,"Plan",'DA Injection'!$G:$G,$B86)+SUMIFS(INDIRECT("'DA Injection'!"&amp;SUBSTITUTE(ADDRESS(1,MATCH(H$3,INDIRECT("'DA Injection'!"&amp;"2:2"),0)+1),"$1","")&amp;":"&amp;SUBSTITUTE(ADDRESS(1,MATCH(H$3,INDIRECT("'DA Injection'!"&amp;"2:2"),0)+1),"$1","")),'DA Injection'!$P:$P,"Plan",'DA Injection'!$G:$G,$B86))*$F86</f>
        <v>198.49624060150373</v>
      </c>
      <c r="I86" s="284">
        <f ca="1">(SUMIFS(INDIRECT("'DA Injection'!"&amp;SUBSTITUTE(ADDRESS(1,MATCH(I$3,INDIRECT("'DA Injection'!"&amp;"2:2"),0)),"$1","")&amp;":"&amp;SUBSTITUTE(ADDRESS(1,MATCH(I$3,INDIRECT("'DA Injection'!"&amp;"2:2"),0)),"$1","")),'DA Injection'!$P:$P,"Plan",'DA Injection'!$G:$G,$B86)+SUMIFS(INDIRECT("'DA Injection'!"&amp;SUBSTITUTE(ADDRESS(1,MATCH(I$3,INDIRECT("'DA Injection'!"&amp;"2:2"),0)+1),"$1","")&amp;":"&amp;SUBSTITUTE(ADDRESS(1,MATCH(I$3,INDIRECT("'DA Injection'!"&amp;"2:2"),0)+1),"$1","")),'DA Injection'!$P:$P,"Plan",'DA Injection'!$G:$G,$B86))*$F86</f>
        <v>0</v>
      </c>
      <c r="J86" s="284">
        <f ca="1">(SUMIFS(INDIRECT("'DA Injection'!"&amp;SUBSTITUTE(ADDRESS(1,MATCH(J$3,INDIRECT("'DA Injection'!"&amp;"2:2"),0)),"$1","")&amp;":"&amp;SUBSTITUTE(ADDRESS(1,MATCH(J$3,INDIRECT("'DA Injection'!"&amp;"2:2"),0)),"$1","")),'DA Injection'!$P:$P,"Plan",'DA Injection'!$G:$G,$B86)+SUMIFS(INDIRECT("'DA Injection'!"&amp;SUBSTITUTE(ADDRESS(1,MATCH(J$3,INDIRECT("'DA Injection'!"&amp;"2:2"),0)+1),"$1","")&amp;":"&amp;SUBSTITUTE(ADDRESS(1,MATCH(J$3,INDIRECT("'DA Injection'!"&amp;"2:2"),0)+1),"$1","")),'DA Injection'!$P:$P,"Plan",'DA Injection'!$G:$G,$B86))*$F86</f>
        <v>0</v>
      </c>
      <c r="K86" s="284">
        <f ca="1">(SUMIFS(INDIRECT("'DA Injection'!"&amp;SUBSTITUTE(ADDRESS(1,MATCH(K$3,INDIRECT("'DA Injection'!"&amp;"2:2"),0)),"$1","")&amp;":"&amp;SUBSTITUTE(ADDRESS(1,MATCH(K$3,INDIRECT("'DA Injection'!"&amp;"2:2"),0)),"$1","")),'DA Injection'!$P:$P,"Plan",'DA Injection'!$G:$G,$B86)+SUMIFS(INDIRECT("'DA Injection'!"&amp;SUBSTITUTE(ADDRESS(1,MATCH(K$3,INDIRECT("'DA Injection'!"&amp;"2:2"),0)+1),"$1","")&amp;":"&amp;SUBSTITUTE(ADDRESS(1,MATCH(K$3,INDIRECT("'DA Injection'!"&amp;"2:2"),0)+1),"$1","")),'DA Injection'!$P:$P,"Plan",'DA Injection'!$G:$G,$B86))*$F86</f>
        <v>0</v>
      </c>
      <c r="L86" s="284">
        <f ca="1">(SUMIFS(INDIRECT("'DA Injection'!"&amp;SUBSTITUTE(ADDRESS(1,MATCH(L$3,INDIRECT("'DA Injection'!"&amp;"2:2"),0)),"$1","")&amp;":"&amp;SUBSTITUTE(ADDRESS(1,MATCH(L$3,INDIRECT("'DA Injection'!"&amp;"2:2"),0)),"$1","")),'DA Injection'!$P:$P,"Plan",'DA Injection'!$G:$G,$B86)+SUMIFS(INDIRECT("'DA Injection'!"&amp;SUBSTITUTE(ADDRESS(1,MATCH(L$3,INDIRECT("'DA Injection'!"&amp;"2:2"),0)+1),"$1","")&amp;":"&amp;SUBSTITUTE(ADDRESS(1,MATCH(L$3,INDIRECT("'DA Injection'!"&amp;"2:2"),0)+1),"$1","")),'DA Injection'!$P:$P,"Plan",'DA Injection'!$G:$G,$B86))*$F86</f>
        <v>0</v>
      </c>
      <c r="M86" s="284">
        <f ca="1">(SUMIFS(INDIRECT("'DA Injection'!"&amp;SUBSTITUTE(ADDRESS(1,MATCH(M$3,INDIRECT("'DA Injection'!"&amp;"2:2"),0)),"$1","")&amp;":"&amp;SUBSTITUTE(ADDRESS(1,MATCH(M$3,INDIRECT("'DA Injection'!"&amp;"2:2"),0)),"$1","")),'DA Injection'!$P:$P,"Plan",'DA Injection'!$G:$G,$B86)+SUMIFS(INDIRECT("'DA Injection'!"&amp;SUBSTITUTE(ADDRESS(1,MATCH(M$3,INDIRECT("'DA Injection'!"&amp;"2:2"),0)+1),"$1","")&amp;":"&amp;SUBSTITUTE(ADDRESS(1,MATCH(M$3,INDIRECT("'DA Injection'!"&amp;"2:2"),0)+1),"$1","")),'DA Injection'!$P:$P,"Plan",'DA Injection'!$G:$G,$B86))*$F86</f>
        <v>0</v>
      </c>
      <c r="N86" s="284">
        <f ca="1">(SUMIFS(INDIRECT("'DA Injection'!"&amp;SUBSTITUTE(ADDRESS(1,MATCH(N$3,INDIRECT("'DA Injection'!"&amp;"2:2"),0)),"$1","")&amp;":"&amp;SUBSTITUTE(ADDRESS(1,MATCH(N$3,INDIRECT("'DA Injection'!"&amp;"2:2"),0)),"$1","")),'DA Injection'!$P:$P,"Plan",'DA Injection'!$G:$G,$B86)+SUMIFS(INDIRECT("'DA Injection'!"&amp;SUBSTITUTE(ADDRESS(1,MATCH(N$3,INDIRECT("'DA Injection'!"&amp;"2:2"),0)+1),"$1","")&amp;":"&amp;SUBSTITUTE(ADDRESS(1,MATCH(N$3,INDIRECT("'DA Injection'!"&amp;"2:2"),0)+1),"$1","")),'DA Injection'!$P:$P,"Plan",'DA Injection'!$G:$G,$B86))*$F86</f>
        <v>0</v>
      </c>
      <c r="O86" s="284">
        <f ca="1">(SUMIFS(INDIRECT("'DA Injection'!"&amp;SUBSTITUTE(ADDRESS(1,MATCH(O$3,INDIRECT("'DA Injection'!"&amp;"2:2"),0)),"$1","")&amp;":"&amp;SUBSTITUTE(ADDRESS(1,MATCH(O$3,INDIRECT("'DA Injection'!"&amp;"2:2"),0)),"$1","")),'DA Injection'!$P:$P,"Plan",'DA Injection'!$G:$G,$B86)+SUMIFS(INDIRECT("'DA Injection'!"&amp;SUBSTITUTE(ADDRESS(1,MATCH(O$3,INDIRECT("'DA Injection'!"&amp;"2:2"),0)+1),"$1","")&amp;":"&amp;SUBSTITUTE(ADDRESS(1,MATCH(O$3,INDIRECT("'DA Injection'!"&amp;"2:2"),0)+1),"$1","")),'DA Injection'!$P:$P,"Plan",'DA Injection'!$G:$G,$B86))*$F86</f>
        <v>0</v>
      </c>
      <c r="P86" s="284">
        <f ca="1">(SUMIFS(INDIRECT("'DA Injection'!"&amp;SUBSTITUTE(ADDRESS(1,MATCH(P$3,INDIRECT("'DA Injection'!"&amp;"2:2"),0)),"$1","")&amp;":"&amp;SUBSTITUTE(ADDRESS(1,MATCH(P$3,INDIRECT("'DA Injection'!"&amp;"2:2"),0)),"$1","")),'DA Injection'!$P:$P,"Plan",'DA Injection'!$G:$G,$B86)+SUMIFS(INDIRECT("'DA Injection'!"&amp;SUBSTITUTE(ADDRESS(1,MATCH(P$3,INDIRECT("'DA Injection'!"&amp;"2:2"),0)+1),"$1","")&amp;":"&amp;SUBSTITUTE(ADDRESS(1,MATCH(P$3,INDIRECT("'DA Injection'!"&amp;"2:2"),0)+1),"$1","")),'DA Injection'!$P:$P,"Plan",'DA Injection'!$G:$G,$B86))*$F86</f>
        <v>0</v>
      </c>
      <c r="Q86" s="284">
        <f ca="1">(SUMIFS(INDIRECT("'DA Injection'!"&amp;SUBSTITUTE(ADDRESS(1,MATCH(Q$3,INDIRECT("'DA Injection'!"&amp;"2:2"),0)),"$1","")&amp;":"&amp;SUBSTITUTE(ADDRESS(1,MATCH(Q$3,INDIRECT("'DA Injection'!"&amp;"2:2"),0)),"$1","")),'DA Injection'!$P:$P,"Plan",'DA Injection'!$G:$G,$B86)+SUMIFS(INDIRECT("'DA Injection'!"&amp;SUBSTITUTE(ADDRESS(1,MATCH(Q$3,INDIRECT("'DA Injection'!"&amp;"2:2"),0)+1),"$1","")&amp;":"&amp;SUBSTITUTE(ADDRESS(1,MATCH(Q$3,INDIRECT("'DA Injection'!"&amp;"2:2"),0)+1),"$1","")),'DA Injection'!$P:$P,"Plan",'DA Injection'!$G:$G,$B86))*$F86</f>
        <v>0</v>
      </c>
      <c r="R86" s="284"/>
    </row>
    <row r="87" spans="2:18" ht="25.5" hidden="1">
      <c r="B87" s="282" t="s">
        <v>188</v>
      </c>
      <c r="C87" s="282">
        <v>31</v>
      </c>
      <c r="D87" s="205" t="s">
        <v>1028</v>
      </c>
      <c r="E87" s="205" t="s">
        <v>1029</v>
      </c>
      <c r="F87" s="205">
        <v>1</v>
      </c>
      <c r="G87" s="367">
        <f t="shared" ca="1" si="2"/>
        <v>0</v>
      </c>
      <c r="H87" s="284">
        <f ca="1">(SUMIFS(INDIRECT("'DA Injection'!"&amp;SUBSTITUTE(ADDRESS(1,MATCH(H$3,INDIRECT("'DA Injection'!"&amp;"2:2"),0)),"$1","")&amp;":"&amp;SUBSTITUTE(ADDRESS(1,MATCH(H$3,INDIRECT("'DA Injection'!"&amp;"2:2"),0)),"$1","")),'DA Injection'!$P:$P,"Plan",'DA Injection'!$G:$G,$B87)+SUMIFS(INDIRECT("'DA Injection'!"&amp;SUBSTITUTE(ADDRESS(1,MATCH(H$3,INDIRECT("'DA Injection'!"&amp;"2:2"),0)+1),"$1","")&amp;":"&amp;SUBSTITUTE(ADDRESS(1,MATCH(H$3,INDIRECT("'DA Injection'!"&amp;"2:2"),0)+1),"$1","")),'DA Injection'!$P:$P,"Plan",'DA Injection'!$G:$G,$B87))*$F87</f>
        <v>0</v>
      </c>
      <c r="I87" s="284">
        <f ca="1">(SUMIFS(INDIRECT("'DA Injection'!"&amp;SUBSTITUTE(ADDRESS(1,MATCH(I$3,INDIRECT("'DA Injection'!"&amp;"2:2"),0)),"$1","")&amp;":"&amp;SUBSTITUTE(ADDRESS(1,MATCH(I$3,INDIRECT("'DA Injection'!"&amp;"2:2"),0)),"$1","")),'DA Injection'!$P:$P,"Plan",'DA Injection'!$G:$G,$B87)+SUMIFS(INDIRECT("'DA Injection'!"&amp;SUBSTITUTE(ADDRESS(1,MATCH(I$3,INDIRECT("'DA Injection'!"&amp;"2:2"),0)+1),"$1","")&amp;":"&amp;SUBSTITUTE(ADDRESS(1,MATCH(I$3,INDIRECT("'DA Injection'!"&amp;"2:2"),0)+1),"$1","")),'DA Injection'!$P:$P,"Plan",'DA Injection'!$G:$G,$B87))*$F87</f>
        <v>0</v>
      </c>
      <c r="J87" s="284">
        <f ca="1">(SUMIFS(INDIRECT("'DA Injection'!"&amp;SUBSTITUTE(ADDRESS(1,MATCH(J$3,INDIRECT("'DA Injection'!"&amp;"2:2"),0)),"$1","")&amp;":"&amp;SUBSTITUTE(ADDRESS(1,MATCH(J$3,INDIRECT("'DA Injection'!"&amp;"2:2"),0)),"$1","")),'DA Injection'!$P:$P,"Plan",'DA Injection'!$G:$G,$B87)+SUMIFS(INDIRECT("'DA Injection'!"&amp;SUBSTITUTE(ADDRESS(1,MATCH(J$3,INDIRECT("'DA Injection'!"&amp;"2:2"),0)+1),"$1","")&amp;":"&amp;SUBSTITUTE(ADDRESS(1,MATCH(J$3,INDIRECT("'DA Injection'!"&amp;"2:2"),0)+1),"$1","")),'DA Injection'!$P:$P,"Plan",'DA Injection'!$G:$G,$B87))*$F87</f>
        <v>0</v>
      </c>
      <c r="K87" s="284">
        <f ca="1">(SUMIFS(INDIRECT("'DA Injection'!"&amp;SUBSTITUTE(ADDRESS(1,MATCH(K$3,INDIRECT("'DA Injection'!"&amp;"2:2"),0)),"$1","")&amp;":"&amp;SUBSTITUTE(ADDRESS(1,MATCH(K$3,INDIRECT("'DA Injection'!"&amp;"2:2"),0)),"$1","")),'DA Injection'!$P:$P,"Plan",'DA Injection'!$G:$G,$B87)+SUMIFS(INDIRECT("'DA Injection'!"&amp;SUBSTITUTE(ADDRESS(1,MATCH(K$3,INDIRECT("'DA Injection'!"&amp;"2:2"),0)+1),"$1","")&amp;":"&amp;SUBSTITUTE(ADDRESS(1,MATCH(K$3,INDIRECT("'DA Injection'!"&amp;"2:2"),0)+1),"$1","")),'DA Injection'!$P:$P,"Plan",'DA Injection'!$G:$G,$B87))*$F87</f>
        <v>0</v>
      </c>
      <c r="L87" s="284">
        <f ca="1">(SUMIFS(INDIRECT("'DA Injection'!"&amp;SUBSTITUTE(ADDRESS(1,MATCH(L$3,INDIRECT("'DA Injection'!"&amp;"2:2"),0)),"$1","")&amp;":"&amp;SUBSTITUTE(ADDRESS(1,MATCH(L$3,INDIRECT("'DA Injection'!"&amp;"2:2"),0)),"$1","")),'DA Injection'!$P:$P,"Plan",'DA Injection'!$G:$G,$B87)+SUMIFS(INDIRECT("'DA Injection'!"&amp;SUBSTITUTE(ADDRESS(1,MATCH(L$3,INDIRECT("'DA Injection'!"&amp;"2:2"),0)+1),"$1","")&amp;":"&amp;SUBSTITUTE(ADDRESS(1,MATCH(L$3,INDIRECT("'DA Injection'!"&amp;"2:2"),0)+1),"$1","")),'DA Injection'!$P:$P,"Plan",'DA Injection'!$G:$G,$B87))*$F87</f>
        <v>0</v>
      </c>
      <c r="M87" s="284">
        <f ca="1">(SUMIFS(INDIRECT("'DA Injection'!"&amp;SUBSTITUTE(ADDRESS(1,MATCH(M$3,INDIRECT("'DA Injection'!"&amp;"2:2"),0)),"$1","")&amp;":"&amp;SUBSTITUTE(ADDRESS(1,MATCH(M$3,INDIRECT("'DA Injection'!"&amp;"2:2"),0)),"$1","")),'DA Injection'!$P:$P,"Plan",'DA Injection'!$G:$G,$B87)+SUMIFS(INDIRECT("'DA Injection'!"&amp;SUBSTITUTE(ADDRESS(1,MATCH(M$3,INDIRECT("'DA Injection'!"&amp;"2:2"),0)+1),"$1","")&amp;":"&amp;SUBSTITUTE(ADDRESS(1,MATCH(M$3,INDIRECT("'DA Injection'!"&amp;"2:2"),0)+1),"$1","")),'DA Injection'!$P:$P,"Plan",'DA Injection'!$G:$G,$B87))*$F87</f>
        <v>0</v>
      </c>
      <c r="N87" s="284">
        <f ca="1">(SUMIFS(INDIRECT("'DA Injection'!"&amp;SUBSTITUTE(ADDRESS(1,MATCH(N$3,INDIRECT("'DA Injection'!"&amp;"2:2"),0)),"$1","")&amp;":"&amp;SUBSTITUTE(ADDRESS(1,MATCH(N$3,INDIRECT("'DA Injection'!"&amp;"2:2"),0)),"$1","")),'DA Injection'!$P:$P,"Plan",'DA Injection'!$G:$G,$B87)+SUMIFS(INDIRECT("'DA Injection'!"&amp;SUBSTITUTE(ADDRESS(1,MATCH(N$3,INDIRECT("'DA Injection'!"&amp;"2:2"),0)+1),"$1","")&amp;":"&amp;SUBSTITUTE(ADDRESS(1,MATCH(N$3,INDIRECT("'DA Injection'!"&amp;"2:2"),0)+1),"$1","")),'DA Injection'!$P:$P,"Plan",'DA Injection'!$G:$G,$B87))*$F87</f>
        <v>0</v>
      </c>
      <c r="O87" s="284">
        <f ca="1">(SUMIFS(INDIRECT("'DA Injection'!"&amp;SUBSTITUTE(ADDRESS(1,MATCH(O$3,INDIRECT("'DA Injection'!"&amp;"2:2"),0)),"$1","")&amp;":"&amp;SUBSTITUTE(ADDRESS(1,MATCH(O$3,INDIRECT("'DA Injection'!"&amp;"2:2"),0)),"$1","")),'DA Injection'!$P:$P,"Plan",'DA Injection'!$G:$G,$B87)+SUMIFS(INDIRECT("'DA Injection'!"&amp;SUBSTITUTE(ADDRESS(1,MATCH(O$3,INDIRECT("'DA Injection'!"&amp;"2:2"),0)+1),"$1","")&amp;":"&amp;SUBSTITUTE(ADDRESS(1,MATCH(O$3,INDIRECT("'DA Injection'!"&amp;"2:2"),0)+1),"$1","")),'DA Injection'!$P:$P,"Plan",'DA Injection'!$G:$G,$B87))*$F87</f>
        <v>0</v>
      </c>
      <c r="P87" s="284">
        <f ca="1">(SUMIFS(INDIRECT("'DA Injection'!"&amp;SUBSTITUTE(ADDRESS(1,MATCH(P$3,INDIRECT("'DA Injection'!"&amp;"2:2"),0)),"$1","")&amp;":"&amp;SUBSTITUTE(ADDRESS(1,MATCH(P$3,INDIRECT("'DA Injection'!"&amp;"2:2"),0)),"$1","")),'DA Injection'!$P:$P,"Plan",'DA Injection'!$G:$G,$B87)+SUMIFS(INDIRECT("'DA Injection'!"&amp;SUBSTITUTE(ADDRESS(1,MATCH(P$3,INDIRECT("'DA Injection'!"&amp;"2:2"),0)+1),"$1","")&amp;":"&amp;SUBSTITUTE(ADDRESS(1,MATCH(P$3,INDIRECT("'DA Injection'!"&amp;"2:2"),0)+1),"$1","")),'DA Injection'!$P:$P,"Plan",'DA Injection'!$G:$G,$B87))*$F87</f>
        <v>0</v>
      </c>
      <c r="Q87" s="284">
        <f ca="1">(SUMIFS(INDIRECT("'DA Injection'!"&amp;SUBSTITUTE(ADDRESS(1,MATCH(Q$3,INDIRECT("'DA Injection'!"&amp;"2:2"),0)),"$1","")&amp;":"&amp;SUBSTITUTE(ADDRESS(1,MATCH(Q$3,INDIRECT("'DA Injection'!"&amp;"2:2"),0)),"$1","")),'DA Injection'!$P:$P,"Plan",'DA Injection'!$G:$G,$B87)+SUMIFS(INDIRECT("'DA Injection'!"&amp;SUBSTITUTE(ADDRESS(1,MATCH(Q$3,INDIRECT("'DA Injection'!"&amp;"2:2"),0)+1),"$1","")&amp;":"&amp;SUBSTITUTE(ADDRESS(1,MATCH(Q$3,INDIRECT("'DA Injection'!"&amp;"2:2"),0)+1),"$1","")),'DA Injection'!$P:$P,"Plan",'DA Injection'!$G:$G,$B87))*$F87</f>
        <v>0</v>
      </c>
      <c r="R87" s="284"/>
    </row>
    <row r="88" spans="2:18" hidden="1">
      <c r="B88" s="282" t="s">
        <v>188</v>
      </c>
      <c r="C88" s="282">
        <v>31</v>
      </c>
      <c r="D88" s="205" t="s">
        <v>1026</v>
      </c>
      <c r="E88" s="205" t="s">
        <v>1027</v>
      </c>
      <c r="F88" s="205">
        <v>7.1428571428571425E-2</v>
      </c>
      <c r="G88" s="367">
        <f t="shared" ca="1" si="2"/>
        <v>0</v>
      </c>
      <c r="H88" s="284">
        <f ca="1">(SUMIFS(INDIRECT("'DA Injection'!"&amp;SUBSTITUTE(ADDRESS(1,MATCH(H$3,INDIRECT("'DA Injection'!"&amp;"2:2"),0)),"$1","")&amp;":"&amp;SUBSTITUTE(ADDRESS(1,MATCH(H$3,INDIRECT("'DA Injection'!"&amp;"2:2"),0)),"$1","")),'DA Injection'!$P:$P,"Plan",'DA Injection'!$G:$G,$B88)+SUMIFS(INDIRECT("'DA Injection'!"&amp;SUBSTITUTE(ADDRESS(1,MATCH(H$3,INDIRECT("'DA Injection'!"&amp;"2:2"),0)+1),"$1","")&amp;":"&amp;SUBSTITUTE(ADDRESS(1,MATCH(H$3,INDIRECT("'DA Injection'!"&amp;"2:2"),0)+1),"$1","")),'DA Injection'!$P:$P,"Plan",'DA Injection'!$G:$G,$B88))*$F88</f>
        <v>0</v>
      </c>
      <c r="I88" s="284">
        <f ca="1">(SUMIFS(INDIRECT("'DA Injection'!"&amp;SUBSTITUTE(ADDRESS(1,MATCH(I$3,INDIRECT("'DA Injection'!"&amp;"2:2"),0)),"$1","")&amp;":"&amp;SUBSTITUTE(ADDRESS(1,MATCH(I$3,INDIRECT("'DA Injection'!"&amp;"2:2"),0)),"$1","")),'DA Injection'!$P:$P,"Plan",'DA Injection'!$G:$G,$B88)+SUMIFS(INDIRECT("'DA Injection'!"&amp;SUBSTITUTE(ADDRESS(1,MATCH(I$3,INDIRECT("'DA Injection'!"&amp;"2:2"),0)+1),"$1","")&amp;":"&amp;SUBSTITUTE(ADDRESS(1,MATCH(I$3,INDIRECT("'DA Injection'!"&amp;"2:2"),0)+1),"$1","")),'DA Injection'!$P:$P,"Plan",'DA Injection'!$G:$G,$B88))*$F88</f>
        <v>0</v>
      </c>
      <c r="J88" s="284">
        <f ca="1">(SUMIFS(INDIRECT("'DA Injection'!"&amp;SUBSTITUTE(ADDRESS(1,MATCH(J$3,INDIRECT("'DA Injection'!"&amp;"2:2"),0)),"$1","")&amp;":"&amp;SUBSTITUTE(ADDRESS(1,MATCH(J$3,INDIRECT("'DA Injection'!"&amp;"2:2"),0)),"$1","")),'DA Injection'!$P:$P,"Plan",'DA Injection'!$G:$G,$B88)+SUMIFS(INDIRECT("'DA Injection'!"&amp;SUBSTITUTE(ADDRESS(1,MATCH(J$3,INDIRECT("'DA Injection'!"&amp;"2:2"),0)+1),"$1","")&amp;":"&amp;SUBSTITUTE(ADDRESS(1,MATCH(J$3,INDIRECT("'DA Injection'!"&amp;"2:2"),0)+1),"$1","")),'DA Injection'!$P:$P,"Plan",'DA Injection'!$G:$G,$B88))*$F88</f>
        <v>0</v>
      </c>
      <c r="K88" s="284">
        <f ca="1">(SUMIFS(INDIRECT("'DA Injection'!"&amp;SUBSTITUTE(ADDRESS(1,MATCH(K$3,INDIRECT("'DA Injection'!"&amp;"2:2"),0)),"$1","")&amp;":"&amp;SUBSTITUTE(ADDRESS(1,MATCH(K$3,INDIRECT("'DA Injection'!"&amp;"2:2"),0)),"$1","")),'DA Injection'!$P:$P,"Plan",'DA Injection'!$G:$G,$B88)+SUMIFS(INDIRECT("'DA Injection'!"&amp;SUBSTITUTE(ADDRESS(1,MATCH(K$3,INDIRECT("'DA Injection'!"&amp;"2:2"),0)+1),"$1","")&amp;":"&amp;SUBSTITUTE(ADDRESS(1,MATCH(K$3,INDIRECT("'DA Injection'!"&amp;"2:2"),0)+1),"$1","")),'DA Injection'!$P:$P,"Plan",'DA Injection'!$G:$G,$B88))*$F88</f>
        <v>0</v>
      </c>
      <c r="L88" s="284">
        <f ca="1">(SUMIFS(INDIRECT("'DA Injection'!"&amp;SUBSTITUTE(ADDRESS(1,MATCH(L$3,INDIRECT("'DA Injection'!"&amp;"2:2"),0)),"$1","")&amp;":"&amp;SUBSTITUTE(ADDRESS(1,MATCH(L$3,INDIRECT("'DA Injection'!"&amp;"2:2"),0)),"$1","")),'DA Injection'!$P:$P,"Plan",'DA Injection'!$G:$G,$B88)+SUMIFS(INDIRECT("'DA Injection'!"&amp;SUBSTITUTE(ADDRESS(1,MATCH(L$3,INDIRECT("'DA Injection'!"&amp;"2:2"),0)+1),"$1","")&amp;":"&amp;SUBSTITUTE(ADDRESS(1,MATCH(L$3,INDIRECT("'DA Injection'!"&amp;"2:2"),0)+1),"$1","")),'DA Injection'!$P:$P,"Plan",'DA Injection'!$G:$G,$B88))*$F88</f>
        <v>0</v>
      </c>
      <c r="M88" s="284">
        <f ca="1">(SUMIFS(INDIRECT("'DA Injection'!"&amp;SUBSTITUTE(ADDRESS(1,MATCH(M$3,INDIRECT("'DA Injection'!"&amp;"2:2"),0)),"$1","")&amp;":"&amp;SUBSTITUTE(ADDRESS(1,MATCH(M$3,INDIRECT("'DA Injection'!"&amp;"2:2"),0)),"$1","")),'DA Injection'!$P:$P,"Plan",'DA Injection'!$G:$G,$B88)+SUMIFS(INDIRECT("'DA Injection'!"&amp;SUBSTITUTE(ADDRESS(1,MATCH(M$3,INDIRECT("'DA Injection'!"&amp;"2:2"),0)+1),"$1","")&amp;":"&amp;SUBSTITUTE(ADDRESS(1,MATCH(M$3,INDIRECT("'DA Injection'!"&amp;"2:2"),0)+1),"$1","")),'DA Injection'!$P:$P,"Plan",'DA Injection'!$G:$G,$B88))*$F88</f>
        <v>0</v>
      </c>
      <c r="N88" s="284">
        <f ca="1">(SUMIFS(INDIRECT("'DA Injection'!"&amp;SUBSTITUTE(ADDRESS(1,MATCH(N$3,INDIRECT("'DA Injection'!"&amp;"2:2"),0)),"$1","")&amp;":"&amp;SUBSTITUTE(ADDRESS(1,MATCH(N$3,INDIRECT("'DA Injection'!"&amp;"2:2"),0)),"$1","")),'DA Injection'!$P:$P,"Plan",'DA Injection'!$G:$G,$B88)+SUMIFS(INDIRECT("'DA Injection'!"&amp;SUBSTITUTE(ADDRESS(1,MATCH(N$3,INDIRECT("'DA Injection'!"&amp;"2:2"),0)+1),"$1","")&amp;":"&amp;SUBSTITUTE(ADDRESS(1,MATCH(N$3,INDIRECT("'DA Injection'!"&amp;"2:2"),0)+1),"$1","")),'DA Injection'!$P:$P,"Plan",'DA Injection'!$G:$G,$B88))*$F88</f>
        <v>0</v>
      </c>
      <c r="O88" s="284">
        <f ca="1">(SUMIFS(INDIRECT("'DA Injection'!"&amp;SUBSTITUTE(ADDRESS(1,MATCH(O$3,INDIRECT("'DA Injection'!"&amp;"2:2"),0)),"$1","")&amp;":"&amp;SUBSTITUTE(ADDRESS(1,MATCH(O$3,INDIRECT("'DA Injection'!"&amp;"2:2"),0)),"$1","")),'DA Injection'!$P:$P,"Plan",'DA Injection'!$G:$G,$B88)+SUMIFS(INDIRECT("'DA Injection'!"&amp;SUBSTITUTE(ADDRESS(1,MATCH(O$3,INDIRECT("'DA Injection'!"&amp;"2:2"),0)+1),"$1","")&amp;":"&amp;SUBSTITUTE(ADDRESS(1,MATCH(O$3,INDIRECT("'DA Injection'!"&amp;"2:2"),0)+1),"$1","")),'DA Injection'!$P:$P,"Plan",'DA Injection'!$G:$G,$B88))*$F88</f>
        <v>0</v>
      </c>
      <c r="P88" s="284">
        <f ca="1">(SUMIFS(INDIRECT("'DA Injection'!"&amp;SUBSTITUTE(ADDRESS(1,MATCH(P$3,INDIRECT("'DA Injection'!"&amp;"2:2"),0)),"$1","")&amp;":"&amp;SUBSTITUTE(ADDRESS(1,MATCH(P$3,INDIRECT("'DA Injection'!"&amp;"2:2"),0)),"$1","")),'DA Injection'!$P:$P,"Plan",'DA Injection'!$G:$G,$B88)+SUMIFS(INDIRECT("'DA Injection'!"&amp;SUBSTITUTE(ADDRESS(1,MATCH(P$3,INDIRECT("'DA Injection'!"&amp;"2:2"),0)+1),"$1","")&amp;":"&amp;SUBSTITUTE(ADDRESS(1,MATCH(P$3,INDIRECT("'DA Injection'!"&amp;"2:2"),0)+1),"$1","")),'DA Injection'!$P:$P,"Plan",'DA Injection'!$G:$G,$B88))*$F88</f>
        <v>0</v>
      </c>
      <c r="Q88" s="284">
        <f ca="1">(SUMIFS(INDIRECT("'DA Injection'!"&amp;SUBSTITUTE(ADDRESS(1,MATCH(Q$3,INDIRECT("'DA Injection'!"&amp;"2:2"),0)),"$1","")&amp;":"&amp;SUBSTITUTE(ADDRESS(1,MATCH(Q$3,INDIRECT("'DA Injection'!"&amp;"2:2"),0)),"$1","")),'DA Injection'!$P:$P,"Plan",'DA Injection'!$G:$G,$B88)+SUMIFS(INDIRECT("'DA Injection'!"&amp;SUBSTITUTE(ADDRESS(1,MATCH(Q$3,INDIRECT("'DA Injection'!"&amp;"2:2"),0)+1),"$1","")&amp;":"&amp;SUBSTITUTE(ADDRESS(1,MATCH(Q$3,INDIRECT("'DA Injection'!"&amp;"2:2"),0)+1),"$1","")),'DA Injection'!$P:$P,"Plan",'DA Injection'!$G:$G,$B88))*$F88</f>
        <v>0</v>
      </c>
      <c r="R88" s="284"/>
    </row>
    <row r="89" spans="2:18" ht="25.5" hidden="1">
      <c r="B89" s="282" t="s">
        <v>49</v>
      </c>
      <c r="C89" s="282">
        <v>31</v>
      </c>
      <c r="D89" s="205" t="s">
        <v>1028</v>
      </c>
      <c r="E89" s="205" t="s">
        <v>1029</v>
      </c>
      <c r="F89" s="205">
        <v>1</v>
      </c>
      <c r="G89" s="367">
        <f t="shared" ca="1" si="2"/>
        <v>2778.9473684210525</v>
      </c>
      <c r="H89" s="284">
        <f ca="1">(SUMIFS(INDIRECT("'DA Injection'!"&amp;SUBSTITUTE(ADDRESS(1,MATCH(H$3,INDIRECT("'DA Injection'!"&amp;"2:2"),0)),"$1","")&amp;":"&amp;SUBSTITUTE(ADDRESS(1,MATCH(H$3,INDIRECT("'DA Injection'!"&amp;"2:2"),0)),"$1","")),'DA Injection'!$P:$P,"Plan",'DA Injection'!$G:$G,$B89)+SUMIFS(INDIRECT("'DA Injection'!"&amp;SUBSTITUTE(ADDRESS(1,MATCH(H$3,INDIRECT("'DA Injection'!"&amp;"2:2"),0)+1),"$1","")&amp;":"&amp;SUBSTITUTE(ADDRESS(1,MATCH(H$3,INDIRECT("'DA Injection'!"&amp;"2:2"),0)+1),"$1","")),'DA Injection'!$P:$P,"Plan",'DA Injection'!$G:$G,$B89))*$F89</f>
        <v>2778.9473684210525</v>
      </c>
      <c r="I89" s="284">
        <f ca="1">(SUMIFS(INDIRECT("'DA Injection'!"&amp;SUBSTITUTE(ADDRESS(1,MATCH(I$3,INDIRECT("'DA Injection'!"&amp;"2:2"),0)),"$1","")&amp;":"&amp;SUBSTITUTE(ADDRESS(1,MATCH(I$3,INDIRECT("'DA Injection'!"&amp;"2:2"),0)),"$1","")),'DA Injection'!$P:$P,"Plan",'DA Injection'!$G:$G,$B89)+SUMIFS(INDIRECT("'DA Injection'!"&amp;SUBSTITUTE(ADDRESS(1,MATCH(I$3,INDIRECT("'DA Injection'!"&amp;"2:2"),0)+1),"$1","")&amp;":"&amp;SUBSTITUTE(ADDRESS(1,MATCH(I$3,INDIRECT("'DA Injection'!"&amp;"2:2"),0)+1),"$1","")),'DA Injection'!$P:$P,"Plan",'DA Injection'!$G:$G,$B89))*$F89</f>
        <v>0</v>
      </c>
      <c r="J89" s="284">
        <f ca="1">(SUMIFS(INDIRECT("'DA Injection'!"&amp;SUBSTITUTE(ADDRESS(1,MATCH(J$3,INDIRECT("'DA Injection'!"&amp;"2:2"),0)),"$1","")&amp;":"&amp;SUBSTITUTE(ADDRESS(1,MATCH(J$3,INDIRECT("'DA Injection'!"&amp;"2:2"),0)),"$1","")),'DA Injection'!$P:$P,"Plan",'DA Injection'!$G:$G,$B89)+SUMIFS(INDIRECT("'DA Injection'!"&amp;SUBSTITUTE(ADDRESS(1,MATCH(J$3,INDIRECT("'DA Injection'!"&amp;"2:2"),0)+1),"$1","")&amp;":"&amp;SUBSTITUTE(ADDRESS(1,MATCH(J$3,INDIRECT("'DA Injection'!"&amp;"2:2"),0)+1),"$1","")),'DA Injection'!$P:$P,"Plan",'DA Injection'!$G:$G,$B89))*$F89</f>
        <v>0</v>
      </c>
      <c r="K89" s="284">
        <f ca="1">(SUMIFS(INDIRECT("'DA Injection'!"&amp;SUBSTITUTE(ADDRESS(1,MATCH(K$3,INDIRECT("'DA Injection'!"&amp;"2:2"),0)),"$1","")&amp;":"&amp;SUBSTITUTE(ADDRESS(1,MATCH(K$3,INDIRECT("'DA Injection'!"&amp;"2:2"),0)),"$1","")),'DA Injection'!$P:$P,"Plan",'DA Injection'!$G:$G,$B89)+SUMIFS(INDIRECT("'DA Injection'!"&amp;SUBSTITUTE(ADDRESS(1,MATCH(K$3,INDIRECT("'DA Injection'!"&amp;"2:2"),0)+1),"$1","")&amp;":"&amp;SUBSTITUTE(ADDRESS(1,MATCH(K$3,INDIRECT("'DA Injection'!"&amp;"2:2"),0)+1),"$1","")),'DA Injection'!$P:$P,"Plan",'DA Injection'!$G:$G,$B89))*$F89</f>
        <v>0</v>
      </c>
      <c r="L89" s="284">
        <f ca="1">(SUMIFS(INDIRECT("'DA Injection'!"&amp;SUBSTITUTE(ADDRESS(1,MATCH(L$3,INDIRECT("'DA Injection'!"&amp;"2:2"),0)),"$1","")&amp;":"&amp;SUBSTITUTE(ADDRESS(1,MATCH(L$3,INDIRECT("'DA Injection'!"&amp;"2:2"),0)),"$1","")),'DA Injection'!$P:$P,"Plan",'DA Injection'!$G:$G,$B89)+SUMIFS(INDIRECT("'DA Injection'!"&amp;SUBSTITUTE(ADDRESS(1,MATCH(L$3,INDIRECT("'DA Injection'!"&amp;"2:2"),0)+1),"$1","")&amp;":"&amp;SUBSTITUTE(ADDRESS(1,MATCH(L$3,INDIRECT("'DA Injection'!"&amp;"2:2"),0)+1),"$1","")),'DA Injection'!$P:$P,"Plan",'DA Injection'!$G:$G,$B89))*$F89</f>
        <v>0</v>
      </c>
      <c r="M89" s="284">
        <f ca="1">(SUMIFS(INDIRECT("'DA Injection'!"&amp;SUBSTITUTE(ADDRESS(1,MATCH(M$3,INDIRECT("'DA Injection'!"&amp;"2:2"),0)),"$1","")&amp;":"&amp;SUBSTITUTE(ADDRESS(1,MATCH(M$3,INDIRECT("'DA Injection'!"&amp;"2:2"),0)),"$1","")),'DA Injection'!$P:$P,"Plan",'DA Injection'!$G:$G,$B89)+SUMIFS(INDIRECT("'DA Injection'!"&amp;SUBSTITUTE(ADDRESS(1,MATCH(M$3,INDIRECT("'DA Injection'!"&amp;"2:2"),0)+1),"$1","")&amp;":"&amp;SUBSTITUTE(ADDRESS(1,MATCH(M$3,INDIRECT("'DA Injection'!"&amp;"2:2"),0)+1),"$1","")),'DA Injection'!$P:$P,"Plan",'DA Injection'!$G:$G,$B89))*$F89</f>
        <v>0</v>
      </c>
      <c r="N89" s="284">
        <f ca="1">(SUMIFS(INDIRECT("'DA Injection'!"&amp;SUBSTITUTE(ADDRESS(1,MATCH(N$3,INDIRECT("'DA Injection'!"&amp;"2:2"),0)),"$1","")&amp;":"&amp;SUBSTITUTE(ADDRESS(1,MATCH(N$3,INDIRECT("'DA Injection'!"&amp;"2:2"),0)),"$1","")),'DA Injection'!$P:$P,"Plan",'DA Injection'!$G:$G,$B89)+SUMIFS(INDIRECT("'DA Injection'!"&amp;SUBSTITUTE(ADDRESS(1,MATCH(N$3,INDIRECT("'DA Injection'!"&amp;"2:2"),0)+1),"$1","")&amp;":"&amp;SUBSTITUTE(ADDRESS(1,MATCH(N$3,INDIRECT("'DA Injection'!"&amp;"2:2"),0)+1),"$1","")),'DA Injection'!$P:$P,"Plan",'DA Injection'!$G:$G,$B89))*$F89</f>
        <v>0</v>
      </c>
      <c r="O89" s="284">
        <f ca="1">(SUMIFS(INDIRECT("'DA Injection'!"&amp;SUBSTITUTE(ADDRESS(1,MATCH(O$3,INDIRECT("'DA Injection'!"&amp;"2:2"),0)),"$1","")&amp;":"&amp;SUBSTITUTE(ADDRESS(1,MATCH(O$3,INDIRECT("'DA Injection'!"&amp;"2:2"),0)),"$1","")),'DA Injection'!$P:$P,"Plan",'DA Injection'!$G:$G,$B89)+SUMIFS(INDIRECT("'DA Injection'!"&amp;SUBSTITUTE(ADDRESS(1,MATCH(O$3,INDIRECT("'DA Injection'!"&amp;"2:2"),0)+1),"$1","")&amp;":"&amp;SUBSTITUTE(ADDRESS(1,MATCH(O$3,INDIRECT("'DA Injection'!"&amp;"2:2"),0)+1),"$1","")),'DA Injection'!$P:$P,"Plan",'DA Injection'!$G:$G,$B89))*$F89</f>
        <v>0</v>
      </c>
      <c r="P89" s="284">
        <f ca="1">(SUMIFS(INDIRECT("'DA Injection'!"&amp;SUBSTITUTE(ADDRESS(1,MATCH(P$3,INDIRECT("'DA Injection'!"&amp;"2:2"),0)),"$1","")&amp;":"&amp;SUBSTITUTE(ADDRESS(1,MATCH(P$3,INDIRECT("'DA Injection'!"&amp;"2:2"),0)),"$1","")),'DA Injection'!$P:$P,"Plan",'DA Injection'!$G:$G,$B89)+SUMIFS(INDIRECT("'DA Injection'!"&amp;SUBSTITUTE(ADDRESS(1,MATCH(P$3,INDIRECT("'DA Injection'!"&amp;"2:2"),0)+1),"$1","")&amp;":"&amp;SUBSTITUTE(ADDRESS(1,MATCH(P$3,INDIRECT("'DA Injection'!"&amp;"2:2"),0)+1),"$1","")),'DA Injection'!$P:$P,"Plan",'DA Injection'!$G:$G,$B89))*$F89</f>
        <v>0</v>
      </c>
      <c r="Q89" s="284">
        <f ca="1">(SUMIFS(INDIRECT("'DA Injection'!"&amp;SUBSTITUTE(ADDRESS(1,MATCH(Q$3,INDIRECT("'DA Injection'!"&amp;"2:2"),0)),"$1","")&amp;":"&amp;SUBSTITUTE(ADDRESS(1,MATCH(Q$3,INDIRECT("'DA Injection'!"&amp;"2:2"),0)),"$1","")),'DA Injection'!$P:$P,"Plan",'DA Injection'!$G:$G,$B89)+SUMIFS(INDIRECT("'DA Injection'!"&amp;SUBSTITUTE(ADDRESS(1,MATCH(Q$3,INDIRECT("'DA Injection'!"&amp;"2:2"),0)+1),"$1","")&amp;":"&amp;SUBSTITUTE(ADDRESS(1,MATCH(Q$3,INDIRECT("'DA Injection'!"&amp;"2:2"),0)+1),"$1","")),'DA Injection'!$P:$P,"Plan",'DA Injection'!$G:$G,$B89))*$F89</f>
        <v>0</v>
      </c>
      <c r="R89" s="284"/>
    </row>
    <row r="90" spans="2:18" hidden="1">
      <c r="B90" s="282" t="s">
        <v>49</v>
      </c>
      <c r="C90" s="282">
        <v>31</v>
      </c>
      <c r="D90" s="205" t="s">
        <v>1026</v>
      </c>
      <c r="E90" s="205" t="s">
        <v>1027</v>
      </c>
      <c r="F90" s="205">
        <v>7.1428571428571425E-2</v>
      </c>
      <c r="G90" s="367">
        <f t="shared" ca="1" si="2"/>
        <v>198.49624060150373</v>
      </c>
      <c r="H90" s="284">
        <f ca="1">(SUMIFS(INDIRECT("'DA Injection'!"&amp;SUBSTITUTE(ADDRESS(1,MATCH(H$3,INDIRECT("'DA Injection'!"&amp;"2:2"),0)),"$1","")&amp;":"&amp;SUBSTITUTE(ADDRESS(1,MATCH(H$3,INDIRECT("'DA Injection'!"&amp;"2:2"),0)),"$1","")),'DA Injection'!$P:$P,"Plan",'DA Injection'!$G:$G,$B90)+SUMIFS(INDIRECT("'DA Injection'!"&amp;SUBSTITUTE(ADDRESS(1,MATCH(H$3,INDIRECT("'DA Injection'!"&amp;"2:2"),0)+1),"$1","")&amp;":"&amp;SUBSTITUTE(ADDRESS(1,MATCH(H$3,INDIRECT("'DA Injection'!"&amp;"2:2"),0)+1),"$1","")),'DA Injection'!$P:$P,"Plan",'DA Injection'!$G:$G,$B90))*$F90</f>
        <v>198.49624060150373</v>
      </c>
      <c r="I90" s="284">
        <f ca="1">(SUMIFS(INDIRECT("'DA Injection'!"&amp;SUBSTITUTE(ADDRESS(1,MATCH(I$3,INDIRECT("'DA Injection'!"&amp;"2:2"),0)),"$1","")&amp;":"&amp;SUBSTITUTE(ADDRESS(1,MATCH(I$3,INDIRECT("'DA Injection'!"&amp;"2:2"),0)),"$1","")),'DA Injection'!$P:$P,"Plan",'DA Injection'!$G:$G,$B90)+SUMIFS(INDIRECT("'DA Injection'!"&amp;SUBSTITUTE(ADDRESS(1,MATCH(I$3,INDIRECT("'DA Injection'!"&amp;"2:2"),0)+1),"$1","")&amp;":"&amp;SUBSTITUTE(ADDRESS(1,MATCH(I$3,INDIRECT("'DA Injection'!"&amp;"2:2"),0)+1),"$1","")),'DA Injection'!$P:$P,"Plan",'DA Injection'!$G:$G,$B90))*$F90</f>
        <v>0</v>
      </c>
      <c r="J90" s="284">
        <f ca="1">(SUMIFS(INDIRECT("'DA Injection'!"&amp;SUBSTITUTE(ADDRESS(1,MATCH(J$3,INDIRECT("'DA Injection'!"&amp;"2:2"),0)),"$1","")&amp;":"&amp;SUBSTITUTE(ADDRESS(1,MATCH(J$3,INDIRECT("'DA Injection'!"&amp;"2:2"),0)),"$1","")),'DA Injection'!$P:$P,"Plan",'DA Injection'!$G:$G,$B90)+SUMIFS(INDIRECT("'DA Injection'!"&amp;SUBSTITUTE(ADDRESS(1,MATCH(J$3,INDIRECT("'DA Injection'!"&amp;"2:2"),0)+1),"$1","")&amp;":"&amp;SUBSTITUTE(ADDRESS(1,MATCH(J$3,INDIRECT("'DA Injection'!"&amp;"2:2"),0)+1),"$1","")),'DA Injection'!$P:$P,"Plan",'DA Injection'!$G:$G,$B90))*$F90</f>
        <v>0</v>
      </c>
      <c r="K90" s="284">
        <f ca="1">(SUMIFS(INDIRECT("'DA Injection'!"&amp;SUBSTITUTE(ADDRESS(1,MATCH(K$3,INDIRECT("'DA Injection'!"&amp;"2:2"),0)),"$1","")&amp;":"&amp;SUBSTITUTE(ADDRESS(1,MATCH(K$3,INDIRECT("'DA Injection'!"&amp;"2:2"),0)),"$1","")),'DA Injection'!$P:$P,"Plan",'DA Injection'!$G:$G,$B90)+SUMIFS(INDIRECT("'DA Injection'!"&amp;SUBSTITUTE(ADDRESS(1,MATCH(K$3,INDIRECT("'DA Injection'!"&amp;"2:2"),0)+1),"$1","")&amp;":"&amp;SUBSTITUTE(ADDRESS(1,MATCH(K$3,INDIRECT("'DA Injection'!"&amp;"2:2"),0)+1),"$1","")),'DA Injection'!$P:$P,"Plan",'DA Injection'!$G:$G,$B90))*$F90</f>
        <v>0</v>
      </c>
      <c r="L90" s="284">
        <f ca="1">(SUMIFS(INDIRECT("'DA Injection'!"&amp;SUBSTITUTE(ADDRESS(1,MATCH(L$3,INDIRECT("'DA Injection'!"&amp;"2:2"),0)),"$1","")&amp;":"&amp;SUBSTITUTE(ADDRESS(1,MATCH(L$3,INDIRECT("'DA Injection'!"&amp;"2:2"),0)),"$1","")),'DA Injection'!$P:$P,"Plan",'DA Injection'!$G:$G,$B90)+SUMIFS(INDIRECT("'DA Injection'!"&amp;SUBSTITUTE(ADDRESS(1,MATCH(L$3,INDIRECT("'DA Injection'!"&amp;"2:2"),0)+1),"$1","")&amp;":"&amp;SUBSTITUTE(ADDRESS(1,MATCH(L$3,INDIRECT("'DA Injection'!"&amp;"2:2"),0)+1),"$1","")),'DA Injection'!$P:$P,"Plan",'DA Injection'!$G:$G,$B90))*$F90</f>
        <v>0</v>
      </c>
      <c r="M90" s="284">
        <f ca="1">(SUMIFS(INDIRECT("'DA Injection'!"&amp;SUBSTITUTE(ADDRESS(1,MATCH(M$3,INDIRECT("'DA Injection'!"&amp;"2:2"),0)),"$1","")&amp;":"&amp;SUBSTITUTE(ADDRESS(1,MATCH(M$3,INDIRECT("'DA Injection'!"&amp;"2:2"),0)),"$1","")),'DA Injection'!$P:$P,"Plan",'DA Injection'!$G:$G,$B90)+SUMIFS(INDIRECT("'DA Injection'!"&amp;SUBSTITUTE(ADDRESS(1,MATCH(M$3,INDIRECT("'DA Injection'!"&amp;"2:2"),0)+1),"$1","")&amp;":"&amp;SUBSTITUTE(ADDRESS(1,MATCH(M$3,INDIRECT("'DA Injection'!"&amp;"2:2"),0)+1),"$1","")),'DA Injection'!$P:$P,"Plan",'DA Injection'!$G:$G,$B90))*$F90</f>
        <v>0</v>
      </c>
      <c r="N90" s="284">
        <f ca="1">(SUMIFS(INDIRECT("'DA Injection'!"&amp;SUBSTITUTE(ADDRESS(1,MATCH(N$3,INDIRECT("'DA Injection'!"&amp;"2:2"),0)),"$1","")&amp;":"&amp;SUBSTITUTE(ADDRESS(1,MATCH(N$3,INDIRECT("'DA Injection'!"&amp;"2:2"),0)),"$1","")),'DA Injection'!$P:$P,"Plan",'DA Injection'!$G:$G,$B90)+SUMIFS(INDIRECT("'DA Injection'!"&amp;SUBSTITUTE(ADDRESS(1,MATCH(N$3,INDIRECT("'DA Injection'!"&amp;"2:2"),0)+1),"$1","")&amp;":"&amp;SUBSTITUTE(ADDRESS(1,MATCH(N$3,INDIRECT("'DA Injection'!"&amp;"2:2"),0)+1),"$1","")),'DA Injection'!$P:$P,"Plan",'DA Injection'!$G:$G,$B90))*$F90</f>
        <v>0</v>
      </c>
      <c r="O90" s="284">
        <f ca="1">(SUMIFS(INDIRECT("'DA Injection'!"&amp;SUBSTITUTE(ADDRESS(1,MATCH(O$3,INDIRECT("'DA Injection'!"&amp;"2:2"),0)),"$1","")&amp;":"&amp;SUBSTITUTE(ADDRESS(1,MATCH(O$3,INDIRECT("'DA Injection'!"&amp;"2:2"),0)),"$1","")),'DA Injection'!$P:$P,"Plan",'DA Injection'!$G:$G,$B90)+SUMIFS(INDIRECT("'DA Injection'!"&amp;SUBSTITUTE(ADDRESS(1,MATCH(O$3,INDIRECT("'DA Injection'!"&amp;"2:2"),0)+1),"$1","")&amp;":"&amp;SUBSTITUTE(ADDRESS(1,MATCH(O$3,INDIRECT("'DA Injection'!"&amp;"2:2"),0)+1),"$1","")),'DA Injection'!$P:$P,"Plan",'DA Injection'!$G:$G,$B90))*$F90</f>
        <v>0</v>
      </c>
      <c r="P90" s="284">
        <f ca="1">(SUMIFS(INDIRECT("'DA Injection'!"&amp;SUBSTITUTE(ADDRESS(1,MATCH(P$3,INDIRECT("'DA Injection'!"&amp;"2:2"),0)),"$1","")&amp;":"&amp;SUBSTITUTE(ADDRESS(1,MATCH(P$3,INDIRECT("'DA Injection'!"&amp;"2:2"),0)),"$1","")),'DA Injection'!$P:$P,"Plan",'DA Injection'!$G:$G,$B90)+SUMIFS(INDIRECT("'DA Injection'!"&amp;SUBSTITUTE(ADDRESS(1,MATCH(P$3,INDIRECT("'DA Injection'!"&amp;"2:2"),0)+1),"$1","")&amp;":"&amp;SUBSTITUTE(ADDRESS(1,MATCH(P$3,INDIRECT("'DA Injection'!"&amp;"2:2"),0)+1),"$1","")),'DA Injection'!$P:$P,"Plan",'DA Injection'!$G:$G,$B90))*$F90</f>
        <v>0</v>
      </c>
      <c r="Q90" s="284">
        <f ca="1">(SUMIFS(INDIRECT("'DA Injection'!"&amp;SUBSTITUTE(ADDRESS(1,MATCH(Q$3,INDIRECT("'DA Injection'!"&amp;"2:2"),0)),"$1","")&amp;":"&amp;SUBSTITUTE(ADDRESS(1,MATCH(Q$3,INDIRECT("'DA Injection'!"&amp;"2:2"),0)),"$1","")),'DA Injection'!$P:$P,"Plan",'DA Injection'!$G:$G,$B90)+SUMIFS(INDIRECT("'DA Injection'!"&amp;SUBSTITUTE(ADDRESS(1,MATCH(Q$3,INDIRECT("'DA Injection'!"&amp;"2:2"),0)+1),"$1","")&amp;":"&amp;SUBSTITUTE(ADDRESS(1,MATCH(Q$3,INDIRECT("'DA Injection'!"&amp;"2:2"),0)+1),"$1","")),'DA Injection'!$P:$P,"Plan",'DA Injection'!$G:$G,$B90))*$F90</f>
        <v>0</v>
      </c>
      <c r="R90" s="284"/>
    </row>
    <row r="91" spans="2:18" ht="25.5" hidden="1">
      <c r="B91" s="282" t="s">
        <v>219</v>
      </c>
      <c r="C91" s="282">
        <v>31</v>
      </c>
      <c r="D91" s="205" t="s">
        <v>1028</v>
      </c>
      <c r="E91" s="205" t="s">
        <v>1029</v>
      </c>
      <c r="F91" s="205">
        <v>1</v>
      </c>
      <c r="G91" s="367">
        <f t="shared" ca="1" si="2"/>
        <v>0</v>
      </c>
      <c r="H91" s="284">
        <f ca="1">(SUMIFS(INDIRECT("'DA Injection'!"&amp;SUBSTITUTE(ADDRESS(1,MATCH(H$3,INDIRECT("'DA Injection'!"&amp;"2:2"),0)),"$1","")&amp;":"&amp;SUBSTITUTE(ADDRESS(1,MATCH(H$3,INDIRECT("'DA Injection'!"&amp;"2:2"),0)),"$1","")),'DA Injection'!$P:$P,"Plan",'DA Injection'!$G:$G,$B91)+SUMIFS(INDIRECT("'DA Injection'!"&amp;SUBSTITUTE(ADDRESS(1,MATCH(H$3,INDIRECT("'DA Injection'!"&amp;"2:2"),0)+1),"$1","")&amp;":"&amp;SUBSTITUTE(ADDRESS(1,MATCH(H$3,INDIRECT("'DA Injection'!"&amp;"2:2"),0)+1),"$1","")),'DA Injection'!$P:$P,"Plan",'DA Injection'!$G:$G,$B91))*$F91</f>
        <v>0</v>
      </c>
      <c r="I91" s="284">
        <f ca="1">(SUMIFS(INDIRECT("'DA Injection'!"&amp;SUBSTITUTE(ADDRESS(1,MATCH(I$3,INDIRECT("'DA Injection'!"&amp;"2:2"),0)),"$1","")&amp;":"&amp;SUBSTITUTE(ADDRESS(1,MATCH(I$3,INDIRECT("'DA Injection'!"&amp;"2:2"),0)),"$1","")),'DA Injection'!$P:$P,"Plan",'DA Injection'!$G:$G,$B91)+SUMIFS(INDIRECT("'DA Injection'!"&amp;SUBSTITUTE(ADDRESS(1,MATCH(I$3,INDIRECT("'DA Injection'!"&amp;"2:2"),0)+1),"$1","")&amp;":"&amp;SUBSTITUTE(ADDRESS(1,MATCH(I$3,INDIRECT("'DA Injection'!"&amp;"2:2"),0)+1),"$1","")),'DA Injection'!$P:$P,"Plan",'DA Injection'!$G:$G,$B91))*$F91</f>
        <v>0</v>
      </c>
      <c r="J91" s="284">
        <f ca="1">(SUMIFS(INDIRECT("'DA Injection'!"&amp;SUBSTITUTE(ADDRESS(1,MATCH(J$3,INDIRECT("'DA Injection'!"&amp;"2:2"),0)),"$1","")&amp;":"&amp;SUBSTITUTE(ADDRESS(1,MATCH(J$3,INDIRECT("'DA Injection'!"&amp;"2:2"),0)),"$1","")),'DA Injection'!$P:$P,"Plan",'DA Injection'!$G:$G,$B91)+SUMIFS(INDIRECT("'DA Injection'!"&amp;SUBSTITUTE(ADDRESS(1,MATCH(J$3,INDIRECT("'DA Injection'!"&amp;"2:2"),0)+1),"$1","")&amp;":"&amp;SUBSTITUTE(ADDRESS(1,MATCH(J$3,INDIRECT("'DA Injection'!"&amp;"2:2"),0)+1),"$1","")),'DA Injection'!$P:$P,"Plan",'DA Injection'!$G:$G,$B91))*$F91</f>
        <v>0</v>
      </c>
      <c r="K91" s="284">
        <f ca="1">(SUMIFS(INDIRECT("'DA Injection'!"&amp;SUBSTITUTE(ADDRESS(1,MATCH(K$3,INDIRECT("'DA Injection'!"&amp;"2:2"),0)),"$1","")&amp;":"&amp;SUBSTITUTE(ADDRESS(1,MATCH(K$3,INDIRECT("'DA Injection'!"&amp;"2:2"),0)),"$1","")),'DA Injection'!$P:$P,"Plan",'DA Injection'!$G:$G,$B91)+SUMIFS(INDIRECT("'DA Injection'!"&amp;SUBSTITUTE(ADDRESS(1,MATCH(K$3,INDIRECT("'DA Injection'!"&amp;"2:2"),0)+1),"$1","")&amp;":"&amp;SUBSTITUTE(ADDRESS(1,MATCH(K$3,INDIRECT("'DA Injection'!"&amp;"2:2"),0)+1),"$1","")),'DA Injection'!$P:$P,"Plan",'DA Injection'!$G:$G,$B91))*$F91</f>
        <v>0</v>
      </c>
      <c r="L91" s="284">
        <f ca="1">(SUMIFS(INDIRECT("'DA Injection'!"&amp;SUBSTITUTE(ADDRESS(1,MATCH(L$3,INDIRECT("'DA Injection'!"&amp;"2:2"),0)),"$1","")&amp;":"&amp;SUBSTITUTE(ADDRESS(1,MATCH(L$3,INDIRECT("'DA Injection'!"&amp;"2:2"),0)),"$1","")),'DA Injection'!$P:$P,"Plan",'DA Injection'!$G:$G,$B91)+SUMIFS(INDIRECT("'DA Injection'!"&amp;SUBSTITUTE(ADDRESS(1,MATCH(L$3,INDIRECT("'DA Injection'!"&amp;"2:2"),0)+1),"$1","")&amp;":"&amp;SUBSTITUTE(ADDRESS(1,MATCH(L$3,INDIRECT("'DA Injection'!"&amp;"2:2"),0)+1),"$1","")),'DA Injection'!$P:$P,"Plan",'DA Injection'!$G:$G,$B91))*$F91</f>
        <v>0</v>
      </c>
      <c r="M91" s="284">
        <f ca="1">(SUMIFS(INDIRECT("'DA Injection'!"&amp;SUBSTITUTE(ADDRESS(1,MATCH(M$3,INDIRECT("'DA Injection'!"&amp;"2:2"),0)),"$1","")&amp;":"&amp;SUBSTITUTE(ADDRESS(1,MATCH(M$3,INDIRECT("'DA Injection'!"&amp;"2:2"),0)),"$1","")),'DA Injection'!$P:$P,"Plan",'DA Injection'!$G:$G,$B91)+SUMIFS(INDIRECT("'DA Injection'!"&amp;SUBSTITUTE(ADDRESS(1,MATCH(M$3,INDIRECT("'DA Injection'!"&amp;"2:2"),0)+1),"$1","")&amp;":"&amp;SUBSTITUTE(ADDRESS(1,MATCH(M$3,INDIRECT("'DA Injection'!"&amp;"2:2"),0)+1),"$1","")),'DA Injection'!$P:$P,"Plan",'DA Injection'!$G:$G,$B91))*$F91</f>
        <v>0</v>
      </c>
      <c r="N91" s="284">
        <f ca="1">(SUMIFS(INDIRECT("'DA Injection'!"&amp;SUBSTITUTE(ADDRESS(1,MATCH(N$3,INDIRECT("'DA Injection'!"&amp;"2:2"),0)),"$1","")&amp;":"&amp;SUBSTITUTE(ADDRESS(1,MATCH(N$3,INDIRECT("'DA Injection'!"&amp;"2:2"),0)),"$1","")),'DA Injection'!$P:$P,"Plan",'DA Injection'!$G:$G,$B91)+SUMIFS(INDIRECT("'DA Injection'!"&amp;SUBSTITUTE(ADDRESS(1,MATCH(N$3,INDIRECT("'DA Injection'!"&amp;"2:2"),0)+1),"$1","")&amp;":"&amp;SUBSTITUTE(ADDRESS(1,MATCH(N$3,INDIRECT("'DA Injection'!"&amp;"2:2"),0)+1),"$1","")),'DA Injection'!$P:$P,"Plan",'DA Injection'!$G:$G,$B91))*$F91</f>
        <v>0</v>
      </c>
      <c r="O91" s="284">
        <f ca="1">(SUMIFS(INDIRECT("'DA Injection'!"&amp;SUBSTITUTE(ADDRESS(1,MATCH(O$3,INDIRECT("'DA Injection'!"&amp;"2:2"),0)),"$1","")&amp;":"&amp;SUBSTITUTE(ADDRESS(1,MATCH(O$3,INDIRECT("'DA Injection'!"&amp;"2:2"),0)),"$1","")),'DA Injection'!$P:$P,"Plan",'DA Injection'!$G:$G,$B91)+SUMIFS(INDIRECT("'DA Injection'!"&amp;SUBSTITUTE(ADDRESS(1,MATCH(O$3,INDIRECT("'DA Injection'!"&amp;"2:2"),0)+1),"$1","")&amp;":"&amp;SUBSTITUTE(ADDRESS(1,MATCH(O$3,INDIRECT("'DA Injection'!"&amp;"2:2"),0)+1),"$1","")),'DA Injection'!$P:$P,"Plan",'DA Injection'!$G:$G,$B91))*$F91</f>
        <v>0</v>
      </c>
      <c r="P91" s="284">
        <f ca="1">(SUMIFS(INDIRECT("'DA Injection'!"&amp;SUBSTITUTE(ADDRESS(1,MATCH(P$3,INDIRECT("'DA Injection'!"&amp;"2:2"),0)),"$1","")&amp;":"&amp;SUBSTITUTE(ADDRESS(1,MATCH(P$3,INDIRECT("'DA Injection'!"&amp;"2:2"),0)),"$1","")),'DA Injection'!$P:$P,"Plan",'DA Injection'!$G:$G,$B91)+SUMIFS(INDIRECT("'DA Injection'!"&amp;SUBSTITUTE(ADDRESS(1,MATCH(P$3,INDIRECT("'DA Injection'!"&amp;"2:2"),0)+1),"$1","")&amp;":"&amp;SUBSTITUTE(ADDRESS(1,MATCH(P$3,INDIRECT("'DA Injection'!"&amp;"2:2"),0)+1),"$1","")),'DA Injection'!$P:$P,"Plan",'DA Injection'!$G:$G,$B91))*$F91</f>
        <v>0</v>
      </c>
      <c r="Q91" s="284">
        <f ca="1">(SUMIFS(INDIRECT("'DA Injection'!"&amp;SUBSTITUTE(ADDRESS(1,MATCH(Q$3,INDIRECT("'DA Injection'!"&amp;"2:2"),0)),"$1","")&amp;":"&amp;SUBSTITUTE(ADDRESS(1,MATCH(Q$3,INDIRECT("'DA Injection'!"&amp;"2:2"),0)),"$1","")),'DA Injection'!$P:$P,"Plan",'DA Injection'!$G:$G,$B91)+SUMIFS(INDIRECT("'DA Injection'!"&amp;SUBSTITUTE(ADDRESS(1,MATCH(Q$3,INDIRECT("'DA Injection'!"&amp;"2:2"),0)+1),"$1","")&amp;":"&amp;SUBSTITUTE(ADDRESS(1,MATCH(Q$3,INDIRECT("'DA Injection'!"&amp;"2:2"),0)+1),"$1","")),'DA Injection'!$P:$P,"Plan",'DA Injection'!$G:$G,$B91))*$F91</f>
        <v>0</v>
      </c>
      <c r="R91" s="284"/>
    </row>
    <row r="92" spans="2:18" hidden="1">
      <c r="B92" s="282" t="s">
        <v>219</v>
      </c>
      <c r="C92" s="282">
        <v>31</v>
      </c>
      <c r="D92" s="205" t="s">
        <v>1026</v>
      </c>
      <c r="E92" s="205" t="s">
        <v>1027</v>
      </c>
      <c r="F92" s="205">
        <v>7.1428571428571425E-2</v>
      </c>
      <c r="G92" s="367">
        <f t="shared" ca="1" si="2"/>
        <v>0</v>
      </c>
      <c r="H92" s="284">
        <f ca="1">(SUMIFS(INDIRECT("'DA Injection'!"&amp;SUBSTITUTE(ADDRESS(1,MATCH(H$3,INDIRECT("'DA Injection'!"&amp;"2:2"),0)),"$1","")&amp;":"&amp;SUBSTITUTE(ADDRESS(1,MATCH(H$3,INDIRECT("'DA Injection'!"&amp;"2:2"),0)),"$1","")),'DA Injection'!$P:$P,"Plan",'DA Injection'!$G:$G,$B92)+SUMIFS(INDIRECT("'DA Injection'!"&amp;SUBSTITUTE(ADDRESS(1,MATCH(H$3,INDIRECT("'DA Injection'!"&amp;"2:2"),0)+1),"$1","")&amp;":"&amp;SUBSTITUTE(ADDRESS(1,MATCH(H$3,INDIRECT("'DA Injection'!"&amp;"2:2"),0)+1),"$1","")),'DA Injection'!$P:$P,"Plan",'DA Injection'!$G:$G,$B92))*$F92</f>
        <v>0</v>
      </c>
      <c r="I92" s="284">
        <f ca="1">(SUMIFS(INDIRECT("'DA Injection'!"&amp;SUBSTITUTE(ADDRESS(1,MATCH(I$3,INDIRECT("'DA Injection'!"&amp;"2:2"),0)),"$1","")&amp;":"&amp;SUBSTITUTE(ADDRESS(1,MATCH(I$3,INDIRECT("'DA Injection'!"&amp;"2:2"),0)),"$1","")),'DA Injection'!$P:$P,"Plan",'DA Injection'!$G:$G,$B92)+SUMIFS(INDIRECT("'DA Injection'!"&amp;SUBSTITUTE(ADDRESS(1,MATCH(I$3,INDIRECT("'DA Injection'!"&amp;"2:2"),0)+1),"$1","")&amp;":"&amp;SUBSTITUTE(ADDRESS(1,MATCH(I$3,INDIRECT("'DA Injection'!"&amp;"2:2"),0)+1),"$1","")),'DA Injection'!$P:$P,"Plan",'DA Injection'!$G:$G,$B92))*$F92</f>
        <v>0</v>
      </c>
      <c r="J92" s="284">
        <f ca="1">(SUMIFS(INDIRECT("'DA Injection'!"&amp;SUBSTITUTE(ADDRESS(1,MATCH(J$3,INDIRECT("'DA Injection'!"&amp;"2:2"),0)),"$1","")&amp;":"&amp;SUBSTITUTE(ADDRESS(1,MATCH(J$3,INDIRECT("'DA Injection'!"&amp;"2:2"),0)),"$1","")),'DA Injection'!$P:$P,"Plan",'DA Injection'!$G:$G,$B92)+SUMIFS(INDIRECT("'DA Injection'!"&amp;SUBSTITUTE(ADDRESS(1,MATCH(J$3,INDIRECT("'DA Injection'!"&amp;"2:2"),0)+1),"$1","")&amp;":"&amp;SUBSTITUTE(ADDRESS(1,MATCH(J$3,INDIRECT("'DA Injection'!"&amp;"2:2"),0)+1),"$1","")),'DA Injection'!$P:$P,"Plan",'DA Injection'!$G:$G,$B92))*$F92</f>
        <v>0</v>
      </c>
      <c r="K92" s="284">
        <f ca="1">(SUMIFS(INDIRECT("'DA Injection'!"&amp;SUBSTITUTE(ADDRESS(1,MATCH(K$3,INDIRECT("'DA Injection'!"&amp;"2:2"),0)),"$1","")&amp;":"&amp;SUBSTITUTE(ADDRESS(1,MATCH(K$3,INDIRECT("'DA Injection'!"&amp;"2:2"),0)),"$1","")),'DA Injection'!$P:$P,"Plan",'DA Injection'!$G:$G,$B92)+SUMIFS(INDIRECT("'DA Injection'!"&amp;SUBSTITUTE(ADDRESS(1,MATCH(K$3,INDIRECT("'DA Injection'!"&amp;"2:2"),0)+1),"$1","")&amp;":"&amp;SUBSTITUTE(ADDRESS(1,MATCH(K$3,INDIRECT("'DA Injection'!"&amp;"2:2"),0)+1),"$1","")),'DA Injection'!$P:$P,"Plan",'DA Injection'!$G:$G,$B92))*$F92</f>
        <v>0</v>
      </c>
      <c r="L92" s="284">
        <f ca="1">(SUMIFS(INDIRECT("'DA Injection'!"&amp;SUBSTITUTE(ADDRESS(1,MATCH(L$3,INDIRECT("'DA Injection'!"&amp;"2:2"),0)),"$1","")&amp;":"&amp;SUBSTITUTE(ADDRESS(1,MATCH(L$3,INDIRECT("'DA Injection'!"&amp;"2:2"),0)),"$1","")),'DA Injection'!$P:$P,"Plan",'DA Injection'!$G:$G,$B92)+SUMIFS(INDIRECT("'DA Injection'!"&amp;SUBSTITUTE(ADDRESS(1,MATCH(L$3,INDIRECT("'DA Injection'!"&amp;"2:2"),0)+1),"$1","")&amp;":"&amp;SUBSTITUTE(ADDRESS(1,MATCH(L$3,INDIRECT("'DA Injection'!"&amp;"2:2"),0)+1),"$1","")),'DA Injection'!$P:$P,"Plan",'DA Injection'!$G:$G,$B92))*$F92</f>
        <v>0</v>
      </c>
      <c r="M92" s="284">
        <f ca="1">(SUMIFS(INDIRECT("'DA Injection'!"&amp;SUBSTITUTE(ADDRESS(1,MATCH(M$3,INDIRECT("'DA Injection'!"&amp;"2:2"),0)),"$1","")&amp;":"&amp;SUBSTITUTE(ADDRESS(1,MATCH(M$3,INDIRECT("'DA Injection'!"&amp;"2:2"),0)),"$1","")),'DA Injection'!$P:$P,"Plan",'DA Injection'!$G:$G,$B92)+SUMIFS(INDIRECT("'DA Injection'!"&amp;SUBSTITUTE(ADDRESS(1,MATCH(M$3,INDIRECT("'DA Injection'!"&amp;"2:2"),0)+1),"$1","")&amp;":"&amp;SUBSTITUTE(ADDRESS(1,MATCH(M$3,INDIRECT("'DA Injection'!"&amp;"2:2"),0)+1),"$1","")),'DA Injection'!$P:$P,"Plan",'DA Injection'!$G:$G,$B92))*$F92</f>
        <v>0</v>
      </c>
      <c r="N92" s="284">
        <f ca="1">(SUMIFS(INDIRECT("'DA Injection'!"&amp;SUBSTITUTE(ADDRESS(1,MATCH(N$3,INDIRECT("'DA Injection'!"&amp;"2:2"),0)),"$1","")&amp;":"&amp;SUBSTITUTE(ADDRESS(1,MATCH(N$3,INDIRECT("'DA Injection'!"&amp;"2:2"),0)),"$1","")),'DA Injection'!$P:$P,"Plan",'DA Injection'!$G:$G,$B92)+SUMIFS(INDIRECT("'DA Injection'!"&amp;SUBSTITUTE(ADDRESS(1,MATCH(N$3,INDIRECT("'DA Injection'!"&amp;"2:2"),0)+1),"$1","")&amp;":"&amp;SUBSTITUTE(ADDRESS(1,MATCH(N$3,INDIRECT("'DA Injection'!"&amp;"2:2"),0)+1),"$1","")),'DA Injection'!$P:$P,"Plan",'DA Injection'!$G:$G,$B92))*$F92</f>
        <v>0</v>
      </c>
      <c r="O92" s="284">
        <f ca="1">(SUMIFS(INDIRECT("'DA Injection'!"&amp;SUBSTITUTE(ADDRESS(1,MATCH(O$3,INDIRECT("'DA Injection'!"&amp;"2:2"),0)),"$1","")&amp;":"&amp;SUBSTITUTE(ADDRESS(1,MATCH(O$3,INDIRECT("'DA Injection'!"&amp;"2:2"),0)),"$1","")),'DA Injection'!$P:$P,"Plan",'DA Injection'!$G:$G,$B92)+SUMIFS(INDIRECT("'DA Injection'!"&amp;SUBSTITUTE(ADDRESS(1,MATCH(O$3,INDIRECT("'DA Injection'!"&amp;"2:2"),0)+1),"$1","")&amp;":"&amp;SUBSTITUTE(ADDRESS(1,MATCH(O$3,INDIRECT("'DA Injection'!"&amp;"2:2"),0)+1),"$1","")),'DA Injection'!$P:$P,"Plan",'DA Injection'!$G:$G,$B92))*$F92</f>
        <v>0</v>
      </c>
      <c r="P92" s="284">
        <f ca="1">(SUMIFS(INDIRECT("'DA Injection'!"&amp;SUBSTITUTE(ADDRESS(1,MATCH(P$3,INDIRECT("'DA Injection'!"&amp;"2:2"),0)),"$1","")&amp;":"&amp;SUBSTITUTE(ADDRESS(1,MATCH(P$3,INDIRECT("'DA Injection'!"&amp;"2:2"),0)),"$1","")),'DA Injection'!$P:$P,"Plan",'DA Injection'!$G:$G,$B92)+SUMIFS(INDIRECT("'DA Injection'!"&amp;SUBSTITUTE(ADDRESS(1,MATCH(P$3,INDIRECT("'DA Injection'!"&amp;"2:2"),0)+1),"$1","")&amp;":"&amp;SUBSTITUTE(ADDRESS(1,MATCH(P$3,INDIRECT("'DA Injection'!"&amp;"2:2"),0)+1),"$1","")),'DA Injection'!$P:$P,"Plan",'DA Injection'!$G:$G,$B92))*$F92</f>
        <v>0</v>
      </c>
      <c r="Q92" s="284">
        <f ca="1">(SUMIFS(INDIRECT("'DA Injection'!"&amp;SUBSTITUTE(ADDRESS(1,MATCH(Q$3,INDIRECT("'DA Injection'!"&amp;"2:2"),0)),"$1","")&amp;":"&amp;SUBSTITUTE(ADDRESS(1,MATCH(Q$3,INDIRECT("'DA Injection'!"&amp;"2:2"),0)),"$1","")),'DA Injection'!$P:$P,"Plan",'DA Injection'!$G:$G,$B92)+SUMIFS(INDIRECT("'DA Injection'!"&amp;SUBSTITUTE(ADDRESS(1,MATCH(Q$3,INDIRECT("'DA Injection'!"&amp;"2:2"),0)+1),"$1","")&amp;":"&amp;SUBSTITUTE(ADDRESS(1,MATCH(Q$3,INDIRECT("'DA Injection'!"&amp;"2:2"),0)+1),"$1","")),'DA Injection'!$P:$P,"Plan",'DA Injection'!$G:$G,$B92))*$F92</f>
        <v>0</v>
      </c>
      <c r="R92" s="284"/>
    </row>
    <row r="93" spans="2:18" hidden="1">
      <c r="B93" s="282" t="s">
        <v>170</v>
      </c>
      <c r="C93" s="282">
        <v>33</v>
      </c>
      <c r="D93" s="205" t="s">
        <v>1026</v>
      </c>
      <c r="E93" s="205" t="s">
        <v>1027</v>
      </c>
      <c r="F93" s="205">
        <v>2.5000000000000001E-2</v>
      </c>
      <c r="G93" s="367">
        <f t="shared" ca="1" si="2"/>
        <v>825</v>
      </c>
      <c r="H93" s="284">
        <f ca="1">(SUMIFS(INDIRECT("'DA Injection'!"&amp;SUBSTITUTE(ADDRESS(1,MATCH(H$3,INDIRECT("'DA Injection'!"&amp;"2:2"),0)),"$1","")&amp;":"&amp;SUBSTITUTE(ADDRESS(1,MATCH(H$3,INDIRECT("'DA Injection'!"&amp;"2:2"),0)),"$1","")),'DA Injection'!$P:$P,"Plan",'DA Injection'!$G:$G,$B93)+SUMIFS(INDIRECT("'DA Injection'!"&amp;SUBSTITUTE(ADDRESS(1,MATCH(H$3,INDIRECT("'DA Injection'!"&amp;"2:2"),0)+1),"$1","")&amp;":"&amp;SUBSTITUTE(ADDRESS(1,MATCH(H$3,INDIRECT("'DA Injection'!"&amp;"2:2"),0)+1),"$1","")),'DA Injection'!$P:$P,"Plan",'DA Injection'!$G:$G,$B93))*$F93</f>
        <v>82.5</v>
      </c>
      <c r="I93" s="284">
        <f ca="1">(SUMIFS(INDIRECT("'DA Injection'!"&amp;SUBSTITUTE(ADDRESS(1,MATCH(I$3,INDIRECT("'DA Injection'!"&amp;"2:2"),0)),"$1","")&amp;":"&amp;SUBSTITUTE(ADDRESS(1,MATCH(I$3,INDIRECT("'DA Injection'!"&amp;"2:2"),0)),"$1","")),'DA Injection'!$P:$P,"Plan",'DA Injection'!$G:$G,$B93)+SUMIFS(INDIRECT("'DA Injection'!"&amp;SUBSTITUTE(ADDRESS(1,MATCH(I$3,INDIRECT("'DA Injection'!"&amp;"2:2"),0)+1),"$1","")&amp;":"&amp;SUBSTITUTE(ADDRESS(1,MATCH(I$3,INDIRECT("'DA Injection'!"&amp;"2:2"),0)+1),"$1","")),'DA Injection'!$P:$P,"Plan",'DA Injection'!$G:$G,$B93))*$F93</f>
        <v>82.5</v>
      </c>
      <c r="J93" s="284">
        <f ca="1">(SUMIFS(INDIRECT("'DA Injection'!"&amp;SUBSTITUTE(ADDRESS(1,MATCH(J$3,INDIRECT("'DA Injection'!"&amp;"2:2"),0)),"$1","")&amp;":"&amp;SUBSTITUTE(ADDRESS(1,MATCH(J$3,INDIRECT("'DA Injection'!"&amp;"2:2"),0)),"$1","")),'DA Injection'!$P:$P,"Plan",'DA Injection'!$G:$G,$B93)+SUMIFS(INDIRECT("'DA Injection'!"&amp;SUBSTITUTE(ADDRESS(1,MATCH(J$3,INDIRECT("'DA Injection'!"&amp;"2:2"),0)+1),"$1","")&amp;":"&amp;SUBSTITUTE(ADDRESS(1,MATCH(J$3,INDIRECT("'DA Injection'!"&amp;"2:2"),0)+1),"$1","")),'DA Injection'!$P:$P,"Plan",'DA Injection'!$G:$G,$B93))*$F93</f>
        <v>82.5</v>
      </c>
      <c r="K93" s="284">
        <f ca="1">(SUMIFS(INDIRECT("'DA Injection'!"&amp;SUBSTITUTE(ADDRESS(1,MATCH(K$3,INDIRECT("'DA Injection'!"&amp;"2:2"),0)),"$1","")&amp;":"&amp;SUBSTITUTE(ADDRESS(1,MATCH(K$3,INDIRECT("'DA Injection'!"&amp;"2:2"),0)),"$1","")),'DA Injection'!$P:$P,"Plan",'DA Injection'!$G:$G,$B93)+SUMIFS(INDIRECT("'DA Injection'!"&amp;SUBSTITUTE(ADDRESS(1,MATCH(K$3,INDIRECT("'DA Injection'!"&amp;"2:2"),0)+1),"$1","")&amp;":"&amp;SUBSTITUTE(ADDRESS(1,MATCH(K$3,INDIRECT("'DA Injection'!"&amp;"2:2"),0)+1),"$1","")),'DA Injection'!$P:$P,"Plan",'DA Injection'!$G:$G,$B93))*$F93</f>
        <v>82.5</v>
      </c>
      <c r="L93" s="284">
        <f ca="1">(SUMIFS(INDIRECT("'DA Injection'!"&amp;SUBSTITUTE(ADDRESS(1,MATCH(L$3,INDIRECT("'DA Injection'!"&amp;"2:2"),0)),"$1","")&amp;":"&amp;SUBSTITUTE(ADDRESS(1,MATCH(L$3,INDIRECT("'DA Injection'!"&amp;"2:2"),0)),"$1","")),'DA Injection'!$P:$P,"Plan",'DA Injection'!$G:$G,$B93)+SUMIFS(INDIRECT("'DA Injection'!"&amp;SUBSTITUTE(ADDRESS(1,MATCH(L$3,INDIRECT("'DA Injection'!"&amp;"2:2"),0)+1),"$1","")&amp;":"&amp;SUBSTITUTE(ADDRESS(1,MATCH(L$3,INDIRECT("'DA Injection'!"&amp;"2:2"),0)+1),"$1","")),'DA Injection'!$P:$P,"Plan",'DA Injection'!$G:$G,$B93))*$F93</f>
        <v>82.5</v>
      </c>
      <c r="M93" s="284">
        <f ca="1">(SUMIFS(INDIRECT("'DA Injection'!"&amp;SUBSTITUTE(ADDRESS(1,MATCH(M$3,INDIRECT("'DA Injection'!"&amp;"2:2"),0)),"$1","")&amp;":"&amp;SUBSTITUTE(ADDRESS(1,MATCH(M$3,INDIRECT("'DA Injection'!"&amp;"2:2"),0)),"$1","")),'DA Injection'!$P:$P,"Plan",'DA Injection'!$G:$G,$B93)+SUMIFS(INDIRECT("'DA Injection'!"&amp;SUBSTITUTE(ADDRESS(1,MATCH(M$3,INDIRECT("'DA Injection'!"&amp;"2:2"),0)+1),"$1","")&amp;":"&amp;SUBSTITUTE(ADDRESS(1,MATCH(M$3,INDIRECT("'DA Injection'!"&amp;"2:2"),0)+1),"$1","")),'DA Injection'!$P:$P,"Plan",'DA Injection'!$G:$G,$B93))*$F93</f>
        <v>82.5</v>
      </c>
      <c r="N93" s="284">
        <f ca="1">(SUMIFS(INDIRECT("'DA Injection'!"&amp;SUBSTITUTE(ADDRESS(1,MATCH(N$3,INDIRECT("'DA Injection'!"&amp;"2:2"),0)),"$1","")&amp;":"&amp;SUBSTITUTE(ADDRESS(1,MATCH(N$3,INDIRECT("'DA Injection'!"&amp;"2:2"),0)),"$1","")),'DA Injection'!$P:$P,"Plan",'DA Injection'!$G:$G,$B93)+SUMIFS(INDIRECT("'DA Injection'!"&amp;SUBSTITUTE(ADDRESS(1,MATCH(N$3,INDIRECT("'DA Injection'!"&amp;"2:2"),0)+1),"$1","")&amp;":"&amp;SUBSTITUTE(ADDRESS(1,MATCH(N$3,INDIRECT("'DA Injection'!"&amp;"2:2"),0)+1),"$1","")),'DA Injection'!$P:$P,"Plan",'DA Injection'!$G:$G,$B93))*$F93</f>
        <v>82.5</v>
      </c>
      <c r="O93" s="284">
        <f ca="1">(SUMIFS(INDIRECT("'DA Injection'!"&amp;SUBSTITUTE(ADDRESS(1,MATCH(O$3,INDIRECT("'DA Injection'!"&amp;"2:2"),0)),"$1","")&amp;":"&amp;SUBSTITUTE(ADDRESS(1,MATCH(O$3,INDIRECT("'DA Injection'!"&amp;"2:2"),0)),"$1","")),'DA Injection'!$P:$P,"Plan",'DA Injection'!$G:$G,$B93)+SUMIFS(INDIRECT("'DA Injection'!"&amp;SUBSTITUTE(ADDRESS(1,MATCH(O$3,INDIRECT("'DA Injection'!"&amp;"2:2"),0)+1),"$1","")&amp;":"&amp;SUBSTITUTE(ADDRESS(1,MATCH(O$3,INDIRECT("'DA Injection'!"&amp;"2:2"),0)+1),"$1","")),'DA Injection'!$P:$P,"Plan",'DA Injection'!$G:$G,$B93))*$F93</f>
        <v>82.5</v>
      </c>
      <c r="P93" s="284">
        <f ca="1">(SUMIFS(INDIRECT("'DA Injection'!"&amp;SUBSTITUTE(ADDRESS(1,MATCH(P$3,INDIRECT("'DA Injection'!"&amp;"2:2"),0)),"$1","")&amp;":"&amp;SUBSTITUTE(ADDRESS(1,MATCH(P$3,INDIRECT("'DA Injection'!"&amp;"2:2"),0)),"$1","")),'DA Injection'!$P:$P,"Plan",'DA Injection'!$G:$G,$B93)+SUMIFS(INDIRECT("'DA Injection'!"&amp;SUBSTITUTE(ADDRESS(1,MATCH(P$3,INDIRECT("'DA Injection'!"&amp;"2:2"),0)+1),"$1","")&amp;":"&amp;SUBSTITUTE(ADDRESS(1,MATCH(P$3,INDIRECT("'DA Injection'!"&amp;"2:2"),0)+1),"$1","")),'DA Injection'!$P:$P,"Plan",'DA Injection'!$G:$G,$B93))*$F93</f>
        <v>82.5</v>
      </c>
      <c r="Q93" s="284">
        <f ca="1">(SUMIFS(INDIRECT("'DA Injection'!"&amp;SUBSTITUTE(ADDRESS(1,MATCH(Q$3,INDIRECT("'DA Injection'!"&amp;"2:2"),0)),"$1","")&amp;":"&amp;SUBSTITUTE(ADDRESS(1,MATCH(Q$3,INDIRECT("'DA Injection'!"&amp;"2:2"),0)),"$1","")),'DA Injection'!$P:$P,"Plan",'DA Injection'!$G:$G,$B93)+SUMIFS(INDIRECT("'DA Injection'!"&amp;SUBSTITUTE(ADDRESS(1,MATCH(Q$3,INDIRECT("'DA Injection'!"&amp;"2:2"),0)+1),"$1","")&amp;":"&amp;SUBSTITUTE(ADDRESS(1,MATCH(Q$3,INDIRECT("'DA Injection'!"&amp;"2:2"),0)+1),"$1","")),'DA Injection'!$P:$P,"Plan",'DA Injection'!$G:$G,$B93))*$F93</f>
        <v>82.5</v>
      </c>
      <c r="R93" s="284"/>
    </row>
    <row r="94" spans="2:18" hidden="1">
      <c r="B94" s="282" t="s">
        <v>37</v>
      </c>
      <c r="C94" s="282">
        <v>37</v>
      </c>
      <c r="D94" s="205" t="s">
        <v>1026</v>
      </c>
      <c r="E94" s="205" t="s">
        <v>1027</v>
      </c>
      <c r="F94" s="205">
        <v>2.5000000000000001E-2</v>
      </c>
      <c r="G94" s="367">
        <f t="shared" ca="1" si="2"/>
        <v>720</v>
      </c>
      <c r="H94" s="284">
        <f ca="1">(SUMIFS(INDIRECT("'DA Injection'!"&amp;SUBSTITUTE(ADDRESS(1,MATCH(H$3,INDIRECT("'DA Injection'!"&amp;"2:2"),0)),"$1","")&amp;":"&amp;SUBSTITUTE(ADDRESS(1,MATCH(H$3,INDIRECT("'DA Injection'!"&amp;"2:2"),0)),"$1","")),'DA Injection'!$P:$P,"Plan",'DA Injection'!$G:$G,$B94)+SUMIFS(INDIRECT("'DA Injection'!"&amp;SUBSTITUTE(ADDRESS(1,MATCH(H$3,INDIRECT("'DA Injection'!"&amp;"2:2"),0)+1),"$1","")&amp;":"&amp;SUBSTITUTE(ADDRESS(1,MATCH(H$3,INDIRECT("'DA Injection'!"&amp;"2:2"),0)+1),"$1","")),'DA Injection'!$P:$P,"Plan",'DA Injection'!$G:$G,$B94))*$F94</f>
        <v>72</v>
      </c>
      <c r="I94" s="284">
        <f ca="1">(SUMIFS(INDIRECT("'DA Injection'!"&amp;SUBSTITUTE(ADDRESS(1,MATCH(I$3,INDIRECT("'DA Injection'!"&amp;"2:2"),0)),"$1","")&amp;":"&amp;SUBSTITUTE(ADDRESS(1,MATCH(I$3,INDIRECT("'DA Injection'!"&amp;"2:2"),0)),"$1","")),'DA Injection'!$P:$P,"Plan",'DA Injection'!$G:$G,$B94)+SUMIFS(INDIRECT("'DA Injection'!"&amp;SUBSTITUTE(ADDRESS(1,MATCH(I$3,INDIRECT("'DA Injection'!"&amp;"2:2"),0)+1),"$1","")&amp;":"&amp;SUBSTITUTE(ADDRESS(1,MATCH(I$3,INDIRECT("'DA Injection'!"&amp;"2:2"),0)+1),"$1","")),'DA Injection'!$P:$P,"Plan",'DA Injection'!$G:$G,$B94))*$F94</f>
        <v>72</v>
      </c>
      <c r="J94" s="284">
        <f ca="1">(SUMIFS(INDIRECT("'DA Injection'!"&amp;SUBSTITUTE(ADDRESS(1,MATCH(J$3,INDIRECT("'DA Injection'!"&amp;"2:2"),0)),"$1","")&amp;":"&amp;SUBSTITUTE(ADDRESS(1,MATCH(J$3,INDIRECT("'DA Injection'!"&amp;"2:2"),0)),"$1","")),'DA Injection'!$P:$P,"Plan",'DA Injection'!$G:$G,$B94)+SUMIFS(INDIRECT("'DA Injection'!"&amp;SUBSTITUTE(ADDRESS(1,MATCH(J$3,INDIRECT("'DA Injection'!"&amp;"2:2"),0)+1),"$1","")&amp;":"&amp;SUBSTITUTE(ADDRESS(1,MATCH(J$3,INDIRECT("'DA Injection'!"&amp;"2:2"),0)+1),"$1","")),'DA Injection'!$P:$P,"Plan",'DA Injection'!$G:$G,$B94))*$F94</f>
        <v>72</v>
      </c>
      <c r="K94" s="284">
        <f ca="1">(SUMIFS(INDIRECT("'DA Injection'!"&amp;SUBSTITUTE(ADDRESS(1,MATCH(K$3,INDIRECT("'DA Injection'!"&amp;"2:2"),0)),"$1","")&amp;":"&amp;SUBSTITUTE(ADDRESS(1,MATCH(K$3,INDIRECT("'DA Injection'!"&amp;"2:2"),0)),"$1","")),'DA Injection'!$P:$P,"Plan",'DA Injection'!$G:$G,$B94)+SUMIFS(INDIRECT("'DA Injection'!"&amp;SUBSTITUTE(ADDRESS(1,MATCH(K$3,INDIRECT("'DA Injection'!"&amp;"2:2"),0)+1),"$1","")&amp;":"&amp;SUBSTITUTE(ADDRESS(1,MATCH(K$3,INDIRECT("'DA Injection'!"&amp;"2:2"),0)+1),"$1","")),'DA Injection'!$P:$P,"Plan",'DA Injection'!$G:$G,$B94))*$F94</f>
        <v>72</v>
      </c>
      <c r="L94" s="284">
        <f ca="1">(SUMIFS(INDIRECT("'DA Injection'!"&amp;SUBSTITUTE(ADDRESS(1,MATCH(L$3,INDIRECT("'DA Injection'!"&amp;"2:2"),0)),"$1","")&amp;":"&amp;SUBSTITUTE(ADDRESS(1,MATCH(L$3,INDIRECT("'DA Injection'!"&amp;"2:2"),0)),"$1","")),'DA Injection'!$P:$P,"Plan",'DA Injection'!$G:$G,$B94)+SUMIFS(INDIRECT("'DA Injection'!"&amp;SUBSTITUTE(ADDRESS(1,MATCH(L$3,INDIRECT("'DA Injection'!"&amp;"2:2"),0)+1),"$1","")&amp;":"&amp;SUBSTITUTE(ADDRESS(1,MATCH(L$3,INDIRECT("'DA Injection'!"&amp;"2:2"),0)+1),"$1","")),'DA Injection'!$P:$P,"Plan",'DA Injection'!$G:$G,$B94))*$F94</f>
        <v>72</v>
      </c>
      <c r="M94" s="284">
        <f ca="1">(SUMIFS(INDIRECT("'DA Injection'!"&amp;SUBSTITUTE(ADDRESS(1,MATCH(M$3,INDIRECT("'DA Injection'!"&amp;"2:2"),0)),"$1","")&amp;":"&amp;SUBSTITUTE(ADDRESS(1,MATCH(M$3,INDIRECT("'DA Injection'!"&amp;"2:2"),0)),"$1","")),'DA Injection'!$P:$P,"Plan",'DA Injection'!$G:$G,$B94)+SUMIFS(INDIRECT("'DA Injection'!"&amp;SUBSTITUTE(ADDRESS(1,MATCH(M$3,INDIRECT("'DA Injection'!"&amp;"2:2"),0)+1),"$1","")&amp;":"&amp;SUBSTITUTE(ADDRESS(1,MATCH(M$3,INDIRECT("'DA Injection'!"&amp;"2:2"),0)+1),"$1","")),'DA Injection'!$P:$P,"Plan",'DA Injection'!$G:$G,$B94))*$F94</f>
        <v>72</v>
      </c>
      <c r="N94" s="284">
        <f ca="1">(SUMIFS(INDIRECT("'DA Injection'!"&amp;SUBSTITUTE(ADDRESS(1,MATCH(N$3,INDIRECT("'DA Injection'!"&amp;"2:2"),0)),"$1","")&amp;":"&amp;SUBSTITUTE(ADDRESS(1,MATCH(N$3,INDIRECT("'DA Injection'!"&amp;"2:2"),0)),"$1","")),'DA Injection'!$P:$P,"Plan",'DA Injection'!$G:$G,$B94)+SUMIFS(INDIRECT("'DA Injection'!"&amp;SUBSTITUTE(ADDRESS(1,MATCH(N$3,INDIRECT("'DA Injection'!"&amp;"2:2"),0)+1),"$1","")&amp;":"&amp;SUBSTITUTE(ADDRESS(1,MATCH(N$3,INDIRECT("'DA Injection'!"&amp;"2:2"),0)+1),"$1","")),'DA Injection'!$P:$P,"Plan",'DA Injection'!$G:$G,$B94))*$F94</f>
        <v>72</v>
      </c>
      <c r="O94" s="284">
        <f ca="1">(SUMIFS(INDIRECT("'DA Injection'!"&amp;SUBSTITUTE(ADDRESS(1,MATCH(O$3,INDIRECT("'DA Injection'!"&amp;"2:2"),0)),"$1","")&amp;":"&amp;SUBSTITUTE(ADDRESS(1,MATCH(O$3,INDIRECT("'DA Injection'!"&amp;"2:2"),0)),"$1","")),'DA Injection'!$P:$P,"Plan",'DA Injection'!$G:$G,$B94)+SUMIFS(INDIRECT("'DA Injection'!"&amp;SUBSTITUTE(ADDRESS(1,MATCH(O$3,INDIRECT("'DA Injection'!"&amp;"2:2"),0)+1),"$1","")&amp;":"&amp;SUBSTITUTE(ADDRESS(1,MATCH(O$3,INDIRECT("'DA Injection'!"&amp;"2:2"),0)+1),"$1","")),'DA Injection'!$P:$P,"Plan",'DA Injection'!$G:$G,$B94))*$F94</f>
        <v>72</v>
      </c>
      <c r="P94" s="284">
        <f ca="1">(SUMIFS(INDIRECT("'DA Injection'!"&amp;SUBSTITUTE(ADDRESS(1,MATCH(P$3,INDIRECT("'DA Injection'!"&amp;"2:2"),0)),"$1","")&amp;":"&amp;SUBSTITUTE(ADDRESS(1,MATCH(P$3,INDIRECT("'DA Injection'!"&amp;"2:2"),0)),"$1","")),'DA Injection'!$P:$P,"Plan",'DA Injection'!$G:$G,$B94)+SUMIFS(INDIRECT("'DA Injection'!"&amp;SUBSTITUTE(ADDRESS(1,MATCH(P$3,INDIRECT("'DA Injection'!"&amp;"2:2"),0)+1),"$1","")&amp;":"&amp;SUBSTITUTE(ADDRESS(1,MATCH(P$3,INDIRECT("'DA Injection'!"&amp;"2:2"),0)+1),"$1","")),'DA Injection'!$P:$P,"Plan",'DA Injection'!$G:$G,$B94))*$F94</f>
        <v>72</v>
      </c>
      <c r="Q94" s="284">
        <f ca="1">(SUMIFS(INDIRECT("'DA Injection'!"&amp;SUBSTITUTE(ADDRESS(1,MATCH(Q$3,INDIRECT("'DA Injection'!"&amp;"2:2"),0)),"$1","")&amp;":"&amp;SUBSTITUTE(ADDRESS(1,MATCH(Q$3,INDIRECT("'DA Injection'!"&amp;"2:2"),0)),"$1","")),'DA Injection'!$P:$P,"Plan",'DA Injection'!$G:$G,$B94)+SUMIFS(INDIRECT("'DA Injection'!"&amp;SUBSTITUTE(ADDRESS(1,MATCH(Q$3,INDIRECT("'DA Injection'!"&amp;"2:2"),0)+1),"$1","")&amp;":"&amp;SUBSTITUTE(ADDRESS(1,MATCH(Q$3,INDIRECT("'DA Injection'!"&amp;"2:2"),0)+1),"$1","")),'DA Injection'!$P:$P,"Plan",'DA Injection'!$G:$G,$B94))*$F94</f>
        <v>72</v>
      </c>
      <c r="R94" s="284"/>
    </row>
    <row r="95" spans="2:18" ht="25.5" hidden="1">
      <c r="B95" s="282" t="s">
        <v>37</v>
      </c>
      <c r="C95" s="282">
        <v>37</v>
      </c>
      <c r="D95" s="205" t="s">
        <v>1028</v>
      </c>
      <c r="E95" s="205" t="s">
        <v>1029</v>
      </c>
      <c r="F95" s="205">
        <v>2.5000000000000001E-2</v>
      </c>
      <c r="G95" s="367">
        <f t="shared" ca="1" si="2"/>
        <v>720</v>
      </c>
      <c r="H95" s="284">
        <f ca="1">(SUMIFS(INDIRECT("'DA Injection'!"&amp;SUBSTITUTE(ADDRESS(1,MATCH(H$3,INDIRECT("'DA Injection'!"&amp;"2:2"),0)),"$1","")&amp;":"&amp;SUBSTITUTE(ADDRESS(1,MATCH(H$3,INDIRECT("'DA Injection'!"&amp;"2:2"),0)),"$1","")),'DA Injection'!$P:$P,"Plan",'DA Injection'!$G:$G,$B95)+SUMIFS(INDIRECT("'DA Injection'!"&amp;SUBSTITUTE(ADDRESS(1,MATCH(H$3,INDIRECT("'DA Injection'!"&amp;"2:2"),0)+1),"$1","")&amp;":"&amp;SUBSTITUTE(ADDRESS(1,MATCH(H$3,INDIRECT("'DA Injection'!"&amp;"2:2"),0)+1),"$1","")),'DA Injection'!$P:$P,"Plan",'DA Injection'!$G:$G,$B95))*$F95</f>
        <v>72</v>
      </c>
      <c r="I95" s="284">
        <f ca="1">(SUMIFS(INDIRECT("'DA Injection'!"&amp;SUBSTITUTE(ADDRESS(1,MATCH(I$3,INDIRECT("'DA Injection'!"&amp;"2:2"),0)),"$1","")&amp;":"&amp;SUBSTITUTE(ADDRESS(1,MATCH(I$3,INDIRECT("'DA Injection'!"&amp;"2:2"),0)),"$1","")),'DA Injection'!$P:$P,"Plan",'DA Injection'!$G:$G,$B95)+SUMIFS(INDIRECT("'DA Injection'!"&amp;SUBSTITUTE(ADDRESS(1,MATCH(I$3,INDIRECT("'DA Injection'!"&amp;"2:2"),0)+1),"$1","")&amp;":"&amp;SUBSTITUTE(ADDRESS(1,MATCH(I$3,INDIRECT("'DA Injection'!"&amp;"2:2"),0)+1),"$1","")),'DA Injection'!$P:$P,"Plan",'DA Injection'!$G:$G,$B95))*$F95</f>
        <v>72</v>
      </c>
      <c r="J95" s="284">
        <f ca="1">(SUMIFS(INDIRECT("'DA Injection'!"&amp;SUBSTITUTE(ADDRESS(1,MATCH(J$3,INDIRECT("'DA Injection'!"&amp;"2:2"),0)),"$1","")&amp;":"&amp;SUBSTITUTE(ADDRESS(1,MATCH(J$3,INDIRECT("'DA Injection'!"&amp;"2:2"),0)),"$1","")),'DA Injection'!$P:$P,"Plan",'DA Injection'!$G:$G,$B95)+SUMIFS(INDIRECT("'DA Injection'!"&amp;SUBSTITUTE(ADDRESS(1,MATCH(J$3,INDIRECT("'DA Injection'!"&amp;"2:2"),0)+1),"$1","")&amp;":"&amp;SUBSTITUTE(ADDRESS(1,MATCH(J$3,INDIRECT("'DA Injection'!"&amp;"2:2"),0)+1),"$1","")),'DA Injection'!$P:$P,"Plan",'DA Injection'!$G:$G,$B95))*$F95</f>
        <v>72</v>
      </c>
      <c r="K95" s="284">
        <f ca="1">(SUMIFS(INDIRECT("'DA Injection'!"&amp;SUBSTITUTE(ADDRESS(1,MATCH(K$3,INDIRECT("'DA Injection'!"&amp;"2:2"),0)),"$1","")&amp;":"&amp;SUBSTITUTE(ADDRESS(1,MATCH(K$3,INDIRECT("'DA Injection'!"&amp;"2:2"),0)),"$1","")),'DA Injection'!$P:$P,"Plan",'DA Injection'!$G:$G,$B95)+SUMIFS(INDIRECT("'DA Injection'!"&amp;SUBSTITUTE(ADDRESS(1,MATCH(K$3,INDIRECT("'DA Injection'!"&amp;"2:2"),0)+1),"$1","")&amp;":"&amp;SUBSTITUTE(ADDRESS(1,MATCH(K$3,INDIRECT("'DA Injection'!"&amp;"2:2"),0)+1),"$1","")),'DA Injection'!$P:$P,"Plan",'DA Injection'!$G:$G,$B95))*$F95</f>
        <v>72</v>
      </c>
      <c r="L95" s="284">
        <f ca="1">(SUMIFS(INDIRECT("'DA Injection'!"&amp;SUBSTITUTE(ADDRESS(1,MATCH(L$3,INDIRECT("'DA Injection'!"&amp;"2:2"),0)),"$1","")&amp;":"&amp;SUBSTITUTE(ADDRESS(1,MATCH(L$3,INDIRECT("'DA Injection'!"&amp;"2:2"),0)),"$1","")),'DA Injection'!$P:$P,"Plan",'DA Injection'!$G:$G,$B95)+SUMIFS(INDIRECT("'DA Injection'!"&amp;SUBSTITUTE(ADDRESS(1,MATCH(L$3,INDIRECT("'DA Injection'!"&amp;"2:2"),0)+1),"$1","")&amp;":"&amp;SUBSTITUTE(ADDRESS(1,MATCH(L$3,INDIRECT("'DA Injection'!"&amp;"2:2"),0)+1),"$1","")),'DA Injection'!$P:$P,"Plan",'DA Injection'!$G:$G,$B95))*$F95</f>
        <v>72</v>
      </c>
      <c r="M95" s="284">
        <f ca="1">(SUMIFS(INDIRECT("'DA Injection'!"&amp;SUBSTITUTE(ADDRESS(1,MATCH(M$3,INDIRECT("'DA Injection'!"&amp;"2:2"),0)),"$1","")&amp;":"&amp;SUBSTITUTE(ADDRESS(1,MATCH(M$3,INDIRECT("'DA Injection'!"&amp;"2:2"),0)),"$1","")),'DA Injection'!$P:$P,"Plan",'DA Injection'!$G:$G,$B95)+SUMIFS(INDIRECT("'DA Injection'!"&amp;SUBSTITUTE(ADDRESS(1,MATCH(M$3,INDIRECT("'DA Injection'!"&amp;"2:2"),0)+1),"$1","")&amp;":"&amp;SUBSTITUTE(ADDRESS(1,MATCH(M$3,INDIRECT("'DA Injection'!"&amp;"2:2"),0)+1),"$1","")),'DA Injection'!$P:$P,"Plan",'DA Injection'!$G:$G,$B95))*$F95</f>
        <v>72</v>
      </c>
      <c r="N95" s="284">
        <f ca="1">(SUMIFS(INDIRECT("'DA Injection'!"&amp;SUBSTITUTE(ADDRESS(1,MATCH(N$3,INDIRECT("'DA Injection'!"&amp;"2:2"),0)),"$1","")&amp;":"&amp;SUBSTITUTE(ADDRESS(1,MATCH(N$3,INDIRECT("'DA Injection'!"&amp;"2:2"),0)),"$1","")),'DA Injection'!$P:$P,"Plan",'DA Injection'!$G:$G,$B95)+SUMIFS(INDIRECT("'DA Injection'!"&amp;SUBSTITUTE(ADDRESS(1,MATCH(N$3,INDIRECT("'DA Injection'!"&amp;"2:2"),0)+1),"$1","")&amp;":"&amp;SUBSTITUTE(ADDRESS(1,MATCH(N$3,INDIRECT("'DA Injection'!"&amp;"2:2"),0)+1),"$1","")),'DA Injection'!$P:$P,"Plan",'DA Injection'!$G:$G,$B95))*$F95</f>
        <v>72</v>
      </c>
      <c r="O95" s="284">
        <f ca="1">(SUMIFS(INDIRECT("'DA Injection'!"&amp;SUBSTITUTE(ADDRESS(1,MATCH(O$3,INDIRECT("'DA Injection'!"&amp;"2:2"),0)),"$1","")&amp;":"&amp;SUBSTITUTE(ADDRESS(1,MATCH(O$3,INDIRECT("'DA Injection'!"&amp;"2:2"),0)),"$1","")),'DA Injection'!$P:$P,"Plan",'DA Injection'!$G:$G,$B95)+SUMIFS(INDIRECT("'DA Injection'!"&amp;SUBSTITUTE(ADDRESS(1,MATCH(O$3,INDIRECT("'DA Injection'!"&amp;"2:2"),0)+1),"$1","")&amp;":"&amp;SUBSTITUTE(ADDRESS(1,MATCH(O$3,INDIRECT("'DA Injection'!"&amp;"2:2"),0)+1),"$1","")),'DA Injection'!$P:$P,"Plan",'DA Injection'!$G:$G,$B95))*$F95</f>
        <v>72</v>
      </c>
      <c r="P95" s="284">
        <f ca="1">(SUMIFS(INDIRECT("'DA Injection'!"&amp;SUBSTITUTE(ADDRESS(1,MATCH(P$3,INDIRECT("'DA Injection'!"&amp;"2:2"),0)),"$1","")&amp;":"&amp;SUBSTITUTE(ADDRESS(1,MATCH(P$3,INDIRECT("'DA Injection'!"&amp;"2:2"),0)),"$1","")),'DA Injection'!$P:$P,"Plan",'DA Injection'!$G:$G,$B95)+SUMIFS(INDIRECT("'DA Injection'!"&amp;SUBSTITUTE(ADDRESS(1,MATCH(P$3,INDIRECT("'DA Injection'!"&amp;"2:2"),0)+1),"$1","")&amp;":"&amp;SUBSTITUTE(ADDRESS(1,MATCH(P$3,INDIRECT("'DA Injection'!"&amp;"2:2"),0)+1),"$1","")),'DA Injection'!$P:$P,"Plan",'DA Injection'!$G:$G,$B95))*$F95</f>
        <v>72</v>
      </c>
      <c r="Q95" s="284">
        <f ca="1">(SUMIFS(INDIRECT("'DA Injection'!"&amp;SUBSTITUTE(ADDRESS(1,MATCH(Q$3,INDIRECT("'DA Injection'!"&amp;"2:2"),0)),"$1","")&amp;":"&amp;SUBSTITUTE(ADDRESS(1,MATCH(Q$3,INDIRECT("'DA Injection'!"&amp;"2:2"),0)),"$1","")),'DA Injection'!$P:$P,"Plan",'DA Injection'!$G:$G,$B95)+SUMIFS(INDIRECT("'DA Injection'!"&amp;SUBSTITUTE(ADDRESS(1,MATCH(Q$3,INDIRECT("'DA Injection'!"&amp;"2:2"),0)+1),"$1","")&amp;":"&amp;SUBSTITUTE(ADDRESS(1,MATCH(Q$3,INDIRECT("'DA Injection'!"&amp;"2:2"),0)+1),"$1","")),'DA Injection'!$P:$P,"Plan",'DA Injection'!$G:$G,$B95))*$F95</f>
        <v>72</v>
      </c>
      <c r="R95" s="284"/>
    </row>
    <row r="96" spans="2:18" hidden="1">
      <c r="B96" s="282" t="s">
        <v>61</v>
      </c>
      <c r="C96" s="282">
        <v>48</v>
      </c>
      <c r="D96" s="205" t="s">
        <v>1026</v>
      </c>
      <c r="E96" s="205" t="s">
        <v>1027</v>
      </c>
      <c r="F96" s="205">
        <v>3.3333333333333333E-2</v>
      </c>
      <c r="G96" s="367">
        <f t="shared" ca="1" si="2"/>
        <v>230.76923076923077</v>
      </c>
      <c r="H96" s="284">
        <f ca="1">(SUMIFS(INDIRECT("'DA Injection'!"&amp;SUBSTITUTE(ADDRESS(1,MATCH(H$3,INDIRECT("'DA Injection'!"&amp;"2:2"),0)),"$1","")&amp;":"&amp;SUBSTITUTE(ADDRESS(1,MATCH(H$3,INDIRECT("'DA Injection'!"&amp;"2:2"),0)),"$1","")),'DA Injection'!$P:$P,"Plan",'DA Injection'!$G:$G,$B96)+SUMIFS(INDIRECT("'DA Injection'!"&amp;SUBSTITUTE(ADDRESS(1,MATCH(H$3,INDIRECT("'DA Injection'!"&amp;"2:2"),0)+1),"$1","")&amp;":"&amp;SUBSTITUTE(ADDRESS(1,MATCH(H$3,INDIRECT("'DA Injection'!"&amp;"2:2"),0)+1),"$1","")),'DA Injection'!$P:$P,"Plan",'DA Injection'!$G:$G,$B96))*$F96</f>
        <v>0</v>
      </c>
      <c r="I96" s="284">
        <f ca="1">(SUMIFS(INDIRECT("'DA Injection'!"&amp;SUBSTITUTE(ADDRESS(1,MATCH(I$3,INDIRECT("'DA Injection'!"&amp;"2:2"),0)),"$1","")&amp;":"&amp;SUBSTITUTE(ADDRESS(1,MATCH(I$3,INDIRECT("'DA Injection'!"&amp;"2:2"),0)),"$1","")),'DA Injection'!$P:$P,"Plan",'DA Injection'!$G:$G,$B96)+SUMIFS(INDIRECT("'DA Injection'!"&amp;SUBSTITUTE(ADDRESS(1,MATCH(I$3,INDIRECT("'DA Injection'!"&amp;"2:2"),0)+1),"$1","")&amp;":"&amp;SUBSTITUTE(ADDRESS(1,MATCH(I$3,INDIRECT("'DA Injection'!"&amp;"2:2"),0)+1),"$1","")),'DA Injection'!$P:$P,"Plan",'DA Injection'!$G:$G,$B96))*$F96</f>
        <v>0</v>
      </c>
      <c r="J96" s="284">
        <f ca="1">(SUMIFS(INDIRECT("'DA Injection'!"&amp;SUBSTITUTE(ADDRESS(1,MATCH(J$3,INDIRECT("'DA Injection'!"&amp;"2:2"),0)),"$1","")&amp;":"&amp;SUBSTITUTE(ADDRESS(1,MATCH(J$3,INDIRECT("'DA Injection'!"&amp;"2:2"),0)),"$1","")),'DA Injection'!$P:$P,"Plan",'DA Injection'!$G:$G,$B96)+SUMIFS(INDIRECT("'DA Injection'!"&amp;SUBSTITUTE(ADDRESS(1,MATCH(J$3,INDIRECT("'DA Injection'!"&amp;"2:2"),0)+1),"$1","")&amp;":"&amp;SUBSTITUTE(ADDRESS(1,MATCH(J$3,INDIRECT("'DA Injection'!"&amp;"2:2"),0)+1),"$1","")),'DA Injection'!$P:$P,"Plan",'DA Injection'!$G:$G,$B96))*$F96</f>
        <v>0</v>
      </c>
      <c r="K96" s="284">
        <f ca="1">(SUMIFS(INDIRECT("'DA Injection'!"&amp;SUBSTITUTE(ADDRESS(1,MATCH(K$3,INDIRECT("'DA Injection'!"&amp;"2:2"),0)),"$1","")&amp;":"&amp;SUBSTITUTE(ADDRESS(1,MATCH(K$3,INDIRECT("'DA Injection'!"&amp;"2:2"),0)),"$1","")),'DA Injection'!$P:$P,"Plan",'DA Injection'!$G:$G,$B96)+SUMIFS(INDIRECT("'DA Injection'!"&amp;SUBSTITUTE(ADDRESS(1,MATCH(K$3,INDIRECT("'DA Injection'!"&amp;"2:2"),0)+1),"$1","")&amp;":"&amp;SUBSTITUTE(ADDRESS(1,MATCH(K$3,INDIRECT("'DA Injection'!"&amp;"2:2"),0)+1),"$1","")),'DA Injection'!$P:$P,"Plan",'DA Injection'!$G:$G,$B96))*$F96</f>
        <v>92.307692307692307</v>
      </c>
      <c r="L96" s="284">
        <f ca="1">(SUMIFS(INDIRECT("'DA Injection'!"&amp;SUBSTITUTE(ADDRESS(1,MATCH(L$3,INDIRECT("'DA Injection'!"&amp;"2:2"),0)),"$1","")&amp;":"&amp;SUBSTITUTE(ADDRESS(1,MATCH(L$3,INDIRECT("'DA Injection'!"&amp;"2:2"),0)),"$1","")),'DA Injection'!$P:$P,"Plan",'DA Injection'!$G:$G,$B96)+SUMIFS(INDIRECT("'DA Injection'!"&amp;SUBSTITUTE(ADDRESS(1,MATCH(L$3,INDIRECT("'DA Injection'!"&amp;"2:2"),0)+1),"$1","")&amp;":"&amp;SUBSTITUTE(ADDRESS(1,MATCH(L$3,INDIRECT("'DA Injection'!"&amp;"2:2"),0)+1),"$1","")),'DA Injection'!$P:$P,"Plan",'DA Injection'!$G:$G,$B96))*$F96</f>
        <v>92.307692307692307</v>
      </c>
      <c r="M96" s="284">
        <f ca="1">(SUMIFS(INDIRECT("'DA Injection'!"&amp;SUBSTITUTE(ADDRESS(1,MATCH(M$3,INDIRECT("'DA Injection'!"&amp;"2:2"),0)),"$1","")&amp;":"&amp;SUBSTITUTE(ADDRESS(1,MATCH(M$3,INDIRECT("'DA Injection'!"&amp;"2:2"),0)),"$1","")),'DA Injection'!$P:$P,"Plan",'DA Injection'!$G:$G,$B96)+SUMIFS(INDIRECT("'DA Injection'!"&amp;SUBSTITUTE(ADDRESS(1,MATCH(M$3,INDIRECT("'DA Injection'!"&amp;"2:2"),0)+1),"$1","")&amp;":"&amp;SUBSTITUTE(ADDRESS(1,MATCH(M$3,INDIRECT("'DA Injection'!"&amp;"2:2"),0)+1),"$1","")),'DA Injection'!$P:$P,"Plan",'DA Injection'!$G:$G,$B96))*$F96</f>
        <v>46.153846153846153</v>
      </c>
      <c r="N96" s="284">
        <f ca="1">(SUMIFS(INDIRECT("'DA Injection'!"&amp;SUBSTITUTE(ADDRESS(1,MATCH(N$3,INDIRECT("'DA Injection'!"&amp;"2:2"),0)),"$1","")&amp;":"&amp;SUBSTITUTE(ADDRESS(1,MATCH(N$3,INDIRECT("'DA Injection'!"&amp;"2:2"),0)),"$1","")),'DA Injection'!$P:$P,"Plan",'DA Injection'!$G:$G,$B96)+SUMIFS(INDIRECT("'DA Injection'!"&amp;SUBSTITUTE(ADDRESS(1,MATCH(N$3,INDIRECT("'DA Injection'!"&amp;"2:2"),0)+1),"$1","")&amp;":"&amp;SUBSTITUTE(ADDRESS(1,MATCH(N$3,INDIRECT("'DA Injection'!"&amp;"2:2"),0)+1),"$1","")),'DA Injection'!$P:$P,"Plan",'DA Injection'!$G:$G,$B96))*$F96</f>
        <v>0</v>
      </c>
      <c r="O96" s="284">
        <f ca="1">(SUMIFS(INDIRECT("'DA Injection'!"&amp;SUBSTITUTE(ADDRESS(1,MATCH(O$3,INDIRECT("'DA Injection'!"&amp;"2:2"),0)),"$1","")&amp;":"&amp;SUBSTITUTE(ADDRESS(1,MATCH(O$3,INDIRECT("'DA Injection'!"&amp;"2:2"),0)),"$1","")),'DA Injection'!$P:$P,"Plan",'DA Injection'!$G:$G,$B96)+SUMIFS(INDIRECT("'DA Injection'!"&amp;SUBSTITUTE(ADDRESS(1,MATCH(O$3,INDIRECT("'DA Injection'!"&amp;"2:2"),0)+1),"$1","")&amp;":"&amp;SUBSTITUTE(ADDRESS(1,MATCH(O$3,INDIRECT("'DA Injection'!"&amp;"2:2"),0)+1),"$1","")),'DA Injection'!$P:$P,"Plan",'DA Injection'!$G:$G,$B96))*$F96</f>
        <v>0</v>
      </c>
      <c r="P96" s="284">
        <f ca="1">(SUMIFS(INDIRECT("'DA Injection'!"&amp;SUBSTITUTE(ADDRESS(1,MATCH(P$3,INDIRECT("'DA Injection'!"&amp;"2:2"),0)),"$1","")&amp;":"&amp;SUBSTITUTE(ADDRESS(1,MATCH(P$3,INDIRECT("'DA Injection'!"&amp;"2:2"),0)),"$1","")),'DA Injection'!$P:$P,"Plan",'DA Injection'!$G:$G,$B96)+SUMIFS(INDIRECT("'DA Injection'!"&amp;SUBSTITUTE(ADDRESS(1,MATCH(P$3,INDIRECT("'DA Injection'!"&amp;"2:2"),0)+1),"$1","")&amp;":"&amp;SUBSTITUTE(ADDRESS(1,MATCH(P$3,INDIRECT("'DA Injection'!"&amp;"2:2"),0)+1),"$1","")),'DA Injection'!$P:$P,"Plan",'DA Injection'!$G:$G,$B96))*$F96</f>
        <v>0</v>
      </c>
      <c r="Q96" s="284">
        <f ca="1">(SUMIFS(INDIRECT("'DA Injection'!"&amp;SUBSTITUTE(ADDRESS(1,MATCH(Q$3,INDIRECT("'DA Injection'!"&amp;"2:2"),0)),"$1","")&amp;":"&amp;SUBSTITUTE(ADDRESS(1,MATCH(Q$3,INDIRECT("'DA Injection'!"&amp;"2:2"),0)),"$1","")),'DA Injection'!$P:$P,"Plan",'DA Injection'!$G:$G,$B96)+SUMIFS(INDIRECT("'DA Injection'!"&amp;SUBSTITUTE(ADDRESS(1,MATCH(Q$3,INDIRECT("'DA Injection'!"&amp;"2:2"),0)+1),"$1","")&amp;":"&amp;SUBSTITUTE(ADDRESS(1,MATCH(Q$3,INDIRECT("'DA Injection'!"&amp;"2:2"),0)+1),"$1","")),'DA Injection'!$P:$P,"Plan",'DA Injection'!$G:$G,$B96))*$F96</f>
        <v>0</v>
      </c>
      <c r="R96" s="284"/>
    </row>
    <row r="97" spans="2:18" ht="25.5" hidden="1">
      <c r="B97" s="282" t="s">
        <v>61</v>
      </c>
      <c r="C97" s="282">
        <v>48</v>
      </c>
      <c r="D97" s="205" t="s">
        <v>1033</v>
      </c>
      <c r="E97" s="205" t="s">
        <v>1034</v>
      </c>
      <c r="F97" s="205">
        <v>1</v>
      </c>
      <c r="G97" s="367">
        <f t="shared" ca="1" si="2"/>
        <v>6923.0769230769229</v>
      </c>
      <c r="H97" s="284">
        <f ca="1">(SUMIFS(INDIRECT("'DA Injection'!"&amp;SUBSTITUTE(ADDRESS(1,MATCH(H$3,INDIRECT("'DA Injection'!"&amp;"2:2"),0)),"$1","")&amp;":"&amp;SUBSTITUTE(ADDRESS(1,MATCH(H$3,INDIRECT("'DA Injection'!"&amp;"2:2"),0)),"$1","")),'DA Injection'!$P:$P,"Plan",'DA Injection'!$G:$G,$B97)+SUMIFS(INDIRECT("'DA Injection'!"&amp;SUBSTITUTE(ADDRESS(1,MATCH(H$3,INDIRECT("'DA Injection'!"&amp;"2:2"),0)+1),"$1","")&amp;":"&amp;SUBSTITUTE(ADDRESS(1,MATCH(H$3,INDIRECT("'DA Injection'!"&amp;"2:2"),0)+1),"$1","")),'DA Injection'!$P:$P,"Plan",'DA Injection'!$G:$G,$B97))*$F97</f>
        <v>0</v>
      </c>
      <c r="I97" s="284">
        <f ca="1">(SUMIFS(INDIRECT("'DA Injection'!"&amp;SUBSTITUTE(ADDRESS(1,MATCH(I$3,INDIRECT("'DA Injection'!"&amp;"2:2"),0)),"$1","")&amp;":"&amp;SUBSTITUTE(ADDRESS(1,MATCH(I$3,INDIRECT("'DA Injection'!"&amp;"2:2"),0)),"$1","")),'DA Injection'!$P:$P,"Plan",'DA Injection'!$G:$G,$B97)+SUMIFS(INDIRECT("'DA Injection'!"&amp;SUBSTITUTE(ADDRESS(1,MATCH(I$3,INDIRECT("'DA Injection'!"&amp;"2:2"),0)+1),"$1","")&amp;":"&amp;SUBSTITUTE(ADDRESS(1,MATCH(I$3,INDIRECT("'DA Injection'!"&amp;"2:2"),0)+1),"$1","")),'DA Injection'!$P:$P,"Plan",'DA Injection'!$G:$G,$B97))*$F97</f>
        <v>0</v>
      </c>
      <c r="J97" s="284">
        <f ca="1">(SUMIFS(INDIRECT("'DA Injection'!"&amp;SUBSTITUTE(ADDRESS(1,MATCH(J$3,INDIRECT("'DA Injection'!"&amp;"2:2"),0)),"$1","")&amp;":"&amp;SUBSTITUTE(ADDRESS(1,MATCH(J$3,INDIRECT("'DA Injection'!"&amp;"2:2"),0)),"$1","")),'DA Injection'!$P:$P,"Plan",'DA Injection'!$G:$G,$B97)+SUMIFS(INDIRECT("'DA Injection'!"&amp;SUBSTITUTE(ADDRESS(1,MATCH(J$3,INDIRECT("'DA Injection'!"&amp;"2:2"),0)+1),"$1","")&amp;":"&amp;SUBSTITUTE(ADDRESS(1,MATCH(J$3,INDIRECT("'DA Injection'!"&amp;"2:2"),0)+1),"$1","")),'DA Injection'!$P:$P,"Plan",'DA Injection'!$G:$G,$B97))*$F97</f>
        <v>0</v>
      </c>
      <c r="K97" s="284">
        <f ca="1">(SUMIFS(INDIRECT("'DA Injection'!"&amp;SUBSTITUTE(ADDRESS(1,MATCH(K$3,INDIRECT("'DA Injection'!"&amp;"2:2"),0)),"$1","")&amp;":"&amp;SUBSTITUTE(ADDRESS(1,MATCH(K$3,INDIRECT("'DA Injection'!"&amp;"2:2"),0)),"$1","")),'DA Injection'!$P:$P,"Plan",'DA Injection'!$G:$G,$B97)+SUMIFS(INDIRECT("'DA Injection'!"&amp;SUBSTITUTE(ADDRESS(1,MATCH(K$3,INDIRECT("'DA Injection'!"&amp;"2:2"),0)+1),"$1","")&amp;":"&amp;SUBSTITUTE(ADDRESS(1,MATCH(K$3,INDIRECT("'DA Injection'!"&amp;"2:2"),0)+1),"$1","")),'DA Injection'!$P:$P,"Plan",'DA Injection'!$G:$G,$B97))*$F97</f>
        <v>2769.2307692307691</v>
      </c>
      <c r="L97" s="284">
        <f ca="1">(SUMIFS(INDIRECT("'DA Injection'!"&amp;SUBSTITUTE(ADDRESS(1,MATCH(L$3,INDIRECT("'DA Injection'!"&amp;"2:2"),0)),"$1","")&amp;":"&amp;SUBSTITUTE(ADDRESS(1,MATCH(L$3,INDIRECT("'DA Injection'!"&amp;"2:2"),0)),"$1","")),'DA Injection'!$P:$P,"Plan",'DA Injection'!$G:$G,$B97)+SUMIFS(INDIRECT("'DA Injection'!"&amp;SUBSTITUTE(ADDRESS(1,MATCH(L$3,INDIRECT("'DA Injection'!"&amp;"2:2"),0)+1),"$1","")&amp;":"&amp;SUBSTITUTE(ADDRESS(1,MATCH(L$3,INDIRECT("'DA Injection'!"&amp;"2:2"),0)+1),"$1","")),'DA Injection'!$P:$P,"Plan",'DA Injection'!$G:$G,$B97))*$F97</f>
        <v>2769.2307692307691</v>
      </c>
      <c r="M97" s="284">
        <f ca="1">(SUMIFS(INDIRECT("'DA Injection'!"&amp;SUBSTITUTE(ADDRESS(1,MATCH(M$3,INDIRECT("'DA Injection'!"&amp;"2:2"),0)),"$1","")&amp;":"&amp;SUBSTITUTE(ADDRESS(1,MATCH(M$3,INDIRECT("'DA Injection'!"&amp;"2:2"),0)),"$1","")),'DA Injection'!$P:$P,"Plan",'DA Injection'!$G:$G,$B97)+SUMIFS(INDIRECT("'DA Injection'!"&amp;SUBSTITUTE(ADDRESS(1,MATCH(M$3,INDIRECT("'DA Injection'!"&amp;"2:2"),0)+1),"$1","")&amp;":"&amp;SUBSTITUTE(ADDRESS(1,MATCH(M$3,INDIRECT("'DA Injection'!"&amp;"2:2"),0)+1),"$1","")),'DA Injection'!$P:$P,"Plan",'DA Injection'!$G:$G,$B97))*$F97</f>
        <v>1384.6153846153845</v>
      </c>
      <c r="N97" s="284">
        <f ca="1">(SUMIFS(INDIRECT("'DA Injection'!"&amp;SUBSTITUTE(ADDRESS(1,MATCH(N$3,INDIRECT("'DA Injection'!"&amp;"2:2"),0)),"$1","")&amp;":"&amp;SUBSTITUTE(ADDRESS(1,MATCH(N$3,INDIRECT("'DA Injection'!"&amp;"2:2"),0)),"$1","")),'DA Injection'!$P:$P,"Plan",'DA Injection'!$G:$G,$B97)+SUMIFS(INDIRECT("'DA Injection'!"&amp;SUBSTITUTE(ADDRESS(1,MATCH(N$3,INDIRECT("'DA Injection'!"&amp;"2:2"),0)+1),"$1","")&amp;":"&amp;SUBSTITUTE(ADDRESS(1,MATCH(N$3,INDIRECT("'DA Injection'!"&amp;"2:2"),0)+1),"$1","")),'DA Injection'!$P:$P,"Plan",'DA Injection'!$G:$G,$B97))*$F97</f>
        <v>0</v>
      </c>
      <c r="O97" s="284">
        <f ca="1">(SUMIFS(INDIRECT("'DA Injection'!"&amp;SUBSTITUTE(ADDRESS(1,MATCH(O$3,INDIRECT("'DA Injection'!"&amp;"2:2"),0)),"$1","")&amp;":"&amp;SUBSTITUTE(ADDRESS(1,MATCH(O$3,INDIRECT("'DA Injection'!"&amp;"2:2"),0)),"$1","")),'DA Injection'!$P:$P,"Plan",'DA Injection'!$G:$G,$B97)+SUMIFS(INDIRECT("'DA Injection'!"&amp;SUBSTITUTE(ADDRESS(1,MATCH(O$3,INDIRECT("'DA Injection'!"&amp;"2:2"),0)+1),"$1","")&amp;":"&amp;SUBSTITUTE(ADDRESS(1,MATCH(O$3,INDIRECT("'DA Injection'!"&amp;"2:2"),0)+1),"$1","")),'DA Injection'!$P:$P,"Plan",'DA Injection'!$G:$G,$B97))*$F97</f>
        <v>0</v>
      </c>
      <c r="P97" s="284">
        <f ca="1">(SUMIFS(INDIRECT("'DA Injection'!"&amp;SUBSTITUTE(ADDRESS(1,MATCH(P$3,INDIRECT("'DA Injection'!"&amp;"2:2"),0)),"$1","")&amp;":"&amp;SUBSTITUTE(ADDRESS(1,MATCH(P$3,INDIRECT("'DA Injection'!"&amp;"2:2"),0)),"$1","")),'DA Injection'!$P:$P,"Plan",'DA Injection'!$G:$G,$B97)+SUMIFS(INDIRECT("'DA Injection'!"&amp;SUBSTITUTE(ADDRESS(1,MATCH(P$3,INDIRECT("'DA Injection'!"&amp;"2:2"),0)+1),"$1","")&amp;":"&amp;SUBSTITUTE(ADDRESS(1,MATCH(P$3,INDIRECT("'DA Injection'!"&amp;"2:2"),0)+1),"$1","")),'DA Injection'!$P:$P,"Plan",'DA Injection'!$G:$G,$B97))*$F97</f>
        <v>0</v>
      </c>
      <c r="Q97" s="284">
        <f ca="1">(SUMIFS(INDIRECT("'DA Injection'!"&amp;SUBSTITUTE(ADDRESS(1,MATCH(Q$3,INDIRECT("'DA Injection'!"&amp;"2:2"),0)),"$1","")&amp;":"&amp;SUBSTITUTE(ADDRESS(1,MATCH(Q$3,INDIRECT("'DA Injection'!"&amp;"2:2"),0)),"$1","")),'DA Injection'!$P:$P,"Plan",'DA Injection'!$G:$G,$B97)+SUMIFS(INDIRECT("'DA Injection'!"&amp;SUBSTITUTE(ADDRESS(1,MATCH(Q$3,INDIRECT("'DA Injection'!"&amp;"2:2"),0)+1),"$1","")&amp;":"&amp;SUBSTITUTE(ADDRESS(1,MATCH(Q$3,INDIRECT("'DA Injection'!"&amp;"2:2"),0)+1),"$1","")),'DA Injection'!$P:$P,"Plan",'DA Injection'!$G:$G,$B97))*$F97</f>
        <v>0</v>
      </c>
      <c r="R97" s="284"/>
    </row>
  </sheetData>
  <autoFilter ref="B4:R97">
    <filterColumn colId="0">
      <filters>
        <filter val="DJ61-01852A/ASS"/>
      </filters>
    </filterColumn>
  </autoFilter>
  <mergeCells count="6">
    <mergeCell ref="G3:G4"/>
    <mergeCell ref="B3:B4"/>
    <mergeCell ref="C3:C4"/>
    <mergeCell ref="D3:D4"/>
    <mergeCell ref="E3:E4"/>
    <mergeCell ref="F3:F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DC9A98"/>
  </sheetPr>
  <dimension ref="A1:J188"/>
  <sheetViews>
    <sheetView showGridLines="0" zoomScaleNormal="100" workbookViewId="0">
      <pane xSplit="5" ySplit="2" topLeftCell="F116" activePane="bottomRight" state="frozen"/>
      <selection activeCell="E88" sqref="E88"/>
      <selection pane="topRight" activeCell="E88" sqref="E88"/>
      <selection pane="bottomLeft" activeCell="E88" sqref="E88"/>
      <selection pane="bottomRight" activeCell="E150" sqref="E150"/>
    </sheetView>
  </sheetViews>
  <sheetFormatPr defaultRowHeight="12.75"/>
  <cols>
    <col min="1" max="1" width="14.85546875" bestFit="1" customWidth="1"/>
    <col min="2" max="2" width="16.5703125" bestFit="1" customWidth="1"/>
    <col min="3" max="3" width="16.5703125" customWidth="1"/>
    <col min="4" max="4" width="19.85546875" style="278" bestFit="1" customWidth="1"/>
    <col min="5" max="5" width="14" style="278" customWidth="1"/>
    <col min="6" max="6" width="25.7109375" style="278" bestFit="1" customWidth="1"/>
    <col min="7" max="7" width="17.42578125" style="278" customWidth="1"/>
    <col min="8" max="8" width="12.140625" bestFit="1" customWidth="1"/>
    <col min="9" max="9" width="14.5703125" bestFit="1" customWidth="1"/>
    <col min="10" max="10" width="11.85546875" bestFit="1" customWidth="1"/>
    <col min="14" max="14" width="16.5703125" bestFit="1" customWidth="1"/>
  </cols>
  <sheetData>
    <row r="1" spans="1:10" ht="18">
      <c r="A1" s="370" t="s">
        <v>1049</v>
      </c>
      <c r="B1" s="371">
        <v>43597</v>
      </c>
      <c r="C1" s="277"/>
    </row>
    <row r="2" spans="1:10" s="281" customFormat="1" ht="30">
      <c r="A2" s="279" t="s">
        <v>971</v>
      </c>
      <c r="B2" s="279" t="s">
        <v>243</v>
      </c>
      <c r="C2" s="279" t="s">
        <v>245</v>
      </c>
      <c r="D2" s="280" t="s">
        <v>1050</v>
      </c>
      <c r="E2" s="365" t="s">
        <v>1051</v>
      </c>
      <c r="F2" s="280" t="s">
        <v>320</v>
      </c>
      <c r="G2" s="280" t="s">
        <v>1053</v>
      </c>
      <c r="H2" s="280" t="s">
        <v>972</v>
      </c>
      <c r="I2" s="280" t="s">
        <v>973</v>
      </c>
      <c r="J2" s="280" t="s">
        <v>974</v>
      </c>
    </row>
    <row r="3" spans="1:10">
      <c r="A3" s="373">
        <f>$B$1</f>
        <v>43597</v>
      </c>
      <c r="B3" s="203" t="s">
        <v>220</v>
      </c>
      <c r="C3" s="203">
        <f>IFERROR(VLOOKUP(B3,'Code List'!B:J,2,0),"")</f>
        <v>1</v>
      </c>
      <c r="D3" s="204" t="str">
        <f>IFERROR(VLOOKUP(B3,'Code List'!B:J,8,0),"")</f>
        <v>0103-009610</v>
      </c>
      <c r="E3" s="204" t="s">
        <v>925</v>
      </c>
      <c r="F3" s="204" t="str">
        <f>IFERROR(VLOOKUP(B3,'Code List'!B:J,7,0),"")</f>
        <v>ABS</v>
      </c>
      <c r="G3" s="204">
        <v>1</v>
      </c>
      <c r="H3" s="203">
        <f>VLOOKUP(B3,'Code List'!B:J,9,0)</f>
        <v>13.5</v>
      </c>
      <c r="I3" s="298" t="e">
        <f ca="1">SUMIFS(INDIRECT("'DA Injection'!"&amp;SUBSTITUTE(ADDRESS(1,MATCH(A3,INDIRECT("'DA Injection'!"&amp;"2:2"),0)),"$1","")&amp;":"&amp;SUBSTITUTE(ADDRESS(1,MATCH(A3,INDIRECT("'DA Injection'!"&amp;"2:2"),0)),"$1","")),'DA Injection'!$P:$P,"Plan",'DA Injection'!$G:$G,'Plan Daily PickList'!B3)+SUMIFS(INDIRECT("'DA Injection'!"&amp;SUBSTITUTE(ADDRESS(1,MATCH(A3,INDIRECT("'DA Injection'!"&amp;"2:2"),0)+1),"$1","")&amp;":"&amp;SUBSTITUTE(ADDRESS(1,MATCH(A3,INDIRECT("'DA Injection'!"&amp;"2:2"),0)+1),"$1","")),'DA Injection'!$P:$P,"Plan",'DA Injection'!$G:$G,'Plan Daily PickList'!B3)</f>
        <v>#N/A</v>
      </c>
      <c r="J3" s="298" t="e">
        <f ca="1">IF(OR(E3="Resin",E3="Mix Resin"),I3*H3*G3,IF(E3="Material",G3*INDIRECT("I"&amp;MATCH(B3,B:B,0)),"No Data"))</f>
        <v>#N/A</v>
      </c>
    </row>
    <row r="4" spans="1:10">
      <c r="A4" s="283">
        <f>$B$1</f>
        <v>43597</v>
      </c>
      <c r="B4" s="282" t="s">
        <v>220</v>
      </c>
      <c r="C4" s="282">
        <f>IFERROR(VLOOKUP(B4,'Code List'!B:J,2,0),"")</f>
        <v>1</v>
      </c>
      <c r="D4" s="205" t="s">
        <v>1026</v>
      </c>
      <c r="E4" s="205" t="s">
        <v>1052</v>
      </c>
      <c r="F4" s="205" t="s">
        <v>1027</v>
      </c>
      <c r="G4" s="205">
        <v>9.3457943925233638E-3</v>
      </c>
      <c r="H4" s="201"/>
      <c r="I4" s="284"/>
      <c r="J4" s="284" t="e">
        <f t="shared" ref="J4:J67" ca="1" si="0">IF(OR(E4="Resin",E4="Mix Resin"),I4*H4*G4,IF(E4="Material",G4*INDIRECT("I"&amp;MATCH(B4,B:B,0)),"No Data"))</f>
        <v>#N/A</v>
      </c>
    </row>
    <row r="5" spans="1:10" hidden="1">
      <c r="A5" s="373">
        <f t="shared" ref="A5:A143" si="1">$B$1</f>
        <v>43597</v>
      </c>
      <c r="B5" s="203" t="s">
        <v>100</v>
      </c>
      <c r="C5" s="203">
        <f>IFERROR(VLOOKUP(B5,'Code List'!B:J,2,0),"")</f>
        <v>1</v>
      </c>
      <c r="D5" s="204" t="str">
        <f>IFERROR(VLOOKUP(B5,'Code List'!B:J,8,0),"")</f>
        <v>0103-007539</v>
      </c>
      <c r="E5" s="204" t="s">
        <v>925</v>
      </c>
      <c r="F5" s="204" t="str">
        <f>IFERROR(VLOOKUP(B5,'Code List'!B:J,7,0),"")</f>
        <v>PP</v>
      </c>
      <c r="G5" s="204">
        <v>1</v>
      </c>
      <c r="H5" s="203">
        <f>VLOOKUP(B5,'Code List'!B:J,9,0)</f>
        <v>1.6</v>
      </c>
      <c r="I5" s="298" t="e">
        <f ca="1">SUMIFS(INDIRECT("'DA Injection'!"&amp;SUBSTITUTE(ADDRESS(1,MATCH(A5,INDIRECT("'DA Injection'!"&amp;"2:2"),0)),"$1","")&amp;":"&amp;SUBSTITUTE(ADDRESS(1,MATCH(A5,INDIRECT("'DA Injection'!"&amp;"2:2"),0)),"$1","")),'DA Injection'!$P:$P,"Plan",'DA Injection'!$G:$G,'Plan Daily PickList'!B5)+SUMIFS(INDIRECT("'DA Injection'!"&amp;SUBSTITUTE(ADDRESS(1,MATCH(A5,INDIRECT("'DA Injection'!"&amp;"2:2"),0)+1),"$1","")&amp;":"&amp;SUBSTITUTE(ADDRESS(1,MATCH(A5,INDIRECT("'DA Injection'!"&amp;"2:2"),0)+1),"$1","")),'DA Injection'!$P:$P,"Plan",'DA Injection'!$G:$G,'Plan Daily PickList'!B5)</f>
        <v>#N/A</v>
      </c>
      <c r="J5" s="298" t="e">
        <f t="shared" ca="1" si="0"/>
        <v>#N/A</v>
      </c>
    </row>
    <row r="6" spans="1:10" hidden="1">
      <c r="A6" s="283">
        <f t="shared" si="1"/>
        <v>43597</v>
      </c>
      <c r="B6" s="282" t="s">
        <v>100</v>
      </c>
      <c r="C6" s="282">
        <f>IFERROR(VLOOKUP(B6,'Code List'!B:J,2,0),"")</f>
        <v>1</v>
      </c>
      <c r="D6" s="205" t="s">
        <v>1026</v>
      </c>
      <c r="E6" s="205" t="s">
        <v>1052</v>
      </c>
      <c r="F6" s="205" t="s">
        <v>1027</v>
      </c>
      <c r="G6" s="205">
        <v>4.0000000000000002E-4</v>
      </c>
      <c r="H6" s="201"/>
      <c r="I6" s="284"/>
      <c r="J6" s="284" t="e">
        <f t="shared" ca="1" si="0"/>
        <v>#N/A</v>
      </c>
    </row>
    <row r="7" spans="1:10" ht="25.5" hidden="1">
      <c r="A7" s="373">
        <f t="shared" si="1"/>
        <v>43597</v>
      </c>
      <c r="B7" s="203" t="s">
        <v>246</v>
      </c>
      <c r="C7" s="203">
        <f>IFERROR(VLOOKUP(B7,'Code List'!B:J,2,0),"")</f>
        <v>2</v>
      </c>
      <c r="D7" s="204" t="str">
        <f>IFERROR(VLOOKUP(B7,'Code List'!B:J,8,0),"")</f>
        <v>0103-003461
0103-010287</v>
      </c>
      <c r="E7" s="204" t="s">
        <v>925</v>
      </c>
      <c r="F7" s="204" t="str">
        <f>IFERROR(VLOOKUP(B7,'Code List'!B:J,7,0),"")</f>
        <v>PP+M/B</v>
      </c>
      <c r="G7" s="299"/>
      <c r="H7" s="203">
        <f>VLOOKUP(B7,'Code List'!B:J,9,0)</f>
        <v>8.5</v>
      </c>
      <c r="I7" s="298" t="e">
        <f ca="1">SUMIFS(INDIRECT("'DA Injection'!"&amp;SUBSTITUTE(ADDRESS(1,MATCH(A7,INDIRECT("'DA Injection'!"&amp;"2:2"),0)),"$1","")&amp;":"&amp;SUBSTITUTE(ADDRESS(1,MATCH(A7,INDIRECT("'DA Injection'!"&amp;"2:2"),0)),"$1","")),'DA Injection'!$P:$P,"Plan",'DA Injection'!$G:$G,'Plan Daily PickList'!B7)+SUMIFS(INDIRECT("'DA Injection'!"&amp;SUBSTITUTE(ADDRESS(1,MATCH(A7,INDIRECT("'DA Injection'!"&amp;"2:2"),0)+1),"$1","")&amp;":"&amp;SUBSTITUTE(ADDRESS(1,MATCH(A7,INDIRECT("'DA Injection'!"&amp;"2:2"),0)+1),"$1","")),'DA Injection'!$P:$P,"Plan",'DA Injection'!$G:$G,'Plan Daily PickList'!B7)</f>
        <v>#N/A</v>
      </c>
      <c r="J7" s="298" t="e">
        <f t="shared" ca="1" si="0"/>
        <v>#N/A</v>
      </c>
    </row>
    <row r="8" spans="1:10" hidden="1">
      <c r="A8" s="283">
        <f t="shared" si="1"/>
        <v>43597</v>
      </c>
      <c r="B8" s="282" t="s">
        <v>246</v>
      </c>
      <c r="C8" s="282">
        <v>2</v>
      </c>
      <c r="D8" s="205" t="s">
        <v>985</v>
      </c>
      <c r="E8" s="205" t="s">
        <v>1054</v>
      </c>
      <c r="F8" s="205"/>
      <c r="G8" s="299"/>
      <c r="H8" s="201"/>
      <c r="I8" s="284"/>
      <c r="J8" s="284">
        <f t="shared" ca="1" si="0"/>
        <v>0</v>
      </c>
    </row>
    <row r="9" spans="1:10" hidden="1">
      <c r="A9" s="283">
        <f t="shared" si="1"/>
        <v>43597</v>
      </c>
      <c r="B9" s="282" t="s">
        <v>246</v>
      </c>
      <c r="C9" s="282">
        <f>IFERROR(VLOOKUP(B9,'Code List'!B:J,2,0),"")</f>
        <v>2</v>
      </c>
      <c r="D9" s="205" t="s">
        <v>1026</v>
      </c>
      <c r="E9" s="205" t="s">
        <v>1052</v>
      </c>
      <c r="F9" s="205" t="s">
        <v>1027</v>
      </c>
      <c r="G9" s="205">
        <v>3.1746031746031746E-3</v>
      </c>
      <c r="H9" s="201"/>
      <c r="I9" s="284"/>
      <c r="J9" s="284" t="e">
        <f t="shared" ca="1" si="0"/>
        <v>#N/A</v>
      </c>
    </row>
    <row r="10" spans="1:10" hidden="1">
      <c r="A10" s="373">
        <f t="shared" si="1"/>
        <v>43597</v>
      </c>
      <c r="B10" s="203" t="s">
        <v>247</v>
      </c>
      <c r="C10" s="203">
        <f>IFERROR(VLOOKUP(B10,'Code List'!B:J,2,0),"")</f>
        <v>2</v>
      </c>
      <c r="D10" s="204" t="str">
        <f>IFERROR(VLOOKUP(B10,'Code List'!B:J,8,0),"")</f>
        <v>0103-003320</v>
      </c>
      <c r="E10" s="204" t="s">
        <v>925</v>
      </c>
      <c r="F10" s="204" t="str">
        <f>IFERROR(VLOOKUP(B10,'Code List'!B:J,7,0),"")</f>
        <v>TPV</v>
      </c>
      <c r="G10" s="204">
        <v>1</v>
      </c>
      <c r="H10" s="203">
        <f>VLOOKUP(B10,'Code List'!B:J,9,0)</f>
        <v>5.25</v>
      </c>
      <c r="I10" s="298" t="e">
        <f ca="1">SUMIFS(INDIRECT("'DA Injection'!"&amp;SUBSTITUTE(ADDRESS(1,MATCH(A10,INDIRECT("'DA Injection'!"&amp;"2:2"),0)),"$1","")&amp;":"&amp;SUBSTITUTE(ADDRESS(1,MATCH(A10,INDIRECT("'DA Injection'!"&amp;"2:2"),0)),"$1","")),'DA Injection'!$P:$P,"Plan",'DA Injection'!$G:$G,'Plan Daily PickList'!B10)+SUMIFS(INDIRECT("'DA Injection'!"&amp;SUBSTITUTE(ADDRESS(1,MATCH(A10,INDIRECT("'DA Injection'!"&amp;"2:2"),0)+1),"$1","")&amp;":"&amp;SUBSTITUTE(ADDRESS(1,MATCH(A10,INDIRECT("'DA Injection'!"&amp;"2:2"),0)+1),"$1","")),'DA Injection'!$P:$P,"Plan",'DA Injection'!$G:$G,'Plan Daily PickList'!B10)</f>
        <v>#N/A</v>
      </c>
      <c r="J10" s="298" t="e">
        <f t="shared" ca="1" si="0"/>
        <v>#N/A</v>
      </c>
    </row>
    <row r="11" spans="1:10" hidden="1">
      <c r="A11" s="283">
        <f t="shared" si="1"/>
        <v>43597</v>
      </c>
      <c r="B11" s="282" t="s">
        <v>247</v>
      </c>
      <c r="C11" s="282">
        <f>IFERROR(VLOOKUP(B11,'Code List'!B:J,2,0),"")</f>
        <v>2</v>
      </c>
      <c r="D11" s="205" t="s">
        <v>1026</v>
      </c>
      <c r="E11" s="205" t="s">
        <v>1052</v>
      </c>
      <c r="F11" s="205" t="s">
        <v>1027</v>
      </c>
      <c r="G11" s="205">
        <v>5.0000000000000001E-4</v>
      </c>
      <c r="H11" s="201"/>
      <c r="I11" s="284"/>
      <c r="J11" s="284" t="e">
        <f t="shared" ca="1" si="0"/>
        <v>#N/A</v>
      </c>
    </row>
    <row r="12" spans="1:10" hidden="1">
      <c r="A12" s="373">
        <f t="shared" si="1"/>
        <v>43597</v>
      </c>
      <c r="B12" s="203" t="s">
        <v>104</v>
      </c>
      <c r="C12" s="203">
        <f>IFERROR(VLOOKUP(B12,'Code List'!B:J,2,0),"")</f>
        <v>34</v>
      </c>
      <c r="D12" s="204" t="str">
        <f>IFERROR(VLOOKUP(B12,'Code List'!B:J,8,0),"")</f>
        <v>0103-003252</v>
      </c>
      <c r="E12" s="204" t="s">
        <v>925</v>
      </c>
      <c r="F12" s="204" t="str">
        <f>IFERROR(VLOOKUP(B12,'Code List'!B:J,7,0),"")</f>
        <v>HIPS/S834S1, COOL WHITE</v>
      </c>
      <c r="G12" s="204">
        <v>1</v>
      </c>
      <c r="H12" s="203">
        <f>VLOOKUP(B12,'Code List'!B:J,9,0)</f>
        <v>13.2</v>
      </c>
      <c r="I12" s="298" t="e">
        <f ca="1">SUMIFS(INDIRECT("'DA Injection'!"&amp;SUBSTITUTE(ADDRESS(1,MATCH(A12,INDIRECT("'DA Injection'!"&amp;"2:2"),0)),"$1","")&amp;":"&amp;SUBSTITUTE(ADDRESS(1,MATCH(A12,INDIRECT("'DA Injection'!"&amp;"2:2"),0)),"$1","")),'DA Injection'!$P:$P,"Plan",'DA Injection'!$G:$G,'Plan Daily PickList'!B12)+SUMIFS(INDIRECT("'DA Injection'!"&amp;SUBSTITUTE(ADDRESS(1,MATCH(A12,INDIRECT("'DA Injection'!"&amp;"2:2"),0)+1),"$1","")&amp;":"&amp;SUBSTITUTE(ADDRESS(1,MATCH(A12,INDIRECT("'DA Injection'!"&amp;"2:2"),0)+1),"$1","")),'DA Injection'!$P:$P,"Plan",'DA Injection'!$G:$G,'Plan Daily PickList'!B12)</f>
        <v>#N/A</v>
      </c>
      <c r="J12" s="298" t="e">
        <f t="shared" ca="1" si="0"/>
        <v>#N/A</v>
      </c>
    </row>
    <row r="13" spans="1:10" hidden="1">
      <c r="A13" s="283">
        <f t="shared" si="1"/>
        <v>43597</v>
      </c>
      <c r="B13" s="282" t="s">
        <v>104</v>
      </c>
      <c r="C13" s="282">
        <f>IFERROR(VLOOKUP(B13,'Code List'!B:J,2,0),"")</f>
        <v>34</v>
      </c>
      <c r="D13" s="205" t="s">
        <v>1026</v>
      </c>
      <c r="E13" s="205" t="s">
        <v>1052</v>
      </c>
      <c r="F13" s="205" t="s">
        <v>1027</v>
      </c>
      <c r="G13" s="205">
        <v>8.3333333333333339E-4</v>
      </c>
      <c r="H13" s="201"/>
      <c r="I13" s="284"/>
      <c r="J13" s="284" t="e">
        <f t="shared" ca="1" si="0"/>
        <v>#N/A</v>
      </c>
    </row>
    <row r="14" spans="1:10" hidden="1">
      <c r="A14" s="373">
        <f t="shared" si="1"/>
        <v>43597</v>
      </c>
      <c r="B14" s="203" t="s">
        <v>106</v>
      </c>
      <c r="C14" s="203">
        <f>IFERROR(VLOOKUP(B14,'Code List'!B:J,2,0),"")</f>
        <v>34</v>
      </c>
      <c r="D14" s="204" t="str">
        <f>IFERROR(VLOOKUP(B14,'Code List'!B:J,8,0),"")</f>
        <v>0103-003252</v>
      </c>
      <c r="E14" s="204" t="s">
        <v>925</v>
      </c>
      <c r="F14" s="204" t="str">
        <f>IFERROR(VLOOKUP(B14,'Code List'!B:J,7,0),"")</f>
        <v>HIPS/S834S1, COOL WHITE</v>
      </c>
      <c r="G14" s="204">
        <v>1</v>
      </c>
      <c r="H14" s="203">
        <f>VLOOKUP(B14,'Code List'!B:J,9,0)</f>
        <v>13.2</v>
      </c>
      <c r="I14" s="298" t="e">
        <f ca="1">SUMIFS(INDIRECT("'DA Injection'!"&amp;SUBSTITUTE(ADDRESS(1,MATCH(A14,INDIRECT("'DA Injection'!"&amp;"2:2"),0)),"$1","")&amp;":"&amp;SUBSTITUTE(ADDRESS(1,MATCH(A14,INDIRECT("'DA Injection'!"&amp;"2:2"),0)),"$1","")),'DA Injection'!$P:$P,"Plan",'DA Injection'!$G:$G,'Plan Daily PickList'!B14)+SUMIFS(INDIRECT("'DA Injection'!"&amp;SUBSTITUTE(ADDRESS(1,MATCH(A14,INDIRECT("'DA Injection'!"&amp;"2:2"),0)+1),"$1","")&amp;":"&amp;SUBSTITUTE(ADDRESS(1,MATCH(A14,INDIRECT("'DA Injection'!"&amp;"2:2"),0)+1),"$1","")),'DA Injection'!$P:$P,"Plan",'DA Injection'!$G:$G,'Plan Daily PickList'!B14)</f>
        <v>#N/A</v>
      </c>
      <c r="J14" s="298" t="e">
        <f t="shared" ca="1" si="0"/>
        <v>#N/A</v>
      </c>
    </row>
    <row r="15" spans="1:10" hidden="1">
      <c r="A15" s="283">
        <f t="shared" si="1"/>
        <v>43597</v>
      </c>
      <c r="B15" s="282" t="s">
        <v>106</v>
      </c>
      <c r="C15" s="282">
        <f>IFERROR(VLOOKUP(B15,'Code List'!B:J,2,0),"")</f>
        <v>34</v>
      </c>
      <c r="D15" s="205" t="s">
        <v>1026</v>
      </c>
      <c r="E15" s="205" t="s">
        <v>1052</v>
      </c>
      <c r="F15" s="205" t="s">
        <v>1027</v>
      </c>
      <c r="G15" s="205">
        <v>8.3333333333333339E-4</v>
      </c>
      <c r="H15" s="201"/>
      <c r="I15" s="284"/>
      <c r="J15" s="284" t="e">
        <f t="shared" ca="1" si="0"/>
        <v>#N/A</v>
      </c>
    </row>
    <row r="16" spans="1:10" hidden="1">
      <c r="A16" s="373">
        <f t="shared" si="1"/>
        <v>43597</v>
      </c>
      <c r="B16" s="203" t="s">
        <v>190</v>
      </c>
      <c r="C16" s="203">
        <f>IFERROR(VLOOKUP(B16,'Code List'!B:J,2,0),"")</f>
        <v>3</v>
      </c>
      <c r="D16" s="204" t="str">
        <f>IFERROR(VLOOKUP(B16,'Code List'!B:J,8,0),"")</f>
        <v>0103-003252</v>
      </c>
      <c r="E16" s="204" t="s">
        <v>925</v>
      </c>
      <c r="F16" s="204" t="str">
        <f>IFERROR(VLOOKUP(B16,'Code List'!B:J,7,0),"")</f>
        <v>HIPS/S834S1</v>
      </c>
      <c r="G16" s="204">
        <v>1</v>
      </c>
      <c r="H16" s="203">
        <f>VLOOKUP(B16,'Code List'!B:J,9,0)</f>
        <v>29</v>
      </c>
      <c r="I16" s="298" t="e">
        <f ca="1">SUMIFS(INDIRECT("'DA Injection'!"&amp;SUBSTITUTE(ADDRESS(1,MATCH(A16,INDIRECT("'DA Injection'!"&amp;"2:2"),0)),"$1","")&amp;":"&amp;SUBSTITUTE(ADDRESS(1,MATCH(A16,INDIRECT("'DA Injection'!"&amp;"2:2"),0)),"$1","")),'DA Injection'!$P:$P,"Plan",'DA Injection'!$G:$G,'Plan Daily PickList'!B16)+SUMIFS(INDIRECT("'DA Injection'!"&amp;SUBSTITUTE(ADDRESS(1,MATCH(A16,INDIRECT("'DA Injection'!"&amp;"2:2"),0)+1),"$1","")&amp;":"&amp;SUBSTITUTE(ADDRESS(1,MATCH(A16,INDIRECT("'DA Injection'!"&amp;"2:2"),0)+1),"$1","")),'DA Injection'!$P:$P,"Plan",'DA Injection'!$G:$G,'Plan Daily PickList'!B16)</f>
        <v>#N/A</v>
      </c>
      <c r="J16" s="298" t="e">
        <f t="shared" ca="1" si="0"/>
        <v>#N/A</v>
      </c>
    </row>
    <row r="17" spans="1:10" hidden="1">
      <c r="A17" s="283">
        <f t="shared" si="1"/>
        <v>43597</v>
      </c>
      <c r="B17" s="282" t="s">
        <v>190</v>
      </c>
      <c r="C17" s="282">
        <f>IFERROR(VLOOKUP(B17,'Code List'!B:J,2,0),"")</f>
        <v>3</v>
      </c>
      <c r="D17" s="205" t="s">
        <v>1026</v>
      </c>
      <c r="E17" s="205" t="s">
        <v>1052</v>
      </c>
      <c r="F17" s="205" t="s">
        <v>1027</v>
      </c>
      <c r="G17" s="205">
        <v>2E-3</v>
      </c>
      <c r="H17" s="201"/>
      <c r="I17" s="284"/>
      <c r="J17" s="284" t="e">
        <f t="shared" ca="1" si="0"/>
        <v>#N/A</v>
      </c>
    </row>
    <row r="18" spans="1:10" hidden="1">
      <c r="A18" s="373">
        <f t="shared" si="1"/>
        <v>43597</v>
      </c>
      <c r="B18" s="203" t="s">
        <v>189</v>
      </c>
      <c r="C18" s="203">
        <f>IFERROR(VLOOKUP(B18,'Code List'!B:J,2,0),"")</f>
        <v>3</v>
      </c>
      <c r="D18" s="204" t="str">
        <f>IFERROR(VLOOKUP(B18,'Code List'!B:J,8,0),"")</f>
        <v>0103-003252</v>
      </c>
      <c r="E18" s="204" t="s">
        <v>925</v>
      </c>
      <c r="F18" s="204" t="str">
        <f>IFERROR(VLOOKUP(B18,'Code List'!B:J,7,0),"")</f>
        <v>HIPS/S834S1</v>
      </c>
      <c r="G18" s="204">
        <v>1</v>
      </c>
      <c r="H18" s="203">
        <f>VLOOKUP(B18,'Code List'!B:J,9,0)</f>
        <v>29</v>
      </c>
      <c r="I18" s="298" t="e">
        <f ca="1">SUMIFS(INDIRECT("'DA Injection'!"&amp;SUBSTITUTE(ADDRESS(1,MATCH(A18,INDIRECT("'DA Injection'!"&amp;"2:2"),0)),"$1","")&amp;":"&amp;SUBSTITUTE(ADDRESS(1,MATCH(A18,INDIRECT("'DA Injection'!"&amp;"2:2"),0)),"$1","")),'DA Injection'!$P:$P,"Plan",'DA Injection'!$G:$G,'Plan Daily PickList'!B18)+SUMIFS(INDIRECT("'DA Injection'!"&amp;SUBSTITUTE(ADDRESS(1,MATCH(A18,INDIRECT("'DA Injection'!"&amp;"2:2"),0)+1),"$1","")&amp;":"&amp;SUBSTITUTE(ADDRESS(1,MATCH(A18,INDIRECT("'DA Injection'!"&amp;"2:2"),0)+1),"$1","")),'DA Injection'!$P:$P,"Plan",'DA Injection'!$G:$G,'Plan Daily PickList'!B18)</f>
        <v>#N/A</v>
      </c>
      <c r="J18" s="298" t="e">
        <f t="shared" ca="1" si="0"/>
        <v>#N/A</v>
      </c>
    </row>
    <row r="19" spans="1:10" hidden="1">
      <c r="A19" s="283">
        <f t="shared" si="1"/>
        <v>43597</v>
      </c>
      <c r="B19" s="282" t="s">
        <v>189</v>
      </c>
      <c r="C19" s="282">
        <f>IFERROR(VLOOKUP(B19,'Code List'!B:J,2,0),"")</f>
        <v>3</v>
      </c>
      <c r="D19" s="205" t="s">
        <v>1026</v>
      </c>
      <c r="E19" s="205" t="s">
        <v>1052</v>
      </c>
      <c r="F19" s="205" t="s">
        <v>1027</v>
      </c>
      <c r="G19" s="205">
        <v>2E-3</v>
      </c>
      <c r="H19" s="201"/>
      <c r="I19" s="284" t="e">
        <f ca="1">SUMIFS(INDIRECT("'DA Injection'!"&amp;SUBSTITUTE(ADDRESS(1,MATCH(A19,INDIRECT("'DA Injection'!"&amp;"2:2"),0)),"$1","")&amp;":"&amp;SUBSTITUTE(ADDRESS(1,MATCH(A19,INDIRECT("'DA Injection'!"&amp;"2:2"),0)),"$1","")),'DA Injection'!$P:$P,"Plan",'DA Injection'!$G:$G,'Plan Daily PickList'!B19)+SUMIFS(INDIRECT("'DA Injection'!"&amp;SUBSTITUTE(ADDRESS(1,MATCH(A19,INDIRECT("'DA Injection'!"&amp;"2:2"),0)+1),"$1","")&amp;":"&amp;SUBSTITUTE(ADDRESS(1,MATCH(A19,INDIRECT("'DA Injection'!"&amp;"2:2"),0)+1),"$1","")),'DA Injection'!$P:$P,"Plan",'DA Injection'!$G:$G,'Plan Daily PickList'!B19)</f>
        <v>#N/A</v>
      </c>
      <c r="J19" s="284" t="e">
        <f t="shared" ca="1" si="0"/>
        <v>#N/A</v>
      </c>
    </row>
    <row r="20" spans="1:10" hidden="1">
      <c r="A20" s="373">
        <f t="shared" si="1"/>
        <v>43597</v>
      </c>
      <c r="B20" s="203" t="s">
        <v>176</v>
      </c>
      <c r="C20" s="203">
        <f>IFERROR(VLOOKUP(B20,'Code List'!B:J,2,0),"")</f>
        <v>3</v>
      </c>
      <c r="D20" s="204" t="str">
        <f>IFERROR(VLOOKUP(B20,'Code List'!B:J,8,0),"")</f>
        <v>0103-002641</v>
      </c>
      <c r="E20" s="204" t="s">
        <v>925</v>
      </c>
      <c r="F20" s="204" t="str">
        <f>IFERROR(VLOOKUP(B20,'Code List'!B:J,7,0),"")</f>
        <v>POM, K300</v>
      </c>
      <c r="G20" s="204">
        <v>1</v>
      </c>
      <c r="H20" s="203">
        <f>VLOOKUP(B20,'Code List'!B:J,9,0)</f>
        <v>12.9</v>
      </c>
      <c r="I20" s="298" t="e">
        <f ca="1">SUMIFS(INDIRECT("'DA Injection'!"&amp;SUBSTITUTE(ADDRESS(1,MATCH(A20,INDIRECT("'DA Injection'!"&amp;"2:2"),0)),"$1","")&amp;":"&amp;SUBSTITUTE(ADDRESS(1,MATCH(A20,INDIRECT("'DA Injection'!"&amp;"2:2"),0)),"$1","")),'DA Injection'!$P:$P,"Plan",'DA Injection'!$G:$G,'Plan Daily PickList'!B20)+SUMIFS(INDIRECT("'DA Injection'!"&amp;SUBSTITUTE(ADDRESS(1,MATCH(A20,INDIRECT("'DA Injection'!"&amp;"2:2"),0)+1),"$1","")&amp;":"&amp;SUBSTITUTE(ADDRESS(1,MATCH(A20,INDIRECT("'DA Injection'!"&amp;"2:2"),0)+1),"$1","")),'DA Injection'!$P:$P,"Plan",'DA Injection'!$G:$G,'Plan Daily PickList'!B20)</f>
        <v>#N/A</v>
      </c>
      <c r="J20" s="298" t="e">
        <f t="shared" ca="1" si="0"/>
        <v>#N/A</v>
      </c>
    </row>
    <row r="21" spans="1:10" hidden="1">
      <c r="A21" s="283">
        <f t="shared" si="1"/>
        <v>43597</v>
      </c>
      <c r="B21" s="282" t="s">
        <v>176</v>
      </c>
      <c r="C21" s="282">
        <f>IFERROR(VLOOKUP(B21,'Code List'!B:J,2,0),"")</f>
        <v>3</v>
      </c>
      <c r="D21" s="205" t="s">
        <v>1026</v>
      </c>
      <c r="E21" s="205" t="s">
        <v>1052</v>
      </c>
      <c r="F21" s="205" t="s">
        <v>1027</v>
      </c>
      <c r="G21" s="205">
        <v>1E-3</v>
      </c>
      <c r="H21" s="201"/>
      <c r="I21" s="284" t="e">
        <f ca="1">SUMIFS(INDIRECT("'DA Injection'!"&amp;SUBSTITUTE(ADDRESS(1,MATCH(A21,INDIRECT("'DA Injection'!"&amp;"2:2"),0)),"$1","")&amp;":"&amp;SUBSTITUTE(ADDRESS(1,MATCH(A21,INDIRECT("'DA Injection'!"&amp;"2:2"),0)),"$1","")),'DA Injection'!$P:$P,"Plan",'DA Injection'!$G:$G,'Plan Daily PickList'!B21)+SUMIFS(INDIRECT("'DA Injection'!"&amp;SUBSTITUTE(ADDRESS(1,MATCH(A21,INDIRECT("'DA Injection'!"&amp;"2:2"),0)+1),"$1","")&amp;":"&amp;SUBSTITUTE(ADDRESS(1,MATCH(A21,INDIRECT("'DA Injection'!"&amp;"2:2"),0)+1),"$1","")),'DA Injection'!$P:$P,"Plan",'DA Injection'!$G:$G,'Plan Daily PickList'!B21)</f>
        <v>#N/A</v>
      </c>
      <c r="J21" s="284" t="e">
        <f t="shared" ca="1" si="0"/>
        <v>#N/A</v>
      </c>
    </row>
    <row r="22" spans="1:10" hidden="1">
      <c r="A22" s="373">
        <f t="shared" si="1"/>
        <v>43597</v>
      </c>
      <c r="B22" s="203" t="s">
        <v>248</v>
      </c>
      <c r="C22" s="203">
        <f>IFERROR(VLOOKUP(B22,'Code List'!B:J,2,0),"")</f>
        <v>3</v>
      </c>
      <c r="D22" s="204" t="str">
        <f>IFERROR(VLOOKUP(B22,'Code List'!B:J,8,0),"")</f>
        <v>0103-002641</v>
      </c>
      <c r="E22" s="204" t="s">
        <v>925</v>
      </c>
      <c r="F22" s="204" t="str">
        <f>IFERROR(VLOOKUP(B22,'Code List'!B:J,7,0),"")</f>
        <v>POM, K300</v>
      </c>
      <c r="G22" s="204">
        <v>1</v>
      </c>
      <c r="H22" s="203">
        <f>VLOOKUP(B22,'Code List'!B:J,9,0)</f>
        <v>8.9</v>
      </c>
      <c r="I22" s="298" t="e">
        <f ca="1">SUMIFS(INDIRECT("'DA Injection'!"&amp;SUBSTITUTE(ADDRESS(1,MATCH(A22,INDIRECT("'DA Injection'!"&amp;"2:2"),0)),"$1","")&amp;":"&amp;SUBSTITUTE(ADDRESS(1,MATCH(A22,INDIRECT("'DA Injection'!"&amp;"2:2"),0)),"$1","")),'DA Injection'!$P:$P,"Plan",'DA Injection'!$G:$G,'Plan Daily PickList'!B22)+SUMIFS(INDIRECT("'DA Injection'!"&amp;SUBSTITUTE(ADDRESS(1,MATCH(A22,INDIRECT("'DA Injection'!"&amp;"2:2"),0)+1),"$1","")&amp;":"&amp;SUBSTITUTE(ADDRESS(1,MATCH(A22,INDIRECT("'DA Injection'!"&amp;"2:2"),0)+1),"$1","")),'DA Injection'!$P:$P,"Plan",'DA Injection'!$G:$G,'Plan Daily PickList'!B22)</f>
        <v>#N/A</v>
      </c>
      <c r="J22" s="298" t="e">
        <f t="shared" ca="1" si="0"/>
        <v>#N/A</v>
      </c>
    </row>
    <row r="23" spans="1:10" hidden="1">
      <c r="A23" s="283">
        <f t="shared" si="1"/>
        <v>43597</v>
      </c>
      <c r="B23" s="282" t="s">
        <v>248</v>
      </c>
      <c r="C23" s="282">
        <f>IFERROR(VLOOKUP(B23,'Code List'!B:J,2,0),"")</f>
        <v>3</v>
      </c>
      <c r="D23" s="205" t="s">
        <v>1026</v>
      </c>
      <c r="E23" s="205" t="s">
        <v>1052</v>
      </c>
      <c r="F23" s="205" t="s">
        <v>1027</v>
      </c>
      <c r="G23" s="205">
        <v>1E-3</v>
      </c>
      <c r="H23" s="201"/>
      <c r="I23" s="284" t="e">
        <f ca="1">SUMIFS(INDIRECT("'DA Injection'!"&amp;SUBSTITUTE(ADDRESS(1,MATCH(A23,INDIRECT("'DA Injection'!"&amp;"2:2"),0)),"$1","")&amp;":"&amp;SUBSTITUTE(ADDRESS(1,MATCH(A23,INDIRECT("'DA Injection'!"&amp;"2:2"),0)),"$1","")),'DA Injection'!$P:$P,"Plan",'DA Injection'!$G:$G,'Plan Daily PickList'!B23)+SUMIFS(INDIRECT("'DA Injection'!"&amp;SUBSTITUTE(ADDRESS(1,MATCH(A23,INDIRECT("'DA Injection'!"&amp;"2:2"),0)+1),"$1","")&amp;":"&amp;SUBSTITUTE(ADDRESS(1,MATCH(A23,INDIRECT("'DA Injection'!"&amp;"2:2"),0)+1),"$1","")),'DA Injection'!$P:$P,"Plan",'DA Injection'!$G:$G,'Plan Daily PickList'!B23)</f>
        <v>#N/A</v>
      </c>
      <c r="J23" s="284" t="e">
        <f t="shared" ca="1" si="0"/>
        <v>#N/A</v>
      </c>
    </row>
    <row r="24" spans="1:10" hidden="1">
      <c r="A24" s="373">
        <f t="shared" si="1"/>
        <v>43597</v>
      </c>
      <c r="B24" s="203" t="s">
        <v>73</v>
      </c>
      <c r="C24" s="203">
        <f>IFERROR(VLOOKUP(B24,'Code List'!B:J,2,0),"")</f>
        <v>4</v>
      </c>
      <c r="D24" s="204" t="str">
        <f>IFERROR(VLOOKUP(B24,'Code List'!B:J,8,0),"")</f>
        <v>0103-003252</v>
      </c>
      <c r="E24" s="204" t="s">
        <v>925</v>
      </c>
      <c r="F24" s="204" t="str">
        <f>IFERROR(VLOOKUP(B24,'Code List'!B:J,7,0),"")</f>
        <v>HIPS/'S834S1</v>
      </c>
      <c r="G24" s="204">
        <v>1</v>
      </c>
      <c r="H24" s="203">
        <f>VLOOKUP(B24,'Code List'!B:J,9,0)</f>
        <v>22.6</v>
      </c>
      <c r="I24" s="298" t="e">
        <f ca="1">SUMIFS(INDIRECT("'DA Injection'!"&amp;SUBSTITUTE(ADDRESS(1,MATCH(A24,INDIRECT("'DA Injection'!"&amp;"2:2"),0)),"$1","")&amp;":"&amp;SUBSTITUTE(ADDRESS(1,MATCH(A24,INDIRECT("'DA Injection'!"&amp;"2:2"),0)),"$1","")),'DA Injection'!$P:$P,"Plan",'DA Injection'!$G:$G,'Plan Daily PickList'!B24)+SUMIFS(INDIRECT("'DA Injection'!"&amp;SUBSTITUTE(ADDRESS(1,MATCH(A24,INDIRECT("'DA Injection'!"&amp;"2:2"),0)+1),"$1","")&amp;":"&amp;SUBSTITUTE(ADDRESS(1,MATCH(A24,INDIRECT("'DA Injection'!"&amp;"2:2"),0)+1),"$1","")),'DA Injection'!$P:$P,"Plan",'DA Injection'!$G:$G,'Plan Daily PickList'!B24)</f>
        <v>#N/A</v>
      </c>
      <c r="J24" s="298" t="e">
        <f t="shared" ca="1" si="0"/>
        <v>#N/A</v>
      </c>
    </row>
    <row r="25" spans="1:10" hidden="1">
      <c r="A25" s="283">
        <f t="shared" si="1"/>
        <v>43597</v>
      </c>
      <c r="B25" s="282" t="s">
        <v>73</v>
      </c>
      <c r="C25" s="282">
        <f>IFERROR(VLOOKUP(B25,'Code List'!B:J,2,0),"")</f>
        <v>4</v>
      </c>
      <c r="D25" s="205" t="s">
        <v>1026</v>
      </c>
      <c r="E25" s="205" t="s">
        <v>1052</v>
      </c>
      <c r="F25" s="205" t="s">
        <v>1027</v>
      </c>
      <c r="G25" s="205">
        <v>5.1282051282051282E-3</v>
      </c>
      <c r="H25" s="201"/>
      <c r="I25" s="284" t="e">
        <f ca="1">SUMIFS(INDIRECT("'DA Injection'!"&amp;SUBSTITUTE(ADDRESS(1,MATCH(A25,INDIRECT("'DA Injection'!"&amp;"2:2"),0)),"$1","")&amp;":"&amp;SUBSTITUTE(ADDRESS(1,MATCH(A25,INDIRECT("'DA Injection'!"&amp;"2:2"),0)),"$1","")),'DA Injection'!$P:$P,"Plan",'DA Injection'!$G:$G,'Plan Daily PickList'!B25)+SUMIFS(INDIRECT("'DA Injection'!"&amp;SUBSTITUTE(ADDRESS(1,MATCH(A25,INDIRECT("'DA Injection'!"&amp;"2:2"),0)+1),"$1","")&amp;":"&amp;SUBSTITUTE(ADDRESS(1,MATCH(A25,INDIRECT("'DA Injection'!"&amp;"2:2"),0)+1),"$1","")),'DA Injection'!$P:$P,"Plan",'DA Injection'!$G:$G,'Plan Daily PickList'!B25)</f>
        <v>#N/A</v>
      </c>
      <c r="J25" s="284" t="e">
        <f t="shared" ca="1" si="0"/>
        <v>#N/A</v>
      </c>
    </row>
    <row r="26" spans="1:10" hidden="1">
      <c r="A26" s="373">
        <f t="shared" si="1"/>
        <v>43597</v>
      </c>
      <c r="B26" s="203" t="s">
        <v>249</v>
      </c>
      <c r="C26" s="203">
        <f>IFERROR(VLOOKUP(B26,'Code List'!B:J,2,0),"")</f>
        <v>4</v>
      </c>
      <c r="D26" s="204" t="str">
        <f>IFERROR(VLOOKUP(B26,'Code List'!B:J,8,0),"")</f>
        <v>0103-002604</v>
      </c>
      <c r="E26" s="204" t="s">
        <v>925</v>
      </c>
      <c r="F26" s="204" t="str">
        <f>IFERROR(VLOOKUP(B26,'Code List'!B:J,7,0),"")</f>
        <v>ABS/780</v>
      </c>
      <c r="G26" s="204">
        <v>1</v>
      </c>
      <c r="H26" s="203">
        <f>VLOOKUP(B26,'Code List'!B:J,9,0)</f>
        <v>10.9</v>
      </c>
      <c r="I26" s="298" t="e">
        <f ca="1">SUMIFS(INDIRECT("'DA Injection'!"&amp;SUBSTITUTE(ADDRESS(1,MATCH(A26,INDIRECT("'DA Injection'!"&amp;"2:2"),0)),"$1","")&amp;":"&amp;SUBSTITUTE(ADDRESS(1,MATCH(A26,INDIRECT("'DA Injection'!"&amp;"2:2"),0)),"$1","")),'DA Injection'!$P:$P,"Plan",'DA Injection'!$G:$G,'Plan Daily PickList'!B26)+SUMIFS(INDIRECT("'DA Injection'!"&amp;SUBSTITUTE(ADDRESS(1,MATCH(A26,INDIRECT("'DA Injection'!"&amp;"2:2"),0)+1),"$1","")&amp;":"&amp;SUBSTITUTE(ADDRESS(1,MATCH(A26,INDIRECT("'DA Injection'!"&amp;"2:2"),0)+1),"$1","")),'DA Injection'!$P:$P,"Plan",'DA Injection'!$G:$G,'Plan Daily PickList'!B26)</f>
        <v>#N/A</v>
      </c>
      <c r="J26" s="298" t="e">
        <f t="shared" ca="1" si="0"/>
        <v>#N/A</v>
      </c>
    </row>
    <row r="27" spans="1:10" hidden="1">
      <c r="A27" s="283">
        <f t="shared" si="1"/>
        <v>43597</v>
      </c>
      <c r="B27" s="282" t="s">
        <v>249</v>
      </c>
      <c r="C27" s="282">
        <f>IFERROR(VLOOKUP(B27,'Code List'!B:J,2,0),"")</f>
        <v>4</v>
      </c>
      <c r="D27" s="205" t="s">
        <v>1026</v>
      </c>
      <c r="E27" s="205" t="s">
        <v>1052</v>
      </c>
      <c r="F27" s="205" t="s">
        <v>1027</v>
      </c>
      <c r="G27" s="205">
        <v>1E-3</v>
      </c>
      <c r="H27" s="201"/>
      <c r="I27" s="284" t="e">
        <f ca="1">SUMIFS(INDIRECT("'DA Injection'!"&amp;SUBSTITUTE(ADDRESS(1,MATCH(A27,INDIRECT("'DA Injection'!"&amp;"2:2"),0)),"$1","")&amp;":"&amp;SUBSTITUTE(ADDRESS(1,MATCH(A27,INDIRECT("'DA Injection'!"&amp;"2:2"),0)),"$1","")),'DA Injection'!$P:$P,"Plan",'DA Injection'!$G:$G,'Plan Daily PickList'!B27)+SUMIFS(INDIRECT("'DA Injection'!"&amp;SUBSTITUTE(ADDRESS(1,MATCH(A27,INDIRECT("'DA Injection'!"&amp;"2:2"),0)+1),"$1","")&amp;":"&amp;SUBSTITUTE(ADDRESS(1,MATCH(A27,INDIRECT("'DA Injection'!"&amp;"2:2"),0)+1),"$1","")),'DA Injection'!$P:$P,"Plan",'DA Injection'!$G:$G,'Plan Daily PickList'!B27)</f>
        <v>#N/A</v>
      </c>
      <c r="J27" s="284" t="e">
        <f t="shared" ca="1" si="0"/>
        <v>#N/A</v>
      </c>
    </row>
    <row r="28" spans="1:10" hidden="1">
      <c r="A28" s="373">
        <f t="shared" si="1"/>
        <v>43597</v>
      </c>
      <c r="B28" s="203" t="s">
        <v>174</v>
      </c>
      <c r="C28" s="203">
        <f>IFERROR(VLOOKUP(B28,'Code List'!B:J,2,0),"")</f>
        <v>4</v>
      </c>
      <c r="D28" s="204" t="str">
        <f>IFERROR(VLOOKUP(B28,'Code List'!B:J,8,0),"")</f>
        <v>0103-002604</v>
      </c>
      <c r="E28" s="204" t="s">
        <v>925</v>
      </c>
      <c r="F28" s="204" t="str">
        <f>IFERROR(VLOOKUP(B28,'Code List'!B:J,7,0),"")</f>
        <v>ABS/780</v>
      </c>
      <c r="G28" s="204">
        <v>1</v>
      </c>
      <c r="H28" s="203">
        <f>VLOOKUP(B28,'Code List'!B:J,9,0)</f>
        <v>8.3000000000000007</v>
      </c>
      <c r="I28" s="298" t="e">
        <f ca="1">SUMIFS(INDIRECT("'DA Injection'!"&amp;SUBSTITUTE(ADDRESS(1,MATCH(A28,INDIRECT("'DA Injection'!"&amp;"2:2"),0)),"$1","")&amp;":"&amp;SUBSTITUTE(ADDRESS(1,MATCH(A28,INDIRECT("'DA Injection'!"&amp;"2:2"),0)),"$1","")),'DA Injection'!$P:$P,"Plan",'DA Injection'!$G:$G,'Plan Daily PickList'!B28)+SUMIFS(INDIRECT("'DA Injection'!"&amp;SUBSTITUTE(ADDRESS(1,MATCH(A28,INDIRECT("'DA Injection'!"&amp;"2:2"),0)+1),"$1","")&amp;":"&amp;SUBSTITUTE(ADDRESS(1,MATCH(A28,INDIRECT("'DA Injection'!"&amp;"2:2"),0)+1),"$1","")),'DA Injection'!$P:$P,"Plan",'DA Injection'!$G:$G,'Plan Daily PickList'!B28)</f>
        <v>#N/A</v>
      </c>
      <c r="J28" s="298" t="e">
        <f t="shared" ca="1" si="0"/>
        <v>#N/A</v>
      </c>
    </row>
    <row r="29" spans="1:10" hidden="1">
      <c r="A29" s="283">
        <f t="shared" si="1"/>
        <v>43597</v>
      </c>
      <c r="B29" s="282" t="s">
        <v>174</v>
      </c>
      <c r="C29" s="282">
        <f>IFERROR(VLOOKUP(B29,'Code List'!B:J,2,0),"")</f>
        <v>4</v>
      </c>
      <c r="D29" s="205" t="s">
        <v>1026</v>
      </c>
      <c r="E29" s="205" t="s">
        <v>1052</v>
      </c>
      <c r="F29" s="205" t="s">
        <v>1027</v>
      </c>
      <c r="G29" s="205">
        <v>4.7619047619047623E-3</v>
      </c>
      <c r="H29" s="201"/>
      <c r="I29" s="284" t="e">
        <f ca="1">SUMIFS(INDIRECT("'DA Injection'!"&amp;SUBSTITUTE(ADDRESS(1,MATCH(A29,INDIRECT("'DA Injection'!"&amp;"2:2"),0)),"$1","")&amp;":"&amp;SUBSTITUTE(ADDRESS(1,MATCH(A29,INDIRECT("'DA Injection'!"&amp;"2:2"),0)),"$1","")),'DA Injection'!$P:$P,"Plan",'DA Injection'!$G:$G,'Plan Daily PickList'!B29)+SUMIFS(INDIRECT("'DA Injection'!"&amp;SUBSTITUTE(ADDRESS(1,MATCH(A29,INDIRECT("'DA Injection'!"&amp;"2:2"),0)+1),"$1","")&amp;":"&amp;SUBSTITUTE(ADDRESS(1,MATCH(A29,INDIRECT("'DA Injection'!"&amp;"2:2"),0)+1),"$1","")),'DA Injection'!$P:$P,"Plan",'DA Injection'!$G:$G,'Plan Daily PickList'!B29)</f>
        <v>#N/A</v>
      </c>
      <c r="J29" s="284" t="e">
        <f t="shared" ca="1" si="0"/>
        <v>#N/A</v>
      </c>
    </row>
    <row r="30" spans="1:10" hidden="1">
      <c r="A30" s="373">
        <f t="shared" si="1"/>
        <v>43597</v>
      </c>
      <c r="B30" s="203" t="s">
        <v>72</v>
      </c>
      <c r="C30" s="203">
        <f>IFERROR(VLOOKUP(B30,'Code List'!B:J,2,0),"")</f>
        <v>35</v>
      </c>
      <c r="D30" s="204" t="str">
        <f>IFERROR(VLOOKUP(B30,'Code List'!B:J,8,0),"")</f>
        <v>0103-003252</v>
      </c>
      <c r="E30" s="204" t="s">
        <v>925</v>
      </c>
      <c r="F30" s="204" t="str">
        <f>IFERROR(VLOOKUP(B30,'Code List'!B:J,7,0),"")</f>
        <v>HIPS</v>
      </c>
      <c r="G30" s="204">
        <v>1</v>
      </c>
      <c r="H30" s="203">
        <f>VLOOKUP(B30,'Code List'!B:J,9,0)</f>
        <v>23</v>
      </c>
      <c r="I30" s="298" t="e">
        <f ca="1">SUMIFS(INDIRECT("'DA Injection'!"&amp;SUBSTITUTE(ADDRESS(1,MATCH(A30,INDIRECT("'DA Injection'!"&amp;"2:2"),0)),"$1","")&amp;":"&amp;SUBSTITUTE(ADDRESS(1,MATCH(A30,INDIRECT("'DA Injection'!"&amp;"2:2"),0)),"$1","")),'DA Injection'!$P:$P,"Plan",'DA Injection'!$G:$G,'Plan Daily PickList'!B30)+SUMIFS(INDIRECT("'DA Injection'!"&amp;SUBSTITUTE(ADDRESS(1,MATCH(A30,INDIRECT("'DA Injection'!"&amp;"2:2"),0)+1),"$1","")&amp;":"&amp;SUBSTITUTE(ADDRESS(1,MATCH(A30,INDIRECT("'DA Injection'!"&amp;"2:2"),0)+1),"$1","")),'DA Injection'!$P:$P,"Plan",'DA Injection'!$G:$G,'Plan Daily PickList'!B30)</f>
        <v>#N/A</v>
      </c>
      <c r="J30" s="298" t="e">
        <f t="shared" ca="1" si="0"/>
        <v>#N/A</v>
      </c>
    </row>
    <row r="31" spans="1:10" hidden="1">
      <c r="A31" s="283">
        <f t="shared" si="1"/>
        <v>43597</v>
      </c>
      <c r="B31" s="282" t="s">
        <v>72</v>
      </c>
      <c r="C31" s="282">
        <f>IFERROR(VLOOKUP(B31,'Code List'!B:J,2,0),"")</f>
        <v>35</v>
      </c>
      <c r="D31" s="205" t="s">
        <v>1026</v>
      </c>
      <c r="E31" s="205" t="s">
        <v>1052</v>
      </c>
      <c r="F31" s="205" t="s">
        <v>1027</v>
      </c>
      <c r="G31" s="205">
        <v>9.433962264150943E-3</v>
      </c>
      <c r="H31" s="201"/>
      <c r="I31" s="284" t="e">
        <f ca="1">SUMIFS(INDIRECT("'DA Injection'!"&amp;SUBSTITUTE(ADDRESS(1,MATCH(A31,INDIRECT("'DA Injection'!"&amp;"2:2"),0)),"$1","")&amp;":"&amp;SUBSTITUTE(ADDRESS(1,MATCH(A31,INDIRECT("'DA Injection'!"&amp;"2:2"),0)),"$1","")),'DA Injection'!$P:$P,"Plan",'DA Injection'!$G:$G,'Plan Daily PickList'!B31)+SUMIFS(INDIRECT("'DA Injection'!"&amp;SUBSTITUTE(ADDRESS(1,MATCH(A31,INDIRECT("'DA Injection'!"&amp;"2:2"),0)+1),"$1","")&amp;":"&amp;SUBSTITUTE(ADDRESS(1,MATCH(A31,INDIRECT("'DA Injection'!"&amp;"2:2"),0)+1),"$1","")),'DA Injection'!$P:$P,"Plan",'DA Injection'!$G:$G,'Plan Daily PickList'!B31)</f>
        <v>#N/A</v>
      </c>
      <c r="J31" s="284" t="e">
        <f t="shared" ca="1" si="0"/>
        <v>#N/A</v>
      </c>
    </row>
    <row r="32" spans="1:10" hidden="1">
      <c r="A32" s="373">
        <f t="shared" si="1"/>
        <v>43597</v>
      </c>
      <c r="B32" s="203" t="s">
        <v>191</v>
      </c>
      <c r="C32" s="203">
        <f>IFERROR(VLOOKUP(B32,'Code List'!B:J,2,0),"")</f>
        <v>4</v>
      </c>
      <c r="D32" s="204" t="str">
        <f>IFERROR(VLOOKUP(B32,'Code List'!B:J,8,0),"")</f>
        <v>0103-010425</v>
      </c>
      <c r="E32" s="204" t="s">
        <v>925</v>
      </c>
      <c r="F32" s="204" t="str">
        <f>IFERROR(VLOOKUP(B32,'Code List'!B:J,7,0),"")</f>
        <v>PP+</v>
      </c>
      <c r="G32" s="204">
        <v>1</v>
      </c>
      <c r="H32" s="203">
        <f>VLOOKUP(B32,'Code List'!B:J,9,0)</f>
        <v>18.2</v>
      </c>
      <c r="I32" s="298" t="e">
        <f ca="1">SUMIFS(INDIRECT("'DA Injection'!"&amp;SUBSTITUTE(ADDRESS(1,MATCH(A32,INDIRECT("'DA Injection'!"&amp;"2:2"),0)),"$1","")&amp;":"&amp;SUBSTITUTE(ADDRESS(1,MATCH(A32,INDIRECT("'DA Injection'!"&amp;"2:2"),0)),"$1","")),'DA Injection'!$P:$P,"Plan",'DA Injection'!$G:$G,'Plan Daily PickList'!B32)+SUMIFS(INDIRECT("'DA Injection'!"&amp;SUBSTITUTE(ADDRESS(1,MATCH(A32,INDIRECT("'DA Injection'!"&amp;"2:2"),0)+1),"$1","")&amp;":"&amp;SUBSTITUTE(ADDRESS(1,MATCH(A32,INDIRECT("'DA Injection'!"&amp;"2:2"),0)+1),"$1","")),'DA Injection'!$P:$P,"Plan",'DA Injection'!$G:$G,'Plan Daily PickList'!B32)</f>
        <v>#N/A</v>
      </c>
      <c r="J32" s="298" t="e">
        <f t="shared" ca="1" si="0"/>
        <v>#N/A</v>
      </c>
    </row>
    <row r="33" spans="1:10" hidden="1">
      <c r="A33" s="283">
        <f t="shared" si="1"/>
        <v>43597</v>
      </c>
      <c r="B33" s="282" t="s">
        <v>191</v>
      </c>
      <c r="C33" s="282">
        <f>IFERROR(VLOOKUP(B33,'Code List'!B:J,2,0),"")</f>
        <v>4</v>
      </c>
      <c r="D33" s="205" t="s">
        <v>1026</v>
      </c>
      <c r="E33" s="205" t="s">
        <v>1052</v>
      </c>
      <c r="F33" s="205" t="s">
        <v>1027</v>
      </c>
      <c r="G33" s="205">
        <v>9.6153846153846159E-3</v>
      </c>
      <c r="H33" s="201"/>
      <c r="I33" s="284"/>
      <c r="J33" s="284" t="e">
        <f t="shared" ca="1" si="0"/>
        <v>#N/A</v>
      </c>
    </row>
    <row r="34" spans="1:10" hidden="1">
      <c r="A34" s="373">
        <f t="shared" si="1"/>
        <v>43597</v>
      </c>
      <c r="B34" s="203" t="s">
        <v>173</v>
      </c>
      <c r="C34" s="203">
        <f>IFERROR(VLOOKUP(B34,'Code List'!B:J,2,0),"")</f>
        <v>4</v>
      </c>
      <c r="D34" s="204" t="str">
        <f>IFERROR(VLOOKUP(B34,'Code List'!B:J,8,0),"")</f>
        <v>0103-010368</v>
      </c>
      <c r="E34" s="204" t="s">
        <v>925</v>
      </c>
      <c r="F34" s="204" t="str">
        <f>IFERROR(VLOOKUP(B34,'Code List'!B:J,7,0),"")</f>
        <v>ABS</v>
      </c>
      <c r="G34" s="204">
        <v>1</v>
      </c>
      <c r="H34" s="203">
        <f>VLOOKUP(B34,'Code List'!B:J,9,0)</f>
        <v>4.4000000000000004</v>
      </c>
      <c r="I34" s="298" t="e">
        <f ca="1">SUMIFS(INDIRECT("'DA Injection'!"&amp;SUBSTITUTE(ADDRESS(1,MATCH(A34,INDIRECT("'DA Injection'!"&amp;"2:2"),0)),"$1","")&amp;":"&amp;SUBSTITUTE(ADDRESS(1,MATCH(A34,INDIRECT("'DA Injection'!"&amp;"2:2"),0)),"$1","")),'DA Injection'!$P:$P,"Plan",'DA Injection'!$G:$G,'Plan Daily PickList'!B34)+SUMIFS(INDIRECT("'DA Injection'!"&amp;SUBSTITUTE(ADDRESS(1,MATCH(A34,INDIRECT("'DA Injection'!"&amp;"2:2"),0)+1),"$1","")&amp;":"&amp;SUBSTITUTE(ADDRESS(1,MATCH(A34,INDIRECT("'DA Injection'!"&amp;"2:2"),0)+1),"$1","")),'DA Injection'!$P:$P,"Plan",'DA Injection'!$G:$G,'Plan Daily PickList'!B34)</f>
        <v>#N/A</v>
      </c>
      <c r="J34" s="298" t="e">
        <f t="shared" ca="1" si="0"/>
        <v>#N/A</v>
      </c>
    </row>
    <row r="35" spans="1:10" hidden="1">
      <c r="A35" s="283">
        <f t="shared" si="1"/>
        <v>43597</v>
      </c>
      <c r="B35" s="282" t="s">
        <v>173</v>
      </c>
      <c r="C35" s="282">
        <f>IFERROR(VLOOKUP(B35,'Code List'!B:J,2,0),"")</f>
        <v>4</v>
      </c>
      <c r="D35" s="205" t="s">
        <v>1026</v>
      </c>
      <c r="E35" s="205" t="s">
        <v>1052</v>
      </c>
      <c r="F35" s="205" t="s">
        <v>1027</v>
      </c>
      <c r="G35" s="205">
        <v>5.0000000000000001E-4</v>
      </c>
      <c r="H35" s="201"/>
      <c r="I35" s="284"/>
      <c r="J35" s="284" t="e">
        <f t="shared" ca="1" si="0"/>
        <v>#N/A</v>
      </c>
    </row>
    <row r="36" spans="1:10" hidden="1">
      <c r="A36" s="373">
        <f t="shared" si="1"/>
        <v>43597</v>
      </c>
      <c r="B36" s="203" t="s">
        <v>111</v>
      </c>
      <c r="C36" s="203">
        <f>IFERROR(VLOOKUP(B36,'Code List'!B:J,2,0),"")</f>
        <v>5</v>
      </c>
      <c r="D36" s="204" t="str">
        <f>IFERROR(VLOOKUP(B36,'Code List'!B:J,8,0),"")</f>
        <v>0103-003252</v>
      </c>
      <c r="E36" s="204" t="s">
        <v>925</v>
      </c>
      <c r="F36" s="204" t="str">
        <f>IFERROR(VLOOKUP(B36,'Code List'!B:J,7,0),"")</f>
        <v>HIPS/S834S1</v>
      </c>
      <c r="G36" s="204">
        <v>1</v>
      </c>
      <c r="H36" s="203">
        <f>VLOOKUP(B36,'Code List'!B:J,9,0)</f>
        <v>2.9</v>
      </c>
      <c r="I36" s="298" t="e">
        <f ca="1">SUMIFS(INDIRECT("'DA Injection'!"&amp;SUBSTITUTE(ADDRESS(1,MATCH(A36,INDIRECT("'DA Injection'!"&amp;"2:2"),0)),"$1","")&amp;":"&amp;SUBSTITUTE(ADDRESS(1,MATCH(A36,INDIRECT("'DA Injection'!"&amp;"2:2"),0)),"$1","")),'DA Injection'!$P:$P,"Plan",'DA Injection'!$G:$G,'Plan Daily PickList'!B36)+SUMIFS(INDIRECT("'DA Injection'!"&amp;SUBSTITUTE(ADDRESS(1,MATCH(A36,INDIRECT("'DA Injection'!"&amp;"2:2"),0)+1),"$1","")&amp;":"&amp;SUBSTITUTE(ADDRESS(1,MATCH(A36,INDIRECT("'DA Injection'!"&amp;"2:2"),0)+1),"$1","")),'DA Injection'!$P:$P,"Plan",'DA Injection'!$G:$G,'Plan Daily PickList'!B36)</f>
        <v>#N/A</v>
      </c>
      <c r="J36" s="298" t="e">
        <f t="shared" ca="1" si="0"/>
        <v>#N/A</v>
      </c>
    </row>
    <row r="37" spans="1:10" hidden="1">
      <c r="A37" s="283">
        <f t="shared" si="1"/>
        <v>43597</v>
      </c>
      <c r="B37" s="282" t="s">
        <v>111</v>
      </c>
      <c r="C37" s="282">
        <f>IFERROR(VLOOKUP(B37,'Code List'!B:J,2,0),"")</f>
        <v>5</v>
      </c>
      <c r="D37" s="205" t="s">
        <v>1026</v>
      </c>
      <c r="E37" s="205" t="s">
        <v>1052</v>
      </c>
      <c r="F37" s="205" t="s">
        <v>1027</v>
      </c>
      <c r="G37" s="205">
        <v>1.7361111111111112E-4</v>
      </c>
      <c r="H37" s="201"/>
      <c r="I37" s="284"/>
      <c r="J37" s="284" t="e">
        <f t="shared" ca="1" si="0"/>
        <v>#N/A</v>
      </c>
    </row>
    <row r="38" spans="1:10" ht="25.5">
      <c r="A38" s="373">
        <f t="shared" si="1"/>
        <v>43597</v>
      </c>
      <c r="B38" s="203" t="s">
        <v>39</v>
      </c>
      <c r="C38" s="203">
        <f>IFERROR(VLOOKUP(B38,'Code List'!B:J,2,0),"")</f>
        <v>9</v>
      </c>
      <c r="D38" s="204" t="str">
        <f>IFERROR(VLOOKUP(B38,'Code List'!B:J,8,0),"")</f>
        <v>0103-001846
0103-002992</v>
      </c>
      <c r="E38" s="204" t="s">
        <v>925</v>
      </c>
      <c r="F38" s="204" t="str">
        <f>IFERROR(VLOOKUP(B38,'Code List'!B:J,7,0),"")</f>
        <v>PP/BJ750+PPW177710</v>
      </c>
      <c r="G38" s="204">
        <v>0.96</v>
      </c>
      <c r="H38" s="203">
        <f>VLOOKUP(B38,'Code List'!B:J,9,0)</f>
        <v>12.5</v>
      </c>
      <c r="I38" s="298" t="e">
        <f ca="1">SUMIFS(INDIRECT("'DA Injection'!"&amp;SUBSTITUTE(ADDRESS(1,MATCH(A38,INDIRECT("'DA Injection'!"&amp;"2:2"),0)),"$1","")&amp;":"&amp;SUBSTITUTE(ADDRESS(1,MATCH(A38,INDIRECT("'DA Injection'!"&amp;"2:2"),0)),"$1","")),'DA Injection'!$P:$P,"Plan",'DA Injection'!$G:$G,'Plan Daily PickList'!B38)+SUMIFS(INDIRECT("'DA Injection'!"&amp;SUBSTITUTE(ADDRESS(1,MATCH(A38,INDIRECT("'DA Injection'!"&amp;"2:2"),0)+1),"$1","")&amp;":"&amp;SUBSTITUTE(ADDRESS(1,MATCH(A38,INDIRECT("'DA Injection'!"&amp;"2:2"),0)+1),"$1","")),'DA Injection'!$P:$P,"Plan",'DA Injection'!$G:$G,'Plan Daily PickList'!B38)</f>
        <v>#N/A</v>
      </c>
      <c r="J38" s="298" t="e">
        <f t="shared" ca="1" si="0"/>
        <v>#N/A</v>
      </c>
    </row>
    <row r="39" spans="1:10">
      <c r="A39" s="283">
        <f t="shared" si="1"/>
        <v>43597</v>
      </c>
      <c r="B39" s="282" t="s">
        <v>39</v>
      </c>
      <c r="C39" s="282"/>
      <c r="D39" s="205" t="s">
        <v>980</v>
      </c>
      <c r="E39" s="205" t="s">
        <v>1054</v>
      </c>
      <c r="F39" s="205"/>
      <c r="G39" s="205">
        <v>0.04</v>
      </c>
      <c r="H39" s="201">
        <f>VLOOKUP(B39,'Code List'!B:J,9,0)</f>
        <v>12.5</v>
      </c>
      <c r="I39" s="284" t="e">
        <f ca="1">SUMIFS(INDIRECT("'DA Injection'!"&amp;SUBSTITUTE(ADDRESS(1,MATCH(A39,INDIRECT("'DA Injection'!"&amp;"2:2"),0)),"$1","")&amp;":"&amp;SUBSTITUTE(ADDRESS(1,MATCH(A39,INDIRECT("'DA Injection'!"&amp;"2:2"),0)),"$1","")),'DA Injection'!$P:$P,"Plan",'DA Injection'!$G:$G,'Plan Daily PickList'!B39)+SUMIFS(INDIRECT("'DA Injection'!"&amp;SUBSTITUTE(ADDRESS(1,MATCH(A39,INDIRECT("'DA Injection'!"&amp;"2:2"),0)+1),"$1","")&amp;":"&amp;SUBSTITUTE(ADDRESS(1,MATCH(A39,INDIRECT("'DA Injection'!"&amp;"2:2"),0)+1),"$1","")),'DA Injection'!$P:$P,"Plan",'DA Injection'!$G:$G,'Plan Daily PickList'!B39)</f>
        <v>#N/A</v>
      </c>
      <c r="J39" s="284" t="e">
        <f t="shared" ca="1" si="0"/>
        <v>#N/A</v>
      </c>
    </row>
    <row r="40" spans="1:10">
      <c r="A40" s="283">
        <f t="shared" si="1"/>
        <v>43597</v>
      </c>
      <c r="B40" s="282" t="s">
        <v>39</v>
      </c>
      <c r="C40" s="282">
        <f>IFERROR(VLOOKUP(B40,'Code List'!B:J,2,0),"")</f>
        <v>9</v>
      </c>
      <c r="D40" s="205" t="s">
        <v>1026</v>
      </c>
      <c r="E40" s="205" t="s">
        <v>1052</v>
      </c>
      <c r="F40" s="205" t="s">
        <v>1027</v>
      </c>
      <c r="G40" s="205">
        <v>1.2987012987012988E-2</v>
      </c>
      <c r="H40" s="201"/>
      <c r="I40" s="284"/>
      <c r="J40" s="284" t="e">
        <f t="shared" ca="1" si="0"/>
        <v>#N/A</v>
      </c>
    </row>
    <row r="41" spans="1:10" ht="25.5">
      <c r="A41" s="283">
        <f t="shared" si="1"/>
        <v>43597</v>
      </c>
      <c r="B41" s="282" t="s">
        <v>39</v>
      </c>
      <c r="C41" s="282">
        <f>IFERROR(VLOOKUP(B41,'Code List'!B:J,2,0),"")</f>
        <v>9</v>
      </c>
      <c r="D41" s="205" t="s">
        <v>1028</v>
      </c>
      <c r="E41" s="205" t="s">
        <v>1052</v>
      </c>
      <c r="F41" s="205" t="s">
        <v>1029</v>
      </c>
      <c r="G41" s="205">
        <v>1.2987012987012988E-2</v>
      </c>
      <c r="H41" s="201"/>
      <c r="I41" s="284"/>
      <c r="J41" s="284" t="e">
        <f t="shared" ca="1" si="0"/>
        <v>#N/A</v>
      </c>
    </row>
    <row r="42" spans="1:10" hidden="1">
      <c r="A42" s="373">
        <f t="shared" si="1"/>
        <v>43597</v>
      </c>
      <c r="B42" s="203" t="s">
        <v>102</v>
      </c>
      <c r="C42" s="203">
        <f>IFERROR(VLOOKUP(B42,'Code List'!B:J,2,0),"")</f>
        <v>5</v>
      </c>
      <c r="D42" s="204" t="str">
        <f>IFERROR(VLOOKUP(B42,'Code List'!B:J,8,0),"")</f>
        <v>0103-003252</v>
      </c>
      <c r="E42" s="204" t="s">
        <v>925</v>
      </c>
      <c r="F42" s="204" t="str">
        <f>IFERROR(VLOOKUP(B42,'Code List'!B:J,7,0),"")</f>
        <v>HIPS/S834S1</v>
      </c>
      <c r="G42" s="204">
        <v>1</v>
      </c>
      <c r="H42" s="203">
        <f>VLOOKUP(B42,'Code List'!B:J,9,0)</f>
        <v>8.4</v>
      </c>
      <c r="I42" s="298" t="e">
        <f ca="1">SUMIFS(INDIRECT("'DA Injection'!"&amp;SUBSTITUTE(ADDRESS(1,MATCH(A42,INDIRECT("'DA Injection'!"&amp;"2:2"),0)),"$1","")&amp;":"&amp;SUBSTITUTE(ADDRESS(1,MATCH(A42,INDIRECT("'DA Injection'!"&amp;"2:2"),0)),"$1","")),'DA Injection'!$P:$P,"Plan",'DA Injection'!$G:$G,'Plan Daily PickList'!B42)+SUMIFS(INDIRECT("'DA Injection'!"&amp;SUBSTITUTE(ADDRESS(1,MATCH(A42,INDIRECT("'DA Injection'!"&amp;"2:2"),0)+1),"$1","")&amp;":"&amp;SUBSTITUTE(ADDRESS(1,MATCH(A42,INDIRECT("'DA Injection'!"&amp;"2:2"),0)+1),"$1","")),'DA Injection'!$P:$P,"Plan",'DA Injection'!$G:$G,'Plan Daily PickList'!B42)</f>
        <v>#N/A</v>
      </c>
      <c r="J42" s="298" t="e">
        <f t="shared" ca="1" si="0"/>
        <v>#N/A</v>
      </c>
    </row>
    <row r="43" spans="1:10" hidden="1">
      <c r="A43" s="283">
        <f t="shared" si="1"/>
        <v>43597</v>
      </c>
      <c r="B43" s="282" t="s">
        <v>102</v>
      </c>
      <c r="C43" s="282">
        <f>IFERROR(VLOOKUP(B43,'Code List'!B:J,2,0),"")</f>
        <v>5</v>
      </c>
      <c r="D43" s="205" t="s">
        <v>1026</v>
      </c>
      <c r="E43" s="205" t="s">
        <v>1052</v>
      </c>
      <c r="F43" s="205" t="s">
        <v>1027</v>
      </c>
      <c r="G43" s="205">
        <v>4.807692307692308E-3</v>
      </c>
      <c r="H43" s="201"/>
      <c r="I43" s="284"/>
      <c r="J43" s="284" t="e">
        <f t="shared" ca="1" si="0"/>
        <v>#N/A</v>
      </c>
    </row>
    <row r="44" spans="1:10">
      <c r="A44" s="373">
        <f t="shared" si="1"/>
        <v>43597</v>
      </c>
      <c r="B44" s="203" t="s">
        <v>526</v>
      </c>
      <c r="C44" s="203">
        <f>IFERROR(VLOOKUP(B44,'Code List'!B:J,2,0),"")</f>
        <v>6</v>
      </c>
      <c r="D44" s="204" t="str">
        <f>IFERROR(VLOOKUP(B44,'Code List'!B:J,8,0),"")</f>
        <v>0103-009610</v>
      </c>
      <c r="E44" s="204" t="s">
        <v>925</v>
      </c>
      <c r="F44" s="204" t="str">
        <f>IFERROR(VLOOKUP(B44,'Code List'!B:J,7,0),"")</f>
        <v>ABS</v>
      </c>
      <c r="G44" s="204">
        <v>1</v>
      </c>
      <c r="H44" s="203">
        <f>VLOOKUP(B44,'Code List'!B:J,9,0)</f>
        <v>57.3</v>
      </c>
      <c r="I44" s="298" t="e">
        <f ca="1">SUMIFS(INDIRECT("'DA Injection'!"&amp;SUBSTITUTE(ADDRESS(1,MATCH(A44,INDIRECT("'DA Injection'!"&amp;"2:2"),0)),"$1","")&amp;":"&amp;SUBSTITUTE(ADDRESS(1,MATCH(A44,INDIRECT("'DA Injection'!"&amp;"2:2"),0)),"$1","")),'DA Injection'!$P:$P,"Plan",'DA Injection'!$G:$G,'Plan Daily PickList'!B44)+SUMIFS(INDIRECT("'DA Injection'!"&amp;SUBSTITUTE(ADDRESS(1,MATCH(A44,INDIRECT("'DA Injection'!"&amp;"2:2"),0)+1),"$1","")&amp;":"&amp;SUBSTITUTE(ADDRESS(1,MATCH(A44,INDIRECT("'DA Injection'!"&amp;"2:2"),0)+1),"$1","")),'DA Injection'!$P:$P,"Plan",'DA Injection'!$G:$G,'Plan Daily PickList'!B44)</f>
        <v>#N/A</v>
      </c>
      <c r="J44" s="298" t="e">
        <f t="shared" ca="1" si="0"/>
        <v>#N/A</v>
      </c>
    </row>
    <row r="45" spans="1:10">
      <c r="A45" s="283">
        <f t="shared" si="1"/>
        <v>43597</v>
      </c>
      <c r="B45" s="282" t="s">
        <v>526</v>
      </c>
      <c r="C45" s="282">
        <f>IFERROR(VLOOKUP(B45,'Code List'!B:J,2,0),"")</f>
        <v>6</v>
      </c>
      <c r="D45" s="205" t="s">
        <v>1026</v>
      </c>
      <c r="E45" s="205" t="s">
        <v>1052</v>
      </c>
      <c r="F45" s="205" t="s">
        <v>1027</v>
      </c>
      <c r="G45" s="205">
        <v>2.7777777777777776E-2</v>
      </c>
      <c r="H45" s="201"/>
      <c r="I45" s="284"/>
      <c r="J45" s="284" t="e">
        <f t="shared" ca="1" si="0"/>
        <v>#N/A</v>
      </c>
    </row>
    <row r="46" spans="1:10" hidden="1">
      <c r="A46" s="373">
        <f t="shared" si="1"/>
        <v>43597</v>
      </c>
      <c r="B46" s="203" t="s">
        <v>183</v>
      </c>
      <c r="C46" s="203">
        <f>IFERROR(VLOOKUP(B46,'Code List'!B:J,2,0),"")</f>
        <v>7</v>
      </c>
      <c r="D46" s="204" t="str">
        <f>IFERROR(VLOOKUP(B46,'Code List'!B:J,8,0),"")</f>
        <v>0103-003145</v>
      </c>
      <c r="E46" s="204" t="s">
        <v>925</v>
      </c>
      <c r="F46" s="204" t="str">
        <f>IFERROR(VLOOKUP(B46,'Code List'!B:J,7,0),"")</f>
        <v>ABS</v>
      </c>
      <c r="G46" s="204">
        <v>1</v>
      </c>
      <c r="H46" s="203">
        <f>VLOOKUP(B46,'Code List'!B:J,9,0)</f>
        <v>39</v>
      </c>
      <c r="I46" s="298" t="e">
        <f ca="1">SUMIFS(INDIRECT("'DA Injection'!"&amp;SUBSTITUTE(ADDRESS(1,MATCH(A46,INDIRECT("'DA Injection'!"&amp;"2:2"),0)),"$1","")&amp;":"&amp;SUBSTITUTE(ADDRESS(1,MATCH(A46,INDIRECT("'DA Injection'!"&amp;"2:2"),0)),"$1","")),'DA Injection'!$P:$P,"Plan",'DA Injection'!$G:$G,'Plan Daily PickList'!B46)+SUMIFS(INDIRECT("'DA Injection'!"&amp;SUBSTITUTE(ADDRESS(1,MATCH(A46,INDIRECT("'DA Injection'!"&amp;"2:2"),0)+1),"$1","")&amp;":"&amp;SUBSTITUTE(ADDRESS(1,MATCH(A46,INDIRECT("'DA Injection'!"&amp;"2:2"),0)+1),"$1","")),'DA Injection'!$P:$P,"Plan",'DA Injection'!$G:$G,'Plan Daily PickList'!B46)</f>
        <v>#N/A</v>
      </c>
      <c r="J46" s="298" t="e">
        <f t="shared" ca="1" si="0"/>
        <v>#N/A</v>
      </c>
    </row>
    <row r="47" spans="1:10" hidden="1">
      <c r="A47" s="283">
        <f t="shared" si="1"/>
        <v>43597</v>
      </c>
      <c r="B47" s="282" t="s">
        <v>183</v>
      </c>
      <c r="C47" s="282">
        <f>IFERROR(VLOOKUP(B47,'Code List'!B:J,2,0),"")</f>
        <v>7</v>
      </c>
      <c r="D47" s="205" t="s">
        <v>1026</v>
      </c>
      <c r="E47" s="205" t="s">
        <v>1052</v>
      </c>
      <c r="F47" s="205" t="s">
        <v>1027</v>
      </c>
      <c r="G47" s="205">
        <v>8.9285714285714281E-3</v>
      </c>
      <c r="H47" s="201"/>
      <c r="I47" s="284"/>
      <c r="J47" s="284" t="e">
        <f t="shared" ca="1" si="0"/>
        <v>#N/A</v>
      </c>
    </row>
    <row r="48" spans="1:10" hidden="1">
      <c r="A48" s="373">
        <f t="shared" si="1"/>
        <v>43597</v>
      </c>
      <c r="B48" s="203" t="s">
        <v>113</v>
      </c>
      <c r="C48" s="203">
        <f>IFERROR(VLOOKUP(B48,'Code List'!B:J,2,0),"")</f>
        <v>7</v>
      </c>
      <c r="D48" s="204" t="str">
        <f>IFERROR(VLOOKUP(B48,'Code List'!B:J,8,0),"")</f>
        <v>0103-004022</v>
      </c>
      <c r="E48" s="204" t="s">
        <v>925</v>
      </c>
      <c r="F48" s="204" t="str">
        <f>IFERROR(VLOOKUP(B48,'Code List'!B:J,7,0),"")</f>
        <v>FRPP</v>
      </c>
      <c r="G48" s="204">
        <v>1</v>
      </c>
      <c r="H48" s="203">
        <f>VLOOKUP(B48,'Code List'!B:J,9,0)</f>
        <v>1.3</v>
      </c>
      <c r="I48" s="298" t="e">
        <f ca="1">SUMIFS(INDIRECT("'DA Injection'!"&amp;SUBSTITUTE(ADDRESS(1,MATCH(A48,INDIRECT("'DA Injection'!"&amp;"2:2"),0)),"$1","")&amp;":"&amp;SUBSTITUTE(ADDRESS(1,MATCH(A48,INDIRECT("'DA Injection'!"&amp;"2:2"),0)),"$1","")),'DA Injection'!$P:$P,"Plan",'DA Injection'!$G:$G,'Plan Daily PickList'!B48)+SUMIFS(INDIRECT("'DA Injection'!"&amp;SUBSTITUTE(ADDRESS(1,MATCH(A48,INDIRECT("'DA Injection'!"&amp;"2:2"),0)+1),"$1","")&amp;":"&amp;SUBSTITUTE(ADDRESS(1,MATCH(A48,INDIRECT("'DA Injection'!"&amp;"2:2"),0)+1),"$1","")),'DA Injection'!$P:$P,"Plan",'DA Injection'!$G:$G,'Plan Daily PickList'!B48)</f>
        <v>#N/A</v>
      </c>
      <c r="J48" s="298" t="e">
        <f t="shared" ca="1" si="0"/>
        <v>#N/A</v>
      </c>
    </row>
    <row r="49" spans="1:10" hidden="1">
      <c r="A49" s="283">
        <f t="shared" si="1"/>
        <v>43597</v>
      </c>
      <c r="B49" s="282" t="s">
        <v>113</v>
      </c>
      <c r="C49" s="282">
        <f>IFERROR(VLOOKUP(B49,'Code List'!B:J,2,0),"")</f>
        <v>7</v>
      </c>
      <c r="D49" s="205" t="s">
        <v>1026</v>
      </c>
      <c r="E49" s="205" t="s">
        <v>1052</v>
      </c>
      <c r="F49" s="205" t="s">
        <v>1027</v>
      </c>
      <c r="G49" s="205">
        <f>1/16000</f>
        <v>6.2500000000000001E-5</v>
      </c>
      <c r="H49" s="201"/>
      <c r="I49" s="284"/>
      <c r="J49" s="284" t="e">
        <f t="shared" ca="1" si="0"/>
        <v>#N/A</v>
      </c>
    </row>
    <row r="50" spans="1:10" hidden="1">
      <c r="A50" s="373">
        <f t="shared" si="1"/>
        <v>43597</v>
      </c>
      <c r="B50" s="203" t="s">
        <v>66</v>
      </c>
      <c r="C50" s="203">
        <f>IFERROR(VLOOKUP(B50,'Code List'!B:J,2,0),"")</f>
        <v>8</v>
      </c>
      <c r="D50" s="204" t="str">
        <f>IFERROR(VLOOKUP(B50,'Code List'!B:J,8,0),"")</f>
        <v>0103-009203</v>
      </c>
      <c r="E50" s="204" t="s">
        <v>925</v>
      </c>
      <c r="F50" s="204" t="str">
        <f>IFERROR(VLOOKUP(B50,'Code List'!B:J,7,0),"")</f>
        <v>ABS/'TX0510</v>
      </c>
      <c r="G50" s="204">
        <v>1</v>
      </c>
      <c r="H50" s="203">
        <f>VLOOKUP(B50,'Code List'!B:J,9,0)</f>
        <v>18.600000000000001</v>
      </c>
      <c r="I50" s="298" t="e">
        <f ca="1">SUMIFS(INDIRECT("'DA Injection'!"&amp;SUBSTITUTE(ADDRESS(1,MATCH(A50,INDIRECT("'DA Injection'!"&amp;"2:2"),0)),"$1","")&amp;":"&amp;SUBSTITUTE(ADDRESS(1,MATCH(A50,INDIRECT("'DA Injection'!"&amp;"2:2"),0)),"$1","")),'DA Injection'!$P:$P,"Plan",'DA Injection'!$G:$G,'Plan Daily PickList'!B50)+SUMIFS(INDIRECT("'DA Injection'!"&amp;SUBSTITUTE(ADDRESS(1,MATCH(A50,INDIRECT("'DA Injection'!"&amp;"2:2"),0)+1),"$1","")&amp;":"&amp;SUBSTITUTE(ADDRESS(1,MATCH(A50,INDIRECT("'DA Injection'!"&amp;"2:2"),0)+1),"$1","")),'DA Injection'!$P:$P,"Plan",'DA Injection'!$G:$G,'Plan Daily PickList'!B50)</f>
        <v>#N/A</v>
      </c>
      <c r="J50" s="298" t="e">
        <f t="shared" ca="1" si="0"/>
        <v>#N/A</v>
      </c>
    </row>
    <row r="51" spans="1:10" hidden="1">
      <c r="A51" s="283">
        <f t="shared" si="1"/>
        <v>43597</v>
      </c>
      <c r="B51" s="282" t="s">
        <v>66</v>
      </c>
      <c r="C51" s="282">
        <f>IFERROR(VLOOKUP(B51,'Code List'!B:J,2,0),"")</f>
        <v>8</v>
      </c>
      <c r="D51" s="205" t="s">
        <v>1026</v>
      </c>
      <c r="E51" s="205" t="s">
        <v>1052</v>
      </c>
      <c r="F51" s="205" t="s">
        <v>1027</v>
      </c>
      <c r="G51" s="205">
        <f>1/96</f>
        <v>1.0416666666666666E-2</v>
      </c>
      <c r="H51" s="201"/>
      <c r="I51" s="284"/>
      <c r="J51" s="284" t="e">
        <f t="shared" ca="1" si="0"/>
        <v>#N/A</v>
      </c>
    </row>
    <row r="52" spans="1:10">
      <c r="A52" s="373">
        <f t="shared" si="1"/>
        <v>43597</v>
      </c>
      <c r="B52" s="203" t="s">
        <v>119</v>
      </c>
      <c r="C52" s="203">
        <f>IFERROR(VLOOKUP(B52,'Code List'!B:J,2,0),"")</f>
        <v>8</v>
      </c>
      <c r="D52" s="204" t="str">
        <f>IFERROR(VLOOKUP(B52,'Code List'!B:J,8,0),"")</f>
        <v>0103-007539</v>
      </c>
      <c r="E52" s="204" t="s">
        <v>925</v>
      </c>
      <c r="F52" s="204" t="str">
        <f>IFERROR(VLOOKUP(B52,'Code List'!B:J,7,0),"")</f>
        <v>PP/ SSPP640</v>
      </c>
      <c r="G52" s="204">
        <v>1</v>
      </c>
      <c r="H52" s="203">
        <f>VLOOKUP(B52,'Code List'!B:J,9,0)</f>
        <v>41.2</v>
      </c>
      <c r="I52" s="298" t="e">
        <f ca="1">SUMIFS(INDIRECT("'DA Injection'!"&amp;SUBSTITUTE(ADDRESS(1,MATCH(A52,INDIRECT("'DA Injection'!"&amp;"2:2"),0)),"$1","")&amp;":"&amp;SUBSTITUTE(ADDRESS(1,MATCH(A52,INDIRECT("'DA Injection'!"&amp;"2:2"),0)),"$1","")),'DA Injection'!$P:$P,"Plan",'DA Injection'!$G:$G,'Plan Daily PickList'!B52)+SUMIFS(INDIRECT("'DA Injection'!"&amp;SUBSTITUTE(ADDRESS(1,MATCH(A52,INDIRECT("'DA Injection'!"&amp;"2:2"),0)+1),"$1","")&amp;":"&amp;SUBSTITUTE(ADDRESS(1,MATCH(A52,INDIRECT("'DA Injection'!"&amp;"2:2"),0)+1),"$1","")),'DA Injection'!$P:$P,"Plan",'DA Injection'!$G:$G,'Plan Daily PickList'!B52)</f>
        <v>#N/A</v>
      </c>
      <c r="J52" s="298" t="e">
        <f t="shared" ca="1" si="0"/>
        <v>#N/A</v>
      </c>
    </row>
    <row r="53" spans="1:10">
      <c r="A53" s="283">
        <f t="shared" si="1"/>
        <v>43597</v>
      </c>
      <c r="B53" s="282" t="s">
        <v>119</v>
      </c>
      <c r="C53" s="282">
        <f>IFERROR(VLOOKUP(B53,'Code List'!B:J,2,0),"")</f>
        <v>8</v>
      </c>
      <c r="D53" s="205" t="s">
        <v>1026</v>
      </c>
      <c r="E53" s="205" t="s">
        <v>1052</v>
      </c>
      <c r="F53" s="205" t="s">
        <v>1027</v>
      </c>
      <c r="G53" s="205">
        <f>1/42</f>
        <v>2.3809523809523808E-2</v>
      </c>
      <c r="H53" s="201"/>
      <c r="I53" s="284"/>
      <c r="J53" s="284" t="e">
        <f t="shared" ca="1" si="0"/>
        <v>#N/A</v>
      </c>
    </row>
    <row r="54" spans="1:10" hidden="1">
      <c r="A54" s="373">
        <f t="shared" si="1"/>
        <v>43597</v>
      </c>
      <c r="B54" s="203" t="s">
        <v>252</v>
      </c>
      <c r="C54" s="203">
        <f>IFERROR(VLOOKUP(B54,'Code List'!B:J,2,0),"")</f>
        <v>8</v>
      </c>
      <c r="D54" s="204" t="str">
        <f>IFERROR(VLOOKUP(B54,'Code List'!B:J,8,0),"")</f>
        <v>0103-001493</v>
      </c>
      <c r="E54" s="204" t="s">
        <v>925</v>
      </c>
      <c r="F54" s="204" t="str">
        <f>IFERROR(VLOOKUP(B54,'Code List'!B:J,7,0),"")</f>
        <v>POM/K300</v>
      </c>
      <c r="G54" s="204">
        <v>1</v>
      </c>
      <c r="H54" s="203">
        <f>VLOOKUP(B54,'Code List'!B:J,9,0)</f>
        <v>50.9</v>
      </c>
      <c r="I54" s="298" t="e">
        <f ca="1">SUMIFS(INDIRECT("'DA Injection'!"&amp;SUBSTITUTE(ADDRESS(1,MATCH(A54,INDIRECT("'DA Injection'!"&amp;"2:2"),0)),"$1","")&amp;":"&amp;SUBSTITUTE(ADDRESS(1,MATCH(A54,INDIRECT("'DA Injection'!"&amp;"2:2"),0)),"$1","")),'DA Injection'!$P:$P,"Plan",'DA Injection'!$G:$G,'Plan Daily PickList'!B54)+SUMIFS(INDIRECT("'DA Injection'!"&amp;SUBSTITUTE(ADDRESS(1,MATCH(A54,INDIRECT("'DA Injection'!"&amp;"2:2"),0)+1),"$1","")&amp;":"&amp;SUBSTITUTE(ADDRESS(1,MATCH(A54,INDIRECT("'DA Injection'!"&amp;"2:2"),0)+1),"$1","")),'DA Injection'!$P:$P,"Plan",'DA Injection'!$G:$G,'Plan Daily PickList'!B54)</f>
        <v>#N/A</v>
      </c>
      <c r="J54" s="298" t="e">
        <f t="shared" ca="1" si="0"/>
        <v>#N/A</v>
      </c>
    </row>
    <row r="55" spans="1:10" hidden="1">
      <c r="A55" s="283">
        <f t="shared" si="1"/>
        <v>43597</v>
      </c>
      <c r="B55" s="282" t="s">
        <v>252</v>
      </c>
      <c r="C55" s="282">
        <f>IFERROR(VLOOKUP(B55,'Code List'!B:J,2,0),"")</f>
        <v>8</v>
      </c>
      <c r="D55" s="205" t="s">
        <v>1026</v>
      </c>
      <c r="E55" s="205" t="s">
        <v>1052</v>
      </c>
      <c r="F55" s="205" t="s">
        <v>1027</v>
      </c>
      <c r="G55" s="205">
        <f>1/54</f>
        <v>1.8518518518518517E-2</v>
      </c>
      <c r="H55" s="201"/>
      <c r="I55" s="284"/>
      <c r="J55" s="284" t="e">
        <f t="shared" ca="1" si="0"/>
        <v>#N/A</v>
      </c>
    </row>
    <row r="56" spans="1:10" ht="25.5" hidden="1">
      <c r="A56" s="373">
        <f t="shared" si="1"/>
        <v>43597</v>
      </c>
      <c r="B56" s="203" t="s">
        <v>404</v>
      </c>
      <c r="C56" s="203">
        <f>IFERROR(VLOOKUP(B56,'Code List'!B:J,2,0),"")</f>
        <v>8</v>
      </c>
      <c r="D56" s="204" t="str">
        <f>IFERROR(VLOOKUP(B56,'Code List'!B:J,8,0),"")</f>
        <v xml:space="preserve">0103-008846 </v>
      </c>
      <c r="E56" s="204" t="s">
        <v>925</v>
      </c>
      <c r="F56" s="204" t="str">
        <f>IFERROR(VLOOKUP(B56,'Code List'!B:J,7,0),"")</f>
        <v>PC,3022R
VIOLET RED</v>
      </c>
      <c r="G56" s="204">
        <v>1</v>
      </c>
      <c r="H56" s="203">
        <f>VLOOKUP(B56,'Code List'!B:J,9,0)</f>
        <v>20.8</v>
      </c>
      <c r="I56" s="298" t="e">
        <f ca="1">SUMIFS(INDIRECT("'DA Injection'!"&amp;SUBSTITUTE(ADDRESS(1,MATCH(A56,INDIRECT("'DA Injection'!"&amp;"2:2"),0)),"$1","")&amp;":"&amp;SUBSTITUTE(ADDRESS(1,MATCH(A56,INDIRECT("'DA Injection'!"&amp;"2:2"),0)),"$1","")),'DA Injection'!$P:$P,"Plan",'DA Injection'!$G:$G,'Plan Daily PickList'!B56)+SUMIFS(INDIRECT("'DA Injection'!"&amp;SUBSTITUTE(ADDRESS(1,MATCH(A56,INDIRECT("'DA Injection'!"&amp;"2:2"),0)+1),"$1","")&amp;":"&amp;SUBSTITUTE(ADDRESS(1,MATCH(A56,INDIRECT("'DA Injection'!"&amp;"2:2"),0)+1),"$1","")),'DA Injection'!$P:$P,"Plan",'DA Injection'!$G:$G,'Plan Daily PickList'!B56)</f>
        <v>#N/A</v>
      </c>
      <c r="J56" s="298" t="e">
        <f t="shared" ca="1" si="0"/>
        <v>#N/A</v>
      </c>
    </row>
    <row r="57" spans="1:10" hidden="1">
      <c r="A57" s="283">
        <f t="shared" si="1"/>
        <v>43597</v>
      </c>
      <c r="B57" s="282" t="s">
        <v>404</v>
      </c>
      <c r="C57" s="282">
        <f>IFERROR(VLOOKUP(B57,'Code List'!B:J,2,0),"")</f>
        <v>8</v>
      </c>
      <c r="D57" s="205" t="s">
        <v>1026</v>
      </c>
      <c r="E57" s="205" t="s">
        <v>1052</v>
      </c>
      <c r="F57" s="205" t="s">
        <v>1027</v>
      </c>
      <c r="G57" s="205">
        <v>2.1276595744680851E-2</v>
      </c>
      <c r="H57" s="201"/>
      <c r="I57" s="284"/>
      <c r="J57" s="284" t="e">
        <f t="shared" ca="1" si="0"/>
        <v>#N/A</v>
      </c>
    </row>
    <row r="58" spans="1:10">
      <c r="A58" s="373">
        <f t="shared" si="1"/>
        <v>43597</v>
      </c>
      <c r="B58" s="203" t="s">
        <v>177</v>
      </c>
      <c r="C58" s="203">
        <f>IFERROR(VLOOKUP(B58,'Code List'!B:J,2,0),"")</f>
        <v>10</v>
      </c>
      <c r="D58" s="204" t="str">
        <f>IFERROR(VLOOKUP(B58,'Code List'!B:J,8,0),"")</f>
        <v>0103-010368</v>
      </c>
      <c r="E58" s="204" t="s">
        <v>925</v>
      </c>
      <c r="F58" s="204" t="str">
        <f>IFERROR(VLOOKUP(B58,'Code List'!B:J,7,0),"")</f>
        <v>ABS</v>
      </c>
      <c r="G58" s="204">
        <v>1</v>
      </c>
      <c r="H58" s="203">
        <f>VLOOKUP(B58,'Code List'!B:J,9,0)</f>
        <v>22</v>
      </c>
      <c r="I58" s="298" t="e">
        <f ca="1">SUMIFS(INDIRECT("'DA Injection'!"&amp;SUBSTITUTE(ADDRESS(1,MATCH(A58,INDIRECT("'DA Injection'!"&amp;"2:2"),0)),"$1","")&amp;":"&amp;SUBSTITUTE(ADDRESS(1,MATCH(A58,INDIRECT("'DA Injection'!"&amp;"2:2"),0)),"$1","")),'DA Injection'!$P:$P,"Plan",'DA Injection'!$G:$G,'Plan Daily PickList'!B58)+SUMIFS(INDIRECT("'DA Injection'!"&amp;SUBSTITUTE(ADDRESS(1,MATCH(A58,INDIRECT("'DA Injection'!"&amp;"2:2"),0)+1),"$1","")&amp;":"&amp;SUBSTITUTE(ADDRESS(1,MATCH(A58,INDIRECT("'DA Injection'!"&amp;"2:2"),0)+1),"$1","")),'DA Injection'!$P:$P,"Plan",'DA Injection'!$G:$G,'Plan Daily PickList'!B58)</f>
        <v>#N/A</v>
      </c>
      <c r="J58" s="298" t="e">
        <f t="shared" ca="1" si="0"/>
        <v>#N/A</v>
      </c>
    </row>
    <row r="59" spans="1:10">
      <c r="A59" s="283">
        <f t="shared" si="1"/>
        <v>43597</v>
      </c>
      <c r="B59" s="282" t="s">
        <v>177</v>
      </c>
      <c r="C59" s="282">
        <f>IFERROR(VLOOKUP(B59,'Code List'!B:J,2,0),"")</f>
        <v>10</v>
      </c>
      <c r="D59" s="205" t="s">
        <v>1026</v>
      </c>
      <c r="E59" s="205" t="s">
        <v>1052</v>
      </c>
      <c r="F59" s="205" t="s">
        <v>1027</v>
      </c>
      <c r="G59" s="205">
        <f>1/110</f>
        <v>9.0909090909090905E-3</v>
      </c>
      <c r="H59" s="201"/>
      <c r="I59" s="284"/>
      <c r="J59" s="284" t="e">
        <f t="shared" ca="1" si="0"/>
        <v>#N/A</v>
      </c>
    </row>
    <row r="60" spans="1:10" hidden="1">
      <c r="A60" s="373">
        <f t="shared" si="1"/>
        <v>43597</v>
      </c>
      <c r="B60" s="203" t="s">
        <v>179</v>
      </c>
      <c r="C60" s="203">
        <f>IFERROR(VLOOKUP(B60,'Code List'!B:J,2,0),"")</f>
        <v>10</v>
      </c>
      <c r="D60" s="204" t="str">
        <f>IFERROR(VLOOKUP(B60,'Code List'!B:J,8,0),"")</f>
        <v>0103-010365</v>
      </c>
      <c r="E60" s="204" t="s">
        <v>925</v>
      </c>
      <c r="F60" s="204" t="str">
        <f>IFERROR(VLOOKUP(B60,'Code List'!B:J,7,0),"")</f>
        <v>ABS</v>
      </c>
      <c r="G60" s="204">
        <v>1</v>
      </c>
      <c r="H60" s="203">
        <f>VLOOKUP(B60,'Code List'!B:J,9,0)</f>
        <v>22</v>
      </c>
      <c r="I60" s="298" t="e">
        <f ca="1">SUMIFS(INDIRECT("'DA Injection'!"&amp;SUBSTITUTE(ADDRESS(1,MATCH(A60,INDIRECT("'DA Injection'!"&amp;"2:2"),0)),"$1","")&amp;":"&amp;SUBSTITUTE(ADDRESS(1,MATCH(A60,INDIRECT("'DA Injection'!"&amp;"2:2"),0)),"$1","")),'DA Injection'!$P:$P,"Plan",'DA Injection'!$G:$G,'Plan Daily PickList'!B60)+SUMIFS(INDIRECT("'DA Injection'!"&amp;SUBSTITUTE(ADDRESS(1,MATCH(A60,INDIRECT("'DA Injection'!"&amp;"2:2"),0)+1),"$1","")&amp;":"&amp;SUBSTITUTE(ADDRESS(1,MATCH(A60,INDIRECT("'DA Injection'!"&amp;"2:2"),0)+1),"$1","")),'DA Injection'!$P:$P,"Plan",'DA Injection'!$G:$G,'Plan Daily PickList'!B60)</f>
        <v>#N/A</v>
      </c>
      <c r="J60" s="298" t="e">
        <f t="shared" ca="1" si="0"/>
        <v>#N/A</v>
      </c>
    </row>
    <row r="61" spans="1:10" hidden="1">
      <c r="A61" s="283">
        <f t="shared" si="1"/>
        <v>43597</v>
      </c>
      <c r="B61" s="282" t="s">
        <v>179</v>
      </c>
      <c r="C61" s="282">
        <f>IFERROR(VLOOKUP(B61,'Code List'!B:J,2,0),"")</f>
        <v>10</v>
      </c>
      <c r="D61" s="205" t="s">
        <v>1026</v>
      </c>
      <c r="E61" s="205" t="s">
        <v>1052</v>
      </c>
      <c r="F61" s="205" t="s">
        <v>1027</v>
      </c>
      <c r="G61" s="205">
        <f t="shared" ref="G61" si="2">1/110</f>
        <v>9.0909090909090905E-3</v>
      </c>
      <c r="H61" s="201"/>
      <c r="I61" s="284"/>
      <c r="J61" s="284" t="e">
        <f t="shared" ca="1" si="0"/>
        <v>#N/A</v>
      </c>
    </row>
    <row r="62" spans="1:10" hidden="1">
      <c r="A62" s="373">
        <f t="shared" si="1"/>
        <v>43597</v>
      </c>
      <c r="B62" s="203" t="s">
        <v>217</v>
      </c>
      <c r="C62" s="203">
        <f>IFERROR(VLOOKUP(B62,'Code List'!B:J,2,0),"")</f>
        <v>10</v>
      </c>
      <c r="D62" s="204" t="str">
        <f>IFERROR(VLOOKUP(B62,'Code List'!B:J,8,0),"")</f>
        <v>0103-003108</v>
      </c>
      <c r="E62" s="204" t="s">
        <v>925</v>
      </c>
      <c r="F62" s="204" t="str">
        <f>IFERROR(VLOOKUP(B62,'Code List'!B:J,7,0),"")</f>
        <v>ABS</v>
      </c>
      <c r="G62" s="204">
        <v>1</v>
      </c>
      <c r="H62" s="203">
        <f>VLOOKUP(B62,'Code List'!B:J,9,0)</f>
        <v>22</v>
      </c>
      <c r="I62" s="298" t="e">
        <f ca="1">SUMIFS(INDIRECT("'DA Injection'!"&amp;SUBSTITUTE(ADDRESS(1,MATCH(A62,INDIRECT("'DA Injection'!"&amp;"2:2"),0)),"$1","")&amp;":"&amp;SUBSTITUTE(ADDRESS(1,MATCH(A62,INDIRECT("'DA Injection'!"&amp;"2:2"),0)),"$1","")),'DA Injection'!$P:$P,"Plan",'DA Injection'!$G:$G,'Plan Daily PickList'!B62)+SUMIFS(INDIRECT("'DA Injection'!"&amp;SUBSTITUTE(ADDRESS(1,MATCH(A62,INDIRECT("'DA Injection'!"&amp;"2:2"),0)+1),"$1","")&amp;":"&amp;SUBSTITUTE(ADDRESS(1,MATCH(A62,INDIRECT("'DA Injection'!"&amp;"2:2"),0)+1),"$1","")),'DA Injection'!$P:$P,"Plan",'DA Injection'!$G:$G,'Plan Daily PickList'!B62)</f>
        <v>#N/A</v>
      </c>
      <c r="J62" s="298" t="e">
        <f t="shared" ca="1" si="0"/>
        <v>#N/A</v>
      </c>
    </row>
    <row r="63" spans="1:10" hidden="1">
      <c r="A63" s="283">
        <f t="shared" si="1"/>
        <v>43597</v>
      </c>
      <c r="B63" s="282" t="s">
        <v>217</v>
      </c>
      <c r="C63" s="282">
        <f>IFERROR(VLOOKUP(B63,'Code List'!B:J,2,0),"")</f>
        <v>10</v>
      </c>
      <c r="D63" s="205" t="s">
        <v>1026</v>
      </c>
      <c r="E63" s="205" t="s">
        <v>1052</v>
      </c>
      <c r="F63" s="205" t="s">
        <v>1027</v>
      </c>
      <c r="G63" s="205">
        <f t="shared" ref="G63" si="3">1/110</f>
        <v>9.0909090909090905E-3</v>
      </c>
      <c r="H63" s="201"/>
      <c r="I63" s="284"/>
      <c r="J63" s="284" t="e">
        <f t="shared" ca="1" si="0"/>
        <v>#N/A</v>
      </c>
    </row>
    <row r="64" spans="1:10" hidden="1">
      <c r="A64" s="373">
        <f t="shared" si="1"/>
        <v>43597</v>
      </c>
      <c r="B64" s="203" t="s">
        <v>178</v>
      </c>
      <c r="C64" s="203">
        <f>IFERROR(VLOOKUP(B64,'Code List'!B:J,2,0),"")</f>
        <v>10</v>
      </c>
      <c r="D64" s="204" t="str">
        <f>IFERROR(VLOOKUP(B64,'Code List'!B:J,8,0),"")</f>
        <v>0103-010859T</v>
      </c>
      <c r="E64" s="204" t="s">
        <v>925</v>
      </c>
      <c r="F64" s="204" t="str">
        <f>IFERROR(VLOOKUP(B64,'Code List'!B:J,7,0),"")</f>
        <v>ABS</v>
      </c>
      <c r="G64" s="204">
        <v>1</v>
      </c>
      <c r="H64" s="203">
        <f>VLOOKUP(B64,'Code List'!B:J,9,0)</f>
        <v>22</v>
      </c>
      <c r="I64" s="298" t="e">
        <f ca="1">SUMIFS(INDIRECT("'DA Injection'!"&amp;SUBSTITUTE(ADDRESS(1,MATCH(A64,INDIRECT("'DA Injection'!"&amp;"2:2"),0)),"$1","")&amp;":"&amp;SUBSTITUTE(ADDRESS(1,MATCH(A64,INDIRECT("'DA Injection'!"&amp;"2:2"),0)),"$1","")),'DA Injection'!$P:$P,"Plan",'DA Injection'!$G:$G,'Plan Daily PickList'!B64)+SUMIFS(INDIRECT("'DA Injection'!"&amp;SUBSTITUTE(ADDRESS(1,MATCH(A64,INDIRECT("'DA Injection'!"&amp;"2:2"),0)+1),"$1","")&amp;":"&amp;SUBSTITUTE(ADDRESS(1,MATCH(A64,INDIRECT("'DA Injection'!"&amp;"2:2"),0)+1),"$1","")),'DA Injection'!$P:$P,"Plan",'DA Injection'!$G:$G,'Plan Daily PickList'!B64)</f>
        <v>#N/A</v>
      </c>
      <c r="J64" s="298" t="e">
        <f t="shared" ca="1" si="0"/>
        <v>#N/A</v>
      </c>
    </row>
    <row r="65" spans="1:10" hidden="1">
      <c r="A65" s="283">
        <f t="shared" si="1"/>
        <v>43597</v>
      </c>
      <c r="B65" s="282" t="s">
        <v>178</v>
      </c>
      <c r="C65" s="282">
        <f>IFERROR(VLOOKUP(B65,'Code List'!B:J,2,0),"")</f>
        <v>10</v>
      </c>
      <c r="D65" s="205" t="s">
        <v>1026</v>
      </c>
      <c r="E65" s="205" t="s">
        <v>1052</v>
      </c>
      <c r="F65" s="205" t="s">
        <v>1027</v>
      </c>
      <c r="G65" s="205">
        <f t="shared" ref="G65" si="4">1/110</f>
        <v>9.0909090909090905E-3</v>
      </c>
      <c r="H65" s="201"/>
      <c r="I65" s="284"/>
      <c r="J65" s="284" t="e">
        <f t="shared" ca="1" si="0"/>
        <v>#N/A</v>
      </c>
    </row>
    <row r="66" spans="1:10" hidden="1">
      <c r="A66" s="373">
        <f t="shared" si="1"/>
        <v>43597</v>
      </c>
      <c r="B66" s="203" t="s">
        <v>180</v>
      </c>
      <c r="C66" s="203">
        <f>IFERROR(VLOOKUP(B66,'Code List'!B:J,2,0),"")</f>
        <v>11</v>
      </c>
      <c r="D66" s="204" t="str">
        <f>IFERROR(VLOOKUP(B66,'Code List'!B:J,8,0),"")</f>
        <v>0103-003108</v>
      </c>
      <c r="E66" s="204" t="s">
        <v>925</v>
      </c>
      <c r="F66" s="204" t="str">
        <f>IFERROR(VLOOKUP(B66,'Code List'!B:J,7,0),"")</f>
        <v>ABS/GP35</v>
      </c>
      <c r="G66" s="204">
        <v>1</v>
      </c>
      <c r="H66" s="203">
        <f>VLOOKUP(B66,'Code List'!B:J,9,0)</f>
        <v>17.100000000000001</v>
      </c>
      <c r="I66" s="298" t="e">
        <f ca="1">SUMIFS(INDIRECT("'DA Injection'!"&amp;SUBSTITUTE(ADDRESS(1,MATCH(A66,INDIRECT("'DA Injection'!"&amp;"2:2"),0)),"$1","")&amp;":"&amp;SUBSTITUTE(ADDRESS(1,MATCH(A66,INDIRECT("'DA Injection'!"&amp;"2:2"),0)),"$1","")),'DA Injection'!$P:$P,"Plan",'DA Injection'!$G:$G,'Plan Daily PickList'!B66)+SUMIFS(INDIRECT("'DA Injection'!"&amp;SUBSTITUTE(ADDRESS(1,MATCH(A66,INDIRECT("'DA Injection'!"&amp;"2:2"),0)+1),"$1","")&amp;":"&amp;SUBSTITUTE(ADDRESS(1,MATCH(A66,INDIRECT("'DA Injection'!"&amp;"2:2"),0)+1),"$1","")),'DA Injection'!$P:$P,"Plan",'DA Injection'!$G:$G,'Plan Daily PickList'!B66)</f>
        <v>#N/A</v>
      </c>
      <c r="J66" s="298" t="e">
        <f t="shared" ca="1" si="0"/>
        <v>#N/A</v>
      </c>
    </row>
    <row r="67" spans="1:10" hidden="1">
      <c r="A67" s="283">
        <f t="shared" si="1"/>
        <v>43597</v>
      </c>
      <c r="B67" s="282" t="s">
        <v>180</v>
      </c>
      <c r="C67" s="282">
        <f>IFERROR(VLOOKUP(B67,'Code List'!B:J,2,0),"")</f>
        <v>11</v>
      </c>
      <c r="D67" s="205" t="s">
        <v>1026</v>
      </c>
      <c r="E67" s="205" t="s">
        <v>1052</v>
      </c>
      <c r="F67" s="205" t="s">
        <v>1027</v>
      </c>
      <c r="G67" s="205">
        <f>1/120</f>
        <v>8.3333333333333332E-3</v>
      </c>
      <c r="H67" s="201"/>
      <c r="I67" s="284"/>
      <c r="J67" s="284" t="e">
        <f t="shared" ca="1" si="0"/>
        <v>#N/A</v>
      </c>
    </row>
    <row r="68" spans="1:10" hidden="1">
      <c r="A68" s="373">
        <f t="shared" si="1"/>
        <v>43597</v>
      </c>
      <c r="B68" s="203" t="s">
        <v>181</v>
      </c>
      <c r="C68" s="203">
        <f>IFERROR(VLOOKUP(B68,'Code List'!B:J,2,0),"")</f>
        <v>11</v>
      </c>
      <c r="D68" s="204" t="str">
        <f>IFERROR(VLOOKUP(B68,'Code List'!B:J,8,0),"")</f>
        <v>0103-003108</v>
      </c>
      <c r="E68" s="204" t="s">
        <v>925</v>
      </c>
      <c r="F68" s="204" t="str">
        <f>IFERROR(VLOOKUP(B68,'Code List'!B:J,7,0),"")</f>
        <v>ABS</v>
      </c>
      <c r="G68" s="204">
        <v>1</v>
      </c>
      <c r="H68" s="203">
        <f>VLOOKUP(B68,'Code List'!B:J,9,0)</f>
        <v>17.100000000000001</v>
      </c>
      <c r="I68" s="298" t="e">
        <f ca="1">SUMIFS(INDIRECT("'DA Injection'!"&amp;SUBSTITUTE(ADDRESS(1,MATCH(A68,INDIRECT("'DA Injection'!"&amp;"2:2"),0)),"$1","")&amp;":"&amp;SUBSTITUTE(ADDRESS(1,MATCH(A68,INDIRECT("'DA Injection'!"&amp;"2:2"),0)),"$1","")),'DA Injection'!$P:$P,"Plan",'DA Injection'!$G:$G,'Plan Daily PickList'!B68)+SUMIFS(INDIRECT("'DA Injection'!"&amp;SUBSTITUTE(ADDRESS(1,MATCH(A68,INDIRECT("'DA Injection'!"&amp;"2:2"),0)+1),"$1","")&amp;":"&amp;SUBSTITUTE(ADDRESS(1,MATCH(A68,INDIRECT("'DA Injection'!"&amp;"2:2"),0)+1),"$1","")),'DA Injection'!$P:$P,"Plan",'DA Injection'!$G:$G,'Plan Daily PickList'!B68)</f>
        <v>#N/A</v>
      </c>
      <c r="J68" s="298" t="e">
        <f t="shared" ref="J68:J131" ca="1" si="5">IF(OR(E68="Resin",E68="Mix Resin"),I68*H68*G68,IF(E68="Material",G68*INDIRECT("I"&amp;MATCH(B68,B:B,0)),"No Data"))</f>
        <v>#N/A</v>
      </c>
    </row>
    <row r="69" spans="1:10" hidden="1">
      <c r="A69" s="283">
        <f t="shared" si="1"/>
        <v>43597</v>
      </c>
      <c r="B69" s="282" t="s">
        <v>181</v>
      </c>
      <c r="C69" s="282">
        <f>IFERROR(VLOOKUP(B69,'Code List'!B:J,2,0),"")</f>
        <v>11</v>
      </c>
      <c r="D69" s="205" t="s">
        <v>1026</v>
      </c>
      <c r="E69" s="205" t="s">
        <v>1052</v>
      </c>
      <c r="F69" s="205" t="s">
        <v>1027</v>
      </c>
      <c r="G69" s="205">
        <f>1/120</f>
        <v>8.3333333333333332E-3</v>
      </c>
      <c r="H69" s="201"/>
      <c r="I69" s="284"/>
      <c r="J69" s="284" t="e">
        <f t="shared" ca="1" si="5"/>
        <v>#N/A</v>
      </c>
    </row>
    <row r="70" spans="1:10" ht="25.5" hidden="1">
      <c r="A70" s="373">
        <f t="shared" si="1"/>
        <v>43597</v>
      </c>
      <c r="B70" s="203" t="s">
        <v>41</v>
      </c>
      <c r="C70" s="203">
        <f>IFERROR(VLOOKUP(B70,'Code List'!B:J,2,0),"")</f>
        <v>11</v>
      </c>
      <c r="D70" s="204" t="str">
        <f>IFERROR(VLOOKUP(B70,'Code List'!B:J,8,0),"")</f>
        <v>0103-0001846H
0103-0002777</v>
      </c>
      <c r="E70" s="204" t="s">
        <v>925</v>
      </c>
      <c r="F70" s="204" t="str">
        <f>IFERROR(VLOOKUP(B70,'Code List'!B:J,7,0),"")</f>
        <v xml:space="preserve">PP/ MB(PP).P744J </v>
      </c>
      <c r="G70" s="204">
        <v>0.96</v>
      </c>
      <c r="H70" s="203">
        <f>VLOOKUP(B70,'Code List'!B:J,9,0)</f>
        <v>67.3</v>
      </c>
      <c r="I70" s="298" t="e">
        <f ca="1">SUMIFS(INDIRECT("'DA Injection'!"&amp;SUBSTITUTE(ADDRESS(1,MATCH(A70,INDIRECT("'DA Injection'!"&amp;"2:2"),0)),"$1","")&amp;":"&amp;SUBSTITUTE(ADDRESS(1,MATCH(A70,INDIRECT("'DA Injection'!"&amp;"2:2"),0)),"$1","")),'DA Injection'!$P:$P,"Plan",'DA Injection'!$G:$G,'Plan Daily PickList'!B70)+SUMIFS(INDIRECT("'DA Injection'!"&amp;SUBSTITUTE(ADDRESS(1,MATCH(A70,INDIRECT("'DA Injection'!"&amp;"2:2"),0)+1),"$1","")&amp;":"&amp;SUBSTITUTE(ADDRESS(1,MATCH(A70,INDIRECT("'DA Injection'!"&amp;"2:2"),0)+1),"$1","")),'DA Injection'!$P:$P,"Plan",'DA Injection'!$G:$G,'Plan Daily PickList'!B70)</f>
        <v>#N/A</v>
      </c>
      <c r="J70" s="298" t="e">
        <f t="shared" ca="1" si="5"/>
        <v>#N/A</v>
      </c>
    </row>
    <row r="71" spans="1:10" hidden="1">
      <c r="A71" s="283">
        <f t="shared" si="1"/>
        <v>43597</v>
      </c>
      <c r="B71" s="282" t="s">
        <v>41</v>
      </c>
      <c r="C71" s="282"/>
      <c r="D71" s="205" t="s">
        <v>984</v>
      </c>
      <c r="E71" s="205" t="s">
        <v>1054</v>
      </c>
      <c r="F71" s="205"/>
      <c r="G71" s="205">
        <v>0.04</v>
      </c>
      <c r="H71" s="201">
        <f>VLOOKUP(B71,'Code List'!B:J,9,0)</f>
        <v>67.3</v>
      </c>
      <c r="I71" s="284" t="e">
        <f ca="1">SUMIFS(INDIRECT("'DA Injection'!"&amp;SUBSTITUTE(ADDRESS(1,MATCH(A71,INDIRECT("'DA Injection'!"&amp;"2:2"),0)),"$1","")&amp;":"&amp;SUBSTITUTE(ADDRESS(1,MATCH(A71,INDIRECT("'DA Injection'!"&amp;"2:2"),0)),"$1","")),'DA Injection'!$P:$P,"Plan",'DA Injection'!$G:$G,'Plan Daily PickList'!B71)+SUMIFS(INDIRECT("'DA Injection'!"&amp;SUBSTITUTE(ADDRESS(1,MATCH(A71,INDIRECT("'DA Injection'!"&amp;"2:2"),0)+1),"$1","")&amp;":"&amp;SUBSTITUTE(ADDRESS(1,MATCH(A71,INDIRECT("'DA Injection'!"&amp;"2:2"),0)+1),"$1","")),'DA Injection'!$P:$P,"Plan",'DA Injection'!$G:$G,'Plan Daily PickList'!B71)</f>
        <v>#N/A</v>
      </c>
      <c r="J71" s="284" t="e">
        <f t="shared" ca="1" si="5"/>
        <v>#N/A</v>
      </c>
    </row>
    <row r="72" spans="1:10" hidden="1">
      <c r="A72" s="283">
        <f t="shared" si="1"/>
        <v>43597</v>
      </c>
      <c r="B72" s="282" t="s">
        <v>41</v>
      </c>
      <c r="C72" s="282">
        <f>IFERROR(VLOOKUP(B72,'Code List'!B:J,2,0),"")</f>
        <v>11</v>
      </c>
      <c r="D72" s="205" t="s">
        <v>1026</v>
      </c>
      <c r="E72" s="205" t="s">
        <v>1052</v>
      </c>
      <c r="F72" s="205" t="s">
        <v>1027</v>
      </c>
      <c r="G72" s="205">
        <f>1/24</f>
        <v>4.1666666666666664E-2</v>
      </c>
      <c r="H72" s="201"/>
      <c r="I72" s="284"/>
      <c r="J72" s="284" t="e">
        <f t="shared" ca="1" si="5"/>
        <v>#N/A</v>
      </c>
    </row>
    <row r="73" spans="1:10">
      <c r="A73" s="373">
        <f t="shared" si="1"/>
        <v>43597</v>
      </c>
      <c r="B73" s="203" t="s">
        <v>58</v>
      </c>
      <c r="C73" s="203">
        <f>IFERROR(VLOOKUP(B73,'Code List'!B:J,2,0),"")</f>
        <v>12</v>
      </c>
      <c r="D73" s="204" t="str">
        <f>IFERROR(VLOOKUP(B73,'Code List'!B:J,8,0),"")</f>
        <v>0103-003108</v>
      </c>
      <c r="E73" s="204" t="s">
        <v>925</v>
      </c>
      <c r="F73" s="204" t="str">
        <f>IFERROR(VLOOKUP(B73,'Code List'!B:J,7,0),"")</f>
        <v>ABS/GP35</v>
      </c>
      <c r="G73" s="204">
        <v>1</v>
      </c>
      <c r="H73" s="203">
        <f>VLOOKUP(B73,'Code List'!B:J,9,0)</f>
        <v>19.8</v>
      </c>
      <c r="I73" s="298" t="e">
        <f ca="1">SUMIFS(INDIRECT("'DA Injection'!"&amp;SUBSTITUTE(ADDRESS(1,MATCH(A73,INDIRECT("'DA Injection'!"&amp;"2:2"),0)),"$1","")&amp;":"&amp;SUBSTITUTE(ADDRESS(1,MATCH(A73,INDIRECT("'DA Injection'!"&amp;"2:2"),0)),"$1","")),'DA Injection'!$P:$P,"Plan",'DA Injection'!$G:$G,'Plan Daily PickList'!B73)+SUMIFS(INDIRECT("'DA Injection'!"&amp;SUBSTITUTE(ADDRESS(1,MATCH(A73,INDIRECT("'DA Injection'!"&amp;"2:2"),0)+1),"$1","")&amp;":"&amp;SUBSTITUTE(ADDRESS(1,MATCH(A73,INDIRECT("'DA Injection'!"&amp;"2:2"),0)+1),"$1","")),'DA Injection'!$P:$P,"Plan",'DA Injection'!$G:$G,'Plan Daily PickList'!B73)</f>
        <v>#N/A</v>
      </c>
      <c r="J73" s="298" t="e">
        <f t="shared" ca="1" si="5"/>
        <v>#N/A</v>
      </c>
    </row>
    <row r="74" spans="1:10">
      <c r="A74" s="283">
        <f t="shared" si="1"/>
        <v>43597</v>
      </c>
      <c r="B74" s="282" t="s">
        <v>58</v>
      </c>
      <c r="C74" s="282">
        <f>IFERROR(VLOOKUP(B74,'Code List'!B:J,2,0),"")</f>
        <v>12</v>
      </c>
      <c r="D74" s="205" t="s">
        <v>1026</v>
      </c>
      <c r="E74" s="205" t="s">
        <v>1052</v>
      </c>
      <c r="F74" s="205" t="s">
        <v>1027</v>
      </c>
      <c r="G74" s="205">
        <f>1/329</f>
        <v>3.0395136778115501E-3</v>
      </c>
      <c r="H74" s="201"/>
      <c r="I74" s="284"/>
      <c r="J74" s="284" t="e">
        <f t="shared" ca="1" si="5"/>
        <v>#N/A</v>
      </c>
    </row>
    <row r="75" spans="1:10" hidden="1">
      <c r="A75" s="373">
        <f t="shared" si="1"/>
        <v>43597</v>
      </c>
      <c r="B75" s="203" t="s">
        <v>407</v>
      </c>
      <c r="C75" s="203">
        <f>IFERROR(VLOOKUP(B75,'Code List'!B:J,2,0),"")</f>
        <v>12</v>
      </c>
      <c r="D75" s="204" t="str">
        <f>IFERROR(VLOOKUP(B75,'Code List'!B:J,8,0),"")</f>
        <v>0103-003108</v>
      </c>
      <c r="E75" s="204" t="s">
        <v>925</v>
      </c>
      <c r="F75" s="204" t="str">
        <f>IFERROR(VLOOKUP(B75,'Code List'!B:J,7,0),"")</f>
        <v>ABS</v>
      </c>
      <c r="G75" s="204">
        <v>1</v>
      </c>
      <c r="H75" s="203">
        <f>VLOOKUP(B75,'Code List'!B:J,9,0)</f>
        <v>41.4</v>
      </c>
      <c r="I75" s="298" t="e">
        <f ca="1">SUMIFS(INDIRECT("'DA Injection'!"&amp;SUBSTITUTE(ADDRESS(1,MATCH(A75,INDIRECT("'DA Injection'!"&amp;"2:2"),0)),"$1","")&amp;":"&amp;SUBSTITUTE(ADDRESS(1,MATCH(A75,INDIRECT("'DA Injection'!"&amp;"2:2"),0)),"$1","")),'DA Injection'!$P:$P,"Plan",'DA Injection'!$G:$G,'Plan Daily PickList'!B75)+SUMIFS(INDIRECT("'DA Injection'!"&amp;SUBSTITUTE(ADDRESS(1,MATCH(A75,INDIRECT("'DA Injection'!"&amp;"2:2"),0)+1),"$1","")&amp;":"&amp;SUBSTITUTE(ADDRESS(1,MATCH(A75,INDIRECT("'DA Injection'!"&amp;"2:2"),0)+1),"$1","")),'DA Injection'!$P:$P,"Plan",'DA Injection'!$G:$G,'Plan Daily PickList'!B75)</f>
        <v>#N/A</v>
      </c>
      <c r="J75" s="298" t="e">
        <f t="shared" ca="1" si="5"/>
        <v>#N/A</v>
      </c>
    </row>
    <row r="76" spans="1:10" hidden="1">
      <c r="A76" s="283">
        <f t="shared" si="1"/>
        <v>43597</v>
      </c>
      <c r="B76" s="282" t="s">
        <v>407</v>
      </c>
      <c r="C76" s="282">
        <f>IFERROR(VLOOKUP(B76,'Code List'!B:J,2,0),"")</f>
        <v>12</v>
      </c>
      <c r="D76" s="205" t="s">
        <v>1026</v>
      </c>
      <c r="E76" s="205" t="s">
        <v>1052</v>
      </c>
      <c r="F76" s="205" t="s">
        <v>1027</v>
      </c>
      <c r="G76" s="205">
        <v>2.0830000000000001E-2</v>
      </c>
      <c r="H76" s="201"/>
      <c r="I76" s="284"/>
      <c r="J76" s="284" t="e">
        <f t="shared" ca="1" si="5"/>
        <v>#N/A</v>
      </c>
    </row>
    <row r="77" spans="1:10">
      <c r="A77" s="373">
        <f t="shared" si="1"/>
        <v>43597</v>
      </c>
      <c r="B77" s="203" t="s">
        <v>182</v>
      </c>
      <c r="C77" s="203">
        <f>IFERROR(VLOOKUP(B77,'Code List'!B:J,2,0),"")</f>
        <v>13</v>
      </c>
      <c r="D77" s="204" t="str">
        <f>IFERROR(VLOOKUP(B77,'Code List'!B:J,8,0),"")</f>
        <v>0103-003108</v>
      </c>
      <c r="E77" s="204" t="s">
        <v>925</v>
      </c>
      <c r="F77" s="204" t="str">
        <f>IFERROR(VLOOKUP(B77,'Code List'!B:J,7,0),"")</f>
        <v>ABS</v>
      </c>
      <c r="G77" s="204">
        <v>1</v>
      </c>
      <c r="H77" s="203">
        <f>VLOOKUP(B77,'Code List'!B:J,9,0)</f>
        <v>29</v>
      </c>
      <c r="I77" s="298" t="e">
        <f ca="1">SUMIFS(INDIRECT("'DA Injection'!"&amp;SUBSTITUTE(ADDRESS(1,MATCH(A77,INDIRECT("'DA Injection'!"&amp;"2:2"),0)),"$1","")&amp;":"&amp;SUBSTITUTE(ADDRESS(1,MATCH(A77,INDIRECT("'DA Injection'!"&amp;"2:2"),0)),"$1","")),'DA Injection'!$P:$P,"Plan",'DA Injection'!$G:$G,'Plan Daily PickList'!B77)+SUMIFS(INDIRECT("'DA Injection'!"&amp;SUBSTITUTE(ADDRESS(1,MATCH(A77,INDIRECT("'DA Injection'!"&amp;"2:2"),0)+1),"$1","")&amp;":"&amp;SUBSTITUTE(ADDRESS(1,MATCH(A77,INDIRECT("'DA Injection'!"&amp;"2:2"),0)+1),"$1","")),'DA Injection'!$P:$P,"Plan",'DA Injection'!$G:$G,'Plan Daily PickList'!B77)</f>
        <v>#N/A</v>
      </c>
      <c r="J77" s="298" t="e">
        <f t="shared" ca="1" si="5"/>
        <v>#N/A</v>
      </c>
    </row>
    <row r="78" spans="1:10">
      <c r="A78" s="283">
        <f t="shared" si="1"/>
        <v>43597</v>
      </c>
      <c r="B78" s="282" t="s">
        <v>182</v>
      </c>
      <c r="C78" s="282">
        <f>IFERROR(VLOOKUP(B78,'Code List'!B:J,2,0),"")</f>
        <v>13</v>
      </c>
      <c r="D78" s="205" t="s">
        <v>1026</v>
      </c>
      <c r="E78" s="205" t="s">
        <v>1052</v>
      </c>
      <c r="F78" s="205" t="s">
        <v>1027</v>
      </c>
      <c r="G78" s="205">
        <f>1/45</f>
        <v>2.2222222222222223E-2</v>
      </c>
      <c r="H78" s="201"/>
      <c r="I78" s="284"/>
      <c r="J78" s="284" t="e">
        <f t="shared" ca="1" si="5"/>
        <v>#N/A</v>
      </c>
    </row>
    <row r="79" spans="1:10" ht="25.5" hidden="1">
      <c r="A79" s="373">
        <f t="shared" si="1"/>
        <v>43597</v>
      </c>
      <c r="B79" s="203" t="s">
        <v>216</v>
      </c>
      <c r="C79" s="203">
        <f>IFERROR(VLOOKUP(B79,'Code List'!B:J,2,0),"")</f>
        <v>14</v>
      </c>
      <c r="D79" s="204" t="str">
        <f>IFERROR(VLOOKUP(B79,'Code List'!B:J,8,0),"")</f>
        <v>0103-001846
0103-002992</v>
      </c>
      <c r="E79" s="204" t="s">
        <v>925</v>
      </c>
      <c r="F79" s="204" t="str">
        <f>IFERROR(VLOOKUP(B79,'Code List'!B:J,7,0),"")</f>
        <v>PP/P744J, MB</v>
      </c>
      <c r="G79" s="204">
        <v>0.96</v>
      </c>
      <c r="H79" s="203">
        <f>VLOOKUP(B79,'Code List'!B:J,9,0)</f>
        <v>48</v>
      </c>
      <c r="I79" s="298" t="e">
        <f ca="1">SUMIFS(INDIRECT("'DA Injection'!"&amp;SUBSTITUTE(ADDRESS(1,MATCH(A79,INDIRECT("'DA Injection'!"&amp;"2:2"),0)),"$1","")&amp;":"&amp;SUBSTITUTE(ADDRESS(1,MATCH(A79,INDIRECT("'DA Injection'!"&amp;"2:2"),0)),"$1","")),'DA Injection'!$P:$P,"Plan",'DA Injection'!$G:$G,'Plan Daily PickList'!B79)+SUMIFS(INDIRECT("'DA Injection'!"&amp;SUBSTITUTE(ADDRESS(1,MATCH(A79,INDIRECT("'DA Injection'!"&amp;"2:2"),0)+1),"$1","")&amp;":"&amp;SUBSTITUTE(ADDRESS(1,MATCH(A79,INDIRECT("'DA Injection'!"&amp;"2:2"),0)+1),"$1","")),'DA Injection'!$P:$P,"Plan",'DA Injection'!$G:$G,'Plan Daily PickList'!B79)</f>
        <v>#N/A</v>
      </c>
      <c r="J79" s="298" t="e">
        <f t="shared" ca="1" si="5"/>
        <v>#N/A</v>
      </c>
    </row>
    <row r="80" spans="1:10" hidden="1">
      <c r="A80" s="283">
        <f t="shared" si="1"/>
        <v>43597</v>
      </c>
      <c r="B80" s="282" t="s">
        <v>216</v>
      </c>
      <c r="C80" s="282"/>
      <c r="D80" s="205" t="s">
        <v>980</v>
      </c>
      <c r="E80" s="205" t="s">
        <v>1054</v>
      </c>
      <c r="F80" s="205"/>
      <c r="G80" s="205">
        <v>0.04</v>
      </c>
      <c r="H80" s="201">
        <f>VLOOKUP(B80,'Code List'!B:J,9,0)</f>
        <v>48</v>
      </c>
      <c r="I80" s="284" t="e">
        <f ca="1">SUMIFS(INDIRECT("'DA Injection'!"&amp;SUBSTITUTE(ADDRESS(1,MATCH(A80,INDIRECT("'DA Injection'!"&amp;"2:2"),0)),"$1","")&amp;":"&amp;SUBSTITUTE(ADDRESS(1,MATCH(A80,INDIRECT("'DA Injection'!"&amp;"2:2"),0)),"$1","")),'DA Injection'!$P:$P,"Plan",'DA Injection'!$G:$G,'Plan Daily PickList'!B80)+SUMIFS(INDIRECT("'DA Injection'!"&amp;SUBSTITUTE(ADDRESS(1,MATCH(A80,INDIRECT("'DA Injection'!"&amp;"2:2"),0)+1),"$1","")&amp;":"&amp;SUBSTITUTE(ADDRESS(1,MATCH(A80,INDIRECT("'DA Injection'!"&amp;"2:2"),0)+1),"$1","")),'DA Injection'!$P:$P,"Plan",'DA Injection'!$G:$G,'Plan Daily PickList'!B80)</f>
        <v>#N/A</v>
      </c>
      <c r="J80" s="284" t="e">
        <f t="shared" ca="1" si="5"/>
        <v>#N/A</v>
      </c>
    </row>
    <row r="81" spans="1:10" hidden="1">
      <c r="A81" s="283">
        <f t="shared" si="1"/>
        <v>43597</v>
      </c>
      <c r="B81" s="282" t="s">
        <v>216</v>
      </c>
      <c r="C81" s="282">
        <f>IFERROR(VLOOKUP(B81,'Code List'!B:J,2,0),"")</f>
        <v>14</v>
      </c>
      <c r="D81" s="205" t="s">
        <v>1026</v>
      </c>
      <c r="E81" s="205" t="s">
        <v>1052</v>
      </c>
      <c r="F81" s="205" t="s">
        <v>1027</v>
      </c>
      <c r="G81" s="205">
        <f>1/16</f>
        <v>6.25E-2</v>
      </c>
      <c r="H81" s="201"/>
      <c r="I81" s="284"/>
      <c r="J81" s="284" t="e">
        <f t="shared" ca="1" si="5"/>
        <v>#N/A</v>
      </c>
    </row>
    <row r="82" spans="1:10" hidden="1">
      <c r="A82" s="373">
        <f t="shared" si="1"/>
        <v>43597</v>
      </c>
      <c r="B82" s="203" t="s">
        <v>75</v>
      </c>
      <c r="C82" s="203">
        <f>IFERROR(VLOOKUP(B82,'Code List'!B:J,2,0),"")</f>
        <v>16</v>
      </c>
      <c r="D82" s="204" t="str">
        <f>IFERROR(VLOOKUP(B82,'Code List'!B:J,8,0),"")</f>
        <v>0103-003252</v>
      </c>
      <c r="E82" s="204" t="s">
        <v>925</v>
      </c>
      <c r="F82" s="204" t="str">
        <f>IFERROR(VLOOKUP(B82,'Code List'!B:J,7,0),"")</f>
        <v>HIPS/'S834S1</v>
      </c>
      <c r="G82" s="204">
        <v>1</v>
      </c>
      <c r="H82" s="203">
        <f>VLOOKUP(B82,'Code List'!B:J,9,0)</f>
        <v>386.4</v>
      </c>
      <c r="I82" s="298" t="e">
        <f ca="1">SUMIFS(INDIRECT("'DA Injection'!"&amp;SUBSTITUTE(ADDRESS(1,MATCH(A82,INDIRECT("'DA Injection'!"&amp;"2:2"),0)),"$1","")&amp;":"&amp;SUBSTITUTE(ADDRESS(1,MATCH(A82,INDIRECT("'DA Injection'!"&amp;"2:2"),0)),"$1","")),'DA Injection'!$P:$P,"Plan",'DA Injection'!$G:$G,'Plan Daily PickList'!B82)+SUMIFS(INDIRECT("'DA Injection'!"&amp;SUBSTITUTE(ADDRESS(1,MATCH(A82,INDIRECT("'DA Injection'!"&amp;"2:2"),0)+1),"$1","")&amp;":"&amp;SUBSTITUTE(ADDRESS(1,MATCH(A82,INDIRECT("'DA Injection'!"&amp;"2:2"),0)+1),"$1","")),'DA Injection'!$P:$P,"Plan",'DA Injection'!$G:$G,'Plan Daily PickList'!B82)</f>
        <v>#N/A</v>
      </c>
      <c r="J82" s="298" t="e">
        <f t="shared" ca="1" si="5"/>
        <v>#N/A</v>
      </c>
    </row>
    <row r="83" spans="1:10" hidden="1">
      <c r="A83" s="283">
        <f t="shared" si="1"/>
        <v>43597</v>
      </c>
      <c r="B83" s="282" t="s">
        <v>75</v>
      </c>
      <c r="C83" s="282">
        <f>IFERROR(VLOOKUP(B83,'Code List'!B:J,2,0),"")</f>
        <v>16</v>
      </c>
      <c r="D83" s="205" t="s">
        <v>1026</v>
      </c>
      <c r="E83" s="205" t="s">
        <v>1052</v>
      </c>
      <c r="F83" s="205" t="s">
        <v>1027</v>
      </c>
      <c r="G83" s="205">
        <f>1/13</f>
        <v>7.6923076923076927E-2</v>
      </c>
      <c r="H83" s="201"/>
      <c r="I83" s="284"/>
      <c r="J83" s="284" t="e">
        <f t="shared" ca="1" si="5"/>
        <v>#N/A</v>
      </c>
    </row>
    <row r="84" spans="1:10" hidden="1">
      <c r="A84" s="373">
        <f t="shared" si="1"/>
        <v>43597</v>
      </c>
      <c r="B84" s="203" t="s">
        <v>74</v>
      </c>
      <c r="C84" s="203">
        <f>IFERROR(VLOOKUP(B84,'Code List'!B:J,2,0),"")</f>
        <v>14</v>
      </c>
      <c r="D84" s="204" t="str">
        <f>IFERROR(VLOOKUP(B84,'Code List'!B:J,8,0),"")</f>
        <v>0103-003252</v>
      </c>
      <c r="E84" s="204" t="s">
        <v>925</v>
      </c>
      <c r="F84" s="204" t="str">
        <f>IFERROR(VLOOKUP(B84,'Code List'!B:J,7,0),"")</f>
        <v>HIPS</v>
      </c>
      <c r="G84" s="204">
        <v>1</v>
      </c>
      <c r="H84" s="203">
        <f>VLOOKUP(B84,'Code List'!B:J,9,0)</f>
        <v>219.8</v>
      </c>
      <c r="I84" s="298" t="e">
        <f ca="1">SUMIFS(INDIRECT("'DA Injection'!"&amp;SUBSTITUTE(ADDRESS(1,MATCH(A84,INDIRECT("'DA Injection'!"&amp;"2:2"),0)),"$1","")&amp;":"&amp;SUBSTITUTE(ADDRESS(1,MATCH(A84,INDIRECT("'DA Injection'!"&amp;"2:2"),0)),"$1","")),'DA Injection'!$P:$P,"Plan",'DA Injection'!$G:$G,'Plan Daily PickList'!B84)+SUMIFS(INDIRECT("'DA Injection'!"&amp;SUBSTITUTE(ADDRESS(1,MATCH(A84,INDIRECT("'DA Injection'!"&amp;"2:2"),0)+1),"$1","")&amp;":"&amp;SUBSTITUTE(ADDRESS(1,MATCH(A84,INDIRECT("'DA Injection'!"&amp;"2:2"),0)+1),"$1","")),'DA Injection'!$P:$P,"Plan",'DA Injection'!$G:$G,'Plan Daily PickList'!B84)</f>
        <v>#N/A</v>
      </c>
      <c r="J84" s="298" t="e">
        <f t="shared" ca="1" si="5"/>
        <v>#N/A</v>
      </c>
    </row>
    <row r="85" spans="1:10" hidden="1">
      <c r="A85" s="283">
        <f t="shared" si="1"/>
        <v>43597</v>
      </c>
      <c r="B85" s="282" t="s">
        <v>74</v>
      </c>
      <c r="C85" s="282">
        <f>IFERROR(VLOOKUP(B85,'Code List'!B:J,2,0),"")</f>
        <v>14</v>
      </c>
      <c r="D85" s="205" t="s">
        <v>1026</v>
      </c>
      <c r="E85" s="205" t="s">
        <v>1052</v>
      </c>
      <c r="F85" s="205" t="s">
        <v>1027</v>
      </c>
      <c r="G85" s="205">
        <f>1/4</f>
        <v>0.25</v>
      </c>
      <c r="H85" s="201"/>
      <c r="I85" s="284"/>
      <c r="J85" s="284" t="e">
        <f t="shared" ca="1" si="5"/>
        <v>#N/A</v>
      </c>
    </row>
    <row r="86" spans="1:10" hidden="1">
      <c r="A86" s="373">
        <f t="shared" si="1"/>
        <v>43597</v>
      </c>
      <c r="B86" s="203" t="s">
        <v>65</v>
      </c>
      <c r="C86" s="203">
        <f>IFERROR(VLOOKUP(B86,'Code List'!B:J,2,0),"")</f>
        <v>15</v>
      </c>
      <c r="D86" s="204" t="str">
        <f>IFERROR(VLOOKUP(B86,'Code List'!B:J,8,0),"")</f>
        <v>0103-003252</v>
      </c>
      <c r="E86" s="204" t="s">
        <v>925</v>
      </c>
      <c r="F86" s="204" t="str">
        <f>IFERROR(VLOOKUP(B86,'Code List'!B:J,7,0),"")</f>
        <v>HIPS</v>
      </c>
      <c r="G86" s="204">
        <v>1</v>
      </c>
      <c r="H86" s="203">
        <f>VLOOKUP(B86,'Code List'!B:J,9,0)</f>
        <v>62.1</v>
      </c>
      <c r="I86" s="298" t="e">
        <f ca="1">SUMIFS(INDIRECT("'DA Injection'!"&amp;SUBSTITUTE(ADDRESS(1,MATCH(A86,INDIRECT("'DA Injection'!"&amp;"2:2"),0)),"$1","")&amp;":"&amp;SUBSTITUTE(ADDRESS(1,MATCH(A86,INDIRECT("'DA Injection'!"&amp;"2:2"),0)),"$1","")),'DA Injection'!$P:$P,"Plan",'DA Injection'!$G:$G,'Plan Daily PickList'!B86)+SUMIFS(INDIRECT("'DA Injection'!"&amp;SUBSTITUTE(ADDRESS(1,MATCH(A86,INDIRECT("'DA Injection'!"&amp;"2:2"),0)+1),"$1","")&amp;":"&amp;SUBSTITUTE(ADDRESS(1,MATCH(A86,INDIRECT("'DA Injection'!"&amp;"2:2"),0)+1),"$1","")),'DA Injection'!$P:$P,"Plan",'DA Injection'!$G:$G,'Plan Daily PickList'!B86)</f>
        <v>#N/A</v>
      </c>
      <c r="J86" s="298" t="e">
        <f t="shared" ca="1" si="5"/>
        <v>#N/A</v>
      </c>
    </row>
    <row r="87" spans="1:10" hidden="1">
      <c r="A87" s="283">
        <f t="shared" si="1"/>
        <v>43597</v>
      </c>
      <c r="B87" s="282" t="s">
        <v>65</v>
      </c>
      <c r="C87" s="282">
        <f>IFERROR(VLOOKUP(B87,'Code List'!B:J,2,0),"")</f>
        <v>15</v>
      </c>
      <c r="D87" s="205" t="s">
        <v>1026</v>
      </c>
      <c r="E87" s="205" t="s">
        <v>1052</v>
      </c>
      <c r="F87" s="205" t="s">
        <v>1027</v>
      </c>
      <c r="G87" s="205">
        <f>1/140</f>
        <v>7.1428571428571426E-3</v>
      </c>
      <c r="H87" s="201"/>
      <c r="I87" s="284"/>
      <c r="J87" s="284" t="e">
        <f t="shared" ca="1" si="5"/>
        <v>#N/A</v>
      </c>
    </row>
    <row r="88" spans="1:10" ht="25.5" hidden="1">
      <c r="A88" s="373">
        <f t="shared" si="1"/>
        <v>43597</v>
      </c>
      <c r="B88" s="203" t="s">
        <v>53</v>
      </c>
      <c r="C88" s="203">
        <f>IFERROR(VLOOKUP(B88,'Code List'!B:J,2,0),"")</f>
        <v>15</v>
      </c>
      <c r="D88" s="204" t="str">
        <f>IFERROR(VLOOKUP(B88,'Code List'!B:J,8,0),"")</f>
        <v>0103-001846
0103-009569</v>
      </c>
      <c r="E88" s="204" t="s">
        <v>925</v>
      </c>
      <c r="F88" s="204" t="str">
        <f>IFERROR(VLOOKUP(B88,'Code List'!B:J,7,0),"")</f>
        <v>PP/BJ750+MB INOX GRAY</v>
      </c>
      <c r="G88" s="299"/>
      <c r="H88" s="203">
        <f>VLOOKUP(B88,'Code List'!B:J,9,0)</f>
        <v>22.5</v>
      </c>
      <c r="I88" s="298" t="e">
        <f ca="1">SUMIFS(INDIRECT("'DA Injection'!"&amp;SUBSTITUTE(ADDRESS(1,MATCH(A88,INDIRECT("'DA Injection'!"&amp;"2:2"),0)),"$1","")&amp;":"&amp;SUBSTITUTE(ADDRESS(1,MATCH(A88,INDIRECT("'DA Injection'!"&amp;"2:2"),0)),"$1","")),'DA Injection'!$P:$P,"Plan",'DA Injection'!$G:$G,'Plan Daily PickList'!B88)+SUMIFS(INDIRECT("'DA Injection'!"&amp;SUBSTITUTE(ADDRESS(1,MATCH(A88,INDIRECT("'DA Injection'!"&amp;"2:2"),0)+1),"$1","")&amp;":"&amp;SUBSTITUTE(ADDRESS(1,MATCH(A88,INDIRECT("'DA Injection'!"&amp;"2:2"),0)+1),"$1","")),'DA Injection'!$P:$P,"Plan",'DA Injection'!$G:$G,'Plan Daily PickList'!B88)</f>
        <v>#N/A</v>
      </c>
      <c r="J88" s="298" t="e">
        <f t="shared" ca="1" si="5"/>
        <v>#N/A</v>
      </c>
    </row>
    <row r="89" spans="1:10" hidden="1">
      <c r="A89" s="283">
        <f t="shared" si="1"/>
        <v>43597</v>
      </c>
      <c r="B89" s="282" t="s">
        <v>53</v>
      </c>
      <c r="C89" s="282"/>
      <c r="D89" s="205" t="s">
        <v>986</v>
      </c>
      <c r="E89" s="205" t="s">
        <v>1054</v>
      </c>
      <c r="F89" s="205"/>
      <c r="G89" s="299"/>
      <c r="H89" s="201">
        <f>VLOOKUP(B89,'Code List'!B:J,9,0)</f>
        <v>22.5</v>
      </c>
      <c r="I89" s="284" t="e">
        <f ca="1">SUMIFS(INDIRECT("'DA Injection'!"&amp;SUBSTITUTE(ADDRESS(1,MATCH(A89,INDIRECT("'DA Injection'!"&amp;"2:2"),0)),"$1","")&amp;":"&amp;SUBSTITUTE(ADDRESS(1,MATCH(A89,INDIRECT("'DA Injection'!"&amp;"2:2"),0)),"$1","")),'DA Injection'!$P:$P,"Plan",'DA Injection'!$G:$G,'Plan Daily PickList'!B89)+SUMIFS(INDIRECT("'DA Injection'!"&amp;SUBSTITUTE(ADDRESS(1,MATCH(A89,INDIRECT("'DA Injection'!"&amp;"2:2"),0)+1),"$1","")&amp;":"&amp;SUBSTITUTE(ADDRESS(1,MATCH(A89,INDIRECT("'DA Injection'!"&amp;"2:2"),0)+1),"$1","")),'DA Injection'!$P:$P,"Plan",'DA Injection'!$G:$G,'Plan Daily PickList'!B89)</f>
        <v>#N/A</v>
      </c>
      <c r="J89" s="284" t="e">
        <f t="shared" ca="1" si="5"/>
        <v>#N/A</v>
      </c>
    </row>
    <row r="90" spans="1:10" hidden="1">
      <c r="A90" s="283">
        <f t="shared" si="1"/>
        <v>43597</v>
      </c>
      <c r="B90" s="282" t="s">
        <v>53</v>
      </c>
      <c r="C90" s="282">
        <f>IFERROR(VLOOKUP(B90,'Code List'!B:J,2,0),"")</f>
        <v>15</v>
      </c>
      <c r="D90" s="205" t="s">
        <v>1026</v>
      </c>
      <c r="E90" s="205" t="s">
        <v>1052</v>
      </c>
      <c r="F90" s="205" t="s">
        <v>1027</v>
      </c>
      <c r="G90" s="205">
        <f>1/60</f>
        <v>1.6666666666666666E-2</v>
      </c>
      <c r="H90" s="201"/>
      <c r="I90" s="284"/>
      <c r="J90" s="284" t="e">
        <f t="shared" ca="1" si="5"/>
        <v>#N/A</v>
      </c>
    </row>
    <row r="91" spans="1:10" ht="25.5" hidden="1">
      <c r="A91" s="373">
        <f t="shared" si="1"/>
        <v>43597</v>
      </c>
      <c r="B91" s="203" t="s">
        <v>201</v>
      </c>
      <c r="C91" s="203">
        <f>IFERROR(VLOOKUP(B91,'Code List'!B:J,2,0),"")</f>
        <v>15</v>
      </c>
      <c r="D91" s="204" t="str">
        <f>IFERROR(VLOOKUP(B91,'Code List'!B:J,8,0),"")</f>
        <v>0103-001846
0103-002990</v>
      </c>
      <c r="E91" s="204" t="s">
        <v>925</v>
      </c>
      <c r="F91" s="204" t="str">
        <f>IFERROR(VLOOKUP(B91,'Code List'!B:J,7,0),"")</f>
        <v>PP/P744J+MB  WHITE</v>
      </c>
      <c r="G91" s="299"/>
      <c r="H91" s="203">
        <f>VLOOKUP(B91,'Code List'!B:J,9,0)</f>
        <v>22.5</v>
      </c>
      <c r="I91" s="298" t="e">
        <f ca="1">SUMIFS(INDIRECT("'DA Injection'!"&amp;SUBSTITUTE(ADDRESS(1,MATCH(A91,INDIRECT("'DA Injection'!"&amp;"2:2"),0)),"$1","")&amp;":"&amp;SUBSTITUTE(ADDRESS(1,MATCH(A91,INDIRECT("'DA Injection'!"&amp;"2:2"),0)),"$1","")),'DA Injection'!$P:$P,"Plan",'DA Injection'!$G:$G,'Plan Daily PickList'!B91)+SUMIFS(INDIRECT("'DA Injection'!"&amp;SUBSTITUTE(ADDRESS(1,MATCH(A91,INDIRECT("'DA Injection'!"&amp;"2:2"),0)+1),"$1","")&amp;":"&amp;SUBSTITUTE(ADDRESS(1,MATCH(A91,INDIRECT("'DA Injection'!"&amp;"2:2"),0)+1),"$1","")),'DA Injection'!$P:$P,"Plan",'DA Injection'!$G:$G,'Plan Daily PickList'!B91)</f>
        <v>#N/A</v>
      </c>
      <c r="J91" s="298" t="e">
        <f t="shared" ca="1" si="5"/>
        <v>#N/A</v>
      </c>
    </row>
    <row r="92" spans="1:10" hidden="1">
      <c r="A92" s="283">
        <f t="shared" si="1"/>
        <v>43597</v>
      </c>
      <c r="B92" s="282" t="s">
        <v>201</v>
      </c>
      <c r="C92" s="282"/>
      <c r="D92" s="205" t="s">
        <v>987</v>
      </c>
      <c r="E92" s="205" t="s">
        <v>1054</v>
      </c>
      <c r="F92" s="205"/>
      <c r="G92" s="299"/>
      <c r="H92" s="201">
        <f>VLOOKUP(B92,'Code List'!B:J,9,0)</f>
        <v>22.5</v>
      </c>
      <c r="I92" s="284" t="e">
        <f ca="1">SUMIFS(INDIRECT("'DA Injection'!"&amp;SUBSTITUTE(ADDRESS(1,MATCH(A92,INDIRECT("'DA Injection'!"&amp;"2:2"),0)),"$1","")&amp;":"&amp;SUBSTITUTE(ADDRESS(1,MATCH(A92,INDIRECT("'DA Injection'!"&amp;"2:2"),0)),"$1","")),'DA Injection'!$P:$P,"Plan",'DA Injection'!$G:$G,'Plan Daily PickList'!B92)+SUMIFS(INDIRECT("'DA Injection'!"&amp;SUBSTITUTE(ADDRESS(1,MATCH(A92,INDIRECT("'DA Injection'!"&amp;"2:2"),0)+1),"$1","")&amp;":"&amp;SUBSTITUTE(ADDRESS(1,MATCH(A92,INDIRECT("'DA Injection'!"&amp;"2:2"),0)+1),"$1","")),'DA Injection'!$P:$P,"Plan",'DA Injection'!$G:$G,'Plan Daily PickList'!B92)</f>
        <v>#N/A</v>
      </c>
      <c r="J92" s="284" t="e">
        <f t="shared" ca="1" si="5"/>
        <v>#N/A</v>
      </c>
    </row>
    <row r="93" spans="1:10" hidden="1">
      <c r="A93" s="283">
        <f t="shared" si="1"/>
        <v>43597</v>
      </c>
      <c r="B93" s="282" t="s">
        <v>201</v>
      </c>
      <c r="C93" s="282">
        <f>IFERROR(VLOOKUP(B93,'Code List'!B:J,2,0),"")</f>
        <v>15</v>
      </c>
      <c r="D93" s="205" t="s">
        <v>1026</v>
      </c>
      <c r="E93" s="205" t="s">
        <v>1052</v>
      </c>
      <c r="F93" s="205" t="s">
        <v>1027</v>
      </c>
      <c r="G93" s="205">
        <f>1/60</f>
        <v>1.6666666666666666E-2</v>
      </c>
      <c r="H93" s="201"/>
      <c r="I93" s="284"/>
      <c r="J93" s="284" t="e">
        <f t="shared" ca="1" si="5"/>
        <v>#N/A</v>
      </c>
    </row>
    <row r="94" spans="1:10" hidden="1">
      <c r="A94" s="373">
        <f t="shared" si="1"/>
        <v>43597</v>
      </c>
      <c r="B94" s="203" t="s">
        <v>213</v>
      </c>
      <c r="C94" s="203">
        <f>IFERROR(VLOOKUP(B94,'Code List'!B:J,2,0),"")</f>
        <v>16</v>
      </c>
      <c r="D94" s="204" t="str">
        <f>IFERROR(VLOOKUP(B94,'Code List'!B:J,8,0),"")</f>
        <v>0103-009131</v>
      </c>
      <c r="E94" s="204" t="s">
        <v>925</v>
      </c>
      <c r="F94" s="204" t="str">
        <f>IFERROR(VLOOKUP(B94,'Code List'!B:J,7,0),"")</f>
        <v>HIPS/S834S1</v>
      </c>
      <c r="G94" s="204">
        <v>1</v>
      </c>
      <c r="H94" s="203">
        <f>VLOOKUP(B94,'Code List'!B:J,9,0)</f>
        <v>93.5</v>
      </c>
      <c r="I94" s="298" t="e">
        <f ca="1">SUMIFS(INDIRECT("'DA Injection'!"&amp;SUBSTITUTE(ADDRESS(1,MATCH(A94,INDIRECT("'DA Injection'!"&amp;"2:2"),0)),"$1","")&amp;":"&amp;SUBSTITUTE(ADDRESS(1,MATCH(A94,INDIRECT("'DA Injection'!"&amp;"2:2"),0)),"$1","")),'DA Injection'!$P:$P,"Plan",'DA Injection'!$G:$G,'Plan Daily PickList'!B94)+SUMIFS(INDIRECT("'DA Injection'!"&amp;SUBSTITUTE(ADDRESS(1,MATCH(A94,INDIRECT("'DA Injection'!"&amp;"2:2"),0)+1),"$1","")&amp;":"&amp;SUBSTITUTE(ADDRESS(1,MATCH(A94,INDIRECT("'DA Injection'!"&amp;"2:2"),0)+1),"$1","")),'DA Injection'!$P:$P,"Plan",'DA Injection'!$G:$G,'Plan Daily PickList'!B94)</f>
        <v>#N/A</v>
      </c>
      <c r="J94" s="298" t="e">
        <f t="shared" ca="1" si="5"/>
        <v>#N/A</v>
      </c>
    </row>
    <row r="95" spans="1:10" hidden="1">
      <c r="A95" s="283">
        <f t="shared" si="1"/>
        <v>43597</v>
      </c>
      <c r="B95" s="282" t="s">
        <v>213</v>
      </c>
      <c r="C95" s="282">
        <f>IFERROR(VLOOKUP(B95,'Code List'!B:J,2,0),"")</f>
        <v>16</v>
      </c>
      <c r="D95" s="205" t="s">
        <v>1026</v>
      </c>
      <c r="E95" s="205" t="s">
        <v>1052</v>
      </c>
      <c r="F95" s="205" t="s">
        <v>1027</v>
      </c>
      <c r="G95" s="205">
        <f>1/9</f>
        <v>0.1111111111111111</v>
      </c>
      <c r="H95" s="201"/>
      <c r="I95" s="284"/>
      <c r="J95" s="284" t="e">
        <f t="shared" ca="1" si="5"/>
        <v>#N/A</v>
      </c>
    </row>
    <row r="96" spans="1:10">
      <c r="A96" s="373">
        <f t="shared" si="1"/>
        <v>43597</v>
      </c>
      <c r="B96" s="203" t="s">
        <v>108</v>
      </c>
      <c r="C96" s="203">
        <f>IFERROR(VLOOKUP(B96,'Code List'!B:J,2,0),"")</f>
        <v>16</v>
      </c>
      <c r="D96" s="204" t="str">
        <f>IFERROR(VLOOKUP(B96,'Code List'!B:J,8,0),"")</f>
        <v>0103-009131</v>
      </c>
      <c r="E96" s="204" t="s">
        <v>925</v>
      </c>
      <c r="F96" s="204" t="str">
        <f>IFERROR(VLOOKUP(B96,'Code List'!B:J,7,0),"")</f>
        <v>HIPS CNTK H304</v>
      </c>
      <c r="G96" s="204">
        <v>1</v>
      </c>
      <c r="H96" s="203">
        <f>VLOOKUP(B96,'Code List'!B:J,9,0)</f>
        <v>99.4</v>
      </c>
      <c r="I96" s="298" t="e">
        <f ca="1">SUMIFS(INDIRECT("'DA Injection'!"&amp;SUBSTITUTE(ADDRESS(1,MATCH(A96,INDIRECT("'DA Injection'!"&amp;"2:2"),0)),"$1","")&amp;":"&amp;SUBSTITUTE(ADDRESS(1,MATCH(A96,INDIRECT("'DA Injection'!"&amp;"2:2"),0)),"$1","")),'DA Injection'!$P:$P,"Plan",'DA Injection'!$G:$G,'Plan Daily PickList'!B96)+SUMIFS(INDIRECT("'DA Injection'!"&amp;SUBSTITUTE(ADDRESS(1,MATCH(A96,INDIRECT("'DA Injection'!"&amp;"2:2"),0)+1),"$1","")&amp;":"&amp;SUBSTITUTE(ADDRESS(1,MATCH(A96,INDIRECT("'DA Injection'!"&amp;"2:2"),0)+1),"$1","")),'DA Injection'!$P:$P,"Plan",'DA Injection'!$G:$G,'Plan Daily PickList'!B96)</f>
        <v>#N/A</v>
      </c>
      <c r="J96" s="298" t="e">
        <f t="shared" ca="1" si="5"/>
        <v>#N/A</v>
      </c>
    </row>
    <row r="97" spans="1:10">
      <c r="A97" s="283">
        <f t="shared" si="1"/>
        <v>43597</v>
      </c>
      <c r="B97" s="282" t="s">
        <v>108</v>
      </c>
      <c r="C97" s="282">
        <f>IFERROR(VLOOKUP(B97,'Code List'!B:J,2,0),"")</f>
        <v>16</v>
      </c>
      <c r="D97" s="205" t="s">
        <v>1026</v>
      </c>
      <c r="E97" s="205" t="s">
        <v>1052</v>
      </c>
      <c r="F97" s="205" t="s">
        <v>1027</v>
      </c>
      <c r="G97" s="205">
        <f>1/14</f>
        <v>7.1428571428571425E-2</v>
      </c>
      <c r="H97" s="201"/>
      <c r="I97" s="284"/>
      <c r="J97" s="284" t="e">
        <f t="shared" ca="1" si="5"/>
        <v>#N/A</v>
      </c>
    </row>
    <row r="98" spans="1:10" hidden="1">
      <c r="A98" s="373">
        <f t="shared" si="1"/>
        <v>43597</v>
      </c>
      <c r="B98" s="203" t="s">
        <v>214</v>
      </c>
      <c r="C98" s="203">
        <f>IFERROR(VLOOKUP(B98,'Code List'!B:J,2,0),"")</f>
        <v>16</v>
      </c>
      <c r="D98" s="204" t="str">
        <f>IFERROR(VLOOKUP(B98,'Code List'!B:J,8,0),"")</f>
        <v>0103-007625</v>
      </c>
      <c r="E98" s="204" t="s">
        <v>925</v>
      </c>
      <c r="F98" s="204" t="str">
        <f>IFERROR(VLOOKUP(B98,'Code List'!B:J,7,0),"")</f>
        <v>ABS/CNTK A-204</v>
      </c>
      <c r="G98" s="204">
        <v>1</v>
      </c>
      <c r="H98" s="203">
        <f>VLOOKUP(B98,'Code List'!B:J,9,0)</f>
        <v>101.5</v>
      </c>
      <c r="I98" s="298" t="e">
        <f ca="1">SUMIFS(INDIRECT("'DA Injection'!"&amp;SUBSTITUTE(ADDRESS(1,MATCH(A98,INDIRECT("'DA Injection'!"&amp;"2:2"),0)),"$1","")&amp;":"&amp;SUBSTITUTE(ADDRESS(1,MATCH(A98,INDIRECT("'DA Injection'!"&amp;"2:2"),0)),"$1","")),'DA Injection'!$P:$P,"Plan",'DA Injection'!$G:$G,'Plan Daily PickList'!B98)+SUMIFS(INDIRECT("'DA Injection'!"&amp;SUBSTITUTE(ADDRESS(1,MATCH(A98,INDIRECT("'DA Injection'!"&amp;"2:2"),0)+1),"$1","")&amp;":"&amp;SUBSTITUTE(ADDRESS(1,MATCH(A98,INDIRECT("'DA Injection'!"&amp;"2:2"),0)+1),"$1","")),'DA Injection'!$P:$P,"Plan",'DA Injection'!$G:$G,'Plan Daily PickList'!B98)</f>
        <v>#N/A</v>
      </c>
      <c r="J98" s="298" t="e">
        <f t="shared" ca="1" si="5"/>
        <v>#N/A</v>
      </c>
    </row>
    <row r="99" spans="1:10" hidden="1">
      <c r="A99" s="283">
        <f t="shared" si="1"/>
        <v>43597</v>
      </c>
      <c r="B99" s="282" t="s">
        <v>214</v>
      </c>
      <c r="C99" s="282">
        <f>IFERROR(VLOOKUP(B99,'Code List'!B:J,2,0),"")</f>
        <v>16</v>
      </c>
      <c r="D99" s="205" t="s">
        <v>1026</v>
      </c>
      <c r="E99" s="205" t="s">
        <v>1052</v>
      </c>
      <c r="F99" s="205" t="s">
        <v>1027</v>
      </c>
      <c r="G99" s="205">
        <f>1/44</f>
        <v>2.2727272727272728E-2</v>
      </c>
      <c r="H99" s="201"/>
      <c r="I99" s="284"/>
      <c r="J99" s="284" t="e">
        <f t="shared" ca="1" si="5"/>
        <v>#N/A</v>
      </c>
    </row>
    <row r="100" spans="1:10" hidden="1">
      <c r="A100" s="373">
        <f t="shared" si="1"/>
        <v>43597</v>
      </c>
      <c r="B100" s="203" t="s">
        <v>186</v>
      </c>
      <c r="C100" s="203">
        <f>IFERROR(VLOOKUP(B100,'Code List'!B:J,2,0),"")</f>
        <v>17</v>
      </c>
      <c r="D100" s="204" t="str">
        <f>IFERROR(VLOOKUP(B100,'Code List'!B:J,8,0),"")</f>
        <v>0103-003108</v>
      </c>
      <c r="E100" s="204" t="s">
        <v>925</v>
      </c>
      <c r="F100" s="204" t="str">
        <f>IFERROR(VLOOKUP(B100,'Code List'!B:J,7,0),"")</f>
        <v>ABS</v>
      </c>
      <c r="G100" s="204">
        <v>1</v>
      </c>
      <c r="H100" s="203">
        <f>VLOOKUP(B100,'Code List'!B:J,9,0)</f>
        <v>68</v>
      </c>
      <c r="I100" s="298" t="e">
        <f ca="1">SUMIFS(INDIRECT("'DA Injection'!"&amp;SUBSTITUTE(ADDRESS(1,MATCH(A100,INDIRECT("'DA Injection'!"&amp;"2:2"),0)),"$1","")&amp;":"&amp;SUBSTITUTE(ADDRESS(1,MATCH(A100,INDIRECT("'DA Injection'!"&amp;"2:2"),0)),"$1","")),'DA Injection'!$P:$P,"Plan",'DA Injection'!$G:$G,'Plan Daily PickList'!B100)+SUMIFS(INDIRECT("'DA Injection'!"&amp;SUBSTITUTE(ADDRESS(1,MATCH(A100,INDIRECT("'DA Injection'!"&amp;"2:2"),0)+1),"$1","")&amp;":"&amp;SUBSTITUTE(ADDRESS(1,MATCH(A100,INDIRECT("'DA Injection'!"&amp;"2:2"),0)+1),"$1","")),'DA Injection'!$P:$P,"Plan",'DA Injection'!$G:$G,'Plan Daily PickList'!B100)</f>
        <v>#N/A</v>
      </c>
      <c r="J100" s="298" t="e">
        <f t="shared" ca="1" si="5"/>
        <v>#N/A</v>
      </c>
    </row>
    <row r="101" spans="1:10" hidden="1">
      <c r="A101" s="283">
        <f t="shared" si="1"/>
        <v>43597</v>
      </c>
      <c r="B101" s="282" t="s">
        <v>186</v>
      </c>
      <c r="C101" s="282">
        <f>IFERROR(VLOOKUP(B101,'Code List'!B:J,2,0),"")</f>
        <v>17</v>
      </c>
      <c r="D101" s="205" t="s">
        <v>1026</v>
      </c>
      <c r="E101" s="205" t="s">
        <v>1052</v>
      </c>
      <c r="F101" s="205" t="s">
        <v>1027</v>
      </c>
      <c r="G101" s="205">
        <f>1/13</f>
        <v>7.6923076923076927E-2</v>
      </c>
      <c r="H101" s="201"/>
      <c r="I101" s="284"/>
      <c r="J101" s="284" t="e">
        <f t="shared" ca="1" si="5"/>
        <v>#N/A</v>
      </c>
    </row>
    <row r="102" spans="1:10" hidden="1">
      <c r="A102" s="373">
        <f t="shared" si="1"/>
        <v>43597</v>
      </c>
      <c r="B102" s="203" t="s">
        <v>184</v>
      </c>
      <c r="C102" s="203">
        <f>IFERROR(VLOOKUP(B102,'Code List'!B:J,2,0),"")</f>
        <v>17</v>
      </c>
      <c r="D102" s="204" t="str">
        <f>IFERROR(VLOOKUP(B102,'Code List'!B:J,8,0),"")</f>
        <v>0103-007539</v>
      </c>
      <c r="E102" s="204" t="s">
        <v>925</v>
      </c>
      <c r="F102" s="204" t="str">
        <f>IFERROR(VLOOKUP(B102,'Code List'!B:J,7,0),"")</f>
        <v>PP/SSPP640</v>
      </c>
      <c r="G102" s="204">
        <v>1</v>
      </c>
      <c r="H102" s="203">
        <f>VLOOKUP(B102,'Code List'!B:J,9,0)</f>
        <v>1.7</v>
      </c>
      <c r="I102" s="298" t="e">
        <f ca="1">SUMIFS(INDIRECT("'DA Injection'!"&amp;SUBSTITUTE(ADDRESS(1,MATCH(A102,INDIRECT("'DA Injection'!"&amp;"2:2"),0)),"$1","")&amp;":"&amp;SUBSTITUTE(ADDRESS(1,MATCH(A102,INDIRECT("'DA Injection'!"&amp;"2:2"),0)),"$1","")),'DA Injection'!$P:$P,"Plan",'DA Injection'!$G:$G,'Plan Daily PickList'!B102)+SUMIFS(INDIRECT("'DA Injection'!"&amp;SUBSTITUTE(ADDRESS(1,MATCH(A102,INDIRECT("'DA Injection'!"&amp;"2:2"),0)+1),"$1","")&amp;":"&amp;SUBSTITUTE(ADDRESS(1,MATCH(A102,INDIRECT("'DA Injection'!"&amp;"2:2"),0)+1),"$1","")),'DA Injection'!$P:$P,"Plan",'DA Injection'!$G:$G,'Plan Daily PickList'!B102)</f>
        <v>#N/A</v>
      </c>
      <c r="J102" s="298" t="e">
        <f t="shared" ca="1" si="5"/>
        <v>#N/A</v>
      </c>
    </row>
    <row r="103" spans="1:10" hidden="1">
      <c r="A103" s="283">
        <f t="shared" si="1"/>
        <v>43597</v>
      </c>
      <c r="B103" s="282" t="s">
        <v>184</v>
      </c>
      <c r="C103" s="282">
        <f>IFERROR(VLOOKUP(B103,'Code List'!B:J,2,0),"")</f>
        <v>17</v>
      </c>
      <c r="D103" s="205" t="s">
        <v>1026</v>
      </c>
      <c r="E103" s="205" t="s">
        <v>1052</v>
      </c>
      <c r="F103" s="205" t="s">
        <v>1027</v>
      </c>
      <c r="G103" s="205">
        <f>1/3200</f>
        <v>3.1250000000000001E-4</v>
      </c>
      <c r="H103" s="201"/>
      <c r="I103" s="284"/>
      <c r="J103" s="284" t="e">
        <f t="shared" ca="1" si="5"/>
        <v>#N/A</v>
      </c>
    </row>
    <row r="104" spans="1:10" hidden="1">
      <c r="A104" s="373">
        <f t="shared" si="1"/>
        <v>43597</v>
      </c>
      <c r="B104" s="203" t="s">
        <v>253</v>
      </c>
      <c r="C104" s="203">
        <f>IFERROR(VLOOKUP(B104,'Code List'!B:J,2,0),"")</f>
        <v>18</v>
      </c>
      <c r="D104" s="204" t="str">
        <f>IFERROR(VLOOKUP(B104,'Code List'!B:J,8,0),"")</f>
        <v>0103-007331</v>
      </c>
      <c r="E104" s="204" t="s">
        <v>925</v>
      </c>
      <c r="F104" s="204" t="str">
        <f>IFERROR(VLOOKUP(B104,'Code List'!B:J,7,0),"")</f>
        <v>ABS/HG-0760GP</v>
      </c>
      <c r="G104" s="204">
        <v>1</v>
      </c>
      <c r="H104" s="203">
        <f>VLOOKUP(B104,'Code List'!B:J,9,0)</f>
        <v>112.8</v>
      </c>
      <c r="I104" s="298" t="e">
        <f ca="1">SUMIFS(INDIRECT("'DA Injection'!"&amp;SUBSTITUTE(ADDRESS(1,MATCH(A104,INDIRECT("'DA Injection'!"&amp;"2:2"),0)),"$1","")&amp;":"&amp;SUBSTITUTE(ADDRESS(1,MATCH(A104,INDIRECT("'DA Injection'!"&amp;"2:2"),0)),"$1","")),'DA Injection'!$P:$P,"Plan",'DA Injection'!$G:$G,'Plan Daily PickList'!B104)+SUMIFS(INDIRECT("'DA Injection'!"&amp;SUBSTITUTE(ADDRESS(1,MATCH(A104,INDIRECT("'DA Injection'!"&amp;"2:2"),0)+1),"$1","")&amp;":"&amp;SUBSTITUTE(ADDRESS(1,MATCH(A104,INDIRECT("'DA Injection'!"&amp;"2:2"),0)+1),"$1","")),'DA Injection'!$P:$P,"Plan",'DA Injection'!$G:$G,'Plan Daily PickList'!B104)</f>
        <v>#N/A</v>
      </c>
      <c r="J104" s="298" t="e">
        <f t="shared" ca="1" si="5"/>
        <v>#N/A</v>
      </c>
    </row>
    <row r="105" spans="1:10" hidden="1">
      <c r="A105" s="283">
        <f t="shared" si="1"/>
        <v>43597</v>
      </c>
      <c r="B105" s="282" t="s">
        <v>253</v>
      </c>
      <c r="C105" s="282">
        <f>IFERROR(VLOOKUP(B105,'Code List'!B:J,2,0),"")</f>
        <v>18</v>
      </c>
      <c r="D105" s="205" t="s">
        <v>1026</v>
      </c>
      <c r="E105" s="205" t="s">
        <v>1052</v>
      </c>
      <c r="F105" s="205" t="s">
        <v>1027</v>
      </c>
      <c r="G105" s="205">
        <f>1/16</f>
        <v>6.25E-2</v>
      </c>
      <c r="H105" s="201"/>
      <c r="I105" s="284"/>
      <c r="J105" s="284" t="e">
        <f t="shared" ca="1" si="5"/>
        <v>#N/A</v>
      </c>
    </row>
    <row r="106" spans="1:10" hidden="1">
      <c r="A106" s="373">
        <f t="shared" si="1"/>
        <v>43597</v>
      </c>
      <c r="B106" s="203" t="s">
        <v>254</v>
      </c>
      <c r="C106" s="203">
        <f>IFERROR(VLOOKUP(B106,'Code List'!B:J,2,0),"")</f>
        <v>18</v>
      </c>
      <c r="D106" s="204" t="str">
        <f>IFERROR(VLOOKUP(B106,'Code List'!B:J,8,0),"")</f>
        <v>0103-004144</v>
      </c>
      <c r="E106" s="204" t="s">
        <v>925</v>
      </c>
      <c r="F106" s="204" t="str">
        <f>IFERROR(VLOOKUP(B106,'Code List'!B:J,7,0),"")</f>
        <v>Cũ: ABS/HG-0760GP</v>
      </c>
      <c r="G106" s="204">
        <v>1</v>
      </c>
      <c r="H106" s="203">
        <f>VLOOKUP(B106,'Code List'!B:J,9,0)</f>
        <v>112.8</v>
      </c>
      <c r="I106" s="298" t="e">
        <f ca="1">SUMIFS(INDIRECT("'DA Injection'!"&amp;SUBSTITUTE(ADDRESS(1,MATCH(A106,INDIRECT("'DA Injection'!"&amp;"2:2"),0)),"$1","")&amp;":"&amp;SUBSTITUTE(ADDRESS(1,MATCH(A106,INDIRECT("'DA Injection'!"&amp;"2:2"),0)),"$1","")),'DA Injection'!$P:$P,"Plan",'DA Injection'!$G:$G,'Plan Daily PickList'!B106)+SUMIFS(INDIRECT("'DA Injection'!"&amp;SUBSTITUTE(ADDRESS(1,MATCH(A106,INDIRECT("'DA Injection'!"&amp;"2:2"),0)+1),"$1","")&amp;":"&amp;SUBSTITUTE(ADDRESS(1,MATCH(A106,INDIRECT("'DA Injection'!"&amp;"2:2"),0)+1),"$1","")),'DA Injection'!$P:$P,"Plan",'DA Injection'!$G:$G,'Plan Daily PickList'!B106)</f>
        <v>#N/A</v>
      </c>
      <c r="J106" s="298" t="e">
        <f t="shared" ca="1" si="5"/>
        <v>#N/A</v>
      </c>
    </row>
    <row r="107" spans="1:10" hidden="1">
      <c r="A107" s="283">
        <f t="shared" si="1"/>
        <v>43597</v>
      </c>
      <c r="B107" s="282" t="s">
        <v>254</v>
      </c>
      <c r="C107" s="282">
        <f>IFERROR(VLOOKUP(B107,'Code List'!B:J,2,0),"")</f>
        <v>18</v>
      </c>
      <c r="D107" s="205" t="s">
        <v>1026</v>
      </c>
      <c r="E107" s="205" t="s">
        <v>1052</v>
      </c>
      <c r="F107" s="205" t="s">
        <v>1027</v>
      </c>
      <c r="G107" s="205">
        <f>1/16</f>
        <v>6.25E-2</v>
      </c>
      <c r="H107" s="201"/>
      <c r="I107" s="284"/>
      <c r="J107" s="284" t="e">
        <f t="shared" ca="1" si="5"/>
        <v>#N/A</v>
      </c>
    </row>
    <row r="108" spans="1:10" hidden="1">
      <c r="A108" s="373">
        <f t="shared" si="1"/>
        <v>43597</v>
      </c>
      <c r="B108" s="203" t="s">
        <v>115</v>
      </c>
      <c r="C108" s="203">
        <f>IFERROR(VLOOKUP(B108,'Code List'!B:J,2,0),"")</f>
        <v>19</v>
      </c>
      <c r="D108" s="204" t="str">
        <f>IFERROR(VLOOKUP(B108,'Code List'!B:J,8,0),"")</f>
        <v>0103-004130</v>
      </c>
      <c r="E108" s="204" t="s">
        <v>925</v>
      </c>
      <c r="F108" s="204" t="str">
        <f>IFERROR(VLOOKUP(B108,'Code List'!B:J,7,0),"")</f>
        <v>HIPS/'S834S1</v>
      </c>
      <c r="G108" s="204">
        <v>1</v>
      </c>
      <c r="H108" s="203">
        <f>VLOOKUP(B108,'Code List'!B:J,9,0)</f>
        <v>32</v>
      </c>
      <c r="I108" s="298" t="e">
        <f ca="1">SUMIFS(INDIRECT("'DA Injection'!"&amp;SUBSTITUTE(ADDRESS(1,MATCH(A108,INDIRECT("'DA Injection'!"&amp;"2:2"),0)),"$1","")&amp;":"&amp;SUBSTITUTE(ADDRESS(1,MATCH(A108,INDIRECT("'DA Injection'!"&amp;"2:2"),0)),"$1","")),'DA Injection'!$P:$P,"Plan",'DA Injection'!$G:$G,'Plan Daily PickList'!B108)+SUMIFS(INDIRECT("'DA Injection'!"&amp;SUBSTITUTE(ADDRESS(1,MATCH(A108,INDIRECT("'DA Injection'!"&amp;"2:2"),0)+1),"$1","")&amp;":"&amp;SUBSTITUTE(ADDRESS(1,MATCH(A108,INDIRECT("'DA Injection'!"&amp;"2:2"),0)+1),"$1","")),'DA Injection'!$P:$P,"Plan",'DA Injection'!$G:$G,'Plan Daily PickList'!B108)</f>
        <v>#N/A</v>
      </c>
      <c r="J108" s="298" t="e">
        <f t="shared" ca="1" si="5"/>
        <v>#N/A</v>
      </c>
    </row>
    <row r="109" spans="1:10" hidden="1">
      <c r="A109" s="283">
        <f t="shared" si="1"/>
        <v>43597</v>
      </c>
      <c r="B109" s="282" t="s">
        <v>115</v>
      </c>
      <c r="C109" s="282">
        <f>IFERROR(VLOOKUP(B109,'Code List'!B:J,2,0),"")</f>
        <v>19</v>
      </c>
      <c r="D109" s="205" t="s">
        <v>1026</v>
      </c>
      <c r="E109" s="205" t="s">
        <v>1052</v>
      </c>
      <c r="F109" s="205" t="s">
        <v>1027</v>
      </c>
      <c r="G109" s="205">
        <f>1/300</f>
        <v>3.3333333333333335E-3</v>
      </c>
      <c r="H109" s="201"/>
      <c r="I109" s="284"/>
      <c r="J109" s="284" t="e">
        <f t="shared" ca="1" si="5"/>
        <v>#N/A</v>
      </c>
    </row>
    <row r="110" spans="1:10" ht="25.5" hidden="1">
      <c r="A110" s="373">
        <f t="shared" si="1"/>
        <v>43597</v>
      </c>
      <c r="B110" s="203" t="s">
        <v>185</v>
      </c>
      <c r="C110" s="203">
        <f>IFERROR(VLOOKUP(B110,'Code List'!B:J,2,0),"")</f>
        <v>19</v>
      </c>
      <c r="D110" s="204" t="str">
        <f>IFERROR(VLOOKUP(B110,'Code List'!B:J,8,0),"")</f>
        <v>0103-004130
0103-007638</v>
      </c>
      <c r="E110" s="204" t="s">
        <v>925</v>
      </c>
      <c r="F110" s="204" t="str">
        <f>IFERROR(VLOOKUP(B110,'Code List'!B:J,7,0),"")</f>
        <v>HIPS + MB</v>
      </c>
      <c r="G110" s="204">
        <v>0.96</v>
      </c>
      <c r="H110" s="203">
        <f>VLOOKUP(B110,'Code List'!B:J,9,0)</f>
        <v>135.4</v>
      </c>
      <c r="I110" s="298" t="e">
        <f ca="1">SUMIFS(INDIRECT("'DA Injection'!"&amp;SUBSTITUTE(ADDRESS(1,MATCH(A110,INDIRECT("'DA Injection'!"&amp;"2:2"),0)),"$1","")&amp;":"&amp;SUBSTITUTE(ADDRESS(1,MATCH(A110,INDIRECT("'DA Injection'!"&amp;"2:2"),0)),"$1","")),'DA Injection'!$P:$P,"Plan",'DA Injection'!$G:$G,'Plan Daily PickList'!B110)+SUMIFS(INDIRECT("'DA Injection'!"&amp;SUBSTITUTE(ADDRESS(1,MATCH(A110,INDIRECT("'DA Injection'!"&amp;"2:2"),0)+1),"$1","")&amp;":"&amp;SUBSTITUTE(ADDRESS(1,MATCH(A110,INDIRECT("'DA Injection'!"&amp;"2:2"),0)+1),"$1","")),'DA Injection'!$P:$P,"Plan",'DA Injection'!$G:$G,'Plan Daily PickList'!B110)</f>
        <v>#N/A</v>
      </c>
      <c r="J110" s="298" t="e">
        <f t="shared" ca="1" si="5"/>
        <v>#N/A</v>
      </c>
    </row>
    <row r="111" spans="1:10" hidden="1">
      <c r="A111" s="283">
        <f t="shared" si="1"/>
        <v>43597</v>
      </c>
      <c r="B111" s="282" t="s">
        <v>185</v>
      </c>
      <c r="C111" s="282"/>
      <c r="D111" s="205" t="s">
        <v>983</v>
      </c>
      <c r="E111" s="205" t="s">
        <v>1054</v>
      </c>
      <c r="F111" s="205"/>
      <c r="G111" s="205">
        <v>0.04</v>
      </c>
      <c r="H111" s="201">
        <f>VLOOKUP(B111,'Code List'!B:J,9,0)</f>
        <v>135.4</v>
      </c>
      <c r="I111" s="284" t="e">
        <f ca="1">SUMIFS(INDIRECT("'DA Injection'!"&amp;SUBSTITUTE(ADDRESS(1,MATCH(A111,INDIRECT("'DA Injection'!"&amp;"2:2"),0)),"$1","")&amp;":"&amp;SUBSTITUTE(ADDRESS(1,MATCH(A111,INDIRECT("'DA Injection'!"&amp;"2:2"),0)),"$1","")),'DA Injection'!$P:$P,"Plan",'DA Injection'!$G:$G,'Plan Daily PickList'!B111)+SUMIFS(INDIRECT("'DA Injection'!"&amp;SUBSTITUTE(ADDRESS(1,MATCH(A111,INDIRECT("'DA Injection'!"&amp;"2:2"),0)+1),"$1","")&amp;":"&amp;SUBSTITUTE(ADDRESS(1,MATCH(A111,INDIRECT("'DA Injection'!"&amp;"2:2"),0)+1),"$1","")),'DA Injection'!$P:$P,"Plan",'DA Injection'!$G:$G,'Plan Daily PickList'!B111)</f>
        <v>#N/A</v>
      </c>
      <c r="J111" s="284" t="e">
        <f t="shared" ca="1" si="5"/>
        <v>#N/A</v>
      </c>
    </row>
    <row r="112" spans="1:10" hidden="1">
      <c r="A112" s="283">
        <f t="shared" si="1"/>
        <v>43597</v>
      </c>
      <c r="B112" s="282" t="s">
        <v>185</v>
      </c>
      <c r="C112" s="282">
        <f>IFERROR(VLOOKUP(B112,'Code List'!B:J,2,0),"")</f>
        <v>19</v>
      </c>
      <c r="D112" s="205" t="s">
        <v>1026</v>
      </c>
      <c r="E112" s="205" t="s">
        <v>1052</v>
      </c>
      <c r="F112" s="205" t="s">
        <v>1027</v>
      </c>
      <c r="G112" s="205">
        <f>1/16</f>
        <v>6.25E-2</v>
      </c>
      <c r="H112" s="201"/>
      <c r="I112" s="284"/>
      <c r="J112" s="284" t="e">
        <f t="shared" ca="1" si="5"/>
        <v>#N/A</v>
      </c>
    </row>
    <row r="113" spans="1:10" hidden="1">
      <c r="A113" s="373">
        <f t="shared" si="1"/>
        <v>43597</v>
      </c>
      <c r="B113" s="203" t="s">
        <v>68</v>
      </c>
      <c r="C113" s="203">
        <f>IFERROR(VLOOKUP(B113,'Code List'!B:J,2,0),"")</f>
        <v>47</v>
      </c>
      <c r="D113" s="204" t="str">
        <f>IFERROR(VLOOKUP(B113,'Code List'!B:J,8,0),"")</f>
        <v>0103-003252</v>
      </c>
      <c r="E113" s="204" t="s">
        <v>925</v>
      </c>
      <c r="F113" s="204" t="str">
        <f>IFERROR(VLOOKUP(B113,'Code List'!B:J,7,0),"")</f>
        <v>HIPS</v>
      </c>
      <c r="G113" s="204">
        <v>1</v>
      </c>
      <c r="H113" s="203">
        <f>VLOOKUP(B113,'Code List'!B:J,9,0)</f>
        <v>139.1</v>
      </c>
      <c r="I113" s="298" t="e">
        <f ca="1">SUMIFS(INDIRECT("'DA Injection'!"&amp;SUBSTITUTE(ADDRESS(1,MATCH(A113,INDIRECT("'DA Injection'!"&amp;"2:2"),0)),"$1","")&amp;":"&amp;SUBSTITUTE(ADDRESS(1,MATCH(A113,INDIRECT("'DA Injection'!"&amp;"2:2"),0)),"$1","")),'DA Injection'!$P:$P,"Plan",'DA Injection'!$G:$G,'Plan Daily PickList'!B113)+SUMIFS(INDIRECT("'DA Injection'!"&amp;SUBSTITUTE(ADDRESS(1,MATCH(A113,INDIRECT("'DA Injection'!"&amp;"2:2"),0)+1),"$1","")&amp;":"&amp;SUBSTITUTE(ADDRESS(1,MATCH(A113,INDIRECT("'DA Injection'!"&amp;"2:2"),0)+1),"$1","")),'DA Injection'!$P:$P,"Plan",'DA Injection'!$G:$G,'Plan Daily PickList'!B113)</f>
        <v>#N/A</v>
      </c>
      <c r="J113" s="298" t="e">
        <f t="shared" ca="1" si="5"/>
        <v>#N/A</v>
      </c>
    </row>
    <row r="114" spans="1:10" hidden="1">
      <c r="A114" s="283">
        <f t="shared" si="1"/>
        <v>43597</v>
      </c>
      <c r="B114" s="282" t="s">
        <v>68</v>
      </c>
      <c r="C114" s="282">
        <f>IFERROR(VLOOKUP(B114,'Code List'!B:J,2,0),"")</f>
        <v>47</v>
      </c>
      <c r="D114" s="205" t="s">
        <v>1026</v>
      </c>
      <c r="E114" s="205" t="s">
        <v>1052</v>
      </c>
      <c r="F114" s="205" t="s">
        <v>1027</v>
      </c>
      <c r="G114" s="205">
        <f>1/14</f>
        <v>7.1428571428571425E-2</v>
      </c>
      <c r="H114" s="201"/>
      <c r="I114" s="284"/>
      <c r="J114" s="284" t="e">
        <f t="shared" ca="1" si="5"/>
        <v>#N/A</v>
      </c>
    </row>
    <row r="115" spans="1:10" hidden="1">
      <c r="A115" s="373">
        <f t="shared" si="1"/>
        <v>43597</v>
      </c>
      <c r="B115" s="203" t="s">
        <v>1030</v>
      </c>
      <c r="C115" s="203">
        <f>IFERROR(VLOOKUP(B115,'Code List'!B:J,2,0),"")</f>
        <v>19</v>
      </c>
      <c r="D115" s="204" t="str">
        <f>IFERROR(VLOOKUP(B115,'Code List'!B:J,8,0),"")</f>
        <v>0103-009131</v>
      </c>
      <c r="E115" s="204" t="s">
        <v>925</v>
      </c>
      <c r="F115" s="204" t="str">
        <f>IFERROR(VLOOKUP(B115,'Code List'!B:J,7,0),"")</f>
        <v>HIPS CNTK H304</v>
      </c>
      <c r="G115" s="204">
        <v>1</v>
      </c>
      <c r="H115" s="203">
        <f>VLOOKUP(B115,'Code List'!B:J,9,0)</f>
        <v>122.2</v>
      </c>
      <c r="I115" s="298" t="e">
        <f ca="1">SUMIFS(INDIRECT("'DA Injection'!"&amp;SUBSTITUTE(ADDRESS(1,MATCH(A115,INDIRECT("'DA Injection'!"&amp;"2:2"),0)),"$1","")&amp;":"&amp;SUBSTITUTE(ADDRESS(1,MATCH(A115,INDIRECT("'DA Injection'!"&amp;"2:2"),0)),"$1","")),'DA Injection'!$P:$P,"Plan",'DA Injection'!$G:$G,'Plan Daily PickList'!B115)+SUMIFS(INDIRECT("'DA Injection'!"&amp;SUBSTITUTE(ADDRESS(1,MATCH(A115,INDIRECT("'DA Injection'!"&amp;"2:2"),0)+1),"$1","")&amp;":"&amp;SUBSTITUTE(ADDRESS(1,MATCH(A115,INDIRECT("'DA Injection'!"&amp;"2:2"),0)+1),"$1","")),'DA Injection'!$P:$P,"Plan",'DA Injection'!$G:$G,'Plan Daily PickList'!B115)</f>
        <v>#N/A</v>
      </c>
      <c r="J115" s="298" t="e">
        <f t="shared" ca="1" si="5"/>
        <v>#N/A</v>
      </c>
    </row>
    <row r="116" spans="1:10">
      <c r="A116" s="373">
        <f t="shared" si="1"/>
        <v>43597</v>
      </c>
      <c r="B116" s="203" t="s">
        <v>62</v>
      </c>
      <c r="C116" s="203">
        <f>IFERROR(VLOOKUP(B116,'Code List'!B:J,2,0),"")</f>
        <v>20</v>
      </c>
      <c r="D116" s="204" t="str">
        <f>IFERROR(VLOOKUP(B116,'Code List'!B:J,8,0),"")</f>
        <v>0103-003108</v>
      </c>
      <c r="E116" s="204" t="s">
        <v>925</v>
      </c>
      <c r="F116" s="204" t="str">
        <f>IFERROR(VLOOKUP(B116,'Code List'!B:J,7,0),"")</f>
        <v>ABS</v>
      </c>
      <c r="G116" s="204">
        <v>1</v>
      </c>
      <c r="H116" s="203">
        <f>VLOOKUP(B116,'Code List'!B:J,9,0)</f>
        <v>106</v>
      </c>
      <c r="I116" s="298" t="e">
        <f ca="1">SUMIFS(INDIRECT("'DA Injection'!"&amp;SUBSTITUTE(ADDRESS(1,MATCH(A116,INDIRECT("'DA Injection'!"&amp;"2:2"),0)),"$1","")&amp;":"&amp;SUBSTITUTE(ADDRESS(1,MATCH(A116,INDIRECT("'DA Injection'!"&amp;"2:2"),0)),"$1","")),'DA Injection'!$P:$P,"Plan",'DA Injection'!$G:$G,'Plan Daily PickList'!B116)+SUMIFS(INDIRECT("'DA Injection'!"&amp;SUBSTITUTE(ADDRESS(1,MATCH(A116,INDIRECT("'DA Injection'!"&amp;"2:2"),0)+1),"$1","")&amp;":"&amp;SUBSTITUTE(ADDRESS(1,MATCH(A116,INDIRECT("'DA Injection'!"&amp;"2:2"),0)+1),"$1","")),'DA Injection'!$P:$P,"Plan",'DA Injection'!$G:$G,'Plan Daily PickList'!B116)</f>
        <v>#N/A</v>
      </c>
      <c r="J116" s="298" t="e">
        <f t="shared" ca="1" si="5"/>
        <v>#N/A</v>
      </c>
    </row>
    <row r="117" spans="1:10">
      <c r="A117" s="283">
        <f t="shared" si="1"/>
        <v>43597</v>
      </c>
      <c r="B117" s="282" t="s">
        <v>62</v>
      </c>
      <c r="C117" s="282">
        <f>IFERROR(VLOOKUP(B117,'Code List'!B:J,2,0),"")</f>
        <v>20</v>
      </c>
      <c r="D117" s="205" t="s">
        <v>1026</v>
      </c>
      <c r="E117" s="205" t="s">
        <v>1052</v>
      </c>
      <c r="F117" s="205" t="s">
        <v>1027</v>
      </c>
      <c r="G117" s="205">
        <f>1/30</f>
        <v>3.3333333333333333E-2</v>
      </c>
      <c r="H117" s="201"/>
      <c r="I117" s="284"/>
      <c r="J117" s="284" t="e">
        <f t="shared" ca="1" si="5"/>
        <v>#N/A</v>
      </c>
    </row>
    <row r="118" spans="1:10">
      <c r="A118" s="373">
        <f t="shared" si="1"/>
        <v>43597</v>
      </c>
      <c r="B118" s="203" t="s">
        <v>413</v>
      </c>
      <c r="C118" s="203">
        <f>IFERROR(VLOOKUP(B118,'Code List'!B:J,2,0),"")</f>
        <v>20</v>
      </c>
      <c r="D118" s="204" t="str">
        <f>IFERROR(VLOOKUP(B118,'Code List'!B:J,8,0),"")</f>
        <v>0103-003108</v>
      </c>
      <c r="E118" s="204" t="s">
        <v>925</v>
      </c>
      <c r="F118" s="204" t="str">
        <f>IFERROR(VLOOKUP(B118,'Code List'!B:J,7,0),"")</f>
        <v>ABS/ GP35</v>
      </c>
      <c r="G118" s="204">
        <v>1</v>
      </c>
      <c r="H118" s="203">
        <f>VLOOKUP(B118,'Code List'!B:J,9,0)</f>
        <v>185.2</v>
      </c>
      <c r="I118" s="298" t="e">
        <f ca="1">SUMIFS(INDIRECT("'DA Injection'!"&amp;SUBSTITUTE(ADDRESS(1,MATCH(A118,INDIRECT("'DA Injection'!"&amp;"2:2"),0)),"$1","")&amp;":"&amp;SUBSTITUTE(ADDRESS(1,MATCH(A118,INDIRECT("'DA Injection'!"&amp;"2:2"),0)),"$1","")),'DA Injection'!$P:$P,"Plan",'DA Injection'!$G:$G,'Plan Daily PickList'!B118)+SUMIFS(INDIRECT("'DA Injection'!"&amp;SUBSTITUTE(ADDRESS(1,MATCH(A118,INDIRECT("'DA Injection'!"&amp;"2:2"),0)+1),"$1","")&amp;":"&amp;SUBSTITUTE(ADDRESS(1,MATCH(A118,INDIRECT("'DA Injection'!"&amp;"2:2"),0)+1),"$1","")),'DA Injection'!$P:$P,"Plan",'DA Injection'!$G:$G,'Plan Daily PickList'!B118)</f>
        <v>#N/A</v>
      </c>
      <c r="J118" s="298" t="e">
        <f t="shared" ca="1" si="5"/>
        <v>#N/A</v>
      </c>
    </row>
    <row r="119" spans="1:10">
      <c r="A119" s="283">
        <f t="shared" si="1"/>
        <v>43597</v>
      </c>
      <c r="B119" s="282" t="s">
        <v>413</v>
      </c>
      <c r="C119" s="282">
        <f>IFERROR(VLOOKUP(B119,'Code List'!B:J,2,0),"")</f>
        <v>20</v>
      </c>
      <c r="D119" s="205" t="s">
        <v>1026</v>
      </c>
      <c r="E119" s="205" t="s">
        <v>1052</v>
      </c>
      <c r="F119" s="205" t="s">
        <v>1027</v>
      </c>
      <c r="G119" s="205">
        <f>1/8</f>
        <v>0.125</v>
      </c>
      <c r="H119" s="201"/>
      <c r="I119" s="284"/>
      <c r="J119" s="284" t="e">
        <f t="shared" ca="1" si="5"/>
        <v>#N/A</v>
      </c>
    </row>
    <row r="120" spans="1:10" ht="38.25">
      <c r="A120" s="283">
        <f t="shared" si="1"/>
        <v>43597</v>
      </c>
      <c r="B120" s="282" t="s">
        <v>413</v>
      </c>
      <c r="C120" s="282">
        <f>IFERROR(VLOOKUP(B120,'Code List'!B:J,2,0),"")</f>
        <v>20</v>
      </c>
      <c r="D120" s="205" t="s">
        <v>1031</v>
      </c>
      <c r="E120" s="205" t="s">
        <v>1052</v>
      </c>
      <c r="F120" s="205" t="s">
        <v>1032</v>
      </c>
      <c r="G120" s="205">
        <v>1</v>
      </c>
      <c r="H120" s="201"/>
      <c r="I120" s="284"/>
      <c r="J120" s="284" t="e">
        <f t="shared" ca="1" si="5"/>
        <v>#N/A</v>
      </c>
    </row>
    <row r="121" spans="1:10" hidden="1">
      <c r="A121" s="373">
        <f t="shared" si="1"/>
        <v>43597</v>
      </c>
      <c r="B121" s="203" t="s">
        <v>44</v>
      </c>
      <c r="C121" s="203">
        <f>IFERROR(VLOOKUP(B121,'Code List'!B:J,2,0),"")</f>
        <v>21</v>
      </c>
      <c r="D121" s="204" t="str">
        <f>IFERROR(VLOOKUP(B121,'Code List'!B:J,8,0),"")</f>
        <v>0103-004921</v>
      </c>
      <c r="E121" s="204" t="s">
        <v>925</v>
      </c>
      <c r="F121" s="204" t="str">
        <f>IFERROR(VLOOKUP(B121,'Code List'!B:J,7,0),"")</f>
        <v>GPPS/168N</v>
      </c>
      <c r="G121" s="204">
        <v>1</v>
      </c>
      <c r="H121" s="203">
        <f>VLOOKUP(B121,'Code List'!B:J,9,0)</f>
        <v>15.2</v>
      </c>
      <c r="I121" s="298" t="e">
        <f ca="1">SUMIFS(INDIRECT("'DA Injection'!"&amp;SUBSTITUTE(ADDRESS(1,MATCH(A121,INDIRECT("'DA Injection'!"&amp;"2:2"),0)),"$1","")&amp;":"&amp;SUBSTITUTE(ADDRESS(1,MATCH(A121,INDIRECT("'DA Injection'!"&amp;"2:2"),0)),"$1","")),'DA Injection'!$P:$P,"Plan",'DA Injection'!$G:$G,'Plan Daily PickList'!B121)+SUMIFS(INDIRECT("'DA Injection'!"&amp;SUBSTITUTE(ADDRESS(1,MATCH(A121,INDIRECT("'DA Injection'!"&amp;"2:2"),0)+1),"$1","")&amp;":"&amp;SUBSTITUTE(ADDRESS(1,MATCH(A121,INDIRECT("'DA Injection'!"&amp;"2:2"),0)+1),"$1","")),'DA Injection'!$P:$P,"Plan",'DA Injection'!$G:$G,'Plan Daily PickList'!B121)</f>
        <v>#N/A</v>
      </c>
      <c r="J121" s="298" t="e">
        <f t="shared" ca="1" si="5"/>
        <v>#N/A</v>
      </c>
    </row>
    <row r="122" spans="1:10" hidden="1">
      <c r="A122" s="283">
        <f t="shared" si="1"/>
        <v>43597</v>
      </c>
      <c r="B122" s="282" t="s">
        <v>44</v>
      </c>
      <c r="C122" s="282">
        <f>IFERROR(VLOOKUP(B122,'Code List'!B:J,2,0),"")</f>
        <v>21</v>
      </c>
      <c r="D122" s="205" t="s">
        <v>1026</v>
      </c>
      <c r="E122" s="205" t="s">
        <v>1052</v>
      </c>
      <c r="F122" s="205" t="s">
        <v>1027</v>
      </c>
      <c r="G122" s="205">
        <v>1.6666666666666666E-2</v>
      </c>
      <c r="H122" s="201"/>
      <c r="I122" s="284"/>
      <c r="J122" s="284" t="e">
        <f t="shared" ca="1" si="5"/>
        <v>#N/A</v>
      </c>
    </row>
    <row r="123" spans="1:10" ht="25.5" hidden="1">
      <c r="A123" s="283">
        <f t="shared" si="1"/>
        <v>43597</v>
      </c>
      <c r="B123" s="282" t="s">
        <v>44</v>
      </c>
      <c r="C123" s="282">
        <f>IFERROR(VLOOKUP(B123,'Code List'!B:J,2,0),"")</f>
        <v>21</v>
      </c>
      <c r="D123" s="205" t="s">
        <v>1028</v>
      </c>
      <c r="E123" s="205" t="s">
        <v>1052</v>
      </c>
      <c r="F123" s="205" t="s">
        <v>1029</v>
      </c>
      <c r="G123" s="205">
        <v>1.6666666666666666E-2</v>
      </c>
      <c r="H123" s="201"/>
      <c r="I123" s="284"/>
      <c r="J123" s="284" t="e">
        <f t="shared" ca="1" si="5"/>
        <v>#N/A</v>
      </c>
    </row>
    <row r="124" spans="1:10" hidden="1">
      <c r="A124" s="373">
        <f t="shared" si="1"/>
        <v>43597</v>
      </c>
      <c r="B124" s="203" t="s">
        <v>67</v>
      </c>
      <c r="C124" s="203">
        <f>IFERROR(VLOOKUP(B124,'Code List'!B:J,2,0),"")</f>
        <v>22</v>
      </c>
      <c r="D124" s="204" t="str">
        <f>IFERROR(VLOOKUP(B124,'Code List'!B:J,8,0),"")</f>
        <v>0103-011218</v>
      </c>
      <c r="E124" s="204" t="s">
        <v>925</v>
      </c>
      <c r="F124" s="204" t="str">
        <f>IFERROR(VLOOKUP(B124,'Code List'!B:J,7,0),"")</f>
        <v>ABS</v>
      </c>
      <c r="G124" s="204">
        <v>1</v>
      </c>
      <c r="H124" s="203">
        <f>VLOOKUP(B124,'Code List'!B:J,9,0)</f>
        <v>303</v>
      </c>
      <c r="I124" s="298" t="e">
        <f ca="1">SUMIFS(INDIRECT("'DA Injection'!"&amp;SUBSTITUTE(ADDRESS(1,MATCH(A124,INDIRECT("'DA Injection'!"&amp;"2:2"),0)),"$1","")&amp;":"&amp;SUBSTITUTE(ADDRESS(1,MATCH(A124,INDIRECT("'DA Injection'!"&amp;"2:2"),0)),"$1","")),'DA Injection'!$P:$P,"Plan",'DA Injection'!$G:$G,'Plan Daily PickList'!B124)+SUMIFS(INDIRECT("'DA Injection'!"&amp;SUBSTITUTE(ADDRESS(1,MATCH(A124,INDIRECT("'DA Injection'!"&amp;"2:2"),0)+1),"$1","")&amp;":"&amp;SUBSTITUTE(ADDRESS(1,MATCH(A124,INDIRECT("'DA Injection'!"&amp;"2:2"),0)+1),"$1","")),'DA Injection'!$P:$P,"Plan",'DA Injection'!$G:$G,'Plan Daily PickList'!B124)</f>
        <v>#N/A</v>
      </c>
      <c r="J124" s="298" t="e">
        <f t="shared" ca="1" si="5"/>
        <v>#N/A</v>
      </c>
    </row>
    <row r="125" spans="1:10" ht="25.5" hidden="1">
      <c r="A125" s="283">
        <f t="shared" si="1"/>
        <v>43597</v>
      </c>
      <c r="B125" s="282" t="s">
        <v>67</v>
      </c>
      <c r="C125" s="282">
        <f>IFERROR(VLOOKUP(B125,'Code List'!B:J,2,0),"")</f>
        <v>22</v>
      </c>
      <c r="D125" s="205" t="s">
        <v>1033</v>
      </c>
      <c r="E125" s="205" t="s">
        <v>1052</v>
      </c>
      <c r="F125" s="205" t="s">
        <v>1034</v>
      </c>
      <c r="G125" s="205">
        <v>1</v>
      </c>
      <c r="H125" s="201"/>
      <c r="I125" s="284"/>
      <c r="J125" s="284" t="e">
        <f t="shared" ca="1" si="5"/>
        <v>#N/A</v>
      </c>
    </row>
    <row r="126" spans="1:10" hidden="1">
      <c r="A126" s="373">
        <f t="shared" si="1"/>
        <v>43597</v>
      </c>
      <c r="B126" s="203" t="s">
        <v>255</v>
      </c>
      <c r="C126" s="203">
        <f>IFERROR(VLOOKUP(B126,'Code List'!B:J,2,0),"")</f>
        <v>22</v>
      </c>
      <c r="D126" s="204" t="str">
        <f>IFERROR(VLOOKUP(B126,'Code List'!B:J,8,0),"")</f>
        <v>0103-010365</v>
      </c>
      <c r="E126" s="204" t="s">
        <v>925</v>
      </c>
      <c r="F126" s="204" t="str">
        <f>IFERROR(VLOOKUP(B126,'Code List'!B:J,7,0),"")</f>
        <v>ABS</v>
      </c>
      <c r="G126" s="204">
        <v>1</v>
      </c>
      <c r="H126" s="203">
        <f>VLOOKUP(B126,'Code List'!B:J,9,0)</f>
        <v>303</v>
      </c>
      <c r="I126" s="298" t="e">
        <f ca="1">SUMIFS(INDIRECT("'DA Injection'!"&amp;SUBSTITUTE(ADDRESS(1,MATCH(A126,INDIRECT("'DA Injection'!"&amp;"2:2"),0)),"$1","")&amp;":"&amp;SUBSTITUTE(ADDRESS(1,MATCH(A126,INDIRECT("'DA Injection'!"&amp;"2:2"),0)),"$1","")),'DA Injection'!$P:$P,"Plan",'DA Injection'!$G:$G,'Plan Daily PickList'!B126)+SUMIFS(INDIRECT("'DA Injection'!"&amp;SUBSTITUTE(ADDRESS(1,MATCH(A126,INDIRECT("'DA Injection'!"&amp;"2:2"),0)+1),"$1","")&amp;":"&amp;SUBSTITUTE(ADDRESS(1,MATCH(A126,INDIRECT("'DA Injection'!"&amp;"2:2"),0)+1),"$1","")),'DA Injection'!$P:$P,"Plan",'DA Injection'!$G:$G,'Plan Daily PickList'!B126)</f>
        <v>#N/A</v>
      </c>
      <c r="J126" s="298" t="e">
        <f t="shared" ca="1" si="5"/>
        <v>#N/A</v>
      </c>
    </row>
    <row r="127" spans="1:10" ht="25.5" hidden="1">
      <c r="A127" s="283">
        <f t="shared" si="1"/>
        <v>43597</v>
      </c>
      <c r="B127" s="282" t="s">
        <v>255</v>
      </c>
      <c r="C127" s="282">
        <f>IFERROR(VLOOKUP(B127,'Code List'!B:J,2,0),"")</f>
        <v>22</v>
      </c>
      <c r="D127" s="205" t="s">
        <v>1033</v>
      </c>
      <c r="E127" s="205" t="s">
        <v>1052</v>
      </c>
      <c r="F127" s="205" t="s">
        <v>1034</v>
      </c>
      <c r="G127" s="205">
        <v>1</v>
      </c>
      <c r="H127" s="201"/>
      <c r="I127" s="284"/>
      <c r="J127" s="284" t="e">
        <f t="shared" ca="1" si="5"/>
        <v>#N/A</v>
      </c>
    </row>
    <row r="128" spans="1:10" hidden="1">
      <c r="A128" s="373">
        <f t="shared" si="1"/>
        <v>43597</v>
      </c>
      <c r="B128" s="203" t="s">
        <v>48</v>
      </c>
      <c r="C128" s="203">
        <f>IFERROR(VLOOKUP(B128,'Code List'!B:J,2,0),"")</f>
        <v>22</v>
      </c>
      <c r="D128" s="204" t="str">
        <f>IFERROR(VLOOKUP(B128,'Code List'!B:J,8,0),"")</f>
        <v>0103-010366</v>
      </c>
      <c r="E128" s="204" t="s">
        <v>925</v>
      </c>
      <c r="F128" s="204" t="str">
        <f>IFERROR(VLOOKUP(B128,'Code List'!B:J,7,0),"")</f>
        <v>ABS/GP35</v>
      </c>
      <c r="G128" s="204">
        <v>1</v>
      </c>
      <c r="H128" s="203">
        <f>VLOOKUP(B128,'Code List'!B:J,9,0)</f>
        <v>303</v>
      </c>
      <c r="I128" s="298" t="e">
        <f ca="1">SUMIFS(INDIRECT("'DA Injection'!"&amp;SUBSTITUTE(ADDRESS(1,MATCH(A128,INDIRECT("'DA Injection'!"&amp;"2:2"),0)),"$1","")&amp;":"&amp;SUBSTITUTE(ADDRESS(1,MATCH(A128,INDIRECT("'DA Injection'!"&amp;"2:2"),0)),"$1","")),'DA Injection'!$P:$P,"Plan",'DA Injection'!$G:$G,'Plan Daily PickList'!B128)+SUMIFS(INDIRECT("'DA Injection'!"&amp;SUBSTITUTE(ADDRESS(1,MATCH(A128,INDIRECT("'DA Injection'!"&amp;"2:2"),0)+1),"$1","")&amp;":"&amp;SUBSTITUTE(ADDRESS(1,MATCH(A128,INDIRECT("'DA Injection'!"&amp;"2:2"),0)+1),"$1","")),'DA Injection'!$P:$P,"Plan",'DA Injection'!$G:$G,'Plan Daily PickList'!B128)</f>
        <v>#N/A</v>
      </c>
      <c r="J128" s="298" t="e">
        <f t="shared" ca="1" si="5"/>
        <v>#N/A</v>
      </c>
    </row>
    <row r="129" spans="1:10" ht="25.5" hidden="1">
      <c r="A129" s="283">
        <f t="shared" si="1"/>
        <v>43597</v>
      </c>
      <c r="B129" s="282" t="s">
        <v>48</v>
      </c>
      <c r="C129" s="282">
        <f>IFERROR(VLOOKUP(B129,'Code List'!B:J,2,0),"")</f>
        <v>22</v>
      </c>
      <c r="D129" s="205" t="s">
        <v>1033</v>
      </c>
      <c r="E129" s="205" t="s">
        <v>1052</v>
      </c>
      <c r="F129" s="205" t="s">
        <v>1034</v>
      </c>
      <c r="G129" s="205">
        <v>1</v>
      </c>
      <c r="H129" s="201"/>
      <c r="I129" s="284"/>
      <c r="J129" s="284" t="e">
        <f t="shared" ca="1" si="5"/>
        <v>#N/A</v>
      </c>
    </row>
    <row r="130" spans="1:10">
      <c r="A130" s="373">
        <f t="shared" si="1"/>
        <v>43597</v>
      </c>
      <c r="B130" s="203" t="s">
        <v>69</v>
      </c>
      <c r="C130" s="203">
        <f>IFERROR(VLOOKUP(B130,'Code List'!B:J,2,0),"")</f>
        <v>22</v>
      </c>
      <c r="D130" s="204" t="str">
        <f>IFERROR(VLOOKUP(B130,'Code List'!B:J,8,0),"")</f>
        <v>0103-010859T</v>
      </c>
      <c r="E130" s="204" t="s">
        <v>925</v>
      </c>
      <c r="F130" s="204" t="str">
        <f>IFERROR(VLOOKUP(B130,'Code List'!B:J,7,0),"")</f>
        <v>ABS/'HG0760GP</v>
      </c>
      <c r="G130" s="204">
        <v>1</v>
      </c>
      <c r="H130" s="203">
        <f>VLOOKUP(B130,'Code List'!B:J,9,0)</f>
        <v>303.8</v>
      </c>
      <c r="I130" s="298" t="e">
        <f ca="1">SUMIFS(INDIRECT("'DA Injection'!"&amp;SUBSTITUTE(ADDRESS(1,MATCH(A130,INDIRECT("'DA Injection'!"&amp;"2:2"),0)),"$1","")&amp;":"&amp;SUBSTITUTE(ADDRESS(1,MATCH(A130,INDIRECT("'DA Injection'!"&amp;"2:2"),0)),"$1","")),'DA Injection'!$P:$P,"Plan",'DA Injection'!$G:$G,'Plan Daily PickList'!B130)+SUMIFS(INDIRECT("'DA Injection'!"&amp;SUBSTITUTE(ADDRESS(1,MATCH(A130,INDIRECT("'DA Injection'!"&amp;"2:2"),0)+1),"$1","")&amp;":"&amp;SUBSTITUTE(ADDRESS(1,MATCH(A130,INDIRECT("'DA Injection'!"&amp;"2:2"),0)+1),"$1","")),'DA Injection'!$P:$P,"Plan",'DA Injection'!$G:$G,'Plan Daily PickList'!B130)</f>
        <v>#N/A</v>
      </c>
      <c r="J130" s="298" t="e">
        <f t="shared" ca="1" si="5"/>
        <v>#N/A</v>
      </c>
    </row>
    <row r="131" spans="1:10" ht="25.5">
      <c r="A131" s="283">
        <f t="shared" si="1"/>
        <v>43597</v>
      </c>
      <c r="B131" s="282" t="s">
        <v>69</v>
      </c>
      <c r="C131" s="282">
        <f>IFERROR(VLOOKUP(B131,'Code List'!B:J,2,0),"")</f>
        <v>22</v>
      </c>
      <c r="D131" s="205" t="s">
        <v>1033</v>
      </c>
      <c r="E131" s="205" t="s">
        <v>1052</v>
      </c>
      <c r="F131" s="205" t="s">
        <v>1034</v>
      </c>
      <c r="G131" s="205">
        <v>1</v>
      </c>
      <c r="H131" s="201"/>
      <c r="I131" s="284"/>
      <c r="J131" s="284" t="e">
        <f t="shared" ca="1" si="5"/>
        <v>#N/A</v>
      </c>
    </row>
    <row r="132" spans="1:10" ht="25.5" hidden="1">
      <c r="A132" s="373">
        <f t="shared" si="1"/>
        <v>43597</v>
      </c>
      <c r="B132" s="203" t="s">
        <v>64</v>
      </c>
      <c r="C132" s="203">
        <f>IFERROR(VLOOKUP(B132,'Code List'!B:J,2,0),"")</f>
        <v>24</v>
      </c>
      <c r="D132" s="204" t="str">
        <f>IFERROR(VLOOKUP(B132,'Code List'!B:J,8,0),"")</f>
        <v xml:space="preserve">0103-001846
0103-002777 </v>
      </c>
      <c r="E132" s="204" t="s">
        <v>925</v>
      </c>
      <c r="F132" s="204" t="str">
        <f>IFERROR(VLOOKUP(B132,'Code List'!B:J,7,0),"")</f>
        <v>PP+MB</v>
      </c>
      <c r="G132" s="204">
        <v>0.96</v>
      </c>
      <c r="H132" s="203">
        <f>VLOOKUP(B132,'Code List'!B:J,9,0)</f>
        <v>401.8</v>
      </c>
      <c r="I132" s="298" t="e">
        <f ca="1">SUMIFS(INDIRECT("'DA Injection'!"&amp;SUBSTITUTE(ADDRESS(1,MATCH(A132,INDIRECT("'DA Injection'!"&amp;"2:2"),0)),"$1","")&amp;":"&amp;SUBSTITUTE(ADDRESS(1,MATCH(A132,INDIRECT("'DA Injection'!"&amp;"2:2"),0)),"$1","")),'DA Injection'!$P:$P,"Plan",'DA Injection'!$G:$G,'Plan Daily PickList'!B132)+SUMIFS(INDIRECT("'DA Injection'!"&amp;SUBSTITUTE(ADDRESS(1,MATCH(A132,INDIRECT("'DA Injection'!"&amp;"2:2"),0)+1),"$1","")&amp;":"&amp;SUBSTITUTE(ADDRESS(1,MATCH(A132,INDIRECT("'DA Injection'!"&amp;"2:2"),0)+1),"$1","")),'DA Injection'!$P:$P,"Plan",'DA Injection'!$G:$G,'Plan Daily PickList'!B132)</f>
        <v>#N/A</v>
      </c>
      <c r="J132" s="298" t="e">
        <f t="shared" ref="J132:J180" ca="1" si="6">IF(OR(E132="Resin",E132="Mix Resin"),I132*H132*G132,IF(E132="Material",G132*INDIRECT("I"&amp;MATCH(B132,B:B,0)),"No Data"))</f>
        <v>#N/A</v>
      </c>
    </row>
    <row r="133" spans="1:10" hidden="1">
      <c r="A133" s="283">
        <f t="shared" si="1"/>
        <v>43597</v>
      </c>
      <c r="B133" s="282" t="s">
        <v>64</v>
      </c>
      <c r="C133" s="282"/>
      <c r="D133" s="205" t="s">
        <v>982</v>
      </c>
      <c r="E133" s="205" t="s">
        <v>1054</v>
      </c>
      <c r="F133" s="205"/>
      <c r="G133" s="205">
        <v>0.04</v>
      </c>
      <c r="H133" s="201">
        <f>VLOOKUP(B133,'Code List'!B:J,9,0)</f>
        <v>401.8</v>
      </c>
      <c r="I133" s="284" t="e">
        <f ca="1">SUMIFS(INDIRECT("'DA Injection'!"&amp;SUBSTITUTE(ADDRESS(1,MATCH(A133,INDIRECT("'DA Injection'!"&amp;"2:2"),0)),"$1","")&amp;":"&amp;SUBSTITUTE(ADDRESS(1,MATCH(A133,INDIRECT("'DA Injection'!"&amp;"2:2"),0)),"$1","")),'DA Injection'!$P:$P,"Plan",'DA Injection'!$G:$G,'Plan Daily PickList'!B133)+SUMIFS(INDIRECT("'DA Injection'!"&amp;SUBSTITUTE(ADDRESS(1,MATCH(A133,INDIRECT("'DA Injection'!"&amp;"2:2"),0)+1),"$1","")&amp;":"&amp;SUBSTITUTE(ADDRESS(1,MATCH(A133,INDIRECT("'DA Injection'!"&amp;"2:2"),0)+1),"$1","")),'DA Injection'!$P:$P,"Plan",'DA Injection'!$G:$G,'Plan Daily PickList'!B133)</f>
        <v>#N/A</v>
      </c>
      <c r="J133" s="284" t="e">
        <f t="shared" ca="1" si="6"/>
        <v>#N/A</v>
      </c>
    </row>
    <row r="134" spans="1:10" hidden="1">
      <c r="A134" s="283">
        <f t="shared" si="1"/>
        <v>43597</v>
      </c>
      <c r="B134" s="282" t="s">
        <v>64</v>
      </c>
      <c r="C134" s="282">
        <f>IFERROR(VLOOKUP(B134,'Code List'!B:J,2,0),"")</f>
        <v>24</v>
      </c>
      <c r="D134" s="205" t="s">
        <v>1026</v>
      </c>
      <c r="E134" s="205" t="s">
        <v>1052</v>
      </c>
      <c r="F134" s="205" t="s">
        <v>1027</v>
      </c>
      <c r="G134" s="205">
        <f>1/10</f>
        <v>0.1</v>
      </c>
      <c r="H134" s="201"/>
      <c r="I134" s="284"/>
      <c r="J134" s="284" t="e">
        <f t="shared" ca="1" si="6"/>
        <v>#N/A</v>
      </c>
    </row>
    <row r="135" spans="1:10" hidden="1">
      <c r="A135" s="373">
        <f t="shared" si="1"/>
        <v>43597</v>
      </c>
      <c r="B135" s="203" t="s">
        <v>98</v>
      </c>
      <c r="C135" s="203">
        <f>IFERROR(VLOOKUP(B135,'Code List'!B:J,2,0),"")</f>
        <v>42</v>
      </c>
      <c r="D135" s="204" t="str">
        <f>IFERROR(VLOOKUP(B135,'Code List'!B:J,8,0),"")</f>
        <v>0103-003138</v>
      </c>
      <c r="E135" s="204" t="s">
        <v>925</v>
      </c>
      <c r="F135" s="204" t="str">
        <f>IFERROR(VLOOKUP(B135,'Code List'!B:J,7,0),"")</f>
        <v>ABS/'HG-0760GP</v>
      </c>
      <c r="G135" s="204">
        <v>1</v>
      </c>
      <c r="H135" s="203">
        <f>VLOOKUP(B135,'Code List'!B:J,9,0)</f>
        <v>101.9</v>
      </c>
      <c r="I135" s="298" t="e">
        <f ca="1">SUMIFS(INDIRECT("'DA Injection'!"&amp;SUBSTITUTE(ADDRESS(1,MATCH(A135,INDIRECT("'DA Injection'!"&amp;"2:2"),0)),"$1","")&amp;":"&amp;SUBSTITUTE(ADDRESS(1,MATCH(A135,INDIRECT("'DA Injection'!"&amp;"2:2"),0)),"$1","")),'DA Injection'!$P:$P,"Plan",'DA Injection'!$G:$G,'Plan Daily PickList'!B135)+SUMIFS(INDIRECT("'DA Injection'!"&amp;SUBSTITUTE(ADDRESS(1,MATCH(A135,INDIRECT("'DA Injection'!"&amp;"2:2"),0)+1),"$1","")&amp;":"&amp;SUBSTITUTE(ADDRESS(1,MATCH(A135,INDIRECT("'DA Injection'!"&amp;"2:2"),0)+1),"$1","")),'DA Injection'!$P:$P,"Plan",'DA Injection'!$G:$G,'Plan Daily PickList'!B135)</f>
        <v>#N/A</v>
      </c>
      <c r="J135" s="298" t="e">
        <f t="shared" ca="1" si="6"/>
        <v>#N/A</v>
      </c>
    </row>
    <row r="136" spans="1:10" hidden="1">
      <c r="A136" s="283">
        <f t="shared" si="1"/>
        <v>43597</v>
      </c>
      <c r="B136" s="282" t="s">
        <v>98</v>
      </c>
      <c r="C136" s="282">
        <f>IFERROR(VLOOKUP(B136,'Code List'!B:J,2,0),"")</f>
        <v>42</v>
      </c>
      <c r="D136" s="205" t="s">
        <v>1026</v>
      </c>
      <c r="E136" s="205" t="s">
        <v>1052</v>
      </c>
      <c r="F136" s="205" t="s">
        <v>1027</v>
      </c>
      <c r="G136" s="205">
        <f>1/14</f>
        <v>7.1428571428571425E-2</v>
      </c>
      <c r="H136" s="205"/>
      <c r="I136" s="284"/>
      <c r="J136" s="284" t="e">
        <f t="shared" ca="1" si="6"/>
        <v>#N/A</v>
      </c>
    </row>
    <row r="137" spans="1:10" ht="25.5" hidden="1">
      <c r="A137" s="283">
        <f t="shared" si="1"/>
        <v>43597</v>
      </c>
      <c r="B137" s="282" t="s">
        <v>98</v>
      </c>
      <c r="C137" s="282">
        <f>IFERROR(VLOOKUP(B137,'Code List'!B:J,2,0),"")</f>
        <v>42</v>
      </c>
      <c r="D137" s="205" t="s">
        <v>1033</v>
      </c>
      <c r="E137" s="205" t="s">
        <v>1052</v>
      </c>
      <c r="F137" s="205" t="s">
        <v>1034</v>
      </c>
      <c r="G137" s="205">
        <v>1</v>
      </c>
      <c r="H137" s="205"/>
      <c r="I137" s="284"/>
      <c r="J137" s="284" t="e">
        <f t="shared" ca="1" si="6"/>
        <v>#N/A</v>
      </c>
    </row>
    <row r="138" spans="1:10" hidden="1">
      <c r="A138" s="373">
        <f t="shared" si="1"/>
        <v>43597</v>
      </c>
      <c r="B138" s="203" t="s">
        <v>52</v>
      </c>
      <c r="C138" s="203">
        <f>IFERROR(VLOOKUP(B138,'Code List'!B:J,2,0),"")</f>
        <v>25</v>
      </c>
      <c r="D138" s="204" t="str">
        <f>IFERROR(VLOOKUP(B138,'Code List'!B:J,8,0),"")</f>
        <v>0103-000990</v>
      </c>
      <c r="E138" s="204" t="s">
        <v>925</v>
      </c>
      <c r="F138" s="204" t="str">
        <f>IFERROR(VLOOKUP(B138,'Code List'!B:J,7,0),"")</f>
        <v>ABS</v>
      </c>
      <c r="G138" s="204">
        <v>1</v>
      </c>
      <c r="H138" s="203">
        <f>VLOOKUP(B138,'Code List'!B:J,9,0)</f>
        <v>449</v>
      </c>
      <c r="I138" s="298" t="e">
        <f ca="1">SUMIFS(INDIRECT("'DA Injection'!"&amp;SUBSTITUTE(ADDRESS(1,MATCH(A138,INDIRECT("'DA Injection'!"&amp;"2:2"),0)),"$1","")&amp;":"&amp;SUBSTITUTE(ADDRESS(1,MATCH(A138,INDIRECT("'DA Injection'!"&amp;"2:2"),0)),"$1","")),'DA Injection'!$P:$P,"Plan",'DA Injection'!$G:$G,'Plan Daily PickList'!B138)+SUMIFS(INDIRECT("'DA Injection'!"&amp;SUBSTITUTE(ADDRESS(1,MATCH(A138,INDIRECT("'DA Injection'!"&amp;"2:2"),0)+1),"$1","")&amp;":"&amp;SUBSTITUTE(ADDRESS(1,MATCH(A138,INDIRECT("'DA Injection'!"&amp;"2:2"),0)+1),"$1","")),'DA Injection'!$P:$P,"Plan",'DA Injection'!$G:$G,'Plan Daily PickList'!B138)</f>
        <v>#N/A</v>
      </c>
      <c r="J138" s="298" t="e">
        <f t="shared" ca="1" si="6"/>
        <v>#N/A</v>
      </c>
    </row>
    <row r="139" spans="1:10" hidden="1">
      <c r="A139" s="373">
        <f t="shared" si="1"/>
        <v>43597</v>
      </c>
      <c r="B139" s="203" t="s">
        <v>171</v>
      </c>
      <c r="C139" s="203">
        <f>IFERROR(VLOOKUP(B139,'Code List'!B:J,2,0),"")</f>
        <v>26</v>
      </c>
      <c r="D139" s="204" t="str">
        <f>IFERROR(VLOOKUP(B139,'Code List'!B:J,8,0),"")</f>
        <v>0103-004921</v>
      </c>
      <c r="E139" s="204" t="s">
        <v>925</v>
      </c>
      <c r="F139" s="204" t="str">
        <f>IFERROR(VLOOKUP(B139,'Code List'!B:J,7,0),"")</f>
        <v>GPPS/168N</v>
      </c>
      <c r="G139" s="204">
        <v>1</v>
      </c>
      <c r="H139" s="203">
        <f>VLOOKUP(B139,'Code List'!B:J,9,0)</f>
        <v>404</v>
      </c>
      <c r="I139" s="298" t="e">
        <f ca="1">SUMIFS(INDIRECT("'DA Injection'!"&amp;SUBSTITUTE(ADDRESS(1,MATCH(A139,INDIRECT("'DA Injection'!"&amp;"2:2"),0)),"$1","")&amp;":"&amp;SUBSTITUTE(ADDRESS(1,MATCH(A139,INDIRECT("'DA Injection'!"&amp;"2:2"),0)),"$1","")),'DA Injection'!$P:$P,"Plan",'DA Injection'!$G:$G,'Plan Daily PickList'!B139)+SUMIFS(INDIRECT("'DA Injection'!"&amp;SUBSTITUTE(ADDRESS(1,MATCH(A139,INDIRECT("'DA Injection'!"&amp;"2:2"),0)+1),"$1","")&amp;":"&amp;SUBSTITUTE(ADDRESS(1,MATCH(A139,INDIRECT("'DA Injection'!"&amp;"2:2"),0)+1),"$1","")),'DA Injection'!$P:$P,"Plan",'DA Injection'!$G:$G,'Plan Daily PickList'!B139)</f>
        <v>#N/A</v>
      </c>
      <c r="J139" s="298" t="e">
        <f t="shared" ca="1" si="6"/>
        <v>#N/A</v>
      </c>
    </row>
    <row r="140" spans="1:10" hidden="1">
      <c r="A140" s="283">
        <f t="shared" si="1"/>
        <v>43597</v>
      </c>
      <c r="B140" s="282" t="s">
        <v>171</v>
      </c>
      <c r="C140" s="282">
        <f>IFERROR(VLOOKUP(B140,'Code List'!B:J,2,0),"")</f>
        <v>26</v>
      </c>
      <c r="D140" s="205" t="s">
        <v>1026</v>
      </c>
      <c r="E140" s="205" t="s">
        <v>1052</v>
      </c>
      <c r="F140" s="205" t="s">
        <v>1027</v>
      </c>
      <c r="G140" s="205">
        <f>1/7</f>
        <v>0.14285714285714285</v>
      </c>
      <c r="H140" s="201"/>
      <c r="I140" s="284"/>
      <c r="J140" s="284" t="e">
        <f t="shared" ca="1" si="6"/>
        <v>#N/A</v>
      </c>
    </row>
    <row r="141" spans="1:10" ht="25.5" hidden="1">
      <c r="A141" s="283">
        <f t="shared" si="1"/>
        <v>43597</v>
      </c>
      <c r="B141" s="282" t="s">
        <v>171</v>
      </c>
      <c r="C141" s="282">
        <f>IFERROR(VLOOKUP(B141,'Code List'!B:J,2,0),"")</f>
        <v>26</v>
      </c>
      <c r="D141" s="205" t="s">
        <v>1028</v>
      </c>
      <c r="E141" s="205" t="s">
        <v>1052</v>
      </c>
      <c r="F141" s="205" t="s">
        <v>1029</v>
      </c>
      <c r="G141" s="205">
        <v>1</v>
      </c>
      <c r="H141" s="201"/>
      <c r="I141" s="284"/>
      <c r="J141" s="284" t="e">
        <f t="shared" ca="1" si="6"/>
        <v>#N/A</v>
      </c>
    </row>
    <row r="142" spans="1:10" hidden="1">
      <c r="A142" s="373">
        <f t="shared" si="1"/>
        <v>43597</v>
      </c>
      <c r="B142" s="203" t="s">
        <v>172</v>
      </c>
      <c r="C142" s="203">
        <f>IFERROR(VLOOKUP(B142,'Code List'!B:J,2,0),"")</f>
        <v>26</v>
      </c>
      <c r="D142" s="204" t="str">
        <f>IFERROR(VLOOKUP(B142,'Code List'!B:J,8,0),"")</f>
        <v>0103-004921</v>
      </c>
      <c r="E142" s="204" t="s">
        <v>925</v>
      </c>
      <c r="F142" s="204" t="str">
        <f>IFERROR(VLOOKUP(B142,'Code List'!B:J,7,0),"")</f>
        <v>GPPS/147F</v>
      </c>
      <c r="G142" s="204">
        <v>1</v>
      </c>
      <c r="H142" s="203">
        <f>VLOOKUP(B142,'Code List'!B:J,9,0)</f>
        <v>336</v>
      </c>
      <c r="I142" s="298" t="e">
        <f ca="1">SUMIFS(INDIRECT("'DA Injection'!"&amp;SUBSTITUTE(ADDRESS(1,MATCH(A142,INDIRECT("'DA Injection'!"&amp;"2:2"),0)),"$1","")&amp;":"&amp;SUBSTITUTE(ADDRESS(1,MATCH(A142,INDIRECT("'DA Injection'!"&amp;"2:2"),0)),"$1","")),'DA Injection'!$P:$P,"Plan",'DA Injection'!$G:$G,'Plan Daily PickList'!B142)+SUMIFS(INDIRECT("'DA Injection'!"&amp;SUBSTITUTE(ADDRESS(1,MATCH(A142,INDIRECT("'DA Injection'!"&amp;"2:2"),0)+1),"$1","")&amp;":"&amp;SUBSTITUTE(ADDRESS(1,MATCH(A142,INDIRECT("'DA Injection'!"&amp;"2:2"),0)+1),"$1","")),'DA Injection'!$P:$P,"Plan",'DA Injection'!$G:$G,'Plan Daily PickList'!B142)</f>
        <v>#N/A</v>
      </c>
      <c r="J142" s="298" t="e">
        <f t="shared" ca="1" si="6"/>
        <v>#N/A</v>
      </c>
    </row>
    <row r="143" spans="1:10" hidden="1">
      <c r="A143" s="283">
        <f t="shared" si="1"/>
        <v>43597</v>
      </c>
      <c r="B143" s="282" t="s">
        <v>172</v>
      </c>
      <c r="C143" s="282">
        <f>IFERROR(VLOOKUP(B143,'Code List'!B:J,2,0),"")</f>
        <v>26</v>
      </c>
      <c r="D143" s="205" t="s">
        <v>1026</v>
      </c>
      <c r="E143" s="205" t="s">
        <v>1052</v>
      </c>
      <c r="F143" s="205" t="s">
        <v>1027</v>
      </c>
      <c r="G143" s="205">
        <v>0.2</v>
      </c>
      <c r="H143" s="201"/>
      <c r="I143" s="284"/>
      <c r="J143" s="284" t="e">
        <f t="shared" ca="1" si="6"/>
        <v>#N/A</v>
      </c>
    </row>
    <row r="144" spans="1:10" hidden="1">
      <c r="A144" s="283">
        <f t="shared" ref="A144" si="7">$B$1</f>
        <v>43597</v>
      </c>
      <c r="B144" s="282" t="s">
        <v>172</v>
      </c>
      <c r="C144" s="282">
        <f>IFERROR(VLOOKUP(B144,'Code List'!B:J,2,0),"")</f>
        <v>26</v>
      </c>
      <c r="D144" s="205" t="s">
        <v>1035</v>
      </c>
      <c r="E144" s="205" t="s">
        <v>1052</v>
      </c>
      <c r="F144" s="205" t="s">
        <v>1036</v>
      </c>
      <c r="G144" s="372">
        <v>30</v>
      </c>
      <c r="H144" s="201">
        <v>5</v>
      </c>
      <c r="I144" s="284"/>
      <c r="J144" s="374" t="e">
        <f t="shared" ca="1" si="6"/>
        <v>#N/A</v>
      </c>
    </row>
    <row r="145" spans="1:10" hidden="1">
      <c r="A145" s="373">
        <f t="shared" ref="A145:A180" si="8">$B$1</f>
        <v>43597</v>
      </c>
      <c r="B145" s="203" t="s">
        <v>187</v>
      </c>
      <c r="C145" s="203">
        <f>IFERROR(VLOOKUP(B145,'Code List'!B:J,2,0),"")</f>
        <v>26</v>
      </c>
      <c r="D145" s="204" t="str">
        <f>IFERROR(VLOOKUP(B145,'Code List'!B:J,8,0),"")</f>
        <v>0103-004921</v>
      </c>
      <c r="E145" s="204" t="s">
        <v>925</v>
      </c>
      <c r="F145" s="204" t="str">
        <f>IFERROR(VLOOKUP(B145,'Code List'!B:J,7,0),"")</f>
        <v>GPPS/147F</v>
      </c>
      <c r="G145" s="204">
        <v>1</v>
      </c>
      <c r="H145" s="203">
        <f>VLOOKUP(B145,'Code List'!B:J,9,0)</f>
        <v>489</v>
      </c>
      <c r="I145" s="298" t="e">
        <f ca="1">SUMIFS(INDIRECT("'DA Injection'!"&amp;SUBSTITUTE(ADDRESS(1,MATCH(A145,INDIRECT("'DA Injection'!"&amp;"2:2"),0)),"$1","")&amp;":"&amp;SUBSTITUTE(ADDRESS(1,MATCH(A145,INDIRECT("'DA Injection'!"&amp;"2:2"),0)),"$1","")),'DA Injection'!$P:$P,"Plan",'DA Injection'!$G:$G,'Plan Daily PickList'!B145)+SUMIFS(INDIRECT("'DA Injection'!"&amp;SUBSTITUTE(ADDRESS(1,MATCH(A145,INDIRECT("'DA Injection'!"&amp;"2:2"),0)+1),"$1","")&amp;":"&amp;SUBSTITUTE(ADDRESS(1,MATCH(A145,INDIRECT("'DA Injection'!"&amp;"2:2"),0)+1),"$1","")),'DA Injection'!$P:$P,"Plan",'DA Injection'!$G:$G,'Plan Daily PickList'!B145)</f>
        <v>#N/A</v>
      </c>
      <c r="J145" s="298" t="e">
        <f t="shared" ca="1" si="6"/>
        <v>#N/A</v>
      </c>
    </row>
    <row r="146" spans="1:10" hidden="1">
      <c r="A146" s="283">
        <f t="shared" si="8"/>
        <v>43597</v>
      </c>
      <c r="B146" s="282" t="s">
        <v>187</v>
      </c>
      <c r="C146" s="282">
        <f>IFERROR(VLOOKUP(B146,'Code List'!B:J,2,0),"")</f>
        <v>26</v>
      </c>
      <c r="D146" s="205" t="s">
        <v>1026</v>
      </c>
      <c r="E146" s="205" t="s">
        <v>1052</v>
      </c>
      <c r="F146" s="205" t="s">
        <v>1027</v>
      </c>
      <c r="G146" s="205">
        <v>0.33333333333333331</v>
      </c>
      <c r="H146" s="201"/>
      <c r="I146" s="284"/>
      <c r="J146" s="284" t="e">
        <f t="shared" ca="1" si="6"/>
        <v>#N/A</v>
      </c>
    </row>
    <row r="147" spans="1:10" ht="25.5" hidden="1">
      <c r="A147" s="283">
        <f t="shared" si="8"/>
        <v>43597</v>
      </c>
      <c r="B147" s="282" t="s">
        <v>187</v>
      </c>
      <c r="C147" s="282">
        <f>IFERROR(VLOOKUP(B147,'Code List'!B:J,2,0),"")</f>
        <v>26</v>
      </c>
      <c r="D147" s="205" t="s">
        <v>1033</v>
      </c>
      <c r="E147" s="205" t="s">
        <v>1052</v>
      </c>
      <c r="F147" s="205" t="s">
        <v>1034</v>
      </c>
      <c r="G147" s="205">
        <v>1</v>
      </c>
      <c r="H147" s="201"/>
      <c r="I147" s="284"/>
      <c r="J147" s="284" t="e">
        <f t="shared" ca="1" si="6"/>
        <v>#N/A</v>
      </c>
    </row>
    <row r="148" spans="1:10">
      <c r="A148" s="373">
        <f t="shared" si="8"/>
        <v>43597</v>
      </c>
      <c r="B148" s="203" t="s">
        <v>59</v>
      </c>
      <c r="C148" s="203">
        <f>IFERROR(VLOOKUP(B148,'Code List'!B:J,2,0),"")</f>
        <v>26</v>
      </c>
      <c r="D148" s="204" t="str">
        <f>IFERROR(VLOOKUP(B148,'Code List'!B:J,8,0),"")</f>
        <v>0103-007555</v>
      </c>
      <c r="E148" s="204" t="s">
        <v>925</v>
      </c>
      <c r="F148" s="204" t="str">
        <f>IFERROR(VLOOKUP(B148,'Code List'!B:J,7,0),"")</f>
        <v>ABS/ TX0510</v>
      </c>
      <c r="G148" s="204">
        <v>1</v>
      </c>
      <c r="H148" s="203">
        <f>VLOOKUP(B148,'Code List'!B:J,9,0)</f>
        <v>333.3</v>
      </c>
      <c r="I148" s="298" t="e">
        <f ca="1">SUMIFS(INDIRECT("'DA Injection'!"&amp;SUBSTITUTE(ADDRESS(1,MATCH(A148,INDIRECT("'DA Injection'!"&amp;"2:2"),0)),"$1","")&amp;":"&amp;SUBSTITUTE(ADDRESS(1,MATCH(A148,INDIRECT("'DA Injection'!"&amp;"2:2"),0)),"$1","")),'DA Injection'!$P:$P,"Plan",'DA Injection'!$G:$G,'Plan Daily PickList'!B148)+SUMIFS(INDIRECT("'DA Injection'!"&amp;SUBSTITUTE(ADDRESS(1,MATCH(A148,INDIRECT("'DA Injection'!"&amp;"2:2"),0)+1),"$1","")&amp;":"&amp;SUBSTITUTE(ADDRESS(1,MATCH(A148,INDIRECT("'DA Injection'!"&amp;"2:2"),0)+1),"$1","")),'DA Injection'!$P:$P,"Plan",'DA Injection'!$G:$G,'Plan Daily PickList'!B148)</f>
        <v>#N/A</v>
      </c>
      <c r="J148" s="298" t="e">
        <f t="shared" ca="1" si="6"/>
        <v>#N/A</v>
      </c>
    </row>
    <row r="149" spans="1:10">
      <c r="A149" s="283">
        <f t="shared" si="8"/>
        <v>43597</v>
      </c>
      <c r="B149" s="282" t="s">
        <v>59</v>
      </c>
      <c r="C149" s="282">
        <f>IFERROR(VLOOKUP(B149,'Code List'!B:J,2,0),"")</f>
        <v>26</v>
      </c>
      <c r="D149" s="205" t="s">
        <v>1026</v>
      </c>
      <c r="E149" s="205" t="s">
        <v>1052</v>
      </c>
      <c r="F149" s="205" t="s">
        <v>1027</v>
      </c>
      <c r="G149" s="205">
        <f>1/9</f>
        <v>0.1111111111111111</v>
      </c>
      <c r="H149" s="201"/>
      <c r="I149" s="284"/>
      <c r="J149" s="284" t="e">
        <f t="shared" ca="1" si="6"/>
        <v>#N/A</v>
      </c>
    </row>
    <row r="150" spans="1:10" ht="25.5">
      <c r="A150" s="283">
        <f t="shared" si="8"/>
        <v>43597</v>
      </c>
      <c r="B150" s="282" t="s">
        <v>59</v>
      </c>
      <c r="C150" s="282">
        <f>IFERROR(VLOOKUP(B150,'Code List'!B:J,2,0),"")</f>
        <v>26</v>
      </c>
      <c r="D150" s="205" t="s">
        <v>1033</v>
      </c>
      <c r="E150" s="205" t="s">
        <v>1052</v>
      </c>
      <c r="F150" s="205" t="s">
        <v>1034</v>
      </c>
      <c r="G150" s="205">
        <f>1/9</f>
        <v>0.1111111111111111</v>
      </c>
      <c r="H150" s="201"/>
      <c r="I150" s="284"/>
      <c r="J150" s="284" t="e">
        <f t="shared" ca="1" si="6"/>
        <v>#N/A</v>
      </c>
    </row>
    <row r="151" spans="1:10" hidden="1">
      <c r="A151" s="373">
        <f t="shared" si="8"/>
        <v>43597</v>
      </c>
      <c r="B151" s="203" t="s">
        <v>117</v>
      </c>
      <c r="C151" s="203">
        <f>IFERROR(VLOOKUP(B151,'Code List'!B:J,2,0),"")</f>
        <v>27</v>
      </c>
      <c r="D151" s="204" t="str">
        <f>IFERROR(VLOOKUP(B151,'Code List'!B:J,8,0),"")</f>
        <v>0103-003252</v>
      </c>
      <c r="E151" s="204" t="s">
        <v>925</v>
      </c>
      <c r="F151" s="204" t="str">
        <f>IFERROR(VLOOKUP(B151,'Code List'!B:J,7,0),"")</f>
        <v>HIPS/S834S1</v>
      </c>
      <c r="G151" s="204">
        <v>1</v>
      </c>
      <c r="H151" s="203">
        <f>VLOOKUP(B151,'Code List'!B:J,9,0)</f>
        <v>311.2</v>
      </c>
      <c r="I151" s="298" t="e">
        <f ca="1">SUMIFS(INDIRECT("'DA Injection'!"&amp;SUBSTITUTE(ADDRESS(1,MATCH(A151,INDIRECT("'DA Injection'!"&amp;"2:2"),0)),"$1","")&amp;":"&amp;SUBSTITUTE(ADDRESS(1,MATCH(A151,INDIRECT("'DA Injection'!"&amp;"2:2"),0)),"$1","")),'DA Injection'!$P:$P,"Plan",'DA Injection'!$G:$G,'Plan Daily PickList'!B151)+SUMIFS(INDIRECT("'DA Injection'!"&amp;SUBSTITUTE(ADDRESS(1,MATCH(A151,INDIRECT("'DA Injection'!"&amp;"2:2"),0)+1),"$1","")&amp;":"&amp;SUBSTITUTE(ADDRESS(1,MATCH(A151,INDIRECT("'DA Injection'!"&amp;"2:2"),0)+1),"$1","")),'DA Injection'!$P:$P,"Plan",'DA Injection'!$G:$G,'Plan Daily PickList'!B151)</f>
        <v>#N/A</v>
      </c>
      <c r="J151" s="298" t="e">
        <f t="shared" ca="1" si="6"/>
        <v>#N/A</v>
      </c>
    </row>
    <row r="152" spans="1:10" hidden="1">
      <c r="A152" s="283">
        <f t="shared" si="8"/>
        <v>43597</v>
      </c>
      <c r="B152" s="282" t="s">
        <v>117</v>
      </c>
      <c r="C152" s="282">
        <f>IFERROR(VLOOKUP(B152,'Code List'!B:J,2,0),"")</f>
        <v>27</v>
      </c>
      <c r="D152" s="205" t="s">
        <v>1026</v>
      </c>
      <c r="E152" s="205" t="s">
        <v>1052</v>
      </c>
      <c r="F152" s="205" t="s">
        <v>1027</v>
      </c>
      <c r="G152" s="205">
        <v>0.05</v>
      </c>
      <c r="H152" s="201"/>
      <c r="I152" s="284"/>
      <c r="J152" s="284" t="e">
        <f t="shared" ca="1" si="6"/>
        <v>#N/A</v>
      </c>
    </row>
    <row r="153" spans="1:10" ht="25.5" hidden="1">
      <c r="A153" s="283">
        <f t="shared" si="8"/>
        <v>43597</v>
      </c>
      <c r="B153" s="282" t="s">
        <v>117</v>
      </c>
      <c r="C153" s="282">
        <f>IFERROR(VLOOKUP(B153,'Code List'!B:J,2,0),"")</f>
        <v>27</v>
      </c>
      <c r="D153" s="205" t="s">
        <v>1028</v>
      </c>
      <c r="E153" s="205" t="s">
        <v>1052</v>
      </c>
      <c r="F153" s="205" t="s">
        <v>1029</v>
      </c>
      <c r="G153" s="205">
        <v>1</v>
      </c>
      <c r="H153" s="201"/>
      <c r="I153" s="284"/>
      <c r="J153" s="284" t="e">
        <f t="shared" ca="1" si="6"/>
        <v>#N/A</v>
      </c>
    </row>
    <row r="154" spans="1:10" hidden="1">
      <c r="A154" s="373">
        <f t="shared" si="8"/>
        <v>43597</v>
      </c>
      <c r="B154" s="203" t="s">
        <v>256</v>
      </c>
      <c r="C154" s="203">
        <f>IFERROR(VLOOKUP(B154,'Code List'!B:J,2,0),"")</f>
        <v>49</v>
      </c>
      <c r="D154" s="204" t="str">
        <f>IFERROR(VLOOKUP(B154,'Code List'!B:J,8,0),"")</f>
        <v>0103-001846</v>
      </c>
      <c r="E154" s="204" t="s">
        <v>925</v>
      </c>
      <c r="F154" s="204" t="str">
        <f>IFERROR(VLOOKUP(B154,'Code List'!B:J,7,0),"")</f>
        <v>PP</v>
      </c>
      <c r="G154" s="204">
        <v>1</v>
      </c>
      <c r="H154" s="203">
        <f>VLOOKUP(B154,'Code List'!B:J,9,0)</f>
        <v>480</v>
      </c>
      <c r="I154" s="298" t="e">
        <f ca="1">SUMIFS(INDIRECT("'DA Injection'!"&amp;SUBSTITUTE(ADDRESS(1,MATCH(A154,INDIRECT("'DA Injection'!"&amp;"2:2"),0)),"$1","")&amp;":"&amp;SUBSTITUTE(ADDRESS(1,MATCH(A154,INDIRECT("'DA Injection'!"&amp;"2:2"),0)),"$1","")),'DA Injection'!$P:$P,"Plan",'DA Injection'!$G:$G,'Plan Daily PickList'!B154)+SUMIFS(INDIRECT("'DA Injection'!"&amp;SUBSTITUTE(ADDRESS(1,MATCH(A154,INDIRECT("'DA Injection'!"&amp;"2:2"),0)+1),"$1","")&amp;":"&amp;SUBSTITUTE(ADDRESS(1,MATCH(A154,INDIRECT("'DA Injection'!"&amp;"2:2"),0)+1),"$1","")),'DA Injection'!$P:$P,"Plan",'DA Injection'!$G:$G,'Plan Daily PickList'!B154)</f>
        <v>#N/A</v>
      </c>
      <c r="J154" s="298" t="e">
        <f t="shared" ca="1" si="6"/>
        <v>#N/A</v>
      </c>
    </row>
    <row r="155" spans="1:10" ht="25.5" hidden="1">
      <c r="A155" s="283">
        <f t="shared" si="8"/>
        <v>43597</v>
      </c>
      <c r="B155" s="282" t="s">
        <v>256</v>
      </c>
      <c r="C155" s="282">
        <f>IFERROR(VLOOKUP(B155,'Code List'!B:J,2,0),"")</f>
        <v>49</v>
      </c>
      <c r="D155" s="299" t="s">
        <v>1039</v>
      </c>
      <c r="E155" s="205" t="s">
        <v>1052</v>
      </c>
      <c r="F155" s="205" t="s">
        <v>1040</v>
      </c>
      <c r="G155" s="205">
        <v>1</v>
      </c>
      <c r="H155" s="201"/>
      <c r="I155" s="284"/>
      <c r="J155" s="284" t="e">
        <f t="shared" ca="1" si="6"/>
        <v>#N/A</v>
      </c>
    </row>
    <row r="156" spans="1:10" ht="25.5" hidden="1">
      <c r="A156" s="283">
        <f t="shared" si="8"/>
        <v>43597</v>
      </c>
      <c r="B156" s="282" t="s">
        <v>256</v>
      </c>
      <c r="C156" s="282">
        <f>IFERROR(VLOOKUP(B156,'Code List'!B:J,2,0),"")</f>
        <v>49</v>
      </c>
      <c r="D156" s="299" t="s">
        <v>1041</v>
      </c>
      <c r="E156" s="205" t="s">
        <v>1052</v>
      </c>
      <c r="F156" s="205" t="s">
        <v>1040</v>
      </c>
      <c r="G156" s="205">
        <v>1</v>
      </c>
      <c r="H156" s="201"/>
      <c r="I156" s="284"/>
      <c r="J156" s="284" t="e">
        <f t="shared" ca="1" si="6"/>
        <v>#N/A</v>
      </c>
    </row>
    <row r="157" spans="1:10" ht="38.25" hidden="1">
      <c r="A157" s="283">
        <f t="shared" si="8"/>
        <v>43597</v>
      </c>
      <c r="B157" s="282" t="s">
        <v>256</v>
      </c>
      <c r="C157" s="282">
        <f>IFERROR(VLOOKUP(B157,'Code List'!B:J,2,0),"")</f>
        <v>49</v>
      </c>
      <c r="D157" s="205" t="s">
        <v>1042</v>
      </c>
      <c r="E157" s="205" t="s">
        <v>1052</v>
      </c>
      <c r="F157" s="205" t="s">
        <v>1043</v>
      </c>
      <c r="G157" s="372">
        <v>3</v>
      </c>
      <c r="H157" s="201"/>
      <c r="I157" s="284"/>
      <c r="J157" s="374" t="e">
        <f t="shared" ca="1" si="6"/>
        <v>#N/A</v>
      </c>
    </row>
    <row r="158" spans="1:10" ht="38.25" hidden="1">
      <c r="A158" s="283">
        <f t="shared" si="8"/>
        <v>43597</v>
      </c>
      <c r="B158" s="282" t="s">
        <v>256</v>
      </c>
      <c r="C158" s="282">
        <f>IFERROR(VLOOKUP(B158,'Code List'!B:J,2,0),"")</f>
        <v>49</v>
      </c>
      <c r="D158" s="205" t="s">
        <v>1045</v>
      </c>
      <c r="E158" s="205" t="s">
        <v>1052</v>
      </c>
      <c r="F158" s="205" t="s">
        <v>1046</v>
      </c>
      <c r="G158" s="205">
        <v>1</v>
      </c>
      <c r="H158" s="201"/>
      <c r="I158" s="284"/>
      <c r="J158" s="284" t="e">
        <f t="shared" ca="1" si="6"/>
        <v>#N/A</v>
      </c>
    </row>
    <row r="159" spans="1:10" hidden="1">
      <c r="A159" s="283">
        <f t="shared" si="8"/>
        <v>43597</v>
      </c>
      <c r="B159" s="282" t="s">
        <v>256</v>
      </c>
      <c r="C159" s="282">
        <f>IFERROR(VLOOKUP(B159,'Code List'!B:J,2,0),"")</f>
        <v>49</v>
      </c>
      <c r="D159" s="205" t="s">
        <v>1026</v>
      </c>
      <c r="E159" s="205" t="s">
        <v>1052</v>
      </c>
      <c r="F159" s="205" t="s">
        <v>1027</v>
      </c>
      <c r="G159" s="205">
        <f>1/10</f>
        <v>0.1</v>
      </c>
      <c r="H159" s="201"/>
      <c r="I159" s="284"/>
      <c r="J159" s="284" t="e">
        <f t="shared" ca="1" si="6"/>
        <v>#N/A</v>
      </c>
    </row>
    <row r="160" spans="1:10">
      <c r="A160" s="373">
        <f t="shared" si="8"/>
        <v>43597</v>
      </c>
      <c r="B160" s="203" t="s">
        <v>71</v>
      </c>
      <c r="C160" s="203">
        <f>IFERROR(VLOOKUP(B160,'Code List'!B:J,2,0),"")</f>
        <v>31</v>
      </c>
      <c r="D160" s="204" t="str">
        <f>IFERROR(VLOOKUP(B160,'Code List'!B:J,8,0),"")</f>
        <v>0103-010368</v>
      </c>
      <c r="E160" s="204" t="s">
        <v>925</v>
      </c>
      <c r="F160" s="204" t="str">
        <f>IFERROR(VLOOKUP(B160,'Code List'!B:J,7,0),"")</f>
        <v>ABS</v>
      </c>
      <c r="G160" s="204">
        <v>1</v>
      </c>
      <c r="H160" s="203">
        <f>VLOOKUP(B160,'Code List'!B:J,9,0)</f>
        <v>143.80000000000001</v>
      </c>
      <c r="I160" s="298" t="e">
        <f ca="1">SUMIFS(INDIRECT("'DA Injection'!"&amp;SUBSTITUTE(ADDRESS(1,MATCH(A160,INDIRECT("'DA Injection'!"&amp;"2:2"),0)),"$1","")&amp;":"&amp;SUBSTITUTE(ADDRESS(1,MATCH(A160,INDIRECT("'DA Injection'!"&amp;"2:2"),0)),"$1","")),'DA Injection'!$P:$P,"Plan",'DA Injection'!$G:$G,'Plan Daily PickList'!B160)+SUMIFS(INDIRECT("'DA Injection'!"&amp;SUBSTITUTE(ADDRESS(1,MATCH(A160,INDIRECT("'DA Injection'!"&amp;"2:2"),0)+1),"$1","")&amp;":"&amp;SUBSTITUTE(ADDRESS(1,MATCH(A160,INDIRECT("'DA Injection'!"&amp;"2:2"),0)+1),"$1","")),'DA Injection'!$P:$P,"Plan",'DA Injection'!$G:$G,'Plan Daily PickList'!B160)</f>
        <v>#N/A</v>
      </c>
      <c r="J160" s="298" t="e">
        <f t="shared" ca="1" si="6"/>
        <v>#N/A</v>
      </c>
    </row>
    <row r="161" spans="1:10" ht="25.5">
      <c r="A161" s="283">
        <f t="shared" si="8"/>
        <v>43597</v>
      </c>
      <c r="B161" s="282" t="s">
        <v>71</v>
      </c>
      <c r="C161" s="282">
        <f>IFERROR(VLOOKUP(B161,'Code List'!B:J,2,0),"")</f>
        <v>31</v>
      </c>
      <c r="D161" s="205" t="s">
        <v>1028</v>
      </c>
      <c r="E161" s="205" t="s">
        <v>1052</v>
      </c>
      <c r="F161" s="205" t="s">
        <v>1029</v>
      </c>
      <c r="G161" s="205">
        <v>1</v>
      </c>
      <c r="H161" s="201"/>
      <c r="I161" s="284"/>
      <c r="J161" s="284" t="e">
        <f t="shared" ca="1" si="6"/>
        <v>#N/A</v>
      </c>
    </row>
    <row r="162" spans="1:10">
      <c r="A162" s="283">
        <f t="shared" si="8"/>
        <v>43597</v>
      </c>
      <c r="B162" s="282" t="s">
        <v>71</v>
      </c>
      <c r="C162" s="282">
        <f>IFERROR(VLOOKUP(B162,'Code List'!B:J,2,0),"")</f>
        <v>31</v>
      </c>
      <c r="D162" s="205" t="s">
        <v>1026</v>
      </c>
      <c r="E162" s="205" t="s">
        <v>1052</v>
      </c>
      <c r="F162" s="205" t="s">
        <v>1027</v>
      </c>
      <c r="G162" s="205">
        <v>7.1428571428571425E-2</v>
      </c>
      <c r="H162" s="201"/>
      <c r="I162" s="284"/>
      <c r="J162" s="284" t="e">
        <f t="shared" ca="1" si="6"/>
        <v>#N/A</v>
      </c>
    </row>
    <row r="163" spans="1:10" hidden="1">
      <c r="A163" s="373">
        <f t="shared" si="8"/>
        <v>43597</v>
      </c>
      <c r="B163" s="203" t="s">
        <v>188</v>
      </c>
      <c r="C163" s="203">
        <f>IFERROR(VLOOKUP(B163,'Code List'!B:J,2,0),"")</f>
        <v>31</v>
      </c>
      <c r="D163" s="204" t="str">
        <f>IFERROR(VLOOKUP(B163,'Code List'!B:J,8,0),"")</f>
        <v>0103-010859T</v>
      </c>
      <c r="E163" s="204" t="s">
        <v>925</v>
      </c>
      <c r="F163" s="204" t="str">
        <f>IFERROR(VLOOKUP(B163,'Code List'!B:J,7,0),"")</f>
        <v>ABS</v>
      </c>
      <c r="G163" s="204">
        <v>1</v>
      </c>
      <c r="H163" s="203">
        <f>VLOOKUP(B163,'Code List'!B:J,9,0)</f>
        <v>143.80000000000001</v>
      </c>
      <c r="I163" s="298" t="e">
        <f ca="1">SUMIFS(INDIRECT("'DA Injection'!"&amp;SUBSTITUTE(ADDRESS(1,MATCH(A163,INDIRECT("'DA Injection'!"&amp;"2:2"),0)),"$1","")&amp;":"&amp;SUBSTITUTE(ADDRESS(1,MATCH(A163,INDIRECT("'DA Injection'!"&amp;"2:2"),0)),"$1","")),'DA Injection'!$P:$P,"Plan",'DA Injection'!$G:$G,'Plan Daily PickList'!B163)+SUMIFS(INDIRECT("'DA Injection'!"&amp;SUBSTITUTE(ADDRESS(1,MATCH(A163,INDIRECT("'DA Injection'!"&amp;"2:2"),0)+1),"$1","")&amp;":"&amp;SUBSTITUTE(ADDRESS(1,MATCH(A163,INDIRECT("'DA Injection'!"&amp;"2:2"),0)+1),"$1","")),'DA Injection'!$P:$P,"Plan",'DA Injection'!$G:$G,'Plan Daily PickList'!B163)</f>
        <v>#N/A</v>
      </c>
      <c r="J163" s="298" t="e">
        <f t="shared" ca="1" si="6"/>
        <v>#N/A</v>
      </c>
    </row>
    <row r="164" spans="1:10" ht="25.5" hidden="1">
      <c r="A164" s="283">
        <f t="shared" si="8"/>
        <v>43597</v>
      </c>
      <c r="B164" s="282" t="s">
        <v>188</v>
      </c>
      <c r="C164" s="282">
        <f>IFERROR(VLOOKUP(B164,'Code List'!B:J,2,0),"")</f>
        <v>31</v>
      </c>
      <c r="D164" s="205" t="s">
        <v>1028</v>
      </c>
      <c r="E164" s="205" t="s">
        <v>1052</v>
      </c>
      <c r="F164" s="205" t="s">
        <v>1029</v>
      </c>
      <c r="G164" s="205">
        <v>1</v>
      </c>
      <c r="H164" s="201"/>
      <c r="I164" s="284"/>
      <c r="J164" s="284" t="e">
        <f t="shared" ca="1" si="6"/>
        <v>#N/A</v>
      </c>
    </row>
    <row r="165" spans="1:10" hidden="1">
      <c r="A165" s="283">
        <f t="shared" si="8"/>
        <v>43597</v>
      </c>
      <c r="B165" s="282" t="s">
        <v>188</v>
      </c>
      <c r="C165" s="282">
        <f>IFERROR(VLOOKUP(B165,'Code List'!B:J,2,0),"")</f>
        <v>31</v>
      </c>
      <c r="D165" s="205" t="s">
        <v>1026</v>
      </c>
      <c r="E165" s="205" t="s">
        <v>1052</v>
      </c>
      <c r="F165" s="205" t="s">
        <v>1027</v>
      </c>
      <c r="G165" s="205">
        <v>7.1428571428571425E-2</v>
      </c>
      <c r="H165" s="201"/>
      <c r="I165" s="284"/>
      <c r="J165" s="284" t="e">
        <f t="shared" ca="1" si="6"/>
        <v>#N/A</v>
      </c>
    </row>
    <row r="166" spans="1:10" hidden="1">
      <c r="A166" s="373">
        <f t="shared" si="8"/>
        <v>43597</v>
      </c>
      <c r="B166" s="203" t="s">
        <v>49</v>
      </c>
      <c r="C166" s="203">
        <f>IFERROR(VLOOKUP(B166,'Code List'!B:J,2,0),"")</f>
        <v>31</v>
      </c>
      <c r="D166" s="204" t="str">
        <f>IFERROR(VLOOKUP(B166,'Code List'!B:J,8,0),"")</f>
        <v>0103-010365</v>
      </c>
      <c r="E166" s="204" t="s">
        <v>925</v>
      </c>
      <c r="F166" s="204" t="str">
        <f>IFERROR(VLOOKUP(B166,'Code List'!B:J,7,0),"")</f>
        <v>ABS</v>
      </c>
      <c r="G166" s="204">
        <v>1</v>
      </c>
      <c r="H166" s="203">
        <f>VLOOKUP(B166,'Code List'!B:J,9,0)</f>
        <v>143.80000000000001</v>
      </c>
      <c r="I166" s="298" t="e">
        <f ca="1">SUMIFS(INDIRECT("'DA Injection'!"&amp;SUBSTITUTE(ADDRESS(1,MATCH(A166,INDIRECT("'DA Injection'!"&amp;"2:2"),0)),"$1","")&amp;":"&amp;SUBSTITUTE(ADDRESS(1,MATCH(A166,INDIRECT("'DA Injection'!"&amp;"2:2"),0)),"$1","")),'DA Injection'!$P:$P,"Plan",'DA Injection'!$G:$G,'Plan Daily PickList'!B166)+SUMIFS(INDIRECT("'DA Injection'!"&amp;SUBSTITUTE(ADDRESS(1,MATCH(A166,INDIRECT("'DA Injection'!"&amp;"2:2"),0)+1),"$1","")&amp;":"&amp;SUBSTITUTE(ADDRESS(1,MATCH(A166,INDIRECT("'DA Injection'!"&amp;"2:2"),0)+1),"$1","")),'DA Injection'!$P:$P,"Plan",'DA Injection'!$G:$G,'Plan Daily PickList'!B166)</f>
        <v>#N/A</v>
      </c>
      <c r="J166" s="298" t="e">
        <f t="shared" ca="1" si="6"/>
        <v>#N/A</v>
      </c>
    </row>
    <row r="167" spans="1:10" ht="25.5" hidden="1">
      <c r="A167" s="283">
        <f t="shared" si="8"/>
        <v>43597</v>
      </c>
      <c r="B167" s="282" t="s">
        <v>49</v>
      </c>
      <c r="C167" s="282">
        <f>IFERROR(VLOOKUP(B167,'Code List'!B:J,2,0),"")</f>
        <v>31</v>
      </c>
      <c r="D167" s="205" t="s">
        <v>1028</v>
      </c>
      <c r="E167" s="205" t="s">
        <v>1052</v>
      </c>
      <c r="F167" s="205" t="s">
        <v>1029</v>
      </c>
      <c r="G167" s="205">
        <v>1</v>
      </c>
      <c r="H167" s="201"/>
      <c r="I167" s="284"/>
      <c r="J167" s="284" t="e">
        <f t="shared" ca="1" si="6"/>
        <v>#N/A</v>
      </c>
    </row>
    <row r="168" spans="1:10" hidden="1">
      <c r="A168" s="283">
        <f t="shared" si="8"/>
        <v>43597</v>
      </c>
      <c r="B168" s="282" t="s">
        <v>49</v>
      </c>
      <c r="C168" s="282">
        <f>IFERROR(VLOOKUP(B168,'Code List'!B:J,2,0),"")</f>
        <v>31</v>
      </c>
      <c r="D168" s="205" t="s">
        <v>1026</v>
      </c>
      <c r="E168" s="205" t="s">
        <v>1052</v>
      </c>
      <c r="F168" s="205" t="s">
        <v>1027</v>
      </c>
      <c r="G168" s="205">
        <v>7.1428571428571425E-2</v>
      </c>
      <c r="H168" s="201"/>
      <c r="I168" s="284"/>
      <c r="J168" s="284" t="e">
        <f t="shared" ca="1" si="6"/>
        <v>#N/A</v>
      </c>
    </row>
    <row r="169" spans="1:10" hidden="1">
      <c r="A169" s="373">
        <f t="shared" si="8"/>
        <v>43597</v>
      </c>
      <c r="B169" s="203" t="s">
        <v>219</v>
      </c>
      <c r="C169" s="203">
        <f>IFERROR(VLOOKUP(B169,'Code List'!B:J,2,0),"")</f>
        <v>31</v>
      </c>
      <c r="D169" s="204" t="str">
        <f>IFERROR(VLOOKUP(B169,'Code List'!B:J,8,0),"")</f>
        <v>0103-003108</v>
      </c>
      <c r="E169" s="204" t="s">
        <v>925</v>
      </c>
      <c r="F169" s="204" t="str">
        <f>IFERROR(VLOOKUP(B169,'Code List'!B:J,7,0),"")</f>
        <v>ABS</v>
      </c>
      <c r="G169" s="204">
        <v>1</v>
      </c>
      <c r="H169" s="203">
        <f>VLOOKUP(B169,'Code List'!B:J,9,0)</f>
        <v>143.80000000000001</v>
      </c>
      <c r="I169" s="298" t="e">
        <f ca="1">SUMIFS(INDIRECT("'DA Injection'!"&amp;SUBSTITUTE(ADDRESS(1,MATCH(A169,INDIRECT("'DA Injection'!"&amp;"2:2"),0)),"$1","")&amp;":"&amp;SUBSTITUTE(ADDRESS(1,MATCH(A169,INDIRECT("'DA Injection'!"&amp;"2:2"),0)),"$1","")),'DA Injection'!$P:$P,"Plan",'DA Injection'!$G:$G,'Plan Daily PickList'!B169)+SUMIFS(INDIRECT("'DA Injection'!"&amp;SUBSTITUTE(ADDRESS(1,MATCH(A169,INDIRECT("'DA Injection'!"&amp;"2:2"),0)+1),"$1","")&amp;":"&amp;SUBSTITUTE(ADDRESS(1,MATCH(A169,INDIRECT("'DA Injection'!"&amp;"2:2"),0)+1),"$1","")),'DA Injection'!$P:$P,"Plan",'DA Injection'!$G:$G,'Plan Daily PickList'!B169)</f>
        <v>#N/A</v>
      </c>
      <c r="J169" s="298" t="e">
        <f t="shared" ca="1" si="6"/>
        <v>#N/A</v>
      </c>
    </row>
    <row r="170" spans="1:10" ht="25.5" hidden="1">
      <c r="A170" s="283">
        <f t="shared" si="8"/>
        <v>43597</v>
      </c>
      <c r="B170" s="282" t="s">
        <v>219</v>
      </c>
      <c r="C170" s="282">
        <f>IFERROR(VLOOKUP(B170,'Code List'!B:J,2,0),"")</f>
        <v>31</v>
      </c>
      <c r="D170" s="205" t="s">
        <v>1028</v>
      </c>
      <c r="E170" s="205" t="s">
        <v>1052</v>
      </c>
      <c r="F170" s="205" t="s">
        <v>1029</v>
      </c>
      <c r="G170" s="205">
        <v>1</v>
      </c>
      <c r="H170" s="201"/>
      <c r="I170" s="284"/>
      <c r="J170" s="284" t="e">
        <f t="shared" ca="1" si="6"/>
        <v>#N/A</v>
      </c>
    </row>
    <row r="171" spans="1:10" hidden="1">
      <c r="A171" s="283">
        <f t="shared" si="8"/>
        <v>43597</v>
      </c>
      <c r="B171" s="282" t="s">
        <v>219</v>
      </c>
      <c r="C171" s="282">
        <f>IFERROR(VLOOKUP(B171,'Code List'!B:J,2,0),"")</f>
        <v>31</v>
      </c>
      <c r="D171" s="205" t="s">
        <v>1026</v>
      </c>
      <c r="E171" s="205" t="s">
        <v>1052</v>
      </c>
      <c r="F171" s="205" t="s">
        <v>1027</v>
      </c>
      <c r="G171" s="205">
        <v>7.1428571428571425E-2</v>
      </c>
      <c r="H171" s="201"/>
      <c r="I171" s="284"/>
      <c r="J171" s="284" t="e">
        <f t="shared" ca="1" si="6"/>
        <v>#N/A</v>
      </c>
    </row>
    <row r="172" spans="1:10" ht="25.5" hidden="1">
      <c r="A172" s="373">
        <f t="shared" si="8"/>
        <v>43597</v>
      </c>
      <c r="B172" s="203" t="s">
        <v>170</v>
      </c>
      <c r="C172" s="203">
        <f>IFERROR(VLOOKUP(B172,'Code List'!B:J,2,0),"")</f>
        <v>33</v>
      </c>
      <c r="D172" s="204" t="str">
        <f>IFERROR(VLOOKUP(B172,'Code List'!B:J,8,0),"")</f>
        <v>0103-001846H
0103-002777</v>
      </c>
      <c r="E172" s="204" t="s">
        <v>925</v>
      </c>
      <c r="F172" s="204" t="str">
        <f>IFERROR(VLOOKUP(B172,'Code List'!B:J,7,0),"")</f>
        <v>PP,
M/B(PP)</v>
      </c>
      <c r="G172" s="204">
        <v>0.96</v>
      </c>
      <c r="H172" s="203">
        <f>VLOOKUP(B172,'Code List'!B:J,9,0)</f>
        <v>41.3</v>
      </c>
      <c r="I172" s="298" t="e">
        <f ca="1">SUMIFS(INDIRECT("'DA Injection'!"&amp;SUBSTITUTE(ADDRESS(1,MATCH(A172,INDIRECT("'DA Injection'!"&amp;"2:2"),0)),"$1","")&amp;":"&amp;SUBSTITUTE(ADDRESS(1,MATCH(A172,INDIRECT("'DA Injection'!"&amp;"2:2"),0)),"$1","")),'DA Injection'!$P:$P,"Plan",'DA Injection'!$G:$G,'Plan Daily PickList'!B172)+SUMIFS(INDIRECT("'DA Injection'!"&amp;SUBSTITUTE(ADDRESS(1,MATCH(A172,INDIRECT("'DA Injection'!"&amp;"2:2"),0)+1),"$1","")&amp;":"&amp;SUBSTITUTE(ADDRESS(1,MATCH(A172,INDIRECT("'DA Injection'!"&amp;"2:2"),0)+1),"$1","")),'DA Injection'!$P:$P,"Plan",'DA Injection'!$G:$G,'Plan Daily PickList'!B172)</f>
        <v>#N/A</v>
      </c>
      <c r="J172" s="298" t="e">
        <f t="shared" ca="1" si="6"/>
        <v>#N/A</v>
      </c>
    </row>
    <row r="173" spans="1:10" hidden="1">
      <c r="A173" s="283">
        <f t="shared" si="8"/>
        <v>43597</v>
      </c>
      <c r="B173" s="282" t="s">
        <v>170</v>
      </c>
      <c r="C173" s="282"/>
      <c r="D173" s="205" t="s">
        <v>982</v>
      </c>
      <c r="E173" s="205" t="s">
        <v>1054</v>
      </c>
      <c r="F173" s="205"/>
      <c r="G173" s="205">
        <v>0.04</v>
      </c>
      <c r="H173" s="201">
        <f>VLOOKUP(B173,'Code List'!B:J,9,0)</f>
        <v>41.3</v>
      </c>
      <c r="I173" s="284" t="e">
        <f ca="1">SUMIFS(INDIRECT("'DA Injection'!"&amp;SUBSTITUTE(ADDRESS(1,MATCH(A173,INDIRECT("'DA Injection'!"&amp;"2:2"),0)),"$1","")&amp;":"&amp;SUBSTITUTE(ADDRESS(1,MATCH(A173,INDIRECT("'DA Injection'!"&amp;"2:2"),0)),"$1","")),'DA Injection'!$P:$P,"Plan",'DA Injection'!$G:$G,'Plan Daily PickList'!B173)+SUMIFS(INDIRECT("'DA Injection'!"&amp;SUBSTITUTE(ADDRESS(1,MATCH(A173,INDIRECT("'DA Injection'!"&amp;"2:2"),0)+1),"$1","")&amp;":"&amp;SUBSTITUTE(ADDRESS(1,MATCH(A173,INDIRECT("'DA Injection'!"&amp;"2:2"),0)+1),"$1","")),'DA Injection'!$P:$P,"Plan",'DA Injection'!$G:$G,'Plan Daily PickList'!B173)</f>
        <v>#N/A</v>
      </c>
      <c r="J173" s="284" t="e">
        <f t="shared" ca="1" si="6"/>
        <v>#N/A</v>
      </c>
    </row>
    <row r="174" spans="1:10" hidden="1">
      <c r="A174" s="283">
        <f t="shared" si="8"/>
        <v>43597</v>
      </c>
      <c r="B174" s="282" t="s">
        <v>170</v>
      </c>
      <c r="C174" s="282">
        <f>IFERROR(VLOOKUP(B174,'Code List'!B:J,2,0),"")</f>
        <v>33</v>
      </c>
      <c r="D174" s="205" t="s">
        <v>1026</v>
      </c>
      <c r="E174" s="205" t="s">
        <v>1052</v>
      </c>
      <c r="F174" s="205" t="s">
        <v>1027</v>
      </c>
      <c r="G174" s="205">
        <f>1/40</f>
        <v>2.5000000000000001E-2</v>
      </c>
      <c r="H174" s="201"/>
      <c r="I174" s="284"/>
      <c r="J174" s="284" t="e">
        <f t="shared" ca="1" si="6"/>
        <v>#N/A</v>
      </c>
    </row>
    <row r="175" spans="1:10" hidden="1">
      <c r="A175" s="373">
        <f t="shared" si="8"/>
        <v>43597</v>
      </c>
      <c r="B175" s="203" t="s">
        <v>37</v>
      </c>
      <c r="C175" s="203">
        <f>IFERROR(VLOOKUP(B175,'Code List'!B:J,2,0),"")</f>
        <v>37</v>
      </c>
      <c r="D175" s="204" t="str">
        <f>IFERROR(VLOOKUP(B175,'Code List'!B:J,8,0),"")</f>
        <v>0103-002884</v>
      </c>
      <c r="E175" s="204" t="s">
        <v>925</v>
      </c>
      <c r="F175" s="204" t="str">
        <f>IFERROR(VLOOKUP(B175,'Code List'!B:J,7,0),"")</f>
        <v>TPE/ S-700B</v>
      </c>
      <c r="G175" s="204">
        <v>1</v>
      </c>
      <c r="H175" s="203">
        <f>VLOOKUP(B175,'Code List'!B:J,9,0)</f>
        <v>14.1</v>
      </c>
      <c r="I175" s="298" t="e">
        <f ca="1">SUMIFS(INDIRECT("'DA Injection'!"&amp;SUBSTITUTE(ADDRESS(1,MATCH(A175,INDIRECT("'DA Injection'!"&amp;"2:2"),0)),"$1","")&amp;":"&amp;SUBSTITUTE(ADDRESS(1,MATCH(A175,INDIRECT("'DA Injection'!"&amp;"2:2"),0)),"$1","")),'DA Injection'!$P:$P,"Plan",'DA Injection'!$G:$G,'Plan Daily PickList'!B175)+SUMIFS(INDIRECT("'DA Injection'!"&amp;SUBSTITUTE(ADDRESS(1,MATCH(A175,INDIRECT("'DA Injection'!"&amp;"2:2"),0)+1),"$1","")&amp;":"&amp;SUBSTITUTE(ADDRESS(1,MATCH(A175,INDIRECT("'DA Injection'!"&amp;"2:2"),0)+1),"$1","")),'DA Injection'!$P:$P,"Plan",'DA Injection'!$G:$G,'Plan Daily PickList'!B175)</f>
        <v>#N/A</v>
      </c>
      <c r="J175" s="298" t="e">
        <f t="shared" ca="1" si="6"/>
        <v>#N/A</v>
      </c>
    </row>
    <row r="176" spans="1:10" hidden="1">
      <c r="A176" s="283">
        <f t="shared" si="8"/>
        <v>43597</v>
      </c>
      <c r="B176" s="282" t="s">
        <v>37</v>
      </c>
      <c r="C176" s="282">
        <f>IFERROR(VLOOKUP(B176,'Code List'!B:J,2,0),"")</f>
        <v>37</v>
      </c>
      <c r="D176" s="205" t="s">
        <v>1026</v>
      </c>
      <c r="E176" s="205" t="s">
        <v>1052</v>
      </c>
      <c r="F176" s="205" t="s">
        <v>1027</v>
      </c>
      <c r="G176" s="205">
        <v>2.5000000000000001E-2</v>
      </c>
      <c r="H176" s="201"/>
      <c r="I176" s="284"/>
      <c r="J176" s="284" t="e">
        <f t="shared" ca="1" si="6"/>
        <v>#N/A</v>
      </c>
    </row>
    <row r="177" spans="1:10" ht="25.5" hidden="1">
      <c r="A177" s="283">
        <f t="shared" si="8"/>
        <v>43597</v>
      </c>
      <c r="B177" s="282" t="s">
        <v>37</v>
      </c>
      <c r="C177" s="282">
        <f>IFERROR(VLOOKUP(B177,'Code List'!B:J,2,0),"")</f>
        <v>37</v>
      </c>
      <c r="D177" s="205" t="s">
        <v>1028</v>
      </c>
      <c r="E177" s="205" t="s">
        <v>1052</v>
      </c>
      <c r="F177" s="205" t="s">
        <v>1029</v>
      </c>
      <c r="G177" s="205">
        <v>2.5000000000000001E-2</v>
      </c>
      <c r="H177" s="201"/>
      <c r="I177" s="284"/>
      <c r="J177" s="284" t="e">
        <f t="shared" ca="1" si="6"/>
        <v>#N/A</v>
      </c>
    </row>
    <row r="178" spans="1:10">
      <c r="A178" s="373">
        <f t="shared" si="8"/>
        <v>43597</v>
      </c>
      <c r="B178" s="203" t="s">
        <v>61</v>
      </c>
      <c r="C178" s="203">
        <f>IFERROR(VLOOKUP(B178,'Code List'!B:J,2,0),"")</f>
        <v>48</v>
      </c>
      <c r="D178" s="204" t="str">
        <f>IFERROR(VLOOKUP(B178,'Code List'!B:J,8,0),"")</f>
        <v>0103-007555</v>
      </c>
      <c r="E178" s="204" t="s">
        <v>925</v>
      </c>
      <c r="F178" s="204" t="str">
        <f>IFERROR(VLOOKUP(B178,'Code List'!B:J,7,0),"")</f>
        <v>ABS/ TX0510</v>
      </c>
      <c r="G178" s="204">
        <v>1</v>
      </c>
      <c r="H178" s="203">
        <f>VLOOKUP(B178,'Code List'!B:J,9,0)</f>
        <v>137</v>
      </c>
      <c r="I178" s="298" t="e">
        <f ca="1">SUMIFS(INDIRECT("'DA Injection'!"&amp;SUBSTITUTE(ADDRESS(1,MATCH(A178,INDIRECT("'DA Injection'!"&amp;"2:2"),0)),"$1","")&amp;":"&amp;SUBSTITUTE(ADDRESS(1,MATCH(A178,INDIRECT("'DA Injection'!"&amp;"2:2"),0)),"$1","")),'DA Injection'!$P:$P,"Plan",'DA Injection'!$G:$G,'Plan Daily PickList'!B178)+SUMIFS(INDIRECT("'DA Injection'!"&amp;SUBSTITUTE(ADDRESS(1,MATCH(A178,INDIRECT("'DA Injection'!"&amp;"2:2"),0)+1),"$1","")&amp;":"&amp;SUBSTITUTE(ADDRESS(1,MATCH(A178,INDIRECT("'DA Injection'!"&amp;"2:2"),0)+1),"$1","")),'DA Injection'!$P:$P,"Plan",'DA Injection'!$G:$G,'Plan Daily PickList'!B178)</f>
        <v>#N/A</v>
      </c>
      <c r="J178" s="298" t="e">
        <f t="shared" ca="1" si="6"/>
        <v>#N/A</v>
      </c>
    </row>
    <row r="179" spans="1:10">
      <c r="A179" s="283">
        <f t="shared" si="8"/>
        <v>43597</v>
      </c>
      <c r="B179" s="282" t="s">
        <v>61</v>
      </c>
      <c r="C179" s="282">
        <f>IFERROR(VLOOKUP(B179,'Code List'!B:J,2,0),"")</f>
        <v>48</v>
      </c>
      <c r="D179" s="205" t="s">
        <v>1026</v>
      </c>
      <c r="E179" s="205" t="s">
        <v>1052</v>
      </c>
      <c r="F179" s="205" t="s">
        <v>1027</v>
      </c>
      <c r="G179" s="205">
        <f>1/30</f>
        <v>3.3333333333333333E-2</v>
      </c>
      <c r="H179" s="201"/>
      <c r="I179" s="284"/>
      <c r="J179" s="284" t="e">
        <f t="shared" ca="1" si="6"/>
        <v>#N/A</v>
      </c>
    </row>
    <row r="180" spans="1:10" ht="25.5">
      <c r="A180" s="283">
        <f t="shared" si="8"/>
        <v>43597</v>
      </c>
      <c r="B180" s="282" t="s">
        <v>61</v>
      </c>
      <c r="C180" s="282">
        <f>IFERROR(VLOOKUP(B180,'Code List'!B:J,2,0),"")</f>
        <v>48</v>
      </c>
      <c r="D180" s="205" t="s">
        <v>1033</v>
      </c>
      <c r="E180" s="205" t="s">
        <v>1052</v>
      </c>
      <c r="F180" s="205" t="s">
        <v>1034</v>
      </c>
      <c r="G180" s="205">
        <v>1</v>
      </c>
      <c r="H180" s="201"/>
      <c r="I180" s="284"/>
      <c r="J180" s="284" t="e">
        <f t="shared" ca="1" si="6"/>
        <v>#N/A</v>
      </c>
    </row>
    <row r="181" spans="1:10">
      <c r="A181" s="283"/>
      <c r="B181" s="282"/>
      <c r="C181" s="282"/>
      <c r="D181" s="205"/>
      <c r="E181" s="205"/>
      <c r="F181" s="205"/>
      <c r="G181" s="205"/>
      <c r="H181" s="201"/>
      <c r="I181" s="284"/>
      <c r="J181" s="284"/>
    </row>
    <row r="182" spans="1:10">
      <c r="A182" s="283"/>
      <c r="B182" s="282"/>
      <c r="C182" s="282"/>
      <c r="D182" s="205"/>
      <c r="E182" s="205"/>
      <c r="F182" s="205"/>
      <c r="G182" s="205"/>
      <c r="H182" s="201"/>
      <c r="I182" s="284"/>
      <c r="J182" s="284"/>
    </row>
    <row r="183" spans="1:10">
      <c r="A183" s="283"/>
      <c r="B183" s="282"/>
      <c r="C183" s="282"/>
      <c r="D183" s="205"/>
      <c r="E183" s="205"/>
      <c r="F183" s="205"/>
      <c r="G183" s="205"/>
      <c r="H183" s="201"/>
      <c r="I183" s="284"/>
      <c r="J183" s="284"/>
    </row>
    <row r="184" spans="1:10">
      <c r="A184" s="283"/>
      <c r="B184" s="282"/>
      <c r="C184" s="282"/>
      <c r="D184" s="205"/>
      <c r="E184" s="205"/>
      <c r="F184" s="205"/>
      <c r="G184" s="205"/>
      <c r="H184" s="201"/>
      <c r="I184" s="284"/>
      <c r="J184" s="284"/>
    </row>
    <row r="185" spans="1:10">
      <c r="A185" s="283"/>
      <c r="B185" s="282"/>
      <c r="C185" s="282"/>
      <c r="D185" s="205"/>
      <c r="E185" s="205"/>
      <c r="F185" s="205"/>
      <c r="G185" s="205"/>
      <c r="H185" s="201"/>
      <c r="I185" s="284"/>
      <c r="J185" s="284"/>
    </row>
    <row r="186" spans="1:10">
      <c r="A186" s="283"/>
      <c r="B186" s="282"/>
      <c r="C186" s="282"/>
      <c r="D186" s="205"/>
      <c r="E186" s="205"/>
      <c r="F186" s="205"/>
      <c r="G186" s="205"/>
      <c r="H186" s="201"/>
      <c r="I186" s="284"/>
      <c r="J186" s="284"/>
    </row>
    <row r="187" spans="1:10">
      <c r="A187" s="283"/>
      <c r="B187" s="282"/>
      <c r="C187" s="282"/>
      <c r="D187" s="205"/>
      <c r="E187" s="205"/>
      <c r="F187" s="205"/>
      <c r="G187" s="205"/>
      <c r="H187" s="201"/>
      <c r="I187" s="284"/>
      <c r="J187" s="284"/>
    </row>
    <row r="188" spans="1:10">
      <c r="A188" s="283"/>
      <c r="B188" s="282"/>
      <c r="C188" s="282"/>
      <c r="D188" s="205"/>
      <c r="E188" s="205"/>
      <c r="F188" s="205"/>
      <c r="G188" s="205"/>
      <c r="H188" s="201"/>
      <c r="I188" s="284"/>
      <c r="J188" s="284"/>
    </row>
  </sheetData>
  <autoFilter ref="A2:J180">
    <filterColumn colId="9">
      <filters>
        <filter val="1,252"/>
        <filter val="103"/>
        <filter val="106,333"/>
        <filter val="143,136"/>
        <filter val="151,769"/>
        <filter val="165,069"/>
        <filter val="196,883"/>
        <filter val="198"/>
        <filter val="2,769"/>
        <filter val="2,779"/>
        <filter val="2,944"/>
        <filter val="25"/>
        <filter val="263"/>
        <filter val="3,684"/>
        <filter val="310,933"/>
        <filter val="34"/>
        <filter val="368"/>
        <filter val="379,385"/>
        <filter val="38"/>
        <filter val="380,253"/>
        <filter val="399,613"/>
        <filter val="54,831"/>
        <filter val="545,273"/>
        <filter val="787,981"/>
        <filter val="81"/>
        <filter val="82,774"/>
        <filter val="88"/>
        <filter val="88,409"/>
        <filter val="92"/>
        <filter val="95"/>
        <filter val="96"/>
        <filter val="98"/>
      </filters>
    </filterColumn>
  </autoFilter>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G1183"/>
  <sheetViews>
    <sheetView workbookViewId="0">
      <pane xSplit="3" ySplit="3" topLeftCell="D27" activePane="bottomRight" state="frozen"/>
      <selection pane="topRight" activeCell="D1" sqref="D1"/>
      <selection pane="bottomLeft" activeCell="A4" sqref="A4"/>
      <selection pane="bottomRight" activeCell="I41" sqref="I41"/>
    </sheetView>
  </sheetViews>
  <sheetFormatPr defaultRowHeight="12.75"/>
  <cols>
    <col min="1" max="1" width="1.5703125" customWidth="1"/>
    <col min="3" max="3" width="17.140625" customWidth="1"/>
  </cols>
  <sheetData>
    <row r="1" spans="2:7" ht="4.5" customHeight="1"/>
    <row r="2" spans="2:7">
      <c r="B2" s="473" t="s">
        <v>971</v>
      </c>
      <c r="C2" s="473" t="s">
        <v>243</v>
      </c>
      <c r="D2" s="473" t="s">
        <v>233</v>
      </c>
      <c r="E2" s="473"/>
      <c r="F2" s="473" t="s">
        <v>977</v>
      </c>
      <c r="G2" s="473"/>
    </row>
    <row r="3" spans="2:7">
      <c r="B3" s="473"/>
      <c r="C3" s="473"/>
      <c r="D3" s="287" t="s">
        <v>975</v>
      </c>
      <c r="E3" s="287" t="s">
        <v>976</v>
      </c>
      <c r="F3" s="287" t="s">
        <v>975</v>
      </c>
      <c r="G3" s="287" t="s">
        <v>976</v>
      </c>
    </row>
    <row r="4" spans="2:7">
      <c r="B4" s="289">
        <v>43602</v>
      </c>
      <c r="C4" s="288" t="s">
        <v>173</v>
      </c>
      <c r="D4" s="286">
        <v>1000</v>
      </c>
      <c r="E4" s="286">
        <v>3500</v>
      </c>
      <c r="F4" s="286">
        <v>0</v>
      </c>
      <c r="G4" s="286">
        <v>0</v>
      </c>
    </row>
    <row r="5" spans="2:7">
      <c r="B5" s="289">
        <v>43602</v>
      </c>
      <c r="C5" s="288" t="s">
        <v>66</v>
      </c>
      <c r="D5" s="286">
        <v>156</v>
      </c>
      <c r="E5" s="286">
        <v>0</v>
      </c>
      <c r="F5" s="286">
        <v>0</v>
      </c>
      <c r="G5" s="286">
        <v>0</v>
      </c>
    </row>
    <row r="6" spans="2:7">
      <c r="B6" s="289">
        <v>43602</v>
      </c>
      <c r="C6" s="288" t="s">
        <v>175</v>
      </c>
      <c r="D6" s="286">
        <v>0</v>
      </c>
      <c r="E6" s="286">
        <v>0</v>
      </c>
      <c r="F6" s="286">
        <v>0</v>
      </c>
      <c r="G6" s="286">
        <v>0</v>
      </c>
    </row>
    <row r="7" spans="2:7">
      <c r="B7" s="289">
        <v>43602</v>
      </c>
      <c r="C7" s="288" t="s">
        <v>177</v>
      </c>
      <c r="D7" s="286">
        <v>1375</v>
      </c>
      <c r="E7" s="286">
        <v>1490</v>
      </c>
      <c r="F7" s="286">
        <v>71</v>
      </c>
      <c r="G7" s="286">
        <v>16</v>
      </c>
    </row>
    <row r="8" spans="2:7">
      <c r="B8" s="289">
        <v>43602</v>
      </c>
      <c r="C8" s="288" t="s">
        <v>1093</v>
      </c>
      <c r="D8" s="286">
        <v>636</v>
      </c>
      <c r="E8" s="286">
        <v>636</v>
      </c>
      <c r="F8" s="286">
        <v>12</v>
      </c>
      <c r="G8" s="286">
        <v>3</v>
      </c>
    </row>
    <row r="9" spans="2:7">
      <c r="B9" s="289">
        <v>43602</v>
      </c>
      <c r="C9" s="288" t="s">
        <v>53</v>
      </c>
      <c r="D9" s="286">
        <v>3240</v>
      </c>
      <c r="E9" s="286">
        <v>3600</v>
      </c>
      <c r="F9" s="286">
        <v>0</v>
      </c>
      <c r="G9" s="286">
        <v>26</v>
      </c>
    </row>
    <row r="10" spans="2:7">
      <c r="B10" s="289">
        <v>43602</v>
      </c>
      <c r="C10" s="288" t="s">
        <v>108</v>
      </c>
      <c r="D10" s="286">
        <v>0</v>
      </c>
      <c r="E10" s="286">
        <v>1134</v>
      </c>
      <c r="F10" s="286">
        <v>0</v>
      </c>
      <c r="G10" s="286">
        <v>20</v>
      </c>
    </row>
    <row r="11" spans="2:7">
      <c r="B11" s="289">
        <v>43602</v>
      </c>
      <c r="C11" s="288" t="s">
        <v>115</v>
      </c>
      <c r="D11" s="286">
        <v>1600</v>
      </c>
      <c r="E11" s="286">
        <v>2300</v>
      </c>
      <c r="F11" s="286">
        <v>4</v>
      </c>
      <c r="G11" s="286">
        <v>0</v>
      </c>
    </row>
    <row r="12" spans="2:7">
      <c r="B12" s="289">
        <v>43602</v>
      </c>
      <c r="C12" s="288" t="s">
        <v>60</v>
      </c>
      <c r="D12" s="286">
        <v>0</v>
      </c>
      <c r="E12" s="286">
        <v>984</v>
      </c>
      <c r="F12" s="286">
        <v>0</v>
      </c>
      <c r="G12" s="286">
        <v>10</v>
      </c>
    </row>
    <row r="13" spans="2:7">
      <c r="B13" s="289">
        <v>43602</v>
      </c>
      <c r="C13" s="288" t="s">
        <v>44</v>
      </c>
      <c r="D13" s="286">
        <v>5040</v>
      </c>
      <c r="E13" s="286">
        <v>5340</v>
      </c>
      <c r="F13" s="286">
        <v>0</v>
      </c>
      <c r="G13" s="286">
        <v>44</v>
      </c>
    </row>
    <row r="14" spans="2:7">
      <c r="B14" s="289">
        <v>43602</v>
      </c>
      <c r="C14" s="288" t="s">
        <v>70</v>
      </c>
      <c r="D14" s="286">
        <v>0</v>
      </c>
      <c r="E14" s="286">
        <v>740</v>
      </c>
      <c r="F14" s="286">
        <v>0</v>
      </c>
      <c r="G14" s="286">
        <v>89</v>
      </c>
    </row>
    <row r="15" spans="2:7">
      <c r="B15" s="289">
        <v>43602</v>
      </c>
      <c r="C15" s="288" t="s">
        <v>64</v>
      </c>
      <c r="D15" s="286">
        <v>1180</v>
      </c>
      <c r="E15" s="286">
        <v>1170</v>
      </c>
      <c r="F15" s="286">
        <v>0</v>
      </c>
      <c r="G15" s="286">
        <v>0</v>
      </c>
    </row>
    <row r="16" spans="2:7">
      <c r="B16" s="289">
        <v>43602</v>
      </c>
      <c r="C16" s="288" t="s">
        <v>52</v>
      </c>
      <c r="D16" s="286">
        <v>0</v>
      </c>
      <c r="E16" s="286">
        <v>0</v>
      </c>
      <c r="F16" s="286">
        <v>0</v>
      </c>
      <c r="G16" s="286">
        <v>0</v>
      </c>
    </row>
    <row r="17" spans="2:7">
      <c r="B17" s="289">
        <v>43602</v>
      </c>
      <c r="C17" s="288" t="s">
        <v>172</v>
      </c>
      <c r="D17" s="286">
        <v>1172</v>
      </c>
      <c r="E17" s="286">
        <v>196</v>
      </c>
      <c r="F17" s="286">
        <v>165</v>
      </c>
      <c r="G17" s="286">
        <v>39</v>
      </c>
    </row>
    <row r="18" spans="2:7">
      <c r="B18" s="289">
        <v>43602</v>
      </c>
      <c r="C18" s="288" t="s">
        <v>185</v>
      </c>
      <c r="D18" s="286">
        <v>144</v>
      </c>
      <c r="E18" s="286">
        <v>1412</v>
      </c>
      <c r="F18" s="286">
        <v>70</v>
      </c>
      <c r="G18" s="286">
        <v>133</v>
      </c>
    </row>
    <row r="19" spans="2:7">
      <c r="B19" s="289">
        <v>43602</v>
      </c>
      <c r="C19" s="288" t="s">
        <v>49</v>
      </c>
      <c r="D19" s="286">
        <v>0</v>
      </c>
      <c r="E19" s="286">
        <v>350</v>
      </c>
      <c r="F19" s="286">
        <v>0</v>
      </c>
      <c r="G19" s="286">
        <v>247</v>
      </c>
    </row>
    <row r="20" spans="2:7">
      <c r="B20" s="289">
        <v>43602</v>
      </c>
      <c r="C20" s="288" t="s">
        <v>104</v>
      </c>
      <c r="D20" s="286">
        <v>0</v>
      </c>
      <c r="E20" s="286">
        <v>1700</v>
      </c>
      <c r="F20" s="286">
        <v>0</v>
      </c>
      <c r="G20" s="286">
        <v>140</v>
      </c>
    </row>
    <row r="21" spans="2:7">
      <c r="B21" s="289">
        <v>43602</v>
      </c>
      <c r="C21" s="288" t="s">
        <v>106</v>
      </c>
      <c r="D21" s="286">
        <v>0</v>
      </c>
      <c r="E21" s="286">
        <v>1760</v>
      </c>
      <c r="F21" s="286">
        <v>0</v>
      </c>
      <c r="G21" s="286">
        <v>140</v>
      </c>
    </row>
    <row r="22" spans="2:7">
      <c r="B22" s="289">
        <v>43602</v>
      </c>
      <c r="C22" s="288" t="s">
        <v>170</v>
      </c>
      <c r="D22" s="286">
        <v>1720</v>
      </c>
      <c r="E22" s="286">
        <v>1793</v>
      </c>
      <c r="F22" s="286">
        <v>65</v>
      </c>
      <c r="G22" s="286">
        <v>70</v>
      </c>
    </row>
    <row r="23" spans="2:7">
      <c r="B23" s="289">
        <v>43602</v>
      </c>
      <c r="C23" s="288" t="s">
        <v>164</v>
      </c>
      <c r="D23" s="286">
        <v>1700</v>
      </c>
      <c r="E23" s="286">
        <v>1700</v>
      </c>
      <c r="F23" s="286">
        <v>43</v>
      </c>
      <c r="G23" s="286">
        <v>14</v>
      </c>
    </row>
    <row r="24" spans="2:7">
      <c r="B24" s="289">
        <v>43602</v>
      </c>
      <c r="C24" s="288" t="s">
        <v>98</v>
      </c>
      <c r="D24" s="286">
        <v>0</v>
      </c>
      <c r="E24" s="286">
        <v>1176</v>
      </c>
      <c r="F24" s="286">
        <v>0</v>
      </c>
      <c r="G24" s="286">
        <v>95</v>
      </c>
    </row>
    <row r="25" spans="2:7">
      <c r="B25" s="289">
        <v>43602</v>
      </c>
      <c r="C25" s="288" t="s">
        <v>256</v>
      </c>
      <c r="D25" s="286">
        <v>310</v>
      </c>
      <c r="E25" s="286">
        <v>630</v>
      </c>
      <c r="F25" s="286">
        <v>15</v>
      </c>
      <c r="G25" s="286">
        <v>15</v>
      </c>
    </row>
    <row r="26" spans="2:7">
      <c r="B26" s="289">
        <v>43603</v>
      </c>
      <c r="C26" s="288" t="s">
        <v>173</v>
      </c>
      <c r="D26" s="286">
        <v>0</v>
      </c>
      <c r="E26" s="286">
        <v>5550</v>
      </c>
      <c r="F26" s="286">
        <v>0</v>
      </c>
      <c r="G26" s="286">
        <v>0</v>
      </c>
    </row>
    <row r="27" spans="2:7">
      <c r="B27" s="289">
        <v>43603</v>
      </c>
      <c r="C27" s="288" t="s">
        <v>180</v>
      </c>
      <c r="D27" s="286">
        <v>0</v>
      </c>
      <c r="E27" s="286">
        <v>1800</v>
      </c>
      <c r="F27" s="286">
        <v>0</v>
      </c>
      <c r="G27" s="286">
        <v>24</v>
      </c>
    </row>
    <row r="28" spans="2:7">
      <c r="B28" s="289">
        <v>43603</v>
      </c>
      <c r="C28" s="288" t="s">
        <v>181</v>
      </c>
      <c r="D28" s="286">
        <v>0</v>
      </c>
      <c r="E28" s="286">
        <v>1800</v>
      </c>
      <c r="F28" s="286">
        <v>0</v>
      </c>
      <c r="G28" s="286">
        <v>24</v>
      </c>
    </row>
    <row r="29" spans="2:7">
      <c r="B29" s="289">
        <v>43603</v>
      </c>
      <c r="C29" s="288" t="s">
        <v>39</v>
      </c>
      <c r="D29" s="286">
        <v>2618</v>
      </c>
      <c r="E29" s="286">
        <v>3773</v>
      </c>
      <c r="F29" s="286">
        <v>156</v>
      </c>
      <c r="G29" s="286">
        <v>255</v>
      </c>
    </row>
    <row r="30" spans="2:7">
      <c r="B30" s="289">
        <v>43603</v>
      </c>
      <c r="C30" s="288" t="s">
        <v>179</v>
      </c>
      <c r="D30" s="286">
        <v>405</v>
      </c>
      <c r="E30" s="286">
        <v>1383</v>
      </c>
      <c r="F30" s="286">
        <v>249</v>
      </c>
      <c r="G30" s="286">
        <v>94</v>
      </c>
    </row>
    <row r="31" spans="2:7">
      <c r="B31" s="289">
        <v>43603</v>
      </c>
      <c r="C31" s="288" t="s">
        <v>1093</v>
      </c>
      <c r="D31" s="286">
        <v>528</v>
      </c>
      <c r="E31" s="286">
        <v>0</v>
      </c>
      <c r="F31" s="286">
        <v>6</v>
      </c>
      <c r="G31" s="286">
        <v>0</v>
      </c>
    </row>
    <row r="32" spans="2:7">
      <c r="B32" s="289">
        <v>43603</v>
      </c>
      <c r="C32" s="288" t="s">
        <v>53</v>
      </c>
      <c r="D32" s="286">
        <v>0</v>
      </c>
      <c r="E32" s="286">
        <v>3600</v>
      </c>
      <c r="F32" s="286">
        <v>0</v>
      </c>
      <c r="G32" s="286">
        <v>0</v>
      </c>
    </row>
    <row r="33" spans="2:7">
      <c r="B33" s="289">
        <v>43603</v>
      </c>
      <c r="C33" s="288" t="s">
        <v>108</v>
      </c>
      <c r="D33" s="286">
        <v>942</v>
      </c>
      <c r="E33" s="286">
        <v>0</v>
      </c>
      <c r="F33" s="286">
        <v>0</v>
      </c>
      <c r="G33" s="286">
        <v>0</v>
      </c>
    </row>
    <row r="34" spans="2:7">
      <c r="B34" s="289">
        <v>43603</v>
      </c>
      <c r="C34" s="288" t="s">
        <v>115</v>
      </c>
      <c r="D34" s="286">
        <v>2300</v>
      </c>
      <c r="E34" s="286">
        <v>2200</v>
      </c>
      <c r="F34" s="286">
        <v>0</v>
      </c>
      <c r="G34" s="286">
        <v>0</v>
      </c>
    </row>
    <row r="35" spans="2:7">
      <c r="B35" s="289">
        <v>43603</v>
      </c>
      <c r="C35" s="288" t="s">
        <v>60</v>
      </c>
      <c r="D35" s="286">
        <v>1176</v>
      </c>
      <c r="E35" s="286">
        <v>1176</v>
      </c>
      <c r="F35" s="286">
        <v>5</v>
      </c>
      <c r="G35" s="286">
        <v>0</v>
      </c>
    </row>
    <row r="36" spans="2:7">
      <c r="B36" s="289">
        <v>43603</v>
      </c>
      <c r="C36" s="288" t="s">
        <v>44</v>
      </c>
      <c r="D36" s="286">
        <v>4040</v>
      </c>
      <c r="E36" s="286">
        <v>0</v>
      </c>
      <c r="F36" s="286">
        <v>0</v>
      </c>
      <c r="G36" s="286">
        <v>0</v>
      </c>
    </row>
    <row r="37" spans="2:7">
      <c r="B37" s="289">
        <v>43603</v>
      </c>
      <c r="C37" s="288" t="s">
        <v>747</v>
      </c>
      <c r="D37" s="286">
        <v>0</v>
      </c>
      <c r="E37" s="286">
        <v>570</v>
      </c>
      <c r="F37" s="286">
        <v>0</v>
      </c>
      <c r="G37" s="286">
        <v>338</v>
      </c>
    </row>
    <row r="38" spans="2:7">
      <c r="B38" s="289">
        <v>43603</v>
      </c>
      <c r="C38" s="288" t="s">
        <v>70</v>
      </c>
      <c r="D38" s="286">
        <v>178</v>
      </c>
      <c r="E38" s="286">
        <v>0</v>
      </c>
      <c r="F38" s="286">
        <v>280</v>
      </c>
      <c r="G38" s="286">
        <v>0</v>
      </c>
    </row>
    <row r="39" spans="2:7">
      <c r="B39" s="289">
        <v>43603</v>
      </c>
      <c r="C39" s="288" t="s">
        <v>64</v>
      </c>
      <c r="D39" s="286">
        <v>170</v>
      </c>
      <c r="E39" s="286">
        <v>990</v>
      </c>
      <c r="F39" s="286">
        <v>0</v>
      </c>
      <c r="G39" s="286">
        <v>0</v>
      </c>
    </row>
    <row r="40" spans="2:7">
      <c r="B40" s="289">
        <v>43603</v>
      </c>
      <c r="C40" s="288" t="s">
        <v>52</v>
      </c>
      <c r="D40" s="286">
        <v>0</v>
      </c>
      <c r="E40" s="286">
        <v>0</v>
      </c>
      <c r="F40" s="286">
        <v>0</v>
      </c>
      <c r="G40" s="286">
        <v>0</v>
      </c>
    </row>
    <row r="41" spans="2:7">
      <c r="B41" s="289">
        <v>43603</v>
      </c>
      <c r="C41" s="288" t="s">
        <v>59</v>
      </c>
      <c r="D41" s="286">
        <v>590</v>
      </c>
      <c r="E41" s="286">
        <v>0</v>
      </c>
      <c r="F41" s="286">
        <v>152</v>
      </c>
      <c r="G41" s="286">
        <v>140</v>
      </c>
    </row>
    <row r="42" spans="2:7">
      <c r="B42" s="289">
        <v>43603</v>
      </c>
      <c r="C42" s="288" t="s">
        <v>185</v>
      </c>
      <c r="D42" s="286">
        <v>649</v>
      </c>
      <c r="E42" s="286">
        <v>0</v>
      </c>
      <c r="F42" s="286">
        <v>144</v>
      </c>
      <c r="G42" s="286">
        <v>0</v>
      </c>
    </row>
    <row r="43" spans="2:7">
      <c r="B43" s="289">
        <v>43603</v>
      </c>
      <c r="C43" s="288" t="s">
        <v>49</v>
      </c>
      <c r="D43" s="286">
        <v>1134</v>
      </c>
      <c r="E43" s="286">
        <v>420</v>
      </c>
      <c r="F43" s="286">
        <v>113</v>
      </c>
      <c r="G43" s="286">
        <v>244</v>
      </c>
    </row>
    <row r="44" spans="2:7">
      <c r="B44" s="289">
        <v>43603</v>
      </c>
      <c r="C44" s="288" t="s">
        <v>104</v>
      </c>
      <c r="D44" s="286">
        <v>900</v>
      </c>
      <c r="E44" s="286">
        <v>0</v>
      </c>
      <c r="F44" s="286">
        <v>0</v>
      </c>
      <c r="G44" s="286">
        <v>0</v>
      </c>
    </row>
    <row r="45" spans="2:7">
      <c r="B45" s="289">
        <v>43603</v>
      </c>
      <c r="C45" s="288" t="s">
        <v>106</v>
      </c>
      <c r="D45" s="286">
        <v>900</v>
      </c>
      <c r="E45" s="286">
        <v>0</v>
      </c>
      <c r="F45" s="286">
        <v>0</v>
      </c>
      <c r="G45" s="286">
        <v>0</v>
      </c>
    </row>
    <row r="46" spans="2:7">
      <c r="B46" s="289">
        <v>43603</v>
      </c>
      <c r="C46" s="288" t="s">
        <v>191</v>
      </c>
      <c r="D46" s="286">
        <v>208</v>
      </c>
      <c r="E46" s="286">
        <v>1920</v>
      </c>
      <c r="F46" s="286">
        <v>0</v>
      </c>
      <c r="G46" s="286">
        <v>142</v>
      </c>
    </row>
    <row r="47" spans="2:7">
      <c r="B47" s="289">
        <v>43603</v>
      </c>
      <c r="C47" s="288" t="s">
        <v>170</v>
      </c>
      <c r="D47" s="286">
        <v>1800</v>
      </c>
      <c r="E47" s="286">
        <v>1728</v>
      </c>
      <c r="F47" s="286">
        <v>0</v>
      </c>
      <c r="G47" s="286">
        <v>21</v>
      </c>
    </row>
    <row r="48" spans="2:7">
      <c r="B48" s="289">
        <v>43603</v>
      </c>
      <c r="C48" s="288" t="s">
        <v>164</v>
      </c>
      <c r="D48" s="286">
        <v>1800</v>
      </c>
      <c r="E48" s="286">
        <v>1700</v>
      </c>
      <c r="F48" s="286">
        <v>62</v>
      </c>
      <c r="G48" s="286">
        <v>0</v>
      </c>
    </row>
    <row r="49" spans="2:7">
      <c r="B49" s="289">
        <v>43603</v>
      </c>
      <c r="C49" s="288" t="s">
        <v>98</v>
      </c>
      <c r="D49" s="286">
        <v>0</v>
      </c>
      <c r="E49" s="286">
        <v>1302</v>
      </c>
      <c r="F49" s="286">
        <v>0</v>
      </c>
      <c r="G49" s="286">
        <v>9</v>
      </c>
    </row>
    <row r="50" spans="2:7">
      <c r="B50" s="289">
        <v>43603</v>
      </c>
      <c r="C50" s="288" t="s">
        <v>256</v>
      </c>
      <c r="D50" s="286">
        <v>700</v>
      </c>
      <c r="E50" s="286">
        <v>500</v>
      </c>
      <c r="F50" s="286">
        <v>17</v>
      </c>
      <c r="G50" s="286">
        <v>48</v>
      </c>
    </row>
    <row r="51" spans="2:7">
      <c r="B51" s="289"/>
      <c r="C51" s="288"/>
      <c r="D51" s="286"/>
      <c r="E51" s="286"/>
      <c r="F51" s="286"/>
      <c r="G51" s="286"/>
    </row>
    <row r="52" spans="2:7">
      <c r="B52" s="289"/>
      <c r="C52" s="288"/>
      <c r="D52" s="286"/>
      <c r="E52" s="286"/>
      <c r="F52" s="286"/>
      <c r="G52" s="286"/>
    </row>
    <row r="53" spans="2:7">
      <c r="B53" s="289"/>
      <c r="C53" s="288"/>
      <c r="D53" s="286"/>
      <c r="E53" s="286"/>
      <c r="F53" s="286"/>
      <c r="G53" s="286"/>
    </row>
    <row r="54" spans="2:7">
      <c r="B54" s="289"/>
      <c r="C54" s="288"/>
      <c r="D54" s="286"/>
      <c r="E54" s="286"/>
      <c r="F54" s="286"/>
      <c r="G54" s="286"/>
    </row>
    <row r="55" spans="2:7">
      <c r="B55" s="289"/>
      <c r="C55" s="288"/>
      <c r="D55" s="286"/>
      <c r="E55" s="286"/>
      <c r="F55" s="286"/>
      <c r="G55" s="286"/>
    </row>
    <row r="56" spans="2:7">
      <c r="B56" s="289"/>
      <c r="C56" s="288"/>
      <c r="D56" s="286"/>
      <c r="E56" s="286"/>
      <c r="F56" s="286"/>
      <c r="G56" s="286"/>
    </row>
    <row r="57" spans="2:7">
      <c r="B57" s="289"/>
      <c r="C57" s="288"/>
      <c r="D57" s="286"/>
      <c r="E57" s="286"/>
      <c r="F57" s="286"/>
      <c r="G57" s="286"/>
    </row>
    <row r="58" spans="2:7">
      <c r="B58" s="289"/>
      <c r="C58" s="288"/>
      <c r="D58" s="286"/>
      <c r="E58" s="286"/>
      <c r="F58" s="286"/>
      <c r="G58" s="286"/>
    </row>
    <row r="59" spans="2:7">
      <c r="B59" s="289"/>
      <c r="C59" s="288"/>
      <c r="D59" s="286"/>
      <c r="E59" s="286"/>
      <c r="F59" s="286"/>
      <c r="G59" s="286"/>
    </row>
    <row r="60" spans="2:7">
      <c r="B60" s="289"/>
      <c r="C60" s="288"/>
      <c r="D60" s="286"/>
      <c r="E60" s="286"/>
      <c r="F60" s="286"/>
      <c r="G60" s="286"/>
    </row>
    <row r="61" spans="2:7">
      <c r="B61" s="289"/>
      <c r="C61" s="288"/>
      <c r="D61" s="286"/>
      <c r="E61" s="286"/>
      <c r="F61" s="286"/>
      <c r="G61" s="286"/>
    </row>
    <row r="62" spans="2:7">
      <c r="B62" s="289"/>
      <c r="C62" s="288"/>
      <c r="D62" s="286"/>
      <c r="E62" s="286"/>
      <c r="F62" s="286"/>
      <c r="G62" s="286"/>
    </row>
    <row r="63" spans="2:7">
      <c r="B63" s="289"/>
      <c r="C63" s="288"/>
      <c r="D63" s="286"/>
      <c r="E63" s="286"/>
      <c r="F63" s="286"/>
      <c r="G63" s="286"/>
    </row>
    <row r="64" spans="2:7">
      <c r="B64" s="289"/>
      <c r="C64" s="288"/>
      <c r="D64" s="286"/>
      <c r="E64" s="286"/>
      <c r="F64" s="286"/>
      <c r="G64" s="286"/>
    </row>
    <row r="65" spans="2:7">
      <c r="B65" s="289"/>
      <c r="C65" s="288"/>
      <c r="D65" s="286"/>
      <c r="E65" s="286"/>
      <c r="F65" s="286"/>
      <c r="G65" s="286"/>
    </row>
    <row r="66" spans="2:7">
      <c r="B66" s="289"/>
      <c r="C66" s="288"/>
      <c r="D66" s="286"/>
      <c r="E66" s="286"/>
      <c r="F66" s="286"/>
      <c r="G66" s="286"/>
    </row>
    <row r="67" spans="2:7">
      <c r="B67" s="289"/>
      <c r="C67" s="288"/>
      <c r="D67" s="286"/>
      <c r="E67" s="286"/>
      <c r="F67" s="286"/>
      <c r="G67" s="286"/>
    </row>
    <row r="68" spans="2:7">
      <c r="B68" s="289"/>
      <c r="C68" s="288"/>
      <c r="D68" s="286"/>
      <c r="E68" s="286"/>
      <c r="F68" s="286"/>
      <c r="G68" s="286"/>
    </row>
    <row r="69" spans="2:7">
      <c r="B69" s="289"/>
      <c r="C69" s="288"/>
      <c r="D69" s="286"/>
      <c r="E69" s="286"/>
      <c r="F69" s="286"/>
      <c r="G69" s="286"/>
    </row>
    <row r="70" spans="2:7">
      <c r="B70" s="289"/>
      <c r="C70" s="288"/>
      <c r="D70" s="286"/>
      <c r="E70" s="286"/>
      <c r="F70" s="286"/>
      <c r="G70" s="286"/>
    </row>
    <row r="71" spans="2:7">
      <c r="B71" s="289"/>
      <c r="C71" s="288"/>
      <c r="D71" s="286"/>
      <c r="E71" s="286"/>
      <c r="F71" s="286"/>
      <c r="G71" s="286"/>
    </row>
    <row r="72" spans="2:7">
      <c r="B72" s="289"/>
      <c r="C72" s="288"/>
      <c r="D72" s="286"/>
      <c r="E72" s="286"/>
      <c r="F72" s="286"/>
      <c r="G72" s="286"/>
    </row>
    <row r="73" spans="2:7">
      <c r="B73" s="289"/>
      <c r="C73" s="288"/>
      <c r="D73" s="286"/>
      <c r="E73" s="286"/>
      <c r="F73" s="286"/>
      <c r="G73" s="286"/>
    </row>
    <row r="74" spans="2:7">
      <c r="B74" s="289"/>
      <c r="C74" s="288"/>
      <c r="D74" s="286"/>
      <c r="E74" s="286"/>
      <c r="F74" s="286"/>
      <c r="G74" s="286"/>
    </row>
    <row r="75" spans="2:7">
      <c r="B75" s="289"/>
      <c r="C75" s="288"/>
      <c r="D75" s="286"/>
      <c r="E75" s="286"/>
      <c r="F75" s="286"/>
      <c r="G75" s="286"/>
    </row>
    <row r="76" spans="2:7">
      <c r="B76" s="289"/>
      <c r="C76" s="288"/>
      <c r="D76" s="286"/>
      <c r="E76" s="286"/>
      <c r="F76" s="286"/>
      <c r="G76" s="286"/>
    </row>
    <row r="77" spans="2:7">
      <c r="B77" s="289"/>
      <c r="C77" s="288"/>
      <c r="D77" s="286"/>
      <c r="E77" s="286"/>
      <c r="F77" s="286"/>
      <c r="G77" s="286"/>
    </row>
    <row r="78" spans="2:7">
      <c r="B78" s="289"/>
      <c r="C78" s="288"/>
      <c r="D78" s="286"/>
      <c r="E78" s="286"/>
      <c r="F78" s="286"/>
      <c r="G78" s="286"/>
    </row>
    <row r="79" spans="2:7">
      <c r="B79" s="289"/>
      <c r="C79" s="288"/>
      <c r="D79" s="286"/>
      <c r="E79" s="286"/>
      <c r="F79" s="286"/>
      <c r="G79" s="286"/>
    </row>
    <row r="80" spans="2:7">
      <c r="B80" s="289"/>
      <c r="C80" s="288"/>
      <c r="D80" s="286"/>
      <c r="E80" s="286"/>
      <c r="F80" s="286"/>
      <c r="G80" s="286"/>
    </row>
    <row r="81" spans="2:7">
      <c r="B81" s="289"/>
      <c r="C81" s="288"/>
      <c r="D81" s="286"/>
      <c r="E81" s="286"/>
      <c r="F81" s="286"/>
      <c r="G81" s="286"/>
    </row>
    <row r="82" spans="2:7">
      <c r="B82" s="289"/>
      <c r="C82" s="288"/>
      <c r="D82" s="286"/>
      <c r="E82" s="286"/>
      <c r="F82" s="286"/>
      <c r="G82" s="286"/>
    </row>
    <row r="83" spans="2:7">
      <c r="B83" s="289"/>
      <c r="C83" s="288"/>
      <c r="D83" s="286"/>
      <c r="E83" s="286"/>
      <c r="F83" s="286"/>
      <c r="G83" s="286"/>
    </row>
    <row r="84" spans="2:7">
      <c r="B84" s="289"/>
      <c r="C84" s="288"/>
      <c r="D84" s="286"/>
      <c r="E84" s="286"/>
      <c r="F84" s="286"/>
      <c r="G84" s="286"/>
    </row>
    <row r="85" spans="2:7">
      <c r="B85" s="289"/>
      <c r="C85" s="288"/>
      <c r="D85" s="286"/>
      <c r="E85" s="286"/>
      <c r="F85" s="286"/>
      <c r="G85" s="286"/>
    </row>
    <row r="86" spans="2:7">
      <c r="B86" s="289"/>
      <c r="C86" s="288"/>
      <c r="D86" s="286"/>
      <c r="E86" s="286"/>
      <c r="F86" s="286"/>
      <c r="G86" s="286"/>
    </row>
    <row r="87" spans="2:7">
      <c r="B87" s="289"/>
      <c r="C87" s="288"/>
      <c r="D87" s="286"/>
      <c r="E87" s="286"/>
      <c r="F87" s="286"/>
      <c r="G87" s="286"/>
    </row>
    <row r="88" spans="2:7">
      <c r="B88" s="289"/>
      <c r="C88" s="288"/>
      <c r="D88" s="286"/>
      <c r="E88" s="286"/>
      <c r="F88" s="286"/>
      <c r="G88" s="286"/>
    </row>
    <row r="89" spans="2:7">
      <c r="B89" s="289"/>
      <c r="C89" s="288"/>
      <c r="D89" s="286"/>
      <c r="E89" s="286"/>
      <c r="F89" s="286"/>
      <c r="G89" s="286"/>
    </row>
    <row r="90" spans="2:7">
      <c r="B90" s="289"/>
      <c r="C90" s="288"/>
      <c r="D90" s="286"/>
      <c r="E90" s="286"/>
      <c r="F90" s="286"/>
      <c r="G90" s="286"/>
    </row>
    <row r="91" spans="2:7">
      <c r="B91" s="289"/>
      <c r="C91" s="288"/>
      <c r="D91" s="286"/>
      <c r="E91" s="286"/>
      <c r="F91" s="286"/>
      <c r="G91" s="286"/>
    </row>
    <row r="92" spans="2:7">
      <c r="B92" s="289"/>
      <c r="C92" s="288"/>
      <c r="D92" s="286"/>
      <c r="E92" s="286"/>
      <c r="F92" s="286"/>
      <c r="G92" s="286"/>
    </row>
    <row r="93" spans="2:7">
      <c r="B93" s="289"/>
      <c r="C93" s="288"/>
      <c r="D93" s="286"/>
      <c r="E93" s="286"/>
      <c r="F93" s="286"/>
      <c r="G93" s="286"/>
    </row>
    <row r="94" spans="2:7">
      <c r="B94" s="289"/>
      <c r="C94" s="288"/>
      <c r="D94" s="286"/>
      <c r="E94" s="286"/>
      <c r="F94" s="286"/>
      <c r="G94" s="286"/>
    </row>
    <row r="95" spans="2:7">
      <c r="B95" s="289"/>
      <c r="C95" s="288"/>
      <c r="D95" s="286"/>
      <c r="E95" s="286"/>
      <c r="F95" s="286"/>
      <c r="G95" s="286"/>
    </row>
    <row r="96" spans="2:7">
      <c r="B96" s="289"/>
      <c r="C96" s="288"/>
      <c r="D96" s="286"/>
      <c r="E96" s="286"/>
      <c r="F96" s="286"/>
      <c r="G96" s="286"/>
    </row>
    <row r="97" spans="2:7">
      <c r="B97" s="289"/>
      <c r="C97" s="288"/>
      <c r="D97" s="286"/>
      <c r="E97" s="286"/>
      <c r="F97" s="286"/>
      <c r="G97" s="286"/>
    </row>
    <row r="98" spans="2:7">
      <c r="B98" s="289"/>
      <c r="C98" s="288"/>
      <c r="D98" s="286"/>
      <c r="E98" s="286"/>
      <c r="F98" s="286"/>
      <c r="G98" s="286"/>
    </row>
    <row r="99" spans="2:7">
      <c r="B99" s="289"/>
      <c r="C99" s="288"/>
      <c r="D99" s="286"/>
      <c r="E99" s="286"/>
      <c r="F99" s="286"/>
      <c r="G99" s="286"/>
    </row>
    <row r="100" spans="2:7">
      <c r="B100" s="289"/>
      <c r="C100" s="288"/>
      <c r="D100" s="286"/>
      <c r="E100" s="286"/>
      <c r="F100" s="286"/>
      <c r="G100" s="286"/>
    </row>
    <row r="101" spans="2:7">
      <c r="B101" s="289"/>
      <c r="C101" s="288"/>
      <c r="D101" s="286"/>
      <c r="E101" s="286"/>
      <c r="F101" s="286"/>
      <c r="G101" s="286"/>
    </row>
    <row r="102" spans="2:7">
      <c r="B102" s="289"/>
      <c r="C102" s="288"/>
      <c r="D102" s="286"/>
      <c r="E102" s="286"/>
      <c r="F102" s="286"/>
      <c r="G102" s="286"/>
    </row>
    <row r="103" spans="2:7">
      <c r="B103" s="289"/>
      <c r="C103" s="288"/>
      <c r="D103" s="286"/>
      <c r="E103" s="286"/>
      <c r="F103" s="286"/>
      <c r="G103" s="286"/>
    </row>
    <row r="104" spans="2:7">
      <c r="B104" s="289"/>
      <c r="C104" s="288"/>
      <c r="D104" s="286"/>
      <c r="E104" s="286"/>
      <c r="F104" s="286"/>
      <c r="G104" s="286"/>
    </row>
    <row r="105" spans="2:7">
      <c r="B105" s="289"/>
      <c r="C105" s="288"/>
      <c r="D105" s="286"/>
      <c r="E105" s="286"/>
      <c r="F105" s="286"/>
      <c r="G105" s="286"/>
    </row>
    <row r="106" spans="2:7">
      <c r="B106" s="289"/>
      <c r="C106" s="288"/>
      <c r="D106" s="286"/>
      <c r="E106" s="286"/>
      <c r="F106" s="286"/>
      <c r="G106" s="286"/>
    </row>
    <row r="107" spans="2:7">
      <c r="B107" s="289"/>
      <c r="C107" s="288"/>
      <c r="D107" s="286"/>
      <c r="E107" s="286"/>
      <c r="F107" s="286"/>
      <c r="G107" s="286"/>
    </row>
    <row r="108" spans="2:7">
      <c r="B108" s="289"/>
      <c r="C108" s="288"/>
      <c r="D108" s="286"/>
      <c r="E108" s="286"/>
      <c r="F108" s="286"/>
      <c r="G108" s="286"/>
    </row>
    <row r="109" spans="2:7">
      <c r="B109" s="289"/>
      <c r="C109" s="288"/>
      <c r="D109" s="286"/>
      <c r="E109" s="286"/>
      <c r="F109" s="286"/>
      <c r="G109" s="286"/>
    </row>
    <row r="110" spans="2:7">
      <c r="B110" s="289"/>
      <c r="C110" s="288"/>
      <c r="D110" s="286"/>
      <c r="E110" s="286"/>
      <c r="F110" s="286"/>
      <c r="G110" s="286"/>
    </row>
    <row r="111" spans="2:7">
      <c r="B111" s="289"/>
      <c r="C111" s="288"/>
      <c r="D111" s="286"/>
      <c r="E111" s="286"/>
      <c r="F111" s="286"/>
      <c r="G111" s="286"/>
    </row>
    <row r="112" spans="2:7">
      <c r="B112" s="289"/>
      <c r="C112" s="288"/>
      <c r="D112" s="286"/>
      <c r="E112" s="286"/>
      <c r="F112" s="286"/>
      <c r="G112" s="286"/>
    </row>
    <row r="113" spans="2:7">
      <c r="B113" s="289"/>
      <c r="C113" s="288"/>
      <c r="D113" s="286"/>
      <c r="E113" s="286"/>
      <c r="F113" s="286"/>
      <c r="G113" s="286"/>
    </row>
    <row r="114" spans="2:7">
      <c r="B114" s="289"/>
      <c r="C114" s="288"/>
      <c r="D114" s="286"/>
      <c r="E114" s="286"/>
      <c r="F114" s="286"/>
      <c r="G114" s="286"/>
    </row>
    <row r="115" spans="2:7">
      <c r="B115" s="289"/>
      <c r="C115" s="288"/>
      <c r="D115" s="286"/>
      <c r="E115" s="286"/>
      <c r="F115" s="286"/>
      <c r="G115" s="286"/>
    </row>
    <row r="116" spans="2:7">
      <c r="B116" s="289"/>
      <c r="C116" s="288"/>
      <c r="D116" s="286"/>
      <c r="E116" s="286"/>
      <c r="F116" s="286"/>
      <c r="G116" s="286"/>
    </row>
    <row r="117" spans="2:7">
      <c r="B117" s="289"/>
      <c r="C117" s="288"/>
      <c r="D117" s="286"/>
      <c r="E117" s="286"/>
      <c r="F117" s="286"/>
      <c r="G117" s="286"/>
    </row>
    <row r="118" spans="2:7">
      <c r="B118" s="289"/>
      <c r="C118" s="288"/>
      <c r="D118" s="286"/>
      <c r="E118" s="286"/>
      <c r="F118" s="286"/>
      <c r="G118" s="286"/>
    </row>
    <row r="119" spans="2:7">
      <c r="B119" s="289"/>
      <c r="C119" s="288"/>
      <c r="D119" s="286"/>
      <c r="E119" s="286"/>
      <c r="F119" s="286"/>
      <c r="G119" s="286"/>
    </row>
    <row r="120" spans="2:7">
      <c r="B120" s="289"/>
      <c r="C120" s="288"/>
      <c r="D120" s="286"/>
      <c r="E120" s="286"/>
      <c r="F120" s="286"/>
      <c r="G120" s="286"/>
    </row>
    <row r="121" spans="2:7">
      <c r="B121" s="289"/>
      <c r="C121" s="288"/>
      <c r="D121" s="286"/>
      <c r="E121" s="286"/>
      <c r="F121" s="286"/>
      <c r="G121" s="286"/>
    </row>
    <row r="122" spans="2:7">
      <c r="B122" s="289"/>
      <c r="C122" s="288"/>
      <c r="D122" s="286"/>
      <c r="E122" s="286"/>
      <c r="F122" s="286"/>
      <c r="G122" s="286"/>
    </row>
    <row r="123" spans="2:7">
      <c r="B123" s="289"/>
      <c r="C123" s="288"/>
      <c r="D123" s="286"/>
      <c r="E123" s="286"/>
      <c r="F123" s="286"/>
      <c r="G123" s="286"/>
    </row>
    <row r="124" spans="2:7">
      <c r="B124" s="289"/>
      <c r="C124" s="288"/>
      <c r="D124" s="286"/>
      <c r="E124" s="286"/>
      <c r="F124" s="286"/>
      <c r="G124" s="286"/>
    </row>
    <row r="125" spans="2:7">
      <c r="B125" s="289"/>
      <c r="C125" s="288"/>
      <c r="D125" s="286"/>
      <c r="E125" s="286"/>
      <c r="F125" s="286"/>
      <c r="G125" s="286"/>
    </row>
    <row r="126" spans="2:7">
      <c r="B126" s="289"/>
      <c r="C126" s="288"/>
      <c r="D126" s="286"/>
      <c r="E126" s="286"/>
      <c r="F126" s="286"/>
      <c r="G126" s="286"/>
    </row>
    <row r="127" spans="2:7">
      <c r="B127" s="289"/>
      <c r="C127" s="288"/>
      <c r="D127" s="286"/>
      <c r="E127" s="286"/>
      <c r="F127" s="286"/>
      <c r="G127" s="286"/>
    </row>
    <row r="128" spans="2:7">
      <c r="B128" s="289"/>
      <c r="C128" s="288"/>
      <c r="D128" s="286"/>
      <c r="E128" s="286"/>
      <c r="F128" s="286"/>
      <c r="G128" s="286"/>
    </row>
    <row r="129" spans="2:7">
      <c r="B129" s="289"/>
      <c r="C129" s="288"/>
      <c r="D129" s="286"/>
      <c r="E129" s="286"/>
      <c r="F129" s="286"/>
      <c r="G129" s="286"/>
    </row>
    <row r="130" spans="2:7">
      <c r="B130" s="289"/>
      <c r="C130" s="288"/>
      <c r="D130" s="286"/>
      <c r="E130" s="286"/>
      <c r="F130" s="286"/>
      <c r="G130" s="286"/>
    </row>
    <row r="131" spans="2:7">
      <c r="B131" s="289"/>
      <c r="C131" s="288"/>
      <c r="D131" s="286"/>
      <c r="E131" s="286"/>
      <c r="F131" s="286"/>
      <c r="G131" s="286"/>
    </row>
    <row r="132" spans="2:7">
      <c r="B132" s="289"/>
      <c r="C132" s="288"/>
      <c r="D132" s="286"/>
      <c r="E132" s="286"/>
      <c r="F132" s="286"/>
      <c r="G132" s="286"/>
    </row>
    <row r="133" spans="2:7">
      <c r="B133" s="289"/>
      <c r="C133" s="288"/>
      <c r="D133" s="286"/>
      <c r="E133" s="286"/>
      <c r="F133" s="286"/>
      <c r="G133" s="286"/>
    </row>
    <row r="134" spans="2:7">
      <c r="B134" s="289"/>
      <c r="C134" s="288"/>
      <c r="D134" s="286"/>
      <c r="E134" s="286"/>
      <c r="F134" s="286"/>
      <c r="G134" s="286"/>
    </row>
    <row r="135" spans="2:7">
      <c r="B135" s="289"/>
      <c r="C135" s="288"/>
      <c r="D135" s="286"/>
      <c r="E135" s="286"/>
      <c r="F135" s="286"/>
      <c r="G135" s="286"/>
    </row>
    <row r="136" spans="2:7">
      <c r="B136" s="289"/>
      <c r="C136" s="288"/>
      <c r="D136" s="286"/>
      <c r="E136" s="286"/>
      <c r="F136" s="286"/>
      <c r="G136" s="286"/>
    </row>
    <row r="137" spans="2:7">
      <c r="B137" s="289"/>
      <c r="C137" s="288"/>
      <c r="D137" s="286"/>
      <c r="E137" s="286"/>
      <c r="F137" s="286"/>
      <c r="G137" s="286"/>
    </row>
    <row r="138" spans="2:7">
      <c r="B138" s="289"/>
      <c r="C138" s="288"/>
      <c r="D138" s="286"/>
      <c r="E138" s="286"/>
      <c r="F138" s="286"/>
      <c r="G138" s="286"/>
    </row>
    <row r="139" spans="2:7">
      <c r="B139" s="289"/>
      <c r="C139" s="288"/>
      <c r="D139" s="286"/>
      <c r="E139" s="286"/>
      <c r="F139" s="286"/>
      <c r="G139" s="286"/>
    </row>
    <row r="140" spans="2:7">
      <c r="B140" s="289"/>
      <c r="C140" s="288"/>
      <c r="D140" s="286"/>
      <c r="E140" s="286"/>
      <c r="F140" s="286"/>
      <c r="G140" s="286"/>
    </row>
    <row r="141" spans="2:7">
      <c r="B141" s="289"/>
      <c r="C141" s="288"/>
      <c r="D141" s="286"/>
      <c r="E141" s="286"/>
      <c r="F141" s="286"/>
      <c r="G141" s="286"/>
    </row>
    <row r="142" spans="2:7">
      <c r="B142" s="289"/>
      <c r="C142" s="288"/>
      <c r="D142" s="286"/>
      <c r="E142" s="286"/>
      <c r="F142" s="286"/>
      <c r="G142" s="286"/>
    </row>
    <row r="143" spans="2:7">
      <c r="B143" s="289"/>
      <c r="C143" s="288"/>
      <c r="D143" s="286"/>
      <c r="E143" s="286"/>
      <c r="F143" s="286"/>
      <c r="G143" s="286"/>
    </row>
    <row r="144" spans="2:7">
      <c r="B144" s="289"/>
      <c r="C144" s="288"/>
      <c r="D144" s="286"/>
      <c r="E144" s="286"/>
      <c r="F144" s="286"/>
      <c r="G144" s="286"/>
    </row>
    <row r="145" spans="2:7">
      <c r="B145" s="289"/>
      <c r="C145" s="288"/>
      <c r="D145" s="286"/>
      <c r="E145" s="286"/>
      <c r="F145" s="286"/>
      <c r="G145" s="286"/>
    </row>
    <row r="146" spans="2:7">
      <c r="B146" s="289"/>
      <c r="C146" s="288"/>
      <c r="D146" s="286"/>
      <c r="E146" s="286"/>
      <c r="F146" s="286"/>
      <c r="G146" s="286"/>
    </row>
    <row r="147" spans="2:7">
      <c r="B147" s="289"/>
      <c r="C147" s="288"/>
      <c r="D147" s="286"/>
      <c r="E147" s="286"/>
      <c r="F147" s="286"/>
      <c r="G147" s="286"/>
    </row>
    <row r="148" spans="2:7">
      <c r="B148" s="289"/>
      <c r="C148" s="288"/>
      <c r="D148" s="286"/>
      <c r="E148" s="286"/>
      <c r="F148" s="286"/>
      <c r="G148" s="286"/>
    </row>
    <row r="149" spans="2:7">
      <c r="B149" s="289"/>
      <c r="C149" s="288"/>
      <c r="D149" s="286"/>
      <c r="E149" s="286"/>
      <c r="F149" s="286"/>
      <c r="G149" s="286"/>
    </row>
    <row r="150" spans="2:7">
      <c r="B150" s="289"/>
      <c r="C150" s="288"/>
      <c r="D150" s="286"/>
      <c r="E150" s="286"/>
      <c r="F150" s="286"/>
      <c r="G150" s="286"/>
    </row>
    <row r="151" spans="2:7">
      <c r="B151" s="289"/>
      <c r="C151" s="288"/>
      <c r="D151" s="286"/>
      <c r="E151" s="286"/>
      <c r="F151" s="286"/>
      <c r="G151" s="286"/>
    </row>
    <row r="152" spans="2:7">
      <c r="B152" s="289"/>
      <c r="C152" s="288"/>
      <c r="D152" s="286"/>
      <c r="E152" s="286"/>
      <c r="F152" s="286"/>
      <c r="G152" s="286"/>
    </row>
    <row r="153" spans="2:7">
      <c r="B153" s="289"/>
      <c r="C153" s="288"/>
      <c r="D153" s="286"/>
      <c r="E153" s="286"/>
      <c r="F153" s="286"/>
      <c r="G153" s="286"/>
    </row>
    <row r="154" spans="2:7">
      <c r="B154" s="289"/>
      <c r="C154" s="288"/>
      <c r="D154" s="286"/>
      <c r="E154" s="286"/>
      <c r="F154" s="286"/>
      <c r="G154" s="286"/>
    </row>
    <row r="155" spans="2:7">
      <c r="B155" s="289"/>
      <c r="C155" s="288"/>
      <c r="D155" s="286"/>
      <c r="E155" s="286"/>
      <c r="F155" s="286"/>
      <c r="G155" s="286"/>
    </row>
    <row r="156" spans="2:7">
      <c r="B156" s="289"/>
      <c r="C156" s="288"/>
      <c r="D156" s="286"/>
      <c r="E156" s="286"/>
      <c r="F156" s="286"/>
      <c r="G156" s="286"/>
    </row>
    <row r="157" spans="2:7">
      <c r="B157" s="289"/>
      <c r="C157" s="288"/>
      <c r="D157" s="286"/>
      <c r="E157" s="286"/>
      <c r="F157" s="286"/>
      <c r="G157" s="286"/>
    </row>
    <row r="158" spans="2:7">
      <c r="B158" s="289"/>
      <c r="C158" s="288"/>
      <c r="D158" s="286"/>
      <c r="E158" s="286"/>
      <c r="F158" s="286"/>
      <c r="G158" s="286"/>
    </row>
    <row r="159" spans="2:7">
      <c r="B159" s="289"/>
      <c r="C159" s="288"/>
      <c r="D159" s="286"/>
      <c r="E159" s="286"/>
      <c r="F159" s="286"/>
      <c r="G159" s="286"/>
    </row>
    <row r="160" spans="2:7">
      <c r="B160" s="289"/>
      <c r="C160" s="288"/>
      <c r="D160" s="286"/>
      <c r="E160" s="286"/>
      <c r="F160" s="286"/>
      <c r="G160" s="286"/>
    </row>
    <row r="161" spans="2:7">
      <c r="B161" s="289"/>
      <c r="C161" s="288"/>
      <c r="D161" s="286"/>
      <c r="E161" s="286"/>
      <c r="F161" s="286"/>
      <c r="G161" s="286"/>
    </row>
    <row r="162" spans="2:7">
      <c r="B162" s="289"/>
      <c r="C162" s="288"/>
      <c r="D162" s="286"/>
      <c r="E162" s="286"/>
      <c r="F162" s="286"/>
      <c r="G162" s="286"/>
    </row>
    <row r="163" spans="2:7">
      <c r="B163" s="289"/>
      <c r="C163" s="288"/>
      <c r="D163" s="286"/>
      <c r="E163" s="286"/>
      <c r="F163" s="286"/>
      <c r="G163" s="286"/>
    </row>
    <row r="164" spans="2:7">
      <c r="B164" s="289"/>
      <c r="C164" s="288"/>
      <c r="D164" s="286"/>
      <c r="E164" s="286"/>
      <c r="F164" s="286"/>
      <c r="G164" s="286"/>
    </row>
    <row r="165" spans="2:7">
      <c r="B165" s="289"/>
      <c r="C165" s="288"/>
      <c r="D165" s="286"/>
      <c r="E165" s="286"/>
      <c r="F165" s="286"/>
      <c r="G165" s="286"/>
    </row>
    <row r="166" spans="2:7">
      <c r="B166" s="289"/>
      <c r="C166" s="288"/>
      <c r="D166" s="286"/>
      <c r="E166" s="286"/>
      <c r="F166" s="286"/>
      <c r="G166" s="286"/>
    </row>
    <row r="167" spans="2:7">
      <c r="B167" s="289"/>
      <c r="C167" s="288"/>
      <c r="D167" s="286"/>
      <c r="E167" s="286"/>
      <c r="F167" s="286"/>
      <c r="G167" s="286"/>
    </row>
    <row r="168" spans="2:7">
      <c r="B168" s="289"/>
      <c r="C168" s="288"/>
      <c r="D168" s="286"/>
      <c r="E168" s="286"/>
      <c r="F168" s="286"/>
      <c r="G168" s="286"/>
    </row>
    <row r="169" spans="2:7">
      <c r="B169" s="289"/>
      <c r="C169" s="288"/>
      <c r="D169" s="286"/>
      <c r="E169" s="286"/>
      <c r="F169" s="286"/>
      <c r="G169" s="286"/>
    </row>
    <row r="170" spans="2:7">
      <c r="B170" s="289"/>
      <c r="C170" s="288"/>
      <c r="D170" s="286"/>
      <c r="E170" s="286"/>
      <c r="F170" s="286"/>
      <c r="G170" s="286"/>
    </row>
    <row r="171" spans="2:7">
      <c r="B171" s="289"/>
      <c r="C171" s="288"/>
      <c r="D171" s="286"/>
      <c r="E171" s="286"/>
      <c r="F171" s="286"/>
      <c r="G171" s="286"/>
    </row>
    <row r="172" spans="2:7">
      <c r="B172" s="289"/>
      <c r="C172" s="288"/>
      <c r="D172" s="286"/>
      <c r="E172" s="286"/>
      <c r="F172" s="286"/>
      <c r="G172" s="286"/>
    </row>
    <row r="173" spans="2:7">
      <c r="B173" s="289"/>
      <c r="C173" s="288"/>
      <c r="D173" s="286"/>
      <c r="E173" s="286"/>
      <c r="F173" s="286"/>
      <c r="G173" s="286"/>
    </row>
    <row r="174" spans="2:7">
      <c r="B174" s="289"/>
      <c r="C174" s="288"/>
      <c r="D174" s="286"/>
      <c r="E174" s="286"/>
      <c r="F174" s="286"/>
      <c r="G174" s="286"/>
    </row>
    <row r="175" spans="2:7">
      <c r="B175" s="289"/>
      <c r="C175" s="288"/>
      <c r="D175" s="286"/>
      <c r="E175" s="286"/>
      <c r="F175" s="286"/>
      <c r="G175" s="286"/>
    </row>
    <row r="176" spans="2:7">
      <c r="B176" s="289"/>
      <c r="C176" s="288"/>
      <c r="D176" s="286"/>
      <c r="E176" s="286"/>
      <c r="F176" s="286"/>
      <c r="G176" s="286"/>
    </row>
    <row r="177" spans="2:7">
      <c r="B177" s="289"/>
      <c r="C177" s="288"/>
      <c r="D177" s="286"/>
      <c r="E177" s="286"/>
      <c r="F177" s="286"/>
      <c r="G177" s="286"/>
    </row>
    <row r="178" spans="2:7">
      <c r="B178" s="289"/>
      <c r="C178" s="288"/>
      <c r="D178" s="286"/>
      <c r="E178" s="286"/>
      <c r="F178" s="286"/>
      <c r="G178" s="286"/>
    </row>
    <row r="179" spans="2:7">
      <c r="B179" s="289"/>
      <c r="C179" s="288"/>
      <c r="D179" s="286"/>
      <c r="E179" s="286"/>
      <c r="F179" s="286"/>
      <c r="G179" s="286"/>
    </row>
    <row r="180" spans="2:7">
      <c r="B180" s="289"/>
      <c r="C180" s="288"/>
      <c r="D180" s="286"/>
      <c r="E180" s="286"/>
      <c r="F180" s="286"/>
      <c r="G180" s="286"/>
    </row>
    <row r="181" spans="2:7">
      <c r="B181" s="289"/>
      <c r="C181" s="288"/>
      <c r="D181" s="286"/>
      <c r="E181" s="286"/>
      <c r="F181" s="286"/>
      <c r="G181" s="286"/>
    </row>
    <row r="182" spans="2:7">
      <c r="B182" s="289"/>
      <c r="C182" s="288"/>
      <c r="D182" s="286"/>
      <c r="E182" s="286"/>
      <c r="F182" s="286"/>
      <c r="G182" s="286"/>
    </row>
    <row r="183" spans="2:7">
      <c r="B183" s="289"/>
      <c r="C183" s="288"/>
      <c r="D183" s="286"/>
      <c r="E183" s="286"/>
      <c r="F183" s="286"/>
      <c r="G183" s="286"/>
    </row>
    <row r="184" spans="2:7">
      <c r="B184" s="289"/>
      <c r="C184" s="288"/>
      <c r="D184" s="286"/>
      <c r="E184" s="286"/>
      <c r="F184" s="286"/>
      <c r="G184" s="286"/>
    </row>
    <row r="185" spans="2:7">
      <c r="B185" s="289"/>
      <c r="C185" s="288"/>
      <c r="D185" s="286"/>
      <c r="E185" s="286"/>
      <c r="F185" s="286"/>
      <c r="G185" s="286"/>
    </row>
    <row r="186" spans="2:7">
      <c r="B186" s="289"/>
      <c r="C186" s="288"/>
      <c r="D186" s="286"/>
      <c r="E186" s="286"/>
      <c r="F186" s="286"/>
      <c r="G186" s="286"/>
    </row>
    <row r="187" spans="2:7">
      <c r="B187" s="289"/>
      <c r="C187" s="288"/>
      <c r="D187" s="286"/>
      <c r="E187" s="286"/>
      <c r="F187" s="286"/>
      <c r="G187" s="286"/>
    </row>
    <row r="188" spans="2:7">
      <c r="B188" s="289"/>
      <c r="C188" s="288"/>
      <c r="D188" s="286"/>
      <c r="E188" s="286"/>
      <c r="F188" s="286"/>
      <c r="G188" s="286"/>
    </row>
    <row r="189" spans="2:7">
      <c r="B189" s="289"/>
      <c r="C189" s="288"/>
      <c r="D189" s="286"/>
      <c r="E189" s="286"/>
      <c r="F189" s="286"/>
      <c r="G189" s="286"/>
    </row>
    <row r="190" spans="2:7">
      <c r="B190" s="289"/>
      <c r="C190" s="288"/>
      <c r="D190" s="286"/>
      <c r="E190" s="286"/>
      <c r="F190" s="286"/>
      <c r="G190" s="286"/>
    </row>
    <row r="191" spans="2:7">
      <c r="B191" s="289"/>
      <c r="C191" s="288"/>
      <c r="D191" s="286"/>
      <c r="E191" s="286"/>
      <c r="F191" s="286"/>
      <c r="G191" s="286"/>
    </row>
    <row r="192" spans="2:7">
      <c r="B192" s="289"/>
      <c r="C192" s="288"/>
      <c r="D192" s="286"/>
      <c r="E192" s="286"/>
      <c r="F192" s="286"/>
      <c r="G192" s="286"/>
    </row>
    <row r="193" spans="2:7">
      <c r="B193" s="289"/>
      <c r="C193" s="288"/>
      <c r="D193" s="286"/>
      <c r="E193" s="286"/>
      <c r="F193" s="286"/>
      <c r="G193" s="286"/>
    </row>
    <row r="194" spans="2:7">
      <c r="B194" s="289"/>
      <c r="C194" s="288"/>
      <c r="D194" s="286"/>
      <c r="E194" s="286"/>
      <c r="F194" s="286"/>
      <c r="G194" s="286"/>
    </row>
    <row r="195" spans="2:7">
      <c r="B195" s="289"/>
      <c r="C195" s="288"/>
      <c r="D195" s="286"/>
      <c r="E195" s="286"/>
      <c r="F195" s="286"/>
      <c r="G195" s="286"/>
    </row>
    <row r="196" spans="2:7">
      <c r="B196" s="289"/>
      <c r="C196" s="288"/>
      <c r="D196" s="286"/>
      <c r="E196" s="286"/>
      <c r="F196" s="286"/>
      <c r="G196" s="286"/>
    </row>
    <row r="197" spans="2:7">
      <c r="B197" s="289"/>
      <c r="C197" s="288"/>
      <c r="D197" s="286"/>
      <c r="E197" s="286"/>
      <c r="F197" s="286"/>
      <c r="G197" s="286"/>
    </row>
    <row r="198" spans="2:7">
      <c r="B198" s="289"/>
      <c r="C198" s="288"/>
      <c r="D198" s="286"/>
      <c r="E198" s="286"/>
      <c r="F198" s="286"/>
      <c r="G198" s="286"/>
    </row>
    <row r="199" spans="2:7">
      <c r="B199" s="289"/>
      <c r="C199" s="288"/>
      <c r="D199" s="286"/>
      <c r="E199" s="286"/>
      <c r="F199" s="286"/>
      <c r="G199" s="286"/>
    </row>
    <row r="200" spans="2:7">
      <c r="B200" s="289"/>
      <c r="C200" s="288"/>
      <c r="D200" s="286"/>
      <c r="E200" s="286"/>
      <c r="F200" s="286"/>
      <c r="G200" s="286"/>
    </row>
    <row r="201" spans="2:7">
      <c r="B201" s="289"/>
      <c r="C201" s="288"/>
      <c r="D201" s="286"/>
      <c r="E201" s="286"/>
      <c r="F201" s="286"/>
      <c r="G201" s="286"/>
    </row>
    <row r="202" spans="2:7">
      <c r="B202" s="289"/>
      <c r="C202" s="288"/>
      <c r="D202" s="286"/>
      <c r="E202" s="286"/>
      <c r="F202" s="286"/>
      <c r="G202" s="286"/>
    </row>
    <row r="203" spans="2:7">
      <c r="B203" s="289"/>
      <c r="C203" s="288"/>
      <c r="D203" s="286"/>
      <c r="E203" s="286"/>
      <c r="F203" s="286"/>
      <c r="G203" s="286"/>
    </row>
    <row r="204" spans="2:7">
      <c r="B204" s="289"/>
      <c r="C204" s="288"/>
      <c r="D204" s="286"/>
      <c r="E204" s="286"/>
      <c r="F204" s="286"/>
      <c r="G204" s="286"/>
    </row>
    <row r="205" spans="2:7">
      <c r="B205" s="289"/>
      <c r="C205" s="288"/>
      <c r="D205" s="286"/>
      <c r="E205" s="286"/>
      <c r="F205" s="286"/>
      <c r="G205" s="286"/>
    </row>
    <row r="206" spans="2:7">
      <c r="B206" s="289"/>
      <c r="C206" s="288"/>
      <c r="D206" s="286"/>
      <c r="E206" s="286"/>
      <c r="F206" s="286"/>
      <c r="G206" s="286"/>
    </row>
    <row r="207" spans="2:7">
      <c r="B207" s="289"/>
      <c r="C207" s="288"/>
      <c r="D207" s="286"/>
      <c r="E207" s="286"/>
      <c r="F207" s="286"/>
      <c r="G207" s="286"/>
    </row>
    <row r="208" spans="2:7">
      <c r="B208" s="289"/>
      <c r="C208" s="288"/>
      <c r="D208" s="286"/>
      <c r="E208" s="286"/>
      <c r="F208" s="286"/>
      <c r="G208" s="286"/>
    </row>
    <row r="209" spans="2:7">
      <c r="B209" s="289"/>
      <c r="C209" s="288"/>
      <c r="D209" s="286"/>
      <c r="E209" s="286"/>
      <c r="F209" s="286"/>
      <c r="G209" s="286"/>
    </row>
    <row r="210" spans="2:7">
      <c r="B210" s="289"/>
      <c r="C210" s="288"/>
      <c r="D210" s="286"/>
      <c r="E210" s="286"/>
      <c r="F210" s="286"/>
      <c r="G210" s="286"/>
    </row>
    <row r="211" spans="2:7">
      <c r="B211" s="289"/>
      <c r="C211" s="288"/>
      <c r="D211" s="286"/>
      <c r="E211" s="286"/>
      <c r="F211" s="286"/>
      <c r="G211" s="286"/>
    </row>
    <row r="212" spans="2:7">
      <c r="B212" s="289"/>
      <c r="C212" s="288"/>
      <c r="D212" s="286"/>
      <c r="E212" s="286"/>
      <c r="F212" s="286"/>
      <c r="G212" s="286"/>
    </row>
    <row r="213" spans="2:7">
      <c r="B213" s="289"/>
      <c r="C213" s="288"/>
      <c r="D213" s="286"/>
      <c r="E213" s="286"/>
      <c r="F213" s="286"/>
      <c r="G213" s="286"/>
    </row>
    <row r="214" spans="2:7">
      <c r="B214" s="289"/>
      <c r="C214" s="288"/>
      <c r="D214" s="286"/>
      <c r="E214" s="286"/>
      <c r="F214" s="286"/>
      <c r="G214" s="286"/>
    </row>
    <row r="215" spans="2:7">
      <c r="B215" s="289"/>
      <c r="C215" s="288"/>
      <c r="D215" s="286"/>
      <c r="E215" s="286"/>
      <c r="F215" s="286"/>
      <c r="G215" s="286"/>
    </row>
    <row r="216" spans="2:7">
      <c r="B216" s="289"/>
      <c r="C216" s="288"/>
      <c r="D216" s="286"/>
      <c r="E216" s="286"/>
      <c r="F216" s="286"/>
      <c r="G216" s="286"/>
    </row>
    <row r="217" spans="2:7">
      <c r="B217" s="289"/>
      <c r="C217" s="288"/>
      <c r="D217" s="286"/>
      <c r="E217" s="286"/>
      <c r="F217" s="286"/>
      <c r="G217" s="286"/>
    </row>
    <row r="218" spans="2:7">
      <c r="B218" s="289"/>
      <c r="C218" s="288"/>
      <c r="D218" s="286"/>
      <c r="E218" s="286"/>
      <c r="F218" s="286"/>
      <c r="G218" s="286"/>
    </row>
    <row r="219" spans="2:7">
      <c r="B219" s="289"/>
      <c r="C219" s="288"/>
      <c r="D219" s="286"/>
      <c r="E219" s="286"/>
      <c r="F219" s="286"/>
      <c r="G219" s="286"/>
    </row>
    <row r="220" spans="2:7">
      <c r="B220" s="289"/>
      <c r="C220" s="288"/>
      <c r="D220" s="286"/>
      <c r="E220" s="286"/>
      <c r="F220" s="286"/>
      <c r="G220" s="286"/>
    </row>
    <row r="221" spans="2:7">
      <c r="B221" s="289"/>
      <c r="C221" s="288"/>
      <c r="D221" s="286"/>
      <c r="E221" s="286"/>
      <c r="F221" s="286"/>
      <c r="G221" s="286"/>
    </row>
    <row r="222" spans="2:7">
      <c r="B222" s="289"/>
      <c r="C222" s="288"/>
      <c r="D222" s="286"/>
      <c r="E222" s="286"/>
      <c r="F222" s="286"/>
      <c r="G222" s="286"/>
    </row>
    <row r="223" spans="2:7">
      <c r="B223" s="289"/>
      <c r="C223" s="288"/>
      <c r="D223" s="286"/>
      <c r="E223" s="286"/>
      <c r="F223" s="286"/>
      <c r="G223" s="286"/>
    </row>
    <row r="224" spans="2:7">
      <c r="B224" s="289"/>
      <c r="C224" s="288"/>
      <c r="D224" s="286"/>
      <c r="E224" s="286"/>
      <c r="F224" s="286"/>
      <c r="G224" s="286"/>
    </row>
    <row r="225" spans="2:7">
      <c r="B225" s="289"/>
      <c r="C225" s="292"/>
      <c r="D225" s="286"/>
      <c r="E225" s="286"/>
      <c r="F225" s="286"/>
      <c r="G225" s="286"/>
    </row>
    <row r="226" spans="2:7">
      <c r="B226" s="289"/>
      <c r="C226" s="293"/>
      <c r="D226" s="286"/>
      <c r="E226" s="286"/>
      <c r="F226" s="286"/>
      <c r="G226" s="286"/>
    </row>
    <row r="227" spans="2:7">
      <c r="B227" s="289"/>
      <c r="C227" s="294"/>
      <c r="D227" s="286"/>
      <c r="E227" s="286"/>
      <c r="F227" s="286"/>
      <c r="G227" s="286"/>
    </row>
    <row r="228" spans="2:7">
      <c r="B228" s="289"/>
      <c r="C228" s="295"/>
      <c r="D228" s="286"/>
      <c r="E228" s="286"/>
      <c r="F228" s="286"/>
      <c r="G228" s="286"/>
    </row>
    <row r="229" spans="2:7">
      <c r="B229" s="289"/>
      <c r="C229" s="296"/>
      <c r="D229" s="286"/>
      <c r="E229" s="286"/>
      <c r="F229" s="286"/>
      <c r="G229" s="286"/>
    </row>
    <row r="230" spans="2:7">
      <c r="B230" s="289"/>
      <c r="C230" s="296"/>
      <c r="D230" s="286"/>
      <c r="E230" s="286"/>
      <c r="F230" s="286"/>
      <c r="G230" s="286"/>
    </row>
    <row r="231" spans="2:7">
      <c r="B231" s="289"/>
      <c r="C231" s="295"/>
      <c r="D231" s="286"/>
      <c r="E231" s="286"/>
      <c r="F231" s="286"/>
      <c r="G231" s="286"/>
    </row>
    <row r="232" spans="2:7">
      <c r="B232" s="289"/>
      <c r="C232" s="295"/>
      <c r="D232" s="286"/>
      <c r="E232" s="286"/>
      <c r="F232" s="286"/>
      <c r="G232" s="286"/>
    </row>
    <row r="233" spans="2:7">
      <c r="B233" s="289"/>
      <c r="C233" s="297"/>
      <c r="D233" s="286"/>
      <c r="E233" s="286"/>
      <c r="F233" s="286"/>
      <c r="G233" s="286"/>
    </row>
    <row r="234" spans="2:7">
      <c r="B234" s="289"/>
      <c r="C234" s="294"/>
      <c r="D234" s="286"/>
      <c r="E234" s="286"/>
      <c r="F234" s="286"/>
      <c r="G234" s="286"/>
    </row>
    <row r="235" spans="2:7">
      <c r="B235" s="289"/>
      <c r="C235" s="295"/>
      <c r="D235" s="286"/>
      <c r="E235" s="286"/>
      <c r="F235" s="286"/>
      <c r="G235" s="286"/>
    </row>
    <row r="236" spans="2:7">
      <c r="B236" s="289"/>
      <c r="C236" s="295"/>
      <c r="D236" s="286"/>
      <c r="E236" s="286"/>
      <c r="F236" s="286"/>
      <c r="G236" s="286"/>
    </row>
    <row r="237" spans="2:7">
      <c r="B237" s="289"/>
      <c r="C237" s="296"/>
      <c r="D237" s="286"/>
      <c r="E237" s="286"/>
      <c r="F237" s="286"/>
      <c r="G237" s="286"/>
    </row>
    <row r="238" spans="2:7">
      <c r="B238" s="289"/>
      <c r="C238" s="292"/>
      <c r="D238" s="286"/>
      <c r="E238" s="286"/>
      <c r="F238" s="286"/>
      <c r="G238" s="286"/>
    </row>
    <row r="239" spans="2:7">
      <c r="B239" s="289"/>
      <c r="C239" s="292"/>
      <c r="D239" s="286"/>
      <c r="E239" s="286"/>
      <c r="F239" s="286"/>
      <c r="G239" s="286"/>
    </row>
    <row r="240" spans="2:7">
      <c r="B240" s="289"/>
      <c r="C240" s="292"/>
      <c r="D240" s="286"/>
      <c r="E240" s="286"/>
      <c r="F240" s="286"/>
      <c r="G240" s="286"/>
    </row>
    <row r="241" spans="2:7">
      <c r="B241" s="289"/>
      <c r="C241" s="292"/>
      <c r="D241" s="286"/>
      <c r="E241" s="286"/>
      <c r="F241" s="286"/>
      <c r="G241" s="286"/>
    </row>
    <row r="242" spans="2:7">
      <c r="B242" s="289"/>
      <c r="C242" s="296"/>
      <c r="D242" s="286"/>
      <c r="E242" s="286"/>
      <c r="F242" s="286"/>
      <c r="G242" s="286"/>
    </row>
    <row r="243" spans="2:7">
      <c r="B243" s="289"/>
      <c r="C243" s="291"/>
      <c r="D243" s="286"/>
      <c r="E243" s="286"/>
      <c r="F243" s="286"/>
      <c r="G243" s="286"/>
    </row>
    <row r="244" spans="2:7">
      <c r="B244" s="289"/>
      <c r="C244" s="288"/>
      <c r="D244" s="286"/>
      <c r="E244" s="286"/>
      <c r="F244" s="286"/>
      <c r="G244" s="286"/>
    </row>
    <row r="245" spans="2:7">
      <c r="B245" s="289"/>
      <c r="C245" s="288"/>
      <c r="D245" s="286"/>
      <c r="E245" s="286"/>
      <c r="F245" s="286"/>
      <c r="G245" s="286"/>
    </row>
    <row r="246" spans="2:7">
      <c r="B246" s="289"/>
      <c r="C246" s="288"/>
      <c r="D246" s="286"/>
      <c r="E246" s="286"/>
      <c r="F246" s="286"/>
      <c r="G246" s="286"/>
    </row>
    <row r="247" spans="2:7">
      <c r="B247" s="289"/>
      <c r="C247" s="288"/>
      <c r="D247" s="286"/>
      <c r="E247" s="286"/>
      <c r="F247" s="286"/>
      <c r="G247" s="286"/>
    </row>
    <row r="248" spans="2:7">
      <c r="B248" s="289"/>
      <c r="C248" s="288"/>
      <c r="D248" s="286"/>
      <c r="E248" s="286"/>
      <c r="F248" s="286"/>
      <c r="G248" s="286"/>
    </row>
    <row r="249" spans="2:7">
      <c r="B249" s="289"/>
      <c r="C249" s="288"/>
      <c r="D249" s="286"/>
      <c r="E249" s="286"/>
      <c r="F249" s="286"/>
      <c r="G249" s="286"/>
    </row>
    <row r="250" spans="2:7">
      <c r="B250" s="289"/>
      <c r="C250" s="288"/>
      <c r="D250" s="286"/>
      <c r="E250" s="286"/>
      <c r="F250" s="286"/>
      <c r="G250" s="286"/>
    </row>
    <row r="251" spans="2:7">
      <c r="B251" s="289"/>
      <c r="C251" s="288"/>
      <c r="D251" s="286"/>
      <c r="E251" s="286"/>
      <c r="F251" s="286"/>
      <c r="G251" s="286"/>
    </row>
    <row r="252" spans="2:7">
      <c r="B252" s="289"/>
      <c r="C252" s="288"/>
      <c r="D252" s="286"/>
      <c r="E252" s="286"/>
      <c r="F252" s="286"/>
      <c r="G252" s="286"/>
    </row>
    <row r="253" spans="2:7">
      <c r="B253" s="289"/>
      <c r="C253" s="288"/>
      <c r="D253" s="286"/>
      <c r="E253" s="286"/>
      <c r="F253" s="286"/>
      <c r="G253" s="286"/>
    </row>
    <row r="254" spans="2:7">
      <c r="B254" s="289"/>
      <c r="C254" s="288"/>
      <c r="D254" s="286"/>
      <c r="E254" s="286"/>
      <c r="F254" s="286"/>
      <c r="G254" s="286"/>
    </row>
    <row r="255" spans="2:7">
      <c r="B255" s="289"/>
      <c r="C255" s="288"/>
      <c r="D255" s="286"/>
      <c r="E255" s="286"/>
      <c r="F255" s="286"/>
      <c r="G255" s="286"/>
    </row>
    <row r="256" spans="2:7">
      <c r="B256" s="289"/>
      <c r="C256" s="288"/>
      <c r="D256" s="286"/>
      <c r="E256" s="286"/>
      <c r="F256" s="286"/>
      <c r="G256" s="286"/>
    </row>
    <row r="257" spans="2:7">
      <c r="B257" s="289"/>
      <c r="C257" s="288"/>
      <c r="D257" s="286"/>
      <c r="E257" s="286"/>
      <c r="F257" s="286"/>
      <c r="G257" s="286"/>
    </row>
    <row r="258" spans="2:7">
      <c r="B258" s="289"/>
      <c r="C258" s="288"/>
      <c r="D258" s="286"/>
      <c r="E258" s="286"/>
      <c r="F258" s="286"/>
      <c r="G258" s="286"/>
    </row>
    <row r="259" spans="2:7">
      <c r="B259" s="289"/>
      <c r="C259" s="288"/>
      <c r="D259" s="286"/>
      <c r="E259" s="286"/>
      <c r="F259" s="286"/>
      <c r="G259" s="286"/>
    </row>
    <row r="260" spans="2:7">
      <c r="B260" s="289"/>
      <c r="C260" s="288"/>
      <c r="D260" s="286"/>
      <c r="E260" s="286"/>
      <c r="F260" s="286"/>
      <c r="G260" s="286"/>
    </row>
    <row r="261" spans="2:7">
      <c r="B261" s="289"/>
      <c r="C261" s="288"/>
      <c r="D261" s="286"/>
      <c r="E261" s="286"/>
      <c r="F261" s="286"/>
      <c r="G261" s="286"/>
    </row>
    <row r="262" spans="2:7">
      <c r="B262" s="289"/>
      <c r="C262" s="288"/>
      <c r="D262" s="286"/>
      <c r="E262" s="286"/>
      <c r="F262" s="286"/>
      <c r="G262" s="286"/>
    </row>
    <row r="263" spans="2:7">
      <c r="B263" s="289"/>
      <c r="C263" s="288"/>
      <c r="D263" s="286"/>
      <c r="E263" s="286"/>
      <c r="F263" s="286"/>
      <c r="G263" s="286"/>
    </row>
    <row r="264" spans="2:7">
      <c r="B264" s="289"/>
      <c r="C264" s="288"/>
      <c r="D264" s="286"/>
      <c r="E264" s="286"/>
      <c r="F264" s="286"/>
      <c r="G264" s="286"/>
    </row>
    <row r="265" spans="2:7">
      <c r="B265" s="289"/>
      <c r="C265" s="288"/>
      <c r="D265" s="286"/>
      <c r="E265" s="286"/>
      <c r="F265" s="286"/>
      <c r="G265" s="286"/>
    </row>
    <row r="266" spans="2:7">
      <c r="B266" s="289"/>
      <c r="C266" s="288"/>
      <c r="D266" s="286"/>
      <c r="E266" s="286"/>
      <c r="F266" s="286"/>
      <c r="G266" s="286"/>
    </row>
    <row r="267" spans="2:7">
      <c r="B267" s="289"/>
      <c r="C267" s="288"/>
      <c r="D267" s="286"/>
      <c r="E267" s="286"/>
      <c r="F267" s="286"/>
      <c r="G267" s="286"/>
    </row>
    <row r="268" spans="2:7">
      <c r="B268" s="289"/>
      <c r="C268" s="288"/>
      <c r="D268" s="286"/>
      <c r="E268" s="286"/>
      <c r="F268" s="286"/>
      <c r="G268" s="286"/>
    </row>
    <row r="269" spans="2:7">
      <c r="B269" s="289"/>
      <c r="C269" s="288"/>
      <c r="D269" s="286"/>
      <c r="E269" s="286"/>
      <c r="F269" s="286"/>
      <c r="G269" s="286"/>
    </row>
    <row r="270" spans="2:7">
      <c r="B270" s="289"/>
      <c r="C270" s="288"/>
      <c r="D270" s="286"/>
      <c r="E270" s="286"/>
      <c r="F270" s="286"/>
      <c r="G270" s="286"/>
    </row>
    <row r="271" spans="2:7">
      <c r="B271" s="289"/>
      <c r="C271" s="288"/>
      <c r="D271" s="286"/>
      <c r="E271" s="286"/>
      <c r="F271" s="286"/>
      <c r="G271" s="286"/>
    </row>
    <row r="272" spans="2:7">
      <c r="B272" s="289"/>
      <c r="C272" s="288"/>
      <c r="D272" s="286"/>
      <c r="E272" s="286"/>
      <c r="F272" s="286"/>
      <c r="G272" s="286"/>
    </row>
    <row r="273" spans="2:7">
      <c r="B273" s="289"/>
      <c r="C273" s="288"/>
      <c r="D273" s="286"/>
      <c r="E273" s="286"/>
      <c r="F273" s="286"/>
      <c r="G273" s="286"/>
    </row>
    <row r="274" spans="2:7">
      <c r="B274" s="289"/>
      <c r="C274" s="288"/>
      <c r="D274" s="286"/>
      <c r="E274" s="286"/>
      <c r="F274" s="286"/>
      <c r="G274" s="286"/>
    </row>
    <row r="275" spans="2:7">
      <c r="B275" s="289"/>
      <c r="C275" s="288"/>
      <c r="D275" s="286"/>
      <c r="E275" s="286"/>
      <c r="F275" s="286"/>
      <c r="G275" s="286"/>
    </row>
    <row r="276" spans="2:7">
      <c r="B276" s="289"/>
      <c r="C276" s="288"/>
      <c r="D276" s="286"/>
      <c r="E276" s="286"/>
      <c r="F276" s="286"/>
      <c r="G276" s="286"/>
    </row>
    <row r="277" spans="2:7">
      <c r="B277" s="289"/>
      <c r="C277" s="288"/>
      <c r="D277" s="286"/>
      <c r="E277" s="286"/>
      <c r="F277" s="286"/>
      <c r="G277" s="286"/>
    </row>
    <row r="278" spans="2:7">
      <c r="B278" s="289"/>
      <c r="C278" s="288"/>
      <c r="D278" s="286"/>
      <c r="E278" s="286"/>
      <c r="F278" s="286"/>
      <c r="G278" s="286"/>
    </row>
    <row r="279" spans="2:7">
      <c r="B279" s="289"/>
      <c r="C279" s="288"/>
      <c r="D279" s="286"/>
      <c r="E279" s="286"/>
      <c r="F279" s="286"/>
      <c r="G279" s="286"/>
    </row>
    <row r="280" spans="2:7">
      <c r="B280" s="289"/>
      <c r="C280" s="288"/>
      <c r="D280" s="286"/>
      <c r="E280" s="286"/>
      <c r="F280" s="286"/>
      <c r="G280" s="286"/>
    </row>
    <row r="281" spans="2:7">
      <c r="B281" s="289"/>
      <c r="C281" s="288"/>
      <c r="D281" s="286"/>
      <c r="E281" s="286"/>
      <c r="F281" s="286"/>
      <c r="G281" s="286"/>
    </row>
    <row r="282" spans="2:7">
      <c r="B282" s="289"/>
      <c r="C282" s="288"/>
      <c r="D282" s="286"/>
      <c r="E282" s="286"/>
      <c r="F282" s="286"/>
      <c r="G282" s="286"/>
    </row>
    <row r="283" spans="2:7">
      <c r="B283" s="289"/>
      <c r="C283" s="288"/>
      <c r="D283" s="286"/>
      <c r="E283" s="286"/>
      <c r="F283" s="286"/>
      <c r="G283" s="286"/>
    </row>
    <row r="284" spans="2:7">
      <c r="B284" s="289"/>
      <c r="C284" s="288"/>
      <c r="D284" s="286"/>
      <c r="E284" s="286"/>
      <c r="F284" s="286"/>
      <c r="G284" s="286"/>
    </row>
    <row r="285" spans="2:7">
      <c r="B285" s="289"/>
      <c r="C285" s="288"/>
      <c r="D285" s="286"/>
      <c r="E285" s="286"/>
      <c r="F285" s="286"/>
      <c r="G285" s="286"/>
    </row>
    <row r="286" spans="2:7">
      <c r="B286" s="289"/>
      <c r="C286" s="288"/>
      <c r="D286" s="286"/>
      <c r="E286" s="286"/>
      <c r="F286" s="286"/>
      <c r="G286" s="286"/>
    </row>
    <row r="287" spans="2:7">
      <c r="B287" s="289"/>
      <c r="C287" s="288"/>
      <c r="D287" s="286"/>
      <c r="E287" s="286"/>
      <c r="F287" s="286"/>
      <c r="G287" s="286"/>
    </row>
    <row r="288" spans="2:7">
      <c r="B288" s="289"/>
      <c r="C288" s="288"/>
      <c r="D288" s="286"/>
      <c r="E288" s="286"/>
      <c r="F288" s="286"/>
      <c r="G288" s="286"/>
    </row>
    <row r="289" spans="2:7">
      <c r="B289" s="289"/>
      <c r="C289" s="288"/>
      <c r="D289" s="286"/>
      <c r="E289" s="286"/>
      <c r="F289" s="286"/>
      <c r="G289" s="286"/>
    </row>
    <row r="290" spans="2:7">
      <c r="B290" s="289"/>
      <c r="C290" s="288"/>
      <c r="D290" s="286"/>
      <c r="E290" s="286"/>
      <c r="F290" s="286"/>
      <c r="G290" s="286"/>
    </row>
    <row r="291" spans="2:7">
      <c r="B291" s="289"/>
      <c r="C291" s="288"/>
      <c r="D291" s="286"/>
      <c r="E291" s="286"/>
      <c r="F291" s="286"/>
      <c r="G291" s="286"/>
    </row>
    <row r="292" spans="2:7">
      <c r="B292" s="289"/>
      <c r="C292" s="288"/>
      <c r="D292" s="286"/>
      <c r="E292" s="286"/>
      <c r="F292" s="286"/>
      <c r="G292" s="286"/>
    </row>
    <row r="293" spans="2:7">
      <c r="B293" s="289"/>
      <c r="C293" s="288"/>
      <c r="D293" s="286"/>
      <c r="E293" s="286"/>
      <c r="F293" s="286"/>
      <c r="G293" s="286"/>
    </row>
    <row r="294" spans="2:7">
      <c r="B294" s="289"/>
      <c r="C294" s="288"/>
      <c r="D294" s="286"/>
      <c r="E294" s="286"/>
      <c r="F294" s="286"/>
      <c r="G294" s="286"/>
    </row>
    <row r="295" spans="2:7">
      <c r="B295" s="289"/>
      <c r="C295" s="288"/>
      <c r="D295" s="286"/>
      <c r="E295" s="286"/>
      <c r="F295" s="286"/>
      <c r="G295" s="286"/>
    </row>
    <row r="296" spans="2:7">
      <c r="B296" s="289"/>
      <c r="C296" s="288"/>
      <c r="D296" s="286"/>
      <c r="E296" s="286"/>
      <c r="F296" s="286"/>
      <c r="G296" s="286"/>
    </row>
    <row r="297" spans="2:7">
      <c r="B297" s="289"/>
      <c r="C297" s="288"/>
      <c r="D297" s="286"/>
      <c r="E297" s="286"/>
      <c r="F297" s="286"/>
      <c r="G297" s="286"/>
    </row>
    <row r="298" spans="2:7">
      <c r="B298" s="289"/>
      <c r="C298" s="288"/>
      <c r="D298" s="286"/>
      <c r="E298" s="286"/>
      <c r="F298" s="286"/>
      <c r="G298" s="286"/>
    </row>
    <row r="299" spans="2:7">
      <c r="B299" s="289"/>
      <c r="C299" s="288"/>
      <c r="D299" s="286"/>
      <c r="E299" s="286"/>
      <c r="F299" s="286"/>
      <c r="G299" s="286"/>
    </row>
    <row r="300" spans="2:7">
      <c r="B300" s="289"/>
      <c r="C300" s="288"/>
      <c r="D300" s="286"/>
      <c r="E300" s="286"/>
      <c r="F300" s="286"/>
      <c r="G300" s="286"/>
    </row>
    <row r="301" spans="2:7">
      <c r="B301" s="289"/>
      <c r="C301" s="288"/>
      <c r="D301" s="286"/>
      <c r="E301" s="286"/>
      <c r="F301" s="286"/>
      <c r="G301" s="286"/>
    </row>
    <row r="302" spans="2:7">
      <c r="B302" s="289"/>
      <c r="C302" s="288"/>
      <c r="D302" s="286"/>
      <c r="E302" s="286"/>
      <c r="F302" s="286"/>
      <c r="G302" s="286"/>
    </row>
    <row r="303" spans="2:7">
      <c r="B303" s="289"/>
      <c r="C303" s="288"/>
      <c r="D303" s="286"/>
      <c r="E303" s="286"/>
      <c r="F303" s="286"/>
      <c r="G303" s="286"/>
    </row>
    <row r="304" spans="2:7">
      <c r="B304" s="289"/>
      <c r="C304" s="288"/>
      <c r="D304" s="286"/>
      <c r="E304" s="286"/>
      <c r="F304" s="286"/>
      <c r="G304" s="286"/>
    </row>
    <row r="305" spans="2:7">
      <c r="B305" s="289"/>
      <c r="C305" s="288"/>
      <c r="D305" s="286"/>
      <c r="E305" s="286"/>
      <c r="F305" s="286"/>
      <c r="G305" s="286"/>
    </row>
    <row r="306" spans="2:7">
      <c r="B306" s="289"/>
      <c r="C306" s="288"/>
      <c r="D306" s="286"/>
      <c r="E306" s="286"/>
      <c r="F306" s="286"/>
      <c r="G306" s="286"/>
    </row>
    <row r="307" spans="2:7">
      <c r="B307" s="289"/>
      <c r="C307" s="288"/>
      <c r="D307" s="286"/>
      <c r="E307" s="286"/>
      <c r="F307" s="286"/>
      <c r="G307" s="286"/>
    </row>
    <row r="308" spans="2:7">
      <c r="B308" s="289"/>
      <c r="C308" s="288"/>
      <c r="D308" s="286"/>
      <c r="E308" s="286"/>
      <c r="F308" s="286"/>
      <c r="G308" s="286"/>
    </row>
    <row r="309" spans="2:7">
      <c r="B309" s="289"/>
      <c r="C309" s="288"/>
      <c r="D309" s="286"/>
      <c r="E309" s="286"/>
      <c r="F309" s="286"/>
      <c r="G309" s="286"/>
    </row>
    <row r="310" spans="2:7">
      <c r="B310" s="289"/>
      <c r="C310" s="288"/>
      <c r="D310" s="286"/>
      <c r="E310" s="286"/>
      <c r="F310" s="286"/>
      <c r="G310" s="286"/>
    </row>
    <row r="311" spans="2:7">
      <c r="B311" s="289"/>
      <c r="C311" s="288"/>
      <c r="D311" s="286"/>
      <c r="E311" s="286"/>
      <c r="F311" s="286"/>
      <c r="G311" s="286"/>
    </row>
    <row r="312" spans="2:7">
      <c r="B312" s="289"/>
      <c r="C312" s="288"/>
      <c r="D312" s="286"/>
      <c r="E312" s="286"/>
      <c r="F312" s="286"/>
      <c r="G312" s="286"/>
    </row>
    <row r="313" spans="2:7">
      <c r="B313" s="289"/>
      <c r="C313" s="288"/>
      <c r="D313" s="286"/>
      <c r="E313" s="286"/>
      <c r="F313" s="286"/>
      <c r="G313" s="286"/>
    </row>
    <row r="314" spans="2:7">
      <c r="B314" s="289"/>
      <c r="C314" s="288"/>
      <c r="D314" s="286"/>
      <c r="E314" s="286"/>
      <c r="F314" s="286"/>
      <c r="G314" s="286"/>
    </row>
    <row r="315" spans="2:7">
      <c r="B315" s="289"/>
      <c r="C315" s="288"/>
      <c r="D315" s="286"/>
      <c r="E315" s="286"/>
      <c r="F315" s="286"/>
      <c r="G315" s="286"/>
    </row>
    <row r="316" spans="2:7">
      <c r="B316" s="289"/>
      <c r="C316" s="288"/>
      <c r="D316" s="286"/>
      <c r="E316" s="286"/>
      <c r="F316" s="286"/>
      <c r="G316" s="286"/>
    </row>
    <row r="317" spans="2:7">
      <c r="B317" s="289"/>
      <c r="C317" s="288"/>
      <c r="D317" s="286"/>
      <c r="E317" s="286"/>
      <c r="F317" s="286"/>
      <c r="G317" s="286"/>
    </row>
    <row r="318" spans="2:7">
      <c r="B318" s="289"/>
      <c r="C318" s="288"/>
      <c r="D318" s="286"/>
      <c r="E318" s="286"/>
      <c r="F318" s="286"/>
      <c r="G318" s="286"/>
    </row>
    <row r="319" spans="2:7">
      <c r="B319" s="289"/>
      <c r="C319" s="288"/>
      <c r="D319" s="286"/>
      <c r="E319" s="286"/>
      <c r="F319" s="286"/>
      <c r="G319" s="286"/>
    </row>
    <row r="320" spans="2:7">
      <c r="B320" s="289"/>
      <c r="C320" s="288"/>
      <c r="D320" s="286"/>
      <c r="E320" s="286"/>
      <c r="F320" s="286"/>
      <c r="G320" s="286"/>
    </row>
    <row r="321" spans="2:7">
      <c r="B321" s="289"/>
      <c r="C321" s="288"/>
      <c r="D321" s="286"/>
      <c r="E321" s="286"/>
      <c r="F321" s="286"/>
      <c r="G321" s="286"/>
    </row>
    <row r="322" spans="2:7">
      <c r="B322" s="289"/>
      <c r="C322" s="288"/>
      <c r="D322" s="286"/>
      <c r="E322" s="286"/>
      <c r="F322" s="286"/>
      <c r="G322" s="286"/>
    </row>
    <row r="323" spans="2:7">
      <c r="B323" s="289"/>
      <c r="C323" s="288"/>
      <c r="D323" s="286"/>
      <c r="E323" s="286"/>
      <c r="F323" s="286"/>
      <c r="G323" s="286"/>
    </row>
    <row r="324" spans="2:7">
      <c r="B324" s="289"/>
      <c r="C324" s="288"/>
      <c r="D324" s="286"/>
      <c r="E324" s="286"/>
      <c r="F324" s="286"/>
      <c r="G324" s="286"/>
    </row>
    <row r="325" spans="2:7">
      <c r="B325" s="289"/>
      <c r="C325" s="288"/>
      <c r="D325" s="286"/>
      <c r="E325" s="286"/>
      <c r="F325" s="286"/>
      <c r="G325" s="286"/>
    </row>
    <row r="326" spans="2:7">
      <c r="B326" s="289"/>
      <c r="C326" s="288"/>
      <c r="D326" s="286"/>
      <c r="E326" s="286"/>
      <c r="F326" s="286"/>
      <c r="G326" s="286"/>
    </row>
    <row r="327" spans="2:7">
      <c r="B327" s="289"/>
      <c r="C327" s="288"/>
      <c r="D327" s="286"/>
      <c r="E327" s="286"/>
      <c r="F327" s="286"/>
      <c r="G327" s="286"/>
    </row>
    <row r="328" spans="2:7">
      <c r="B328" s="289"/>
      <c r="C328" s="288"/>
      <c r="D328" s="286"/>
      <c r="E328" s="286"/>
      <c r="F328" s="286"/>
      <c r="G328" s="286"/>
    </row>
    <row r="329" spans="2:7">
      <c r="B329" s="289"/>
      <c r="C329" s="288"/>
      <c r="D329" s="286"/>
      <c r="E329" s="286"/>
      <c r="F329" s="286"/>
      <c r="G329" s="286"/>
    </row>
    <row r="330" spans="2:7">
      <c r="B330" s="289"/>
      <c r="C330" s="288"/>
      <c r="D330" s="286"/>
      <c r="E330" s="286"/>
      <c r="F330" s="286"/>
      <c r="G330" s="286"/>
    </row>
    <row r="331" spans="2:7">
      <c r="B331" s="289"/>
      <c r="C331" s="288"/>
      <c r="D331" s="286"/>
      <c r="E331" s="286"/>
      <c r="F331" s="286"/>
      <c r="G331" s="286"/>
    </row>
    <row r="332" spans="2:7">
      <c r="B332" s="289"/>
      <c r="C332" s="288"/>
      <c r="D332" s="286"/>
      <c r="E332" s="286"/>
      <c r="F332" s="286"/>
      <c r="G332" s="286"/>
    </row>
    <row r="333" spans="2:7">
      <c r="B333" s="289"/>
      <c r="C333" s="288"/>
      <c r="D333" s="286"/>
      <c r="E333" s="286"/>
      <c r="F333" s="286"/>
      <c r="G333" s="286"/>
    </row>
    <row r="334" spans="2:7">
      <c r="B334" s="289"/>
      <c r="C334" s="288"/>
      <c r="D334" s="286"/>
      <c r="E334" s="286"/>
      <c r="F334" s="286"/>
      <c r="G334" s="286"/>
    </row>
    <row r="335" spans="2:7">
      <c r="B335" s="289"/>
      <c r="C335" s="288"/>
      <c r="D335" s="286"/>
      <c r="E335" s="286"/>
      <c r="F335" s="286"/>
      <c r="G335" s="286"/>
    </row>
    <row r="336" spans="2:7">
      <c r="B336" s="289"/>
      <c r="C336" s="288"/>
      <c r="D336" s="286"/>
      <c r="E336" s="286"/>
      <c r="F336" s="286"/>
      <c r="G336" s="286"/>
    </row>
    <row r="337" spans="2:7">
      <c r="B337" s="289"/>
      <c r="C337" s="288"/>
      <c r="D337" s="286"/>
      <c r="E337" s="286"/>
      <c r="F337" s="286"/>
      <c r="G337" s="286"/>
    </row>
    <row r="338" spans="2:7">
      <c r="B338" s="289"/>
      <c r="C338" s="288"/>
      <c r="D338" s="286"/>
      <c r="E338" s="286"/>
      <c r="F338" s="286"/>
      <c r="G338" s="286"/>
    </row>
    <row r="339" spans="2:7">
      <c r="B339" s="289"/>
      <c r="C339" s="288"/>
      <c r="D339" s="286"/>
      <c r="E339" s="286"/>
      <c r="F339" s="286"/>
      <c r="G339" s="286"/>
    </row>
    <row r="340" spans="2:7">
      <c r="B340" s="289"/>
      <c r="C340" s="288"/>
      <c r="D340" s="286"/>
      <c r="E340" s="286"/>
      <c r="F340" s="286"/>
      <c r="G340" s="286"/>
    </row>
    <row r="341" spans="2:7">
      <c r="B341" s="289"/>
      <c r="C341" s="288"/>
      <c r="D341" s="286"/>
      <c r="E341" s="286"/>
      <c r="F341" s="286"/>
      <c r="G341" s="286"/>
    </row>
    <row r="342" spans="2:7">
      <c r="B342" s="288"/>
      <c r="C342" s="288"/>
      <c r="D342" s="286"/>
      <c r="E342" s="286"/>
      <c r="F342" s="286"/>
      <c r="G342" s="286"/>
    </row>
    <row r="343" spans="2:7">
      <c r="B343" s="288"/>
      <c r="C343" s="288"/>
      <c r="D343" s="286"/>
      <c r="E343" s="286"/>
      <c r="F343" s="286"/>
      <c r="G343" s="286"/>
    </row>
    <row r="344" spans="2:7">
      <c r="B344" s="288"/>
      <c r="C344" s="288"/>
      <c r="D344" s="286"/>
      <c r="E344" s="286"/>
      <c r="F344" s="286"/>
      <c r="G344" s="286"/>
    </row>
    <row r="345" spans="2:7">
      <c r="B345" s="288"/>
      <c r="C345" s="288"/>
      <c r="D345" s="286"/>
      <c r="E345" s="286"/>
      <c r="F345" s="286"/>
      <c r="G345" s="286"/>
    </row>
    <row r="346" spans="2:7">
      <c r="B346" s="288"/>
      <c r="C346" s="288"/>
      <c r="D346" s="286"/>
      <c r="E346" s="286"/>
      <c r="F346" s="286"/>
      <c r="G346" s="286"/>
    </row>
    <row r="347" spans="2:7">
      <c r="B347" s="288"/>
      <c r="C347" s="288"/>
      <c r="D347" s="286"/>
      <c r="E347" s="286"/>
      <c r="F347" s="286"/>
      <c r="G347" s="286"/>
    </row>
    <row r="348" spans="2:7">
      <c r="B348" s="288"/>
      <c r="C348" s="288"/>
      <c r="D348" s="286"/>
      <c r="E348" s="286"/>
      <c r="F348" s="286"/>
      <c r="G348" s="286"/>
    </row>
    <row r="349" spans="2:7">
      <c r="B349" s="288"/>
      <c r="C349" s="288"/>
      <c r="D349" s="286"/>
      <c r="E349" s="286"/>
      <c r="F349" s="286"/>
      <c r="G349" s="286"/>
    </row>
    <row r="350" spans="2:7">
      <c r="B350" s="288"/>
      <c r="C350" s="288"/>
      <c r="D350" s="286"/>
      <c r="E350" s="286"/>
      <c r="F350" s="286"/>
      <c r="G350" s="286"/>
    </row>
    <row r="351" spans="2:7">
      <c r="B351" s="288"/>
      <c r="C351" s="288"/>
      <c r="D351" s="286"/>
      <c r="E351" s="286"/>
      <c r="F351" s="286"/>
      <c r="G351" s="286"/>
    </row>
    <row r="352" spans="2:7">
      <c r="B352" s="288"/>
      <c r="C352" s="288"/>
      <c r="D352" s="286"/>
      <c r="E352" s="286"/>
      <c r="F352" s="286"/>
      <c r="G352" s="286"/>
    </row>
    <row r="353" spans="2:7">
      <c r="B353" s="288"/>
      <c r="C353" s="288"/>
      <c r="D353" s="286"/>
      <c r="E353" s="286"/>
      <c r="F353" s="286"/>
      <c r="G353" s="286"/>
    </row>
    <row r="354" spans="2:7">
      <c r="B354" s="288"/>
      <c r="C354" s="288"/>
      <c r="D354" s="286"/>
      <c r="E354" s="286"/>
      <c r="F354" s="286"/>
      <c r="G354" s="286"/>
    </row>
    <row r="355" spans="2:7">
      <c r="B355" s="288"/>
      <c r="C355" s="288"/>
      <c r="D355" s="286"/>
      <c r="E355" s="286"/>
      <c r="F355" s="286"/>
      <c r="G355" s="286"/>
    </row>
    <row r="356" spans="2:7">
      <c r="B356" s="288"/>
      <c r="C356" s="288"/>
      <c r="D356" s="286"/>
      <c r="E356" s="286"/>
      <c r="F356" s="286"/>
      <c r="G356" s="286"/>
    </row>
    <row r="357" spans="2:7">
      <c r="B357" s="288"/>
      <c r="C357" s="288"/>
      <c r="D357" s="286"/>
      <c r="E357" s="286"/>
      <c r="F357" s="286"/>
      <c r="G357" s="286"/>
    </row>
    <row r="358" spans="2:7">
      <c r="B358" s="288"/>
      <c r="C358" s="288"/>
      <c r="D358" s="286"/>
      <c r="E358" s="286"/>
      <c r="F358" s="286"/>
      <c r="G358" s="286"/>
    </row>
    <row r="359" spans="2:7">
      <c r="B359" s="288"/>
      <c r="C359" s="288"/>
      <c r="D359" s="286"/>
      <c r="E359" s="286"/>
      <c r="F359" s="286"/>
      <c r="G359" s="286"/>
    </row>
    <row r="360" spans="2:7">
      <c r="B360" s="288"/>
      <c r="C360" s="288"/>
      <c r="D360" s="286"/>
      <c r="E360" s="286"/>
      <c r="F360" s="286"/>
      <c r="G360" s="286"/>
    </row>
    <row r="361" spans="2:7">
      <c r="B361" s="288"/>
      <c r="C361" s="288"/>
      <c r="D361" s="286"/>
      <c r="E361" s="286"/>
      <c r="F361" s="286"/>
      <c r="G361" s="286"/>
    </row>
    <row r="362" spans="2:7">
      <c r="B362" s="288"/>
      <c r="C362" s="288"/>
      <c r="D362" s="286"/>
      <c r="E362" s="286"/>
      <c r="F362" s="286"/>
      <c r="G362" s="286"/>
    </row>
    <row r="363" spans="2:7">
      <c r="B363" s="288"/>
      <c r="C363" s="288"/>
      <c r="D363" s="286"/>
      <c r="E363" s="286"/>
      <c r="F363" s="286"/>
      <c r="G363" s="286"/>
    </row>
    <row r="364" spans="2:7">
      <c r="B364" s="288"/>
      <c r="C364" s="288"/>
      <c r="D364" s="286"/>
      <c r="E364" s="286"/>
      <c r="F364" s="286"/>
      <c r="G364" s="286"/>
    </row>
    <row r="365" spans="2:7">
      <c r="B365" s="288"/>
      <c r="C365" s="288"/>
      <c r="D365" s="286"/>
      <c r="E365" s="286"/>
      <c r="F365" s="286"/>
      <c r="G365" s="286"/>
    </row>
    <row r="366" spans="2:7">
      <c r="B366" s="288"/>
      <c r="C366" s="288"/>
      <c r="D366" s="286"/>
      <c r="E366" s="286"/>
      <c r="F366" s="286"/>
      <c r="G366" s="286"/>
    </row>
    <row r="367" spans="2:7">
      <c r="B367" s="288"/>
      <c r="C367" s="288"/>
      <c r="D367" s="286"/>
      <c r="E367" s="286"/>
      <c r="F367" s="286"/>
      <c r="G367" s="286"/>
    </row>
    <row r="368" spans="2:7">
      <c r="B368" s="288"/>
      <c r="C368" s="288"/>
      <c r="D368" s="286"/>
      <c r="E368" s="286"/>
      <c r="F368" s="286"/>
      <c r="G368" s="286"/>
    </row>
    <row r="369" spans="2:7">
      <c r="B369" s="288"/>
      <c r="C369" s="288"/>
      <c r="D369" s="286"/>
      <c r="E369" s="286"/>
      <c r="F369" s="286"/>
      <c r="G369" s="286"/>
    </row>
    <row r="370" spans="2:7">
      <c r="B370" s="288"/>
      <c r="C370" s="288"/>
      <c r="D370" s="286"/>
      <c r="E370" s="286"/>
      <c r="F370" s="286"/>
      <c r="G370" s="286"/>
    </row>
    <row r="371" spans="2:7">
      <c r="B371" s="288"/>
      <c r="C371" s="288"/>
      <c r="D371" s="286"/>
      <c r="E371" s="286"/>
      <c r="F371" s="286"/>
      <c r="G371" s="286"/>
    </row>
    <row r="372" spans="2:7">
      <c r="B372" s="288"/>
      <c r="C372" s="288"/>
      <c r="D372" s="286"/>
      <c r="E372" s="286"/>
      <c r="F372" s="286"/>
      <c r="G372" s="286"/>
    </row>
    <row r="373" spans="2:7">
      <c r="B373" s="288"/>
      <c r="C373" s="288"/>
      <c r="D373" s="286"/>
      <c r="E373" s="286"/>
      <c r="F373" s="286"/>
      <c r="G373" s="286"/>
    </row>
    <row r="374" spans="2:7">
      <c r="B374" s="288"/>
      <c r="C374" s="288"/>
      <c r="D374" s="286"/>
      <c r="E374" s="286"/>
      <c r="F374" s="286"/>
      <c r="G374" s="286"/>
    </row>
    <row r="375" spans="2:7">
      <c r="B375" s="288"/>
      <c r="C375" s="288"/>
      <c r="D375" s="286"/>
      <c r="E375" s="286"/>
      <c r="F375" s="286"/>
      <c r="G375" s="286"/>
    </row>
    <row r="376" spans="2:7">
      <c r="B376" s="288"/>
      <c r="C376" s="288"/>
      <c r="D376" s="286"/>
      <c r="E376" s="286"/>
      <c r="F376" s="286"/>
      <c r="G376" s="286"/>
    </row>
    <row r="377" spans="2:7">
      <c r="B377" s="288"/>
      <c r="C377" s="288"/>
      <c r="D377" s="286"/>
      <c r="E377" s="286"/>
      <c r="F377" s="286"/>
      <c r="G377" s="286"/>
    </row>
    <row r="378" spans="2:7">
      <c r="B378" s="288"/>
      <c r="C378" s="288"/>
      <c r="D378" s="286"/>
      <c r="E378" s="286"/>
      <c r="F378" s="286"/>
      <c r="G378" s="286"/>
    </row>
    <row r="379" spans="2:7">
      <c r="B379" s="288"/>
      <c r="C379" s="288"/>
      <c r="D379" s="286"/>
      <c r="E379" s="286"/>
      <c r="F379" s="286"/>
      <c r="G379" s="286"/>
    </row>
    <row r="380" spans="2:7">
      <c r="B380" s="288"/>
      <c r="C380" s="288"/>
      <c r="D380" s="286"/>
      <c r="E380" s="286"/>
      <c r="F380" s="286"/>
      <c r="G380" s="286"/>
    </row>
    <row r="381" spans="2:7">
      <c r="B381" s="288"/>
      <c r="C381" s="288"/>
      <c r="D381" s="286"/>
      <c r="E381" s="286"/>
      <c r="F381" s="286"/>
      <c r="G381" s="286"/>
    </row>
    <row r="382" spans="2:7">
      <c r="B382" s="288"/>
      <c r="C382" s="288"/>
      <c r="D382" s="286"/>
      <c r="E382" s="286"/>
      <c r="F382" s="286"/>
      <c r="G382" s="286"/>
    </row>
    <row r="383" spans="2:7">
      <c r="B383" s="288"/>
      <c r="C383" s="288"/>
      <c r="D383" s="286"/>
      <c r="E383" s="286"/>
      <c r="F383" s="286"/>
      <c r="G383" s="286"/>
    </row>
    <row r="384" spans="2:7">
      <c r="B384" s="288"/>
      <c r="C384" s="288"/>
      <c r="D384" s="286"/>
      <c r="E384" s="286"/>
      <c r="F384" s="286"/>
      <c r="G384" s="286"/>
    </row>
    <row r="385" spans="2:7">
      <c r="B385" s="288"/>
      <c r="C385" s="288"/>
      <c r="D385" s="286"/>
      <c r="E385" s="286"/>
      <c r="F385" s="286"/>
      <c r="G385" s="286"/>
    </row>
    <row r="386" spans="2:7">
      <c r="B386" s="288"/>
      <c r="C386" s="288"/>
      <c r="D386" s="286"/>
      <c r="E386" s="286"/>
      <c r="F386" s="286"/>
      <c r="G386" s="286"/>
    </row>
    <row r="387" spans="2:7">
      <c r="B387" s="288"/>
      <c r="C387" s="288"/>
      <c r="D387" s="286"/>
      <c r="E387" s="286"/>
      <c r="F387" s="286"/>
      <c r="G387" s="286"/>
    </row>
    <row r="388" spans="2:7">
      <c r="B388" s="288"/>
      <c r="C388" s="288"/>
      <c r="D388" s="286"/>
      <c r="E388" s="286"/>
      <c r="F388" s="286"/>
      <c r="G388" s="286"/>
    </row>
    <row r="389" spans="2:7">
      <c r="B389" s="288"/>
      <c r="C389" s="288"/>
      <c r="D389" s="286"/>
      <c r="E389" s="286"/>
      <c r="F389" s="286"/>
      <c r="G389" s="286"/>
    </row>
    <row r="390" spans="2:7">
      <c r="B390" s="288"/>
      <c r="C390" s="288"/>
      <c r="D390" s="286"/>
      <c r="E390" s="286"/>
      <c r="F390" s="286"/>
      <c r="G390" s="286"/>
    </row>
    <row r="391" spans="2:7">
      <c r="B391" s="288"/>
      <c r="C391" s="288"/>
      <c r="D391" s="286"/>
      <c r="E391" s="286"/>
      <c r="F391" s="286"/>
      <c r="G391" s="286"/>
    </row>
    <row r="392" spans="2:7">
      <c r="B392" s="288"/>
      <c r="C392" s="288"/>
      <c r="D392" s="286"/>
      <c r="E392" s="286"/>
      <c r="F392" s="286"/>
      <c r="G392" s="286"/>
    </row>
    <row r="393" spans="2:7">
      <c r="B393" s="288"/>
      <c r="C393" s="288"/>
      <c r="D393" s="286"/>
      <c r="E393" s="286"/>
      <c r="F393" s="286"/>
      <c r="G393" s="286"/>
    </row>
    <row r="394" spans="2:7">
      <c r="B394" s="288"/>
      <c r="C394" s="288"/>
      <c r="D394" s="286"/>
      <c r="E394" s="286"/>
      <c r="F394" s="286"/>
      <c r="G394" s="286"/>
    </row>
    <row r="395" spans="2:7">
      <c r="B395" s="288"/>
      <c r="C395" s="288"/>
      <c r="D395" s="286"/>
      <c r="E395" s="286"/>
      <c r="F395" s="286"/>
      <c r="G395" s="286"/>
    </row>
    <row r="396" spans="2:7">
      <c r="B396" s="288"/>
      <c r="C396" s="288"/>
      <c r="D396" s="286"/>
      <c r="E396" s="286"/>
      <c r="F396" s="286"/>
      <c r="G396" s="286"/>
    </row>
    <row r="397" spans="2:7">
      <c r="B397" s="288"/>
      <c r="C397" s="288"/>
      <c r="D397" s="286"/>
      <c r="E397" s="286"/>
      <c r="F397" s="286"/>
      <c r="G397" s="286"/>
    </row>
    <row r="398" spans="2:7">
      <c r="B398" s="288"/>
      <c r="C398" s="288"/>
      <c r="D398" s="286"/>
      <c r="E398" s="286"/>
      <c r="F398" s="286"/>
      <c r="G398" s="286"/>
    </row>
    <row r="399" spans="2:7">
      <c r="B399" s="288"/>
      <c r="C399" s="288"/>
      <c r="D399" s="286"/>
      <c r="E399" s="286"/>
      <c r="F399" s="286"/>
      <c r="G399" s="286"/>
    </row>
    <row r="400" spans="2:7">
      <c r="B400" s="288"/>
      <c r="C400" s="288"/>
      <c r="D400" s="286"/>
      <c r="E400" s="286"/>
      <c r="F400" s="286"/>
      <c r="G400" s="286"/>
    </row>
    <row r="401" spans="2:7">
      <c r="B401" s="288"/>
      <c r="C401" s="288"/>
      <c r="D401" s="286"/>
      <c r="E401" s="286"/>
      <c r="F401" s="286"/>
      <c r="G401" s="286"/>
    </row>
    <row r="402" spans="2:7">
      <c r="B402" s="288"/>
      <c r="C402" s="288"/>
      <c r="D402" s="286"/>
      <c r="E402" s="286"/>
      <c r="F402" s="286"/>
      <c r="G402" s="286"/>
    </row>
    <row r="403" spans="2:7">
      <c r="B403" s="288"/>
      <c r="C403" s="288"/>
      <c r="D403" s="286"/>
      <c r="E403" s="286"/>
      <c r="F403" s="286"/>
      <c r="G403" s="286"/>
    </row>
    <row r="404" spans="2:7">
      <c r="B404" s="288"/>
      <c r="C404" s="288"/>
      <c r="D404" s="286"/>
      <c r="E404" s="286"/>
      <c r="F404" s="286"/>
      <c r="G404" s="286"/>
    </row>
    <row r="405" spans="2:7">
      <c r="B405" s="288"/>
      <c r="C405" s="288"/>
      <c r="D405" s="286"/>
      <c r="E405" s="286"/>
      <c r="F405" s="286"/>
      <c r="G405" s="286"/>
    </row>
    <row r="406" spans="2:7">
      <c r="B406" s="288"/>
      <c r="C406" s="288"/>
      <c r="D406" s="286"/>
      <c r="E406" s="286"/>
      <c r="F406" s="286"/>
      <c r="G406" s="286"/>
    </row>
    <row r="407" spans="2:7">
      <c r="B407" s="288"/>
      <c r="C407" s="288"/>
      <c r="D407" s="286"/>
      <c r="E407" s="286"/>
      <c r="F407" s="286"/>
      <c r="G407" s="286"/>
    </row>
    <row r="408" spans="2:7">
      <c r="B408" s="288"/>
      <c r="C408" s="288"/>
      <c r="D408" s="286"/>
      <c r="E408" s="286"/>
      <c r="F408" s="286"/>
      <c r="G408" s="286"/>
    </row>
    <row r="409" spans="2:7">
      <c r="B409" s="288"/>
      <c r="C409" s="288"/>
      <c r="D409" s="286"/>
      <c r="E409" s="286"/>
      <c r="F409" s="286"/>
      <c r="G409" s="286"/>
    </row>
    <row r="410" spans="2:7">
      <c r="B410" s="288"/>
      <c r="C410" s="288"/>
      <c r="D410" s="286"/>
      <c r="E410" s="286"/>
      <c r="F410" s="286"/>
      <c r="G410" s="286"/>
    </row>
    <row r="411" spans="2:7">
      <c r="B411" s="288"/>
      <c r="C411" s="288"/>
      <c r="D411" s="286"/>
      <c r="E411" s="286"/>
      <c r="F411" s="286"/>
      <c r="G411" s="286"/>
    </row>
    <row r="412" spans="2:7">
      <c r="B412" s="288"/>
      <c r="C412" s="288"/>
      <c r="D412" s="286"/>
      <c r="E412" s="286"/>
      <c r="F412" s="286"/>
      <c r="G412" s="286"/>
    </row>
    <row r="413" spans="2:7">
      <c r="B413" s="288"/>
      <c r="C413" s="288"/>
      <c r="D413" s="286"/>
      <c r="E413" s="286"/>
      <c r="F413" s="286"/>
      <c r="G413" s="286"/>
    </row>
    <row r="414" spans="2:7">
      <c r="B414" s="288"/>
      <c r="C414" s="288"/>
      <c r="D414" s="286"/>
      <c r="E414" s="286"/>
      <c r="F414" s="286"/>
      <c r="G414" s="286"/>
    </row>
    <row r="415" spans="2:7">
      <c r="B415" s="288"/>
      <c r="C415" s="288"/>
      <c r="D415" s="286"/>
      <c r="E415" s="286"/>
      <c r="F415" s="286"/>
      <c r="G415" s="286"/>
    </row>
    <row r="416" spans="2:7">
      <c r="B416" s="288"/>
      <c r="C416" s="288"/>
      <c r="D416" s="286"/>
      <c r="E416" s="286"/>
      <c r="F416" s="286"/>
      <c r="G416" s="286"/>
    </row>
    <row r="417" spans="2:7">
      <c r="B417" s="288"/>
      <c r="C417" s="288"/>
      <c r="D417" s="286"/>
      <c r="E417" s="286"/>
      <c r="F417" s="286"/>
      <c r="G417" s="286"/>
    </row>
    <row r="418" spans="2:7">
      <c r="B418" s="288"/>
      <c r="C418" s="288"/>
      <c r="D418" s="286"/>
      <c r="E418" s="286"/>
      <c r="F418" s="286"/>
      <c r="G418" s="286"/>
    </row>
    <row r="419" spans="2:7">
      <c r="B419" s="288"/>
      <c r="C419" s="288"/>
      <c r="D419" s="286"/>
      <c r="E419" s="286"/>
      <c r="F419" s="286"/>
      <c r="G419" s="286"/>
    </row>
    <row r="420" spans="2:7">
      <c r="B420" s="288"/>
      <c r="C420" s="288"/>
      <c r="D420" s="286"/>
      <c r="E420" s="286"/>
      <c r="F420" s="286"/>
      <c r="G420" s="286"/>
    </row>
    <row r="421" spans="2:7">
      <c r="B421" s="288"/>
      <c r="C421" s="288"/>
      <c r="D421" s="286"/>
      <c r="E421" s="286"/>
      <c r="F421" s="286"/>
      <c r="G421" s="286"/>
    </row>
    <row r="422" spans="2:7">
      <c r="B422" s="288"/>
      <c r="C422" s="288"/>
      <c r="D422" s="286"/>
      <c r="E422" s="286"/>
      <c r="F422" s="286"/>
      <c r="G422" s="286"/>
    </row>
    <row r="423" spans="2:7">
      <c r="B423" s="288"/>
      <c r="C423" s="288"/>
      <c r="D423" s="286"/>
      <c r="E423" s="286"/>
      <c r="F423" s="286"/>
      <c r="G423" s="286"/>
    </row>
    <row r="424" spans="2:7">
      <c r="B424" s="288"/>
      <c r="C424" s="288"/>
      <c r="D424" s="286"/>
      <c r="E424" s="286"/>
      <c r="F424" s="286"/>
      <c r="G424" s="286"/>
    </row>
    <row r="425" spans="2:7">
      <c r="B425" s="288"/>
      <c r="C425" s="288"/>
      <c r="D425" s="286"/>
      <c r="E425" s="286"/>
      <c r="F425" s="286"/>
      <c r="G425" s="286"/>
    </row>
    <row r="426" spans="2:7">
      <c r="B426" s="288"/>
      <c r="C426" s="288"/>
      <c r="D426" s="286"/>
      <c r="E426" s="286"/>
      <c r="F426" s="286"/>
      <c r="G426" s="286"/>
    </row>
    <row r="427" spans="2:7">
      <c r="B427" s="288"/>
      <c r="C427" s="288"/>
      <c r="D427" s="286"/>
      <c r="E427" s="286"/>
      <c r="F427" s="286"/>
      <c r="G427" s="286"/>
    </row>
    <row r="428" spans="2:7">
      <c r="B428" s="288"/>
      <c r="C428" s="288"/>
      <c r="D428" s="286"/>
      <c r="E428" s="286"/>
      <c r="F428" s="286"/>
      <c r="G428" s="286"/>
    </row>
    <row r="429" spans="2:7">
      <c r="B429" s="288"/>
      <c r="C429" s="288"/>
      <c r="D429" s="286"/>
      <c r="E429" s="286"/>
      <c r="F429" s="286"/>
      <c r="G429" s="286"/>
    </row>
    <row r="430" spans="2:7">
      <c r="B430" s="288"/>
      <c r="C430" s="288"/>
      <c r="D430" s="286"/>
      <c r="E430" s="286"/>
      <c r="F430" s="286"/>
      <c r="G430" s="286"/>
    </row>
    <row r="431" spans="2:7">
      <c r="B431" s="288"/>
      <c r="C431" s="288"/>
      <c r="D431" s="286"/>
      <c r="E431" s="286"/>
      <c r="F431" s="286"/>
      <c r="G431" s="286"/>
    </row>
    <row r="432" spans="2:7">
      <c r="B432" s="288"/>
      <c r="C432" s="288"/>
      <c r="D432" s="286"/>
      <c r="E432" s="286"/>
      <c r="F432" s="286"/>
      <c r="G432" s="286"/>
    </row>
    <row r="433" spans="2:7">
      <c r="B433" s="288"/>
      <c r="C433" s="288"/>
      <c r="D433" s="286"/>
      <c r="E433" s="286"/>
      <c r="F433" s="286"/>
      <c r="G433" s="286"/>
    </row>
    <row r="434" spans="2:7">
      <c r="B434" s="288"/>
      <c r="C434" s="288"/>
      <c r="D434" s="286"/>
      <c r="E434" s="286"/>
      <c r="F434" s="286"/>
      <c r="G434" s="286"/>
    </row>
    <row r="435" spans="2:7">
      <c r="B435" s="288"/>
      <c r="C435" s="288"/>
      <c r="D435" s="286"/>
      <c r="E435" s="286"/>
      <c r="F435" s="286"/>
      <c r="G435" s="286"/>
    </row>
    <row r="436" spans="2:7">
      <c r="B436" s="288"/>
      <c r="C436" s="288"/>
      <c r="D436" s="286"/>
      <c r="E436" s="286"/>
      <c r="F436" s="286"/>
      <c r="G436" s="286"/>
    </row>
    <row r="437" spans="2:7">
      <c r="B437" s="288"/>
      <c r="C437" s="288"/>
      <c r="D437" s="286"/>
      <c r="E437" s="286"/>
      <c r="F437" s="286"/>
      <c r="G437" s="286"/>
    </row>
    <row r="438" spans="2:7">
      <c r="B438" s="288"/>
      <c r="C438" s="288"/>
      <c r="D438" s="286"/>
      <c r="E438" s="286"/>
      <c r="F438" s="286"/>
      <c r="G438" s="286"/>
    </row>
    <row r="439" spans="2:7">
      <c r="B439" s="288"/>
      <c r="C439" s="288"/>
      <c r="D439" s="286"/>
      <c r="E439" s="286"/>
      <c r="F439" s="286"/>
      <c r="G439" s="286"/>
    </row>
    <row r="440" spans="2:7">
      <c r="B440" s="288"/>
      <c r="C440" s="288"/>
      <c r="D440" s="286"/>
      <c r="E440" s="286"/>
      <c r="F440" s="286"/>
      <c r="G440" s="286"/>
    </row>
    <row r="441" spans="2:7">
      <c r="B441" s="288"/>
      <c r="C441" s="288"/>
      <c r="D441" s="286"/>
      <c r="E441" s="286"/>
      <c r="F441" s="286"/>
      <c r="G441" s="286"/>
    </row>
    <row r="442" spans="2:7">
      <c r="B442" s="288"/>
      <c r="C442" s="288"/>
      <c r="D442" s="286"/>
      <c r="E442" s="286"/>
      <c r="F442" s="286"/>
      <c r="G442" s="286"/>
    </row>
    <row r="443" spans="2:7">
      <c r="B443" s="288"/>
      <c r="C443" s="288"/>
      <c r="D443" s="286"/>
      <c r="E443" s="286"/>
      <c r="F443" s="286"/>
      <c r="G443" s="286"/>
    </row>
    <row r="444" spans="2:7">
      <c r="B444" s="288"/>
      <c r="C444" s="288"/>
      <c r="D444" s="286"/>
      <c r="E444" s="286"/>
      <c r="F444" s="286"/>
      <c r="G444" s="286"/>
    </row>
    <row r="445" spans="2:7">
      <c r="B445" s="288"/>
      <c r="C445" s="288"/>
      <c r="D445" s="286"/>
      <c r="E445" s="286"/>
      <c r="F445" s="286"/>
      <c r="G445" s="286"/>
    </row>
    <row r="446" spans="2:7">
      <c r="B446" s="288"/>
      <c r="C446" s="288"/>
      <c r="D446" s="286"/>
      <c r="E446" s="286"/>
      <c r="F446" s="286"/>
      <c r="G446" s="286"/>
    </row>
    <row r="447" spans="2:7">
      <c r="B447" s="288"/>
      <c r="C447" s="288"/>
      <c r="D447" s="286"/>
      <c r="E447" s="286"/>
      <c r="F447" s="286"/>
      <c r="G447" s="286"/>
    </row>
    <row r="448" spans="2:7">
      <c r="B448" s="288"/>
      <c r="C448" s="288"/>
      <c r="D448" s="286"/>
      <c r="E448" s="286"/>
      <c r="F448" s="286"/>
      <c r="G448" s="286"/>
    </row>
    <row r="449" spans="2:7">
      <c r="B449" s="288"/>
      <c r="C449" s="288"/>
      <c r="D449" s="286"/>
      <c r="E449" s="286"/>
      <c r="F449" s="286"/>
      <c r="G449" s="286"/>
    </row>
    <row r="450" spans="2:7">
      <c r="B450" s="288"/>
      <c r="C450" s="288"/>
      <c r="D450" s="286"/>
      <c r="E450" s="286"/>
      <c r="F450" s="286"/>
      <c r="G450" s="286"/>
    </row>
    <row r="451" spans="2:7">
      <c r="B451" s="288"/>
      <c r="C451" s="288"/>
      <c r="D451" s="286"/>
      <c r="E451" s="286"/>
      <c r="F451" s="286"/>
      <c r="G451" s="286"/>
    </row>
    <row r="452" spans="2:7">
      <c r="B452" s="288"/>
      <c r="C452" s="288"/>
      <c r="D452" s="286"/>
      <c r="E452" s="286"/>
      <c r="F452" s="286"/>
      <c r="G452" s="286"/>
    </row>
    <row r="453" spans="2:7">
      <c r="B453" s="288"/>
      <c r="C453" s="288"/>
      <c r="D453" s="286"/>
      <c r="E453" s="286"/>
      <c r="F453" s="286"/>
      <c r="G453" s="286"/>
    </row>
    <row r="454" spans="2:7">
      <c r="B454" s="288"/>
      <c r="C454" s="288"/>
      <c r="D454" s="286"/>
      <c r="E454" s="286"/>
      <c r="F454" s="286"/>
      <c r="G454" s="286"/>
    </row>
    <row r="455" spans="2:7">
      <c r="B455" s="288"/>
      <c r="C455" s="288"/>
      <c r="D455" s="286"/>
      <c r="E455" s="286"/>
      <c r="F455" s="286"/>
      <c r="G455" s="286"/>
    </row>
    <row r="456" spans="2:7">
      <c r="B456" s="288"/>
      <c r="C456" s="288"/>
      <c r="D456" s="286"/>
      <c r="E456" s="286"/>
      <c r="F456" s="286"/>
      <c r="G456" s="286"/>
    </row>
    <row r="457" spans="2:7">
      <c r="B457" s="288"/>
      <c r="C457" s="288"/>
      <c r="D457" s="286"/>
      <c r="E457" s="286"/>
      <c r="F457" s="286"/>
      <c r="G457" s="286"/>
    </row>
    <row r="458" spans="2:7">
      <c r="B458" s="288"/>
      <c r="C458" s="288"/>
      <c r="D458" s="286"/>
      <c r="E458" s="286"/>
      <c r="F458" s="286"/>
      <c r="G458" s="286"/>
    </row>
    <row r="459" spans="2:7">
      <c r="B459" s="288"/>
      <c r="C459" s="288"/>
      <c r="D459" s="286"/>
      <c r="E459" s="286"/>
      <c r="F459" s="286"/>
      <c r="G459" s="286"/>
    </row>
    <row r="460" spans="2:7">
      <c r="B460" s="288"/>
      <c r="C460" s="288"/>
      <c r="D460" s="286"/>
      <c r="E460" s="286"/>
      <c r="F460" s="286"/>
      <c r="G460" s="286"/>
    </row>
    <row r="461" spans="2:7">
      <c r="B461" s="288"/>
      <c r="C461" s="288"/>
      <c r="D461" s="286"/>
      <c r="E461" s="286"/>
      <c r="F461" s="286"/>
      <c r="G461" s="286"/>
    </row>
    <row r="462" spans="2:7">
      <c r="B462" s="288"/>
      <c r="C462" s="288"/>
      <c r="D462" s="286"/>
      <c r="E462" s="286"/>
      <c r="F462" s="286"/>
      <c r="G462" s="286"/>
    </row>
    <row r="463" spans="2:7">
      <c r="B463" s="288"/>
      <c r="C463" s="288"/>
      <c r="D463" s="286"/>
      <c r="E463" s="286"/>
      <c r="F463" s="286"/>
      <c r="G463" s="286"/>
    </row>
    <row r="464" spans="2:7">
      <c r="B464" s="288"/>
      <c r="C464" s="288"/>
      <c r="D464" s="286"/>
      <c r="E464" s="286"/>
      <c r="F464" s="286"/>
      <c r="G464" s="286"/>
    </row>
    <row r="465" spans="2:7">
      <c r="B465" s="288"/>
      <c r="C465" s="288"/>
      <c r="D465" s="286"/>
      <c r="E465" s="286"/>
      <c r="F465" s="286"/>
      <c r="G465" s="286"/>
    </row>
    <row r="466" spans="2:7">
      <c r="B466" s="288"/>
      <c r="C466" s="288"/>
      <c r="D466" s="286"/>
      <c r="E466" s="286"/>
      <c r="F466" s="286"/>
      <c r="G466" s="286"/>
    </row>
    <row r="467" spans="2:7">
      <c r="B467" s="288"/>
      <c r="C467" s="288"/>
      <c r="D467" s="286"/>
      <c r="E467" s="286"/>
      <c r="F467" s="286"/>
      <c r="G467" s="286"/>
    </row>
    <row r="468" spans="2:7">
      <c r="B468" s="288"/>
      <c r="C468" s="288"/>
      <c r="D468" s="286"/>
      <c r="E468" s="286"/>
      <c r="F468" s="286"/>
      <c r="G468" s="286"/>
    </row>
    <row r="469" spans="2:7">
      <c r="B469" s="288"/>
      <c r="C469" s="288"/>
      <c r="D469" s="286"/>
      <c r="E469" s="286"/>
      <c r="F469" s="286"/>
      <c r="G469" s="286"/>
    </row>
    <row r="470" spans="2:7">
      <c r="B470" s="288"/>
      <c r="C470" s="288"/>
      <c r="D470" s="286"/>
      <c r="E470" s="286"/>
      <c r="F470" s="286"/>
      <c r="G470" s="286"/>
    </row>
    <row r="471" spans="2:7">
      <c r="B471" s="288"/>
      <c r="C471" s="288"/>
      <c r="D471" s="286"/>
      <c r="E471" s="286"/>
      <c r="F471" s="286"/>
      <c r="G471" s="286"/>
    </row>
    <row r="472" spans="2:7">
      <c r="B472" s="288"/>
      <c r="C472" s="288"/>
      <c r="D472" s="286"/>
      <c r="E472" s="286"/>
      <c r="F472" s="286"/>
      <c r="G472" s="286"/>
    </row>
    <row r="473" spans="2:7">
      <c r="B473" s="288"/>
      <c r="C473" s="288"/>
      <c r="D473" s="286"/>
      <c r="E473" s="286"/>
      <c r="F473" s="286"/>
      <c r="G473" s="286"/>
    </row>
    <row r="474" spans="2:7">
      <c r="B474" s="288"/>
      <c r="C474" s="288"/>
      <c r="D474" s="286"/>
      <c r="E474" s="286"/>
      <c r="F474" s="286"/>
      <c r="G474" s="286"/>
    </row>
    <row r="475" spans="2:7">
      <c r="B475" s="288"/>
      <c r="C475" s="288"/>
      <c r="D475" s="286"/>
      <c r="E475" s="286"/>
      <c r="F475" s="286"/>
      <c r="G475" s="286"/>
    </row>
    <row r="476" spans="2:7">
      <c r="B476" s="288"/>
      <c r="C476" s="288"/>
      <c r="D476" s="286"/>
      <c r="E476" s="286"/>
      <c r="F476" s="286"/>
      <c r="G476" s="286"/>
    </row>
    <row r="477" spans="2:7">
      <c r="B477" s="288"/>
      <c r="C477" s="288"/>
      <c r="D477" s="286"/>
      <c r="E477" s="286"/>
      <c r="F477" s="286"/>
      <c r="G477" s="286"/>
    </row>
    <row r="478" spans="2:7">
      <c r="B478" s="288"/>
      <c r="C478" s="288"/>
      <c r="D478" s="286"/>
      <c r="E478" s="286"/>
      <c r="F478" s="286"/>
      <c r="G478" s="286"/>
    </row>
    <row r="479" spans="2:7">
      <c r="B479" s="288"/>
      <c r="C479" s="288"/>
      <c r="D479" s="286"/>
      <c r="E479" s="286"/>
      <c r="F479" s="286"/>
      <c r="G479" s="286"/>
    </row>
    <row r="480" spans="2:7">
      <c r="B480" s="288"/>
      <c r="C480" s="288"/>
      <c r="D480" s="286"/>
      <c r="E480" s="286"/>
      <c r="F480" s="286"/>
      <c r="G480" s="286"/>
    </row>
    <row r="481" spans="2:7">
      <c r="B481" s="288"/>
      <c r="C481" s="288"/>
      <c r="D481" s="286"/>
      <c r="E481" s="286"/>
      <c r="F481" s="286"/>
      <c r="G481" s="286"/>
    </row>
    <row r="482" spans="2:7">
      <c r="B482" s="288"/>
      <c r="C482" s="288"/>
      <c r="D482" s="286"/>
      <c r="E482" s="286"/>
      <c r="F482" s="286"/>
      <c r="G482" s="286"/>
    </row>
    <row r="483" spans="2:7">
      <c r="B483" s="288"/>
      <c r="C483" s="288"/>
      <c r="D483" s="286"/>
      <c r="E483" s="286"/>
      <c r="F483" s="286"/>
      <c r="G483" s="286"/>
    </row>
    <row r="484" spans="2:7">
      <c r="B484" s="288"/>
      <c r="C484" s="288"/>
      <c r="D484" s="286"/>
      <c r="E484" s="286"/>
      <c r="F484" s="286"/>
      <c r="G484" s="286"/>
    </row>
    <row r="485" spans="2:7">
      <c r="B485" s="288"/>
      <c r="C485" s="288"/>
      <c r="D485" s="286"/>
      <c r="E485" s="286"/>
      <c r="F485" s="286"/>
      <c r="G485" s="286"/>
    </row>
    <row r="486" spans="2:7">
      <c r="B486" s="288"/>
      <c r="C486" s="288"/>
      <c r="D486" s="286"/>
      <c r="E486" s="286"/>
      <c r="F486" s="286"/>
      <c r="G486" s="286"/>
    </row>
    <row r="487" spans="2:7">
      <c r="B487" s="288"/>
      <c r="C487" s="288"/>
      <c r="D487" s="286"/>
      <c r="E487" s="286"/>
      <c r="F487" s="286"/>
      <c r="G487" s="286"/>
    </row>
    <row r="488" spans="2:7">
      <c r="B488" s="288"/>
      <c r="C488" s="288"/>
      <c r="D488" s="286"/>
      <c r="E488" s="286"/>
      <c r="F488" s="286"/>
      <c r="G488" s="286"/>
    </row>
    <row r="489" spans="2:7">
      <c r="B489" s="288"/>
      <c r="C489" s="288"/>
      <c r="D489" s="286"/>
      <c r="E489" s="286"/>
      <c r="F489" s="286"/>
      <c r="G489" s="286"/>
    </row>
    <row r="490" spans="2:7">
      <c r="B490" s="288"/>
      <c r="C490" s="288"/>
      <c r="D490" s="286"/>
      <c r="E490" s="286"/>
      <c r="F490" s="286"/>
      <c r="G490" s="286"/>
    </row>
    <row r="491" spans="2:7">
      <c r="B491" s="288"/>
      <c r="C491" s="288"/>
      <c r="D491" s="286"/>
      <c r="E491" s="286"/>
      <c r="F491" s="286"/>
      <c r="G491" s="286"/>
    </row>
    <row r="492" spans="2:7">
      <c r="B492" s="288"/>
      <c r="C492" s="288"/>
      <c r="D492" s="286"/>
      <c r="E492" s="286"/>
      <c r="F492" s="286"/>
      <c r="G492" s="286"/>
    </row>
    <row r="493" spans="2:7">
      <c r="B493" s="288"/>
      <c r="C493" s="288"/>
      <c r="D493" s="286"/>
      <c r="E493" s="286"/>
      <c r="F493" s="286"/>
      <c r="G493" s="286"/>
    </row>
    <row r="494" spans="2:7">
      <c r="B494" s="288"/>
      <c r="C494" s="288"/>
      <c r="D494" s="286"/>
      <c r="E494" s="286"/>
      <c r="F494" s="286"/>
      <c r="G494" s="286"/>
    </row>
    <row r="495" spans="2:7">
      <c r="B495" s="288"/>
      <c r="C495" s="288"/>
      <c r="D495" s="286"/>
      <c r="E495" s="286"/>
      <c r="F495" s="286"/>
      <c r="G495" s="286"/>
    </row>
    <row r="496" spans="2:7">
      <c r="B496" s="288"/>
      <c r="C496" s="288"/>
      <c r="D496" s="286"/>
      <c r="E496" s="286"/>
      <c r="F496" s="286"/>
      <c r="G496" s="286"/>
    </row>
    <row r="497" spans="2:7">
      <c r="B497" s="288"/>
      <c r="C497" s="288"/>
      <c r="D497" s="286"/>
      <c r="E497" s="286"/>
      <c r="F497" s="286"/>
      <c r="G497" s="286"/>
    </row>
    <row r="498" spans="2:7">
      <c r="B498" s="288"/>
      <c r="C498" s="288"/>
      <c r="D498" s="286"/>
      <c r="E498" s="286"/>
      <c r="F498" s="286"/>
      <c r="G498" s="286"/>
    </row>
    <row r="499" spans="2:7">
      <c r="B499" s="288"/>
      <c r="C499" s="288"/>
      <c r="D499" s="286"/>
      <c r="E499" s="286"/>
      <c r="F499" s="286"/>
      <c r="G499" s="286"/>
    </row>
    <row r="500" spans="2:7">
      <c r="B500" s="288"/>
      <c r="C500" s="288"/>
      <c r="D500" s="286"/>
      <c r="E500" s="286"/>
      <c r="F500" s="286"/>
      <c r="G500" s="286"/>
    </row>
    <row r="501" spans="2:7">
      <c r="B501" s="288"/>
      <c r="C501" s="288"/>
      <c r="D501" s="286"/>
      <c r="E501" s="286"/>
      <c r="F501" s="286"/>
      <c r="G501" s="286"/>
    </row>
    <row r="502" spans="2:7">
      <c r="B502" s="288"/>
      <c r="C502" s="288"/>
      <c r="D502" s="286"/>
      <c r="E502" s="286"/>
      <c r="F502" s="286"/>
      <c r="G502" s="286"/>
    </row>
    <row r="503" spans="2:7">
      <c r="B503" s="288"/>
      <c r="C503" s="288"/>
      <c r="D503" s="286"/>
      <c r="E503" s="286"/>
      <c r="F503" s="286"/>
      <c r="G503" s="286"/>
    </row>
    <row r="504" spans="2:7">
      <c r="B504" s="288"/>
      <c r="C504" s="288"/>
      <c r="D504" s="286"/>
      <c r="E504" s="286"/>
      <c r="F504" s="286"/>
      <c r="G504" s="286"/>
    </row>
    <row r="505" spans="2:7">
      <c r="B505" s="288"/>
      <c r="C505" s="288"/>
      <c r="D505" s="286"/>
      <c r="E505" s="286"/>
      <c r="F505" s="286"/>
      <c r="G505" s="286"/>
    </row>
    <row r="506" spans="2:7">
      <c r="B506" s="288"/>
      <c r="C506" s="288"/>
      <c r="D506" s="286"/>
      <c r="E506" s="286"/>
      <c r="F506" s="286"/>
      <c r="G506" s="286"/>
    </row>
    <row r="507" spans="2:7">
      <c r="B507" s="288"/>
      <c r="C507" s="288"/>
      <c r="D507" s="286"/>
      <c r="E507" s="286"/>
      <c r="F507" s="286"/>
      <c r="G507" s="286"/>
    </row>
    <row r="508" spans="2:7">
      <c r="B508" s="288"/>
      <c r="C508" s="288"/>
      <c r="D508" s="286"/>
      <c r="E508" s="286"/>
      <c r="F508" s="286"/>
      <c r="G508" s="286"/>
    </row>
    <row r="509" spans="2:7">
      <c r="B509" s="288"/>
      <c r="C509" s="288"/>
      <c r="D509" s="286"/>
      <c r="E509" s="286"/>
      <c r="F509" s="286"/>
      <c r="G509" s="286"/>
    </row>
    <row r="510" spans="2:7">
      <c r="B510" s="288"/>
      <c r="C510" s="288"/>
      <c r="D510" s="286"/>
      <c r="E510" s="286"/>
      <c r="F510" s="286"/>
      <c r="G510" s="286"/>
    </row>
    <row r="511" spans="2:7">
      <c r="B511" s="288"/>
      <c r="C511" s="288"/>
      <c r="D511" s="286"/>
      <c r="E511" s="286"/>
      <c r="F511" s="286"/>
      <c r="G511" s="286"/>
    </row>
    <row r="512" spans="2:7">
      <c r="B512" s="288"/>
      <c r="C512" s="288"/>
      <c r="D512" s="286"/>
      <c r="E512" s="286"/>
      <c r="F512" s="286"/>
      <c r="G512" s="286"/>
    </row>
    <row r="513" spans="2:7">
      <c r="B513" s="288"/>
      <c r="C513" s="288"/>
      <c r="D513" s="286"/>
      <c r="E513" s="286"/>
      <c r="F513" s="286"/>
      <c r="G513" s="286"/>
    </row>
    <row r="514" spans="2:7">
      <c r="B514" s="288"/>
      <c r="C514" s="288"/>
      <c r="D514" s="286"/>
      <c r="E514" s="286"/>
      <c r="F514" s="286"/>
      <c r="G514" s="286"/>
    </row>
    <row r="515" spans="2:7">
      <c r="B515" s="288"/>
      <c r="C515" s="288"/>
      <c r="D515" s="286"/>
      <c r="E515" s="286"/>
      <c r="F515" s="286"/>
      <c r="G515" s="286"/>
    </row>
    <row r="516" spans="2:7">
      <c r="B516" s="288"/>
      <c r="C516" s="288"/>
      <c r="D516" s="286"/>
      <c r="E516" s="286"/>
      <c r="F516" s="286"/>
      <c r="G516" s="286"/>
    </row>
    <row r="517" spans="2:7">
      <c r="B517" s="288"/>
      <c r="C517" s="288"/>
      <c r="D517" s="286"/>
      <c r="E517" s="286"/>
      <c r="F517" s="286"/>
      <c r="G517" s="286"/>
    </row>
    <row r="518" spans="2:7">
      <c r="B518" s="288"/>
      <c r="C518" s="288"/>
      <c r="D518" s="286"/>
      <c r="E518" s="286"/>
      <c r="F518" s="286"/>
      <c r="G518" s="286"/>
    </row>
    <row r="519" spans="2:7">
      <c r="B519" s="288"/>
      <c r="C519" s="288"/>
      <c r="D519" s="286"/>
      <c r="E519" s="286"/>
      <c r="F519" s="286"/>
      <c r="G519" s="286"/>
    </row>
    <row r="520" spans="2:7">
      <c r="B520" s="288"/>
      <c r="C520" s="288"/>
      <c r="D520" s="286"/>
      <c r="E520" s="286"/>
      <c r="F520" s="286"/>
      <c r="G520" s="286"/>
    </row>
    <row r="521" spans="2:7">
      <c r="B521" s="288"/>
      <c r="C521" s="288"/>
      <c r="D521" s="286"/>
      <c r="E521" s="286"/>
      <c r="F521" s="286"/>
      <c r="G521" s="286"/>
    </row>
    <row r="522" spans="2:7">
      <c r="B522" s="288"/>
      <c r="C522" s="288"/>
      <c r="D522" s="286"/>
      <c r="E522" s="286"/>
      <c r="F522" s="286"/>
      <c r="G522" s="286"/>
    </row>
    <row r="523" spans="2:7">
      <c r="B523" s="288"/>
      <c r="C523" s="288"/>
      <c r="D523" s="286"/>
      <c r="E523" s="286"/>
      <c r="F523" s="286"/>
      <c r="G523" s="286"/>
    </row>
    <row r="524" spans="2:7">
      <c r="B524" s="288"/>
      <c r="C524" s="288"/>
      <c r="D524" s="286"/>
      <c r="E524" s="286"/>
      <c r="F524" s="286"/>
      <c r="G524" s="286"/>
    </row>
    <row r="525" spans="2:7">
      <c r="B525" s="288"/>
      <c r="C525" s="288"/>
      <c r="D525" s="286"/>
      <c r="E525" s="286"/>
      <c r="F525" s="286"/>
      <c r="G525" s="286"/>
    </row>
    <row r="526" spans="2:7">
      <c r="B526" s="288"/>
      <c r="C526" s="288"/>
      <c r="D526" s="286"/>
      <c r="E526" s="286"/>
      <c r="F526" s="286"/>
      <c r="G526" s="286"/>
    </row>
    <row r="527" spans="2:7">
      <c r="B527" s="288"/>
      <c r="C527" s="288"/>
      <c r="D527" s="286"/>
      <c r="E527" s="286"/>
      <c r="F527" s="286"/>
      <c r="G527" s="286"/>
    </row>
    <row r="528" spans="2:7">
      <c r="B528" s="288"/>
      <c r="C528" s="288"/>
      <c r="D528" s="286"/>
      <c r="E528" s="286"/>
      <c r="F528" s="286"/>
      <c r="G528" s="286"/>
    </row>
    <row r="529" spans="2:7">
      <c r="B529" s="288"/>
      <c r="C529" s="288"/>
      <c r="D529" s="286"/>
      <c r="E529" s="286"/>
      <c r="F529" s="286"/>
      <c r="G529" s="286"/>
    </row>
    <row r="530" spans="2:7">
      <c r="B530" s="288"/>
      <c r="C530" s="288"/>
      <c r="D530" s="286"/>
      <c r="E530" s="286"/>
      <c r="F530" s="286"/>
      <c r="G530" s="286"/>
    </row>
    <row r="531" spans="2:7">
      <c r="B531" s="288"/>
      <c r="C531" s="288"/>
      <c r="D531" s="286"/>
      <c r="E531" s="286"/>
      <c r="F531" s="286"/>
      <c r="G531" s="286"/>
    </row>
    <row r="532" spans="2:7">
      <c r="B532" s="288"/>
      <c r="C532" s="288"/>
      <c r="D532" s="286"/>
      <c r="E532" s="286"/>
      <c r="F532" s="286"/>
      <c r="G532" s="286"/>
    </row>
    <row r="533" spans="2:7">
      <c r="B533" s="288"/>
      <c r="C533" s="288"/>
      <c r="D533" s="286"/>
      <c r="E533" s="286"/>
      <c r="F533" s="286"/>
      <c r="G533" s="286"/>
    </row>
    <row r="534" spans="2:7">
      <c r="B534" s="288"/>
      <c r="C534" s="288"/>
      <c r="D534" s="286"/>
      <c r="E534" s="286"/>
      <c r="F534" s="286"/>
      <c r="G534" s="286"/>
    </row>
    <row r="535" spans="2:7">
      <c r="B535" s="288"/>
      <c r="C535" s="288"/>
      <c r="D535" s="286"/>
      <c r="E535" s="286"/>
      <c r="F535" s="286"/>
      <c r="G535" s="286"/>
    </row>
    <row r="536" spans="2:7">
      <c r="B536" s="288"/>
      <c r="C536" s="288"/>
      <c r="D536" s="286"/>
      <c r="E536" s="286"/>
      <c r="F536" s="286"/>
      <c r="G536" s="286"/>
    </row>
    <row r="537" spans="2:7">
      <c r="B537" s="288"/>
      <c r="C537" s="288"/>
      <c r="D537" s="286"/>
      <c r="E537" s="286"/>
      <c r="F537" s="286"/>
      <c r="G537" s="286"/>
    </row>
    <row r="538" spans="2:7">
      <c r="B538" s="288"/>
      <c r="C538" s="288"/>
      <c r="D538" s="286"/>
      <c r="E538" s="286"/>
      <c r="F538" s="286"/>
      <c r="G538" s="286"/>
    </row>
    <row r="539" spans="2:7">
      <c r="B539" s="288"/>
      <c r="C539" s="288"/>
      <c r="D539" s="286"/>
      <c r="E539" s="286"/>
      <c r="F539" s="286"/>
      <c r="G539" s="286"/>
    </row>
    <row r="540" spans="2:7">
      <c r="B540" s="288"/>
      <c r="C540" s="288"/>
      <c r="D540" s="286"/>
      <c r="E540" s="286"/>
      <c r="F540" s="286"/>
      <c r="G540" s="286"/>
    </row>
    <row r="541" spans="2:7">
      <c r="B541" s="288"/>
      <c r="C541" s="288"/>
      <c r="D541" s="286"/>
      <c r="E541" s="286"/>
      <c r="F541" s="286"/>
      <c r="G541" s="286"/>
    </row>
    <row r="542" spans="2:7">
      <c r="B542" s="288"/>
      <c r="C542" s="288"/>
      <c r="D542" s="286"/>
      <c r="E542" s="286"/>
      <c r="F542" s="286"/>
      <c r="G542" s="286"/>
    </row>
    <row r="543" spans="2:7">
      <c r="B543" s="288"/>
      <c r="C543" s="288"/>
      <c r="D543" s="286"/>
      <c r="E543" s="286"/>
      <c r="F543" s="286"/>
      <c r="G543" s="286"/>
    </row>
    <row r="544" spans="2:7">
      <c r="B544" s="288"/>
      <c r="C544" s="288"/>
      <c r="D544" s="286"/>
      <c r="E544" s="286"/>
      <c r="F544" s="286"/>
      <c r="G544" s="286"/>
    </row>
    <row r="545" spans="2:7">
      <c r="B545" s="288"/>
      <c r="C545" s="288"/>
      <c r="D545" s="286"/>
      <c r="E545" s="286"/>
      <c r="F545" s="286"/>
      <c r="G545" s="286"/>
    </row>
    <row r="546" spans="2:7">
      <c r="B546" s="288"/>
      <c r="C546" s="288"/>
      <c r="D546" s="286"/>
      <c r="E546" s="286"/>
      <c r="F546" s="286"/>
      <c r="G546" s="286"/>
    </row>
    <row r="547" spans="2:7">
      <c r="B547" s="288"/>
      <c r="C547" s="288"/>
      <c r="D547" s="286"/>
      <c r="E547" s="286"/>
      <c r="F547" s="286"/>
      <c r="G547" s="286"/>
    </row>
    <row r="548" spans="2:7">
      <c r="B548" s="288"/>
      <c r="C548" s="288"/>
      <c r="D548" s="286"/>
      <c r="E548" s="286"/>
      <c r="F548" s="286"/>
      <c r="G548" s="286"/>
    </row>
    <row r="549" spans="2:7">
      <c r="B549" s="288"/>
      <c r="C549" s="288"/>
      <c r="D549" s="286"/>
      <c r="E549" s="286"/>
      <c r="F549" s="286"/>
      <c r="G549" s="286"/>
    </row>
    <row r="550" spans="2:7">
      <c r="B550" s="288"/>
      <c r="C550" s="288"/>
      <c r="D550" s="286"/>
      <c r="E550" s="286"/>
      <c r="F550" s="286"/>
      <c r="G550" s="286"/>
    </row>
    <row r="551" spans="2:7">
      <c r="B551" s="288"/>
      <c r="C551" s="288"/>
      <c r="D551" s="286"/>
      <c r="E551" s="286"/>
      <c r="F551" s="286"/>
      <c r="G551" s="286"/>
    </row>
    <row r="552" spans="2:7">
      <c r="B552" s="288"/>
      <c r="C552" s="288"/>
      <c r="D552" s="286"/>
      <c r="E552" s="286"/>
      <c r="F552" s="286"/>
      <c r="G552" s="286"/>
    </row>
    <row r="553" spans="2:7">
      <c r="B553" s="288"/>
      <c r="C553" s="288"/>
      <c r="D553" s="286"/>
      <c r="E553" s="286"/>
      <c r="F553" s="286"/>
      <c r="G553" s="286"/>
    </row>
    <row r="554" spans="2:7">
      <c r="B554" s="288"/>
      <c r="C554" s="288"/>
      <c r="D554" s="286"/>
      <c r="E554" s="286"/>
      <c r="F554" s="286"/>
      <c r="G554" s="286"/>
    </row>
    <row r="555" spans="2:7">
      <c r="B555" s="288"/>
      <c r="C555" s="288"/>
      <c r="D555" s="286"/>
      <c r="E555" s="286"/>
      <c r="F555" s="286"/>
      <c r="G555" s="286"/>
    </row>
    <row r="556" spans="2:7">
      <c r="B556" s="288"/>
      <c r="C556" s="288"/>
      <c r="D556" s="286"/>
      <c r="E556" s="286"/>
      <c r="F556" s="286"/>
      <c r="G556" s="286"/>
    </row>
    <row r="557" spans="2:7">
      <c r="B557" s="288"/>
      <c r="C557" s="288"/>
      <c r="D557" s="286"/>
      <c r="E557" s="286"/>
      <c r="F557" s="286"/>
      <c r="G557" s="286"/>
    </row>
    <row r="558" spans="2:7">
      <c r="B558" s="288"/>
      <c r="C558" s="288"/>
      <c r="D558" s="286"/>
      <c r="E558" s="286"/>
      <c r="F558" s="286"/>
      <c r="G558" s="286"/>
    </row>
    <row r="559" spans="2:7">
      <c r="B559" s="288"/>
      <c r="C559" s="288"/>
      <c r="D559" s="286"/>
      <c r="E559" s="286"/>
      <c r="F559" s="286"/>
      <c r="G559" s="286"/>
    </row>
    <row r="560" spans="2:7">
      <c r="B560" s="288"/>
      <c r="C560" s="288"/>
      <c r="D560" s="286"/>
      <c r="E560" s="286"/>
      <c r="F560" s="286"/>
      <c r="G560" s="286"/>
    </row>
    <row r="561" spans="2:7">
      <c r="B561" s="288"/>
      <c r="C561" s="288"/>
      <c r="D561" s="286"/>
      <c r="E561" s="286"/>
      <c r="F561" s="286"/>
      <c r="G561" s="286"/>
    </row>
    <row r="562" spans="2:7">
      <c r="B562" s="288"/>
      <c r="C562" s="288"/>
      <c r="D562" s="286"/>
      <c r="E562" s="286"/>
      <c r="F562" s="286"/>
      <c r="G562" s="286"/>
    </row>
    <row r="563" spans="2:7">
      <c r="B563" s="288"/>
      <c r="C563" s="288"/>
      <c r="D563" s="286"/>
      <c r="E563" s="286"/>
      <c r="F563" s="286"/>
      <c r="G563" s="286"/>
    </row>
    <row r="564" spans="2:7">
      <c r="B564" s="288"/>
      <c r="C564" s="288"/>
      <c r="D564" s="286"/>
      <c r="E564" s="286"/>
      <c r="F564" s="286"/>
      <c r="G564" s="286"/>
    </row>
    <row r="565" spans="2:7">
      <c r="B565" s="288"/>
      <c r="C565" s="288"/>
      <c r="D565" s="286"/>
      <c r="E565" s="286"/>
      <c r="F565" s="286"/>
      <c r="G565" s="286"/>
    </row>
    <row r="566" spans="2:7">
      <c r="B566" s="288"/>
      <c r="C566" s="288"/>
      <c r="D566" s="286"/>
      <c r="E566" s="286"/>
      <c r="F566" s="286"/>
      <c r="G566" s="286"/>
    </row>
    <row r="567" spans="2:7">
      <c r="B567" s="288"/>
      <c r="C567" s="288"/>
      <c r="D567" s="286"/>
      <c r="E567" s="286"/>
      <c r="F567" s="286"/>
      <c r="G567" s="286"/>
    </row>
    <row r="568" spans="2:7">
      <c r="B568" s="288"/>
      <c r="C568" s="288"/>
      <c r="D568" s="286"/>
      <c r="E568" s="286"/>
      <c r="F568" s="286"/>
      <c r="G568" s="286"/>
    </row>
    <row r="569" spans="2:7">
      <c r="B569" s="288"/>
      <c r="C569" s="288"/>
      <c r="D569" s="286"/>
      <c r="E569" s="286"/>
      <c r="F569" s="286"/>
      <c r="G569" s="286"/>
    </row>
    <row r="570" spans="2:7">
      <c r="B570" s="288"/>
      <c r="C570" s="288"/>
      <c r="D570" s="286"/>
      <c r="E570" s="286"/>
      <c r="F570" s="286"/>
      <c r="G570" s="286"/>
    </row>
    <row r="571" spans="2:7">
      <c r="B571" s="288"/>
      <c r="C571" s="288"/>
      <c r="D571" s="286"/>
      <c r="E571" s="286"/>
      <c r="F571" s="286"/>
      <c r="G571" s="286"/>
    </row>
    <row r="572" spans="2:7">
      <c r="B572" s="288"/>
      <c r="C572" s="288"/>
      <c r="D572" s="286"/>
      <c r="E572" s="286"/>
      <c r="F572" s="286"/>
      <c r="G572" s="286"/>
    </row>
    <row r="573" spans="2:7">
      <c r="B573" s="288"/>
      <c r="C573" s="288"/>
      <c r="D573" s="286"/>
      <c r="E573" s="286"/>
      <c r="F573" s="286"/>
      <c r="G573" s="286"/>
    </row>
    <row r="574" spans="2:7">
      <c r="B574" s="288"/>
      <c r="C574" s="288"/>
      <c r="D574" s="286"/>
      <c r="E574" s="286"/>
      <c r="F574" s="286"/>
      <c r="G574" s="286"/>
    </row>
    <row r="575" spans="2:7">
      <c r="B575" s="288"/>
      <c r="C575" s="288"/>
      <c r="D575" s="286"/>
      <c r="E575" s="286"/>
      <c r="F575" s="286"/>
      <c r="G575" s="286"/>
    </row>
    <row r="576" spans="2:7">
      <c r="B576" s="288"/>
      <c r="C576" s="288"/>
      <c r="D576" s="286"/>
      <c r="E576" s="286"/>
      <c r="F576" s="286"/>
      <c r="G576" s="286"/>
    </row>
    <row r="577" spans="2:7">
      <c r="B577" s="288"/>
      <c r="C577" s="288"/>
      <c r="D577" s="286"/>
      <c r="E577" s="286"/>
      <c r="F577" s="286"/>
      <c r="G577" s="286"/>
    </row>
    <row r="578" spans="2:7">
      <c r="B578" s="288"/>
      <c r="C578" s="288"/>
      <c r="D578" s="286"/>
      <c r="E578" s="286"/>
      <c r="F578" s="286"/>
      <c r="G578" s="286"/>
    </row>
    <row r="579" spans="2:7">
      <c r="B579" s="288"/>
      <c r="C579" s="288"/>
      <c r="D579" s="286"/>
      <c r="E579" s="286"/>
      <c r="F579" s="286"/>
      <c r="G579" s="286"/>
    </row>
    <row r="580" spans="2:7">
      <c r="B580" s="288"/>
      <c r="C580" s="288"/>
      <c r="D580" s="286"/>
      <c r="E580" s="286"/>
      <c r="F580" s="286"/>
      <c r="G580" s="286"/>
    </row>
    <row r="581" spans="2:7">
      <c r="B581" s="288"/>
      <c r="C581" s="288"/>
      <c r="D581" s="286"/>
      <c r="E581" s="286"/>
      <c r="F581" s="286"/>
      <c r="G581" s="286"/>
    </row>
    <row r="582" spans="2:7">
      <c r="B582" s="288"/>
      <c r="C582" s="288"/>
      <c r="D582" s="286"/>
      <c r="E582" s="286"/>
      <c r="F582" s="286"/>
      <c r="G582" s="286"/>
    </row>
    <row r="583" spans="2:7">
      <c r="B583" s="288"/>
      <c r="C583" s="288"/>
      <c r="D583" s="286"/>
      <c r="E583" s="286"/>
      <c r="F583" s="286"/>
      <c r="G583" s="286"/>
    </row>
    <row r="584" spans="2:7">
      <c r="B584" s="288"/>
      <c r="C584" s="288"/>
      <c r="D584" s="286"/>
      <c r="E584" s="286"/>
      <c r="F584" s="286"/>
      <c r="G584" s="286"/>
    </row>
    <row r="585" spans="2:7">
      <c r="B585" s="288"/>
      <c r="C585" s="288"/>
      <c r="D585" s="286"/>
      <c r="E585" s="286"/>
      <c r="F585" s="286"/>
      <c r="G585" s="286"/>
    </row>
    <row r="586" spans="2:7">
      <c r="B586" s="288"/>
      <c r="C586" s="288"/>
      <c r="D586" s="286"/>
      <c r="E586" s="286"/>
      <c r="F586" s="286"/>
      <c r="G586" s="286"/>
    </row>
    <row r="587" spans="2:7">
      <c r="B587" s="288"/>
      <c r="C587" s="288"/>
      <c r="D587" s="286"/>
      <c r="E587" s="286"/>
      <c r="F587" s="286"/>
      <c r="G587" s="286"/>
    </row>
    <row r="588" spans="2:7">
      <c r="B588" s="288"/>
      <c r="C588" s="288"/>
      <c r="D588" s="286"/>
      <c r="E588" s="286"/>
      <c r="F588" s="286"/>
      <c r="G588" s="286"/>
    </row>
    <row r="589" spans="2:7">
      <c r="B589" s="288"/>
      <c r="C589" s="288"/>
      <c r="D589" s="286"/>
      <c r="E589" s="286"/>
      <c r="F589" s="286"/>
      <c r="G589" s="286"/>
    </row>
    <row r="590" spans="2:7">
      <c r="B590" s="288"/>
      <c r="C590" s="288"/>
      <c r="D590" s="286"/>
      <c r="E590" s="286"/>
      <c r="F590" s="286"/>
      <c r="G590" s="286"/>
    </row>
    <row r="591" spans="2:7">
      <c r="B591" s="288"/>
      <c r="C591" s="288"/>
      <c r="D591" s="286"/>
      <c r="E591" s="286"/>
      <c r="F591" s="286"/>
      <c r="G591" s="286"/>
    </row>
    <row r="592" spans="2:7">
      <c r="B592" s="288"/>
      <c r="C592" s="288"/>
      <c r="D592" s="286"/>
      <c r="E592" s="286"/>
      <c r="F592" s="286"/>
      <c r="G592" s="286"/>
    </row>
    <row r="593" spans="2:7">
      <c r="B593" s="288"/>
      <c r="C593" s="288"/>
      <c r="D593" s="286"/>
      <c r="E593" s="286"/>
      <c r="F593" s="286"/>
      <c r="G593" s="286"/>
    </row>
    <row r="594" spans="2:7">
      <c r="B594" s="288"/>
      <c r="C594" s="288"/>
      <c r="D594" s="286"/>
      <c r="E594" s="286"/>
      <c r="F594" s="286"/>
      <c r="G594" s="286"/>
    </row>
    <row r="595" spans="2:7">
      <c r="B595" s="288"/>
      <c r="C595" s="288"/>
      <c r="D595" s="286"/>
      <c r="E595" s="286"/>
      <c r="F595" s="286"/>
      <c r="G595" s="286"/>
    </row>
    <row r="596" spans="2:7">
      <c r="B596" s="288"/>
      <c r="C596" s="288"/>
      <c r="D596" s="286"/>
      <c r="E596" s="286"/>
      <c r="F596" s="286"/>
      <c r="G596" s="286"/>
    </row>
    <row r="597" spans="2:7">
      <c r="B597" s="288"/>
      <c r="C597" s="288"/>
      <c r="D597" s="286"/>
      <c r="E597" s="286"/>
      <c r="F597" s="286"/>
      <c r="G597" s="286"/>
    </row>
    <row r="598" spans="2:7">
      <c r="B598" s="288"/>
      <c r="C598" s="288"/>
      <c r="D598" s="286"/>
      <c r="E598" s="286"/>
      <c r="F598" s="286"/>
      <c r="G598" s="286"/>
    </row>
    <row r="599" spans="2:7">
      <c r="B599" s="288"/>
      <c r="C599" s="288"/>
      <c r="D599" s="286"/>
      <c r="E599" s="286"/>
      <c r="F599" s="286"/>
      <c r="G599" s="286"/>
    </row>
    <row r="600" spans="2:7">
      <c r="B600" s="288"/>
      <c r="C600" s="288"/>
      <c r="D600" s="286"/>
      <c r="E600" s="286"/>
      <c r="F600" s="286"/>
      <c r="G600" s="286"/>
    </row>
    <row r="601" spans="2:7">
      <c r="B601" s="288"/>
      <c r="C601" s="288"/>
      <c r="D601" s="286"/>
      <c r="E601" s="286"/>
      <c r="F601" s="286"/>
      <c r="G601" s="286"/>
    </row>
    <row r="602" spans="2:7">
      <c r="B602" s="288"/>
      <c r="C602" s="288"/>
      <c r="D602" s="286"/>
      <c r="E602" s="286"/>
      <c r="F602" s="286"/>
      <c r="G602" s="286"/>
    </row>
    <row r="603" spans="2:7">
      <c r="B603" s="288"/>
      <c r="C603" s="288"/>
      <c r="D603" s="286"/>
      <c r="E603" s="286"/>
      <c r="F603" s="286"/>
      <c r="G603" s="286"/>
    </row>
    <row r="604" spans="2:7">
      <c r="B604" s="288"/>
      <c r="C604" s="288"/>
      <c r="D604" s="286"/>
      <c r="E604" s="286"/>
      <c r="F604" s="286"/>
      <c r="G604" s="286"/>
    </row>
    <row r="605" spans="2:7">
      <c r="B605" s="288"/>
      <c r="C605" s="288"/>
      <c r="D605" s="286"/>
      <c r="E605" s="286"/>
      <c r="F605" s="286"/>
      <c r="G605" s="286"/>
    </row>
    <row r="606" spans="2:7">
      <c r="B606" s="288"/>
      <c r="C606" s="288"/>
      <c r="D606" s="286"/>
      <c r="E606" s="286"/>
      <c r="F606" s="286"/>
      <c r="G606" s="286"/>
    </row>
    <row r="607" spans="2:7">
      <c r="B607" s="288"/>
      <c r="C607" s="288"/>
      <c r="D607" s="286"/>
      <c r="E607" s="286"/>
      <c r="F607" s="286"/>
      <c r="G607" s="286"/>
    </row>
    <row r="608" spans="2:7">
      <c r="B608" s="288"/>
      <c r="C608" s="288"/>
      <c r="D608" s="286"/>
      <c r="E608" s="286"/>
      <c r="F608" s="286"/>
      <c r="G608" s="286"/>
    </row>
    <row r="609" spans="2:7">
      <c r="B609" s="288"/>
      <c r="C609" s="288"/>
      <c r="D609" s="286"/>
      <c r="E609" s="286"/>
      <c r="F609" s="286"/>
      <c r="G609" s="286"/>
    </row>
    <row r="610" spans="2:7">
      <c r="B610" s="288"/>
      <c r="C610" s="288"/>
      <c r="D610" s="286"/>
      <c r="E610" s="286"/>
      <c r="F610" s="286"/>
      <c r="G610" s="286"/>
    </row>
    <row r="611" spans="2:7">
      <c r="B611" s="288"/>
      <c r="C611" s="288"/>
      <c r="D611" s="286"/>
      <c r="E611" s="286"/>
      <c r="F611" s="286"/>
      <c r="G611" s="286"/>
    </row>
    <row r="612" spans="2:7">
      <c r="B612" s="288"/>
      <c r="C612" s="288"/>
      <c r="D612" s="286"/>
      <c r="E612" s="286"/>
      <c r="F612" s="286"/>
      <c r="G612" s="286"/>
    </row>
    <row r="613" spans="2:7">
      <c r="B613" s="288"/>
      <c r="C613" s="288"/>
      <c r="D613" s="286"/>
      <c r="E613" s="286"/>
      <c r="F613" s="286"/>
      <c r="G613" s="286"/>
    </row>
    <row r="614" spans="2:7">
      <c r="B614" s="288"/>
      <c r="C614" s="288"/>
      <c r="D614" s="286"/>
      <c r="E614" s="286"/>
      <c r="F614" s="286"/>
      <c r="G614" s="286"/>
    </row>
    <row r="615" spans="2:7">
      <c r="B615" s="288"/>
      <c r="C615" s="288"/>
      <c r="D615" s="286"/>
      <c r="E615" s="286"/>
      <c r="F615" s="286"/>
      <c r="G615" s="286"/>
    </row>
    <row r="616" spans="2:7">
      <c r="B616" s="288"/>
      <c r="C616" s="288"/>
      <c r="D616" s="286"/>
      <c r="E616" s="286"/>
      <c r="F616" s="286"/>
      <c r="G616" s="286"/>
    </row>
    <row r="617" spans="2:7">
      <c r="B617" s="288"/>
      <c r="C617" s="288"/>
      <c r="D617" s="286"/>
      <c r="E617" s="286"/>
      <c r="F617" s="286"/>
      <c r="G617" s="286"/>
    </row>
    <row r="618" spans="2:7">
      <c r="B618" s="288"/>
      <c r="C618" s="288"/>
      <c r="D618" s="286"/>
      <c r="E618" s="286"/>
      <c r="F618" s="286"/>
      <c r="G618" s="286"/>
    </row>
    <row r="619" spans="2:7">
      <c r="B619" s="288"/>
      <c r="C619" s="288"/>
      <c r="D619" s="286"/>
      <c r="E619" s="286"/>
      <c r="F619" s="286"/>
      <c r="G619" s="286"/>
    </row>
    <row r="620" spans="2:7">
      <c r="B620" s="288"/>
      <c r="C620" s="288"/>
      <c r="D620" s="286"/>
      <c r="E620" s="286"/>
      <c r="F620" s="286"/>
      <c r="G620" s="286"/>
    </row>
    <row r="621" spans="2:7">
      <c r="B621" s="288"/>
      <c r="C621" s="288"/>
      <c r="D621" s="286"/>
      <c r="E621" s="286"/>
      <c r="F621" s="286"/>
      <c r="G621" s="286"/>
    </row>
    <row r="622" spans="2:7">
      <c r="B622" s="288"/>
      <c r="C622" s="288"/>
      <c r="D622" s="286"/>
      <c r="E622" s="286"/>
      <c r="F622" s="286"/>
      <c r="G622" s="286"/>
    </row>
    <row r="623" spans="2:7">
      <c r="B623" s="288"/>
      <c r="C623" s="288"/>
      <c r="D623" s="286"/>
      <c r="E623" s="286"/>
      <c r="F623" s="286"/>
      <c r="G623" s="286"/>
    </row>
    <row r="624" spans="2:7">
      <c r="B624" s="288"/>
      <c r="C624" s="288"/>
      <c r="D624" s="286"/>
      <c r="E624" s="286"/>
      <c r="F624" s="286"/>
      <c r="G624" s="286"/>
    </row>
    <row r="625" spans="2:7">
      <c r="B625" s="288"/>
      <c r="C625" s="288"/>
      <c r="D625" s="286"/>
      <c r="E625" s="286"/>
      <c r="F625" s="286"/>
      <c r="G625" s="286"/>
    </row>
    <row r="626" spans="2:7">
      <c r="B626" s="288"/>
      <c r="C626" s="288"/>
      <c r="D626" s="286"/>
      <c r="E626" s="286"/>
      <c r="F626" s="286"/>
      <c r="G626" s="286"/>
    </row>
    <row r="627" spans="2:7">
      <c r="B627" s="288"/>
      <c r="C627" s="288"/>
      <c r="D627" s="286"/>
      <c r="E627" s="286"/>
      <c r="F627" s="286"/>
      <c r="G627" s="286"/>
    </row>
    <row r="628" spans="2:7">
      <c r="B628" s="288"/>
      <c r="C628" s="288"/>
      <c r="D628" s="286"/>
      <c r="E628" s="286"/>
      <c r="F628" s="286"/>
      <c r="G628" s="286"/>
    </row>
    <row r="629" spans="2:7">
      <c r="B629" s="288"/>
      <c r="C629" s="288"/>
      <c r="D629" s="286"/>
      <c r="E629" s="286"/>
      <c r="F629" s="286"/>
      <c r="G629" s="286"/>
    </row>
    <row r="630" spans="2:7">
      <c r="B630" s="288"/>
      <c r="C630" s="288"/>
      <c r="D630" s="286"/>
      <c r="E630" s="286"/>
      <c r="F630" s="286"/>
      <c r="G630" s="286"/>
    </row>
    <row r="631" spans="2:7">
      <c r="B631" s="288"/>
      <c r="C631" s="288"/>
      <c r="D631" s="286"/>
      <c r="E631" s="286"/>
      <c r="F631" s="286"/>
      <c r="G631" s="286"/>
    </row>
    <row r="632" spans="2:7">
      <c r="B632" s="288"/>
      <c r="C632" s="288"/>
      <c r="D632" s="286"/>
      <c r="E632" s="286"/>
      <c r="F632" s="286"/>
      <c r="G632" s="286"/>
    </row>
    <row r="633" spans="2:7">
      <c r="B633" s="288"/>
      <c r="C633" s="288"/>
      <c r="D633" s="286"/>
      <c r="E633" s="286"/>
      <c r="F633" s="286"/>
      <c r="G633" s="286"/>
    </row>
    <row r="634" spans="2:7">
      <c r="B634" s="288"/>
      <c r="C634" s="288"/>
      <c r="D634" s="286"/>
      <c r="E634" s="286"/>
      <c r="F634" s="286"/>
      <c r="G634" s="286"/>
    </row>
    <row r="635" spans="2:7">
      <c r="B635" s="288"/>
      <c r="C635" s="288"/>
      <c r="D635" s="286"/>
      <c r="E635" s="286"/>
      <c r="F635" s="286"/>
      <c r="G635" s="286"/>
    </row>
    <row r="636" spans="2:7">
      <c r="B636" s="288"/>
      <c r="C636" s="288"/>
      <c r="D636" s="286"/>
      <c r="E636" s="286"/>
      <c r="F636" s="286"/>
      <c r="G636" s="286"/>
    </row>
    <row r="637" spans="2:7">
      <c r="B637" s="288"/>
      <c r="C637" s="288"/>
      <c r="D637" s="286"/>
      <c r="E637" s="286"/>
      <c r="F637" s="286"/>
      <c r="G637" s="286"/>
    </row>
    <row r="638" spans="2:7">
      <c r="B638" s="288"/>
      <c r="C638" s="288"/>
      <c r="D638" s="286"/>
      <c r="E638" s="286"/>
      <c r="F638" s="286"/>
      <c r="G638" s="286"/>
    </row>
    <row r="639" spans="2:7">
      <c r="B639" s="288"/>
      <c r="C639" s="288"/>
      <c r="D639" s="286"/>
      <c r="E639" s="286"/>
      <c r="F639" s="286"/>
      <c r="G639" s="286"/>
    </row>
    <row r="640" spans="2:7">
      <c r="B640" s="288"/>
      <c r="C640" s="288"/>
      <c r="D640" s="286"/>
      <c r="E640" s="286"/>
      <c r="F640" s="286"/>
      <c r="G640" s="286"/>
    </row>
    <row r="641" spans="2:7">
      <c r="B641" s="288"/>
      <c r="C641" s="288"/>
      <c r="D641" s="286"/>
      <c r="E641" s="286"/>
      <c r="F641" s="286"/>
      <c r="G641" s="286"/>
    </row>
    <row r="642" spans="2:7">
      <c r="B642" s="288"/>
      <c r="C642" s="288"/>
      <c r="D642" s="286"/>
      <c r="E642" s="286"/>
      <c r="F642" s="286"/>
      <c r="G642" s="286"/>
    </row>
    <row r="643" spans="2:7">
      <c r="B643" s="288"/>
      <c r="C643" s="288"/>
      <c r="D643" s="286"/>
      <c r="E643" s="286"/>
      <c r="F643" s="286"/>
      <c r="G643" s="286"/>
    </row>
    <row r="644" spans="2:7">
      <c r="B644" s="288"/>
      <c r="C644" s="288"/>
      <c r="D644" s="286"/>
      <c r="E644" s="286"/>
      <c r="F644" s="286"/>
      <c r="G644" s="286"/>
    </row>
    <row r="645" spans="2:7">
      <c r="B645" s="288"/>
      <c r="C645" s="288"/>
      <c r="D645" s="286"/>
      <c r="E645" s="286"/>
      <c r="F645" s="286"/>
      <c r="G645" s="286"/>
    </row>
    <row r="646" spans="2:7">
      <c r="B646" s="288"/>
      <c r="C646" s="288"/>
      <c r="D646" s="286"/>
      <c r="E646" s="286"/>
      <c r="F646" s="286"/>
      <c r="G646" s="286"/>
    </row>
    <row r="647" spans="2:7">
      <c r="B647" s="288"/>
      <c r="C647" s="288"/>
      <c r="D647" s="286"/>
      <c r="E647" s="286"/>
      <c r="F647" s="286"/>
      <c r="G647" s="286"/>
    </row>
    <row r="648" spans="2:7">
      <c r="B648" s="288"/>
      <c r="C648" s="288"/>
      <c r="D648" s="286"/>
      <c r="E648" s="286"/>
      <c r="F648" s="286"/>
      <c r="G648" s="286"/>
    </row>
    <row r="649" spans="2:7">
      <c r="B649" s="288"/>
      <c r="C649" s="288"/>
      <c r="D649" s="286"/>
      <c r="E649" s="286"/>
      <c r="F649" s="286"/>
      <c r="G649" s="286"/>
    </row>
    <row r="650" spans="2:7">
      <c r="B650" s="288"/>
      <c r="C650" s="288"/>
      <c r="D650" s="286"/>
      <c r="E650" s="286"/>
      <c r="F650" s="286"/>
      <c r="G650" s="286"/>
    </row>
    <row r="651" spans="2:7">
      <c r="B651" s="288"/>
      <c r="C651" s="288"/>
      <c r="D651" s="286"/>
      <c r="E651" s="286"/>
      <c r="F651" s="286"/>
      <c r="G651" s="286"/>
    </row>
    <row r="652" spans="2:7">
      <c r="B652" s="288"/>
      <c r="C652" s="288"/>
      <c r="D652" s="286"/>
      <c r="E652" s="286"/>
      <c r="F652" s="286"/>
      <c r="G652" s="286"/>
    </row>
    <row r="653" spans="2:7">
      <c r="B653" s="288"/>
      <c r="C653" s="288"/>
      <c r="D653" s="286"/>
      <c r="E653" s="286"/>
      <c r="F653" s="286"/>
      <c r="G653" s="286"/>
    </row>
    <row r="654" spans="2:7">
      <c r="B654" s="288"/>
      <c r="C654" s="288"/>
      <c r="D654" s="286"/>
      <c r="E654" s="286"/>
      <c r="F654" s="286"/>
      <c r="G654" s="286"/>
    </row>
    <row r="655" spans="2:7">
      <c r="B655" s="288"/>
      <c r="C655" s="288"/>
      <c r="D655" s="286"/>
      <c r="E655" s="286"/>
      <c r="F655" s="286"/>
      <c r="G655" s="286"/>
    </row>
    <row r="656" spans="2:7">
      <c r="B656" s="288"/>
      <c r="C656" s="288"/>
      <c r="D656" s="286"/>
      <c r="E656" s="286"/>
      <c r="F656" s="286"/>
      <c r="G656" s="286"/>
    </row>
    <row r="657" spans="2:7">
      <c r="B657" s="288"/>
      <c r="C657" s="288"/>
      <c r="D657" s="286"/>
      <c r="E657" s="286"/>
      <c r="F657" s="286"/>
      <c r="G657" s="286"/>
    </row>
    <row r="658" spans="2:7">
      <c r="B658" s="288"/>
      <c r="C658" s="288"/>
      <c r="D658" s="286"/>
      <c r="E658" s="286"/>
      <c r="F658" s="286"/>
      <c r="G658" s="286"/>
    </row>
    <row r="659" spans="2:7">
      <c r="B659" s="288"/>
      <c r="C659" s="288"/>
      <c r="D659" s="286"/>
      <c r="E659" s="286"/>
      <c r="F659" s="286"/>
      <c r="G659" s="286"/>
    </row>
    <row r="660" spans="2:7">
      <c r="B660" s="288"/>
      <c r="C660" s="288"/>
      <c r="D660" s="286"/>
      <c r="E660" s="286"/>
      <c r="F660" s="286"/>
      <c r="G660" s="286"/>
    </row>
    <row r="661" spans="2:7">
      <c r="B661" s="288"/>
      <c r="C661" s="288"/>
      <c r="D661" s="286"/>
      <c r="E661" s="286"/>
      <c r="F661" s="286"/>
      <c r="G661" s="286"/>
    </row>
    <row r="662" spans="2:7">
      <c r="B662" s="288"/>
      <c r="C662" s="288"/>
      <c r="D662" s="286"/>
      <c r="E662" s="286"/>
      <c r="F662" s="286"/>
      <c r="G662" s="286"/>
    </row>
    <row r="663" spans="2:7">
      <c r="B663" s="288"/>
      <c r="C663" s="288"/>
      <c r="D663" s="286"/>
      <c r="E663" s="286"/>
      <c r="F663" s="286"/>
      <c r="G663" s="286"/>
    </row>
    <row r="664" spans="2:7">
      <c r="B664" s="288"/>
      <c r="C664" s="288"/>
      <c r="D664" s="286"/>
      <c r="E664" s="286"/>
      <c r="F664" s="286"/>
      <c r="G664" s="286"/>
    </row>
    <row r="665" spans="2:7">
      <c r="B665" s="288"/>
      <c r="C665" s="288"/>
      <c r="D665" s="286"/>
      <c r="E665" s="286"/>
      <c r="F665" s="286"/>
      <c r="G665" s="286"/>
    </row>
    <row r="666" spans="2:7">
      <c r="B666" s="288"/>
      <c r="C666" s="288"/>
      <c r="D666" s="286"/>
      <c r="E666" s="286"/>
      <c r="F666" s="286"/>
      <c r="G666" s="286"/>
    </row>
    <row r="667" spans="2:7">
      <c r="B667" s="288"/>
      <c r="C667" s="288"/>
      <c r="D667" s="286"/>
      <c r="E667" s="286"/>
      <c r="F667" s="286"/>
      <c r="G667" s="286"/>
    </row>
    <row r="668" spans="2:7">
      <c r="B668" s="288"/>
      <c r="C668" s="288"/>
      <c r="D668" s="286"/>
      <c r="E668" s="286"/>
      <c r="F668" s="286"/>
      <c r="G668" s="286"/>
    </row>
    <row r="669" spans="2:7">
      <c r="B669" s="288"/>
      <c r="C669" s="288"/>
      <c r="D669" s="286"/>
      <c r="E669" s="286"/>
      <c r="F669" s="286"/>
      <c r="G669" s="286"/>
    </row>
    <row r="670" spans="2:7">
      <c r="B670" s="288"/>
      <c r="C670" s="288"/>
      <c r="D670" s="286"/>
      <c r="E670" s="286"/>
      <c r="F670" s="286"/>
      <c r="G670" s="286"/>
    </row>
    <row r="671" spans="2:7">
      <c r="B671" s="288"/>
      <c r="C671" s="288"/>
      <c r="D671" s="286"/>
      <c r="E671" s="286"/>
      <c r="F671" s="286"/>
      <c r="G671" s="286"/>
    </row>
    <row r="672" spans="2:7">
      <c r="B672" s="288"/>
      <c r="C672" s="288"/>
      <c r="D672" s="286"/>
      <c r="E672" s="286"/>
      <c r="F672" s="286"/>
      <c r="G672" s="286"/>
    </row>
    <row r="673" spans="2:7">
      <c r="B673" s="288"/>
      <c r="C673" s="288"/>
      <c r="D673" s="286"/>
      <c r="E673" s="286"/>
      <c r="F673" s="286"/>
      <c r="G673" s="286"/>
    </row>
    <row r="674" spans="2:7">
      <c r="B674" s="288"/>
      <c r="C674" s="288"/>
      <c r="D674" s="286"/>
      <c r="E674" s="286"/>
      <c r="F674" s="286"/>
      <c r="G674" s="286"/>
    </row>
    <row r="675" spans="2:7">
      <c r="B675" s="288"/>
      <c r="C675" s="288"/>
      <c r="D675" s="286"/>
      <c r="E675" s="286"/>
      <c r="F675" s="286"/>
      <c r="G675" s="286"/>
    </row>
    <row r="676" spans="2:7">
      <c r="B676" s="288"/>
      <c r="C676" s="288"/>
      <c r="D676" s="286"/>
      <c r="E676" s="286"/>
      <c r="F676" s="286"/>
      <c r="G676" s="286"/>
    </row>
    <row r="677" spans="2:7">
      <c r="B677" s="288"/>
      <c r="C677" s="288"/>
      <c r="D677" s="286"/>
      <c r="E677" s="286"/>
      <c r="F677" s="286"/>
      <c r="G677" s="286"/>
    </row>
    <row r="678" spans="2:7">
      <c r="B678" s="288"/>
      <c r="C678" s="288"/>
      <c r="D678" s="286"/>
      <c r="E678" s="286"/>
      <c r="F678" s="286"/>
      <c r="G678" s="286"/>
    </row>
    <row r="679" spans="2:7">
      <c r="B679" s="288"/>
      <c r="C679" s="288"/>
      <c r="D679" s="286"/>
      <c r="E679" s="286"/>
      <c r="F679" s="286"/>
      <c r="G679" s="286"/>
    </row>
    <row r="680" spans="2:7">
      <c r="B680" s="288"/>
      <c r="C680" s="288"/>
      <c r="D680" s="286"/>
      <c r="E680" s="286"/>
      <c r="F680" s="286"/>
      <c r="G680" s="286"/>
    </row>
    <row r="681" spans="2:7">
      <c r="B681" s="288"/>
      <c r="C681" s="288"/>
      <c r="D681" s="286"/>
      <c r="E681" s="286"/>
      <c r="F681" s="286"/>
      <c r="G681" s="286"/>
    </row>
    <row r="682" spans="2:7">
      <c r="B682" s="288"/>
      <c r="C682" s="288"/>
      <c r="D682" s="286"/>
      <c r="E682" s="286"/>
      <c r="F682" s="286"/>
      <c r="G682" s="286"/>
    </row>
    <row r="683" spans="2:7">
      <c r="B683" s="288"/>
      <c r="C683" s="288"/>
      <c r="D683" s="286"/>
      <c r="E683" s="286"/>
      <c r="F683" s="286"/>
      <c r="G683" s="286"/>
    </row>
    <row r="684" spans="2:7">
      <c r="B684" s="288"/>
      <c r="C684" s="288"/>
      <c r="D684" s="286"/>
      <c r="E684" s="286"/>
      <c r="F684" s="286"/>
      <c r="G684" s="286"/>
    </row>
    <row r="685" spans="2:7">
      <c r="B685" s="288"/>
      <c r="C685" s="288"/>
      <c r="D685" s="286"/>
      <c r="E685" s="286"/>
      <c r="F685" s="286"/>
      <c r="G685" s="286"/>
    </row>
    <row r="686" spans="2:7">
      <c r="B686" s="288"/>
      <c r="C686" s="288"/>
      <c r="D686" s="286"/>
      <c r="E686" s="286"/>
      <c r="F686" s="286"/>
      <c r="G686" s="286"/>
    </row>
    <row r="687" spans="2:7">
      <c r="B687" s="288"/>
      <c r="C687" s="288"/>
      <c r="D687" s="286"/>
      <c r="E687" s="286"/>
      <c r="F687" s="286"/>
      <c r="G687" s="286"/>
    </row>
    <row r="688" spans="2:7">
      <c r="B688" s="288"/>
      <c r="C688" s="288"/>
      <c r="D688" s="286"/>
      <c r="E688" s="286"/>
      <c r="F688" s="286"/>
      <c r="G688" s="286"/>
    </row>
    <row r="689" spans="2:7">
      <c r="B689" s="288"/>
      <c r="C689" s="288"/>
      <c r="D689" s="286"/>
      <c r="E689" s="286"/>
      <c r="F689" s="286"/>
      <c r="G689" s="286"/>
    </row>
    <row r="690" spans="2:7">
      <c r="B690" s="288"/>
      <c r="C690" s="288"/>
      <c r="D690" s="286"/>
      <c r="E690" s="286"/>
      <c r="F690" s="286"/>
      <c r="G690" s="286"/>
    </row>
    <row r="691" spans="2:7">
      <c r="B691" s="288"/>
      <c r="C691" s="288"/>
      <c r="D691" s="286"/>
      <c r="E691" s="286"/>
      <c r="F691" s="286"/>
      <c r="G691" s="286"/>
    </row>
    <row r="692" spans="2:7">
      <c r="B692" s="288"/>
      <c r="C692" s="288"/>
      <c r="D692" s="286"/>
      <c r="E692" s="286"/>
      <c r="F692" s="286"/>
      <c r="G692" s="286"/>
    </row>
    <row r="693" spans="2:7">
      <c r="B693" s="288"/>
      <c r="C693" s="288"/>
      <c r="D693" s="286"/>
      <c r="E693" s="286"/>
      <c r="F693" s="286"/>
      <c r="G693" s="286"/>
    </row>
    <row r="694" spans="2:7">
      <c r="B694" s="288"/>
      <c r="C694" s="288"/>
      <c r="D694" s="286"/>
      <c r="E694" s="286"/>
      <c r="F694" s="286"/>
      <c r="G694" s="286"/>
    </row>
    <row r="695" spans="2:7">
      <c r="B695" s="288"/>
      <c r="C695" s="288"/>
      <c r="D695" s="286"/>
      <c r="E695" s="286"/>
      <c r="F695" s="286"/>
      <c r="G695" s="286"/>
    </row>
    <row r="696" spans="2:7">
      <c r="B696" s="288"/>
      <c r="C696" s="288"/>
      <c r="D696" s="286"/>
      <c r="E696" s="286"/>
      <c r="F696" s="286"/>
      <c r="G696" s="286"/>
    </row>
    <row r="697" spans="2:7">
      <c r="B697" s="288"/>
      <c r="C697" s="288"/>
      <c r="D697" s="286"/>
      <c r="E697" s="286"/>
      <c r="F697" s="286"/>
      <c r="G697" s="286"/>
    </row>
    <row r="698" spans="2:7">
      <c r="B698" s="288"/>
      <c r="C698" s="288"/>
      <c r="D698" s="286"/>
      <c r="E698" s="286"/>
      <c r="F698" s="286"/>
      <c r="G698" s="286"/>
    </row>
    <row r="699" spans="2:7">
      <c r="B699" s="288"/>
      <c r="C699" s="288"/>
      <c r="D699" s="286"/>
      <c r="E699" s="286"/>
      <c r="F699" s="286"/>
      <c r="G699" s="286"/>
    </row>
    <row r="700" spans="2:7">
      <c r="B700" s="288"/>
      <c r="C700" s="288"/>
      <c r="D700" s="286"/>
      <c r="E700" s="286"/>
      <c r="F700" s="286"/>
      <c r="G700" s="286"/>
    </row>
    <row r="701" spans="2:7">
      <c r="B701" s="288"/>
      <c r="C701" s="288"/>
      <c r="D701" s="286"/>
      <c r="E701" s="286"/>
      <c r="F701" s="286"/>
      <c r="G701" s="286"/>
    </row>
    <row r="702" spans="2:7">
      <c r="B702" s="288"/>
      <c r="C702" s="288"/>
      <c r="D702" s="286"/>
      <c r="E702" s="286"/>
      <c r="F702" s="286"/>
      <c r="G702" s="286"/>
    </row>
    <row r="703" spans="2:7">
      <c r="B703" s="288"/>
      <c r="C703" s="288"/>
      <c r="D703" s="286"/>
      <c r="E703" s="286"/>
      <c r="F703" s="286"/>
      <c r="G703" s="286"/>
    </row>
    <row r="704" spans="2:7">
      <c r="B704" s="288"/>
      <c r="C704" s="288"/>
      <c r="D704" s="286"/>
      <c r="E704" s="286"/>
      <c r="F704" s="286"/>
      <c r="G704" s="286"/>
    </row>
    <row r="705" spans="2:7">
      <c r="B705" s="288"/>
      <c r="C705" s="288"/>
      <c r="D705" s="286"/>
      <c r="E705" s="286"/>
      <c r="F705" s="286"/>
      <c r="G705" s="286"/>
    </row>
    <row r="706" spans="2:7">
      <c r="B706" s="288"/>
      <c r="C706" s="288"/>
      <c r="D706" s="286"/>
      <c r="E706" s="286"/>
      <c r="F706" s="286"/>
      <c r="G706" s="286"/>
    </row>
    <row r="707" spans="2:7">
      <c r="B707" s="288"/>
      <c r="C707" s="288"/>
      <c r="D707" s="286"/>
      <c r="E707" s="286"/>
      <c r="F707" s="286"/>
      <c r="G707" s="286"/>
    </row>
    <row r="708" spans="2:7">
      <c r="B708" s="288"/>
      <c r="C708" s="288"/>
      <c r="D708" s="286"/>
      <c r="E708" s="286"/>
      <c r="F708" s="286"/>
      <c r="G708" s="286"/>
    </row>
    <row r="709" spans="2:7">
      <c r="B709" s="288"/>
      <c r="C709" s="288"/>
      <c r="D709" s="286"/>
      <c r="E709" s="286"/>
      <c r="F709" s="286"/>
      <c r="G709" s="286"/>
    </row>
    <row r="710" spans="2:7">
      <c r="B710" s="288"/>
      <c r="C710" s="288"/>
      <c r="D710" s="286"/>
      <c r="E710" s="286"/>
      <c r="F710" s="286"/>
      <c r="G710" s="286"/>
    </row>
    <row r="711" spans="2:7">
      <c r="B711" s="288"/>
      <c r="C711" s="288"/>
      <c r="D711" s="286"/>
      <c r="E711" s="286"/>
      <c r="F711" s="286"/>
      <c r="G711" s="286"/>
    </row>
    <row r="712" spans="2:7">
      <c r="B712" s="288"/>
      <c r="C712" s="288"/>
      <c r="D712" s="286"/>
      <c r="E712" s="286"/>
      <c r="F712" s="286"/>
      <c r="G712" s="286"/>
    </row>
    <row r="713" spans="2:7">
      <c r="B713" s="288"/>
      <c r="C713" s="288"/>
      <c r="D713" s="286"/>
      <c r="E713" s="286"/>
      <c r="F713" s="286"/>
      <c r="G713" s="286"/>
    </row>
    <row r="714" spans="2:7">
      <c r="B714" s="288"/>
      <c r="C714" s="288"/>
      <c r="D714" s="286"/>
      <c r="E714" s="286"/>
      <c r="F714" s="286"/>
      <c r="G714" s="286"/>
    </row>
    <row r="715" spans="2:7">
      <c r="B715" s="288"/>
      <c r="C715" s="288"/>
      <c r="D715" s="286"/>
      <c r="E715" s="286"/>
      <c r="F715" s="286"/>
      <c r="G715" s="286"/>
    </row>
    <row r="716" spans="2:7">
      <c r="B716" s="288"/>
      <c r="C716" s="288"/>
      <c r="D716" s="286"/>
      <c r="E716" s="286"/>
      <c r="F716" s="286"/>
      <c r="G716" s="286"/>
    </row>
    <row r="717" spans="2:7">
      <c r="B717" s="288"/>
      <c r="C717" s="288"/>
      <c r="D717" s="286"/>
      <c r="E717" s="286"/>
      <c r="F717" s="286"/>
      <c r="G717" s="286"/>
    </row>
    <row r="718" spans="2:7">
      <c r="B718" s="288"/>
      <c r="C718" s="288"/>
      <c r="D718" s="286"/>
      <c r="E718" s="286"/>
      <c r="F718" s="286"/>
      <c r="G718" s="286"/>
    </row>
    <row r="719" spans="2:7">
      <c r="B719" s="288"/>
      <c r="C719" s="288"/>
      <c r="D719" s="286"/>
      <c r="E719" s="286"/>
      <c r="F719" s="286"/>
      <c r="G719" s="286"/>
    </row>
    <row r="720" spans="2:7">
      <c r="B720" s="288"/>
      <c r="C720" s="288"/>
      <c r="D720" s="286"/>
      <c r="E720" s="286"/>
      <c r="F720" s="286"/>
      <c r="G720" s="286"/>
    </row>
    <row r="721" spans="2:7">
      <c r="B721" s="288"/>
      <c r="C721" s="288"/>
      <c r="D721" s="286"/>
      <c r="E721" s="286"/>
      <c r="F721" s="286"/>
      <c r="G721" s="286"/>
    </row>
    <row r="722" spans="2:7">
      <c r="B722" s="288"/>
      <c r="C722" s="288"/>
      <c r="D722" s="286"/>
      <c r="E722" s="286"/>
      <c r="F722" s="286"/>
      <c r="G722" s="286"/>
    </row>
    <row r="723" spans="2:7">
      <c r="B723" s="288"/>
      <c r="C723" s="288"/>
      <c r="D723" s="286"/>
      <c r="E723" s="286"/>
      <c r="F723" s="286"/>
      <c r="G723" s="286"/>
    </row>
    <row r="724" spans="2:7">
      <c r="B724" s="288"/>
      <c r="C724" s="288"/>
      <c r="D724" s="286"/>
      <c r="E724" s="286"/>
      <c r="F724" s="286"/>
      <c r="G724" s="286"/>
    </row>
    <row r="725" spans="2:7">
      <c r="B725" s="288"/>
      <c r="C725" s="288"/>
      <c r="D725" s="286"/>
      <c r="E725" s="286"/>
      <c r="F725" s="286"/>
      <c r="G725" s="286"/>
    </row>
    <row r="726" spans="2:7">
      <c r="B726" s="288"/>
      <c r="C726" s="288"/>
      <c r="D726" s="286"/>
      <c r="E726" s="286"/>
      <c r="F726" s="286"/>
      <c r="G726" s="286"/>
    </row>
    <row r="727" spans="2:7">
      <c r="B727" s="288"/>
      <c r="C727" s="288"/>
      <c r="D727" s="286"/>
      <c r="E727" s="286"/>
      <c r="F727" s="286"/>
      <c r="G727" s="286"/>
    </row>
    <row r="728" spans="2:7">
      <c r="B728" s="288"/>
      <c r="C728" s="288"/>
      <c r="D728" s="286"/>
      <c r="E728" s="286"/>
      <c r="F728" s="286"/>
      <c r="G728" s="286"/>
    </row>
    <row r="729" spans="2:7">
      <c r="B729" s="288"/>
      <c r="C729" s="288"/>
      <c r="D729" s="286"/>
      <c r="E729" s="286"/>
      <c r="F729" s="286"/>
      <c r="G729" s="286"/>
    </row>
    <row r="730" spans="2:7">
      <c r="B730" s="288"/>
      <c r="C730" s="288"/>
      <c r="D730" s="286"/>
      <c r="E730" s="286"/>
      <c r="F730" s="286"/>
      <c r="G730" s="286"/>
    </row>
    <row r="731" spans="2:7">
      <c r="B731" s="288"/>
      <c r="C731" s="288"/>
      <c r="D731" s="286"/>
      <c r="E731" s="286"/>
      <c r="F731" s="286"/>
      <c r="G731" s="286"/>
    </row>
    <row r="732" spans="2:7">
      <c r="B732" s="288"/>
      <c r="C732" s="288"/>
      <c r="D732" s="286"/>
      <c r="E732" s="286"/>
      <c r="F732" s="286"/>
      <c r="G732" s="286"/>
    </row>
    <row r="733" spans="2:7">
      <c r="B733" s="288"/>
      <c r="C733" s="288"/>
      <c r="D733" s="286"/>
      <c r="E733" s="286"/>
      <c r="F733" s="286"/>
      <c r="G733" s="286"/>
    </row>
    <row r="734" spans="2:7">
      <c r="B734" s="288"/>
      <c r="C734" s="288"/>
      <c r="D734" s="286"/>
      <c r="E734" s="286"/>
      <c r="F734" s="286"/>
      <c r="G734" s="286"/>
    </row>
    <row r="735" spans="2:7">
      <c r="B735" s="288"/>
      <c r="C735" s="288"/>
      <c r="D735" s="286"/>
      <c r="E735" s="286"/>
      <c r="F735" s="286"/>
      <c r="G735" s="286"/>
    </row>
    <row r="736" spans="2:7">
      <c r="B736" s="288"/>
      <c r="C736" s="288"/>
      <c r="D736" s="286"/>
      <c r="E736" s="286"/>
      <c r="F736" s="286"/>
      <c r="G736" s="286"/>
    </row>
    <row r="737" spans="2:7">
      <c r="B737" s="288"/>
      <c r="C737" s="288"/>
      <c r="D737" s="286"/>
      <c r="E737" s="286"/>
      <c r="F737" s="286"/>
      <c r="G737" s="286"/>
    </row>
    <row r="738" spans="2:7">
      <c r="B738" s="288"/>
      <c r="C738" s="288"/>
      <c r="D738" s="286"/>
      <c r="E738" s="286"/>
      <c r="F738" s="286"/>
      <c r="G738" s="286"/>
    </row>
    <row r="739" spans="2:7">
      <c r="B739" s="288"/>
      <c r="C739" s="288"/>
      <c r="D739" s="286"/>
      <c r="E739" s="286"/>
      <c r="F739" s="286"/>
      <c r="G739" s="286"/>
    </row>
    <row r="740" spans="2:7">
      <c r="B740" s="288"/>
      <c r="C740" s="288"/>
      <c r="D740" s="286"/>
      <c r="E740" s="286"/>
      <c r="F740" s="286"/>
      <c r="G740" s="286"/>
    </row>
    <row r="741" spans="2:7">
      <c r="B741" s="288"/>
      <c r="C741" s="288"/>
      <c r="D741" s="286"/>
      <c r="E741" s="286"/>
      <c r="F741" s="286"/>
      <c r="G741" s="286"/>
    </row>
    <row r="742" spans="2:7">
      <c r="B742" s="288"/>
      <c r="C742" s="288"/>
      <c r="D742" s="286"/>
      <c r="E742" s="286"/>
      <c r="F742" s="286"/>
      <c r="G742" s="286"/>
    </row>
    <row r="743" spans="2:7">
      <c r="B743" s="288"/>
      <c r="C743" s="288"/>
      <c r="D743" s="286"/>
      <c r="E743" s="286"/>
      <c r="F743" s="286"/>
      <c r="G743" s="286"/>
    </row>
    <row r="744" spans="2:7">
      <c r="B744" s="288"/>
      <c r="C744" s="288"/>
      <c r="D744" s="286"/>
      <c r="E744" s="286"/>
      <c r="F744" s="286"/>
      <c r="G744" s="286"/>
    </row>
    <row r="745" spans="2:7">
      <c r="B745" s="288"/>
      <c r="C745" s="288"/>
      <c r="D745" s="286"/>
      <c r="E745" s="286"/>
      <c r="F745" s="286"/>
      <c r="G745" s="286"/>
    </row>
    <row r="746" spans="2:7">
      <c r="B746" s="288"/>
      <c r="C746" s="288"/>
      <c r="D746" s="286"/>
      <c r="E746" s="286"/>
      <c r="F746" s="286"/>
      <c r="G746" s="286"/>
    </row>
    <row r="747" spans="2:7">
      <c r="B747" s="288"/>
      <c r="C747" s="288"/>
      <c r="D747" s="286"/>
      <c r="E747" s="286"/>
      <c r="F747" s="286"/>
      <c r="G747" s="286"/>
    </row>
    <row r="748" spans="2:7">
      <c r="B748" s="288"/>
      <c r="C748" s="288"/>
      <c r="D748" s="286"/>
      <c r="E748" s="286"/>
      <c r="F748" s="286"/>
      <c r="G748" s="286"/>
    </row>
    <row r="749" spans="2:7">
      <c r="B749" s="288"/>
      <c r="C749" s="288"/>
      <c r="D749" s="286"/>
      <c r="E749" s="286"/>
      <c r="F749" s="286"/>
      <c r="G749" s="286"/>
    </row>
    <row r="750" spans="2:7">
      <c r="B750" s="288"/>
      <c r="C750" s="288"/>
      <c r="D750" s="286"/>
      <c r="E750" s="286"/>
      <c r="F750" s="286"/>
      <c r="G750" s="286"/>
    </row>
    <row r="751" spans="2:7">
      <c r="B751" s="288"/>
      <c r="C751" s="288"/>
      <c r="D751" s="286"/>
      <c r="E751" s="286"/>
      <c r="F751" s="286"/>
      <c r="G751" s="286"/>
    </row>
    <row r="752" spans="2:7">
      <c r="B752" s="288"/>
      <c r="C752" s="288"/>
      <c r="D752" s="286"/>
      <c r="E752" s="286"/>
      <c r="F752" s="286"/>
      <c r="G752" s="286"/>
    </row>
    <row r="753" spans="2:7">
      <c r="B753" s="288"/>
      <c r="C753" s="288"/>
      <c r="D753" s="286"/>
      <c r="E753" s="286"/>
      <c r="F753" s="286"/>
      <c r="G753" s="286"/>
    </row>
    <row r="754" spans="2:7">
      <c r="B754" s="288"/>
      <c r="C754" s="288"/>
      <c r="D754" s="286"/>
      <c r="E754" s="286"/>
      <c r="F754" s="286"/>
      <c r="G754" s="286"/>
    </row>
    <row r="755" spans="2:7">
      <c r="B755" s="288"/>
      <c r="C755" s="288"/>
      <c r="D755" s="286"/>
      <c r="E755" s="286"/>
      <c r="F755" s="286"/>
      <c r="G755" s="286"/>
    </row>
    <row r="756" spans="2:7">
      <c r="B756" s="288"/>
      <c r="C756" s="288"/>
      <c r="D756" s="286"/>
      <c r="E756" s="286"/>
      <c r="F756" s="286"/>
      <c r="G756" s="286"/>
    </row>
    <row r="757" spans="2:7">
      <c r="B757" s="288"/>
      <c r="C757" s="288"/>
      <c r="D757" s="286"/>
      <c r="E757" s="286"/>
      <c r="F757" s="286"/>
      <c r="G757" s="286"/>
    </row>
    <row r="758" spans="2:7">
      <c r="B758" s="288"/>
      <c r="C758" s="288"/>
      <c r="D758" s="286"/>
      <c r="E758" s="286"/>
      <c r="F758" s="286"/>
      <c r="G758" s="286"/>
    </row>
    <row r="759" spans="2:7">
      <c r="B759" s="288"/>
      <c r="C759" s="288"/>
      <c r="D759" s="286"/>
      <c r="E759" s="286"/>
      <c r="F759" s="286"/>
      <c r="G759" s="286"/>
    </row>
    <row r="760" spans="2:7">
      <c r="B760" s="288"/>
      <c r="C760" s="288"/>
      <c r="D760" s="286"/>
      <c r="E760" s="286"/>
      <c r="F760" s="286"/>
      <c r="G760" s="286"/>
    </row>
    <row r="761" spans="2:7">
      <c r="B761" s="288"/>
      <c r="C761" s="288"/>
      <c r="D761" s="286"/>
      <c r="E761" s="286"/>
      <c r="F761" s="286"/>
      <c r="G761" s="286"/>
    </row>
    <row r="762" spans="2:7">
      <c r="B762" s="288"/>
      <c r="C762" s="288"/>
      <c r="D762" s="286"/>
      <c r="E762" s="286"/>
      <c r="F762" s="286"/>
      <c r="G762" s="286"/>
    </row>
    <row r="763" spans="2:7">
      <c r="B763" s="288"/>
      <c r="C763" s="288"/>
      <c r="D763" s="286"/>
      <c r="E763" s="286"/>
      <c r="F763" s="286"/>
      <c r="G763" s="286"/>
    </row>
    <row r="764" spans="2:7">
      <c r="B764" s="288"/>
      <c r="C764" s="288"/>
      <c r="D764" s="286"/>
      <c r="E764" s="286"/>
      <c r="F764" s="286"/>
      <c r="G764" s="286"/>
    </row>
    <row r="765" spans="2:7">
      <c r="B765" s="288"/>
      <c r="C765" s="288"/>
      <c r="D765" s="286"/>
      <c r="E765" s="286"/>
      <c r="F765" s="286"/>
      <c r="G765" s="286"/>
    </row>
    <row r="766" spans="2:7">
      <c r="B766" s="288"/>
      <c r="C766" s="288"/>
      <c r="D766" s="286"/>
      <c r="E766" s="286"/>
      <c r="F766" s="286"/>
      <c r="G766" s="286"/>
    </row>
    <row r="767" spans="2:7">
      <c r="B767" s="288"/>
      <c r="C767" s="288"/>
      <c r="D767" s="286"/>
      <c r="E767" s="286"/>
      <c r="F767" s="286"/>
      <c r="G767" s="286"/>
    </row>
    <row r="768" spans="2:7">
      <c r="B768" s="288"/>
      <c r="C768" s="288"/>
      <c r="D768" s="286"/>
      <c r="E768" s="286"/>
      <c r="F768" s="286"/>
      <c r="G768" s="286"/>
    </row>
    <row r="769" spans="2:7">
      <c r="B769" s="288"/>
      <c r="C769" s="288"/>
      <c r="D769" s="286"/>
      <c r="E769" s="286"/>
      <c r="F769" s="286"/>
      <c r="G769" s="286"/>
    </row>
    <row r="770" spans="2:7">
      <c r="B770" s="288"/>
      <c r="C770" s="288"/>
      <c r="D770" s="286"/>
      <c r="E770" s="286"/>
      <c r="F770" s="286"/>
      <c r="G770" s="286"/>
    </row>
    <row r="771" spans="2:7">
      <c r="B771" s="288"/>
      <c r="C771" s="288"/>
      <c r="D771" s="286"/>
      <c r="E771" s="286"/>
      <c r="F771" s="286"/>
      <c r="G771" s="286"/>
    </row>
    <row r="772" spans="2:7">
      <c r="B772" s="288"/>
      <c r="C772" s="288"/>
      <c r="D772" s="286"/>
      <c r="E772" s="286"/>
      <c r="F772" s="286"/>
      <c r="G772" s="286"/>
    </row>
    <row r="773" spans="2:7">
      <c r="B773" s="288"/>
      <c r="C773" s="288"/>
      <c r="D773" s="286"/>
      <c r="E773" s="286"/>
      <c r="F773" s="286"/>
      <c r="G773" s="286"/>
    </row>
    <row r="774" spans="2:7">
      <c r="B774" s="288"/>
      <c r="C774" s="288"/>
      <c r="D774" s="286"/>
      <c r="E774" s="286"/>
      <c r="F774" s="286"/>
      <c r="G774" s="286"/>
    </row>
    <row r="775" spans="2:7">
      <c r="B775" s="288"/>
      <c r="C775" s="288"/>
      <c r="D775" s="286"/>
      <c r="E775" s="286"/>
      <c r="F775" s="286"/>
      <c r="G775" s="286"/>
    </row>
    <row r="776" spans="2:7">
      <c r="B776" s="288"/>
      <c r="C776" s="288"/>
      <c r="D776" s="286"/>
      <c r="E776" s="286"/>
      <c r="F776" s="286"/>
      <c r="G776" s="286"/>
    </row>
    <row r="777" spans="2:7">
      <c r="B777" s="288"/>
      <c r="C777" s="288"/>
      <c r="D777" s="286"/>
      <c r="E777" s="286"/>
      <c r="F777" s="286"/>
      <c r="G777" s="286"/>
    </row>
    <row r="778" spans="2:7">
      <c r="B778" s="288"/>
      <c r="C778" s="288"/>
      <c r="D778" s="286"/>
      <c r="E778" s="286"/>
      <c r="F778" s="286"/>
      <c r="G778" s="286"/>
    </row>
    <row r="779" spans="2:7">
      <c r="B779" s="288"/>
      <c r="C779" s="288"/>
      <c r="D779" s="286"/>
      <c r="E779" s="286"/>
      <c r="F779" s="286"/>
      <c r="G779" s="286"/>
    </row>
    <row r="780" spans="2:7">
      <c r="B780" s="288"/>
      <c r="C780" s="288"/>
      <c r="D780" s="286"/>
      <c r="E780" s="286"/>
      <c r="F780" s="286"/>
      <c r="G780" s="286"/>
    </row>
    <row r="781" spans="2:7">
      <c r="B781" s="288"/>
      <c r="C781" s="288"/>
      <c r="D781" s="286"/>
      <c r="E781" s="286"/>
      <c r="F781" s="286"/>
      <c r="G781" s="286"/>
    </row>
    <row r="782" spans="2:7">
      <c r="B782" s="288"/>
      <c r="C782" s="288"/>
      <c r="D782" s="286"/>
      <c r="E782" s="286"/>
      <c r="F782" s="286"/>
      <c r="G782" s="286"/>
    </row>
    <row r="783" spans="2:7">
      <c r="B783" s="288"/>
      <c r="C783" s="288"/>
      <c r="D783" s="286"/>
      <c r="E783" s="286"/>
      <c r="F783" s="286"/>
      <c r="G783" s="286"/>
    </row>
    <row r="784" spans="2:7">
      <c r="B784" s="288"/>
      <c r="C784" s="288"/>
      <c r="D784" s="286"/>
      <c r="E784" s="286"/>
      <c r="F784" s="286"/>
      <c r="G784" s="286"/>
    </row>
    <row r="785" spans="2:7">
      <c r="B785" s="288"/>
      <c r="C785" s="288"/>
      <c r="D785" s="286"/>
      <c r="E785" s="286"/>
      <c r="F785" s="286"/>
      <c r="G785" s="286"/>
    </row>
    <row r="786" spans="2:7">
      <c r="B786" s="288"/>
      <c r="C786" s="288"/>
      <c r="D786" s="286"/>
      <c r="E786" s="286"/>
      <c r="F786" s="286"/>
      <c r="G786" s="286"/>
    </row>
    <row r="787" spans="2:7">
      <c r="B787" s="288"/>
      <c r="C787" s="288"/>
      <c r="D787" s="286"/>
      <c r="E787" s="286"/>
      <c r="F787" s="286"/>
      <c r="G787" s="286"/>
    </row>
    <row r="788" spans="2:7">
      <c r="B788" s="288"/>
      <c r="C788" s="288"/>
      <c r="D788" s="286"/>
      <c r="E788" s="286"/>
      <c r="F788" s="286"/>
      <c r="G788" s="286"/>
    </row>
    <row r="789" spans="2:7">
      <c r="B789" s="288"/>
      <c r="C789" s="288"/>
      <c r="D789" s="286"/>
      <c r="E789" s="286"/>
      <c r="F789" s="286"/>
      <c r="G789" s="286"/>
    </row>
    <row r="790" spans="2:7">
      <c r="B790" s="288"/>
      <c r="C790" s="288"/>
      <c r="D790" s="286"/>
      <c r="E790" s="286"/>
      <c r="F790" s="286"/>
      <c r="G790" s="286"/>
    </row>
    <row r="791" spans="2:7">
      <c r="B791" s="288"/>
      <c r="C791" s="288"/>
      <c r="D791" s="286"/>
      <c r="E791" s="286"/>
      <c r="F791" s="286"/>
      <c r="G791" s="286"/>
    </row>
    <row r="792" spans="2:7">
      <c r="B792" s="288"/>
      <c r="C792" s="288"/>
      <c r="D792" s="286"/>
      <c r="E792" s="286"/>
      <c r="F792" s="286"/>
      <c r="G792" s="286"/>
    </row>
    <row r="793" spans="2:7">
      <c r="B793" s="288"/>
      <c r="C793" s="288"/>
      <c r="D793" s="286"/>
      <c r="E793" s="286"/>
      <c r="F793" s="286"/>
      <c r="G793" s="286"/>
    </row>
    <row r="794" spans="2:7">
      <c r="B794" s="288"/>
      <c r="C794" s="288"/>
      <c r="D794" s="286"/>
      <c r="E794" s="286"/>
      <c r="F794" s="286"/>
      <c r="G794" s="286"/>
    </row>
    <row r="795" spans="2:7">
      <c r="B795" s="288"/>
      <c r="C795" s="288"/>
      <c r="D795" s="286"/>
      <c r="E795" s="286"/>
      <c r="F795" s="286"/>
      <c r="G795" s="286"/>
    </row>
    <row r="796" spans="2:7">
      <c r="B796" s="288"/>
      <c r="C796" s="288"/>
      <c r="D796" s="286"/>
      <c r="E796" s="286"/>
      <c r="F796" s="286"/>
      <c r="G796" s="286"/>
    </row>
    <row r="797" spans="2:7">
      <c r="B797" s="288"/>
      <c r="C797" s="288"/>
      <c r="D797" s="286"/>
      <c r="E797" s="286"/>
      <c r="F797" s="286"/>
      <c r="G797" s="286"/>
    </row>
    <row r="798" spans="2:7">
      <c r="B798" s="288"/>
      <c r="C798" s="288"/>
      <c r="D798" s="286"/>
      <c r="E798" s="286"/>
      <c r="F798" s="286"/>
      <c r="G798" s="286"/>
    </row>
    <row r="799" spans="2:7">
      <c r="B799" s="288"/>
      <c r="C799" s="288"/>
      <c r="D799" s="286"/>
      <c r="E799" s="286"/>
      <c r="F799" s="286"/>
      <c r="G799" s="286"/>
    </row>
    <row r="800" spans="2:7">
      <c r="B800" s="288"/>
      <c r="C800" s="288"/>
      <c r="D800" s="286"/>
      <c r="E800" s="286"/>
      <c r="F800" s="286"/>
      <c r="G800" s="286"/>
    </row>
    <row r="801" spans="2:7">
      <c r="B801" s="288"/>
      <c r="C801" s="288"/>
      <c r="D801" s="286"/>
      <c r="E801" s="286"/>
      <c r="F801" s="286"/>
      <c r="G801" s="286"/>
    </row>
    <row r="802" spans="2:7">
      <c r="B802" s="288"/>
      <c r="C802" s="288"/>
      <c r="D802" s="286"/>
      <c r="E802" s="286"/>
      <c r="F802" s="286"/>
      <c r="G802" s="286"/>
    </row>
    <row r="803" spans="2:7">
      <c r="B803" s="288"/>
      <c r="C803" s="288"/>
      <c r="D803" s="286"/>
      <c r="E803" s="286"/>
      <c r="F803" s="286"/>
      <c r="G803" s="286"/>
    </row>
    <row r="804" spans="2:7">
      <c r="B804" s="288"/>
      <c r="C804" s="288"/>
      <c r="D804" s="286"/>
      <c r="E804" s="286"/>
      <c r="F804" s="286"/>
      <c r="G804" s="286"/>
    </row>
    <row r="805" spans="2:7">
      <c r="B805" s="288"/>
      <c r="C805" s="288"/>
      <c r="D805" s="286"/>
      <c r="E805" s="286"/>
      <c r="F805" s="286"/>
      <c r="G805" s="286"/>
    </row>
    <row r="806" spans="2:7">
      <c r="B806" s="288"/>
      <c r="C806" s="288"/>
      <c r="D806" s="286"/>
      <c r="E806" s="286"/>
      <c r="F806" s="286"/>
      <c r="G806" s="286"/>
    </row>
    <row r="807" spans="2:7">
      <c r="B807" s="288"/>
      <c r="C807" s="288"/>
      <c r="D807" s="286"/>
      <c r="E807" s="286"/>
      <c r="F807" s="286"/>
      <c r="G807" s="286"/>
    </row>
    <row r="808" spans="2:7">
      <c r="B808" s="288"/>
      <c r="C808" s="288"/>
      <c r="D808" s="286"/>
      <c r="E808" s="286"/>
      <c r="F808" s="286"/>
      <c r="G808" s="286"/>
    </row>
    <row r="809" spans="2:7">
      <c r="B809" s="288"/>
      <c r="C809" s="288"/>
      <c r="D809" s="286"/>
      <c r="E809" s="286"/>
      <c r="F809" s="286"/>
      <c r="G809" s="286"/>
    </row>
    <row r="810" spans="2:7">
      <c r="B810" s="288"/>
      <c r="C810" s="288"/>
      <c r="D810" s="286"/>
      <c r="E810" s="286"/>
      <c r="F810" s="286"/>
      <c r="G810" s="286"/>
    </row>
    <row r="811" spans="2:7">
      <c r="B811" s="288"/>
      <c r="C811" s="288"/>
      <c r="D811" s="286"/>
      <c r="E811" s="286"/>
      <c r="F811" s="286"/>
      <c r="G811" s="286"/>
    </row>
    <row r="812" spans="2:7">
      <c r="B812" s="288"/>
      <c r="C812" s="288"/>
      <c r="D812" s="286"/>
      <c r="E812" s="286"/>
      <c r="F812" s="286"/>
      <c r="G812" s="286"/>
    </row>
    <row r="813" spans="2:7">
      <c r="B813" s="288"/>
      <c r="C813" s="288"/>
      <c r="D813" s="286"/>
      <c r="E813" s="286"/>
      <c r="F813" s="286"/>
      <c r="G813" s="286"/>
    </row>
    <row r="814" spans="2:7">
      <c r="B814" s="288"/>
      <c r="C814" s="288"/>
      <c r="D814" s="286"/>
      <c r="E814" s="286"/>
      <c r="F814" s="286"/>
      <c r="G814" s="286"/>
    </row>
    <row r="815" spans="2:7">
      <c r="B815" s="288"/>
      <c r="C815" s="288"/>
      <c r="D815" s="286"/>
      <c r="E815" s="286"/>
      <c r="F815" s="286"/>
      <c r="G815" s="286"/>
    </row>
    <row r="816" spans="2:7">
      <c r="B816" s="288"/>
      <c r="C816" s="288"/>
      <c r="D816" s="286"/>
      <c r="E816" s="286"/>
      <c r="F816" s="286"/>
      <c r="G816" s="286"/>
    </row>
    <row r="817" spans="2:7">
      <c r="B817" s="288"/>
      <c r="C817" s="288"/>
      <c r="D817" s="286"/>
      <c r="E817" s="286"/>
      <c r="F817" s="286"/>
      <c r="G817" s="286"/>
    </row>
    <row r="818" spans="2:7">
      <c r="B818" s="288"/>
      <c r="C818" s="288"/>
      <c r="D818" s="286"/>
      <c r="E818" s="286"/>
      <c r="F818" s="286"/>
      <c r="G818" s="286"/>
    </row>
    <row r="819" spans="2:7">
      <c r="B819" s="288"/>
      <c r="C819" s="288"/>
      <c r="D819" s="286"/>
      <c r="E819" s="286"/>
      <c r="F819" s="286"/>
      <c r="G819" s="286"/>
    </row>
    <row r="820" spans="2:7">
      <c r="B820" s="288"/>
      <c r="C820" s="288"/>
      <c r="D820" s="286"/>
      <c r="E820" s="286"/>
      <c r="F820" s="286"/>
      <c r="G820" s="286"/>
    </row>
    <row r="821" spans="2:7">
      <c r="B821" s="288"/>
      <c r="C821" s="288"/>
      <c r="D821" s="286"/>
      <c r="E821" s="286"/>
      <c r="F821" s="286"/>
      <c r="G821" s="286"/>
    </row>
    <row r="822" spans="2:7">
      <c r="B822" s="288"/>
      <c r="C822" s="288"/>
      <c r="D822" s="286"/>
      <c r="E822" s="286"/>
      <c r="F822" s="286"/>
      <c r="G822" s="286"/>
    </row>
    <row r="823" spans="2:7">
      <c r="B823" s="288"/>
      <c r="C823" s="288"/>
      <c r="D823" s="286"/>
      <c r="E823" s="286"/>
      <c r="F823" s="286"/>
      <c r="G823" s="286"/>
    </row>
    <row r="824" spans="2:7">
      <c r="B824" s="288"/>
      <c r="C824" s="288"/>
      <c r="D824" s="286"/>
      <c r="E824" s="286"/>
      <c r="F824" s="286"/>
      <c r="G824" s="286"/>
    </row>
    <row r="825" spans="2:7">
      <c r="B825" s="288"/>
      <c r="C825" s="288"/>
      <c r="D825" s="286"/>
      <c r="E825" s="286"/>
      <c r="F825" s="286"/>
      <c r="G825" s="286"/>
    </row>
    <row r="826" spans="2:7">
      <c r="B826" s="288"/>
      <c r="C826" s="288"/>
      <c r="D826" s="286"/>
      <c r="E826" s="286"/>
      <c r="F826" s="286"/>
      <c r="G826" s="286"/>
    </row>
    <row r="827" spans="2:7">
      <c r="B827" s="288"/>
      <c r="C827" s="288"/>
      <c r="D827" s="286"/>
      <c r="E827" s="286"/>
      <c r="F827" s="286"/>
      <c r="G827" s="286"/>
    </row>
    <row r="828" spans="2:7">
      <c r="B828" s="288"/>
      <c r="C828" s="288"/>
      <c r="D828" s="286"/>
      <c r="E828" s="286"/>
      <c r="F828" s="286"/>
      <c r="G828" s="286"/>
    </row>
    <row r="829" spans="2:7">
      <c r="B829" s="288"/>
      <c r="C829" s="288"/>
      <c r="D829" s="286"/>
      <c r="E829" s="286"/>
      <c r="F829" s="286"/>
      <c r="G829" s="286"/>
    </row>
    <row r="830" spans="2:7">
      <c r="B830" s="288"/>
      <c r="C830" s="288"/>
      <c r="D830" s="286"/>
      <c r="E830" s="286"/>
      <c r="F830" s="286"/>
      <c r="G830" s="286"/>
    </row>
    <row r="831" spans="2:7">
      <c r="B831" s="288"/>
      <c r="C831" s="288"/>
      <c r="D831" s="286"/>
      <c r="E831" s="286"/>
      <c r="F831" s="286"/>
      <c r="G831" s="286"/>
    </row>
    <row r="832" spans="2:7">
      <c r="B832" s="288"/>
      <c r="C832" s="288"/>
      <c r="D832" s="286"/>
      <c r="E832" s="286"/>
      <c r="F832" s="286"/>
      <c r="G832" s="286"/>
    </row>
    <row r="833" spans="2:7">
      <c r="B833" s="288"/>
      <c r="C833" s="288"/>
      <c r="D833" s="286"/>
      <c r="E833" s="286"/>
      <c r="F833" s="286"/>
      <c r="G833" s="286"/>
    </row>
    <row r="834" spans="2:7">
      <c r="B834" s="288"/>
      <c r="C834" s="288"/>
      <c r="D834" s="286"/>
      <c r="E834" s="286"/>
      <c r="F834" s="286"/>
      <c r="G834" s="286"/>
    </row>
    <row r="835" spans="2:7">
      <c r="B835" s="288"/>
      <c r="C835" s="288"/>
      <c r="D835" s="286"/>
      <c r="E835" s="286"/>
      <c r="F835" s="286"/>
      <c r="G835" s="286"/>
    </row>
    <row r="836" spans="2:7">
      <c r="B836" s="288"/>
      <c r="C836" s="288"/>
      <c r="D836" s="286"/>
      <c r="E836" s="286"/>
      <c r="F836" s="286"/>
      <c r="G836" s="286"/>
    </row>
    <row r="837" spans="2:7">
      <c r="B837" s="288"/>
      <c r="C837" s="288"/>
      <c r="D837" s="286"/>
      <c r="E837" s="286"/>
      <c r="F837" s="286"/>
      <c r="G837" s="286"/>
    </row>
    <row r="838" spans="2:7">
      <c r="B838" s="288"/>
      <c r="C838" s="288"/>
      <c r="D838" s="286"/>
      <c r="E838" s="286"/>
      <c r="F838" s="286"/>
      <c r="G838" s="286"/>
    </row>
    <row r="839" spans="2:7">
      <c r="B839" s="288"/>
      <c r="C839" s="288"/>
      <c r="D839" s="286"/>
      <c r="E839" s="286"/>
      <c r="F839" s="286"/>
      <c r="G839" s="286"/>
    </row>
    <row r="840" spans="2:7">
      <c r="B840" s="288"/>
      <c r="C840" s="288"/>
      <c r="D840" s="286"/>
      <c r="E840" s="286"/>
      <c r="F840" s="286"/>
      <c r="G840" s="286"/>
    </row>
    <row r="841" spans="2:7">
      <c r="B841" s="288"/>
      <c r="C841" s="288"/>
      <c r="D841" s="286"/>
      <c r="E841" s="286"/>
      <c r="F841" s="286"/>
      <c r="G841" s="286"/>
    </row>
    <row r="842" spans="2:7">
      <c r="B842" s="288"/>
      <c r="C842" s="288"/>
      <c r="D842" s="286"/>
      <c r="E842" s="286"/>
      <c r="F842" s="286"/>
      <c r="G842" s="286"/>
    </row>
    <row r="843" spans="2:7">
      <c r="B843" s="288"/>
      <c r="C843" s="288"/>
      <c r="D843" s="286"/>
      <c r="E843" s="286"/>
      <c r="F843" s="286"/>
      <c r="G843" s="286"/>
    </row>
    <row r="844" spans="2:7">
      <c r="B844" s="288"/>
      <c r="C844" s="288"/>
      <c r="D844" s="286"/>
      <c r="E844" s="286"/>
      <c r="F844" s="286"/>
      <c r="G844" s="286"/>
    </row>
    <row r="845" spans="2:7">
      <c r="B845" s="288"/>
      <c r="C845" s="288"/>
      <c r="D845" s="286"/>
      <c r="E845" s="286"/>
      <c r="F845" s="286"/>
      <c r="G845" s="286"/>
    </row>
    <row r="846" spans="2:7">
      <c r="B846" s="288"/>
      <c r="C846" s="288"/>
      <c r="D846" s="286"/>
      <c r="E846" s="286"/>
      <c r="F846" s="286"/>
      <c r="G846" s="286"/>
    </row>
    <row r="847" spans="2:7">
      <c r="B847" s="288"/>
      <c r="C847" s="288"/>
      <c r="D847" s="286"/>
      <c r="E847" s="286"/>
      <c r="F847" s="286"/>
      <c r="G847" s="286"/>
    </row>
    <row r="848" spans="2:7">
      <c r="B848" s="288"/>
      <c r="C848" s="288"/>
      <c r="D848" s="286"/>
      <c r="E848" s="286"/>
      <c r="F848" s="286"/>
      <c r="G848" s="286"/>
    </row>
    <row r="849" spans="2:7">
      <c r="B849" s="288"/>
      <c r="C849" s="288"/>
      <c r="D849" s="286"/>
      <c r="E849" s="286"/>
      <c r="F849" s="286"/>
      <c r="G849" s="286"/>
    </row>
    <row r="850" spans="2:7">
      <c r="B850" s="288"/>
      <c r="C850" s="288"/>
      <c r="D850" s="286"/>
      <c r="E850" s="286"/>
      <c r="F850" s="286"/>
      <c r="G850" s="286"/>
    </row>
    <row r="851" spans="2:7">
      <c r="B851" s="288"/>
      <c r="C851" s="288"/>
      <c r="D851" s="286"/>
      <c r="E851" s="286"/>
      <c r="F851" s="286"/>
      <c r="G851" s="286"/>
    </row>
    <row r="852" spans="2:7">
      <c r="B852" s="288"/>
      <c r="C852" s="288"/>
      <c r="D852" s="286"/>
      <c r="E852" s="286"/>
      <c r="F852" s="286"/>
      <c r="G852" s="286"/>
    </row>
    <row r="853" spans="2:7">
      <c r="B853" s="288"/>
      <c r="C853" s="288"/>
      <c r="D853" s="286"/>
      <c r="E853" s="286"/>
      <c r="F853" s="286"/>
      <c r="G853" s="286"/>
    </row>
    <row r="854" spans="2:7">
      <c r="B854" s="288"/>
      <c r="C854" s="288"/>
      <c r="D854" s="286"/>
      <c r="E854" s="286"/>
      <c r="F854" s="286"/>
      <c r="G854" s="286"/>
    </row>
    <row r="855" spans="2:7">
      <c r="B855" s="288"/>
      <c r="C855" s="288"/>
      <c r="D855" s="286"/>
      <c r="E855" s="286"/>
      <c r="F855" s="286"/>
      <c r="G855" s="286"/>
    </row>
    <row r="856" spans="2:7">
      <c r="B856" s="288"/>
      <c r="C856" s="288"/>
      <c r="D856" s="286"/>
      <c r="E856" s="286"/>
      <c r="F856" s="286"/>
      <c r="G856" s="286"/>
    </row>
    <row r="857" spans="2:7">
      <c r="B857" s="288"/>
      <c r="C857" s="288"/>
      <c r="D857" s="286"/>
      <c r="E857" s="286"/>
      <c r="F857" s="286"/>
      <c r="G857" s="286"/>
    </row>
    <row r="858" spans="2:7">
      <c r="B858" s="288"/>
      <c r="C858" s="288"/>
      <c r="D858" s="286"/>
      <c r="E858" s="286"/>
      <c r="F858" s="286"/>
      <c r="G858" s="286"/>
    </row>
    <row r="859" spans="2:7">
      <c r="B859" s="288"/>
      <c r="C859" s="288"/>
      <c r="D859" s="286"/>
      <c r="E859" s="286"/>
      <c r="F859" s="286"/>
      <c r="G859" s="286"/>
    </row>
    <row r="860" spans="2:7">
      <c r="B860" s="288"/>
      <c r="C860" s="288"/>
      <c r="D860" s="286"/>
      <c r="E860" s="286"/>
      <c r="F860" s="286"/>
      <c r="G860" s="286"/>
    </row>
    <row r="861" spans="2:7">
      <c r="B861" s="288"/>
      <c r="C861" s="288"/>
      <c r="D861" s="286"/>
      <c r="E861" s="286"/>
      <c r="F861" s="286"/>
      <c r="G861" s="286"/>
    </row>
    <row r="862" spans="2:7">
      <c r="B862" s="288"/>
      <c r="C862" s="288"/>
      <c r="D862" s="286"/>
      <c r="E862" s="286"/>
      <c r="F862" s="286"/>
      <c r="G862" s="286"/>
    </row>
    <row r="863" spans="2:7">
      <c r="B863" s="288"/>
      <c r="C863" s="288"/>
      <c r="D863" s="286"/>
      <c r="E863" s="286"/>
      <c r="F863" s="286"/>
      <c r="G863" s="286"/>
    </row>
    <row r="864" spans="2:7">
      <c r="B864" s="288"/>
      <c r="C864" s="288"/>
      <c r="D864" s="286"/>
      <c r="E864" s="286"/>
      <c r="F864" s="286"/>
      <c r="G864" s="286"/>
    </row>
    <row r="865" spans="2:7">
      <c r="B865" s="288"/>
      <c r="C865" s="288"/>
      <c r="D865" s="286"/>
      <c r="E865" s="286"/>
      <c r="F865" s="286"/>
      <c r="G865" s="286"/>
    </row>
    <row r="866" spans="2:7">
      <c r="B866" s="288"/>
      <c r="C866" s="288"/>
      <c r="D866" s="286"/>
      <c r="E866" s="286"/>
      <c r="F866" s="286"/>
      <c r="G866" s="286"/>
    </row>
    <row r="867" spans="2:7">
      <c r="B867" s="288"/>
      <c r="C867" s="288"/>
      <c r="D867" s="286"/>
      <c r="E867" s="286"/>
      <c r="F867" s="286"/>
      <c r="G867" s="286"/>
    </row>
    <row r="868" spans="2:7">
      <c r="B868" s="288"/>
      <c r="C868" s="288"/>
      <c r="D868" s="286"/>
      <c r="E868" s="286"/>
      <c r="F868" s="286"/>
      <c r="G868" s="286"/>
    </row>
    <row r="869" spans="2:7">
      <c r="B869" s="288"/>
      <c r="C869" s="288"/>
      <c r="D869" s="286"/>
      <c r="E869" s="286"/>
      <c r="F869" s="286"/>
      <c r="G869" s="286"/>
    </row>
    <row r="870" spans="2:7">
      <c r="B870" s="288"/>
      <c r="C870" s="288"/>
      <c r="D870" s="286"/>
      <c r="E870" s="286"/>
      <c r="F870" s="286"/>
      <c r="G870" s="286"/>
    </row>
    <row r="871" spans="2:7">
      <c r="B871" s="288"/>
      <c r="C871" s="288"/>
      <c r="D871" s="286"/>
      <c r="E871" s="286"/>
      <c r="F871" s="286"/>
      <c r="G871" s="286"/>
    </row>
    <row r="872" spans="2:7">
      <c r="B872" s="288"/>
      <c r="C872" s="288"/>
      <c r="D872" s="286"/>
      <c r="E872" s="286"/>
      <c r="F872" s="286"/>
      <c r="G872" s="286"/>
    </row>
    <row r="873" spans="2:7">
      <c r="B873" s="288"/>
      <c r="C873" s="288"/>
      <c r="D873" s="286"/>
      <c r="E873" s="286"/>
      <c r="F873" s="286"/>
      <c r="G873" s="286"/>
    </row>
    <row r="874" spans="2:7">
      <c r="B874" s="288"/>
      <c r="C874" s="288"/>
      <c r="D874" s="286"/>
      <c r="E874" s="286"/>
      <c r="F874" s="286"/>
      <c r="G874" s="286"/>
    </row>
    <row r="875" spans="2:7">
      <c r="B875" s="288"/>
      <c r="C875" s="288"/>
      <c r="D875" s="286"/>
      <c r="E875" s="286"/>
      <c r="F875" s="286"/>
      <c r="G875" s="286"/>
    </row>
    <row r="876" spans="2:7">
      <c r="B876" s="288"/>
      <c r="C876" s="288"/>
      <c r="D876" s="286"/>
      <c r="E876" s="286"/>
      <c r="F876" s="286"/>
      <c r="G876" s="286"/>
    </row>
    <row r="877" spans="2:7">
      <c r="B877" s="288"/>
      <c r="C877" s="288"/>
      <c r="D877" s="286"/>
      <c r="E877" s="286"/>
      <c r="F877" s="286"/>
      <c r="G877" s="286"/>
    </row>
    <row r="878" spans="2:7">
      <c r="B878" s="288"/>
      <c r="C878" s="288"/>
      <c r="D878" s="286"/>
      <c r="E878" s="286"/>
      <c r="F878" s="286"/>
      <c r="G878" s="286"/>
    </row>
    <row r="879" spans="2:7">
      <c r="B879" s="288"/>
      <c r="C879" s="288"/>
      <c r="D879" s="286"/>
      <c r="E879" s="286"/>
      <c r="F879" s="286"/>
      <c r="G879" s="286"/>
    </row>
    <row r="880" spans="2:7">
      <c r="B880" s="288"/>
      <c r="C880" s="288"/>
      <c r="D880" s="286"/>
      <c r="E880" s="286"/>
      <c r="F880" s="286"/>
      <c r="G880" s="286"/>
    </row>
    <row r="881" spans="2:7">
      <c r="B881" s="288"/>
      <c r="C881" s="288"/>
      <c r="D881" s="286"/>
      <c r="E881" s="286"/>
      <c r="F881" s="286"/>
      <c r="G881" s="286"/>
    </row>
    <row r="882" spans="2:7">
      <c r="B882" s="288"/>
      <c r="C882" s="288"/>
      <c r="D882" s="286"/>
      <c r="E882" s="286"/>
      <c r="F882" s="286"/>
      <c r="G882" s="286"/>
    </row>
    <row r="883" spans="2:7">
      <c r="B883" s="288"/>
      <c r="C883" s="288"/>
      <c r="D883" s="286"/>
      <c r="E883" s="286"/>
      <c r="F883" s="286"/>
      <c r="G883" s="286"/>
    </row>
    <row r="884" spans="2:7">
      <c r="B884" s="288"/>
      <c r="C884" s="288"/>
      <c r="D884" s="286"/>
      <c r="E884" s="286"/>
      <c r="F884" s="286"/>
      <c r="G884" s="286"/>
    </row>
    <row r="885" spans="2:7">
      <c r="B885" s="288"/>
      <c r="C885" s="288"/>
      <c r="D885" s="286"/>
      <c r="E885" s="286"/>
      <c r="F885" s="286"/>
      <c r="G885" s="286"/>
    </row>
    <row r="886" spans="2:7">
      <c r="B886" s="288"/>
      <c r="C886" s="288"/>
      <c r="D886" s="286"/>
      <c r="E886" s="286"/>
      <c r="F886" s="286"/>
      <c r="G886" s="286"/>
    </row>
    <row r="887" spans="2:7">
      <c r="B887" s="288"/>
      <c r="C887" s="288"/>
      <c r="D887" s="286"/>
      <c r="E887" s="286"/>
      <c r="F887" s="286"/>
      <c r="G887" s="286"/>
    </row>
    <row r="888" spans="2:7">
      <c r="B888" s="288"/>
      <c r="C888" s="288"/>
      <c r="D888" s="286"/>
      <c r="E888" s="286"/>
      <c r="F888" s="286"/>
      <c r="G888" s="286"/>
    </row>
    <row r="889" spans="2:7">
      <c r="B889" s="288"/>
      <c r="C889" s="288"/>
      <c r="D889" s="286"/>
      <c r="E889" s="286"/>
      <c r="F889" s="286"/>
      <c r="G889" s="286"/>
    </row>
    <row r="890" spans="2:7">
      <c r="B890" s="288"/>
      <c r="C890" s="288"/>
      <c r="D890" s="286"/>
      <c r="E890" s="286"/>
      <c r="F890" s="286"/>
      <c r="G890" s="286"/>
    </row>
    <row r="891" spans="2:7">
      <c r="B891" s="288"/>
      <c r="C891" s="288"/>
      <c r="D891" s="286"/>
      <c r="E891" s="286"/>
      <c r="F891" s="286"/>
      <c r="G891" s="286"/>
    </row>
    <row r="892" spans="2:7">
      <c r="B892" s="288"/>
      <c r="C892" s="288"/>
      <c r="D892" s="286"/>
      <c r="E892" s="286"/>
      <c r="F892" s="286"/>
      <c r="G892" s="286"/>
    </row>
    <row r="893" spans="2:7">
      <c r="B893" s="288"/>
      <c r="C893" s="288"/>
      <c r="D893" s="286"/>
      <c r="E893" s="286"/>
      <c r="F893" s="286"/>
      <c r="G893" s="286"/>
    </row>
    <row r="894" spans="2:7">
      <c r="B894" s="288"/>
      <c r="C894" s="288"/>
      <c r="D894" s="286"/>
      <c r="E894" s="286"/>
      <c r="F894" s="286"/>
      <c r="G894" s="286"/>
    </row>
    <row r="895" spans="2:7">
      <c r="B895" s="288"/>
      <c r="C895" s="288"/>
      <c r="D895" s="286"/>
      <c r="E895" s="286"/>
      <c r="F895" s="286"/>
      <c r="G895" s="286"/>
    </row>
    <row r="896" spans="2:7">
      <c r="B896" s="288"/>
      <c r="C896" s="288"/>
      <c r="D896" s="286"/>
      <c r="E896" s="286"/>
      <c r="F896" s="286"/>
      <c r="G896" s="286"/>
    </row>
    <row r="897" spans="2:7">
      <c r="B897" s="288"/>
      <c r="C897" s="288"/>
      <c r="D897" s="286"/>
      <c r="E897" s="286"/>
      <c r="F897" s="286"/>
      <c r="G897" s="286"/>
    </row>
    <row r="898" spans="2:7">
      <c r="B898" s="288"/>
      <c r="C898" s="288"/>
      <c r="D898" s="286"/>
      <c r="E898" s="286"/>
      <c r="F898" s="286"/>
      <c r="G898" s="286"/>
    </row>
    <row r="899" spans="2:7">
      <c r="B899" s="288"/>
      <c r="C899" s="288"/>
      <c r="D899" s="286"/>
      <c r="E899" s="286"/>
      <c r="F899" s="286"/>
      <c r="G899" s="286"/>
    </row>
    <row r="900" spans="2:7">
      <c r="B900" s="288"/>
      <c r="C900" s="288"/>
      <c r="D900" s="286"/>
      <c r="E900" s="286"/>
      <c r="F900" s="286"/>
      <c r="G900" s="286"/>
    </row>
    <row r="901" spans="2:7">
      <c r="B901" s="288"/>
      <c r="C901" s="288"/>
      <c r="D901" s="286"/>
      <c r="E901" s="286"/>
      <c r="F901" s="286"/>
      <c r="G901" s="286"/>
    </row>
    <row r="902" spans="2:7">
      <c r="B902" s="288"/>
      <c r="C902" s="288"/>
      <c r="D902" s="286"/>
      <c r="E902" s="286"/>
      <c r="F902" s="286"/>
      <c r="G902" s="286"/>
    </row>
    <row r="903" spans="2:7">
      <c r="B903" s="288"/>
      <c r="C903" s="288"/>
      <c r="D903" s="286"/>
      <c r="E903" s="286"/>
      <c r="F903" s="286"/>
      <c r="G903" s="286"/>
    </row>
    <row r="904" spans="2:7">
      <c r="B904" s="288"/>
      <c r="C904" s="288"/>
      <c r="D904" s="286"/>
      <c r="E904" s="286"/>
      <c r="F904" s="286"/>
      <c r="G904" s="286"/>
    </row>
    <row r="905" spans="2:7">
      <c r="B905" s="288"/>
      <c r="C905" s="288"/>
      <c r="D905" s="286"/>
      <c r="E905" s="286"/>
      <c r="F905" s="286"/>
      <c r="G905" s="286"/>
    </row>
    <row r="906" spans="2:7">
      <c r="B906" s="288"/>
      <c r="C906" s="288"/>
      <c r="D906" s="286"/>
      <c r="E906" s="286"/>
      <c r="F906" s="286"/>
      <c r="G906" s="286"/>
    </row>
    <row r="907" spans="2:7">
      <c r="B907" s="288"/>
      <c r="C907" s="288"/>
      <c r="D907" s="286"/>
      <c r="E907" s="286"/>
      <c r="F907" s="286"/>
      <c r="G907" s="286"/>
    </row>
    <row r="908" spans="2:7">
      <c r="B908" s="288"/>
      <c r="C908" s="288"/>
      <c r="D908" s="286"/>
      <c r="E908" s="286"/>
      <c r="F908" s="286"/>
      <c r="G908" s="286"/>
    </row>
    <row r="909" spans="2:7">
      <c r="B909" s="288"/>
      <c r="C909" s="288"/>
      <c r="D909" s="286"/>
      <c r="E909" s="286"/>
      <c r="F909" s="286"/>
      <c r="G909" s="286"/>
    </row>
    <row r="910" spans="2:7">
      <c r="B910" s="288"/>
      <c r="C910" s="288"/>
      <c r="D910" s="286"/>
      <c r="E910" s="286"/>
      <c r="F910" s="286"/>
      <c r="G910" s="286"/>
    </row>
    <row r="911" spans="2:7">
      <c r="B911" s="288"/>
      <c r="C911" s="288"/>
      <c r="D911" s="286"/>
      <c r="E911" s="286"/>
      <c r="F911" s="286"/>
      <c r="G911" s="286"/>
    </row>
    <row r="912" spans="2:7">
      <c r="B912" s="288"/>
      <c r="C912" s="288"/>
      <c r="D912" s="286"/>
      <c r="E912" s="286"/>
      <c r="F912" s="286"/>
      <c r="G912" s="286"/>
    </row>
    <row r="913" spans="2:7">
      <c r="B913" s="288"/>
      <c r="C913" s="288"/>
      <c r="D913" s="286"/>
      <c r="E913" s="286"/>
      <c r="F913" s="286"/>
      <c r="G913" s="286"/>
    </row>
    <row r="914" spans="2:7">
      <c r="B914" s="288"/>
      <c r="C914" s="288"/>
      <c r="D914" s="286"/>
      <c r="E914" s="286"/>
      <c r="F914" s="286"/>
      <c r="G914" s="286"/>
    </row>
    <row r="915" spans="2:7">
      <c r="B915" s="288"/>
      <c r="C915" s="288"/>
      <c r="D915" s="286"/>
      <c r="E915" s="286"/>
      <c r="F915" s="286"/>
      <c r="G915" s="286"/>
    </row>
    <row r="916" spans="2:7">
      <c r="B916" s="288"/>
      <c r="C916" s="288"/>
      <c r="D916" s="286"/>
      <c r="E916" s="286"/>
      <c r="F916" s="286"/>
      <c r="G916" s="286"/>
    </row>
    <row r="917" spans="2:7">
      <c r="B917" s="288"/>
      <c r="C917" s="288"/>
      <c r="D917" s="286"/>
      <c r="E917" s="286"/>
      <c r="F917" s="286"/>
      <c r="G917" s="286"/>
    </row>
    <row r="918" spans="2:7">
      <c r="B918" s="288"/>
      <c r="C918" s="288"/>
      <c r="D918" s="286"/>
      <c r="E918" s="286"/>
      <c r="F918" s="286"/>
      <c r="G918" s="286"/>
    </row>
    <row r="919" spans="2:7">
      <c r="B919" s="288"/>
      <c r="C919" s="288"/>
      <c r="D919" s="286"/>
      <c r="E919" s="286"/>
      <c r="F919" s="286"/>
      <c r="G919" s="286"/>
    </row>
    <row r="920" spans="2:7">
      <c r="B920" s="288"/>
      <c r="C920" s="288"/>
      <c r="D920" s="286"/>
      <c r="E920" s="286"/>
      <c r="F920" s="286"/>
      <c r="G920" s="286"/>
    </row>
    <row r="921" spans="2:7">
      <c r="B921" s="288"/>
      <c r="C921" s="288"/>
      <c r="D921" s="286"/>
      <c r="E921" s="286"/>
      <c r="F921" s="286"/>
      <c r="G921" s="286"/>
    </row>
    <row r="922" spans="2:7">
      <c r="B922" s="288"/>
      <c r="C922" s="288"/>
      <c r="D922" s="286"/>
      <c r="E922" s="286"/>
      <c r="F922" s="286"/>
      <c r="G922" s="286"/>
    </row>
    <row r="923" spans="2:7">
      <c r="B923" s="288"/>
      <c r="C923" s="288"/>
      <c r="D923" s="286"/>
      <c r="E923" s="286"/>
      <c r="F923" s="286"/>
      <c r="G923" s="286"/>
    </row>
    <row r="924" spans="2:7">
      <c r="B924" s="288"/>
      <c r="C924" s="288"/>
      <c r="D924" s="286"/>
      <c r="E924" s="286"/>
      <c r="F924" s="286"/>
      <c r="G924" s="286"/>
    </row>
    <row r="925" spans="2:7">
      <c r="B925" s="288"/>
      <c r="C925" s="288"/>
      <c r="D925" s="286"/>
      <c r="E925" s="286"/>
      <c r="F925" s="286"/>
      <c r="G925" s="286"/>
    </row>
    <row r="926" spans="2:7">
      <c r="B926" s="288"/>
      <c r="C926" s="288"/>
      <c r="D926" s="286"/>
      <c r="E926" s="286"/>
      <c r="F926" s="286"/>
      <c r="G926" s="286"/>
    </row>
    <row r="927" spans="2:7">
      <c r="B927" s="288"/>
      <c r="C927" s="288"/>
      <c r="D927" s="286"/>
      <c r="E927" s="286"/>
      <c r="F927" s="286"/>
      <c r="G927" s="286"/>
    </row>
    <row r="928" spans="2:7">
      <c r="B928" s="288"/>
      <c r="C928" s="288"/>
      <c r="D928" s="286"/>
      <c r="E928" s="286"/>
      <c r="F928" s="286"/>
      <c r="G928" s="286"/>
    </row>
    <row r="929" spans="2:7">
      <c r="B929" s="288"/>
      <c r="C929" s="288"/>
      <c r="D929" s="286"/>
      <c r="E929" s="286"/>
      <c r="F929" s="286"/>
      <c r="G929" s="286"/>
    </row>
    <row r="930" spans="2:7">
      <c r="B930" s="288"/>
      <c r="C930" s="288"/>
      <c r="D930" s="286"/>
      <c r="E930" s="286"/>
      <c r="F930" s="286"/>
      <c r="G930" s="286"/>
    </row>
    <row r="931" spans="2:7">
      <c r="B931" s="288"/>
      <c r="C931" s="288"/>
      <c r="D931" s="286"/>
      <c r="E931" s="286"/>
      <c r="F931" s="286"/>
      <c r="G931" s="286"/>
    </row>
    <row r="932" spans="2:7">
      <c r="B932" s="288"/>
      <c r="C932" s="288"/>
      <c r="D932" s="286"/>
      <c r="E932" s="286"/>
      <c r="F932" s="286"/>
      <c r="G932" s="286"/>
    </row>
    <row r="933" spans="2:7">
      <c r="B933" s="288"/>
      <c r="C933" s="288"/>
      <c r="D933" s="286"/>
      <c r="E933" s="286"/>
      <c r="F933" s="286"/>
      <c r="G933" s="286"/>
    </row>
    <row r="934" spans="2:7">
      <c r="B934" s="288"/>
      <c r="C934" s="288"/>
      <c r="D934" s="286"/>
      <c r="E934" s="286"/>
      <c r="F934" s="286"/>
      <c r="G934" s="286"/>
    </row>
    <row r="935" spans="2:7">
      <c r="B935" s="288"/>
      <c r="C935" s="288"/>
      <c r="D935" s="286"/>
      <c r="E935" s="286"/>
      <c r="F935" s="286"/>
      <c r="G935" s="286"/>
    </row>
    <row r="936" spans="2:7">
      <c r="B936" s="288"/>
      <c r="C936" s="288"/>
      <c r="D936" s="286"/>
      <c r="E936" s="286"/>
      <c r="F936" s="286"/>
      <c r="G936" s="286"/>
    </row>
    <row r="937" spans="2:7">
      <c r="B937" s="288"/>
      <c r="C937" s="288"/>
      <c r="D937" s="286"/>
      <c r="E937" s="286"/>
      <c r="F937" s="286"/>
      <c r="G937" s="286"/>
    </row>
    <row r="938" spans="2:7">
      <c r="B938" s="288"/>
      <c r="C938" s="288"/>
      <c r="D938" s="286"/>
      <c r="E938" s="286"/>
      <c r="F938" s="286"/>
      <c r="G938" s="286"/>
    </row>
    <row r="939" spans="2:7">
      <c r="B939" s="288"/>
      <c r="C939" s="288"/>
      <c r="D939" s="286"/>
      <c r="E939" s="286"/>
      <c r="F939" s="286"/>
      <c r="G939" s="286"/>
    </row>
    <row r="940" spans="2:7">
      <c r="B940" s="288"/>
      <c r="C940" s="288"/>
      <c r="D940" s="286"/>
      <c r="E940" s="286"/>
      <c r="F940" s="286"/>
      <c r="G940" s="286"/>
    </row>
    <row r="941" spans="2:7">
      <c r="B941" s="288"/>
      <c r="C941" s="288"/>
      <c r="D941" s="286"/>
      <c r="E941" s="286"/>
      <c r="F941" s="286"/>
      <c r="G941" s="286"/>
    </row>
    <row r="942" spans="2:7">
      <c r="B942" s="288"/>
      <c r="C942" s="288"/>
      <c r="D942" s="286"/>
      <c r="E942" s="286"/>
      <c r="F942" s="286"/>
      <c r="G942" s="286"/>
    </row>
    <row r="943" spans="2:7">
      <c r="B943" s="288"/>
      <c r="C943" s="288"/>
      <c r="D943" s="286"/>
      <c r="E943" s="286"/>
      <c r="F943" s="286"/>
      <c r="G943" s="286"/>
    </row>
    <row r="944" spans="2:7">
      <c r="B944" s="288"/>
      <c r="C944" s="288"/>
      <c r="D944" s="286"/>
      <c r="E944" s="286"/>
      <c r="F944" s="286"/>
      <c r="G944" s="286"/>
    </row>
    <row r="945" spans="2:7">
      <c r="B945" s="288"/>
      <c r="C945" s="288"/>
      <c r="D945" s="286"/>
      <c r="E945" s="286"/>
      <c r="F945" s="286"/>
      <c r="G945" s="286"/>
    </row>
    <row r="946" spans="2:7">
      <c r="B946" s="288"/>
      <c r="C946" s="288"/>
      <c r="D946" s="286"/>
      <c r="E946" s="286"/>
      <c r="F946" s="286"/>
      <c r="G946" s="286"/>
    </row>
    <row r="947" spans="2:7">
      <c r="B947" s="288"/>
      <c r="C947" s="288"/>
      <c r="D947" s="286"/>
      <c r="E947" s="286"/>
      <c r="F947" s="286"/>
      <c r="G947" s="286"/>
    </row>
    <row r="948" spans="2:7">
      <c r="B948" s="288"/>
      <c r="C948" s="288"/>
      <c r="D948" s="286"/>
      <c r="E948" s="286"/>
      <c r="F948" s="286"/>
      <c r="G948" s="286"/>
    </row>
    <row r="949" spans="2:7">
      <c r="B949" s="288"/>
      <c r="C949" s="288"/>
      <c r="D949" s="286"/>
      <c r="E949" s="286"/>
      <c r="F949" s="286"/>
      <c r="G949" s="286"/>
    </row>
    <row r="950" spans="2:7">
      <c r="B950" s="288"/>
      <c r="C950" s="288"/>
      <c r="D950" s="286"/>
      <c r="E950" s="286"/>
      <c r="F950" s="286"/>
      <c r="G950" s="286"/>
    </row>
    <row r="951" spans="2:7">
      <c r="B951" s="288"/>
      <c r="C951" s="288"/>
      <c r="D951" s="286"/>
      <c r="E951" s="286"/>
      <c r="F951" s="286"/>
      <c r="G951" s="286"/>
    </row>
    <row r="952" spans="2:7">
      <c r="B952" s="288"/>
      <c r="C952" s="288"/>
      <c r="D952" s="286"/>
      <c r="E952" s="286"/>
      <c r="F952" s="286"/>
      <c r="G952" s="286"/>
    </row>
    <row r="953" spans="2:7">
      <c r="B953" s="288"/>
      <c r="C953" s="288"/>
      <c r="D953" s="286"/>
      <c r="E953" s="286"/>
      <c r="F953" s="286"/>
      <c r="G953" s="286"/>
    </row>
    <row r="954" spans="2:7">
      <c r="B954" s="288"/>
      <c r="C954" s="288"/>
      <c r="D954" s="286"/>
      <c r="E954" s="286"/>
      <c r="F954" s="286"/>
      <c r="G954" s="286"/>
    </row>
    <row r="955" spans="2:7">
      <c r="B955" s="288"/>
      <c r="C955" s="288"/>
      <c r="D955" s="286"/>
      <c r="E955" s="286"/>
      <c r="F955" s="286"/>
      <c r="G955" s="286"/>
    </row>
    <row r="956" spans="2:7">
      <c r="B956" s="288"/>
      <c r="C956" s="288"/>
      <c r="D956" s="286"/>
      <c r="E956" s="286"/>
      <c r="F956" s="286"/>
      <c r="G956" s="286"/>
    </row>
    <row r="957" spans="2:7">
      <c r="B957" s="288"/>
      <c r="C957" s="288"/>
      <c r="D957" s="286"/>
      <c r="E957" s="286"/>
      <c r="F957" s="286"/>
      <c r="G957" s="286"/>
    </row>
    <row r="958" spans="2:7">
      <c r="B958" s="288"/>
      <c r="C958" s="288"/>
      <c r="D958" s="286"/>
      <c r="E958" s="286"/>
      <c r="F958" s="286"/>
      <c r="G958" s="286"/>
    </row>
    <row r="959" spans="2:7">
      <c r="B959" s="288"/>
      <c r="C959" s="288"/>
      <c r="D959" s="286"/>
      <c r="E959" s="286"/>
      <c r="F959" s="286"/>
      <c r="G959" s="286"/>
    </row>
    <row r="960" spans="2:7">
      <c r="B960" s="288"/>
      <c r="C960" s="288"/>
      <c r="D960" s="286"/>
      <c r="E960" s="286"/>
      <c r="F960" s="286"/>
      <c r="G960" s="286"/>
    </row>
    <row r="961" spans="2:7">
      <c r="B961" s="288"/>
      <c r="C961" s="288"/>
      <c r="D961" s="286"/>
      <c r="E961" s="286"/>
      <c r="F961" s="286"/>
      <c r="G961" s="286"/>
    </row>
    <row r="962" spans="2:7">
      <c r="B962" s="288"/>
      <c r="C962" s="288"/>
      <c r="D962" s="286"/>
      <c r="E962" s="286"/>
      <c r="F962" s="286"/>
      <c r="G962" s="286"/>
    </row>
    <row r="963" spans="2:7">
      <c r="B963" s="288"/>
      <c r="C963" s="288"/>
      <c r="D963" s="286"/>
      <c r="E963" s="286"/>
      <c r="F963" s="286"/>
      <c r="G963" s="286"/>
    </row>
    <row r="964" spans="2:7">
      <c r="B964" s="288"/>
      <c r="C964" s="288"/>
      <c r="D964" s="286"/>
      <c r="E964" s="286"/>
      <c r="F964" s="286"/>
      <c r="G964" s="286"/>
    </row>
    <row r="965" spans="2:7">
      <c r="B965" s="288"/>
      <c r="C965" s="288"/>
      <c r="D965" s="286"/>
      <c r="E965" s="286"/>
      <c r="F965" s="286"/>
      <c r="G965" s="286"/>
    </row>
    <row r="966" spans="2:7">
      <c r="B966" s="288"/>
      <c r="C966" s="288"/>
      <c r="D966" s="286"/>
      <c r="E966" s="286"/>
      <c r="F966" s="286"/>
      <c r="G966" s="286"/>
    </row>
    <row r="967" spans="2:7">
      <c r="B967" s="288"/>
      <c r="C967" s="288"/>
      <c r="D967" s="286"/>
      <c r="E967" s="286"/>
      <c r="F967" s="286"/>
      <c r="G967" s="286"/>
    </row>
    <row r="968" spans="2:7">
      <c r="B968" s="288"/>
      <c r="C968" s="288"/>
      <c r="D968" s="286"/>
      <c r="E968" s="286"/>
      <c r="F968" s="286"/>
      <c r="G968" s="286"/>
    </row>
    <row r="969" spans="2:7">
      <c r="B969" s="288"/>
      <c r="C969" s="288"/>
      <c r="D969" s="286"/>
      <c r="E969" s="286"/>
      <c r="F969" s="286"/>
      <c r="G969" s="286"/>
    </row>
    <row r="970" spans="2:7">
      <c r="B970" s="288"/>
      <c r="C970" s="288"/>
      <c r="D970" s="286"/>
      <c r="E970" s="286"/>
      <c r="F970" s="286"/>
      <c r="G970" s="286"/>
    </row>
    <row r="971" spans="2:7">
      <c r="B971" s="288"/>
      <c r="C971" s="288"/>
      <c r="D971" s="286"/>
      <c r="E971" s="286"/>
      <c r="F971" s="286"/>
      <c r="G971" s="286"/>
    </row>
    <row r="972" spans="2:7">
      <c r="B972" s="288"/>
      <c r="C972" s="288"/>
      <c r="D972" s="286"/>
      <c r="E972" s="286"/>
      <c r="F972" s="286"/>
      <c r="G972" s="286"/>
    </row>
    <row r="973" spans="2:7">
      <c r="B973" s="288"/>
      <c r="C973" s="288"/>
      <c r="D973" s="286"/>
      <c r="E973" s="286"/>
      <c r="F973" s="286"/>
      <c r="G973" s="286"/>
    </row>
    <row r="974" spans="2:7">
      <c r="B974" s="288"/>
      <c r="C974" s="288"/>
      <c r="D974" s="286"/>
      <c r="E974" s="286"/>
      <c r="F974" s="286"/>
      <c r="G974" s="286"/>
    </row>
    <row r="975" spans="2:7">
      <c r="B975" s="288"/>
      <c r="C975" s="288"/>
      <c r="D975" s="286"/>
      <c r="E975" s="286"/>
      <c r="F975" s="286"/>
      <c r="G975" s="286"/>
    </row>
    <row r="976" spans="2:7">
      <c r="B976" s="288"/>
      <c r="C976" s="288"/>
      <c r="D976" s="286"/>
      <c r="E976" s="286"/>
      <c r="F976" s="286"/>
      <c r="G976" s="286"/>
    </row>
    <row r="977" spans="2:7">
      <c r="B977" s="288"/>
      <c r="C977" s="288"/>
      <c r="D977" s="286"/>
      <c r="E977" s="286"/>
      <c r="F977" s="286"/>
      <c r="G977" s="286"/>
    </row>
    <row r="978" spans="2:7">
      <c r="B978" s="288"/>
      <c r="C978" s="288"/>
      <c r="D978" s="286"/>
      <c r="E978" s="286"/>
      <c r="F978" s="286"/>
      <c r="G978" s="286"/>
    </row>
    <row r="979" spans="2:7">
      <c r="B979" s="288"/>
      <c r="C979" s="288"/>
      <c r="D979" s="286"/>
      <c r="E979" s="286"/>
      <c r="F979" s="286"/>
      <c r="G979" s="286"/>
    </row>
    <row r="980" spans="2:7">
      <c r="B980" s="288"/>
      <c r="C980" s="288"/>
      <c r="D980" s="286"/>
      <c r="E980" s="286"/>
      <c r="F980" s="286"/>
      <c r="G980" s="286"/>
    </row>
    <row r="981" spans="2:7">
      <c r="B981" s="288"/>
      <c r="C981" s="288"/>
      <c r="D981" s="286"/>
      <c r="E981" s="286"/>
      <c r="F981" s="286"/>
      <c r="G981" s="286"/>
    </row>
    <row r="982" spans="2:7">
      <c r="B982" s="288"/>
      <c r="C982" s="288"/>
      <c r="D982" s="286"/>
      <c r="E982" s="286"/>
      <c r="F982" s="286"/>
      <c r="G982" s="286"/>
    </row>
    <row r="983" spans="2:7">
      <c r="B983" s="288"/>
      <c r="C983" s="288"/>
      <c r="D983" s="286"/>
      <c r="E983" s="286"/>
      <c r="F983" s="286"/>
      <c r="G983" s="286"/>
    </row>
    <row r="984" spans="2:7">
      <c r="B984" s="288"/>
      <c r="C984" s="288"/>
      <c r="D984" s="286"/>
      <c r="E984" s="286"/>
      <c r="F984" s="286"/>
      <c r="G984" s="286"/>
    </row>
    <row r="985" spans="2:7">
      <c r="B985" s="288"/>
      <c r="C985" s="288"/>
      <c r="D985" s="286"/>
      <c r="E985" s="286"/>
      <c r="F985" s="286"/>
      <c r="G985" s="286"/>
    </row>
    <row r="986" spans="2:7">
      <c r="B986" s="288"/>
      <c r="C986" s="288"/>
      <c r="D986" s="286"/>
      <c r="E986" s="286"/>
      <c r="F986" s="286"/>
      <c r="G986" s="286"/>
    </row>
    <row r="987" spans="2:7">
      <c r="B987" s="288"/>
      <c r="C987" s="288"/>
      <c r="D987" s="286"/>
      <c r="E987" s="286"/>
      <c r="F987" s="286"/>
      <c r="G987" s="286"/>
    </row>
    <row r="988" spans="2:7">
      <c r="B988" s="288"/>
      <c r="C988" s="288"/>
      <c r="D988" s="286"/>
      <c r="E988" s="286"/>
      <c r="F988" s="286"/>
      <c r="G988" s="286"/>
    </row>
    <row r="989" spans="2:7">
      <c r="B989" s="288"/>
      <c r="C989" s="288"/>
      <c r="D989" s="286"/>
      <c r="E989" s="286"/>
      <c r="F989" s="286"/>
      <c r="G989" s="286"/>
    </row>
    <row r="990" spans="2:7">
      <c r="B990" s="288"/>
      <c r="C990" s="288"/>
      <c r="D990" s="286"/>
      <c r="E990" s="286"/>
      <c r="F990" s="286"/>
      <c r="G990" s="286"/>
    </row>
    <row r="991" spans="2:7">
      <c r="B991" s="288"/>
      <c r="C991" s="288"/>
      <c r="D991" s="286"/>
      <c r="E991" s="286"/>
      <c r="F991" s="286"/>
      <c r="G991" s="286"/>
    </row>
    <row r="992" spans="2:7">
      <c r="B992" s="288"/>
      <c r="C992" s="288"/>
      <c r="D992" s="286"/>
      <c r="E992" s="286"/>
      <c r="F992" s="286"/>
      <c r="G992" s="286"/>
    </row>
    <row r="993" spans="2:7">
      <c r="B993" s="288"/>
      <c r="C993" s="288"/>
      <c r="D993" s="286"/>
      <c r="E993" s="286"/>
      <c r="F993" s="286"/>
      <c r="G993" s="286"/>
    </row>
    <row r="994" spans="2:7">
      <c r="B994" s="288"/>
      <c r="C994" s="288"/>
      <c r="D994" s="286"/>
      <c r="E994" s="286"/>
      <c r="F994" s="286"/>
      <c r="G994" s="286"/>
    </row>
    <row r="995" spans="2:7">
      <c r="B995" s="288"/>
      <c r="C995" s="288"/>
      <c r="D995" s="286"/>
      <c r="E995" s="286"/>
      <c r="F995" s="286"/>
      <c r="G995" s="286"/>
    </row>
    <row r="996" spans="2:7">
      <c r="B996" s="288"/>
      <c r="C996" s="288"/>
      <c r="D996" s="286"/>
      <c r="E996" s="286"/>
      <c r="F996" s="286"/>
      <c r="G996" s="286"/>
    </row>
    <row r="997" spans="2:7">
      <c r="B997" s="288"/>
      <c r="C997" s="288"/>
      <c r="D997" s="286"/>
      <c r="E997" s="286"/>
      <c r="F997" s="286"/>
      <c r="G997" s="286"/>
    </row>
    <row r="998" spans="2:7">
      <c r="B998" s="288"/>
      <c r="C998" s="288"/>
      <c r="D998" s="286"/>
      <c r="E998" s="286"/>
      <c r="F998" s="286"/>
      <c r="G998" s="286"/>
    </row>
    <row r="999" spans="2:7">
      <c r="B999" s="288"/>
      <c r="C999" s="288"/>
      <c r="D999" s="286"/>
      <c r="E999" s="286"/>
      <c r="F999" s="286"/>
      <c r="G999" s="286"/>
    </row>
    <row r="1000" spans="2:7">
      <c r="B1000" s="288"/>
      <c r="C1000" s="288"/>
      <c r="D1000" s="286"/>
      <c r="E1000" s="286"/>
      <c r="F1000" s="286"/>
      <c r="G1000" s="286"/>
    </row>
    <row r="1001" spans="2:7">
      <c r="B1001" s="288"/>
      <c r="C1001" s="288"/>
      <c r="D1001" s="286"/>
      <c r="E1001" s="286"/>
      <c r="F1001" s="286"/>
      <c r="G1001" s="286"/>
    </row>
    <row r="1002" spans="2:7">
      <c r="B1002" s="288"/>
      <c r="C1002" s="288"/>
      <c r="D1002" s="286"/>
      <c r="E1002" s="286"/>
      <c r="F1002" s="286"/>
      <c r="G1002" s="286"/>
    </row>
    <row r="1003" spans="2:7">
      <c r="B1003" s="288"/>
      <c r="C1003" s="288"/>
      <c r="D1003" s="286"/>
      <c r="E1003" s="286"/>
      <c r="F1003" s="286"/>
      <c r="G1003" s="286"/>
    </row>
    <row r="1004" spans="2:7">
      <c r="B1004" s="288"/>
      <c r="C1004" s="288"/>
      <c r="D1004" s="286"/>
      <c r="E1004" s="286"/>
      <c r="F1004" s="286"/>
      <c r="G1004" s="286"/>
    </row>
    <row r="1005" spans="2:7">
      <c r="B1005" s="288"/>
      <c r="C1005" s="288"/>
      <c r="D1005" s="286"/>
      <c r="E1005" s="286"/>
      <c r="F1005" s="286"/>
      <c r="G1005" s="286"/>
    </row>
    <row r="1006" spans="2:7">
      <c r="B1006" s="288"/>
      <c r="C1006" s="288"/>
      <c r="D1006" s="286"/>
      <c r="E1006" s="286"/>
      <c r="F1006" s="286"/>
      <c r="G1006" s="286"/>
    </row>
    <row r="1007" spans="2:7">
      <c r="B1007" s="288"/>
      <c r="C1007" s="288"/>
      <c r="D1007" s="286"/>
      <c r="E1007" s="286"/>
      <c r="F1007" s="286"/>
      <c r="G1007" s="286"/>
    </row>
    <row r="1008" spans="2:7">
      <c r="B1008" s="288"/>
      <c r="C1008" s="288"/>
      <c r="D1008" s="286"/>
      <c r="E1008" s="286"/>
      <c r="F1008" s="286"/>
      <c r="G1008" s="286"/>
    </row>
    <row r="1009" spans="2:7">
      <c r="B1009" s="288"/>
      <c r="C1009" s="288"/>
      <c r="D1009" s="286"/>
      <c r="E1009" s="286"/>
      <c r="F1009" s="286"/>
      <c r="G1009" s="286"/>
    </row>
    <row r="1010" spans="2:7">
      <c r="B1010" s="288"/>
      <c r="C1010" s="288"/>
      <c r="D1010" s="286"/>
      <c r="E1010" s="286"/>
      <c r="F1010" s="286"/>
      <c r="G1010" s="286"/>
    </row>
    <row r="1011" spans="2:7">
      <c r="B1011" s="288"/>
      <c r="C1011" s="288"/>
      <c r="D1011" s="286"/>
      <c r="E1011" s="286"/>
      <c r="F1011" s="286"/>
      <c r="G1011" s="286"/>
    </row>
    <row r="1012" spans="2:7">
      <c r="B1012" s="288"/>
      <c r="C1012" s="288"/>
      <c r="D1012" s="286"/>
      <c r="E1012" s="286"/>
      <c r="F1012" s="286"/>
      <c r="G1012" s="286"/>
    </row>
    <row r="1013" spans="2:7">
      <c r="B1013" s="288"/>
      <c r="C1013" s="288"/>
      <c r="D1013" s="286"/>
      <c r="E1013" s="286"/>
      <c r="F1013" s="286"/>
      <c r="G1013" s="286"/>
    </row>
    <row r="1014" spans="2:7">
      <c r="B1014" s="288"/>
      <c r="C1014" s="288"/>
      <c r="D1014" s="286"/>
      <c r="E1014" s="286"/>
      <c r="F1014" s="286"/>
      <c r="G1014" s="286"/>
    </row>
    <row r="1015" spans="2:7">
      <c r="B1015" s="288"/>
      <c r="C1015" s="288"/>
      <c r="D1015" s="286"/>
      <c r="E1015" s="286"/>
      <c r="F1015" s="286"/>
      <c r="G1015" s="286"/>
    </row>
    <row r="1016" spans="2:7">
      <c r="B1016" s="288"/>
      <c r="C1016" s="288"/>
      <c r="D1016" s="286"/>
      <c r="E1016" s="286"/>
      <c r="F1016" s="286"/>
      <c r="G1016" s="286"/>
    </row>
    <row r="1017" spans="2:7">
      <c r="B1017" s="288"/>
      <c r="C1017" s="288"/>
      <c r="D1017" s="286"/>
      <c r="E1017" s="286"/>
      <c r="F1017" s="286"/>
      <c r="G1017" s="286"/>
    </row>
    <row r="1018" spans="2:7">
      <c r="B1018" s="288"/>
      <c r="C1018" s="288"/>
      <c r="D1018" s="286"/>
      <c r="E1018" s="286"/>
      <c r="F1018" s="286"/>
      <c r="G1018" s="286"/>
    </row>
    <row r="1019" spans="2:7">
      <c r="B1019" s="288"/>
      <c r="C1019" s="288"/>
      <c r="D1019" s="286"/>
      <c r="E1019" s="286"/>
      <c r="F1019" s="286"/>
      <c r="G1019" s="286"/>
    </row>
    <row r="1020" spans="2:7">
      <c r="B1020" s="288"/>
      <c r="C1020" s="288"/>
      <c r="D1020" s="286"/>
      <c r="E1020" s="286"/>
      <c r="F1020" s="286"/>
      <c r="G1020" s="286"/>
    </row>
    <row r="1021" spans="2:7">
      <c r="B1021" s="288"/>
      <c r="C1021" s="288"/>
      <c r="D1021" s="286"/>
      <c r="E1021" s="286"/>
      <c r="F1021" s="286"/>
      <c r="G1021" s="286"/>
    </row>
    <row r="1022" spans="2:7">
      <c r="B1022" s="288"/>
      <c r="C1022" s="288"/>
      <c r="D1022" s="286"/>
      <c r="E1022" s="286"/>
      <c r="F1022" s="286"/>
      <c r="G1022" s="286"/>
    </row>
    <row r="1023" spans="2:7">
      <c r="B1023" s="288"/>
      <c r="C1023" s="288"/>
      <c r="D1023" s="286"/>
      <c r="E1023" s="286"/>
      <c r="F1023" s="286"/>
      <c r="G1023" s="286"/>
    </row>
    <row r="1024" spans="2:7">
      <c r="B1024" s="288"/>
      <c r="C1024" s="288"/>
      <c r="D1024" s="286"/>
      <c r="E1024" s="286"/>
      <c r="F1024" s="286"/>
      <c r="G1024" s="286"/>
    </row>
    <row r="1025" spans="2:7">
      <c r="B1025" s="288"/>
      <c r="C1025" s="288"/>
      <c r="D1025" s="286"/>
      <c r="E1025" s="286"/>
      <c r="F1025" s="286"/>
      <c r="G1025" s="286"/>
    </row>
    <row r="1026" spans="2:7">
      <c r="B1026" s="288"/>
      <c r="C1026" s="288"/>
      <c r="D1026" s="286"/>
      <c r="E1026" s="286"/>
      <c r="F1026" s="286"/>
      <c r="G1026" s="286"/>
    </row>
    <row r="1027" spans="2:7">
      <c r="B1027" s="288"/>
      <c r="C1027" s="288"/>
      <c r="D1027" s="286"/>
      <c r="E1027" s="286"/>
      <c r="F1027" s="286"/>
      <c r="G1027" s="286"/>
    </row>
    <row r="1028" spans="2:7">
      <c r="B1028" s="288"/>
      <c r="C1028" s="288"/>
      <c r="D1028" s="286"/>
      <c r="E1028" s="286"/>
      <c r="F1028" s="286"/>
      <c r="G1028" s="286"/>
    </row>
    <row r="1029" spans="2:7">
      <c r="B1029" s="288"/>
      <c r="C1029" s="288"/>
      <c r="D1029" s="286"/>
      <c r="E1029" s="286"/>
      <c r="F1029" s="286"/>
      <c r="G1029" s="286"/>
    </row>
    <row r="1030" spans="2:7">
      <c r="B1030" s="288"/>
      <c r="C1030" s="288"/>
      <c r="D1030" s="286"/>
      <c r="E1030" s="286"/>
      <c r="F1030" s="286"/>
      <c r="G1030" s="286"/>
    </row>
    <row r="1031" spans="2:7">
      <c r="B1031" s="288"/>
      <c r="C1031" s="288"/>
      <c r="D1031" s="286"/>
      <c r="E1031" s="286"/>
      <c r="F1031" s="286"/>
      <c r="G1031" s="286"/>
    </row>
    <row r="1032" spans="2:7">
      <c r="B1032" s="288"/>
      <c r="C1032" s="288"/>
      <c r="D1032" s="286"/>
      <c r="E1032" s="286"/>
      <c r="F1032" s="286"/>
      <c r="G1032" s="286"/>
    </row>
    <row r="1033" spans="2:7">
      <c r="B1033" s="288"/>
      <c r="C1033" s="288"/>
      <c r="D1033" s="286"/>
      <c r="E1033" s="286"/>
      <c r="F1033" s="286"/>
      <c r="G1033" s="286"/>
    </row>
    <row r="1034" spans="2:7">
      <c r="B1034" s="288"/>
      <c r="C1034" s="288"/>
      <c r="D1034" s="286"/>
      <c r="E1034" s="286"/>
      <c r="F1034" s="286"/>
      <c r="G1034" s="286"/>
    </row>
    <row r="1035" spans="2:7">
      <c r="B1035" s="288"/>
      <c r="C1035" s="288"/>
      <c r="D1035" s="286"/>
      <c r="E1035" s="286"/>
      <c r="F1035" s="286"/>
      <c r="G1035" s="286"/>
    </row>
    <row r="1036" spans="2:7">
      <c r="B1036" s="288"/>
      <c r="C1036" s="288"/>
      <c r="D1036" s="286"/>
      <c r="E1036" s="286"/>
      <c r="F1036" s="286"/>
      <c r="G1036" s="286"/>
    </row>
    <row r="1037" spans="2:7">
      <c r="B1037" s="288"/>
      <c r="C1037" s="288"/>
      <c r="D1037" s="286"/>
      <c r="E1037" s="286"/>
      <c r="F1037" s="286"/>
      <c r="G1037" s="286"/>
    </row>
    <row r="1038" spans="2:7">
      <c r="B1038" s="288"/>
      <c r="C1038" s="288"/>
      <c r="D1038" s="286"/>
      <c r="E1038" s="286"/>
      <c r="F1038" s="286"/>
      <c r="G1038" s="286"/>
    </row>
    <row r="1039" spans="2:7">
      <c r="B1039" s="288"/>
      <c r="C1039" s="288"/>
      <c r="D1039" s="286"/>
      <c r="E1039" s="286"/>
      <c r="F1039" s="286"/>
      <c r="G1039" s="286"/>
    </row>
    <row r="1040" spans="2:7">
      <c r="B1040" s="288"/>
      <c r="C1040" s="288"/>
      <c r="D1040" s="286"/>
      <c r="E1040" s="286"/>
      <c r="F1040" s="286"/>
      <c r="G1040" s="286"/>
    </row>
    <row r="1041" spans="2:7">
      <c r="B1041" s="288"/>
      <c r="C1041" s="288"/>
      <c r="D1041" s="286"/>
      <c r="E1041" s="286"/>
      <c r="F1041" s="286"/>
      <c r="G1041" s="286"/>
    </row>
    <row r="1042" spans="2:7">
      <c r="B1042" s="288"/>
      <c r="C1042" s="288"/>
      <c r="D1042" s="286"/>
      <c r="E1042" s="286"/>
      <c r="F1042" s="286"/>
      <c r="G1042" s="286"/>
    </row>
    <row r="1043" spans="2:7">
      <c r="B1043" s="288"/>
      <c r="C1043" s="288"/>
      <c r="D1043" s="286"/>
      <c r="E1043" s="286"/>
      <c r="F1043" s="286"/>
      <c r="G1043" s="286"/>
    </row>
    <row r="1044" spans="2:7">
      <c r="B1044" s="288"/>
      <c r="C1044" s="288"/>
      <c r="D1044" s="286"/>
      <c r="E1044" s="286"/>
      <c r="F1044" s="286"/>
      <c r="G1044" s="286"/>
    </row>
    <row r="1045" spans="2:7">
      <c r="B1045" s="288"/>
      <c r="C1045" s="288"/>
      <c r="D1045" s="286"/>
      <c r="E1045" s="286"/>
      <c r="F1045" s="286"/>
      <c r="G1045" s="286"/>
    </row>
    <row r="1046" spans="2:7">
      <c r="B1046" s="288"/>
      <c r="C1046" s="288"/>
      <c r="D1046" s="286"/>
      <c r="E1046" s="286"/>
      <c r="F1046" s="286"/>
      <c r="G1046" s="286"/>
    </row>
    <row r="1047" spans="2:7">
      <c r="B1047" s="288"/>
      <c r="C1047" s="288"/>
      <c r="D1047" s="286"/>
      <c r="E1047" s="286"/>
      <c r="F1047" s="286"/>
      <c r="G1047" s="286"/>
    </row>
    <row r="1048" spans="2:7">
      <c r="B1048" s="288"/>
      <c r="C1048" s="288"/>
      <c r="D1048" s="286"/>
      <c r="E1048" s="286"/>
      <c r="F1048" s="286"/>
      <c r="G1048" s="286"/>
    </row>
    <row r="1049" spans="2:7">
      <c r="B1049" s="288"/>
      <c r="C1049" s="288"/>
      <c r="D1049" s="286"/>
      <c r="E1049" s="286"/>
      <c r="F1049" s="286"/>
      <c r="G1049" s="286"/>
    </row>
    <row r="1050" spans="2:7">
      <c r="B1050" s="288"/>
      <c r="C1050" s="288"/>
      <c r="D1050" s="286"/>
      <c r="E1050" s="286"/>
      <c r="F1050" s="286"/>
      <c r="G1050" s="286"/>
    </row>
    <row r="1051" spans="2:7">
      <c r="B1051" s="288"/>
      <c r="C1051" s="288"/>
      <c r="D1051" s="286"/>
      <c r="E1051" s="286"/>
      <c r="F1051" s="286"/>
      <c r="G1051" s="286"/>
    </row>
    <row r="1052" spans="2:7">
      <c r="B1052" s="288"/>
      <c r="C1052" s="288"/>
      <c r="D1052" s="286"/>
      <c r="E1052" s="286"/>
      <c r="F1052" s="286"/>
      <c r="G1052" s="286"/>
    </row>
    <row r="1053" spans="2:7">
      <c r="B1053" s="288"/>
      <c r="C1053" s="288"/>
      <c r="D1053" s="286"/>
      <c r="E1053" s="286"/>
      <c r="F1053" s="286"/>
      <c r="G1053" s="286"/>
    </row>
    <row r="1054" spans="2:7">
      <c r="B1054" s="288"/>
      <c r="C1054" s="288"/>
      <c r="D1054" s="286"/>
      <c r="E1054" s="286"/>
      <c r="F1054" s="286"/>
      <c r="G1054" s="286"/>
    </row>
    <row r="1055" spans="2:7">
      <c r="B1055" s="288"/>
      <c r="C1055" s="288"/>
      <c r="D1055" s="286"/>
      <c r="E1055" s="286"/>
      <c r="F1055" s="286"/>
      <c r="G1055" s="286"/>
    </row>
    <row r="1056" spans="2:7">
      <c r="B1056" s="288"/>
      <c r="C1056" s="288"/>
      <c r="D1056" s="286"/>
      <c r="E1056" s="286"/>
      <c r="F1056" s="286"/>
      <c r="G1056" s="286"/>
    </row>
    <row r="1057" spans="2:7">
      <c r="B1057" s="288"/>
      <c r="C1057" s="288"/>
      <c r="D1057" s="286"/>
      <c r="E1057" s="286"/>
      <c r="F1057" s="286"/>
      <c r="G1057" s="286"/>
    </row>
    <row r="1058" spans="2:7">
      <c r="B1058" s="288"/>
      <c r="C1058" s="288"/>
      <c r="D1058" s="286"/>
      <c r="E1058" s="286"/>
      <c r="F1058" s="286"/>
      <c r="G1058" s="286"/>
    </row>
    <row r="1059" spans="2:7">
      <c r="B1059" s="288"/>
      <c r="C1059" s="288"/>
      <c r="D1059" s="286"/>
      <c r="E1059" s="286"/>
      <c r="F1059" s="286"/>
      <c r="G1059" s="286"/>
    </row>
    <row r="1060" spans="2:7">
      <c r="B1060" s="288"/>
      <c r="C1060" s="288"/>
      <c r="D1060" s="286"/>
      <c r="E1060" s="286"/>
      <c r="F1060" s="286"/>
      <c r="G1060" s="286"/>
    </row>
    <row r="1061" spans="2:7">
      <c r="B1061" s="288"/>
      <c r="C1061" s="288"/>
      <c r="D1061" s="286"/>
      <c r="E1061" s="286"/>
      <c r="F1061" s="286"/>
      <c r="G1061" s="286"/>
    </row>
    <row r="1062" spans="2:7">
      <c r="B1062" s="288"/>
      <c r="C1062" s="288"/>
      <c r="D1062" s="286"/>
      <c r="E1062" s="286"/>
      <c r="F1062" s="286"/>
      <c r="G1062" s="286"/>
    </row>
    <row r="1063" spans="2:7">
      <c r="B1063" s="288"/>
      <c r="C1063" s="288"/>
      <c r="D1063" s="286"/>
      <c r="E1063" s="286"/>
      <c r="F1063" s="286"/>
      <c r="G1063" s="286"/>
    </row>
    <row r="1064" spans="2:7">
      <c r="B1064" s="288"/>
      <c r="C1064" s="288"/>
      <c r="D1064" s="286"/>
      <c r="E1064" s="286"/>
      <c r="F1064" s="286"/>
      <c r="G1064" s="286"/>
    </row>
    <row r="1065" spans="2:7">
      <c r="B1065" s="288"/>
      <c r="C1065" s="288"/>
      <c r="D1065" s="286"/>
      <c r="E1065" s="286"/>
      <c r="F1065" s="286"/>
      <c r="G1065" s="286"/>
    </row>
    <row r="1066" spans="2:7">
      <c r="B1066" s="288"/>
      <c r="C1066" s="288"/>
      <c r="D1066" s="286"/>
      <c r="E1066" s="286"/>
      <c r="F1066" s="286"/>
      <c r="G1066" s="286"/>
    </row>
    <row r="1067" spans="2:7">
      <c r="B1067" s="288"/>
      <c r="C1067" s="288"/>
      <c r="D1067" s="286"/>
      <c r="E1067" s="286"/>
      <c r="F1067" s="286"/>
      <c r="G1067" s="286"/>
    </row>
    <row r="1068" spans="2:7">
      <c r="B1068" s="288"/>
      <c r="C1068" s="288"/>
      <c r="D1068" s="286"/>
      <c r="E1068" s="286"/>
      <c r="F1068" s="286"/>
      <c r="G1068" s="286"/>
    </row>
    <row r="1069" spans="2:7">
      <c r="B1069" s="288"/>
      <c r="C1069" s="288"/>
      <c r="D1069" s="286"/>
      <c r="E1069" s="286"/>
      <c r="F1069" s="286"/>
      <c r="G1069" s="286"/>
    </row>
    <row r="1070" spans="2:7">
      <c r="B1070" s="288"/>
      <c r="C1070" s="288"/>
      <c r="D1070" s="286"/>
      <c r="E1070" s="286"/>
      <c r="F1070" s="286"/>
      <c r="G1070" s="286"/>
    </row>
    <row r="1071" spans="2:7">
      <c r="B1071" s="288"/>
      <c r="C1071" s="288"/>
      <c r="D1071" s="286"/>
      <c r="E1071" s="286"/>
      <c r="F1071" s="286"/>
      <c r="G1071" s="286"/>
    </row>
    <row r="1072" spans="2:7">
      <c r="B1072" s="288"/>
      <c r="C1072" s="288"/>
      <c r="D1072" s="286"/>
      <c r="E1072" s="286"/>
      <c r="F1072" s="286"/>
      <c r="G1072" s="286"/>
    </row>
    <row r="1073" spans="2:7">
      <c r="B1073" s="288"/>
      <c r="C1073" s="288"/>
      <c r="D1073" s="286"/>
      <c r="E1073" s="286"/>
      <c r="F1073" s="286"/>
      <c r="G1073" s="286"/>
    </row>
    <row r="1074" spans="2:7">
      <c r="B1074" s="288"/>
      <c r="C1074" s="288"/>
      <c r="D1074" s="286"/>
      <c r="E1074" s="286"/>
      <c r="F1074" s="286"/>
      <c r="G1074" s="286"/>
    </row>
    <row r="1075" spans="2:7">
      <c r="B1075" s="288"/>
      <c r="C1075" s="288"/>
      <c r="D1075" s="286"/>
      <c r="E1075" s="286"/>
      <c r="F1075" s="286"/>
      <c r="G1075" s="286"/>
    </row>
    <row r="1076" spans="2:7">
      <c r="B1076" s="288"/>
      <c r="C1076" s="288"/>
      <c r="D1076" s="286"/>
      <c r="E1076" s="286"/>
      <c r="F1076" s="286"/>
      <c r="G1076" s="286"/>
    </row>
    <row r="1077" spans="2:7">
      <c r="B1077" s="288"/>
      <c r="C1077" s="288"/>
      <c r="D1077" s="286"/>
      <c r="E1077" s="286"/>
      <c r="F1077" s="286"/>
      <c r="G1077" s="286"/>
    </row>
    <row r="1078" spans="2:7">
      <c r="B1078" s="288"/>
      <c r="C1078" s="288"/>
      <c r="D1078" s="286"/>
      <c r="E1078" s="286"/>
      <c r="F1078" s="286"/>
      <c r="G1078" s="286"/>
    </row>
    <row r="1079" spans="2:7">
      <c r="B1079" s="288"/>
      <c r="C1079" s="288"/>
      <c r="D1079" s="286"/>
      <c r="E1079" s="286"/>
      <c r="F1079" s="286"/>
      <c r="G1079" s="286"/>
    </row>
    <row r="1080" spans="2:7">
      <c r="B1080" s="288"/>
      <c r="C1080" s="288"/>
      <c r="D1080" s="286"/>
      <c r="E1080" s="286"/>
      <c r="F1080" s="286"/>
      <c r="G1080" s="286"/>
    </row>
    <row r="1081" spans="2:7">
      <c r="B1081" s="288"/>
      <c r="C1081" s="288"/>
      <c r="D1081" s="286"/>
      <c r="E1081" s="286"/>
      <c r="F1081" s="286"/>
      <c r="G1081" s="286"/>
    </row>
    <row r="1082" spans="2:7">
      <c r="B1082" s="288"/>
      <c r="C1082" s="288"/>
      <c r="D1082" s="286"/>
      <c r="E1082" s="286"/>
      <c r="F1082" s="286"/>
      <c r="G1082" s="286"/>
    </row>
    <row r="1083" spans="2:7">
      <c r="B1083" s="288"/>
      <c r="C1083" s="288"/>
      <c r="D1083" s="286"/>
      <c r="E1083" s="286"/>
      <c r="F1083" s="286"/>
      <c r="G1083" s="286"/>
    </row>
    <row r="1084" spans="2:7">
      <c r="B1084" s="288"/>
      <c r="C1084" s="288"/>
      <c r="D1084" s="286"/>
      <c r="E1084" s="286"/>
      <c r="F1084" s="286"/>
      <c r="G1084" s="286"/>
    </row>
    <row r="1085" spans="2:7">
      <c r="B1085" s="288"/>
      <c r="C1085" s="288"/>
      <c r="D1085" s="286"/>
      <c r="E1085" s="286"/>
      <c r="F1085" s="286"/>
      <c r="G1085" s="286"/>
    </row>
    <row r="1086" spans="2:7">
      <c r="B1086" s="288"/>
      <c r="C1086" s="288"/>
      <c r="D1086" s="286"/>
      <c r="E1086" s="286"/>
      <c r="F1086" s="286"/>
      <c r="G1086" s="286"/>
    </row>
    <row r="1087" spans="2:7">
      <c r="B1087" s="288"/>
      <c r="C1087" s="288"/>
      <c r="D1087" s="286"/>
      <c r="E1087" s="286"/>
      <c r="F1087" s="286"/>
      <c r="G1087" s="286"/>
    </row>
    <row r="1088" spans="2:7">
      <c r="B1088" s="288"/>
      <c r="C1088" s="288"/>
      <c r="D1088" s="286"/>
      <c r="E1088" s="286"/>
      <c r="F1088" s="286"/>
      <c r="G1088" s="286"/>
    </row>
    <row r="1089" spans="2:7">
      <c r="B1089" s="288"/>
      <c r="C1089" s="288"/>
      <c r="D1089" s="286"/>
      <c r="E1089" s="286"/>
      <c r="F1089" s="286"/>
      <c r="G1089" s="286"/>
    </row>
    <row r="1090" spans="2:7">
      <c r="B1090" s="288"/>
      <c r="C1090" s="288"/>
      <c r="D1090" s="286"/>
      <c r="E1090" s="286"/>
      <c r="F1090" s="286"/>
      <c r="G1090" s="286"/>
    </row>
    <row r="1091" spans="2:7">
      <c r="B1091" s="288"/>
      <c r="C1091" s="288"/>
      <c r="D1091" s="286"/>
      <c r="E1091" s="286"/>
      <c r="F1091" s="286"/>
      <c r="G1091" s="286"/>
    </row>
    <row r="1092" spans="2:7">
      <c r="B1092" s="288"/>
      <c r="C1092" s="288"/>
      <c r="D1092" s="286"/>
      <c r="E1092" s="286"/>
      <c r="F1092" s="286"/>
      <c r="G1092" s="286"/>
    </row>
    <row r="1093" spans="2:7">
      <c r="B1093" s="288"/>
      <c r="C1093" s="288"/>
      <c r="D1093" s="286"/>
      <c r="E1093" s="286"/>
      <c r="F1093" s="286"/>
      <c r="G1093" s="286"/>
    </row>
    <row r="1094" spans="2:7">
      <c r="B1094" s="288"/>
      <c r="C1094" s="288"/>
      <c r="D1094" s="286"/>
      <c r="E1094" s="286"/>
      <c r="F1094" s="286"/>
      <c r="G1094" s="286"/>
    </row>
    <row r="1095" spans="2:7">
      <c r="B1095" s="288"/>
      <c r="C1095" s="288"/>
      <c r="D1095" s="286"/>
      <c r="E1095" s="286"/>
      <c r="F1095" s="286"/>
      <c r="G1095" s="286"/>
    </row>
    <row r="1096" spans="2:7">
      <c r="B1096" s="288"/>
      <c r="C1096" s="288"/>
      <c r="D1096" s="286"/>
      <c r="E1096" s="286"/>
      <c r="F1096" s="286"/>
      <c r="G1096" s="286"/>
    </row>
    <row r="1097" spans="2:7">
      <c r="B1097" s="288"/>
      <c r="C1097" s="288"/>
      <c r="D1097" s="286"/>
      <c r="E1097" s="286"/>
      <c r="F1097" s="286"/>
      <c r="G1097" s="286"/>
    </row>
    <row r="1098" spans="2:7">
      <c r="B1098" s="288"/>
      <c r="C1098" s="288"/>
      <c r="D1098" s="286"/>
      <c r="E1098" s="286"/>
      <c r="F1098" s="286"/>
      <c r="G1098" s="286"/>
    </row>
    <row r="1099" spans="2:7">
      <c r="B1099" s="288"/>
      <c r="C1099" s="288"/>
      <c r="D1099" s="286"/>
      <c r="E1099" s="286"/>
      <c r="F1099" s="286"/>
      <c r="G1099" s="286"/>
    </row>
    <row r="1100" spans="2:7">
      <c r="B1100" s="288"/>
      <c r="C1100" s="288"/>
      <c r="D1100" s="286"/>
      <c r="E1100" s="286"/>
      <c r="F1100" s="286"/>
      <c r="G1100" s="286"/>
    </row>
    <row r="1101" spans="2:7">
      <c r="B1101" s="288"/>
      <c r="C1101" s="288"/>
      <c r="D1101" s="286"/>
      <c r="E1101" s="286"/>
      <c r="F1101" s="286"/>
      <c r="G1101" s="286"/>
    </row>
    <row r="1102" spans="2:7">
      <c r="B1102" s="288"/>
      <c r="C1102" s="288"/>
      <c r="D1102" s="286"/>
      <c r="E1102" s="286"/>
      <c r="F1102" s="286"/>
      <c r="G1102" s="286"/>
    </row>
    <row r="1103" spans="2:7">
      <c r="B1103" s="288"/>
      <c r="C1103" s="288"/>
      <c r="D1103" s="286"/>
      <c r="E1103" s="286"/>
      <c r="F1103" s="286"/>
      <c r="G1103" s="286"/>
    </row>
    <row r="1104" spans="2:7">
      <c r="B1104" s="288"/>
      <c r="C1104" s="288"/>
      <c r="D1104" s="286"/>
      <c r="E1104" s="286"/>
      <c r="F1104" s="286"/>
      <c r="G1104" s="286"/>
    </row>
    <row r="1105" spans="2:7">
      <c r="B1105" s="288"/>
      <c r="C1105" s="288"/>
      <c r="D1105" s="286"/>
      <c r="E1105" s="286"/>
      <c r="F1105" s="286"/>
      <c r="G1105" s="286"/>
    </row>
    <row r="1106" spans="2:7">
      <c r="B1106" s="288"/>
      <c r="C1106" s="288"/>
      <c r="D1106" s="286"/>
      <c r="E1106" s="286"/>
      <c r="F1106" s="286"/>
      <c r="G1106" s="286"/>
    </row>
    <row r="1107" spans="2:7">
      <c r="B1107" s="288"/>
      <c r="C1107" s="288"/>
      <c r="D1107" s="286"/>
      <c r="E1107" s="286"/>
      <c r="F1107" s="286"/>
      <c r="G1107" s="286"/>
    </row>
    <row r="1108" spans="2:7">
      <c r="B1108" s="288"/>
      <c r="C1108" s="288"/>
      <c r="D1108" s="286"/>
      <c r="E1108" s="286"/>
      <c r="F1108" s="286"/>
      <c r="G1108" s="286"/>
    </row>
    <row r="1109" spans="2:7">
      <c r="B1109" s="288"/>
      <c r="C1109" s="288"/>
      <c r="D1109" s="286"/>
      <c r="E1109" s="286"/>
      <c r="F1109" s="286"/>
      <c r="G1109" s="286"/>
    </row>
    <row r="1110" spans="2:7">
      <c r="B1110" s="288"/>
      <c r="C1110" s="288"/>
      <c r="D1110" s="286"/>
      <c r="E1110" s="286"/>
      <c r="F1110" s="286"/>
      <c r="G1110" s="286"/>
    </row>
    <row r="1111" spans="2:7">
      <c r="B1111" s="288"/>
      <c r="C1111" s="288"/>
      <c r="D1111" s="286"/>
      <c r="E1111" s="286"/>
      <c r="F1111" s="286"/>
      <c r="G1111" s="286"/>
    </row>
    <row r="1112" spans="2:7">
      <c r="B1112" s="288"/>
      <c r="C1112" s="288"/>
      <c r="D1112" s="286"/>
      <c r="E1112" s="286"/>
      <c r="F1112" s="286"/>
      <c r="G1112" s="286"/>
    </row>
    <row r="1113" spans="2:7">
      <c r="B1113" s="288"/>
      <c r="C1113" s="288"/>
      <c r="D1113" s="286"/>
      <c r="E1113" s="286"/>
      <c r="F1113" s="286"/>
      <c r="G1113" s="286"/>
    </row>
    <row r="1114" spans="2:7">
      <c r="B1114" s="288"/>
      <c r="C1114" s="288"/>
      <c r="D1114" s="286"/>
      <c r="E1114" s="286"/>
      <c r="F1114" s="286"/>
      <c r="G1114" s="286"/>
    </row>
    <row r="1115" spans="2:7">
      <c r="B1115" s="288"/>
      <c r="C1115" s="288"/>
      <c r="D1115" s="286"/>
      <c r="E1115" s="286"/>
      <c r="F1115" s="286"/>
      <c r="G1115" s="286"/>
    </row>
    <row r="1116" spans="2:7">
      <c r="B1116" s="288"/>
      <c r="C1116" s="288"/>
      <c r="D1116" s="286"/>
      <c r="E1116" s="286"/>
      <c r="F1116" s="286"/>
      <c r="G1116" s="286"/>
    </row>
    <row r="1117" spans="2:7">
      <c r="B1117" s="288"/>
      <c r="C1117" s="288"/>
      <c r="D1117" s="286"/>
      <c r="E1117" s="286"/>
      <c r="F1117" s="286"/>
      <c r="G1117" s="286"/>
    </row>
    <row r="1118" spans="2:7">
      <c r="B1118" s="288"/>
      <c r="C1118" s="288"/>
      <c r="D1118" s="286"/>
      <c r="E1118" s="286"/>
      <c r="F1118" s="286"/>
      <c r="G1118" s="286"/>
    </row>
    <row r="1119" spans="2:7">
      <c r="B1119" s="288"/>
      <c r="C1119" s="288"/>
      <c r="D1119" s="286"/>
      <c r="E1119" s="286"/>
      <c r="F1119" s="286"/>
      <c r="G1119" s="286"/>
    </row>
    <row r="1120" spans="2:7">
      <c r="B1120" s="288"/>
      <c r="C1120" s="288"/>
      <c r="D1120" s="286"/>
      <c r="E1120" s="286"/>
      <c r="F1120" s="286"/>
      <c r="G1120" s="286"/>
    </row>
    <row r="1121" spans="2:7">
      <c r="B1121" s="288"/>
      <c r="C1121" s="288"/>
      <c r="D1121" s="286"/>
      <c r="E1121" s="286"/>
      <c r="F1121" s="286"/>
      <c r="G1121" s="286"/>
    </row>
    <row r="1122" spans="2:7">
      <c r="B1122" s="288"/>
      <c r="C1122" s="288"/>
      <c r="D1122" s="286"/>
      <c r="E1122" s="286"/>
      <c r="F1122" s="286"/>
      <c r="G1122" s="286"/>
    </row>
    <row r="1123" spans="2:7">
      <c r="B1123" s="288"/>
      <c r="C1123" s="288"/>
      <c r="D1123" s="286"/>
      <c r="E1123" s="286"/>
      <c r="F1123" s="286"/>
      <c r="G1123" s="286"/>
    </row>
    <row r="1124" spans="2:7">
      <c r="B1124" s="288"/>
      <c r="C1124" s="288"/>
      <c r="D1124" s="286"/>
      <c r="E1124" s="286"/>
      <c r="F1124" s="286"/>
      <c r="G1124" s="286"/>
    </row>
    <row r="1125" spans="2:7">
      <c r="B1125" s="288"/>
      <c r="C1125" s="288"/>
      <c r="D1125" s="286"/>
      <c r="E1125" s="286"/>
      <c r="F1125" s="286"/>
      <c r="G1125" s="286"/>
    </row>
    <row r="1126" spans="2:7">
      <c r="B1126" s="288"/>
      <c r="C1126" s="288"/>
      <c r="D1126" s="286"/>
      <c r="E1126" s="286"/>
      <c r="F1126" s="286"/>
      <c r="G1126" s="286"/>
    </row>
    <row r="1127" spans="2:7">
      <c r="B1127" s="288"/>
      <c r="C1127" s="288"/>
      <c r="D1127" s="286"/>
      <c r="E1127" s="286"/>
      <c r="F1127" s="286"/>
      <c r="G1127" s="286"/>
    </row>
    <row r="1128" spans="2:7">
      <c r="B1128" s="288"/>
      <c r="C1128" s="288"/>
      <c r="D1128" s="286"/>
      <c r="E1128" s="286"/>
      <c r="F1128" s="286"/>
      <c r="G1128" s="286"/>
    </row>
    <row r="1129" spans="2:7">
      <c r="B1129" s="288"/>
      <c r="C1129" s="288"/>
      <c r="D1129" s="286"/>
      <c r="E1129" s="286"/>
      <c r="F1129" s="286"/>
      <c r="G1129" s="286"/>
    </row>
    <row r="1130" spans="2:7">
      <c r="B1130" s="288"/>
      <c r="C1130" s="288"/>
      <c r="D1130" s="286"/>
      <c r="E1130" s="286"/>
      <c r="F1130" s="286"/>
      <c r="G1130" s="286"/>
    </row>
    <row r="1131" spans="2:7">
      <c r="B1131" s="288"/>
      <c r="C1131" s="288"/>
      <c r="D1131" s="286"/>
      <c r="E1131" s="286"/>
      <c r="F1131" s="286"/>
      <c r="G1131" s="286"/>
    </row>
    <row r="1132" spans="2:7">
      <c r="B1132" s="288"/>
      <c r="C1132" s="288"/>
      <c r="D1132" s="286"/>
      <c r="E1132" s="286"/>
      <c r="F1132" s="286"/>
      <c r="G1132" s="286"/>
    </row>
    <row r="1133" spans="2:7">
      <c r="B1133" s="288"/>
      <c r="C1133" s="288"/>
      <c r="D1133" s="286"/>
      <c r="E1133" s="286"/>
      <c r="F1133" s="286"/>
      <c r="G1133" s="286"/>
    </row>
    <row r="1134" spans="2:7">
      <c r="B1134" s="288"/>
      <c r="C1134" s="288"/>
      <c r="D1134" s="286"/>
      <c r="E1134" s="286"/>
      <c r="F1134" s="286"/>
      <c r="G1134" s="286"/>
    </row>
    <row r="1135" spans="2:7">
      <c r="B1135" s="288"/>
      <c r="C1135" s="288"/>
      <c r="D1135" s="286"/>
      <c r="E1135" s="286"/>
      <c r="F1135" s="286"/>
      <c r="G1135" s="286"/>
    </row>
    <row r="1136" spans="2:7">
      <c r="B1136" s="288"/>
      <c r="C1136" s="288"/>
      <c r="D1136" s="286"/>
      <c r="E1136" s="286"/>
      <c r="F1136" s="286"/>
      <c r="G1136" s="286"/>
    </row>
    <row r="1137" spans="2:7">
      <c r="B1137" s="288"/>
      <c r="C1137" s="288"/>
      <c r="D1137" s="286"/>
      <c r="E1137" s="286"/>
      <c r="F1137" s="286"/>
      <c r="G1137" s="286"/>
    </row>
    <row r="1138" spans="2:7">
      <c r="B1138" s="288"/>
      <c r="C1138" s="288"/>
      <c r="D1138" s="286"/>
      <c r="E1138" s="286"/>
      <c r="F1138" s="286"/>
      <c r="G1138" s="286"/>
    </row>
    <row r="1139" spans="2:7">
      <c r="B1139" s="288"/>
      <c r="C1139" s="288"/>
      <c r="D1139" s="286"/>
      <c r="E1139" s="286"/>
      <c r="F1139" s="286"/>
      <c r="G1139" s="286"/>
    </row>
    <row r="1140" spans="2:7">
      <c r="B1140" s="288"/>
      <c r="C1140" s="288"/>
      <c r="D1140" s="286"/>
      <c r="E1140" s="286"/>
      <c r="F1140" s="286"/>
      <c r="G1140" s="286"/>
    </row>
    <row r="1141" spans="2:7">
      <c r="B1141" s="288"/>
      <c r="C1141" s="288"/>
      <c r="D1141" s="286"/>
      <c r="E1141" s="286"/>
      <c r="F1141" s="286"/>
      <c r="G1141" s="286"/>
    </row>
    <row r="1142" spans="2:7">
      <c r="B1142" s="288"/>
      <c r="C1142" s="288"/>
      <c r="D1142" s="286"/>
      <c r="E1142" s="286"/>
      <c r="F1142" s="286"/>
      <c r="G1142" s="286"/>
    </row>
    <row r="1143" spans="2:7">
      <c r="B1143" s="288"/>
      <c r="C1143" s="288"/>
      <c r="D1143" s="286"/>
      <c r="E1143" s="286"/>
      <c r="F1143" s="286"/>
      <c r="G1143" s="286"/>
    </row>
    <row r="1144" spans="2:7">
      <c r="B1144" s="288"/>
      <c r="C1144" s="288"/>
      <c r="D1144" s="286"/>
      <c r="E1144" s="286"/>
      <c r="F1144" s="286"/>
      <c r="G1144" s="286"/>
    </row>
    <row r="1145" spans="2:7">
      <c r="B1145" s="288"/>
      <c r="C1145" s="288"/>
      <c r="D1145" s="286"/>
      <c r="E1145" s="286"/>
      <c r="F1145" s="286"/>
      <c r="G1145" s="286"/>
    </row>
    <row r="1146" spans="2:7">
      <c r="B1146" s="288"/>
      <c r="C1146" s="288"/>
      <c r="D1146" s="286"/>
      <c r="E1146" s="286"/>
      <c r="F1146" s="286"/>
      <c r="G1146" s="286"/>
    </row>
    <row r="1147" spans="2:7">
      <c r="B1147" s="288"/>
      <c r="C1147" s="288"/>
      <c r="D1147" s="286"/>
      <c r="E1147" s="286"/>
      <c r="F1147" s="286"/>
      <c r="G1147" s="286"/>
    </row>
    <row r="1148" spans="2:7">
      <c r="B1148" s="288"/>
      <c r="C1148" s="288"/>
      <c r="D1148" s="286"/>
      <c r="E1148" s="286"/>
      <c r="F1148" s="286"/>
      <c r="G1148" s="286"/>
    </row>
    <row r="1149" spans="2:7">
      <c r="B1149" s="288"/>
      <c r="C1149" s="288"/>
      <c r="D1149" s="286"/>
      <c r="E1149" s="286"/>
      <c r="F1149" s="286"/>
      <c r="G1149" s="286"/>
    </row>
    <row r="1150" spans="2:7">
      <c r="B1150" s="288"/>
      <c r="C1150" s="288"/>
      <c r="D1150" s="286"/>
      <c r="E1150" s="286"/>
      <c r="F1150" s="286"/>
      <c r="G1150" s="286"/>
    </row>
    <row r="1151" spans="2:7">
      <c r="B1151" s="288"/>
      <c r="C1151" s="288"/>
      <c r="D1151" s="286"/>
      <c r="E1151" s="286"/>
      <c r="F1151" s="286"/>
      <c r="G1151" s="286"/>
    </row>
    <row r="1152" spans="2:7">
      <c r="B1152" s="288"/>
      <c r="C1152" s="288"/>
      <c r="D1152" s="286"/>
      <c r="E1152" s="286"/>
      <c r="F1152" s="286"/>
      <c r="G1152" s="286"/>
    </row>
    <row r="1153" spans="2:7">
      <c r="B1153" s="288"/>
      <c r="C1153" s="288"/>
      <c r="D1153" s="286"/>
      <c r="E1153" s="286"/>
      <c r="F1153" s="286"/>
      <c r="G1153" s="286"/>
    </row>
    <row r="1154" spans="2:7">
      <c r="B1154" s="288"/>
      <c r="C1154" s="288"/>
      <c r="D1154" s="286"/>
      <c r="E1154" s="286"/>
      <c r="F1154" s="286"/>
      <c r="G1154" s="286"/>
    </row>
    <row r="1155" spans="2:7">
      <c r="B1155" s="288"/>
      <c r="C1155" s="288"/>
      <c r="D1155" s="286"/>
      <c r="E1155" s="286"/>
      <c r="F1155" s="286"/>
      <c r="G1155" s="286"/>
    </row>
    <row r="1156" spans="2:7">
      <c r="B1156" s="288"/>
      <c r="C1156" s="288"/>
      <c r="D1156" s="286"/>
      <c r="E1156" s="286"/>
      <c r="F1156" s="286"/>
      <c r="G1156" s="286"/>
    </row>
    <row r="1157" spans="2:7">
      <c r="B1157" s="288"/>
      <c r="C1157" s="288"/>
      <c r="D1157" s="286"/>
      <c r="E1157" s="286"/>
      <c r="F1157" s="286"/>
      <c r="G1157" s="286"/>
    </row>
    <row r="1158" spans="2:7">
      <c r="B1158" s="288"/>
      <c r="C1158" s="288"/>
      <c r="D1158" s="286"/>
      <c r="E1158" s="286"/>
      <c r="F1158" s="286"/>
      <c r="G1158" s="286"/>
    </row>
    <row r="1159" spans="2:7">
      <c r="B1159" s="288"/>
      <c r="C1159" s="288"/>
      <c r="D1159" s="286"/>
      <c r="E1159" s="286"/>
      <c r="F1159" s="286"/>
      <c r="G1159" s="286"/>
    </row>
    <row r="1160" spans="2:7">
      <c r="B1160" s="288"/>
      <c r="C1160" s="288"/>
      <c r="D1160" s="286"/>
      <c r="E1160" s="286"/>
      <c r="F1160" s="286"/>
      <c r="G1160" s="286"/>
    </row>
    <row r="1161" spans="2:7">
      <c r="B1161" s="288"/>
      <c r="C1161" s="288"/>
      <c r="D1161" s="286"/>
      <c r="E1161" s="286"/>
      <c r="F1161" s="286"/>
      <c r="G1161" s="286"/>
    </row>
    <row r="1162" spans="2:7">
      <c r="B1162" s="288"/>
      <c r="C1162" s="288"/>
      <c r="D1162" s="286"/>
      <c r="E1162" s="286"/>
      <c r="F1162" s="286"/>
      <c r="G1162" s="286"/>
    </row>
    <row r="1163" spans="2:7">
      <c r="B1163" s="288"/>
      <c r="C1163" s="288"/>
      <c r="D1163" s="286"/>
      <c r="E1163" s="286"/>
      <c r="F1163" s="286"/>
      <c r="G1163" s="286"/>
    </row>
    <row r="1164" spans="2:7">
      <c r="B1164" s="288"/>
      <c r="C1164" s="288"/>
      <c r="D1164" s="286"/>
      <c r="E1164" s="286"/>
      <c r="F1164" s="286"/>
      <c r="G1164" s="286"/>
    </row>
    <row r="1165" spans="2:7">
      <c r="B1165" s="288"/>
      <c r="C1165" s="288"/>
      <c r="D1165" s="286"/>
      <c r="E1165" s="286"/>
      <c r="F1165" s="286"/>
      <c r="G1165" s="286"/>
    </row>
    <row r="1166" spans="2:7">
      <c r="B1166" s="288"/>
      <c r="C1166" s="288"/>
      <c r="D1166" s="286"/>
      <c r="E1166" s="286"/>
      <c r="F1166" s="286"/>
      <c r="G1166" s="286"/>
    </row>
    <row r="1167" spans="2:7">
      <c r="B1167" s="288"/>
      <c r="C1167" s="288"/>
      <c r="D1167" s="286"/>
      <c r="E1167" s="286"/>
      <c r="F1167" s="286"/>
      <c r="G1167" s="286"/>
    </row>
    <row r="1168" spans="2:7">
      <c r="B1168" s="288"/>
      <c r="C1168" s="288"/>
      <c r="D1168" s="286"/>
      <c r="E1168" s="286"/>
      <c r="F1168" s="286"/>
      <c r="G1168" s="286"/>
    </row>
    <row r="1169" spans="2:7">
      <c r="B1169" s="288"/>
      <c r="C1169" s="288"/>
      <c r="D1169" s="286"/>
      <c r="E1169" s="286"/>
      <c r="F1169" s="286"/>
      <c r="G1169" s="286"/>
    </row>
    <row r="1170" spans="2:7">
      <c r="B1170" s="288"/>
      <c r="C1170" s="288"/>
      <c r="D1170" s="286"/>
      <c r="E1170" s="286"/>
      <c r="F1170" s="286"/>
      <c r="G1170" s="286"/>
    </row>
    <row r="1171" spans="2:7">
      <c r="B1171" s="288"/>
      <c r="C1171" s="288"/>
      <c r="D1171" s="286"/>
      <c r="E1171" s="286"/>
      <c r="F1171" s="286"/>
      <c r="G1171" s="286"/>
    </row>
    <row r="1172" spans="2:7">
      <c r="B1172" s="288"/>
      <c r="C1172" s="288"/>
      <c r="D1172" s="286"/>
      <c r="E1172" s="286"/>
      <c r="F1172" s="286"/>
      <c r="G1172" s="286"/>
    </row>
    <row r="1173" spans="2:7">
      <c r="B1173" s="288"/>
      <c r="C1173" s="288"/>
      <c r="D1173" s="286"/>
      <c r="E1173" s="286"/>
      <c r="F1173" s="286"/>
      <c r="G1173" s="286"/>
    </row>
    <row r="1174" spans="2:7">
      <c r="B1174" s="288"/>
      <c r="C1174" s="288"/>
      <c r="D1174" s="286"/>
      <c r="E1174" s="286"/>
      <c r="F1174" s="286"/>
      <c r="G1174" s="286"/>
    </row>
    <row r="1175" spans="2:7">
      <c r="B1175" s="288"/>
      <c r="C1175" s="288"/>
      <c r="D1175" s="286"/>
      <c r="E1175" s="286"/>
      <c r="F1175" s="286"/>
      <c r="G1175" s="286"/>
    </row>
    <row r="1176" spans="2:7">
      <c r="B1176" s="288"/>
      <c r="C1176" s="288"/>
      <c r="D1176" s="286"/>
      <c r="E1176" s="286"/>
      <c r="F1176" s="286"/>
      <c r="G1176" s="286"/>
    </row>
    <row r="1177" spans="2:7">
      <c r="B1177" s="288"/>
      <c r="C1177" s="288"/>
      <c r="D1177" s="286"/>
      <c r="E1177" s="286"/>
      <c r="F1177" s="286"/>
      <c r="G1177" s="286"/>
    </row>
    <row r="1178" spans="2:7">
      <c r="B1178" s="288"/>
      <c r="C1178" s="288"/>
      <c r="D1178" s="286"/>
      <c r="E1178" s="286"/>
      <c r="F1178" s="286"/>
      <c r="G1178" s="286"/>
    </row>
    <row r="1179" spans="2:7">
      <c r="B1179" s="288"/>
      <c r="C1179" s="288"/>
      <c r="D1179" s="286"/>
      <c r="E1179" s="286"/>
      <c r="F1179" s="286"/>
      <c r="G1179" s="286"/>
    </row>
    <row r="1180" spans="2:7">
      <c r="B1180" s="288"/>
      <c r="C1180" s="288"/>
      <c r="D1180" s="286"/>
      <c r="E1180" s="286"/>
      <c r="F1180" s="286"/>
      <c r="G1180" s="286"/>
    </row>
    <row r="1181" spans="2:7">
      <c r="B1181" s="288"/>
      <c r="C1181" s="288"/>
      <c r="D1181" s="286"/>
      <c r="E1181" s="286"/>
      <c r="F1181" s="286"/>
      <c r="G1181" s="286"/>
    </row>
    <row r="1182" spans="2:7">
      <c r="B1182" s="288"/>
      <c r="C1182" s="288"/>
      <c r="D1182" s="286"/>
      <c r="E1182" s="286"/>
      <c r="F1182" s="286"/>
      <c r="G1182" s="286"/>
    </row>
    <row r="1183" spans="2:7">
      <c r="B1183" s="288"/>
      <c r="C1183" s="288"/>
      <c r="D1183" s="286"/>
      <c r="E1183" s="286"/>
      <c r="F1183" s="286"/>
      <c r="G1183" s="286"/>
    </row>
  </sheetData>
  <mergeCells count="4">
    <mergeCell ref="C2:C3"/>
    <mergeCell ref="B2:B3"/>
    <mergeCell ref="D2:E2"/>
    <mergeCell ref="F2:G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0000"/>
  </sheetPr>
  <dimension ref="B1:C701"/>
  <sheetViews>
    <sheetView workbookViewId="0">
      <selection activeCell="B294" sqref="B294"/>
    </sheetView>
  </sheetViews>
  <sheetFormatPr defaultRowHeight="15"/>
  <cols>
    <col min="1" max="1" width="1.5703125" style="192" customWidth="1"/>
    <col min="2" max="2" width="21.42578125" style="219" bestFit="1" customWidth="1"/>
    <col min="3" max="3" width="7" style="219" bestFit="1" customWidth="1"/>
    <col min="4" max="4" width="25" style="192" customWidth="1"/>
    <col min="5" max="5" width="20" style="192" customWidth="1"/>
    <col min="6" max="6" width="15" style="192" customWidth="1"/>
    <col min="7" max="7" width="50" style="192" customWidth="1"/>
    <col min="8" max="8" width="20" style="192" customWidth="1"/>
    <col min="9" max="9" width="15" style="192" customWidth="1"/>
    <col min="10" max="16384" width="9.140625" style="192"/>
  </cols>
  <sheetData>
    <row r="1" spans="2:3">
      <c r="B1" s="218" t="s">
        <v>243</v>
      </c>
      <c r="C1" s="218" t="s">
        <v>285</v>
      </c>
    </row>
    <row r="2" spans="2:3" hidden="1">
      <c r="B2" s="266" t="s">
        <v>214</v>
      </c>
      <c r="C2" s="269">
        <v>0</v>
      </c>
    </row>
    <row r="3" spans="2:3" hidden="1">
      <c r="B3" s="266" t="s">
        <v>417</v>
      </c>
      <c r="C3" s="269">
        <v>0</v>
      </c>
    </row>
    <row r="4" spans="2:3" hidden="1">
      <c r="B4" s="266" t="s">
        <v>111</v>
      </c>
      <c r="C4" s="269">
        <v>0</v>
      </c>
    </row>
    <row r="5" spans="2:3" hidden="1">
      <c r="B5" s="266" t="s">
        <v>418</v>
      </c>
      <c r="C5" s="269">
        <v>0</v>
      </c>
    </row>
    <row r="6" spans="2:3" hidden="1">
      <c r="B6" s="266" t="s">
        <v>108</v>
      </c>
      <c r="C6" s="269">
        <v>1484</v>
      </c>
    </row>
    <row r="7" spans="2:3" hidden="1">
      <c r="B7" s="266" t="s">
        <v>184</v>
      </c>
      <c r="C7" s="269">
        <v>18362</v>
      </c>
    </row>
    <row r="8" spans="2:3" hidden="1">
      <c r="B8" s="266" t="s">
        <v>213</v>
      </c>
      <c r="C8" s="269">
        <v>0</v>
      </c>
    </row>
    <row r="9" spans="2:3" hidden="1">
      <c r="B9" s="266" t="s">
        <v>419</v>
      </c>
      <c r="C9" s="269">
        <v>5051</v>
      </c>
    </row>
    <row r="10" spans="2:3" hidden="1">
      <c r="B10" s="266" t="s">
        <v>420</v>
      </c>
      <c r="C10" s="269">
        <v>0</v>
      </c>
    </row>
    <row r="11" spans="2:3" hidden="1">
      <c r="B11" s="266" t="s">
        <v>185</v>
      </c>
      <c r="C11" s="269">
        <v>0</v>
      </c>
    </row>
    <row r="12" spans="2:3" hidden="1">
      <c r="B12" s="266" t="s">
        <v>171</v>
      </c>
      <c r="C12" s="269">
        <v>693</v>
      </c>
    </row>
    <row r="13" spans="2:3" hidden="1">
      <c r="B13" s="266" t="s">
        <v>421</v>
      </c>
      <c r="C13" s="269">
        <v>77</v>
      </c>
    </row>
    <row r="14" spans="2:3" hidden="1">
      <c r="B14" s="266" t="s">
        <v>250</v>
      </c>
      <c r="C14" s="269">
        <v>0</v>
      </c>
    </row>
    <row r="15" spans="2:3" hidden="1">
      <c r="B15" s="266" t="s">
        <v>422</v>
      </c>
      <c r="C15" s="269">
        <v>0</v>
      </c>
    </row>
    <row r="16" spans="2:3" hidden="1">
      <c r="B16" s="266" t="s">
        <v>423</v>
      </c>
      <c r="C16" s="269">
        <v>0</v>
      </c>
    </row>
    <row r="17" spans="2:3" hidden="1">
      <c r="B17" s="266" t="s">
        <v>424</v>
      </c>
      <c r="C17" s="269">
        <v>0</v>
      </c>
    </row>
    <row r="18" spans="2:3" hidden="1">
      <c r="B18" s="266" t="s">
        <v>44</v>
      </c>
      <c r="C18" s="269">
        <v>16154</v>
      </c>
    </row>
    <row r="19" spans="2:3" hidden="1">
      <c r="B19" s="266" t="s">
        <v>425</v>
      </c>
      <c r="C19" s="269">
        <v>0</v>
      </c>
    </row>
    <row r="20" spans="2:3" hidden="1">
      <c r="B20" s="266" t="s">
        <v>426</v>
      </c>
      <c r="C20" s="269">
        <v>0</v>
      </c>
    </row>
    <row r="21" spans="2:3" hidden="1">
      <c r="B21" s="266" t="s">
        <v>39</v>
      </c>
      <c r="C21" s="269">
        <v>0</v>
      </c>
    </row>
    <row r="22" spans="2:3" hidden="1">
      <c r="B22" s="266" t="s">
        <v>427</v>
      </c>
      <c r="C22" s="269">
        <v>0</v>
      </c>
    </row>
    <row r="23" spans="2:3" hidden="1">
      <c r="B23" s="266" t="s">
        <v>187</v>
      </c>
      <c r="C23" s="269">
        <v>315</v>
      </c>
    </row>
    <row r="24" spans="2:3" hidden="1">
      <c r="B24" s="266" t="s">
        <v>172</v>
      </c>
      <c r="C24" s="269">
        <v>0</v>
      </c>
    </row>
    <row r="25" spans="2:3" hidden="1">
      <c r="B25" s="266" t="s">
        <v>189</v>
      </c>
      <c r="C25" s="269">
        <v>1697</v>
      </c>
    </row>
    <row r="26" spans="2:3" hidden="1">
      <c r="B26" s="266" t="s">
        <v>190</v>
      </c>
      <c r="C26" s="269">
        <v>1876</v>
      </c>
    </row>
    <row r="27" spans="2:3" hidden="1">
      <c r="B27" s="266" t="s">
        <v>104</v>
      </c>
      <c r="C27" s="269">
        <v>2375</v>
      </c>
    </row>
    <row r="28" spans="2:3" hidden="1">
      <c r="B28" s="266" t="s">
        <v>106</v>
      </c>
      <c r="C28" s="269">
        <v>2628</v>
      </c>
    </row>
    <row r="29" spans="2:3" hidden="1">
      <c r="B29" s="266" t="s">
        <v>253</v>
      </c>
      <c r="C29" s="269">
        <v>269</v>
      </c>
    </row>
    <row r="30" spans="2:3" hidden="1">
      <c r="B30" s="266" t="s">
        <v>254</v>
      </c>
      <c r="C30" s="269">
        <v>33</v>
      </c>
    </row>
    <row r="31" spans="2:3" hidden="1">
      <c r="B31" s="266" t="s">
        <v>428</v>
      </c>
      <c r="C31" s="269">
        <v>0</v>
      </c>
    </row>
    <row r="32" spans="2:3" hidden="1">
      <c r="B32" s="266" t="s">
        <v>102</v>
      </c>
      <c r="C32" s="269">
        <v>0</v>
      </c>
    </row>
    <row r="33" spans="2:3" hidden="1">
      <c r="B33" s="266" t="s">
        <v>115</v>
      </c>
      <c r="C33" s="269">
        <v>0</v>
      </c>
    </row>
    <row r="34" spans="2:3" hidden="1">
      <c r="B34" s="266" t="s">
        <v>429</v>
      </c>
      <c r="C34" s="269">
        <v>643</v>
      </c>
    </row>
    <row r="35" spans="2:3" hidden="1">
      <c r="B35" s="266" t="s">
        <v>117</v>
      </c>
      <c r="C35" s="269">
        <v>0</v>
      </c>
    </row>
    <row r="36" spans="2:3" hidden="1">
      <c r="B36" s="266" t="s">
        <v>430</v>
      </c>
      <c r="C36" s="269">
        <v>0</v>
      </c>
    </row>
    <row r="37" spans="2:3" hidden="1">
      <c r="B37" s="266" t="s">
        <v>4</v>
      </c>
      <c r="C37" s="269">
        <v>11842</v>
      </c>
    </row>
    <row r="38" spans="2:3" hidden="1">
      <c r="B38" s="266" t="s">
        <v>431</v>
      </c>
      <c r="C38" s="269">
        <v>3550</v>
      </c>
    </row>
    <row r="39" spans="2:3" hidden="1">
      <c r="B39" s="267" t="s">
        <v>432</v>
      </c>
      <c r="C39" s="269">
        <v>0</v>
      </c>
    </row>
    <row r="40" spans="2:3" hidden="1">
      <c r="B40" s="266" t="s">
        <v>433</v>
      </c>
      <c r="C40" s="269">
        <v>0</v>
      </c>
    </row>
    <row r="41" spans="2:3" hidden="1">
      <c r="B41" s="266" t="s">
        <v>434</v>
      </c>
      <c r="C41" s="269">
        <v>220</v>
      </c>
    </row>
    <row r="42" spans="2:3" hidden="1">
      <c r="B42" s="266" t="s">
        <v>5</v>
      </c>
      <c r="C42" s="269">
        <v>627</v>
      </c>
    </row>
    <row r="43" spans="2:3" hidden="1">
      <c r="B43" s="266" t="s">
        <v>25</v>
      </c>
      <c r="C43" s="269">
        <v>178</v>
      </c>
    </row>
    <row r="44" spans="2:3" hidden="1">
      <c r="B44" s="266" t="s">
        <v>96</v>
      </c>
      <c r="C44" s="269">
        <v>247</v>
      </c>
    </row>
    <row r="45" spans="2:3" hidden="1">
      <c r="B45" s="266" t="s">
        <v>315</v>
      </c>
      <c r="C45" s="269">
        <v>64</v>
      </c>
    </row>
    <row r="46" spans="2:3" hidden="1">
      <c r="B46" s="266" t="s">
        <v>435</v>
      </c>
      <c r="C46" s="269">
        <v>0</v>
      </c>
    </row>
    <row r="47" spans="2:3" hidden="1">
      <c r="B47" s="266" t="s">
        <v>436</v>
      </c>
      <c r="C47" s="269">
        <v>0</v>
      </c>
    </row>
    <row r="48" spans="2:3" hidden="1">
      <c r="B48" s="266" t="s">
        <v>437</v>
      </c>
      <c r="C48" s="269">
        <v>0</v>
      </c>
    </row>
    <row r="49" spans="2:3" hidden="1">
      <c r="B49" s="266" t="s">
        <v>401</v>
      </c>
      <c r="C49" s="269">
        <v>5831</v>
      </c>
    </row>
    <row r="50" spans="2:3" hidden="1">
      <c r="B50" s="266" t="s">
        <v>438</v>
      </c>
      <c r="C50" s="269">
        <v>0</v>
      </c>
    </row>
    <row r="51" spans="2:3" hidden="1">
      <c r="B51" s="266" t="s">
        <v>439</v>
      </c>
      <c r="C51" s="269">
        <v>0</v>
      </c>
    </row>
    <row r="52" spans="2:3" hidden="1">
      <c r="B52" s="266" t="s">
        <v>440</v>
      </c>
      <c r="C52" s="269">
        <v>0</v>
      </c>
    </row>
    <row r="53" spans="2:3" hidden="1">
      <c r="B53" s="266" t="s">
        <v>441</v>
      </c>
      <c r="C53" s="269">
        <v>0</v>
      </c>
    </row>
    <row r="54" spans="2:3" hidden="1">
      <c r="B54" s="266" t="s">
        <v>442</v>
      </c>
      <c r="C54" s="269">
        <v>0</v>
      </c>
    </row>
    <row r="55" spans="2:3" hidden="1">
      <c r="B55" s="266" t="s">
        <v>443</v>
      </c>
      <c r="C55" s="269">
        <v>0</v>
      </c>
    </row>
    <row r="56" spans="2:3" hidden="1">
      <c r="B56" s="266" t="s">
        <v>444</v>
      </c>
      <c r="C56" s="269">
        <v>0</v>
      </c>
    </row>
    <row r="57" spans="2:3" hidden="1">
      <c r="B57" s="266" t="s">
        <v>445</v>
      </c>
      <c r="C57" s="269">
        <v>0</v>
      </c>
    </row>
    <row r="58" spans="2:3" hidden="1">
      <c r="B58" s="266" t="s">
        <v>446</v>
      </c>
      <c r="C58" s="269">
        <v>0</v>
      </c>
    </row>
    <row r="59" spans="2:3" hidden="1">
      <c r="B59" s="266" t="s">
        <v>447</v>
      </c>
      <c r="C59" s="269">
        <v>0</v>
      </c>
    </row>
    <row r="60" spans="2:3" hidden="1">
      <c r="B60" s="266" t="s">
        <v>448</v>
      </c>
      <c r="C60" s="269">
        <v>0</v>
      </c>
    </row>
    <row r="61" spans="2:3" hidden="1">
      <c r="B61" s="266" t="s">
        <v>449</v>
      </c>
      <c r="C61" s="269">
        <v>0</v>
      </c>
    </row>
    <row r="62" spans="2:3" hidden="1">
      <c r="B62" s="266" t="s">
        <v>450</v>
      </c>
      <c r="C62" s="269">
        <v>0</v>
      </c>
    </row>
    <row r="63" spans="2:3" hidden="1">
      <c r="B63" s="266" t="s">
        <v>451</v>
      </c>
      <c r="C63" s="269">
        <v>0</v>
      </c>
    </row>
    <row r="64" spans="2:3" hidden="1">
      <c r="B64" s="266" t="s">
        <v>452</v>
      </c>
      <c r="C64" s="269">
        <v>0</v>
      </c>
    </row>
    <row r="65" spans="2:3" hidden="1">
      <c r="B65" s="266" t="s">
        <v>453</v>
      </c>
      <c r="C65" s="269">
        <v>540</v>
      </c>
    </row>
    <row r="66" spans="2:3" hidden="1">
      <c r="B66" s="266" t="s">
        <v>454</v>
      </c>
      <c r="C66" s="269">
        <v>0</v>
      </c>
    </row>
    <row r="67" spans="2:3" hidden="1">
      <c r="B67" s="266" t="s">
        <v>455</v>
      </c>
      <c r="C67" s="269">
        <v>0</v>
      </c>
    </row>
    <row r="68" spans="2:3" hidden="1">
      <c r="B68" s="266" t="s">
        <v>456</v>
      </c>
      <c r="C68" s="269">
        <v>0</v>
      </c>
    </row>
    <row r="69" spans="2:3" hidden="1">
      <c r="B69" s="266" t="s">
        <v>457</v>
      </c>
      <c r="C69" s="269">
        <v>0</v>
      </c>
    </row>
    <row r="70" spans="2:3" hidden="1">
      <c r="B70" s="266" t="s">
        <v>458</v>
      </c>
      <c r="C70" s="269">
        <v>0</v>
      </c>
    </row>
    <row r="71" spans="2:3" hidden="1">
      <c r="B71" s="266" t="s">
        <v>459</v>
      </c>
      <c r="C71" s="269">
        <v>0</v>
      </c>
    </row>
    <row r="72" spans="2:3" hidden="1">
      <c r="B72" s="266" t="s">
        <v>460</v>
      </c>
      <c r="C72" s="269">
        <v>0</v>
      </c>
    </row>
    <row r="73" spans="2:3" hidden="1">
      <c r="B73" s="266" t="s">
        <v>461</v>
      </c>
      <c r="C73" s="269">
        <v>0</v>
      </c>
    </row>
    <row r="74" spans="2:3" hidden="1">
      <c r="B74" s="266" t="s">
        <v>462</v>
      </c>
      <c r="C74" s="269">
        <v>0</v>
      </c>
    </row>
    <row r="75" spans="2:3" hidden="1">
      <c r="B75" s="266" t="s">
        <v>463</v>
      </c>
      <c r="C75" s="269">
        <v>0</v>
      </c>
    </row>
    <row r="76" spans="2:3" hidden="1">
      <c r="B76" s="266" t="s">
        <v>464</v>
      </c>
      <c r="C76" s="269">
        <v>0</v>
      </c>
    </row>
    <row r="77" spans="2:3" hidden="1">
      <c r="B77" s="266" t="s">
        <v>465</v>
      </c>
      <c r="C77" s="269">
        <v>0</v>
      </c>
    </row>
    <row r="78" spans="2:3" hidden="1">
      <c r="B78" s="266" t="s">
        <v>466</v>
      </c>
      <c r="C78" s="269">
        <v>0</v>
      </c>
    </row>
    <row r="79" spans="2:3" hidden="1">
      <c r="B79" s="266" t="s">
        <v>467</v>
      </c>
      <c r="C79" s="269">
        <v>0</v>
      </c>
    </row>
    <row r="80" spans="2:3" hidden="1">
      <c r="B80" s="266" t="s">
        <v>468</v>
      </c>
      <c r="C80" s="269">
        <v>55</v>
      </c>
    </row>
    <row r="81" spans="2:3" hidden="1">
      <c r="B81" s="266" t="s">
        <v>469</v>
      </c>
      <c r="C81" s="269">
        <v>0</v>
      </c>
    </row>
    <row r="82" spans="2:3" hidden="1">
      <c r="B82" s="266" t="s">
        <v>470</v>
      </c>
      <c r="C82" s="269">
        <v>0</v>
      </c>
    </row>
    <row r="83" spans="2:3" hidden="1">
      <c r="B83" s="266" t="s">
        <v>471</v>
      </c>
      <c r="C83" s="269">
        <v>0</v>
      </c>
    </row>
    <row r="84" spans="2:3" hidden="1">
      <c r="B84" s="266" t="s">
        <v>472</v>
      </c>
      <c r="C84" s="269">
        <v>0</v>
      </c>
    </row>
    <row r="85" spans="2:3" hidden="1">
      <c r="B85" s="266" t="s">
        <v>402</v>
      </c>
      <c r="C85" s="269">
        <v>681</v>
      </c>
    </row>
    <row r="86" spans="2:3" hidden="1">
      <c r="B86" s="266" t="s">
        <v>473</v>
      </c>
      <c r="C86" s="269">
        <v>0</v>
      </c>
    </row>
    <row r="87" spans="2:3" hidden="1">
      <c r="B87" s="266" t="s">
        <v>474</v>
      </c>
      <c r="C87" s="269">
        <v>0</v>
      </c>
    </row>
    <row r="88" spans="2:3" hidden="1">
      <c r="B88" s="266" t="s">
        <v>475</v>
      </c>
      <c r="C88" s="269">
        <v>0</v>
      </c>
    </row>
    <row r="89" spans="2:3" hidden="1">
      <c r="B89" s="266" t="s">
        <v>476</v>
      </c>
      <c r="C89" s="269">
        <v>0</v>
      </c>
    </row>
    <row r="90" spans="2:3" hidden="1">
      <c r="B90" s="266" t="s">
        <v>368</v>
      </c>
      <c r="C90" s="269">
        <v>7371</v>
      </c>
    </row>
    <row r="91" spans="2:3" hidden="1">
      <c r="B91" s="266" t="s">
        <v>370</v>
      </c>
      <c r="C91" s="269">
        <v>5199</v>
      </c>
    </row>
    <row r="92" spans="2:3" hidden="1">
      <c r="B92" s="266" t="s">
        <v>477</v>
      </c>
      <c r="C92" s="269">
        <v>0</v>
      </c>
    </row>
    <row r="93" spans="2:3" hidden="1">
      <c r="B93" s="266" t="s">
        <v>478</v>
      </c>
      <c r="C93" s="269">
        <v>0</v>
      </c>
    </row>
    <row r="94" spans="2:3" hidden="1">
      <c r="B94" s="266" t="s">
        <v>479</v>
      </c>
      <c r="C94" s="269">
        <v>0</v>
      </c>
    </row>
    <row r="95" spans="2:3" hidden="1">
      <c r="B95" s="266" t="s">
        <v>480</v>
      </c>
      <c r="C95" s="269">
        <v>0</v>
      </c>
    </row>
    <row r="96" spans="2:3" hidden="1">
      <c r="B96" s="266" t="s">
        <v>481</v>
      </c>
      <c r="C96" s="269">
        <v>0</v>
      </c>
    </row>
    <row r="97" spans="2:3" hidden="1">
      <c r="B97" s="266" t="s">
        <v>58</v>
      </c>
      <c r="C97" s="269">
        <v>8366</v>
      </c>
    </row>
    <row r="98" spans="2:3" hidden="1">
      <c r="B98" s="266" t="s">
        <v>482</v>
      </c>
      <c r="C98" s="269">
        <v>0</v>
      </c>
    </row>
    <row r="99" spans="2:3" hidden="1">
      <c r="B99" s="266" t="s">
        <v>483</v>
      </c>
      <c r="C99" s="269">
        <v>0</v>
      </c>
    </row>
    <row r="100" spans="2:3" hidden="1">
      <c r="B100" s="266" t="s">
        <v>484</v>
      </c>
      <c r="C100" s="269">
        <v>0</v>
      </c>
    </row>
    <row r="101" spans="2:3" hidden="1">
      <c r="B101" s="266" t="s">
        <v>485</v>
      </c>
      <c r="C101" s="269">
        <v>0</v>
      </c>
    </row>
    <row r="102" spans="2:3" hidden="1">
      <c r="B102" s="266" t="s">
        <v>486</v>
      </c>
      <c r="C102" s="269">
        <v>0</v>
      </c>
    </row>
    <row r="103" spans="2:3" hidden="1">
      <c r="B103" s="266" t="s">
        <v>119</v>
      </c>
      <c r="C103" s="269">
        <v>0</v>
      </c>
    </row>
    <row r="104" spans="2:3" hidden="1">
      <c r="B104" s="266" t="s">
        <v>487</v>
      </c>
      <c r="C104" s="269">
        <v>0</v>
      </c>
    </row>
    <row r="105" spans="2:3" hidden="1">
      <c r="B105" s="266" t="s">
        <v>378</v>
      </c>
      <c r="C105" s="269">
        <v>299</v>
      </c>
    </row>
    <row r="106" spans="2:3" hidden="1">
      <c r="B106" s="266" t="s">
        <v>64</v>
      </c>
      <c r="C106" s="269">
        <v>650</v>
      </c>
    </row>
    <row r="107" spans="2:3" hidden="1">
      <c r="B107" s="266" t="s">
        <v>59</v>
      </c>
      <c r="C107" s="269">
        <v>1210</v>
      </c>
    </row>
    <row r="108" spans="2:3" hidden="1">
      <c r="B108" s="266" t="s">
        <v>61</v>
      </c>
      <c r="C108" s="269">
        <v>1680</v>
      </c>
    </row>
    <row r="109" spans="2:3" hidden="1">
      <c r="B109" s="266" t="s">
        <v>60</v>
      </c>
      <c r="C109" s="269">
        <v>0</v>
      </c>
    </row>
    <row r="110" spans="2:3" hidden="1">
      <c r="B110" s="266" t="s">
        <v>413</v>
      </c>
      <c r="C110" s="269">
        <v>632</v>
      </c>
    </row>
    <row r="111" spans="2:3" hidden="1">
      <c r="B111" s="266" t="s">
        <v>488</v>
      </c>
      <c r="C111" s="269">
        <v>0</v>
      </c>
    </row>
    <row r="112" spans="2:3" hidden="1">
      <c r="B112" s="266" t="s">
        <v>369</v>
      </c>
      <c r="C112" s="269">
        <v>6862</v>
      </c>
    </row>
    <row r="113" spans="2:3" hidden="1">
      <c r="B113" s="266" t="s">
        <v>489</v>
      </c>
      <c r="C113" s="269">
        <v>0</v>
      </c>
    </row>
    <row r="114" spans="2:3" hidden="1">
      <c r="B114" s="266" t="s">
        <v>490</v>
      </c>
      <c r="C114" s="269">
        <v>0</v>
      </c>
    </row>
    <row r="115" spans="2:3" hidden="1">
      <c r="B115" s="266" t="s">
        <v>491</v>
      </c>
      <c r="C115" s="269">
        <v>0</v>
      </c>
    </row>
    <row r="116" spans="2:3" hidden="1">
      <c r="B116" s="266" t="s">
        <v>492</v>
      </c>
      <c r="C116" s="269">
        <v>0</v>
      </c>
    </row>
    <row r="117" spans="2:3" hidden="1">
      <c r="B117" s="266" t="s">
        <v>493</v>
      </c>
      <c r="C117" s="269">
        <v>0</v>
      </c>
    </row>
    <row r="118" spans="2:3" hidden="1">
      <c r="B118" s="266" t="s">
        <v>494</v>
      </c>
      <c r="C118" s="269">
        <v>0</v>
      </c>
    </row>
    <row r="119" spans="2:3" hidden="1">
      <c r="B119" s="266" t="s">
        <v>495</v>
      </c>
      <c r="C119" s="269">
        <v>0</v>
      </c>
    </row>
    <row r="120" spans="2:3" hidden="1">
      <c r="B120" s="266" t="s">
        <v>496</v>
      </c>
      <c r="C120" s="269">
        <v>0</v>
      </c>
    </row>
    <row r="121" spans="2:3" hidden="1">
      <c r="B121" s="266" t="s">
        <v>497</v>
      </c>
      <c r="C121" s="269">
        <v>0</v>
      </c>
    </row>
    <row r="122" spans="2:3" hidden="1">
      <c r="B122" s="266" t="s">
        <v>498</v>
      </c>
      <c r="C122" s="269">
        <v>0</v>
      </c>
    </row>
    <row r="123" spans="2:3" hidden="1">
      <c r="B123" s="266" t="s">
        <v>499</v>
      </c>
      <c r="C123" s="269">
        <v>0</v>
      </c>
    </row>
    <row r="124" spans="2:3" hidden="1">
      <c r="B124" s="266" t="s">
        <v>500</v>
      </c>
      <c r="C124" s="269">
        <v>0</v>
      </c>
    </row>
    <row r="125" spans="2:3" hidden="1">
      <c r="B125" s="266" t="s">
        <v>501</v>
      </c>
      <c r="C125" s="269">
        <v>0</v>
      </c>
    </row>
    <row r="126" spans="2:3" hidden="1">
      <c r="B126" s="266" t="s">
        <v>502</v>
      </c>
      <c r="C126" s="269">
        <v>0</v>
      </c>
    </row>
    <row r="127" spans="2:3" hidden="1">
      <c r="B127" s="266" t="s">
        <v>503</v>
      </c>
      <c r="C127" s="269">
        <v>0</v>
      </c>
    </row>
    <row r="128" spans="2:3" hidden="1">
      <c r="B128" s="266" t="s">
        <v>504</v>
      </c>
      <c r="C128" s="269">
        <v>0</v>
      </c>
    </row>
    <row r="129" spans="2:3" hidden="1">
      <c r="B129" s="266" t="s">
        <v>397</v>
      </c>
      <c r="C129" s="269">
        <v>1191</v>
      </c>
    </row>
    <row r="130" spans="2:3" hidden="1">
      <c r="B130" s="266" t="s">
        <v>367</v>
      </c>
      <c r="C130" s="269">
        <v>3124</v>
      </c>
    </row>
    <row r="131" spans="2:3" hidden="1">
      <c r="B131" s="266" t="s">
        <v>505</v>
      </c>
      <c r="C131" s="269">
        <v>0</v>
      </c>
    </row>
    <row r="132" spans="2:3" hidden="1">
      <c r="B132" s="266" t="s">
        <v>373</v>
      </c>
      <c r="C132" s="269">
        <v>3191</v>
      </c>
    </row>
    <row r="133" spans="2:3" hidden="1">
      <c r="B133" s="266" t="s">
        <v>506</v>
      </c>
      <c r="C133" s="269">
        <v>0</v>
      </c>
    </row>
    <row r="134" spans="2:3" hidden="1">
      <c r="B134" s="266" t="s">
        <v>247</v>
      </c>
      <c r="C134" s="269">
        <v>0</v>
      </c>
    </row>
    <row r="135" spans="2:3" hidden="1">
      <c r="B135" s="266" t="s">
        <v>371</v>
      </c>
      <c r="C135" s="269">
        <v>1005</v>
      </c>
    </row>
    <row r="136" spans="2:3" hidden="1">
      <c r="B136" s="266" t="s">
        <v>507</v>
      </c>
      <c r="C136" s="269">
        <v>0</v>
      </c>
    </row>
    <row r="137" spans="2:3" hidden="1">
      <c r="B137" s="266" t="s">
        <v>508</v>
      </c>
      <c r="C137" s="269">
        <v>0</v>
      </c>
    </row>
    <row r="138" spans="2:3" hidden="1">
      <c r="B138" s="266" t="s">
        <v>400</v>
      </c>
      <c r="C138" s="269">
        <v>5</v>
      </c>
    </row>
    <row r="139" spans="2:3" hidden="1">
      <c r="B139" s="266" t="s">
        <v>509</v>
      </c>
      <c r="C139" s="269">
        <v>0</v>
      </c>
    </row>
    <row r="140" spans="2:3" hidden="1">
      <c r="B140" s="266" t="s">
        <v>510</v>
      </c>
      <c r="C140" s="269">
        <v>0</v>
      </c>
    </row>
    <row r="141" spans="2:3" hidden="1">
      <c r="B141" s="266" t="s">
        <v>511</v>
      </c>
      <c r="C141" s="269">
        <v>0</v>
      </c>
    </row>
    <row r="142" spans="2:3" hidden="1">
      <c r="B142" s="266" t="s">
        <v>512</v>
      </c>
      <c r="C142" s="269">
        <v>0</v>
      </c>
    </row>
    <row r="143" spans="2:3" hidden="1">
      <c r="B143" s="266" t="s">
        <v>375</v>
      </c>
      <c r="C143" s="269">
        <v>2451</v>
      </c>
    </row>
    <row r="144" spans="2:3" hidden="1">
      <c r="B144" s="266" t="s">
        <v>376</v>
      </c>
      <c r="C144" s="269">
        <v>3456</v>
      </c>
    </row>
    <row r="145" spans="2:3" hidden="1">
      <c r="B145" s="266" t="s">
        <v>513</v>
      </c>
      <c r="C145" s="269">
        <v>0</v>
      </c>
    </row>
    <row r="146" spans="2:3" hidden="1">
      <c r="B146" s="266" t="s">
        <v>514</v>
      </c>
      <c r="C146" s="269">
        <v>0</v>
      </c>
    </row>
    <row r="147" spans="2:3" hidden="1">
      <c r="B147" s="266" t="s">
        <v>515</v>
      </c>
      <c r="C147" s="269">
        <v>0</v>
      </c>
    </row>
    <row r="148" spans="2:3" hidden="1">
      <c r="B148" s="266" t="s">
        <v>390</v>
      </c>
      <c r="C148" s="269">
        <v>592</v>
      </c>
    </row>
    <row r="149" spans="2:3" hidden="1">
      <c r="B149" s="266" t="s">
        <v>516</v>
      </c>
      <c r="C149" s="269">
        <v>0</v>
      </c>
    </row>
    <row r="150" spans="2:3" hidden="1">
      <c r="B150" s="266" t="s">
        <v>517</v>
      </c>
      <c r="C150" s="269">
        <v>0</v>
      </c>
    </row>
    <row r="151" spans="2:3" hidden="1">
      <c r="B151" s="266" t="s">
        <v>518</v>
      </c>
      <c r="C151" s="269">
        <v>0</v>
      </c>
    </row>
    <row r="152" spans="2:3" hidden="1">
      <c r="B152" s="266" t="s">
        <v>519</v>
      </c>
      <c r="C152" s="269">
        <v>0</v>
      </c>
    </row>
    <row r="153" spans="2:3" hidden="1">
      <c r="B153" s="266" t="s">
        <v>520</v>
      </c>
      <c r="C153" s="269">
        <v>0</v>
      </c>
    </row>
    <row r="154" spans="2:3" hidden="1">
      <c r="B154" s="266" t="s">
        <v>521</v>
      </c>
      <c r="C154" s="269">
        <v>0</v>
      </c>
    </row>
    <row r="155" spans="2:3" hidden="1">
      <c r="B155" s="266" t="s">
        <v>522</v>
      </c>
      <c r="C155" s="269">
        <v>0</v>
      </c>
    </row>
    <row r="156" spans="2:3" hidden="1">
      <c r="B156" s="266" t="s">
        <v>523</v>
      </c>
      <c r="C156" s="269">
        <v>0</v>
      </c>
    </row>
    <row r="157" spans="2:3" hidden="1">
      <c r="B157" s="266" t="s">
        <v>385</v>
      </c>
      <c r="C157" s="269">
        <v>3</v>
      </c>
    </row>
    <row r="158" spans="2:3" hidden="1">
      <c r="B158" s="266" t="s">
        <v>524</v>
      </c>
      <c r="C158" s="269">
        <v>0</v>
      </c>
    </row>
    <row r="159" spans="2:3" hidden="1">
      <c r="B159" s="266" t="s">
        <v>525</v>
      </c>
      <c r="C159" s="269">
        <v>0</v>
      </c>
    </row>
    <row r="160" spans="2:3" hidden="1">
      <c r="B160" s="266" t="s">
        <v>62</v>
      </c>
      <c r="C160" s="269">
        <v>1780</v>
      </c>
    </row>
    <row r="161" spans="2:3" hidden="1">
      <c r="B161" s="266" t="s">
        <v>186</v>
      </c>
      <c r="C161" s="269">
        <v>845</v>
      </c>
    </row>
    <row r="162" spans="2:3" hidden="1">
      <c r="B162" s="266" t="s">
        <v>175</v>
      </c>
      <c r="C162" s="269">
        <v>4248</v>
      </c>
    </row>
    <row r="163" spans="2:3" hidden="1">
      <c r="B163" s="266" t="s">
        <v>526</v>
      </c>
      <c r="C163" s="269">
        <v>0</v>
      </c>
    </row>
    <row r="164" spans="2:3" hidden="1">
      <c r="B164" s="266" t="s">
        <v>392</v>
      </c>
      <c r="C164" s="269">
        <v>1307</v>
      </c>
    </row>
    <row r="165" spans="2:3" hidden="1">
      <c r="B165" s="266" t="s">
        <v>384</v>
      </c>
      <c r="C165" s="269">
        <v>5224</v>
      </c>
    </row>
    <row r="166" spans="2:3" hidden="1">
      <c r="B166" s="266" t="s">
        <v>527</v>
      </c>
      <c r="C166" s="269">
        <v>0</v>
      </c>
    </row>
    <row r="167" spans="2:3" hidden="1">
      <c r="B167" s="266" t="s">
        <v>528</v>
      </c>
      <c r="C167" s="269">
        <v>0</v>
      </c>
    </row>
    <row r="168" spans="2:3" hidden="1">
      <c r="B168" s="266" t="s">
        <v>529</v>
      </c>
      <c r="C168" s="269">
        <v>0</v>
      </c>
    </row>
    <row r="169" spans="2:3" hidden="1">
      <c r="B169" s="266" t="s">
        <v>530</v>
      </c>
      <c r="C169" s="269">
        <v>0</v>
      </c>
    </row>
    <row r="170" spans="2:3" hidden="1">
      <c r="B170" s="266" t="s">
        <v>531</v>
      </c>
      <c r="C170" s="269">
        <v>0</v>
      </c>
    </row>
    <row r="171" spans="2:3" hidden="1">
      <c r="B171" s="266" t="s">
        <v>532</v>
      </c>
      <c r="C171" s="269">
        <v>0</v>
      </c>
    </row>
    <row r="172" spans="2:3" hidden="1">
      <c r="B172" s="266" t="s">
        <v>533</v>
      </c>
      <c r="C172" s="269">
        <v>0</v>
      </c>
    </row>
    <row r="173" spans="2:3" hidden="1">
      <c r="B173" s="266" t="s">
        <v>534</v>
      </c>
      <c r="C173" s="269">
        <v>0</v>
      </c>
    </row>
    <row r="174" spans="2:3" hidden="1">
      <c r="B174" s="266" t="s">
        <v>535</v>
      </c>
      <c r="C174" s="269">
        <v>0</v>
      </c>
    </row>
    <row r="175" spans="2:3" hidden="1">
      <c r="B175" s="266" t="s">
        <v>536</v>
      </c>
      <c r="C175" s="269">
        <v>0</v>
      </c>
    </row>
    <row r="176" spans="2:3" hidden="1">
      <c r="B176" s="266" t="s">
        <v>394</v>
      </c>
      <c r="C176" s="269">
        <v>5</v>
      </c>
    </row>
    <row r="177" spans="2:3" hidden="1">
      <c r="B177" s="266" t="s">
        <v>173</v>
      </c>
      <c r="C177" s="269">
        <v>0</v>
      </c>
    </row>
    <row r="178" spans="2:3" hidden="1">
      <c r="B178" s="266" t="s">
        <v>537</v>
      </c>
      <c r="C178" s="269">
        <v>0</v>
      </c>
    </row>
    <row r="179" spans="2:3" hidden="1">
      <c r="B179" s="266" t="s">
        <v>538</v>
      </c>
      <c r="C179" s="269">
        <v>0</v>
      </c>
    </row>
    <row r="180" spans="2:3" hidden="1">
      <c r="B180" s="266" t="s">
        <v>539</v>
      </c>
      <c r="C180" s="269">
        <v>0</v>
      </c>
    </row>
    <row r="181" spans="2:3" hidden="1">
      <c r="B181" s="266" t="s">
        <v>540</v>
      </c>
      <c r="C181" s="269">
        <v>0</v>
      </c>
    </row>
    <row r="182" spans="2:3" hidden="1">
      <c r="B182" s="266" t="s">
        <v>541</v>
      </c>
      <c r="C182" s="269">
        <v>0</v>
      </c>
    </row>
    <row r="183" spans="2:3" hidden="1">
      <c r="B183" s="266" t="s">
        <v>542</v>
      </c>
      <c r="C183" s="269">
        <v>0</v>
      </c>
    </row>
    <row r="184" spans="2:3" hidden="1">
      <c r="B184" s="266" t="s">
        <v>543</v>
      </c>
      <c r="C184" s="269">
        <v>0</v>
      </c>
    </row>
    <row r="185" spans="2:3" hidden="1">
      <c r="B185" s="266" t="s">
        <v>544</v>
      </c>
      <c r="C185" s="269">
        <v>0</v>
      </c>
    </row>
    <row r="186" spans="2:3" hidden="1">
      <c r="B186" s="266" t="s">
        <v>545</v>
      </c>
      <c r="C186" s="269">
        <v>0</v>
      </c>
    </row>
    <row r="187" spans="2:3" hidden="1">
      <c r="B187" s="266" t="s">
        <v>391</v>
      </c>
      <c r="C187" s="269">
        <v>2565</v>
      </c>
    </row>
    <row r="188" spans="2:3" hidden="1">
      <c r="B188" s="266" t="s">
        <v>546</v>
      </c>
      <c r="C188" s="269">
        <v>216</v>
      </c>
    </row>
    <row r="189" spans="2:3" hidden="1">
      <c r="B189" s="266" t="s">
        <v>547</v>
      </c>
      <c r="C189" s="269">
        <v>0</v>
      </c>
    </row>
    <row r="190" spans="2:3" hidden="1">
      <c r="B190" s="266" t="s">
        <v>548</v>
      </c>
      <c r="C190" s="269">
        <v>0</v>
      </c>
    </row>
    <row r="191" spans="2:3" hidden="1">
      <c r="B191" s="266" t="s">
        <v>549</v>
      </c>
      <c r="C191" s="269">
        <v>0</v>
      </c>
    </row>
    <row r="192" spans="2:3" hidden="1">
      <c r="B192" s="266" t="s">
        <v>550</v>
      </c>
      <c r="C192" s="269">
        <v>0</v>
      </c>
    </row>
    <row r="193" spans="2:3" hidden="1">
      <c r="B193" s="266" t="s">
        <v>551</v>
      </c>
      <c r="C193" s="269">
        <v>0</v>
      </c>
    </row>
    <row r="194" spans="2:3" hidden="1">
      <c r="B194" s="266" t="s">
        <v>552</v>
      </c>
      <c r="C194" s="269">
        <v>158</v>
      </c>
    </row>
    <row r="195" spans="2:3" hidden="1">
      <c r="B195" s="266" t="s">
        <v>219</v>
      </c>
      <c r="C195" s="269">
        <v>1427</v>
      </c>
    </row>
    <row r="196" spans="2:3" hidden="1">
      <c r="B196" s="266" t="s">
        <v>71</v>
      </c>
      <c r="C196" s="269">
        <v>1624</v>
      </c>
    </row>
    <row r="197" spans="2:3" hidden="1">
      <c r="B197" s="266" t="s">
        <v>49</v>
      </c>
      <c r="C197" s="269">
        <v>0</v>
      </c>
    </row>
    <row r="198" spans="2:3" hidden="1">
      <c r="B198" s="266" t="s">
        <v>188</v>
      </c>
      <c r="C198" s="269">
        <v>728</v>
      </c>
    </row>
    <row r="199" spans="2:3" hidden="1">
      <c r="B199" s="266" t="s">
        <v>180</v>
      </c>
      <c r="C199" s="269">
        <v>0</v>
      </c>
    </row>
    <row r="200" spans="2:3" hidden="1">
      <c r="B200" s="266" t="s">
        <v>181</v>
      </c>
      <c r="C200" s="269">
        <v>1680</v>
      </c>
    </row>
    <row r="201" spans="2:3" hidden="1">
      <c r="B201" s="266" t="s">
        <v>66</v>
      </c>
      <c r="C201" s="269">
        <v>0</v>
      </c>
    </row>
    <row r="202" spans="2:3" hidden="1">
      <c r="B202" s="266" t="s">
        <v>408</v>
      </c>
      <c r="C202" s="269">
        <v>0</v>
      </c>
    </row>
    <row r="203" spans="2:3" hidden="1">
      <c r="B203" s="266" t="s">
        <v>553</v>
      </c>
      <c r="C203" s="269">
        <v>0</v>
      </c>
    </row>
    <row r="204" spans="2:3" hidden="1">
      <c r="B204" s="266" t="s">
        <v>156</v>
      </c>
      <c r="C204" s="269">
        <v>2205</v>
      </c>
    </row>
    <row r="205" spans="2:3" hidden="1">
      <c r="B205" s="266" t="s">
        <v>554</v>
      </c>
      <c r="C205" s="269">
        <v>0</v>
      </c>
    </row>
    <row r="206" spans="2:3" hidden="1">
      <c r="B206" s="266" t="s">
        <v>191</v>
      </c>
      <c r="C206" s="269">
        <v>1011</v>
      </c>
    </row>
    <row r="207" spans="2:3" hidden="1">
      <c r="B207" s="266" t="s">
        <v>63</v>
      </c>
      <c r="C207" s="269">
        <v>0</v>
      </c>
    </row>
    <row r="208" spans="2:3" hidden="1">
      <c r="B208" s="266" t="s">
        <v>177</v>
      </c>
      <c r="C208" s="269">
        <v>3960</v>
      </c>
    </row>
    <row r="209" spans="2:3" hidden="1">
      <c r="B209" s="266" t="s">
        <v>259</v>
      </c>
      <c r="C209" s="269">
        <v>0</v>
      </c>
    </row>
    <row r="210" spans="2:3" hidden="1">
      <c r="B210" s="266" t="s">
        <v>178</v>
      </c>
      <c r="C210" s="269">
        <v>1770</v>
      </c>
    </row>
    <row r="211" spans="2:3" hidden="1">
      <c r="B211" s="266" t="s">
        <v>257</v>
      </c>
      <c r="C211" s="269">
        <v>0</v>
      </c>
    </row>
    <row r="212" spans="2:3" hidden="1">
      <c r="B212" s="266" t="s">
        <v>179</v>
      </c>
      <c r="C212" s="269">
        <v>880</v>
      </c>
    </row>
    <row r="213" spans="2:3" hidden="1">
      <c r="B213" s="266" t="s">
        <v>258</v>
      </c>
      <c r="C213" s="269">
        <v>279</v>
      </c>
    </row>
    <row r="214" spans="2:3" hidden="1">
      <c r="B214" s="266" t="s">
        <v>217</v>
      </c>
      <c r="C214" s="269">
        <v>1320</v>
      </c>
    </row>
    <row r="215" spans="2:3" hidden="1">
      <c r="B215" s="266" t="s">
        <v>182</v>
      </c>
      <c r="C215" s="269">
        <v>4140</v>
      </c>
    </row>
    <row r="216" spans="2:3" hidden="1">
      <c r="B216" s="266" t="s">
        <v>183</v>
      </c>
      <c r="C216" s="269">
        <v>5376</v>
      </c>
    </row>
    <row r="217" spans="2:3" hidden="1">
      <c r="B217" s="266" t="s">
        <v>555</v>
      </c>
      <c r="C217" s="269">
        <v>0</v>
      </c>
    </row>
    <row r="218" spans="2:3" hidden="1">
      <c r="B218" s="266" t="s">
        <v>556</v>
      </c>
      <c r="C218" s="269">
        <v>0</v>
      </c>
    </row>
    <row r="219" spans="2:3" hidden="1">
      <c r="B219" s="266" t="s">
        <v>557</v>
      </c>
      <c r="C219" s="269">
        <v>0</v>
      </c>
    </row>
    <row r="220" spans="2:3" hidden="1">
      <c r="B220" s="266" t="s">
        <v>558</v>
      </c>
      <c r="C220" s="269">
        <v>0</v>
      </c>
    </row>
    <row r="221" spans="2:3" hidden="1">
      <c r="B221" s="266" t="s">
        <v>559</v>
      </c>
      <c r="C221" s="269">
        <v>0</v>
      </c>
    </row>
    <row r="222" spans="2:3" hidden="1">
      <c r="B222" s="266" t="s">
        <v>560</v>
      </c>
      <c r="C222" s="269">
        <v>0</v>
      </c>
    </row>
    <row r="223" spans="2:3" hidden="1">
      <c r="B223" s="266" t="s">
        <v>561</v>
      </c>
      <c r="C223" s="269">
        <v>0</v>
      </c>
    </row>
    <row r="224" spans="2:3" hidden="1">
      <c r="B224" s="266" t="s">
        <v>562</v>
      </c>
      <c r="C224" s="269">
        <v>0</v>
      </c>
    </row>
    <row r="225" spans="2:3" hidden="1">
      <c r="B225" s="266" t="s">
        <v>563</v>
      </c>
      <c r="C225" s="269">
        <v>0</v>
      </c>
    </row>
    <row r="226" spans="2:3" hidden="1">
      <c r="B226" s="266" t="s">
        <v>564</v>
      </c>
      <c r="C226" s="269">
        <v>0</v>
      </c>
    </row>
    <row r="227" spans="2:3" hidden="1">
      <c r="B227" s="266" t="s">
        <v>363</v>
      </c>
      <c r="C227" s="269">
        <v>4049</v>
      </c>
    </row>
    <row r="228" spans="2:3" hidden="1">
      <c r="B228" s="266" t="s">
        <v>374</v>
      </c>
      <c r="C228" s="269">
        <v>1061</v>
      </c>
    </row>
    <row r="229" spans="2:3" hidden="1">
      <c r="B229" s="266" t="s">
        <v>565</v>
      </c>
      <c r="C229" s="269">
        <v>0</v>
      </c>
    </row>
    <row r="230" spans="2:3" hidden="1">
      <c r="B230" s="266" t="s">
        <v>41</v>
      </c>
      <c r="C230" s="269">
        <v>36772</v>
      </c>
    </row>
    <row r="231" spans="2:3" hidden="1">
      <c r="B231" s="266" t="s">
        <v>566</v>
      </c>
      <c r="C231" s="269">
        <v>0</v>
      </c>
    </row>
    <row r="232" spans="2:3" hidden="1">
      <c r="B232" s="266" t="s">
        <v>37</v>
      </c>
      <c r="C232" s="269">
        <v>3240</v>
      </c>
    </row>
    <row r="233" spans="2:3" hidden="1">
      <c r="B233" s="266" t="s">
        <v>567</v>
      </c>
      <c r="C233" s="269">
        <v>0</v>
      </c>
    </row>
    <row r="234" spans="2:3" hidden="1">
      <c r="B234" s="266" t="s">
        <v>568</v>
      </c>
      <c r="C234" s="269">
        <v>0</v>
      </c>
    </row>
    <row r="235" spans="2:3" hidden="1">
      <c r="B235" s="266" t="s">
        <v>220</v>
      </c>
      <c r="C235" s="269">
        <v>3730</v>
      </c>
    </row>
    <row r="236" spans="2:3" hidden="1">
      <c r="B236" s="266" t="s">
        <v>380</v>
      </c>
      <c r="C236" s="269">
        <v>20</v>
      </c>
    </row>
    <row r="237" spans="2:3" hidden="1">
      <c r="B237" s="266" t="s">
        <v>170</v>
      </c>
      <c r="C237" s="269">
        <v>0</v>
      </c>
    </row>
    <row r="238" spans="2:3" hidden="1">
      <c r="B238" s="266" t="s">
        <v>389</v>
      </c>
      <c r="C238" s="269">
        <v>11287</v>
      </c>
    </row>
    <row r="239" spans="2:3" hidden="1">
      <c r="B239" s="266" t="s">
        <v>569</v>
      </c>
      <c r="C239" s="269">
        <v>0</v>
      </c>
    </row>
    <row r="240" spans="2:3" hidden="1">
      <c r="B240" s="266" t="s">
        <v>164</v>
      </c>
      <c r="C240" s="269">
        <v>0</v>
      </c>
    </row>
    <row r="241" spans="2:3" hidden="1">
      <c r="B241" s="266" t="s">
        <v>570</v>
      </c>
      <c r="C241" s="269">
        <v>0</v>
      </c>
    </row>
    <row r="242" spans="2:3" hidden="1">
      <c r="B242" s="266" t="s">
        <v>571</v>
      </c>
      <c r="C242" s="269">
        <v>0</v>
      </c>
    </row>
    <row r="243" spans="2:3" hidden="1">
      <c r="B243" s="266" t="s">
        <v>572</v>
      </c>
      <c r="C243" s="269">
        <v>0</v>
      </c>
    </row>
    <row r="244" spans="2:3" hidden="1">
      <c r="B244" s="266" t="s">
        <v>573</v>
      </c>
      <c r="C244" s="269">
        <v>0</v>
      </c>
    </row>
    <row r="245" spans="2:3" hidden="1">
      <c r="B245" s="266" t="s">
        <v>574</v>
      </c>
      <c r="C245" s="269">
        <v>0</v>
      </c>
    </row>
    <row r="246" spans="2:3" hidden="1">
      <c r="B246" s="266" t="s">
        <v>575</v>
      </c>
      <c r="C246" s="269">
        <v>0</v>
      </c>
    </row>
    <row r="247" spans="2:3" hidden="1">
      <c r="B247" s="266" t="s">
        <v>398</v>
      </c>
      <c r="C247" s="269">
        <v>1507</v>
      </c>
    </row>
    <row r="248" spans="2:3" hidden="1">
      <c r="B248" s="266" t="s">
        <v>366</v>
      </c>
      <c r="C248" s="269">
        <v>6747</v>
      </c>
    </row>
    <row r="249" spans="2:3" hidden="1">
      <c r="B249" s="266" t="s">
        <v>576</v>
      </c>
      <c r="C249" s="269">
        <v>0</v>
      </c>
    </row>
    <row r="250" spans="2:3" hidden="1">
      <c r="B250" s="266" t="s">
        <v>577</v>
      </c>
      <c r="C250" s="269">
        <v>0</v>
      </c>
    </row>
    <row r="251" spans="2:3" hidden="1">
      <c r="B251" s="266" t="s">
        <v>578</v>
      </c>
      <c r="C251" s="269">
        <v>0</v>
      </c>
    </row>
    <row r="252" spans="2:3" hidden="1">
      <c r="B252" s="266" t="s">
        <v>579</v>
      </c>
      <c r="C252" s="269">
        <v>0</v>
      </c>
    </row>
    <row r="253" spans="2:3" hidden="1">
      <c r="B253" s="266" t="s">
        <v>580</v>
      </c>
      <c r="C253" s="269">
        <v>258</v>
      </c>
    </row>
    <row r="254" spans="2:3" hidden="1">
      <c r="B254" s="266" t="s">
        <v>581</v>
      </c>
      <c r="C254" s="269">
        <v>0</v>
      </c>
    </row>
    <row r="255" spans="2:3" hidden="1">
      <c r="B255" s="266" t="s">
        <v>582</v>
      </c>
      <c r="C255" s="269">
        <v>0</v>
      </c>
    </row>
    <row r="256" spans="2:3" hidden="1">
      <c r="B256" s="266" t="s">
        <v>218</v>
      </c>
      <c r="C256" s="269">
        <v>582</v>
      </c>
    </row>
    <row r="257" spans="2:3" hidden="1">
      <c r="B257" s="266" t="s">
        <v>407</v>
      </c>
      <c r="C257" s="269">
        <v>3532</v>
      </c>
    </row>
    <row r="258" spans="2:3" hidden="1">
      <c r="B258" s="266" t="s">
        <v>583</v>
      </c>
      <c r="C258" s="269">
        <v>0</v>
      </c>
    </row>
    <row r="259" spans="2:3" hidden="1">
      <c r="B259" s="266" t="s">
        <v>396</v>
      </c>
      <c r="C259" s="269">
        <v>352</v>
      </c>
    </row>
    <row r="260" spans="2:3" hidden="1">
      <c r="B260" s="266" t="s">
        <v>584</v>
      </c>
      <c r="C260" s="269">
        <v>0</v>
      </c>
    </row>
    <row r="261" spans="2:3" hidden="1">
      <c r="B261" s="266" t="s">
        <v>364</v>
      </c>
      <c r="C261" s="269">
        <v>1926</v>
      </c>
    </row>
    <row r="262" spans="2:3" hidden="1">
      <c r="B262" s="266" t="s">
        <v>585</v>
      </c>
      <c r="C262" s="269">
        <v>127</v>
      </c>
    </row>
    <row r="263" spans="2:3" hidden="1">
      <c r="B263" s="266" t="s">
        <v>586</v>
      </c>
      <c r="C263" s="269">
        <v>0</v>
      </c>
    </row>
    <row r="264" spans="2:3" hidden="1">
      <c r="B264" s="266" t="s">
        <v>587</v>
      </c>
      <c r="C264" s="269">
        <v>0</v>
      </c>
    </row>
    <row r="265" spans="2:3" hidden="1">
      <c r="B265" s="266" t="s">
        <v>588</v>
      </c>
      <c r="C265" s="269">
        <v>0</v>
      </c>
    </row>
    <row r="266" spans="2:3" hidden="1">
      <c r="B266" s="266" t="s">
        <v>403</v>
      </c>
      <c r="C266" s="269">
        <v>3</v>
      </c>
    </row>
    <row r="267" spans="2:3" hidden="1">
      <c r="B267" s="266" t="s">
        <v>589</v>
      </c>
      <c r="C267" s="269">
        <v>0</v>
      </c>
    </row>
    <row r="268" spans="2:3" hidden="1">
      <c r="B268" s="266" t="s">
        <v>590</v>
      </c>
      <c r="C268" s="269">
        <v>0</v>
      </c>
    </row>
    <row r="269" spans="2:3" hidden="1">
      <c r="B269" s="266" t="s">
        <v>591</v>
      </c>
      <c r="C269" s="269">
        <v>0</v>
      </c>
    </row>
    <row r="270" spans="2:3" hidden="1">
      <c r="B270" s="266" t="s">
        <v>592</v>
      </c>
      <c r="C270" s="269">
        <v>204</v>
      </c>
    </row>
    <row r="271" spans="2:3" hidden="1">
      <c r="B271" s="266" t="s">
        <v>593</v>
      </c>
      <c r="C271" s="269">
        <v>0</v>
      </c>
    </row>
    <row r="272" spans="2:3" hidden="1">
      <c r="B272" s="266" t="s">
        <v>594</v>
      </c>
      <c r="C272" s="269">
        <v>88</v>
      </c>
    </row>
    <row r="273" spans="2:3" hidden="1">
      <c r="B273" s="266" t="s">
        <v>595</v>
      </c>
      <c r="C273" s="269">
        <v>0</v>
      </c>
    </row>
    <row r="274" spans="2:3" hidden="1">
      <c r="B274" s="266" t="s">
        <v>596</v>
      </c>
      <c r="C274" s="269">
        <v>0</v>
      </c>
    </row>
    <row r="275" spans="2:3" hidden="1">
      <c r="B275" s="266" t="s">
        <v>597</v>
      </c>
      <c r="C275" s="269">
        <v>0</v>
      </c>
    </row>
    <row r="276" spans="2:3" hidden="1">
      <c r="B276" s="266" t="s">
        <v>598</v>
      </c>
      <c r="C276" s="269">
        <v>64</v>
      </c>
    </row>
    <row r="277" spans="2:3" hidden="1">
      <c r="B277" s="266" t="s">
        <v>599</v>
      </c>
      <c r="C277" s="269">
        <v>0</v>
      </c>
    </row>
    <row r="278" spans="2:3" hidden="1">
      <c r="B278" s="266" t="s">
        <v>600</v>
      </c>
      <c r="C278" s="269">
        <v>0</v>
      </c>
    </row>
    <row r="279" spans="2:3" hidden="1">
      <c r="B279" s="266" t="s">
        <v>601</v>
      </c>
      <c r="C279" s="269">
        <v>67</v>
      </c>
    </row>
    <row r="280" spans="2:3" hidden="1">
      <c r="B280" s="266" t="s">
        <v>602</v>
      </c>
      <c r="C280" s="269">
        <v>163</v>
      </c>
    </row>
    <row r="281" spans="2:3" hidden="1">
      <c r="B281" s="266" t="s">
        <v>603</v>
      </c>
      <c r="C281" s="269">
        <v>0</v>
      </c>
    </row>
    <row r="282" spans="2:3" hidden="1">
      <c r="B282" s="266" t="s">
        <v>604</v>
      </c>
      <c r="C282" s="269">
        <v>0</v>
      </c>
    </row>
    <row r="283" spans="2:3" hidden="1">
      <c r="B283" s="266" t="s">
        <v>605</v>
      </c>
      <c r="C283" s="269">
        <v>9</v>
      </c>
    </row>
    <row r="284" spans="2:3" hidden="1">
      <c r="B284" s="266" t="s">
        <v>606</v>
      </c>
      <c r="C284" s="269">
        <v>960</v>
      </c>
    </row>
    <row r="285" spans="2:3" hidden="1">
      <c r="B285" s="266" t="s">
        <v>607</v>
      </c>
      <c r="C285" s="269">
        <v>8</v>
      </c>
    </row>
    <row r="286" spans="2:3" hidden="1">
      <c r="B286" s="266" t="s">
        <v>608</v>
      </c>
      <c r="C286" s="269">
        <v>34</v>
      </c>
    </row>
    <row r="287" spans="2:3" hidden="1">
      <c r="B287" s="266" t="s">
        <v>609</v>
      </c>
      <c r="C287" s="269">
        <v>600</v>
      </c>
    </row>
    <row r="288" spans="2:3" hidden="1">
      <c r="B288" s="266" t="s">
        <v>321</v>
      </c>
      <c r="C288" s="269">
        <v>0</v>
      </c>
    </row>
    <row r="289" spans="2:3" hidden="1">
      <c r="B289" s="266" t="s">
        <v>323</v>
      </c>
      <c r="C289" s="269">
        <v>0</v>
      </c>
    </row>
    <row r="290" spans="2:3" hidden="1">
      <c r="B290" s="266" t="s">
        <v>610</v>
      </c>
      <c r="C290" s="269">
        <v>0</v>
      </c>
    </row>
    <row r="291" spans="2:3" hidden="1">
      <c r="B291" s="266" t="s">
        <v>611</v>
      </c>
      <c r="C291" s="269">
        <v>113</v>
      </c>
    </row>
    <row r="292" spans="2:3" hidden="1">
      <c r="B292" s="266" t="s">
        <v>612</v>
      </c>
      <c r="C292" s="269">
        <v>2372</v>
      </c>
    </row>
    <row r="293" spans="2:3">
      <c r="B293" s="266" t="s">
        <v>13</v>
      </c>
      <c r="C293" s="269">
        <v>28</v>
      </c>
    </row>
    <row r="294" spans="2:3">
      <c r="B294" s="266" t="s">
        <v>15</v>
      </c>
      <c r="C294" s="269">
        <v>1465</v>
      </c>
    </row>
    <row r="295" spans="2:3">
      <c r="B295" s="266" t="s">
        <v>56</v>
      </c>
      <c r="C295" s="269">
        <v>73</v>
      </c>
    </row>
    <row r="296" spans="2:3">
      <c r="B296" s="266" t="s">
        <v>6</v>
      </c>
      <c r="C296" s="269">
        <v>27</v>
      </c>
    </row>
    <row r="297" spans="2:3" hidden="1">
      <c r="B297" s="266" t="s">
        <v>17</v>
      </c>
      <c r="C297" s="269">
        <v>1338</v>
      </c>
    </row>
    <row r="298" spans="2:3" hidden="1">
      <c r="B298" s="266" t="s">
        <v>19</v>
      </c>
      <c r="C298" s="269">
        <v>2548</v>
      </c>
    </row>
    <row r="299" spans="2:3" hidden="1">
      <c r="B299" s="266" t="s">
        <v>325</v>
      </c>
      <c r="C299" s="269">
        <v>0</v>
      </c>
    </row>
    <row r="300" spans="2:3" hidden="1">
      <c r="B300" s="266" t="s">
        <v>613</v>
      </c>
      <c r="C300" s="269">
        <v>0</v>
      </c>
    </row>
    <row r="301" spans="2:3" hidden="1">
      <c r="B301" s="266" t="s">
        <v>614</v>
      </c>
      <c r="C301" s="269">
        <v>0</v>
      </c>
    </row>
    <row r="302" spans="2:3" hidden="1">
      <c r="B302" s="266" t="s">
        <v>615</v>
      </c>
      <c r="C302" s="269">
        <v>10</v>
      </c>
    </row>
    <row r="303" spans="2:3" hidden="1">
      <c r="B303" s="266" t="s">
        <v>616</v>
      </c>
      <c r="C303" s="269">
        <v>14</v>
      </c>
    </row>
    <row r="304" spans="2:3" hidden="1">
      <c r="B304" s="266" t="s">
        <v>326</v>
      </c>
      <c r="C304" s="269">
        <v>0</v>
      </c>
    </row>
    <row r="305" spans="2:3" hidden="1">
      <c r="B305" s="266" t="s">
        <v>328</v>
      </c>
      <c r="C305" s="269">
        <v>0</v>
      </c>
    </row>
    <row r="306" spans="2:3" hidden="1">
      <c r="B306" s="266" t="s">
        <v>330</v>
      </c>
      <c r="C306" s="269">
        <v>0</v>
      </c>
    </row>
    <row r="307" spans="2:3" hidden="1">
      <c r="B307" s="266" t="s">
        <v>332</v>
      </c>
      <c r="C307" s="269">
        <v>0</v>
      </c>
    </row>
    <row r="308" spans="2:3" hidden="1">
      <c r="B308" s="266" t="s">
        <v>334</v>
      </c>
      <c r="C308" s="269">
        <v>0</v>
      </c>
    </row>
    <row r="309" spans="2:3" hidden="1">
      <c r="B309" s="266" t="s">
        <v>617</v>
      </c>
      <c r="C309" s="269">
        <v>0</v>
      </c>
    </row>
    <row r="310" spans="2:3" hidden="1">
      <c r="B310" s="266" t="s">
        <v>618</v>
      </c>
      <c r="C310" s="269">
        <v>0</v>
      </c>
    </row>
    <row r="311" spans="2:3" hidden="1">
      <c r="B311" s="266" t="s">
        <v>619</v>
      </c>
      <c r="C311" s="269">
        <v>0</v>
      </c>
    </row>
    <row r="312" spans="2:3" hidden="1">
      <c r="B312" s="266" t="s">
        <v>620</v>
      </c>
      <c r="C312" s="269">
        <v>0</v>
      </c>
    </row>
    <row r="313" spans="2:3" hidden="1">
      <c r="B313" s="266" t="s">
        <v>621</v>
      </c>
      <c r="C313" s="269">
        <v>0</v>
      </c>
    </row>
    <row r="314" spans="2:3" hidden="1">
      <c r="B314" s="266" t="s">
        <v>622</v>
      </c>
      <c r="C314" s="269">
        <v>0</v>
      </c>
    </row>
    <row r="315" spans="2:3" hidden="1">
      <c r="B315" s="266" t="s">
        <v>623</v>
      </c>
      <c r="C315" s="269">
        <v>0</v>
      </c>
    </row>
    <row r="316" spans="2:3" hidden="1">
      <c r="B316" s="266" t="s">
        <v>624</v>
      </c>
      <c r="C316" s="269">
        <v>0</v>
      </c>
    </row>
    <row r="317" spans="2:3" hidden="1">
      <c r="B317" s="266" t="s">
        <v>625</v>
      </c>
      <c r="C317" s="269">
        <v>0</v>
      </c>
    </row>
    <row r="318" spans="2:3" hidden="1">
      <c r="B318" s="266" t="s">
        <v>336</v>
      </c>
      <c r="C318" s="269">
        <v>0</v>
      </c>
    </row>
    <row r="319" spans="2:3" hidden="1">
      <c r="B319" s="266" t="s">
        <v>626</v>
      </c>
      <c r="C319" s="269">
        <v>0</v>
      </c>
    </row>
    <row r="320" spans="2:3" hidden="1">
      <c r="B320" s="266" t="s">
        <v>627</v>
      </c>
      <c r="C320" s="269">
        <v>0</v>
      </c>
    </row>
    <row r="321" spans="2:3" hidden="1">
      <c r="B321" s="266" t="s">
        <v>338</v>
      </c>
      <c r="C321" s="269">
        <v>0</v>
      </c>
    </row>
    <row r="322" spans="2:3" hidden="1">
      <c r="B322" s="266" t="s">
        <v>54</v>
      </c>
      <c r="C322" s="269">
        <v>569</v>
      </c>
    </row>
    <row r="323" spans="2:3" hidden="1">
      <c r="B323" s="266" t="s">
        <v>154</v>
      </c>
      <c r="C323" s="269">
        <v>326</v>
      </c>
    </row>
    <row r="324" spans="2:3" hidden="1">
      <c r="B324" s="266" t="s">
        <v>340</v>
      </c>
      <c r="C324" s="269">
        <v>76</v>
      </c>
    </row>
    <row r="325" spans="2:3" hidden="1">
      <c r="B325" s="266" t="s">
        <v>342</v>
      </c>
      <c r="C325" s="269">
        <v>34</v>
      </c>
    </row>
    <row r="326" spans="2:3" hidden="1">
      <c r="B326" s="266" t="s">
        <v>628</v>
      </c>
      <c r="C326" s="269">
        <v>0</v>
      </c>
    </row>
    <row r="327" spans="2:3" hidden="1">
      <c r="B327" s="266" t="s">
        <v>629</v>
      </c>
      <c r="C327" s="269">
        <v>0</v>
      </c>
    </row>
    <row r="328" spans="2:3" hidden="1">
      <c r="B328" s="266" t="s">
        <v>630</v>
      </c>
      <c r="C328" s="269">
        <v>0</v>
      </c>
    </row>
    <row r="329" spans="2:3" hidden="1">
      <c r="B329" s="266" t="s">
        <v>365</v>
      </c>
      <c r="C329" s="269">
        <v>2497</v>
      </c>
    </row>
    <row r="330" spans="2:3" hidden="1">
      <c r="B330" s="266" t="s">
        <v>395</v>
      </c>
      <c r="C330" s="269">
        <v>0</v>
      </c>
    </row>
    <row r="331" spans="2:3" hidden="1">
      <c r="B331" s="266" t="s">
        <v>631</v>
      </c>
      <c r="C331" s="269">
        <v>0</v>
      </c>
    </row>
    <row r="332" spans="2:3" hidden="1">
      <c r="B332" s="266" t="s">
        <v>632</v>
      </c>
      <c r="C332" s="269">
        <v>342</v>
      </c>
    </row>
    <row r="333" spans="2:3" hidden="1">
      <c r="B333" s="266" t="s">
        <v>633</v>
      </c>
      <c r="C333" s="269">
        <v>24</v>
      </c>
    </row>
    <row r="334" spans="2:3" hidden="1">
      <c r="B334" s="266" t="s">
        <v>405</v>
      </c>
      <c r="C334" s="269">
        <v>2592</v>
      </c>
    </row>
    <row r="335" spans="2:3" hidden="1">
      <c r="B335" s="266" t="s">
        <v>634</v>
      </c>
      <c r="C335" s="269">
        <v>0</v>
      </c>
    </row>
    <row r="336" spans="2:3" hidden="1">
      <c r="B336" s="266" t="s">
        <v>635</v>
      </c>
      <c r="C336" s="269">
        <v>272</v>
      </c>
    </row>
    <row r="337" spans="2:3" hidden="1">
      <c r="B337" s="266" t="s">
        <v>381</v>
      </c>
      <c r="C337" s="269">
        <v>37</v>
      </c>
    </row>
    <row r="338" spans="2:3" hidden="1">
      <c r="B338" s="266" t="s">
        <v>636</v>
      </c>
      <c r="C338" s="269">
        <v>0</v>
      </c>
    </row>
    <row r="339" spans="2:3" hidden="1">
      <c r="B339" s="266" t="s">
        <v>637</v>
      </c>
      <c r="C339" s="269">
        <v>0</v>
      </c>
    </row>
    <row r="340" spans="2:3" hidden="1">
      <c r="B340" s="266" t="s">
        <v>638</v>
      </c>
      <c r="C340" s="269">
        <v>0</v>
      </c>
    </row>
    <row r="341" spans="2:3" hidden="1">
      <c r="B341" s="266" t="s">
        <v>639</v>
      </c>
      <c r="C341" s="269">
        <v>0</v>
      </c>
    </row>
    <row r="342" spans="2:3" hidden="1">
      <c r="B342" s="266" t="s">
        <v>640</v>
      </c>
      <c r="C342" s="269">
        <v>0</v>
      </c>
    </row>
    <row r="343" spans="2:3" hidden="1">
      <c r="B343" s="266" t="s">
        <v>641</v>
      </c>
      <c r="C343" s="269">
        <v>0</v>
      </c>
    </row>
    <row r="344" spans="2:3" hidden="1">
      <c r="B344" s="266" t="s">
        <v>642</v>
      </c>
      <c r="C344" s="269">
        <v>0</v>
      </c>
    </row>
    <row r="345" spans="2:3" hidden="1">
      <c r="B345" s="266" t="s">
        <v>643</v>
      </c>
      <c r="C345" s="269">
        <v>0</v>
      </c>
    </row>
    <row r="346" spans="2:3" hidden="1">
      <c r="B346" s="266" t="s">
        <v>644</v>
      </c>
      <c r="C346" s="269">
        <v>0</v>
      </c>
    </row>
    <row r="347" spans="2:3" hidden="1">
      <c r="B347" s="266" t="s">
        <v>645</v>
      </c>
      <c r="C347" s="269">
        <v>0</v>
      </c>
    </row>
    <row r="348" spans="2:3" hidden="1">
      <c r="B348" s="266" t="s">
        <v>646</v>
      </c>
      <c r="C348" s="269">
        <v>0</v>
      </c>
    </row>
    <row r="349" spans="2:3" hidden="1">
      <c r="B349" s="266" t="s">
        <v>647</v>
      </c>
      <c r="C349" s="269">
        <v>0</v>
      </c>
    </row>
    <row r="350" spans="2:3" hidden="1">
      <c r="B350" s="266" t="s">
        <v>648</v>
      </c>
      <c r="C350" s="269">
        <v>0</v>
      </c>
    </row>
    <row r="351" spans="2:3" hidden="1">
      <c r="B351" s="266" t="s">
        <v>649</v>
      </c>
      <c r="C351" s="269">
        <v>0</v>
      </c>
    </row>
    <row r="352" spans="2:3" hidden="1">
      <c r="B352" s="266" t="s">
        <v>650</v>
      </c>
      <c r="C352" s="269">
        <v>0</v>
      </c>
    </row>
    <row r="353" spans="2:3" hidden="1">
      <c r="B353" s="266" t="s">
        <v>651</v>
      </c>
      <c r="C353" s="269">
        <v>0</v>
      </c>
    </row>
    <row r="354" spans="2:3" hidden="1">
      <c r="B354" s="266" t="s">
        <v>652</v>
      </c>
      <c r="C354" s="269">
        <v>0</v>
      </c>
    </row>
    <row r="355" spans="2:3" hidden="1">
      <c r="B355" s="266" t="s">
        <v>653</v>
      </c>
      <c r="C355" s="269">
        <v>0</v>
      </c>
    </row>
    <row r="356" spans="2:3" hidden="1">
      <c r="B356" s="266" t="s">
        <v>654</v>
      </c>
      <c r="C356" s="269">
        <v>0</v>
      </c>
    </row>
    <row r="357" spans="2:3" hidden="1">
      <c r="B357" s="266" t="s">
        <v>655</v>
      </c>
      <c r="C357" s="269">
        <v>0</v>
      </c>
    </row>
    <row r="358" spans="2:3" hidden="1">
      <c r="B358" s="266" t="s">
        <v>656</v>
      </c>
      <c r="C358" s="269">
        <v>0</v>
      </c>
    </row>
    <row r="359" spans="2:3" hidden="1">
      <c r="B359" s="266" t="s">
        <v>252</v>
      </c>
      <c r="C359" s="269">
        <v>970</v>
      </c>
    </row>
    <row r="360" spans="2:3" hidden="1">
      <c r="B360" s="266" t="s">
        <v>657</v>
      </c>
      <c r="C360" s="269">
        <v>0</v>
      </c>
    </row>
    <row r="361" spans="2:3" hidden="1">
      <c r="B361" s="266" t="s">
        <v>658</v>
      </c>
      <c r="C361" s="269">
        <v>0</v>
      </c>
    </row>
    <row r="362" spans="2:3" hidden="1">
      <c r="B362" s="266" t="s">
        <v>659</v>
      </c>
      <c r="C362" s="269">
        <v>0</v>
      </c>
    </row>
    <row r="363" spans="2:3" hidden="1">
      <c r="B363" s="266" t="s">
        <v>660</v>
      </c>
      <c r="C363" s="269">
        <v>0</v>
      </c>
    </row>
    <row r="364" spans="2:3" hidden="1">
      <c r="B364" s="266" t="s">
        <v>661</v>
      </c>
      <c r="C364" s="269">
        <v>0</v>
      </c>
    </row>
    <row r="365" spans="2:3" hidden="1">
      <c r="B365" s="266" t="s">
        <v>662</v>
      </c>
      <c r="C365" s="269">
        <v>0</v>
      </c>
    </row>
    <row r="366" spans="2:3" hidden="1">
      <c r="B366" s="266" t="s">
        <v>663</v>
      </c>
      <c r="C366" s="269">
        <v>0</v>
      </c>
    </row>
    <row r="367" spans="2:3" hidden="1">
      <c r="B367" s="266" t="s">
        <v>664</v>
      </c>
      <c r="C367" s="269">
        <v>0</v>
      </c>
    </row>
    <row r="368" spans="2:3" hidden="1">
      <c r="B368" s="266" t="s">
        <v>665</v>
      </c>
      <c r="C368" s="269">
        <v>0</v>
      </c>
    </row>
    <row r="369" spans="2:3" hidden="1">
      <c r="B369" s="266" t="s">
        <v>379</v>
      </c>
      <c r="C369" s="269">
        <v>94</v>
      </c>
    </row>
    <row r="370" spans="2:3" hidden="1">
      <c r="B370" s="266" t="s">
        <v>666</v>
      </c>
      <c r="C370" s="269">
        <v>0</v>
      </c>
    </row>
    <row r="371" spans="2:3" hidden="1">
      <c r="B371" s="266" t="s">
        <v>667</v>
      </c>
      <c r="C371" s="269">
        <v>0</v>
      </c>
    </row>
    <row r="372" spans="2:3" hidden="1">
      <c r="B372" s="266" t="s">
        <v>668</v>
      </c>
      <c r="C372" s="269">
        <v>0</v>
      </c>
    </row>
    <row r="373" spans="2:3" hidden="1">
      <c r="B373" s="266" t="s">
        <v>669</v>
      </c>
      <c r="C373" s="269">
        <v>0</v>
      </c>
    </row>
    <row r="374" spans="2:3" hidden="1">
      <c r="B374" s="266" t="s">
        <v>404</v>
      </c>
      <c r="C374" s="269">
        <v>0</v>
      </c>
    </row>
    <row r="375" spans="2:3" hidden="1">
      <c r="B375" s="266" t="s">
        <v>372</v>
      </c>
      <c r="C375" s="269">
        <v>2693</v>
      </c>
    </row>
    <row r="376" spans="2:3" hidden="1">
      <c r="B376" s="266" t="s">
        <v>670</v>
      </c>
      <c r="C376" s="269">
        <v>0</v>
      </c>
    </row>
    <row r="377" spans="2:3" hidden="1">
      <c r="B377" s="266" t="s">
        <v>393</v>
      </c>
      <c r="C377" s="269">
        <v>18</v>
      </c>
    </row>
    <row r="378" spans="2:3" hidden="1">
      <c r="B378" s="266" t="s">
        <v>671</v>
      </c>
      <c r="C378" s="269">
        <v>250</v>
      </c>
    </row>
    <row r="379" spans="2:3" hidden="1">
      <c r="B379" s="266" t="s">
        <v>251</v>
      </c>
      <c r="C379" s="269">
        <v>0</v>
      </c>
    </row>
    <row r="380" spans="2:3" hidden="1">
      <c r="B380" s="266" t="s">
        <v>672</v>
      </c>
      <c r="C380" s="269">
        <v>0</v>
      </c>
    </row>
    <row r="381" spans="2:3" hidden="1">
      <c r="B381" s="266" t="s">
        <v>673</v>
      </c>
      <c r="C381" s="269">
        <v>0</v>
      </c>
    </row>
    <row r="382" spans="2:3" hidden="1">
      <c r="B382" s="266" t="s">
        <v>674</v>
      </c>
      <c r="C382" s="269">
        <v>0</v>
      </c>
    </row>
    <row r="383" spans="2:3" hidden="1">
      <c r="B383" s="266" t="s">
        <v>675</v>
      </c>
      <c r="C383" s="269">
        <v>0</v>
      </c>
    </row>
    <row r="384" spans="2:3" hidden="1">
      <c r="B384" s="266" t="s">
        <v>676</v>
      </c>
      <c r="C384" s="269">
        <v>0</v>
      </c>
    </row>
    <row r="385" spans="2:3" hidden="1">
      <c r="B385" s="266" t="s">
        <v>677</v>
      </c>
      <c r="C385" s="269">
        <v>0</v>
      </c>
    </row>
    <row r="386" spans="2:3" hidden="1">
      <c r="B386" s="266" t="s">
        <v>678</v>
      </c>
      <c r="C386" s="269">
        <v>0</v>
      </c>
    </row>
    <row r="387" spans="2:3" hidden="1">
      <c r="B387" s="266" t="s">
        <v>679</v>
      </c>
      <c r="C387" s="269">
        <v>0</v>
      </c>
    </row>
    <row r="388" spans="2:3" hidden="1">
      <c r="B388" s="266" t="s">
        <v>680</v>
      </c>
      <c r="C388" s="269">
        <v>0</v>
      </c>
    </row>
    <row r="389" spans="2:3" hidden="1">
      <c r="B389" s="266" t="s">
        <v>681</v>
      </c>
      <c r="C389" s="269">
        <v>0</v>
      </c>
    </row>
    <row r="390" spans="2:3" hidden="1">
      <c r="B390" s="266" t="s">
        <v>682</v>
      </c>
      <c r="C390" s="269">
        <v>0</v>
      </c>
    </row>
    <row r="391" spans="2:3" hidden="1">
      <c r="B391" s="266" t="s">
        <v>683</v>
      </c>
      <c r="C391" s="269">
        <v>0</v>
      </c>
    </row>
    <row r="392" spans="2:3" hidden="1">
      <c r="B392" s="266" t="s">
        <v>684</v>
      </c>
      <c r="C392" s="269">
        <v>0</v>
      </c>
    </row>
    <row r="393" spans="2:3" hidden="1">
      <c r="B393" s="266" t="s">
        <v>685</v>
      </c>
      <c r="C393" s="269">
        <v>0</v>
      </c>
    </row>
    <row r="394" spans="2:3" hidden="1">
      <c r="B394" s="266" t="s">
        <v>686</v>
      </c>
      <c r="C394" s="269">
        <v>0</v>
      </c>
    </row>
    <row r="395" spans="2:3" hidden="1">
      <c r="B395" s="266" t="s">
        <v>687</v>
      </c>
      <c r="C395" s="269">
        <v>0</v>
      </c>
    </row>
    <row r="396" spans="2:3" hidden="1">
      <c r="B396" s="266" t="s">
        <v>688</v>
      </c>
      <c r="C396" s="269">
        <v>0</v>
      </c>
    </row>
    <row r="397" spans="2:3" hidden="1">
      <c r="B397" s="266" t="s">
        <v>689</v>
      </c>
      <c r="C397" s="269">
        <v>0</v>
      </c>
    </row>
    <row r="398" spans="2:3" hidden="1">
      <c r="B398" s="266" t="s">
        <v>690</v>
      </c>
      <c r="C398" s="269">
        <v>0</v>
      </c>
    </row>
    <row r="399" spans="2:3" hidden="1">
      <c r="B399" s="266" t="s">
        <v>691</v>
      </c>
      <c r="C399" s="269">
        <v>0</v>
      </c>
    </row>
    <row r="400" spans="2:3" hidden="1">
      <c r="B400" s="266" t="s">
        <v>692</v>
      </c>
      <c r="C400" s="269">
        <v>0</v>
      </c>
    </row>
    <row r="401" spans="2:3" hidden="1">
      <c r="B401" s="266" t="s">
        <v>693</v>
      </c>
      <c r="C401" s="269">
        <v>0</v>
      </c>
    </row>
    <row r="402" spans="2:3" hidden="1">
      <c r="B402" s="266" t="s">
        <v>399</v>
      </c>
      <c r="C402" s="269">
        <v>302</v>
      </c>
    </row>
    <row r="403" spans="2:3" hidden="1">
      <c r="B403" s="266" t="s">
        <v>694</v>
      </c>
      <c r="C403" s="269">
        <v>94</v>
      </c>
    </row>
    <row r="404" spans="2:3" hidden="1">
      <c r="B404" s="266" t="s">
        <v>382</v>
      </c>
      <c r="C404" s="269">
        <v>225</v>
      </c>
    </row>
    <row r="405" spans="2:3" hidden="1">
      <c r="B405" s="266" t="s">
        <v>695</v>
      </c>
      <c r="C405" s="269">
        <v>0</v>
      </c>
    </row>
    <row r="406" spans="2:3" hidden="1">
      <c r="B406" s="266" t="s">
        <v>387</v>
      </c>
      <c r="C406" s="269">
        <v>18</v>
      </c>
    </row>
    <row r="407" spans="2:3" hidden="1">
      <c r="B407" s="266" t="s">
        <v>386</v>
      </c>
      <c r="C407" s="269">
        <v>12</v>
      </c>
    </row>
    <row r="408" spans="2:3" hidden="1">
      <c r="B408" s="266" t="s">
        <v>388</v>
      </c>
      <c r="C408" s="269">
        <v>24</v>
      </c>
    </row>
    <row r="409" spans="2:3" hidden="1">
      <c r="B409" s="266" t="s">
        <v>361</v>
      </c>
      <c r="C409" s="269">
        <v>0</v>
      </c>
    </row>
    <row r="410" spans="2:3" hidden="1">
      <c r="B410" s="266" t="s">
        <v>696</v>
      </c>
      <c r="C410" s="269">
        <v>0</v>
      </c>
    </row>
    <row r="411" spans="2:3" hidden="1">
      <c r="B411" s="266" t="s">
        <v>697</v>
      </c>
      <c r="C411" s="269">
        <v>0</v>
      </c>
    </row>
    <row r="412" spans="2:3">
      <c r="B412" s="266" t="s">
        <v>698</v>
      </c>
      <c r="C412" s="269">
        <v>0</v>
      </c>
    </row>
    <row r="413" spans="2:3" hidden="1">
      <c r="B413" s="266" t="s">
        <v>699</v>
      </c>
      <c r="C413" s="269">
        <v>0</v>
      </c>
    </row>
    <row r="414" spans="2:3" hidden="1">
      <c r="B414" s="266" t="s">
        <v>700</v>
      </c>
      <c r="C414" s="269">
        <v>0</v>
      </c>
    </row>
    <row r="415" spans="2:3" hidden="1">
      <c r="B415" s="266" t="s">
        <v>701</v>
      </c>
      <c r="C415" s="269">
        <v>0</v>
      </c>
    </row>
    <row r="416" spans="2:3" hidden="1">
      <c r="B416" s="266" t="s">
        <v>702</v>
      </c>
      <c r="C416" s="269">
        <v>0</v>
      </c>
    </row>
    <row r="417" spans="2:3" hidden="1">
      <c r="B417" s="266" t="s">
        <v>703</v>
      </c>
      <c r="C417" s="269">
        <v>0</v>
      </c>
    </row>
    <row r="418" spans="2:3" hidden="1">
      <c r="B418" s="266" t="s">
        <v>704</v>
      </c>
      <c r="C418" s="269">
        <v>0</v>
      </c>
    </row>
    <row r="419" spans="2:3" hidden="1">
      <c r="B419" s="266" t="s">
        <v>705</v>
      </c>
      <c r="C419" s="269">
        <v>0</v>
      </c>
    </row>
    <row r="420" spans="2:3" hidden="1">
      <c r="B420" s="266" t="s">
        <v>706</v>
      </c>
      <c r="C420" s="269">
        <v>0</v>
      </c>
    </row>
    <row r="421" spans="2:3" hidden="1">
      <c r="B421" s="266" t="s">
        <v>707</v>
      </c>
      <c r="C421" s="269">
        <v>0</v>
      </c>
    </row>
    <row r="422" spans="2:3" hidden="1">
      <c r="B422" s="266" t="s">
        <v>708</v>
      </c>
      <c r="C422" s="269">
        <v>0</v>
      </c>
    </row>
    <row r="423" spans="2:3" hidden="1">
      <c r="B423" s="266" t="s">
        <v>216</v>
      </c>
      <c r="C423" s="269">
        <v>988</v>
      </c>
    </row>
    <row r="424" spans="2:3" hidden="1">
      <c r="B424" s="266" t="s">
        <v>709</v>
      </c>
      <c r="C424" s="269">
        <v>0</v>
      </c>
    </row>
    <row r="425" spans="2:3" hidden="1">
      <c r="B425" s="266" t="s">
        <v>710</v>
      </c>
      <c r="C425" s="269">
        <v>0</v>
      </c>
    </row>
    <row r="426" spans="2:3" hidden="1">
      <c r="B426" s="266" t="s">
        <v>711</v>
      </c>
      <c r="C426" s="269">
        <v>0</v>
      </c>
    </row>
    <row r="427" spans="2:3" hidden="1">
      <c r="B427" s="266" t="s">
        <v>712</v>
      </c>
      <c r="C427" s="269">
        <v>3</v>
      </c>
    </row>
    <row r="428" spans="2:3" hidden="1">
      <c r="B428" s="266" t="s">
        <v>713</v>
      </c>
      <c r="C428" s="269">
        <v>3</v>
      </c>
    </row>
    <row r="429" spans="2:3" hidden="1">
      <c r="B429" s="266" t="s">
        <v>714</v>
      </c>
      <c r="C429" s="269">
        <v>3</v>
      </c>
    </row>
    <row r="430" spans="2:3" hidden="1">
      <c r="B430" s="266" t="s">
        <v>174</v>
      </c>
      <c r="C430" s="269">
        <v>2730</v>
      </c>
    </row>
    <row r="431" spans="2:3" hidden="1">
      <c r="B431" s="266" t="s">
        <v>249</v>
      </c>
      <c r="C431" s="269">
        <v>1001</v>
      </c>
    </row>
    <row r="432" spans="2:3" hidden="1">
      <c r="B432" s="266" t="s">
        <v>72</v>
      </c>
      <c r="C432" s="269">
        <v>1</v>
      </c>
    </row>
    <row r="433" spans="2:3" hidden="1">
      <c r="B433" s="266" t="s">
        <v>73</v>
      </c>
      <c r="C433" s="269">
        <v>335</v>
      </c>
    </row>
    <row r="434" spans="2:3" hidden="1">
      <c r="B434" s="266" t="s">
        <v>248</v>
      </c>
      <c r="C434" s="269">
        <v>1000</v>
      </c>
    </row>
    <row r="435" spans="2:3" hidden="1">
      <c r="B435" s="266" t="s">
        <v>176</v>
      </c>
      <c r="C435" s="269">
        <v>1521</v>
      </c>
    </row>
    <row r="436" spans="2:3" hidden="1">
      <c r="B436" s="266" t="s">
        <v>715</v>
      </c>
      <c r="C436" s="269">
        <v>65</v>
      </c>
    </row>
    <row r="437" spans="2:3" hidden="1">
      <c r="B437" s="266" t="s">
        <v>716</v>
      </c>
      <c r="C437" s="269">
        <v>0</v>
      </c>
    </row>
    <row r="438" spans="2:3" hidden="1">
      <c r="B438" s="266" t="s">
        <v>717</v>
      </c>
      <c r="C438" s="269">
        <v>0</v>
      </c>
    </row>
    <row r="439" spans="2:3" hidden="1">
      <c r="B439" s="266" t="s">
        <v>74</v>
      </c>
      <c r="C439" s="269">
        <v>24</v>
      </c>
    </row>
    <row r="440" spans="2:3" hidden="1">
      <c r="B440" s="266" t="s">
        <v>75</v>
      </c>
      <c r="C440" s="269">
        <v>289</v>
      </c>
    </row>
    <row r="441" spans="2:3" hidden="1">
      <c r="B441" s="266" t="s">
        <v>68</v>
      </c>
      <c r="C441" s="269">
        <v>292</v>
      </c>
    </row>
    <row r="442" spans="2:3" hidden="1">
      <c r="B442" s="266" t="s">
        <v>406</v>
      </c>
      <c r="C442" s="269">
        <v>0</v>
      </c>
    </row>
    <row r="443" spans="2:3" hidden="1">
      <c r="B443" s="266" t="s">
        <v>718</v>
      </c>
      <c r="C443" s="269">
        <v>0</v>
      </c>
    </row>
    <row r="444" spans="2:3" hidden="1">
      <c r="B444" s="266" t="s">
        <v>719</v>
      </c>
      <c r="C444" s="269">
        <v>0</v>
      </c>
    </row>
    <row r="445" spans="2:3" hidden="1">
      <c r="B445" s="266" t="s">
        <v>100</v>
      </c>
      <c r="C445" s="269">
        <v>0</v>
      </c>
    </row>
    <row r="446" spans="2:3" hidden="1">
      <c r="B446" s="266" t="s">
        <v>720</v>
      </c>
      <c r="C446" s="269">
        <v>0</v>
      </c>
    </row>
    <row r="447" spans="2:3" hidden="1">
      <c r="B447" s="266" t="s">
        <v>721</v>
      </c>
      <c r="C447" s="269">
        <v>0</v>
      </c>
    </row>
    <row r="448" spans="2:3" hidden="1">
      <c r="B448" s="266" t="s">
        <v>722</v>
      </c>
      <c r="C448" s="269">
        <v>7388</v>
      </c>
    </row>
    <row r="449" spans="2:3" hidden="1">
      <c r="B449" s="266" t="s">
        <v>723</v>
      </c>
      <c r="C449" s="269">
        <v>50</v>
      </c>
    </row>
    <row r="450" spans="2:3" hidden="1">
      <c r="B450" s="266" t="s">
        <v>724</v>
      </c>
      <c r="C450" s="269">
        <v>0</v>
      </c>
    </row>
    <row r="451" spans="2:3" hidden="1">
      <c r="B451" s="266" t="s">
        <v>725</v>
      </c>
      <c r="C451" s="269">
        <v>0</v>
      </c>
    </row>
    <row r="452" spans="2:3" hidden="1">
      <c r="B452" s="266" t="s">
        <v>726</v>
      </c>
      <c r="C452" s="269">
        <v>0</v>
      </c>
    </row>
    <row r="453" spans="2:3" hidden="1">
      <c r="B453" s="266" t="s">
        <v>345</v>
      </c>
      <c r="C453" s="269">
        <v>0</v>
      </c>
    </row>
    <row r="454" spans="2:3" hidden="1">
      <c r="B454" s="266" t="s">
        <v>27</v>
      </c>
      <c r="C454" s="269">
        <v>2998</v>
      </c>
    </row>
    <row r="455" spans="2:3" hidden="1">
      <c r="B455" s="266" t="s">
        <v>98</v>
      </c>
      <c r="C455" s="269">
        <v>954</v>
      </c>
    </row>
    <row r="456" spans="2:3" hidden="1">
      <c r="B456" s="266" t="s">
        <v>69</v>
      </c>
      <c r="C456" s="269">
        <v>0</v>
      </c>
    </row>
    <row r="457" spans="2:3" hidden="1">
      <c r="B457" s="266" t="s">
        <v>256</v>
      </c>
      <c r="C457" s="269">
        <v>110</v>
      </c>
    </row>
    <row r="458" spans="2:3" hidden="1">
      <c r="B458" s="266" t="s">
        <v>727</v>
      </c>
      <c r="C458" s="269">
        <v>5879</v>
      </c>
    </row>
    <row r="459" spans="2:3" hidden="1">
      <c r="B459" s="266" t="s">
        <v>728</v>
      </c>
      <c r="C459" s="269">
        <v>46</v>
      </c>
    </row>
    <row r="460" spans="2:3" hidden="1">
      <c r="B460" s="266" t="s">
        <v>729</v>
      </c>
      <c r="C460" s="269">
        <v>0</v>
      </c>
    </row>
    <row r="461" spans="2:3" hidden="1">
      <c r="B461" s="266" t="s">
        <v>730</v>
      </c>
      <c r="C461" s="269">
        <v>3233</v>
      </c>
    </row>
    <row r="462" spans="2:3" hidden="1">
      <c r="B462" s="266" t="s">
        <v>731</v>
      </c>
      <c r="C462" s="269">
        <v>4413</v>
      </c>
    </row>
    <row r="463" spans="2:3" hidden="1">
      <c r="B463" s="266" t="s">
        <v>246</v>
      </c>
      <c r="C463" s="269">
        <v>0</v>
      </c>
    </row>
    <row r="464" spans="2:3" hidden="1">
      <c r="B464" s="266" t="s">
        <v>732</v>
      </c>
      <c r="C464" s="269">
        <v>0</v>
      </c>
    </row>
    <row r="465" spans="2:3" hidden="1">
      <c r="B465" s="266" t="s">
        <v>733</v>
      </c>
      <c r="C465" s="269">
        <v>0</v>
      </c>
    </row>
    <row r="466" spans="2:3" hidden="1">
      <c r="B466" s="266" t="s">
        <v>734</v>
      </c>
      <c r="C466" s="269">
        <v>0</v>
      </c>
    </row>
    <row r="467" spans="2:3" hidden="1">
      <c r="B467" s="266" t="s">
        <v>735</v>
      </c>
      <c r="C467" s="269">
        <v>0</v>
      </c>
    </row>
    <row r="468" spans="2:3" hidden="1">
      <c r="B468" s="266" t="s">
        <v>736</v>
      </c>
      <c r="C468" s="269">
        <v>20</v>
      </c>
    </row>
    <row r="469" spans="2:3" hidden="1">
      <c r="B469" s="266" t="s">
        <v>737</v>
      </c>
      <c r="C469" s="269">
        <v>0</v>
      </c>
    </row>
    <row r="470" spans="2:3" hidden="1">
      <c r="B470" s="266" t="s">
        <v>738</v>
      </c>
      <c r="C470" s="269">
        <v>90</v>
      </c>
    </row>
    <row r="471" spans="2:3" hidden="1">
      <c r="B471" s="266" t="s">
        <v>739</v>
      </c>
      <c r="C471" s="269">
        <v>530</v>
      </c>
    </row>
    <row r="472" spans="2:3" hidden="1">
      <c r="B472" s="266" t="s">
        <v>740</v>
      </c>
      <c r="C472" s="269">
        <v>0</v>
      </c>
    </row>
    <row r="473" spans="2:3" hidden="1">
      <c r="B473" s="266" t="s">
        <v>741</v>
      </c>
      <c r="C473" s="269">
        <v>92</v>
      </c>
    </row>
    <row r="474" spans="2:3" hidden="1">
      <c r="B474" s="266" t="s">
        <v>65</v>
      </c>
      <c r="C474" s="269">
        <v>2025</v>
      </c>
    </row>
    <row r="475" spans="2:3" hidden="1">
      <c r="B475" s="266" t="s">
        <v>742</v>
      </c>
      <c r="C475" s="269">
        <v>0</v>
      </c>
    </row>
    <row r="476" spans="2:3" hidden="1">
      <c r="B476" s="266" t="s">
        <v>48</v>
      </c>
      <c r="C476" s="269">
        <v>2832</v>
      </c>
    </row>
    <row r="477" spans="2:3" hidden="1">
      <c r="B477" s="266" t="s">
        <v>347</v>
      </c>
      <c r="C477" s="269">
        <v>0</v>
      </c>
    </row>
    <row r="478" spans="2:3" hidden="1">
      <c r="B478" s="266" t="s">
        <v>383</v>
      </c>
      <c r="C478" s="269">
        <v>48</v>
      </c>
    </row>
    <row r="479" spans="2:3" hidden="1">
      <c r="B479" s="266" t="s">
        <v>743</v>
      </c>
      <c r="C479" s="269">
        <v>0</v>
      </c>
    </row>
    <row r="480" spans="2:3" hidden="1">
      <c r="B480" s="266" t="s">
        <v>744</v>
      </c>
      <c r="C480" s="269">
        <v>0</v>
      </c>
    </row>
    <row r="481" spans="2:3" hidden="1">
      <c r="B481" s="266" t="s">
        <v>745</v>
      </c>
      <c r="C481" s="269">
        <v>0</v>
      </c>
    </row>
    <row r="482" spans="2:3" hidden="1">
      <c r="B482" s="266" t="s">
        <v>746</v>
      </c>
      <c r="C482" s="269">
        <v>0</v>
      </c>
    </row>
    <row r="483" spans="2:3" hidden="1">
      <c r="B483" s="266" t="s">
        <v>747</v>
      </c>
      <c r="C483" s="269">
        <v>1060</v>
      </c>
    </row>
    <row r="484" spans="2:3" hidden="1">
      <c r="B484" s="266" t="s">
        <v>748</v>
      </c>
      <c r="C484" s="269">
        <v>0</v>
      </c>
    </row>
    <row r="485" spans="2:3" hidden="1">
      <c r="B485" s="266" t="s">
        <v>749</v>
      </c>
      <c r="C485" s="269">
        <v>0</v>
      </c>
    </row>
    <row r="486" spans="2:3" hidden="1">
      <c r="B486" s="266" t="s">
        <v>750</v>
      </c>
      <c r="C486" s="269">
        <v>0</v>
      </c>
    </row>
    <row r="487" spans="2:3" hidden="1">
      <c r="B487" s="266" t="s">
        <v>751</v>
      </c>
      <c r="C487" s="269">
        <v>0</v>
      </c>
    </row>
    <row r="488" spans="2:3" hidden="1">
      <c r="B488" s="266" t="s">
        <v>752</v>
      </c>
      <c r="C488" s="269">
        <v>0</v>
      </c>
    </row>
    <row r="489" spans="2:3" hidden="1">
      <c r="B489" s="266" t="s">
        <v>753</v>
      </c>
      <c r="C489" s="269">
        <v>0</v>
      </c>
    </row>
    <row r="490" spans="2:3" hidden="1">
      <c r="B490" s="266" t="s">
        <v>754</v>
      </c>
      <c r="C490" s="269">
        <v>0</v>
      </c>
    </row>
    <row r="491" spans="2:3" hidden="1">
      <c r="B491" s="266" t="s">
        <v>755</v>
      </c>
      <c r="C491" s="269">
        <v>0</v>
      </c>
    </row>
    <row r="492" spans="2:3" hidden="1">
      <c r="B492" s="266" t="s">
        <v>756</v>
      </c>
      <c r="C492" s="269">
        <v>12</v>
      </c>
    </row>
    <row r="493" spans="2:3" hidden="1">
      <c r="B493" s="266" t="s">
        <v>757</v>
      </c>
      <c r="C493" s="269">
        <v>0</v>
      </c>
    </row>
    <row r="494" spans="2:3" hidden="1">
      <c r="B494" s="266" t="s">
        <v>758</v>
      </c>
      <c r="C494" s="269">
        <v>0</v>
      </c>
    </row>
    <row r="495" spans="2:3" hidden="1">
      <c r="B495" s="266" t="s">
        <v>759</v>
      </c>
      <c r="C495" s="269">
        <v>0</v>
      </c>
    </row>
    <row r="496" spans="2:3" hidden="1">
      <c r="B496" s="266" t="s">
        <v>760</v>
      </c>
      <c r="C496" s="269">
        <v>0</v>
      </c>
    </row>
    <row r="497" spans="2:3" hidden="1">
      <c r="B497" s="266" t="s">
        <v>761</v>
      </c>
      <c r="C497" s="269">
        <v>0</v>
      </c>
    </row>
    <row r="498" spans="2:3" hidden="1">
      <c r="B498" s="266" t="s">
        <v>762</v>
      </c>
      <c r="C498" s="269">
        <v>983</v>
      </c>
    </row>
    <row r="499" spans="2:3" hidden="1">
      <c r="B499" s="266" t="s">
        <v>255</v>
      </c>
      <c r="C499" s="269">
        <v>0</v>
      </c>
    </row>
    <row r="500" spans="2:3" hidden="1">
      <c r="B500" s="266" t="s">
        <v>763</v>
      </c>
      <c r="C500" s="269">
        <v>0</v>
      </c>
    </row>
    <row r="501" spans="2:3" hidden="1">
      <c r="B501" s="266" t="s">
        <v>764</v>
      </c>
      <c r="C501" s="269">
        <v>0</v>
      </c>
    </row>
    <row r="502" spans="2:3" hidden="1">
      <c r="B502" s="266" t="s">
        <v>765</v>
      </c>
      <c r="C502" s="269">
        <v>3046</v>
      </c>
    </row>
    <row r="503" spans="2:3" hidden="1">
      <c r="B503" s="266" t="s">
        <v>766</v>
      </c>
      <c r="C503" s="269">
        <v>0</v>
      </c>
    </row>
    <row r="504" spans="2:3" hidden="1">
      <c r="B504" s="267" t="s">
        <v>351</v>
      </c>
      <c r="C504" s="269">
        <v>40</v>
      </c>
    </row>
    <row r="505" spans="2:3" hidden="1">
      <c r="B505" s="266" t="s">
        <v>8</v>
      </c>
      <c r="C505" s="269">
        <v>1880</v>
      </c>
    </row>
    <row r="506" spans="2:3" hidden="1">
      <c r="B506" s="266" t="s">
        <v>22</v>
      </c>
      <c r="C506" s="269">
        <v>623</v>
      </c>
    </row>
    <row r="507" spans="2:3" hidden="1">
      <c r="B507" s="266" t="s">
        <v>158</v>
      </c>
      <c r="C507" s="269">
        <v>133</v>
      </c>
    </row>
    <row r="508" spans="2:3" hidden="1">
      <c r="B508" s="266" t="s">
        <v>352</v>
      </c>
      <c r="C508" s="269">
        <v>0</v>
      </c>
    </row>
    <row r="509" spans="2:3" hidden="1">
      <c r="B509" s="266" t="s">
        <v>767</v>
      </c>
      <c r="C509" s="269">
        <v>0</v>
      </c>
    </row>
    <row r="510" spans="2:3" hidden="1">
      <c r="B510" s="266" t="s">
        <v>11</v>
      </c>
      <c r="C510" s="269">
        <v>331</v>
      </c>
    </row>
    <row r="511" spans="2:3" hidden="1">
      <c r="B511" s="266" t="s">
        <v>768</v>
      </c>
      <c r="C511" s="269">
        <v>0</v>
      </c>
    </row>
    <row r="512" spans="2:3" hidden="1">
      <c r="B512" s="266" t="s">
        <v>10</v>
      </c>
      <c r="C512" s="269">
        <v>1300</v>
      </c>
    </row>
    <row r="513" spans="2:3" hidden="1">
      <c r="B513" s="266" t="s">
        <v>769</v>
      </c>
      <c r="C513" s="269">
        <v>0</v>
      </c>
    </row>
    <row r="514" spans="2:3" hidden="1">
      <c r="B514" s="266" t="s">
        <v>350</v>
      </c>
      <c r="C514" s="269">
        <v>220</v>
      </c>
    </row>
    <row r="515" spans="2:3" hidden="1">
      <c r="B515" s="266" t="s">
        <v>21</v>
      </c>
      <c r="C515" s="269">
        <v>2968</v>
      </c>
    </row>
    <row r="516" spans="2:3" hidden="1">
      <c r="B516" s="266" t="s">
        <v>770</v>
      </c>
      <c r="C516" s="269">
        <v>0</v>
      </c>
    </row>
    <row r="517" spans="2:3" hidden="1">
      <c r="B517" s="266" t="s">
        <v>356</v>
      </c>
      <c r="C517" s="269">
        <v>43</v>
      </c>
    </row>
    <row r="518" spans="2:3" hidden="1">
      <c r="B518" s="266" t="s">
        <v>355</v>
      </c>
      <c r="C518" s="269">
        <v>0</v>
      </c>
    </row>
    <row r="519" spans="2:3" hidden="1">
      <c r="B519" s="266" t="s">
        <v>354</v>
      </c>
      <c r="C519" s="269">
        <v>392</v>
      </c>
    </row>
    <row r="520" spans="2:3" hidden="1">
      <c r="B520" s="266" t="s">
        <v>353</v>
      </c>
      <c r="C520" s="269">
        <v>0</v>
      </c>
    </row>
    <row r="521" spans="2:3" hidden="1">
      <c r="B521" s="266" t="s">
        <v>771</v>
      </c>
      <c r="C521" s="269">
        <v>0</v>
      </c>
    </row>
    <row r="522" spans="2:3" hidden="1">
      <c r="B522" s="266" t="s">
        <v>772</v>
      </c>
      <c r="C522" s="269">
        <v>0</v>
      </c>
    </row>
    <row r="523" spans="2:3" hidden="1">
      <c r="B523" s="266" t="s">
        <v>773</v>
      </c>
      <c r="C523" s="269">
        <v>0</v>
      </c>
    </row>
    <row r="524" spans="2:3" hidden="1">
      <c r="B524" s="266" t="s">
        <v>774</v>
      </c>
      <c r="C524" s="269">
        <v>0</v>
      </c>
    </row>
    <row r="525" spans="2:3">
      <c r="B525" s="267" t="s">
        <v>775</v>
      </c>
      <c r="C525" s="269">
        <v>12</v>
      </c>
    </row>
    <row r="526" spans="2:3" hidden="1">
      <c r="B526" s="266" t="s">
        <v>776</v>
      </c>
      <c r="C526" s="269">
        <v>0</v>
      </c>
    </row>
    <row r="527" spans="2:3" hidden="1">
      <c r="B527" s="266" t="s">
        <v>777</v>
      </c>
      <c r="C527" s="269">
        <v>0</v>
      </c>
    </row>
    <row r="528" spans="2:3" hidden="1">
      <c r="B528" s="266" t="s">
        <v>778</v>
      </c>
      <c r="C528" s="269">
        <v>0</v>
      </c>
    </row>
    <row r="529" spans="2:3" hidden="1">
      <c r="B529" s="266" t="s">
        <v>779</v>
      </c>
      <c r="C529" s="269">
        <v>0</v>
      </c>
    </row>
    <row r="530" spans="2:3" hidden="1">
      <c r="B530" s="266" t="s">
        <v>780</v>
      </c>
      <c r="C530" s="269">
        <v>0</v>
      </c>
    </row>
    <row r="531" spans="2:3" hidden="1">
      <c r="B531" s="266" t="s">
        <v>781</v>
      </c>
      <c r="C531" s="269">
        <v>0</v>
      </c>
    </row>
    <row r="532" spans="2:3" hidden="1">
      <c r="B532" s="266" t="s">
        <v>782</v>
      </c>
      <c r="C532" s="269">
        <v>0</v>
      </c>
    </row>
    <row r="533" spans="2:3" hidden="1">
      <c r="B533" s="266" t="s">
        <v>783</v>
      </c>
      <c r="C533" s="269">
        <v>0</v>
      </c>
    </row>
    <row r="534" spans="2:3" hidden="1">
      <c r="B534" s="266" t="s">
        <v>784</v>
      </c>
      <c r="C534" s="269">
        <v>0</v>
      </c>
    </row>
    <row r="535" spans="2:3" hidden="1">
      <c r="B535" s="266" t="s">
        <v>785</v>
      </c>
      <c r="C535" s="269">
        <v>2440</v>
      </c>
    </row>
    <row r="536" spans="2:3" hidden="1">
      <c r="B536" s="266" t="s">
        <v>786</v>
      </c>
      <c r="C536" s="269">
        <v>0</v>
      </c>
    </row>
    <row r="537" spans="2:3" hidden="1">
      <c r="B537" s="266" t="s">
        <v>787</v>
      </c>
      <c r="C537" s="269">
        <v>0</v>
      </c>
    </row>
    <row r="538" spans="2:3" hidden="1">
      <c r="B538" s="266" t="s">
        <v>788</v>
      </c>
      <c r="C538" s="269">
        <v>0</v>
      </c>
    </row>
    <row r="539" spans="2:3" hidden="1">
      <c r="B539" s="266" t="s">
        <v>789</v>
      </c>
      <c r="C539" s="269">
        <v>0</v>
      </c>
    </row>
    <row r="540" spans="2:3">
      <c r="B540" s="266" t="s">
        <v>790</v>
      </c>
      <c r="C540" s="269">
        <v>0</v>
      </c>
    </row>
    <row r="541" spans="2:3">
      <c r="B541" s="267" t="s">
        <v>791</v>
      </c>
      <c r="C541" s="269">
        <v>26</v>
      </c>
    </row>
    <row r="542" spans="2:3" hidden="1">
      <c r="B542" s="266" t="s">
        <v>792</v>
      </c>
      <c r="C542" s="269">
        <v>0</v>
      </c>
    </row>
    <row r="543" spans="2:3" hidden="1">
      <c r="B543" s="266" t="s">
        <v>793</v>
      </c>
      <c r="C543" s="269">
        <v>0</v>
      </c>
    </row>
    <row r="544" spans="2:3" hidden="1">
      <c r="B544" s="266" t="s">
        <v>794</v>
      </c>
      <c r="C544" s="269">
        <v>0</v>
      </c>
    </row>
    <row r="545" spans="2:3" hidden="1">
      <c r="B545" s="266" t="s">
        <v>795</v>
      </c>
      <c r="C545" s="269">
        <v>0</v>
      </c>
    </row>
    <row r="546" spans="2:3" hidden="1">
      <c r="B546" s="266" t="s">
        <v>796</v>
      </c>
      <c r="C546" s="269">
        <v>0</v>
      </c>
    </row>
    <row r="547" spans="2:3" hidden="1">
      <c r="B547" s="266" t="s">
        <v>797</v>
      </c>
      <c r="C547" s="269">
        <v>55</v>
      </c>
    </row>
    <row r="548" spans="2:3" hidden="1">
      <c r="B548" s="266" t="s">
        <v>798</v>
      </c>
      <c r="C548" s="269">
        <v>0</v>
      </c>
    </row>
    <row r="549" spans="2:3">
      <c r="B549" s="266" t="s">
        <v>799</v>
      </c>
      <c r="C549" s="269">
        <v>0</v>
      </c>
    </row>
    <row r="550" spans="2:3" hidden="1">
      <c r="B550" s="266" t="s">
        <v>800</v>
      </c>
      <c r="C550" s="269">
        <v>0</v>
      </c>
    </row>
    <row r="551" spans="2:3" hidden="1">
      <c r="B551" s="266" t="s">
        <v>801</v>
      </c>
      <c r="C551" s="269">
        <v>0</v>
      </c>
    </row>
    <row r="552" spans="2:3" hidden="1">
      <c r="B552" s="266" t="s">
        <v>802</v>
      </c>
      <c r="C552" s="269">
        <v>0</v>
      </c>
    </row>
    <row r="553" spans="2:3" hidden="1">
      <c r="B553" s="266" t="s">
        <v>357</v>
      </c>
      <c r="C553" s="269">
        <v>42</v>
      </c>
    </row>
    <row r="554" spans="2:3" hidden="1">
      <c r="B554" s="266" t="s">
        <v>803</v>
      </c>
      <c r="C554" s="269">
        <v>0</v>
      </c>
    </row>
    <row r="555" spans="2:3" hidden="1">
      <c r="B555" s="266" t="s">
        <v>804</v>
      </c>
      <c r="C555" s="269">
        <v>0</v>
      </c>
    </row>
    <row r="556" spans="2:3" hidden="1">
      <c r="B556" s="266" t="s">
        <v>805</v>
      </c>
      <c r="C556" s="269">
        <v>392</v>
      </c>
    </row>
    <row r="557" spans="2:3" hidden="1">
      <c r="B557" s="266" t="s">
        <v>806</v>
      </c>
      <c r="C557" s="269">
        <v>20</v>
      </c>
    </row>
    <row r="558" spans="2:3" hidden="1">
      <c r="B558" s="266" t="s">
        <v>807</v>
      </c>
      <c r="C558" s="269">
        <v>0</v>
      </c>
    </row>
    <row r="559" spans="2:3" hidden="1">
      <c r="B559" s="266" t="s">
        <v>808</v>
      </c>
      <c r="C559" s="269">
        <v>0</v>
      </c>
    </row>
    <row r="560" spans="2:3" hidden="1">
      <c r="B560" s="266" t="s">
        <v>809</v>
      </c>
      <c r="C560" s="269">
        <v>0</v>
      </c>
    </row>
    <row r="561" spans="2:3" hidden="1">
      <c r="B561" s="266" t="s">
        <v>810</v>
      </c>
      <c r="C561" s="269">
        <v>0</v>
      </c>
    </row>
    <row r="562" spans="2:3" hidden="1">
      <c r="B562" s="266" t="s">
        <v>811</v>
      </c>
      <c r="C562" s="269">
        <v>0</v>
      </c>
    </row>
    <row r="563" spans="2:3" hidden="1">
      <c r="B563" s="266" t="s">
        <v>812</v>
      </c>
      <c r="C563" s="269">
        <v>0</v>
      </c>
    </row>
    <row r="564" spans="2:3" hidden="1">
      <c r="B564" s="266" t="s">
        <v>813</v>
      </c>
      <c r="C564" s="269">
        <v>0</v>
      </c>
    </row>
    <row r="565" spans="2:3" hidden="1">
      <c r="B565" s="266" t="s">
        <v>814</v>
      </c>
      <c r="C565" s="269">
        <v>0</v>
      </c>
    </row>
    <row r="566" spans="2:3" hidden="1">
      <c r="B566" s="266" t="s">
        <v>815</v>
      </c>
      <c r="C566" s="269">
        <v>28</v>
      </c>
    </row>
    <row r="567" spans="2:3" hidden="1">
      <c r="B567" s="266" t="s">
        <v>816</v>
      </c>
      <c r="C567" s="269">
        <v>46</v>
      </c>
    </row>
    <row r="568" spans="2:3" hidden="1">
      <c r="B568" s="266" t="s">
        <v>817</v>
      </c>
      <c r="C568" s="269">
        <v>0</v>
      </c>
    </row>
    <row r="569" spans="2:3" hidden="1">
      <c r="B569" s="266" t="s">
        <v>818</v>
      </c>
      <c r="C569" s="269">
        <v>18</v>
      </c>
    </row>
    <row r="570" spans="2:3" hidden="1">
      <c r="B570" s="266" t="s">
        <v>819</v>
      </c>
      <c r="C570" s="269">
        <v>63</v>
      </c>
    </row>
    <row r="571" spans="2:3" hidden="1">
      <c r="B571" s="266" t="s">
        <v>820</v>
      </c>
      <c r="C571" s="269">
        <v>0</v>
      </c>
    </row>
    <row r="572" spans="2:3" hidden="1">
      <c r="B572" s="266" t="s">
        <v>821</v>
      </c>
      <c r="C572" s="269">
        <v>0</v>
      </c>
    </row>
    <row r="573" spans="2:3">
      <c r="B573" s="266" t="s">
        <v>822</v>
      </c>
      <c r="C573" s="269">
        <v>0</v>
      </c>
    </row>
    <row r="574" spans="2:3" hidden="1">
      <c r="B574" s="266" t="s">
        <v>823</v>
      </c>
      <c r="C574" s="269">
        <v>17</v>
      </c>
    </row>
    <row r="575" spans="2:3" hidden="1">
      <c r="B575" s="266" t="s">
        <v>824</v>
      </c>
      <c r="C575" s="269">
        <v>0</v>
      </c>
    </row>
    <row r="576" spans="2:3" hidden="1">
      <c r="B576" s="266" t="s">
        <v>825</v>
      </c>
      <c r="C576" s="269">
        <v>0</v>
      </c>
    </row>
    <row r="577" spans="2:3" hidden="1">
      <c r="B577" s="266" t="s">
        <v>826</v>
      </c>
      <c r="C577" s="269">
        <v>22</v>
      </c>
    </row>
    <row r="578" spans="2:3" hidden="1">
      <c r="B578" s="266" t="s">
        <v>827</v>
      </c>
      <c r="C578" s="269">
        <v>0</v>
      </c>
    </row>
    <row r="579" spans="2:3" hidden="1">
      <c r="B579" s="266" t="s">
        <v>828</v>
      </c>
      <c r="C579" s="269">
        <v>0</v>
      </c>
    </row>
    <row r="580" spans="2:3" hidden="1">
      <c r="B580" s="266" t="s">
        <v>829</v>
      </c>
      <c r="C580" s="269">
        <v>0</v>
      </c>
    </row>
    <row r="581" spans="2:3" hidden="1">
      <c r="B581" s="266" t="s">
        <v>830</v>
      </c>
      <c r="C581" s="269">
        <v>0</v>
      </c>
    </row>
    <row r="582" spans="2:3" hidden="1">
      <c r="B582" s="266" t="s">
        <v>831</v>
      </c>
      <c r="C582" s="269">
        <v>0</v>
      </c>
    </row>
    <row r="583" spans="2:3" hidden="1">
      <c r="B583" s="266" t="s">
        <v>832</v>
      </c>
      <c r="C583" s="269">
        <v>0</v>
      </c>
    </row>
    <row r="584" spans="2:3" hidden="1">
      <c r="B584" s="266" t="s">
        <v>833</v>
      </c>
      <c r="C584" s="269">
        <v>0</v>
      </c>
    </row>
    <row r="585" spans="2:3" hidden="1">
      <c r="B585" s="266" t="s">
        <v>834</v>
      </c>
      <c r="C585" s="269">
        <v>0</v>
      </c>
    </row>
    <row r="586" spans="2:3" hidden="1">
      <c r="B586" s="266" t="s">
        <v>835</v>
      </c>
      <c r="C586" s="269">
        <v>0</v>
      </c>
    </row>
    <row r="587" spans="2:3" hidden="1">
      <c r="B587" s="266" t="s">
        <v>836</v>
      </c>
      <c r="C587" s="269">
        <v>0</v>
      </c>
    </row>
    <row r="588" spans="2:3" hidden="1">
      <c r="B588" s="266" t="s">
        <v>837</v>
      </c>
      <c r="C588" s="269">
        <v>0</v>
      </c>
    </row>
    <row r="589" spans="2:3" hidden="1">
      <c r="B589" s="266" t="s">
        <v>838</v>
      </c>
      <c r="C589" s="269">
        <v>0</v>
      </c>
    </row>
    <row r="590" spans="2:3" hidden="1">
      <c r="B590" s="266" t="s">
        <v>839</v>
      </c>
      <c r="C590" s="269">
        <v>3</v>
      </c>
    </row>
    <row r="591" spans="2:3" hidden="1">
      <c r="B591" s="266" t="s">
        <v>840</v>
      </c>
      <c r="C591" s="269">
        <v>7</v>
      </c>
    </row>
    <row r="592" spans="2:3" hidden="1">
      <c r="B592" s="266" t="s">
        <v>841</v>
      </c>
      <c r="C592" s="269">
        <v>1</v>
      </c>
    </row>
    <row r="593" spans="2:3" hidden="1">
      <c r="B593" s="266" t="s">
        <v>842</v>
      </c>
      <c r="C593" s="269">
        <v>0</v>
      </c>
    </row>
    <row r="594" spans="2:3" hidden="1">
      <c r="B594" s="266" t="s">
        <v>349</v>
      </c>
      <c r="C594" s="269">
        <v>0</v>
      </c>
    </row>
    <row r="595" spans="2:3" hidden="1">
      <c r="B595" s="266" t="s">
        <v>113</v>
      </c>
      <c r="C595" s="269">
        <v>30250</v>
      </c>
    </row>
    <row r="596" spans="2:3" hidden="1">
      <c r="B596" s="266" t="s">
        <v>843</v>
      </c>
      <c r="C596" s="269">
        <v>0</v>
      </c>
    </row>
    <row r="597" spans="2:3" hidden="1">
      <c r="B597" s="266" t="s">
        <v>844</v>
      </c>
      <c r="C597" s="269">
        <v>1940</v>
      </c>
    </row>
    <row r="598" spans="2:3" hidden="1">
      <c r="B598" s="266" t="s">
        <v>845</v>
      </c>
      <c r="C598" s="269">
        <v>0</v>
      </c>
    </row>
    <row r="599" spans="2:3" hidden="1">
      <c r="B599" s="266" t="s">
        <v>846</v>
      </c>
      <c r="C599" s="269">
        <v>0</v>
      </c>
    </row>
    <row r="600" spans="2:3" hidden="1">
      <c r="B600" s="266" t="s">
        <v>847</v>
      </c>
      <c r="C600" s="269">
        <v>21</v>
      </c>
    </row>
    <row r="601" spans="2:3" hidden="1">
      <c r="B601" s="266" t="s">
        <v>848</v>
      </c>
      <c r="C601" s="269">
        <v>0</v>
      </c>
    </row>
    <row r="602" spans="2:3" hidden="1">
      <c r="B602" s="266" t="s">
        <v>849</v>
      </c>
      <c r="C602" s="269">
        <v>0</v>
      </c>
    </row>
    <row r="603" spans="2:3" hidden="1">
      <c r="B603" s="266" t="s">
        <v>850</v>
      </c>
      <c r="C603" s="269">
        <v>0</v>
      </c>
    </row>
    <row r="604" spans="2:3" hidden="1">
      <c r="B604" s="266" t="s">
        <v>851</v>
      </c>
      <c r="C604" s="269">
        <v>0</v>
      </c>
    </row>
    <row r="605" spans="2:3" hidden="1">
      <c r="B605" s="266" t="s">
        <v>852</v>
      </c>
      <c r="C605" s="269">
        <v>0</v>
      </c>
    </row>
    <row r="606" spans="2:3" hidden="1">
      <c r="B606" s="266" t="s">
        <v>853</v>
      </c>
      <c r="C606" s="269">
        <v>0</v>
      </c>
    </row>
    <row r="607" spans="2:3" hidden="1">
      <c r="B607" s="266" t="s">
        <v>854</v>
      </c>
      <c r="C607" s="269">
        <v>0</v>
      </c>
    </row>
    <row r="608" spans="2:3" hidden="1">
      <c r="B608" s="266" t="s">
        <v>855</v>
      </c>
      <c r="C608" s="269">
        <v>0</v>
      </c>
    </row>
    <row r="609" spans="2:3" hidden="1">
      <c r="B609" s="266" t="s">
        <v>359</v>
      </c>
      <c r="C609" s="269">
        <v>704</v>
      </c>
    </row>
    <row r="610" spans="2:3" hidden="1">
      <c r="B610" s="266" t="s">
        <v>856</v>
      </c>
      <c r="C610" s="269">
        <v>5</v>
      </c>
    </row>
    <row r="611" spans="2:3" hidden="1">
      <c r="B611" s="266" t="s">
        <v>857</v>
      </c>
      <c r="C611" s="269">
        <v>0</v>
      </c>
    </row>
    <row r="612" spans="2:3" hidden="1">
      <c r="B612" s="266" t="s">
        <v>858</v>
      </c>
      <c r="C612" s="269">
        <v>7</v>
      </c>
    </row>
    <row r="613" spans="2:3" hidden="1">
      <c r="B613" s="266" t="s">
        <v>859</v>
      </c>
      <c r="C613" s="269">
        <v>0</v>
      </c>
    </row>
    <row r="614" spans="2:3" hidden="1">
      <c r="B614" s="266" t="s">
        <v>860</v>
      </c>
      <c r="C614" s="269">
        <v>16</v>
      </c>
    </row>
    <row r="615" spans="2:3" hidden="1">
      <c r="B615" s="268" t="s">
        <v>861</v>
      </c>
      <c r="C615" s="269">
        <v>0</v>
      </c>
    </row>
    <row r="616" spans="2:3" hidden="1">
      <c r="B616" s="266" t="s">
        <v>862</v>
      </c>
      <c r="C616" s="269">
        <v>0</v>
      </c>
    </row>
    <row r="617" spans="2:3" hidden="1">
      <c r="B617" s="268" t="s">
        <v>52</v>
      </c>
      <c r="C617" s="269">
        <v>1847</v>
      </c>
    </row>
    <row r="618" spans="2:3" hidden="1">
      <c r="B618" s="268" t="s">
        <v>863</v>
      </c>
      <c r="C618" s="269">
        <v>0</v>
      </c>
    </row>
    <row r="619" spans="2:3" hidden="1">
      <c r="B619" s="268" t="s">
        <v>864</v>
      </c>
      <c r="C619" s="269">
        <v>0</v>
      </c>
    </row>
    <row r="620" spans="2:3">
      <c r="B620" s="268" t="s">
        <v>865</v>
      </c>
      <c r="C620" s="269">
        <v>622</v>
      </c>
    </row>
    <row r="621" spans="2:3">
      <c r="B621" s="268" t="s">
        <v>866</v>
      </c>
      <c r="C621" s="269">
        <v>18</v>
      </c>
    </row>
    <row r="622" spans="2:3" hidden="1">
      <c r="B622" s="268" t="s">
        <v>867</v>
      </c>
      <c r="C622" s="269">
        <v>23</v>
      </c>
    </row>
    <row r="623" spans="2:3" hidden="1">
      <c r="B623" s="268" t="s">
        <v>868</v>
      </c>
      <c r="C623" s="269">
        <v>0</v>
      </c>
    </row>
    <row r="624" spans="2:3" hidden="1">
      <c r="B624" s="268" t="s">
        <v>869</v>
      </c>
      <c r="C624" s="269">
        <v>197</v>
      </c>
    </row>
    <row r="625" spans="2:3" hidden="1">
      <c r="B625" s="268" t="s">
        <v>870</v>
      </c>
      <c r="C625" s="269">
        <v>0</v>
      </c>
    </row>
    <row r="626" spans="2:3" hidden="1">
      <c r="B626" s="268" t="s">
        <v>53</v>
      </c>
      <c r="C626" s="269">
        <v>11076</v>
      </c>
    </row>
    <row r="627" spans="2:3" hidden="1">
      <c r="B627" s="268" t="s">
        <v>377</v>
      </c>
      <c r="C627" s="269">
        <v>273</v>
      </c>
    </row>
    <row r="628" spans="2:3" hidden="1">
      <c r="B628" s="268" t="s">
        <v>201</v>
      </c>
      <c r="C628" s="269">
        <v>5195</v>
      </c>
    </row>
    <row r="629" spans="2:3" hidden="1">
      <c r="B629" s="268" t="s">
        <v>871</v>
      </c>
      <c r="C629" s="269">
        <v>661</v>
      </c>
    </row>
    <row r="630" spans="2:3" hidden="1">
      <c r="B630" s="268" t="s">
        <v>872</v>
      </c>
      <c r="C630" s="269">
        <v>40</v>
      </c>
    </row>
    <row r="631" spans="2:3" hidden="1">
      <c r="B631" s="268" t="s">
        <v>873</v>
      </c>
      <c r="C631" s="269">
        <v>0</v>
      </c>
    </row>
    <row r="632" spans="2:3" hidden="1">
      <c r="B632" s="268" t="s">
        <v>874</v>
      </c>
      <c r="C632" s="269">
        <v>0</v>
      </c>
    </row>
    <row r="633" spans="2:3" hidden="1">
      <c r="B633" s="268" t="s">
        <v>875</v>
      </c>
      <c r="C633" s="269">
        <v>20</v>
      </c>
    </row>
    <row r="634" spans="2:3" hidden="1">
      <c r="B634" s="268" t="s">
        <v>876</v>
      </c>
      <c r="C634" s="269">
        <v>10</v>
      </c>
    </row>
    <row r="635" spans="2:3" hidden="1">
      <c r="B635" s="268" t="s">
        <v>877</v>
      </c>
      <c r="C635" s="269">
        <v>196</v>
      </c>
    </row>
    <row r="636" spans="2:3" hidden="1">
      <c r="B636" s="268" t="s">
        <v>878</v>
      </c>
      <c r="C636" s="269">
        <v>3</v>
      </c>
    </row>
    <row r="637" spans="2:3" hidden="1">
      <c r="B637" s="268" t="s">
        <v>879</v>
      </c>
      <c r="C637" s="269">
        <v>55</v>
      </c>
    </row>
    <row r="638" spans="2:3" hidden="1">
      <c r="B638" s="268" t="s">
        <v>880</v>
      </c>
      <c r="C638" s="269">
        <v>564</v>
      </c>
    </row>
    <row r="639" spans="2:3">
      <c r="B639" s="268" t="s">
        <v>881</v>
      </c>
      <c r="C639" s="269">
        <v>238</v>
      </c>
    </row>
    <row r="640" spans="2:3" hidden="1">
      <c r="B640" s="268" t="s">
        <v>882</v>
      </c>
      <c r="C640" s="269">
        <v>10</v>
      </c>
    </row>
    <row r="641" spans="2:3" hidden="1">
      <c r="B641" s="268" t="s">
        <v>883</v>
      </c>
      <c r="C641" s="269">
        <v>12</v>
      </c>
    </row>
    <row r="642" spans="2:3" hidden="1">
      <c r="B642" s="268" t="s">
        <v>884</v>
      </c>
      <c r="C642" s="269">
        <v>0</v>
      </c>
    </row>
    <row r="643" spans="2:3" hidden="1">
      <c r="B643" s="268" t="s">
        <v>885</v>
      </c>
      <c r="C643" s="269">
        <v>38</v>
      </c>
    </row>
    <row r="644" spans="2:3" hidden="1">
      <c r="B644" s="268" t="s">
        <v>886</v>
      </c>
      <c r="C644" s="269">
        <v>13</v>
      </c>
    </row>
    <row r="645" spans="2:3" hidden="1">
      <c r="B645" s="268" t="s">
        <v>887</v>
      </c>
      <c r="C645" s="269">
        <v>50</v>
      </c>
    </row>
    <row r="646" spans="2:3" hidden="1">
      <c r="B646" s="268" t="s">
        <v>888</v>
      </c>
      <c r="C646" s="269">
        <v>0</v>
      </c>
    </row>
    <row r="647" spans="2:3" hidden="1">
      <c r="B647" s="268" t="s">
        <v>889</v>
      </c>
      <c r="C647" s="269">
        <v>56</v>
      </c>
    </row>
    <row r="648" spans="2:3" hidden="1">
      <c r="B648" s="268" t="e">
        <v>#N/A</v>
      </c>
      <c r="C648" s="269">
        <v>0</v>
      </c>
    </row>
    <row r="649" spans="2:3" hidden="1">
      <c r="B649" s="268" t="e">
        <v>#N/A</v>
      </c>
      <c r="C649" s="269">
        <v>0</v>
      </c>
    </row>
    <row r="650" spans="2:3" hidden="1">
      <c r="B650" s="268" t="e">
        <v>#N/A</v>
      </c>
      <c r="C650" s="269">
        <v>0</v>
      </c>
    </row>
    <row r="651" spans="2:3" hidden="1">
      <c r="B651" s="268" t="e">
        <v>#N/A</v>
      </c>
      <c r="C651" s="269">
        <v>0</v>
      </c>
    </row>
    <row r="652" spans="2:3" hidden="1">
      <c r="B652" s="268" t="e">
        <v>#N/A</v>
      </c>
      <c r="C652" s="269">
        <v>0</v>
      </c>
    </row>
    <row r="653" spans="2:3" hidden="1">
      <c r="B653" s="266"/>
      <c r="C653" s="269">
        <v>0</v>
      </c>
    </row>
    <row r="654" spans="2:3" hidden="1">
      <c r="B654" s="266"/>
      <c r="C654" s="269">
        <v>0</v>
      </c>
    </row>
    <row r="655" spans="2:3" hidden="1">
      <c r="B655" s="266"/>
      <c r="C655" s="269">
        <v>0</v>
      </c>
    </row>
    <row r="656" spans="2:3" hidden="1">
      <c r="B656" s="266"/>
      <c r="C656" s="269">
        <v>0</v>
      </c>
    </row>
    <row r="657" spans="2:3" hidden="1">
      <c r="B657" s="266"/>
      <c r="C657" s="269">
        <v>0</v>
      </c>
    </row>
    <row r="658" spans="2:3" hidden="1">
      <c r="B658" s="266"/>
      <c r="C658" s="269">
        <v>0</v>
      </c>
    </row>
    <row r="659" spans="2:3" hidden="1">
      <c r="B659" s="266"/>
      <c r="C659" s="269">
        <v>0</v>
      </c>
    </row>
    <row r="660" spans="2:3" hidden="1">
      <c r="B660" s="266"/>
      <c r="C660" s="269">
        <v>0</v>
      </c>
    </row>
    <row r="661" spans="2:3" hidden="1">
      <c r="B661" s="266"/>
      <c r="C661" s="269">
        <v>0</v>
      </c>
    </row>
    <row r="662" spans="2:3" hidden="1">
      <c r="B662" s="266"/>
      <c r="C662" s="269">
        <v>0</v>
      </c>
    </row>
    <row r="663" spans="2:3" hidden="1">
      <c r="B663" s="266"/>
      <c r="C663" s="269">
        <v>0</v>
      </c>
    </row>
    <row r="664" spans="2:3" hidden="1">
      <c r="B664" s="266"/>
      <c r="C664" s="269">
        <v>0</v>
      </c>
    </row>
    <row r="665" spans="2:3" hidden="1">
      <c r="B665" s="266"/>
      <c r="C665" s="269">
        <v>0</v>
      </c>
    </row>
    <row r="666" spans="2:3" hidden="1">
      <c r="B666" s="266"/>
      <c r="C666" s="269">
        <v>0</v>
      </c>
    </row>
    <row r="667" spans="2:3" hidden="1">
      <c r="B667" s="266"/>
      <c r="C667" s="269">
        <v>0</v>
      </c>
    </row>
    <row r="668" spans="2:3" hidden="1">
      <c r="B668" s="266"/>
      <c r="C668" s="269">
        <v>0</v>
      </c>
    </row>
    <row r="669" spans="2:3" hidden="1">
      <c r="B669" s="266"/>
      <c r="C669" s="269">
        <v>0</v>
      </c>
    </row>
    <row r="670" spans="2:3" hidden="1">
      <c r="B670" s="266"/>
      <c r="C670" s="269">
        <v>0</v>
      </c>
    </row>
    <row r="671" spans="2:3" hidden="1">
      <c r="B671" s="266"/>
      <c r="C671" s="269">
        <v>0</v>
      </c>
    </row>
    <row r="672" spans="2:3" hidden="1">
      <c r="B672" s="266"/>
      <c r="C672" s="269">
        <v>0</v>
      </c>
    </row>
    <row r="673" spans="2:3" hidden="1">
      <c r="B673" s="266"/>
      <c r="C673" s="269">
        <v>0</v>
      </c>
    </row>
    <row r="674" spans="2:3" hidden="1">
      <c r="C674" s="269">
        <v>0</v>
      </c>
    </row>
    <row r="675" spans="2:3" hidden="1">
      <c r="C675" s="269">
        <v>0</v>
      </c>
    </row>
    <row r="676" spans="2:3" hidden="1">
      <c r="C676" s="269">
        <v>0</v>
      </c>
    </row>
    <row r="677" spans="2:3" hidden="1">
      <c r="C677" s="269">
        <v>0</v>
      </c>
    </row>
    <row r="678" spans="2:3" hidden="1">
      <c r="C678" s="269">
        <v>0</v>
      </c>
    </row>
    <row r="679" spans="2:3" hidden="1">
      <c r="C679" s="269">
        <v>0</v>
      </c>
    </row>
    <row r="680" spans="2:3" hidden="1">
      <c r="C680" s="269">
        <v>0</v>
      </c>
    </row>
    <row r="681" spans="2:3" hidden="1">
      <c r="C681" s="269">
        <v>0</v>
      </c>
    </row>
    <row r="682" spans="2:3" hidden="1">
      <c r="C682" s="269">
        <v>0</v>
      </c>
    </row>
    <row r="683" spans="2:3" hidden="1">
      <c r="C683" s="269">
        <v>0</v>
      </c>
    </row>
    <row r="684" spans="2:3" hidden="1">
      <c r="C684" s="269">
        <v>0</v>
      </c>
    </row>
    <row r="685" spans="2:3" hidden="1">
      <c r="C685" s="269">
        <v>0</v>
      </c>
    </row>
    <row r="686" spans="2:3" hidden="1">
      <c r="C686" s="269">
        <v>0</v>
      </c>
    </row>
    <row r="687" spans="2:3" hidden="1">
      <c r="C687" s="269">
        <v>0</v>
      </c>
    </row>
    <row r="688" spans="2:3" hidden="1">
      <c r="C688" s="269">
        <v>0</v>
      </c>
    </row>
    <row r="689" spans="3:3" hidden="1">
      <c r="C689" s="269">
        <v>0</v>
      </c>
    </row>
    <row r="690" spans="3:3" hidden="1">
      <c r="C690" s="269">
        <v>0</v>
      </c>
    </row>
    <row r="691" spans="3:3" hidden="1">
      <c r="C691" s="269">
        <v>0</v>
      </c>
    </row>
    <row r="692" spans="3:3" hidden="1">
      <c r="C692" s="269">
        <v>0</v>
      </c>
    </row>
    <row r="693" spans="3:3" hidden="1">
      <c r="C693" s="269">
        <v>0</v>
      </c>
    </row>
    <row r="694" spans="3:3" hidden="1">
      <c r="C694" s="269">
        <v>0</v>
      </c>
    </row>
    <row r="695" spans="3:3" hidden="1">
      <c r="C695" s="269">
        <v>0</v>
      </c>
    </row>
    <row r="696" spans="3:3" hidden="1">
      <c r="C696" s="269">
        <v>0</v>
      </c>
    </row>
    <row r="697" spans="3:3" hidden="1">
      <c r="C697" s="269">
        <v>0</v>
      </c>
    </row>
    <row r="698" spans="3:3" hidden="1">
      <c r="C698" s="269">
        <v>0</v>
      </c>
    </row>
    <row r="699" spans="3:3" hidden="1">
      <c r="C699" s="269">
        <v>0</v>
      </c>
    </row>
    <row r="700" spans="3:3" hidden="1">
      <c r="C700" s="269">
        <v>0</v>
      </c>
    </row>
    <row r="701" spans="3:3" hidden="1">
      <c r="C701" s="269">
        <v>0</v>
      </c>
    </row>
  </sheetData>
  <sheetProtection formatCells="0" formatColumns="0" formatRows="0" insertColumns="0" insertRows="0" insertHyperlinks="0" deleteColumns="0" deleteRows="0" sort="0" autoFilter="0" pivotTables="0"/>
  <autoFilter ref="A1:I701">
    <filterColumn colId="1">
      <filters>
        <filter val="BN96-45661B"/>
        <filter val="BN96-45661E"/>
        <filter val="BN96-45661G"/>
        <filter val="BN96-45661H"/>
        <filter val="BN96-45661J"/>
        <filter val="BN96-45661V"/>
        <filter val="BN96-45661Y"/>
        <filter val="BN96-45661Z"/>
        <filter val="DJ97-01661C"/>
        <filter val="DJ97-01661K"/>
        <filter val="DJ97-01661L"/>
        <filter val="DJ97-01661M"/>
        <filter val="DJ97-01661N"/>
      </filters>
    </filterColumn>
  </autoFilter>
  <conditionalFormatting sqref="C2:C514">
    <cfRule type="cellIs" dxfId="96" priority="1" stopIfTrue="1" operator="equal">
      <formula>0</formula>
    </cfRule>
    <cfRule type="cellIs" dxfId="95" priority="2" stopIfTrue="1" operator="lessThan">
      <formula>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8"/>
  <sheetViews>
    <sheetView workbookViewId="0">
      <selection activeCell="AA1" sqref="AA1"/>
    </sheetView>
  </sheetViews>
  <sheetFormatPr defaultRowHeight="15"/>
  <cols>
    <col min="1" max="1" width="9.140625" style="5"/>
    <col min="2" max="2" width="15" style="5" bestFit="1" customWidth="1"/>
    <col min="3" max="3" width="38.85546875" style="5" bestFit="1" customWidth="1"/>
    <col min="4" max="4" width="9.140625" style="5"/>
    <col min="5" max="5" width="12.85546875" style="5" bestFit="1" customWidth="1"/>
    <col min="6" max="16" width="9.140625" style="5"/>
    <col min="17" max="17" width="9.140625" style="5" customWidth="1"/>
    <col min="18" max="25" width="9.140625" style="5"/>
    <col min="26" max="26" width="12.140625" style="5" customWidth="1"/>
    <col min="27" max="27" width="9.140625" style="5"/>
    <col min="28" max="28" width="14.42578125" style="5" customWidth="1"/>
    <col min="29" max="29" width="13.28515625" style="5" customWidth="1"/>
    <col min="30" max="30" width="13.140625" style="5" customWidth="1"/>
    <col min="31" max="16384" width="9.140625" style="5"/>
  </cols>
  <sheetData>
    <row r="1" spans="1:36" ht="25.5">
      <c r="A1" s="1" t="s">
        <v>125</v>
      </c>
      <c r="B1" s="2"/>
      <c r="C1" s="2"/>
      <c r="D1" s="2"/>
      <c r="E1" s="2"/>
      <c r="F1" s="2"/>
      <c r="G1" s="3">
        <v>43521</v>
      </c>
      <c r="H1" s="3">
        <v>43522</v>
      </c>
      <c r="I1" s="3">
        <v>43523</v>
      </c>
      <c r="J1" s="3">
        <v>43524</v>
      </c>
      <c r="K1" s="3">
        <v>43525</v>
      </c>
      <c r="L1" s="3">
        <v>43526</v>
      </c>
      <c r="M1" s="4" t="s">
        <v>126</v>
      </c>
      <c r="N1" s="3" t="s">
        <v>127</v>
      </c>
      <c r="O1" s="3" t="s">
        <v>128</v>
      </c>
      <c r="P1" s="3" t="s">
        <v>129</v>
      </c>
      <c r="Q1" s="3" t="s">
        <v>130</v>
      </c>
      <c r="R1" s="3">
        <v>43528</v>
      </c>
      <c r="S1" s="3">
        <v>43529</v>
      </c>
      <c r="T1" s="3">
        <v>43530</v>
      </c>
      <c r="U1" s="3">
        <v>43531</v>
      </c>
      <c r="V1" s="3">
        <v>43532</v>
      </c>
      <c r="W1" s="3">
        <v>43533</v>
      </c>
      <c r="X1" s="3">
        <v>43534</v>
      </c>
      <c r="Y1" s="3" t="s">
        <v>131</v>
      </c>
      <c r="Z1" s="3" t="s">
        <v>132</v>
      </c>
      <c r="AA1" s="3" t="s">
        <v>133</v>
      </c>
      <c r="AB1" s="3" t="s">
        <v>134</v>
      </c>
      <c r="AC1" s="474" t="s">
        <v>135</v>
      </c>
      <c r="AD1" s="475"/>
      <c r="AE1" s="475"/>
      <c r="AF1" s="475"/>
      <c r="AG1" s="475"/>
      <c r="AH1" s="475"/>
      <c r="AI1" s="475"/>
      <c r="AJ1" s="476"/>
    </row>
    <row r="2" spans="1:36">
      <c r="A2" s="1" t="s">
        <v>136</v>
      </c>
      <c r="B2" s="1" t="s">
        <v>137</v>
      </c>
      <c r="C2" s="1" t="s">
        <v>138</v>
      </c>
      <c r="D2" s="1" t="s">
        <v>139</v>
      </c>
      <c r="E2" s="1" t="s">
        <v>140</v>
      </c>
      <c r="F2" s="1" t="s">
        <v>141</v>
      </c>
      <c r="G2" s="4" t="s">
        <v>142</v>
      </c>
      <c r="H2" s="4" t="s">
        <v>143</v>
      </c>
      <c r="I2" s="4" t="s">
        <v>144</v>
      </c>
      <c r="J2" s="4" t="s">
        <v>145</v>
      </c>
      <c r="K2" s="4" t="s">
        <v>146</v>
      </c>
      <c r="L2" s="4" t="s">
        <v>147</v>
      </c>
      <c r="M2" s="4"/>
      <c r="N2" s="4"/>
      <c r="O2" s="4"/>
      <c r="P2" s="4"/>
      <c r="Q2" s="3"/>
      <c r="R2" s="4">
        <v>43528</v>
      </c>
      <c r="S2" s="4">
        <v>43529</v>
      </c>
      <c r="T2" s="4">
        <v>43530</v>
      </c>
      <c r="U2" s="4">
        <v>43531</v>
      </c>
      <c r="V2" s="4">
        <v>43532</v>
      </c>
      <c r="W2" s="4">
        <v>43533</v>
      </c>
      <c r="X2" s="4">
        <v>43534</v>
      </c>
      <c r="Y2" s="3" t="s">
        <v>148</v>
      </c>
      <c r="Z2" s="3"/>
      <c r="AA2" s="3"/>
      <c r="AB2" s="3"/>
      <c r="AC2" s="4">
        <v>43524</v>
      </c>
      <c r="AD2" s="4">
        <v>43525</v>
      </c>
      <c r="AE2" s="4">
        <v>43526</v>
      </c>
      <c r="AF2" s="4">
        <v>43527</v>
      </c>
      <c r="AG2" s="4">
        <v>43528</v>
      </c>
      <c r="AH2" s="4">
        <v>43529</v>
      </c>
      <c r="AI2" s="4">
        <v>43530</v>
      </c>
      <c r="AJ2" s="4">
        <v>43531</v>
      </c>
    </row>
    <row r="3" spans="1:36">
      <c r="A3" s="6" t="s">
        <v>152</v>
      </c>
      <c r="B3" s="6" t="s">
        <v>153</v>
      </c>
      <c r="C3" s="7"/>
      <c r="D3" s="7"/>
      <c r="E3" s="7"/>
      <c r="F3" s="7"/>
      <c r="G3" s="7"/>
      <c r="H3" s="7"/>
      <c r="I3" s="7"/>
      <c r="J3" s="7"/>
      <c r="K3" s="7"/>
      <c r="L3" s="7"/>
      <c r="M3" s="6"/>
      <c r="N3" s="7"/>
      <c r="O3" s="7"/>
      <c r="P3" s="7"/>
      <c r="Q3" s="6"/>
      <c r="R3" s="7"/>
      <c r="S3" s="7"/>
      <c r="T3" s="7"/>
      <c r="U3" s="7"/>
      <c r="V3" s="7"/>
      <c r="W3" s="7"/>
      <c r="X3" s="7"/>
      <c r="Y3" s="7"/>
      <c r="Z3" s="7"/>
      <c r="AA3" s="7"/>
      <c r="AB3" s="7"/>
      <c r="AC3" s="7"/>
      <c r="AD3" s="7"/>
      <c r="AE3" s="7"/>
      <c r="AF3" s="7"/>
      <c r="AG3" s="7"/>
      <c r="AH3" s="7"/>
      <c r="AI3" s="7"/>
      <c r="AJ3" s="7"/>
    </row>
    <row r="4" spans="1:36">
      <c r="A4" s="8" t="s">
        <v>150</v>
      </c>
      <c r="B4" s="8" t="s">
        <v>4</v>
      </c>
      <c r="C4" s="8" t="s">
        <v>23</v>
      </c>
      <c r="D4" s="8">
        <v>1910</v>
      </c>
      <c r="E4" s="8">
        <v>3500</v>
      </c>
      <c r="F4" s="8">
        <v>5410</v>
      </c>
      <c r="G4" s="8">
        <v>0</v>
      </c>
      <c r="H4" s="8">
        <v>0</v>
      </c>
      <c r="I4" s="8">
        <v>1810</v>
      </c>
      <c r="J4" s="8">
        <v>3119</v>
      </c>
      <c r="K4" s="8">
        <v>296</v>
      </c>
      <c r="L4" s="8">
        <v>0</v>
      </c>
      <c r="M4" s="9">
        <v>5225</v>
      </c>
      <c r="N4" s="8">
        <v>185</v>
      </c>
      <c r="O4" s="8"/>
      <c r="P4" s="8"/>
      <c r="Q4" s="10">
        <v>10000</v>
      </c>
      <c r="R4" s="8">
        <v>2703</v>
      </c>
      <c r="S4" s="8">
        <v>1685</v>
      </c>
      <c r="T4" s="8">
        <v>192</v>
      </c>
      <c r="U4" s="8">
        <v>1799</v>
      </c>
      <c r="V4" s="8">
        <v>3170</v>
      </c>
      <c r="W4" s="8">
        <v>0</v>
      </c>
      <c r="X4" s="8">
        <v>9549</v>
      </c>
      <c r="Y4" s="10"/>
      <c r="Z4" s="10"/>
      <c r="AA4" s="10"/>
      <c r="AB4" s="10">
        <v>10000</v>
      </c>
      <c r="AC4" s="11">
        <v>3500</v>
      </c>
      <c r="AD4" s="12">
        <v>3500</v>
      </c>
      <c r="AE4" s="12">
        <v>3000</v>
      </c>
      <c r="AF4" s="13"/>
      <c r="AG4" s="13"/>
      <c r="AH4" s="13"/>
      <c r="AI4" s="13"/>
      <c r="AJ4" s="13"/>
    </row>
    <row r="5" spans="1:36">
      <c r="A5" s="8" t="s">
        <v>150</v>
      </c>
      <c r="B5" s="8" t="s">
        <v>5</v>
      </c>
      <c r="C5" s="8" t="s">
        <v>24</v>
      </c>
      <c r="D5" s="8">
        <v>0</v>
      </c>
      <c r="E5" s="8">
        <v>0</v>
      </c>
      <c r="F5" s="8">
        <v>0</v>
      </c>
      <c r="G5" s="8">
        <v>0</v>
      </c>
      <c r="H5" s="8">
        <v>0</v>
      </c>
      <c r="I5" s="8">
        <v>0</v>
      </c>
      <c r="J5" s="8">
        <v>0</v>
      </c>
      <c r="K5" s="8">
        <v>0</v>
      </c>
      <c r="L5" s="8">
        <v>0</v>
      </c>
      <c r="M5" s="9">
        <v>0</v>
      </c>
      <c r="N5" s="8"/>
      <c r="O5" s="8"/>
      <c r="P5" s="8"/>
      <c r="Q5" s="8">
        <v>1200</v>
      </c>
      <c r="R5" s="8">
        <v>0</v>
      </c>
      <c r="S5" s="8">
        <v>0</v>
      </c>
      <c r="T5" s="8">
        <v>1027</v>
      </c>
      <c r="U5" s="8">
        <v>62</v>
      </c>
      <c r="V5" s="8">
        <v>0</v>
      </c>
      <c r="W5" s="8">
        <v>0</v>
      </c>
      <c r="X5" s="8">
        <v>1089</v>
      </c>
      <c r="Y5" s="8"/>
      <c r="Z5" s="8"/>
      <c r="AA5" s="8"/>
      <c r="AB5" s="10">
        <v>1200</v>
      </c>
      <c r="AC5" s="11">
        <v>400</v>
      </c>
      <c r="AD5" s="14">
        <v>400</v>
      </c>
      <c r="AE5" s="14">
        <v>400</v>
      </c>
      <c r="AF5" s="8"/>
      <c r="AG5" s="8"/>
      <c r="AH5" s="8"/>
      <c r="AI5" s="8"/>
      <c r="AJ5" s="8"/>
    </row>
    <row r="6" spans="1:36">
      <c r="A6" s="8" t="s">
        <v>150</v>
      </c>
      <c r="B6" s="8" t="s">
        <v>25</v>
      </c>
      <c r="C6" s="8" t="s">
        <v>26</v>
      </c>
      <c r="D6" s="8">
        <v>0</v>
      </c>
      <c r="E6" s="8">
        <v>0</v>
      </c>
      <c r="F6" s="8">
        <v>0</v>
      </c>
      <c r="G6" s="8">
        <v>0</v>
      </c>
      <c r="H6" s="8">
        <v>0</v>
      </c>
      <c r="I6" s="8">
        <v>0</v>
      </c>
      <c r="J6" s="8">
        <v>0</v>
      </c>
      <c r="K6" s="8">
        <v>0</v>
      </c>
      <c r="L6" s="8">
        <v>0</v>
      </c>
      <c r="M6" s="9">
        <v>0</v>
      </c>
      <c r="N6" s="8"/>
      <c r="O6" s="8"/>
      <c r="P6" s="8"/>
      <c r="Q6" s="8">
        <v>500</v>
      </c>
      <c r="R6" s="8">
        <v>0</v>
      </c>
      <c r="S6" s="8">
        <v>0</v>
      </c>
      <c r="T6" s="8">
        <v>414</v>
      </c>
      <c r="U6" s="8">
        <v>0</v>
      </c>
      <c r="V6" s="8">
        <v>0</v>
      </c>
      <c r="W6" s="8">
        <v>0</v>
      </c>
      <c r="X6" s="8">
        <v>414</v>
      </c>
      <c r="Y6" s="8"/>
      <c r="Z6" s="8"/>
      <c r="AA6" s="8"/>
      <c r="AB6" s="10">
        <v>500</v>
      </c>
      <c r="AC6" s="11">
        <v>500</v>
      </c>
      <c r="AD6" s="14"/>
      <c r="AE6" s="14"/>
      <c r="AF6" s="8"/>
      <c r="AG6" s="8"/>
      <c r="AH6" s="8"/>
      <c r="AI6" s="8"/>
      <c r="AJ6" s="8"/>
    </row>
    <row r="7" spans="1:36">
      <c r="A7" s="8" t="s">
        <v>150</v>
      </c>
      <c r="B7" s="8" t="s">
        <v>27</v>
      </c>
      <c r="C7" s="8" t="s">
        <v>28</v>
      </c>
      <c r="D7" s="8">
        <v>0</v>
      </c>
      <c r="E7" s="8">
        <v>0</v>
      </c>
      <c r="F7" s="8">
        <v>0</v>
      </c>
      <c r="G7" s="8">
        <v>0</v>
      </c>
      <c r="H7" s="8">
        <v>0</v>
      </c>
      <c r="I7" s="8">
        <v>0</v>
      </c>
      <c r="J7" s="8">
        <v>0</v>
      </c>
      <c r="K7" s="8">
        <v>0</v>
      </c>
      <c r="L7" s="8">
        <v>0</v>
      </c>
      <c r="M7" s="9">
        <v>0</v>
      </c>
      <c r="N7" s="8"/>
      <c r="O7" s="8"/>
      <c r="P7" s="8"/>
      <c r="Q7" s="8">
        <v>1200</v>
      </c>
      <c r="R7" s="8">
        <v>0</v>
      </c>
      <c r="S7" s="8">
        <v>0</v>
      </c>
      <c r="T7" s="8">
        <v>1027</v>
      </c>
      <c r="U7" s="8">
        <v>62</v>
      </c>
      <c r="V7" s="8">
        <v>0</v>
      </c>
      <c r="W7" s="8">
        <v>0</v>
      </c>
      <c r="X7" s="8">
        <v>1089</v>
      </c>
      <c r="Y7" s="8"/>
      <c r="Z7" s="8"/>
      <c r="AA7" s="8"/>
      <c r="AB7" s="10">
        <v>1200</v>
      </c>
      <c r="AC7" s="11">
        <v>400</v>
      </c>
      <c r="AD7" s="14">
        <v>400</v>
      </c>
      <c r="AE7" s="14">
        <v>400</v>
      </c>
      <c r="AF7" s="8"/>
      <c r="AG7" s="8"/>
      <c r="AH7" s="8"/>
      <c r="AI7" s="8"/>
      <c r="AJ7" s="8"/>
    </row>
    <row r="8" spans="1:36">
      <c r="A8" s="8" t="s">
        <v>151</v>
      </c>
      <c r="B8" s="8" t="s">
        <v>154</v>
      </c>
      <c r="C8" s="8" t="s">
        <v>155</v>
      </c>
      <c r="D8" s="8">
        <v>508</v>
      </c>
      <c r="E8" s="8"/>
      <c r="F8" s="8"/>
      <c r="G8" s="8"/>
      <c r="H8" s="8"/>
      <c r="I8" s="8"/>
      <c r="J8" s="8"/>
      <c r="K8" s="8"/>
      <c r="L8" s="8"/>
      <c r="M8" s="9">
        <v>-100</v>
      </c>
      <c r="N8" s="8">
        <v>408</v>
      </c>
      <c r="O8" s="8"/>
      <c r="P8" s="8">
        <v>0</v>
      </c>
      <c r="Q8" s="8">
        <v>0</v>
      </c>
      <c r="R8" s="8"/>
      <c r="S8" s="8"/>
      <c r="T8" s="8"/>
      <c r="U8" s="8"/>
      <c r="V8" s="8"/>
      <c r="W8" s="8"/>
      <c r="X8" s="8"/>
      <c r="Y8" s="8"/>
      <c r="Z8" s="8"/>
      <c r="AA8" s="8"/>
      <c r="AB8" s="10">
        <v>0</v>
      </c>
      <c r="AC8" s="13"/>
      <c r="AD8" s="8"/>
      <c r="AE8" s="8"/>
      <c r="AF8" s="8"/>
      <c r="AG8" s="8"/>
      <c r="AH8" s="8"/>
      <c r="AI8" s="8"/>
      <c r="AJ8" s="8"/>
    </row>
    <row r="9" spans="1:36">
      <c r="A9" s="8" t="s">
        <v>151</v>
      </c>
      <c r="B9" s="8" t="s">
        <v>156</v>
      </c>
      <c r="C9" s="8" t="s">
        <v>157</v>
      </c>
      <c r="D9" s="8">
        <v>4326</v>
      </c>
      <c r="E9" s="8"/>
      <c r="F9" s="8"/>
      <c r="G9" s="8"/>
      <c r="H9" s="8"/>
      <c r="I9" s="8"/>
      <c r="J9" s="8"/>
      <c r="K9" s="8"/>
      <c r="L9" s="8"/>
      <c r="M9" s="9">
        <v>-300</v>
      </c>
      <c r="N9" s="8">
        <v>4026</v>
      </c>
      <c r="O9" s="8"/>
      <c r="P9" s="8">
        <v>0</v>
      </c>
      <c r="Q9" s="8">
        <v>0</v>
      </c>
      <c r="R9" s="8"/>
      <c r="S9" s="8"/>
      <c r="T9" s="8"/>
      <c r="U9" s="8"/>
      <c r="V9" s="8"/>
      <c r="W9" s="8"/>
      <c r="X9" s="8"/>
      <c r="Y9" s="8"/>
      <c r="Z9" s="8"/>
      <c r="AA9" s="8"/>
      <c r="AB9" s="10">
        <v>0</v>
      </c>
      <c r="AC9" s="8"/>
      <c r="AD9" s="8"/>
      <c r="AE9" s="8"/>
      <c r="AF9" s="8"/>
      <c r="AG9" s="8"/>
      <c r="AH9" s="8"/>
      <c r="AI9" s="8"/>
      <c r="AJ9" s="8"/>
    </row>
    <row r="10" spans="1:36">
      <c r="A10" s="8" t="s">
        <v>151</v>
      </c>
      <c r="B10" s="8" t="s">
        <v>56</v>
      </c>
      <c r="C10" s="8" t="s">
        <v>57</v>
      </c>
      <c r="D10" s="8">
        <v>286</v>
      </c>
      <c r="E10" s="8"/>
      <c r="F10" s="8"/>
      <c r="G10" s="8"/>
      <c r="H10" s="8"/>
      <c r="I10" s="8"/>
      <c r="J10" s="8"/>
      <c r="K10" s="8"/>
      <c r="L10" s="8"/>
      <c r="M10" s="9">
        <v>-200</v>
      </c>
      <c r="N10" s="8">
        <v>86</v>
      </c>
      <c r="O10" s="8"/>
      <c r="P10" s="8">
        <v>0</v>
      </c>
      <c r="Q10" s="8">
        <v>0</v>
      </c>
      <c r="R10" s="8"/>
      <c r="S10" s="8"/>
      <c r="T10" s="8"/>
      <c r="U10" s="8"/>
      <c r="V10" s="8"/>
      <c r="W10" s="8"/>
      <c r="X10" s="8"/>
      <c r="Y10" s="8"/>
      <c r="Z10" s="8"/>
      <c r="AA10" s="8"/>
      <c r="AB10" s="10">
        <v>0</v>
      </c>
      <c r="AC10" s="8"/>
      <c r="AD10" s="8"/>
      <c r="AE10" s="8"/>
      <c r="AF10" s="8"/>
      <c r="AG10" s="8"/>
      <c r="AH10" s="8"/>
      <c r="AI10" s="8"/>
      <c r="AJ10" s="8"/>
    </row>
    <row r="11" spans="1:36">
      <c r="A11" s="8" t="s">
        <v>151</v>
      </c>
      <c r="B11" s="8" t="s">
        <v>54</v>
      </c>
      <c r="C11" s="8" t="s">
        <v>55</v>
      </c>
      <c r="D11" s="8">
        <v>450</v>
      </c>
      <c r="E11" s="8"/>
      <c r="F11" s="8"/>
      <c r="G11" s="8"/>
      <c r="H11" s="8"/>
      <c r="I11" s="8"/>
      <c r="J11" s="8"/>
      <c r="K11" s="8"/>
      <c r="L11" s="8"/>
      <c r="M11" s="9">
        <v>-200</v>
      </c>
      <c r="N11" s="8">
        <v>250</v>
      </c>
      <c r="O11" s="8"/>
      <c r="P11" s="8">
        <v>0</v>
      </c>
      <c r="Q11" s="8">
        <v>0</v>
      </c>
      <c r="R11" s="8"/>
      <c r="S11" s="8"/>
      <c r="T11" s="8"/>
      <c r="U11" s="8"/>
      <c r="V11" s="8"/>
      <c r="W11" s="8"/>
      <c r="X11" s="8"/>
      <c r="Y11" s="8"/>
      <c r="Z11" s="8"/>
      <c r="AA11" s="8"/>
      <c r="AB11" s="10">
        <v>0</v>
      </c>
      <c r="AC11" s="8"/>
      <c r="AD11" s="8"/>
      <c r="AE11" s="8"/>
      <c r="AF11" s="8"/>
      <c r="AG11" s="8"/>
      <c r="AH11" s="8"/>
      <c r="AI11" s="8"/>
      <c r="AJ11" s="8"/>
    </row>
    <row r="12" spans="1:36">
      <c r="A12" s="8" t="s">
        <v>151</v>
      </c>
      <c r="B12" s="8" t="s">
        <v>158</v>
      </c>
      <c r="C12" s="8" t="s">
        <v>9</v>
      </c>
      <c r="D12" s="8">
        <v>120</v>
      </c>
      <c r="E12" s="8"/>
      <c r="F12" s="8"/>
      <c r="G12" s="8"/>
      <c r="H12" s="8"/>
      <c r="I12" s="8"/>
      <c r="J12" s="8"/>
      <c r="K12" s="8"/>
      <c r="L12" s="8"/>
      <c r="M12" s="9">
        <v>-3</v>
      </c>
      <c r="N12" s="8">
        <v>117</v>
      </c>
      <c r="O12" s="8"/>
      <c r="P12" s="8">
        <v>0</v>
      </c>
      <c r="Q12" s="8">
        <v>0</v>
      </c>
      <c r="R12" s="8"/>
      <c r="S12" s="8"/>
      <c r="T12" s="8"/>
      <c r="U12" s="8"/>
      <c r="V12" s="8"/>
      <c r="W12" s="8"/>
      <c r="X12" s="8"/>
      <c r="Y12" s="8"/>
      <c r="Z12" s="8"/>
      <c r="AA12" s="8"/>
      <c r="AB12" s="10">
        <v>0</v>
      </c>
      <c r="AC12" s="8"/>
      <c r="AD12" s="8"/>
      <c r="AE12" s="8"/>
      <c r="AF12" s="8"/>
      <c r="AG12" s="8"/>
      <c r="AH12" s="8"/>
      <c r="AI12" s="8"/>
      <c r="AJ12" s="8"/>
    </row>
    <row r="13" spans="1:36">
      <c r="A13" s="8" t="s">
        <v>151</v>
      </c>
      <c r="B13" s="8" t="s">
        <v>6</v>
      </c>
      <c r="C13" s="8" t="s">
        <v>7</v>
      </c>
      <c r="D13" s="8">
        <v>0</v>
      </c>
      <c r="E13" s="8"/>
      <c r="F13" s="8"/>
      <c r="G13" s="8"/>
      <c r="H13" s="8"/>
      <c r="I13" s="8"/>
      <c r="J13" s="8"/>
      <c r="K13" s="8"/>
      <c r="L13" s="8"/>
      <c r="M13" s="9">
        <v>-100</v>
      </c>
      <c r="N13" s="8">
        <v>-100</v>
      </c>
      <c r="O13" s="8"/>
      <c r="P13" s="8">
        <v>-100</v>
      </c>
      <c r="Q13" s="8">
        <v>400</v>
      </c>
      <c r="R13" s="8"/>
      <c r="S13" s="8"/>
      <c r="T13" s="8"/>
      <c r="U13" s="8"/>
      <c r="V13" s="8"/>
      <c r="W13" s="8"/>
      <c r="X13" s="8"/>
      <c r="Y13" s="8"/>
      <c r="Z13" s="8"/>
      <c r="AA13" s="8"/>
      <c r="AB13" s="10">
        <v>400</v>
      </c>
      <c r="AC13" s="8">
        <v>400</v>
      </c>
      <c r="AD13" s="8"/>
      <c r="AE13" s="8"/>
      <c r="AF13" s="8"/>
      <c r="AG13" s="8"/>
      <c r="AH13" s="8"/>
      <c r="AI13" s="8"/>
      <c r="AJ13" s="8"/>
    </row>
    <row r="14" spans="1:36">
      <c r="A14" s="8" t="s">
        <v>151</v>
      </c>
      <c r="B14" s="8" t="s">
        <v>8</v>
      </c>
      <c r="C14" s="8" t="s">
        <v>9</v>
      </c>
      <c r="D14" s="8">
        <v>40</v>
      </c>
      <c r="E14" s="8"/>
      <c r="F14" s="8"/>
      <c r="G14" s="8"/>
      <c r="H14" s="8"/>
      <c r="I14" s="8"/>
      <c r="J14" s="8"/>
      <c r="K14" s="8"/>
      <c r="L14" s="8"/>
      <c r="M14" s="9">
        <v>-450</v>
      </c>
      <c r="N14" s="8">
        <v>-410</v>
      </c>
      <c r="O14" s="8"/>
      <c r="P14" s="8">
        <v>-410</v>
      </c>
      <c r="Q14" s="8">
        <v>1000</v>
      </c>
      <c r="R14" s="8"/>
      <c r="S14" s="8"/>
      <c r="T14" s="8"/>
      <c r="U14" s="8"/>
      <c r="V14" s="8"/>
      <c r="W14" s="8"/>
      <c r="X14" s="8"/>
      <c r="Y14" s="8"/>
      <c r="Z14" s="8"/>
      <c r="AA14" s="8"/>
      <c r="AB14" s="10">
        <v>1000</v>
      </c>
      <c r="AC14" s="8">
        <v>1000</v>
      </c>
      <c r="AD14" s="8"/>
      <c r="AE14" s="8"/>
      <c r="AF14" s="8"/>
      <c r="AG14" s="8"/>
      <c r="AH14" s="8"/>
      <c r="AI14" s="8"/>
      <c r="AJ14" s="8"/>
    </row>
    <row r="15" spans="1:36">
      <c r="A15" s="8" t="s">
        <v>151</v>
      </c>
      <c r="B15" s="8" t="s">
        <v>10</v>
      </c>
      <c r="C15" s="8" t="s">
        <v>9</v>
      </c>
      <c r="D15" s="8">
        <v>603</v>
      </c>
      <c r="E15" s="8"/>
      <c r="F15" s="8"/>
      <c r="G15" s="8"/>
      <c r="H15" s="8"/>
      <c r="I15" s="8"/>
      <c r="J15" s="8"/>
      <c r="K15" s="8"/>
      <c r="L15" s="8"/>
      <c r="M15" s="9">
        <v>-1500</v>
      </c>
      <c r="N15" s="8">
        <v>-897</v>
      </c>
      <c r="O15" s="8"/>
      <c r="P15" s="8">
        <v>-897</v>
      </c>
      <c r="Q15" s="8">
        <v>1000</v>
      </c>
      <c r="R15" s="8"/>
      <c r="S15" s="8"/>
      <c r="T15" s="8"/>
      <c r="U15" s="8"/>
      <c r="V15" s="8"/>
      <c r="W15" s="8"/>
      <c r="X15" s="8"/>
      <c r="Y15" s="8"/>
      <c r="Z15" s="8"/>
      <c r="AA15" s="8"/>
      <c r="AB15" s="10">
        <v>1000</v>
      </c>
      <c r="AC15" s="8">
        <v>1000</v>
      </c>
      <c r="AD15" s="8"/>
      <c r="AE15" s="8"/>
      <c r="AF15" s="8"/>
      <c r="AG15" s="8"/>
      <c r="AH15" s="8"/>
      <c r="AI15" s="8"/>
      <c r="AJ15" s="8"/>
    </row>
    <row r="16" spans="1:36">
      <c r="A16" s="8" t="s">
        <v>151</v>
      </c>
      <c r="B16" s="8" t="s">
        <v>11</v>
      </c>
      <c r="C16" s="8" t="s">
        <v>12</v>
      </c>
      <c r="D16" s="8">
        <v>105</v>
      </c>
      <c r="E16" s="8"/>
      <c r="F16" s="8"/>
      <c r="G16" s="8"/>
      <c r="H16" s="8"/>
      <c r="I16" s="8"/>
      <c r="J16" s="8"/>
      <c r="K16" s="8"/>
      <c r="L16" s="8"/>
      <c r="M16" s="9">
        <v>-2095</v>
      </c>
      <c r="N16" s="8">
        <v>-1990</v>
      </c>
      <c r="O16" s="8"/>
      <c r="P16" s="8">
        <v>-1990</v>
      </c>
      <c r="Q16" s="8">
        <v>2000</v>
      </c>
      <c r="R16" s="8"/>
      <c r="S16" s="8"/>
      <c r="T16" s="8"/>
      <c r="U16" s="8"/>
      <c r="V16" s="8"/>
      <c r="W16" s="8"/>
      <c r="X16" s="8"/>
      <c r="Y16" s="8"/>
      <c r="Z16" s="8"/>
      <c r="AA16" s="8"/>
      <c r="AB16" s="10">
        <v>2000</v>
      </c>
      <c r="AC16" s="8">
        <v>2000</v>
      </c>
      <c r="AD16" s="8"/>
      <c r="AE16" s="8"/>
      <c r="AF16" s="8"/>
      <c r="AG16" s="8"/>
      <c r="AH16" s="8"/>
      <c r="AI16" s="8"/>
      <c r="AJ16" s="8"/>
    </row>
    <row r="17" spans="1:36">
      <c r="A17" s="8" t="s">
        <v>151</v>
      </c>
      <c r="B17" s="8" t="s">
        <v>13</v>
      </c>
      <c r="C17" s="8" t="s">
        <v>14</v>
      </c>
      <c r="D17" s="8">
        <v>279</v>
      </c>
      <c r="E17" s="8"/>
      <c r="F17" s="8"/>
      <c r="G17" s="8"/>
      <c r="H17" s="8"/>
      <c r="I17" s="8"/>
      <c r="J17" s="8"/>
      <c r="K17" s="8"/>
      <c r="L17" s="8"/>
      <c r="M17" s="9">
        <v>-1800</v>
      </c>
      <c r="N17" s="8">
        <v>-1521</v>
      </c>
      <c r="O17" s="8"/>
      <c r="P17" s="8">
        <v>-1521</v>
      </c>
      <c r="Q17" s="8">
        <v>1600</v>
      </c>
      <c r="R17" s="8"/>
      <c r="S17" s="8"/>
      <c r="T17" s="8"/>
      <c r="U17" s="8"/>
      <c r="V17" s="8"/>
      <c r="W17" s="8"/>
      <c r="X17" s="8"/>
      <c r="Y17" s="8"/>
      <c r="Z17" s="8"/>
      <c r="AA17" s="8"/>
      <c r="AB17" s="10">
        <v>1600</v>
      </c>
      <c r="AC17" s="8">
        <v>1600</v>
      </c>
      <c r="AD17" s="8"/>
      <c r="AE17" s="8"/>
      <c r="AF17" s="8"/>
      <c r="AG17" s="8"/>
      <c r="AH17" s="8"/>
      <c r="AI17" s="8"/>
      <c r="AJ17" s="8"/>
    </row>
    <row r="18" spans="1:36">
      <c r="A18" s="8" t="s">
        <v>151</v>
      </c>
      <c r="B18" s="8" t="s">
        <v>15</v>
      </c>
      <c r="C18" s="8" t="s">
        <v>16</v>
      </c>
      <c r="D18" s="8">
        <v>0</v>
      </c>
      <c r="E18" s="8"/>
      <c r="F18" s="8"/>
      <c r="G18" s="8"/>
      <c r="H18" s="8"/>
      <c r="I18" s="8"/>
      <c r="J18" s="8"/>
      <c r="K18" s="8"/>
      <c r="L18" s="8"/>
      <c r="M18" s="9">
        <v>-990</v>
      </c>
      <c r="N18" s="8">
        <v>-990</v>
      </c>
      <c r="O18" s="8"/>
      <c r="P18" s="8">
        <v>-990</v>
      </c>
      <c r="Q18" s="8">
        <v>1200</v>
      </c>
      <c r="R18" s="8"/>
      <c r="S18" s="8"/>
      <c r="T18" s="8"/>
      <c r="U18" s="8"/>
      <c r="V18" s="8"/>
      <c r="W18" s="8"/>
      <c r="X18" s="8"/>
      <c r="Y18" s="8"/>
      <c r="Z18" s="8"/>
      <c r="AA18" s="8"/>
      <c r="AB18" s="10">
        <v>800</v>
      </c>
      <c r="AC18" s="8">
        <v>800</v>
      </c>
      <c r="AD18" s="8"/>
      <c r="AE18" s="8"/>
      <c r="AF18" s="8"/>
      <c r="AG18" s="8"/>
      <c r="AH18" s="8"/>
      <c r="AI18" s="8"/>
      <c r="AJ18" s="8"/>
    </row>
    <row r="19" spans="1:36">
      <c r="A19" s="8" t="s">
        <v>151</v>
      </c>
      <c r="B19" s="8" t="s">
        <v>17</v>
      </c>
      <c r="C19" s="8" t="s">
        <v>18</v>
      </c>
      <c r="D19" s="8">
        <v>1040</v>
      </c>
      <c r="E19" s="8"/>
      <c r="F19" s="8"/>
      <c r="G19" s="8"/>
      <c r="H19" s="8"/>
      <c r="I19" s="8"/>
      <c r="J19" s="8"/>
      <c r="K19" s="8"/>
      <c r="L19" s="8"/>
      <c r="M19" s="9">
        <v>-1800</v>
      </c>
      <c r="N19" s="8">
        <v>-760</v>
      </c>
      <c r="O19" s="8"/>
      <c r="P19" s="8">
        <v>-760</v>
      </c>
      <c r="Q19" s="8">
        <v>900</v>
      </c>
      <c r="R19" s="8"/>
      <c r="S19" s="8"/>
      <c r="T19" s="8"/>
      <c r="U19" s="8"/>
      <c r="V19" s="8"/>
      <c r="W19" s="8"/>
      <c r="X19" s="8"/>
      <c r="Y19" s="8"/>
      <c r="Z19" s="8"/>
      <c r="AA19" s="8"/>
      <c r="AB19" s="10">
        <v>900</v>
      </c>
      <c r="AC19" s="8">
        <v>900</v>
      </c>
      <c r="AD19" s="8"/>
      <c r="AE19" s="8"/>
      <c r="AF19" s="8"/>
      <c r="AG19" s="8"/>
      <c r="AH19" s="8"/>
      <c r="AI19" s="8"/>
      <c r="AJ19" s="8"/>
    </row>
    <row r="20" spans="1:36">
      <c r="A20" s="8" t="s">
        <v>151</v>
      </c>
      <c r="B20" s="8" t="s">
        <v>19</v>
      </c>
      <c r="C20" s="8" t="s">
        <v>20</v>
      </c>
      <c r="D20" s="8">
        <v>150</v>
      </c>
      <c r="E20" s="8"/>
      <c r="F20" s="8"/>
      <c r="G20" s="8"/>
      <c r="H20" s="8"/>
      <c r="I20" s="8"/>
      <c r="J20" s="8"/>
      <c r="K20" s="8"/>
      <c r="L20" s="8"/>
      <c r="M20" s="9">
        <v>-990</v>
      </c>
      <c r="N20" s="8">
        <v>-840</v>
      </c>
      <c r="O20" s="8"/>
      <c r="P20" s="8">
        <v>-840</v>
      </c>
      <c r="Q20" s="8">
        <v>900</v>
      </c>
      <c r="R20" s="8"/>
      <c r="S20" s="8"/>
      <c r="T20" s="8"/>
      <c r="U20" s="8"/>
      <c r="V20" s="8"/>
      <c r="W20" s="8"/>
      <c r="X20" s="8"/>
      <c r="Y20" s="8"/>
      <c r="Z20" s="8"/>
      <c r="AA20" s="8"/>
      <c r="AB20" s="10">
        <v>900</v>
      </c>
      <c r="AC20" s="8">
        <v>900</v>
      </c>
      <c r="AD20" s="8"/>
      <c r="AE20" s="8"/>
      <c r="AF20" s="8"/>
      <c r="AG20" s="8"/>
      <c r="AH20" s="8"/>
      <c r="AI20" s="8"/>
      <c r="AJ20" s="8"/>
    </row>
    <row r="21" spans="1:36">
      <c r="A21" s="8" t="s">
        <v>151</v>
      </c>
      <c r="B21" s="8" t="s">
        <v>21</v>
      </c>
      <c r="C21" s="8" t="s">
        <v>9</v>
      </c>
      <c r="D21" s="8">
        <v>16</v>
      </c>
      <c r="E21" s="8"/>
      <c r="F21" s="8"/>
      <c r="G21" s="8"/>
      <c r="H21" s="8"/>
      <c r="I21" s="8"/>
      <c r="J21" s="8"/>
      <c r="K21" s="8"/>
      <c r="L21" s="8"/>
      <c r="M21" s="9">
        <v>-3880</v>
      </c>
      <c r="N21" s="8">
        <v>-3864</v>
      </c>
      <c r="O21" s="8"/>
      <c r="P21" s="8">
        <v>-3864</v>
      </c>
      <c r="Q21" s="8">
        <v>4000</v>
      </c>
      <c r="R21" s="8"/>
      <c r="S21" s="8"/>
      <c r="T21" s="8"/>
      <c r="U21" s="8"/>
      <c r="V21" s="8"/>
      <c r="W21" s="8"/>
      <c r="X21" s="8"/>
      <c r="Y21" s="8"/>
      <c r="Z21" s="8"/>
      <c r="AA21" s="8"/>
      <c r="AB21" s="10">
        <v>4000</v>
      </c>
      <c r="AC21" s="8">
        <v>4000</v>
      </c>
      <c r="AD21" s="8"/>
      <c r="AE21" s="8"/>
      <c r="AF21" s="8"/>
      <c r="AG21" s="8"/>
      <c r="AH21" s="8"/>
      <c r="AI21" s="8"/>
      <c r="AJ21" s="8"/>
    </row>
    <row r="22" spans="1:36">
      <c r="A22" s="8" t="s">
        <v>151</v>
      </c>
      <c r="B22" s="8" t="s">
        <v>22</v>
      </c>
      <c r="C22" s="8" t="s">
        <v>9</v>
      </c>
      <c r="D22" s="8">
        <v>475</v>
      </c>
      <c r="E22" s="8"/>
      <c r="F22" s="8"/>
      <c r="G22" s="8"/>
      <c r="H22" s="8"/>
      <c r="I22" s="8"/>
      <c r="J22" s="8"/>
      <c r="K22" s="8"/>
      <c r="L22" s="8"/>
      <c r="M22" s="9">
        <v>-856</v>
      </c>
      <c r="N22" s="8">
        <v>-381</v>
      </c>
      <c r="O22" s="8"/>
      <c r="P22" s="8">
        <v>-381</v>
      </c>
      <c r="Q22" s="8">
        <v>1000</v>
      </c>
      <c r="R22" s="8"/>
      <c r="S22" s="8"/>
      <c r="T22" s="8"/>
      <c r="U22" s="8"/>
      <c r="V22" s="8"/>
      <c r="W22" s="8"/>
      <c r="X22" s="8"/>
      <c r="Y22" s="8"/>
      <c r="Z22" s="8"/>
      <c r="AA22" s="8"/>
      <c r="AB22" s="10">
        <v>4000</v>
      </c>
      <c r="AC22" s="8">
        <v>4000</v>
      </c>
      <c r="AD22" s="8"/>
      <c r="AE22" s="8"/>
      <c r="AF22" s="8"/>
      <c r="AG22" s="8"/>
      <c r="AH22" s="8"/>
      <c r="AI22" s="8"/>
      <c r="AJ22" s="8"/>
    </row>
    <row r="23" spans="1:36">
      <c r="A23" s="8"/>
      <c r="B23" s="8"/>
      <c r="C23" s="8"/>
      <c r="D23" s="8"/>
      <c r="E23" s="8"/>
      <c r="F23" s="8"/>
      <c r="G23" s="8"/>
      <c r="H23" s="8"/>
      <c r="I23" s="8"/>
      <c r="J23" s="8"/>
      <c r="K23" s="8"/>
      <c r="L23" s="8"/>
      <c r="M23" s="9"/>
      <c r="N23" s="8"/>
      <c r="O23" s="8"/>
      <c r="P23" s="8"/>
      <c r="Q23" s="8"/>
      <c r="R23" s="8"/>
      <c r="S23" s="8"/>
      <c r="T23" s="8"/>
      <c r="U23" s="8"/>
      <c r="V23" s="8"/>
      <c r="W23" s="8"/>
      <c r="X23" s="8"/>
      <c r="Y23" s="8"/>
      <c r="Z23" s="8"/>
      <c r="AA23" s="8"/>
      <c r="AB23" s="10"/>
      <c r="AC23" s="8"/>
      <c r="AD23" s="8"/>
      <c r="AE23" s="8"/>
      <c r="AF23" s="8"/>
      <c r="AG23" s="8"/>
      <c r="AH23" s="8"/>
      <c r="AI23" s="8"/>
      <c r="AJ23" s="8"/>
    </row>
    <row r="24" spans="1:36">
      <c r="A24" s="6" t="s">
        <v>159</v>
      </c>
      <c r="B24" s="6" t="s">
        <v>153</v>
      </c>
      <c r="C24" s="7"/>
      <c r="D24" s="7"/>
      <c r="E24" s="7"/>
      <c r="F24" s="7"/>
      <c r="G24" s="7"/>
      <c r="H24" s="7"/>
      <c r="I24" s="7"/>
      <c r="J24" s="7"/>
      <c r="K24" s="7"/>
      <c r="L24" s="7"/>
      <c r="M24" s="6"/>
      <c r="N24" s="7"/>
      <c r="O24" s="7"/>
      <c r="P24" s="7"/>
      <c r="Q24" s="6"/>
      <c r="R24" s="7"/>
      <c r="S24" s="7"/>
      <c r="T24" s="7"/>
      <c r="U24" s="7"/>
      <c r="V24" s="7"/>
      <c r="W24" s="7"/>
      <c r="X24" s="7"/>
      <c r="Y24" s="7"/>
      <c r="Z24" s="7"/>
      <c r="AA24" s="7"/>
      <c r="AB24" s="7"/>
      <c r="AC24" s="7"/>
      <c r="AD24" s="7"/>
      <c r="AE24" s="7"/>
      <c r="AF24" s="7"/>
      <c r="AG24" s="7"/>
      <c r="AH24" s="7"/>
      <c r="AI24" s="7"/>
      <c r="AJ24" s="7"/>
    </row>
    <row r="25" spans="1:36">
      <c r="A25" s="8" t="s">
        <v>151</v>
      </c>
      <c r="B25" s="8" t="s">
        <v>37</v>
      </c>
      <c r="C25" s="8" t="s">
        <v>95</v>
      </c>
      <c r="D25" s="8">
        <v>0</v>
      </c>
      <c r="E25" s="8">
        <v>2520</v>
      </c>
      <c r="F25" s="8">
        <v>2520</v>
      </c>
      <c r="G25" s="8"/>
      <c r="H25" s="8"/>
      <c r="I25" s="8"/>
      <c r="J25" s="8"/>
      <c r="K25" s="8"/>
      <c r="L25" s="8"/>
      <c r="M25" s="9">
        <v>15079</v>
      </c>
      <c r="N25" s="8">
        <v>-15079</v>
      </c>
      <c r="O25" s="8"/>
      <c r="P25" s="8">
        <v>-15079</v>
      </c>
      <c r="Q25" s="8">
        <v>0</v>
      </c>
      <c r="R25" s="8"/>
      <c r="S25" s="8"/>
      <c r="T25" s="8"/>
      <c r="U25" s="8"/>
      <c r="V25" s="8"/>
      <c r="W25" s="8"/>
      <c r="X25" s="8"/>
      <c r="Y25" s="15">
        <v>-12559</v>
      </c>
      <c r="Z25" s="13">
        <v>12000</v>
      </c>
      <c r="AA25" s="16"/>
      <c r="AB25" s="17">
        <v>12000</v>
      </c>
      <c r="AC25" s="13">
        <v>1500</v>
      </c>
      <c r="AD25" s="18">
        <v>1500</v>
      </c>
      <c r="AE25" s="18">
        <v>1500</v>
      </c>
      <c r="AF25" s="18">
        <v>1500</v>
      </c>
      <c r="AG25" s="18">
        <v>1500</v>
      </c>
      <c r="AH25" s="18">
        <v>1500</v>
      </c>
      <c r="AI25" s="18">
        <v>1500</v>
      </c>
      <c r="AJ25" s="18">
        <v>1500</v>
      </c>
    </row>
    <row r="26" spans="1:36">
      <c r="A26" s="8" t="s">
        <v>150</v>
      </c>
      <c r="B26" s="8" t="s">
        <v>96</v>
      </c>
      <c r="C26" s="8" t="s">
        <v>97</v>
      </c>
      <c r="D26" s="8">
        <v>0</v>
      </c>
      <c r="E26" s="8">
        <v>0</v>
      </c>
      <c r="F26" s="8">
        <v>0</v>
      </c>
      <c r="G26" s="8">
        <v>0</v>
      </c>
      <c r="H26" s="8">
        <v>0</v>
      </c>
      <c r="I26" s="8">
        <v>0</v>
      </c>
      <c r="J26" s="8">
        <v>0</v>
      </c>
      <c r="K26" s="8">
        <v>0</v>
      </c>
      <c r="L26" s="8">
        <v>0</v>
      </c>
      <c r="M26" s="9">
        <v>0</v>
      </c>
      <c r="N26" s="8"/>
      <c r="O26" s="8"/>
      <c r="P26" s="8"/>
      <c r="Q26" s="8">
        <v>-1154</v>
      </c>
      <c r="R26" s="8">
        <v>0</v>
      </c>
      <c r="S26" s="8">
        <v>0</v>
      </c>
      <c r="T26" s="8">
        <v>1092</v>
      </c>
      <c r="U26" s="8">
        <v>62</v>
      </c>
      <c r="V26" s="8">
        <v>0</v>
      </c>
      <c r="W26" s="8">
        <v>0</v>
      </c>
      <c r="X26" s="8">
        <v>1154</v>
      </c>
      <c r="Y26" s="15">
        <v>-1154</v>
      </c>
      <c r="Z26" s="13">
        <v>1200</v>
      </c>
      <c r="AA26" s="16"/>
      <c r="AB26" s="19">
        <v>1200</v>
      </c>
      <c r="AC26" s="13">
        <v>1200</v>
      </c>
      <c r="AD26" s="18">
        <v>0</v>
      </c>
      <c r="AE26" s="8"/>
      <c r="AF26" s="8"/>
      <c r="AG26" s="8"/>
      <c r="AH26" s="8"/>
      <c r="AI26" s="8"/>
      <c r="AJ26" s="8"/>
    </row>
    <row r="27" spans="1:36">
      <c r="A27" s="8" t="s">
        <v>149</v>
      </c>
      <c r="B27" s="8" t="s">
        <v>98</v>
      </c>
      <c r="C27" s="8" t="s">
        <v>99</v>
      </c>
      <c r="D27" s="8">
        <v>2049</v>
      </c>
      <c r="E27" s="8"/>
      <c r="F27" s="8">
        <v>2049</v>
      </c>
      <c r="G27" s="8">
        <v>0</v>
      </c>
      <c r="H27" s="8">
        <v>0</v>
      </c>
      <c r="I27" s="8">
        <v>892</v>
      </c>
      <c r="J27" s="8">
        <v>0</v>
      </c>
      <c r="K27" s="8">
        <v>0</v>
      </c>
      <c r="L27" s="8">
        <v>768</v>
      </c>
      <c r="M27" s="9">
        <v>1660</v>
      </c>
      <c r="N27" s="8">
        <v>389</v>
      </c>
      <c r="O27" s="8"/>
      <c r="P27" s="8"/>
      <c r="Q27" s="8">
        <v>-1428</v>
      </c>
      <c r="R27" s="8">
        <v>780</v>
      </c>
      <c r="S27" s="8">
        <v>0</v>
      </c>
      <c r="T27" s="8">
        <v>0</v>
      </c>
      <c r="U27" s="8">
        <v>240</v>
      </c>
      <c r="V27" s="8">
        <v>408</v>
      </c>
      <c r="W27" s="8">
        <v>0</v>
      </c>
      <c r="X27" s="8">
        <v>1428</v>
      </c>
      <c r="Y27" s="15">
        <v>-1428</v>
      </c>
      <c r="Z27" s="13">
        <v>1700</v>
      </c>
      <c r="AA27" s="16"/>
      <c r="AB27" s="19">
        <v>1700</v>
      </c>
      <c r="AC27" s="13">
        <v>1700</v>
      </c>
      <c r="AD27" s="18">
        <v>0</v>
      </c>
      <c r="AE27" s="8"/>
      <c r="AF27" s="8"/>
      <c r="AG27" s="8"/>
      <c r="AH27" s="8"/>
      <c r="AI27" s="8"/>
      <c r="AJ27" s="8"/>
    </row>
    <row r="28" spans="1:36">
      <c r="A28" s="8" t="s">
        <v>149</v>
      </c>
      <c r="B28" s="8" t="s">
        <v>100</v>
      </c>
      <c r="C28" s="8" t="s">
        <v>101</v>
      </c>
      <c r="D28" s="8">
        <v>15917</v>
      </c>
      <c r="E28" s="8"/>
      <c r="F28" s="8">
        <v>15917</v>
      </c>
      <c r="G28" s="8">
        <v>0</v>
      </c>
      <c r="H28" s="8">
        <v>0</v>
      </c>
      <c r="I28" s="8">
        <v>3486</v>
      </c>
      <c r="J28" s="8">
        <v>0</v>
      </c>
      <c r="K28" s="8">
        <v>0</v>
      </c>
      <c r="L28" s="8">
        <v>3322</v>
      </c>
      <c r="M28" s="9">
        <v>6808</v>
      </c>
      <c r="N28" s="8">
        <v>9109</v>
      </c>
      <c r="O28" s="8"/>
      <c r="P28" s="8"/>
      <c r="Q28" s="8">
        <v>-7364</v>
      </c>
      <c r="R28" s="8">
        <v>2940</v>
      </c>
      <c r="S28" s="8">
        <v>0</v>
      </c>
      <c r="T28" s="8">
        <v>0</v>
      </c>
      <c r="U28" s="8">
        <v>0</v>
      </c>
      <c r="V28" s="8">
        <v>4424</v>
      </c>
      <c r="W28" s="8">
        <v>0</v>
      </c>
      <c r="X28" s="8">
        <v>7364</v>
      </c>
      <c r="Y28" s="15">
        <v>-7364</v>
      </c>
      <c r="Z28" s="13">
        <v>9600</v>
      </c>
      <c r="AA28" s="16"/>
      <c r="AB28" s="19">
        <v>9600</v>
      </c>
      <c r="AC28" s="13">
        <v>9600</v>
      </c>
      <c r="AD28" s="18">
        <v>0</v>
      </c>
      <c r="AE28" s="8"/>
      <c r="AF28" s="8"/>
      <c r="AG28" s="8"/>
      <c r="AH28" s="8"/>
      <c r="AI28" s="8"/>
      <c r="AJ28" s="8"/>
    </row>
    <row r="29" spans="1:36">
      <c r="A29" s="8" t="s">
        <v>150</v>
      </c>
      <c r="B29" s="7" t="s">
        <v>102</v>
      </c>
      <c r="C29" s="8" t="s">
        <v>103</v>
      </c>
      <c r="D29" s="8">
        <v>20804</v>
      </c>
      <c r="E29" s="8"/>
      <c r="F29" s="8">
        <v>20804</v>
      </c>
      <c r="G29" s="8">
        <v>0</v>
      </c>
      <c r="H29" s="8">
        <v>0</v>
      </c>
      <c r="I29" s="8">
        <v>1760</v>
      </c>
      <c r="J29" s="8">
        <v>608</v>
      </c>
      <c r="K29" s="8">
        <v>3712</v>
      </c>
      <c r="L29" s="8">
        <v>3136</v>
      </c>
      <c r="M29" s="9">
        <v>9216</v>
      </c>
      <c r="N29" s="8">
        <v>11588</v>
      </c>
      <c r="O29" s="8">
        <v>37774</v>
      </c>
      <c r="P29" s="8">
        <v>-26186</v>
      </c>
      <c r="Q29" s="8">
        <v>-6884</v>
      </c>
      <c r="R29" s="8">
        <v>2144</v>
      </c>
      <c r="S29" s="8">
        <v>0</v>
      </c>
      <c r="T29" s="8">
        <v>1152</v>
      </c>
      <c r="U29" s="8">
        <v>3588</v>
      </c>
      <c r="V29" s="8">
        <v>0</v>
      </c>
      <c r="W29" s="8">
        <v>0</v>
      </c>
      <c r="X29" s="8">
        <v>6884</v>
      </c>
      <c r="Y29" s="15">
        <v>-33070</v>
      </c>
      <c r="Z29" s="13">
        <v>34000</v>
      </c>
      <c r="AA29" s="16"/>
      <c r="AB29" s="19">
        <v>34000</v>
      </c>
      <c r="AC29" s="13">
        <v>17000</v>
      </c>
      <c r="AD29" s="13">
        <v>17000</v>
      </c>
      <c r="AE29" s="8"/>
      <c r="AF29" s="8"/>
      <c r="AG29" s="8"/>
      <c r="AH29" s="8"/>
      <c r="AI29" s="8"/>
      <c r="AJ29" s="8"/>
    </row>
    <row r="30" spans="1:36">
      <c r="A30" s="8" t="s">
        <v>150</v>
      </c>
      <c r="B30" s="8" t="s">
        <v>39</v>
      </c>
      <c r="C30" s="8" t="s">
        <v>40</v>
      </c>
      <c r="D30" s="8">
        <v>10535</v>
      </c>
      <c r="E30" s="8"/>
      <c r="F30" s="8">
        <v>10535</v>
      </c>
      <c r="G30" s="8">
        <v>0</v>
      </c>
      <c r="H30" s="8">
        <v>0</v>
      </c>
      <c r="I30" s="8">
        <v>2111</v>
      </c>
      <c r="J30" s="8">
        <v>796</v>
      </c>
      <c r="K30" s="8">
        <v>308</v>
      </c>
      <c r="L30" s="8">
        <v>0</v>
      </c>
      <c r="M30" s="9">
        <v>3215</v>
      </c>
      <c r="N30" s="8">
        <v>7320</v>
      </c>
      <c r="O30" s="8"/>
      <c r="P30" s="8"/>
      <c r="Q30" s="8">
        <v>-4478</v>
      </c>
      <c r="R30" s="8">
        <v>1206</v>
      </c>
      <c r="S30" s="8">
        <v>2188</v>
      </c>
      <c r="T30" s="8">
        <v>184</v>
      </c>
      <c r="U30" s="8">
        <v>160</v>
      </c>
      <c r="V30" s="8">
        <v>740</v>
      </c>
      <c r="W30" s="8">
        <v>0</v>
      </c>
      <c r="X30" s="8">
        <v>4478</v>
      </c>
      <c r="Y30" s="15">
        <v>-4478</v>
      </c>
      <c r="Z30" s="13">
        <v>4500</v>
      </c>
      <c r="AA30" s="8">
        <v>10000</v>
      </c>
      <c r="AB30" s="19">
        <v>14500</v>
      </c>
      <c r="AC30" s="13">
        <v>5500</v>
      </c>
      <c r="AD30" s="18">
        <v>9000</v>
      </c>
      <c r="AE30" s="8"/>
      <c r="AF30" s="8"/>
      <c r="AG30" s="8"/>
      <c r="AH30" s="8"/>
      <c r="AI30" s="8"/>
      <c r="AJ30" s="8"/>
    </row>
    <row r="31" spans="1:36">
      <c r="A31" s="8" t="s">
        <v>150</v>
      </c>
      <c r="B31" s="8" t="s">
        <v>53</v>
      </c>
      <c r="C31" s="8" t="s">
        <v>43</v>
      </c>
      <c r="D31" s="8">
        <v>28820</v>
      </c>
      <c r="E31" s="8"/>
      <c r="F31" s="8">
        <v>28820</v>
      </c>
      <c r="G31" s="8">
        <v>0</v>
      </c>
      <c r="H31" s="8">
        <v>0</v>
      </c>
      <c r="I31" s="8">
        <v>3829</v>
      </c>
      <c r="J31" s="8">
        <v>3915</v>
      </c>
      <c r="K31" s="8">
        <v>604</v>
      </c>
      <c r="L31" s="8">
        <v>0</v>
      </c>
      <c r="M31" s="9">
        <v>8348</v>
      </c>
      <c r="N31" s="8">
        <v>20472</v>
      </c>
      <c r="O31" s="8"/>
      <c r="P31" s="8"/>
      <c r="Q31" s="8">
        <v>-13543</v>
      </c>
      <c r="R31" s="8">
        <v>3645</v>
      </c>
      <c r="S31" s="8">
        <v>3721</v>
      </c>
      <c r="T31" s="8">
        <v>376</v>
      </c>
      <c r="U31" s="8">
        <v>1891</v>
      </c>
      <c r="V31" s="8">
        <v>3910</v>
      </c>
      <c r="W31" s="8">
        <v>0</v>
      </c>
      <c r="X31" s="8">
        <v>13543</v>
      </c>
      <c r="Y31" s="15">
        <v>-13543</v>
      </c>
      <c r="Z31" s="13">
        <v>13500</v>
      </c>
      <c r="AA31" s="16"/>
      <c r="AB31" s="19">
        <v>13500</v>
      </c>
      <c r="AC31" s="13">
        <v>9000</v>
      </c>
      <c r="AD31" s="18">
        <v>4500</v>
      </c>
      <c r="AE31" s="8"/>
      <c r="AF31" s="8"/>
      <c r="AG31" s="8"/>
      <c r="AH31" s="8"/>
      <c r="AI31" s="8"/>
      <c r="AJ31" s="8"/>
    </row>
    <row r="32" spans="1:36">
      <c r="A32" s="8" t="s">
        <v>150</v>
      </c>
      <c r="B32" s="8" t="s">
        <v>104</v>
      </c>
      <c r="C32" s="8" t="s">
        <v>105</v>
      </c>
      <c r="D32" s="8">
        <v>4585</v>
      </c>
      <c r="E32" s="8"/>
      <c r="F32" s="8">
        <v>4585</v>
      </c>
      <c r="G32" s="8">
        <v>0</v>
      </c>
      <c r="H32" s="8">
        <v>0</v>
      </c>
      <c r="I32" s="8">
        <v>184</v>
      </c>
      <c r="J32" s="8">
        <v>1544</v>
      </c>
      <c r="K32" s="8">
        <v>296</v>
      </c>
      <c r="L32" s="8">
        <v>0</v>
      </c>
      <c r="M32" s="9">
        <v>2024</v>
      </c>
      <c r="N32" s="8">
        <v>2561</v>
      </c>
      <c r="O32" s="8"/>
      <c r="P32" s="8"/>
      <c r="Q32" s="8">
        <v>-702</v>
      </c>
      <c r="R32" s="8">
        <v>357</v>
      </c>
      <c r="S32" s="8">
        <v>46</v>
      </c>
      <c r="T32" s="8">
        <v>0</v>
      </c>
      <c r="U32" s="8">
        <v>0</v>
      </c>
      <c r="V32" s="8">
        <v>299</v>
      </c>
      <c r="W32" s="8">
        <v>0</v>
      </c>
      <c r="X32" s="8">
        <v>702</v>
      </c>
      <c r="Y32" s="15">
        <v>-702</v>
      </c>
      <c r="Z32" s="13">
        <v>1000</v>
      </c>
      <c r="AA32" s="16"/>
      <c r="AB32" s="19">
        <v>1000</v>
      </c>
      <c r="AC32" s="13">
        <v>1000</v>
      </c>
      <c r="AD32" s="18">
        <v>0</v>
      </c>
      <c r="AE32" s="8"/>
      <c r="AF32" s="8"/>
      <c r="AG32" s="8"/>
      <c r="AH32" s="8"/>
      <c r="AI32" s="8"/>
      <c r="AJ32" s="8"/>
    </row>
    <row r="33" spans="1:36">
      <c r="A33" s="8" t="s">
        <v>150</v>
      </c>
      <c r="B33" s="8" t="s">
        <v>106</v>
      </c>
      <c r="C33" s="8" t="s">
        <v>107</v>
      </c>
      <c r="D33" s="8">
        <v>4414</v>
      </c>
      <c r="E33" s="8"/>
      <c r="F33" s="8">
        <v>4414</v>
      </c>
      <c r="G33" s="8">
        <v>0</v>
      </c>
      <c r="H33" s="8">
        <v>0</v>
      </c>
      <c r="I33" s="8">
        <v>184</v>
      </c>
      <c r="J33" s="8">
        <v>1544</v>
      </c>
      <c r="K33" s="8">
        <v>296</v>
      </c>
      <c r="L33" s="8">
        <v>0</v>
      </c>
      <c r="M33" s="9">
        <v>2024</v>
      </c>
      <c r="N33" s="8">
        <v>2390</v>
      </c>
      <c r="O33" s="8"/>
      <c r="P33" s="8"/>
      <c r="Q33" s="8">
        <v>-702</v>
      </c>
      <c r="R33" s="8">
        <v>357</v>
      </c>
      <c r="S33" s="8">
        <v>46</v>
      </c>
      <c r="T33" s="8">
        <v>0</v>
      </c>
      <c r="U33" s="8">
        <v>0</v>
      </c>
      <c r="V33" s="8">
        <v>299</v>
      </c>
      <c r="W33" s="8">
        <v>0</v>
      </c>
      <c r="X33" s="8">
        <v>702</v>
      </c>
      <c r="Y33" s="15">
        <v>-702</v>
      </c>
      <c r="Z33" s="13">
        <v>1000</v>
      </c>
      <c r="AA33" s="16"/>
      <c r="AB33" s="19">
        <v>1000</v>
      </c>
      <c r="AC33" s="13">
        <v>1000</v>
      </c>
      <c r="AD33" s="18">
        <v>0</v>
      </c>
      <c r="AE33" s="8"/>
      <c r="AF33" s="8"/>
      <c r="AG33" s="8"/>
      <c r="AH33" s="8"/>
      <c r="AI33" s="8"/>
      <c r="AJ33" s="8"/>
    </row>
    <row r="34" spans="1:36">
      <c r="A34" s="8" t="s">
        <v>150</v>
      </c>
      <c r="B34" s="8" t="s">
        <v>108</v>
      </c>
      <c r="C34" s="8" t="s">
        <v>109</v>
      </c>
      <c r="D34" s="8">
        <v>3072</v>
      </c>
      <c r="E34" s="8"/>
      <c r="F34" s="8">
        <v>3072</v>
      </c>
      <c r="G34" s="8">
        <v>0</v>
      </c>
      <c r="H34" s="8">
        <v>0</v>
      </c>
      <c r="I34" s="8">
        <v>0</v>
      </c>
      <c r="J34" s="8">
        <v>0</v>
      </c>
      <c r="K34" s="8">
        <v>0</v>
      </c>
      <c r="L34" s="8">
        <v>0</v>
      </c>
      <c r="M34" s="9">
        <v>0</v>
      </c>
      <c r="N34" s="8">
        <v>3072</v>
      </c>
      <c r="O34" s="8"/>
      <c r="P34" s="8"/>
      <c r="Q34" s="8">
        <v>-2415</v>
      </c>
      <c r="R34" s="8">
        <v>0</v>
      </c>
      <c r="S34" s="8">
        <v>0</v>
      </c>
      <c r="T34" s="8">
        <v>2292</v>
      </c>
      <c r="U34" s="8">
        <v>123</v>
      </c>
      <c r="V34" s="8">
        <v>0</v>
      </c>
      <c r="W34" s="8">
        <v>0</v>
      </c>
      <c r="X34" s="8">
        <v>2415</v>
      </c>
      <c r="Y34" s="15">
        <v>-2415</v>
      </c>
      <c r="Z34" s="13">
        <v>3000</v>
      </c>
      <c r="AA34" s="16"/>
      <c r="AB34" s="19">
        <v>3000</v>
      </c>
      <c r="AC34" s="13">
        <v>3000</v>
      </c>
      <c r="AD34" s="18">
        <v>0</v>
      </c>
      <c r="AE34" s="8"/>
      <c r="AF34" s="8"/>
      <c r="AG34" s="8"/>
      <c r="AH34" s="8"/>
      <c r="AI34" s="8"/>
      <c r="AJ34" s="8"/>
    </row>
    <row r="35" spans="1:36">
      <c r="A35" s="8" t="s">
        <v>149</v>
      </c>
      <c r="B35" s="8" t="s">
        <v>52</v>
      </c>
      <c r="C35" s="8" t="s">
        <v>110</v>
      </c>
      <c r="D35" s="8">
        <v>447</v>
      </c>
      <c r="E35" s="8"/>
      <c r="F35" s="8">
        <v>447</v>
      </c>
      <c r="G35" s="8">
        <v>0</v>
      </c>
      <c r="H35" s="8">
        <v>0</v>
      </c>
      <c r="I35" s="8">
        <v>400</v>
      </c>
      <c r="J35" s="8">
        <v>813</v>
      </c>
      <c r="K35" s="8">
        <v>862</v>
      </c>
      <c r="L35" s="8">
        <v>292</v>
      </c>
      <c r="M35" s="9">
        <v>2367</v>
      </c>
      <c r="N35" s="8">
        <v>-1920</v>
      </c>
      <c r="O35" s="8"/>
      <c r="P35" s="8">
        <v>-1920</v>
      </c>
      <c r="Q35" s="8">
        <v>-5212</v>
      </c>
      <c r="R35" s="8">
        <v>939</v>
      </c>
      <c r="S35" s="8">
        <v>1752</v>
      </c>
      <c r="T35" s="8">
        <v>627</v>
      </c>
      <c r="U35" s="8">
        <v>814</v>
      </c>
      <c r="V35" s="8">
        <v>740</v>
      </c>
      <c r="W35" s="8">
        <v>340</v>
      </c>
      <c r="X35" s="8">
        <v>5212</v>
      </c>
      <c r="Y35" s="15">
        <v>-7132</v>
      </c>
      <c r="Z35" s="13">
        <v>7200</v>
      </c>
      <c r="AA35" s="16"/>
      <c r="AB35" s="19">
        <v>7200</v>
      </c>
      <c r="AC35" s="13">
        <v>1400</v>
      </c>
      <c r="AD35" s="13">
        <v>1400</v>
      </c>
      <c r="AE35" s="13">
        <v>1400</v>
      </c>
      <c r="AF35" s="13">
        <v>1500</v>
      </c>
      <c r="AG35" s="13">
        <v>1500</v>
      </c>
      <c r="AH35" s="18"/>
      <c r="AI35" s="18"/>
      <c r="AJ35" s="18"/>
    </row>
    <row r="36" spans="1:36">
      <c r="A36" s="8" t="s">
        <v>150</v>
      </c>
      <c r="B36" s="8" t="s">
        <v>111</v>
      </c>
      <c r="C36" s="8" t="s">
        <v>112</v>
      </c>
      <c r="D36" s="8">
        <v>1713</v>
      </c>
      <c r="E36" s="8"/>
      <c r="F36" s="8">
        <v>1713</v>
      </c>
      <c r="G36" s="8">
        <v>0</v>
      </c>
      <c r="H36" s="8">
        <v>0</v>
      </c>
      <c r="I36" s="8">
        <v>3921</v>
      </c>
      <c r="J36" s="8">
        <v>3915</v>
      </c>
      <c r="K36" s="8">
        <v>604</v>
      </c>
      <c r="L36" s="8">
        <v>0</v>
      </c>
      <c r="M36" s="9">
        <v>8440</v>
      </c>
      <c r="N36" s="8">
        <v>-6727</v>
      </c>
      <c r="O36" s="8"/>
      <c r="P36" s="8">
        <v>-6727</v>
      </c>
      <c r="Q36" s="8">
        <v>-14027</v>
      </c>
      <c r="R36" s="8">
        <v>3909</v>
      </c>
      <c r="S36" s="8">
        <v>3873</v>
      </c>
      <c r="T36" s="8">
        <v>376</v>
      </c>
      <c r="U36" s="8">
        <v>1959</v>
      </c>
      <c r="V36" s="8">
        <v>3910</v>
      </c>
      <c r="W36" s="8">
        <v>0</v>
      </c>
      <c r="X36" s="8">
        <v>14027</v>
      </c>
      <c r="Y36" s="15">
        <v>-20754</v>
      </c>
      <c r="Z36" s="13">
        <v>22000</v>
      </c>
      <c r="AA36" s="16"/>
      <c r="AB36" s="19">
        <v>22000</v>
      </c>
      <c r="AC36" s="13">
        <v>22000</v>
      </c>
      <c r="AD36" s="18">
        <v>0</v>
      </c>
      <c r="AE36" s="8"/>
      <c r="AF36" s="8"/>
      <c r="AG36" s="8"/>
      <c r="AH36" s="8"/>
      <c r="AI36" s="8"/>
      <c r="AJ36" s="8"/>
    </row>
    <row r="37" spans="1:36">
      <c r="A37" s="8" t="s">
        <v>150</v>
      </c>
      <c r="B37" s="8" t="s">
        <v>113</v>
      </c>
      <c r="C37" s="8" t="s">
        <v>114</v>
      </c>
      <c r="D37" s="8">
        <v>0</v>
      </c>
      <c r="E37" s="8">
        <v>32000</v>
      </c>
      <c r="F37" s="8">
        <v>32000</v>
      </c>
      <c r="G37" s="8">
        <v>0</v>
      </c>
      <c r="H37" s="8">
        <v>0</v>
      </c>
      <c r="I37" s="8">
        <v>12499</v>
      </c>
      <c r="J37" s="8">
        <v>17921</v>
      </c>
      <c r="K37" s="8">
        <v>25172</v>
      </c>
      <c r="L37" s="8">
        <v>0</v>
      </c>
      <c r="M37" s="9">
        <v>55592</v>
      </c>
      <c r="N37" s="8">
        <v>-55592</v>
      </c>
      <c r="O37" s="8"/>
      <c r="P37" s="8">
        <v>-55592</v>
      </c>
      <c r="Q37" s="8">
        <v>-72040</v>
      </c>
      <c r="R37" s="8">
        <v>13155</v>
      </c>
      <c r="S37" s="8">
        <v>11803</v>
      </c>
      <c r="T37" s="8">
        <v>16487</v>
      </c>
      <c r="U37" s="8">
        <v>17669</v>
      </c>
      <c r="V37" s="8">
        <v>12926</v>
      </c>
      <c r="W37" s="8">
        <v>0</v>
      </c>
      <c r="X37" s="8">
        <v>72040</v>
      </c>
      <c r="Y37" s="15">
        <v>-95632</v>
      </c>
      <c r="Z37" s="13">
        <v>92000</v>
      </c>
      <c r="AA37" s="16"/>
      <c r="AB37" s="19">
        <v>92000</v>
      </c>
      <c r="AC37" s="13">
        <v>46000</v>
      </c>
      <c r="AD37" s="18">
        <v>46000</v>
      </c>
      <c r="AE37" s="8"/>
      <c r="AF37" s="8"/>
      <c r="AG37" s="8"/>
      <c r="AH37" s="8"/>
      <c r="AI37" s="8"/>
      <c r="AJ37" s="8"/>
    </row>
    <row r="38" spans="1:36">
      <c r="A38" s="8" t="s">
        <v>150</v>
      </c>
      <c r="B38" s="7" t="s">
        <v>44</v>
      </c>
      <c r="C38" s="8" t="s">
        <v>45</v>
      </c>
      <c r="D38" s="8">
        <v>8353</v>
      </c>
      <c r="E38" s="8">
        <v>3900</v>
      </c>
      <c r="F38" s="8">
        <v>12253</v>
      </c>
      <c r="G38" s="8">
        <v>0</v>
      </c>
      <c r="H38" s="8">
        <v>0</v>
      </c>
      <c r="I38" s="8">
        <v>3921</v>
      </c>
      <c r="J38" s="8">
        <v>3915</v>
      </c>
      <c r="K38" s="8">
        <v>604</v>
      </c>
      <c r="L38" s="8">
        <v>0</v>
      </c>
      <c r="M38" s="9">
        <v>8440</v>
      </c>
      <c r="N38" s="8">
        <v>-87</v>
      </c>
      <c r="O38" s="8">
        <v>134813</v>
      </c>
      <c r="P38" s="8">
        <v>-134900</v>
      </c>
      <c r="Q38" s="8">
        <v>-19351</v>
      </c>
      <c r="R38" s="8">
        <v>3909</v>
      </c>
      <c r="S38" s="8">
        <v>3873</v>
      </c>
      <c r="T38" s="8">
        <v>5455</v>
      </c>
      <c r="U38" s="8">
        <v>2204</v>
      </c>
      <c r="V38" s="8">
        <v>3910</v>
      </c>
      <c r="W38" s="8">
        <v>0</v>
      </c>
      <c r="X38" s="8">
        <v>19351</v>
      </c>
      <c r="Y38" s="15">
        <v>-150351</v>
      </c>
      <c r="Z38" s="13">
        <v>96000</v>
      </c>
      <c r="AA38" s="16"/>
      <c r="AB38" s="19">
        <v>96000</v>
      </c>
      <c r="AC38" s="13">
        <v>12000</v>
      </c>
      <c r="AD38" s="18">
        <v>12000</v>
      </c>
      <c r="AE38" s="8">
        <v>12000</v>
      </c>
      <c r="AF38" s="8">
        <v>12000</v>
      </c>
      <c r="AG38" s="8">
        <v>12000</v>
      </c>
      <c r="AH38" s="8">
        <v>12000</v>
      </c>
      <c r="AI38" s="8">
        <v>12000</v>
      </c>
      <c r="AJ38" s="8">
        <v>12000</v>
      </c>
    </row>
    <row r="39" spans="1:36">
      <c r="A39" s="8" t="s">
        <v>150</v>
      </c>
      <c r="B39" s="8" t="s">
        <v>115</v>
      </c>
      <c r="C39" s="8" t="s">
        <v>116</v>
      </c>
      <c r="D39" s="8">
        <v>0</v>
      </c>
      <c r="E39" s="8"/>
      <c r="F39" s="8">
        <v>0</v>
      </c>
      <c r="G39" s="8">
        <v>0</v>
      </c>
      <c r="H39" s="8">
        <v>0</v>
      </c>
      <c r="I39" s="8">
        <v>3000</v>
      </c>
      <c r="J39" s="8">
        <v>2500</v>
      </c>
      <c r="K39" s="8">
        <v>0</v>
      </c>
      <c r="L39" s="8">
        <v>3000</v>
      </c>
      <c r="M39" s="9">
        <v>8500</v>
      </c>
      <c r="N39" s="8">
        <v>-8500</v>
      </c>
      <c r="O39" s="8"/>
      <c r="P39" s="8">
        <v>-8500</v>
      </c>
      <c r="Q39" s="8">
        <v>-11500</v>
      </c>
      <c r="R39" s="8">
        <v>3000</v>
      </c>
      <c r="S39" s="8">
        <v>3000</v>
      </c>
      <c r="T39" s="8">
        <v>1000</v>
      </c>
      <c r="U39" s="8">
        <v>2500</v>
      </c>
      <c r="V39" s="8">
        <v>2000</v>
      </c>
      <c r="W39" s="8">
        <v>0</v>
      </c>
      <c r="X39" s="8">
        <v>11500</v>
      </c>
      <c r="Y39" s="15">
        <v>-20000</v>
      </c>
      <c r="Z39" s="13">
        <v>20000</v>
      </c>
      <c r="AA39" s="16"/>
      <c r="AB39" s="19">
        <v>23600</v>
      </c>
      <c r="AC39" s="13">
        <v>5900</v>
      </c>
      <c r="AD39" s="18">
        <v>5900</v>
      </c>
      <c r="AE39" s="8">
        <v>5900</v>
      </c>
      <c r="AF39" s="8">
        <v>5900</v>
      </c>
      <c r="AG39" s="8"/>
      <c r="AH39" s="8"/>
      <c r="AI39" s="8"/>
      <c r="AJ39" s="8"/>
    </row>
    <row r="40" spans="1:36">
      <c r="A40" s="8" t="s">
        <v>150</v>
      </c>
      <c r="B40" s="8" t="s">
        <v>117</v>
      </c>
      <c r="C40" s="8" t="s">
        <v>118</v>
      </c>
      <c r="D40" s="8">
        <v>0</v>
      </c>
      <c r="E40" s="8"/>
      <c r="F40" s="8">
        <v>0</v>
      </c>
      <c r="G40" s="8">
        <v>0</v>
      </c>
      <c r="H40" s="8">
        <v>0</v>
      </c>
      <c r="I40" s="8">
        <v>0</v>
      </c>
      <c r="J40" s="8">
        <v>1568</v>
      </c>
      <c r="K40" s="8">
        <v>0</v>
      </c>
      <c r="L40" s="8">
        <v>0</v>
      </c>
      <c r="M40" s="9">
        <v>1568</v>
      </c>
      <c r="N40" s="8">
        <v>-1568</v>
      </c>
      <c r="O40" s="8"/>
      <c r="P40" s="8">
        <v>-1568</v>
      </c>
      <c r="Q40" s="8">
        <v>0</v>
      </c>
      <c r="R40" s="8">
        <v>0</v>
      </c>
      <c r="S40" s="8">
        <v>0</v>
      </c>
      <c r="T40" s="8">
        <v>0</v>
      </c>
      <c r="U40" s="8">
        <v>0</v>
      </c>
      <c r="V40" s="8">
        <v>0</v>
      </c>
      <c r="W40" s="8">
        <v>0</v>
      </c>
      <c r="X40" s="8">
        <v>0</v>
      </c>
      <c r="Y40" s="15">
        <v>-1568</v>
      </c>
      <c r="Z40" s="13">
        <v>1600</v>
      </c>
      <c r="AA40" s="16"/>
      <c r="AB40" s="19">
        <v>1600</v>
      </c>
      <c r="AC40" s="13">
        <v>1600</v>
      </c>
      <c r="AD40" s="18">
        <v>0</v>
      </c>
      <c r="AE40" s="8"/>
      <c r="AF40" s="8"/>
      <c r="AG40" s="8"/>
      <c r="AH40" s="8"/>
      <c r="AI40" s="8"/>
      <c r="AJ40" s="8"/>
    </row>
    <row r="41" spans="1:36">
      <c r="A41" s="8" t="s">
        <v>151</v>
      </c>
      <c r="B41" s="8" t="s">
        <v>119</v>
      </c>
      <c r="C41" s="8" t="s">
        <v>120</v>
      </c>
      <c r="D41" s="8">
        <v>1439</v>
      </c>
      <c r="E41" s="8">
        <v>4240</v>
      </c>
      <c r="F41" s="8">
        <v>5679</v>
      </c>
      <c r="G41" s="8"/>
      <c r="H41" s="8"/>
      <c r="I41" s="8"/>
      <c r="J41" s="8"/>
      <c r="K41" s="8"/>
      <c r="L41" s="8"/>
      <c r="M41" s="9">
        <v>-7927</v>
      </c>
      <c r="N41" s="8">
        <v>-6488</v>
      </c>
      <c r="O41" s="8"/>
      <c r="P41" s="8">
        <v>-6488</v>
      </c>
      <c r="Q41" s="8">
        <v>0</v>
      </c>
      <c r="R41" s="8"/>
      <c r="S41" s="8"/>
      <c r="T41" s="8"/>
      <c r="U41" s="8"/>
      <c r="V41" s="8"/>
      <c r="W41" s="8"/>
      <c r="X41" s="8"/>
      <c r="Y41" s="15">
        <v>-2248</v>
      </c>
      <c r="Z41" s="13">
        <v>6500</v>
      </c>
      <c r="AA41" s="16"/>
      <c r="AB41" s="19">
        <v>6500</v>
      </c>
      <c r="AC41" s="13">
        <v>4000</v>
      </c>
      <c r="AD41" s="18">
        <v>2500</v>
      </c>
      <c r="AE41" s="8"/>
      <c r="AF41" s="8"/>
      <c r="AG41" s="8"/>
      <c r="AH41" s="8"/>
      <c r="AI41" s="8"/>
      <c r="AJ41" s="8"/>
    </row>
    <row r="42" spans="1:36">
      <c r="A42" s="8" t="s">
        <v>151</v>
      </c>
      <c r="B42" s="8" t="s">
        <v>41</v>
      </c>
      <c r="C42" s="8" t="s">
        <v>121</v>
      </c>
      <c r="D42" s="8">
        <v>768</v>
      </c>
      <c r="E42" s="8">
        <v>3456</v>
      </c>
      <c r="F42" s="8">
        <v>4224</v>
      </c>
      <c r="G42" s="8"/>
      <c r="H42" s="8"/>
      <c r="I42" s="8"/>
      <c r="J42" s="8"/>
      <c r="K42" s="8"/>
      <c r="L42" s="8"/>
      <c r="M42" s="9">
        <v>-30132</v>
      </c>
      <c r="N42" s="8">
        <v>-29364</v>
      </c>
      <c r="O42" s="8"/>
      <c r="P42" s="8">
        <v>-29364</v>
      </c>
      <c r="Q42" s="8">
        <v>0</v>
      </c>
      <c r="R42" s="8"/>
      <c r="S42" s="8"/>
      <c r="T42" s="8"/>
      <c r="U42" s="8"/>
      <c r="V42" s="8"/>
      <c r="W42" s="8"/>
      <c r="X42" s="8"/>
      <c r="Y42" s="15">
        <v>-25908</v>
      </c>
      <c r="Z42" s="13">
        <v>25800</v>
      </c>
      <c r="AA42" s="16"/>
      <c r="AB42" s="19">
        <v>25800</v>
      </c>
      <c r="AC42" s="13">
        <v>4300</v>
      </c>
      <c r="AD42" s="18">
        <v>4300</v>
      </c>
      <c r="AE42" s="8">
        <v>4300</v>
      </c>
      <c r="AF42" s="8">
        <v>4300</v>
      </c>
      <c r="AG42" s="8">
        <v>4300</v>
      </c>
      <c r="AH42" s="8">
        <v>4300</v>
      </c>
      <c r="AI42" s="8"/>
      <c r="AJ42" s="8"/>
    </row>
    <row r="43" spans="1:36">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row>
    <row r="44" spans="1:36">
      <c r="A44" s="8"/>
      <c r="B44" s="8"/>
      <c r="C44" s="8"/>
      <c r="D44" s="8"/>
      <c r="E44" s="8"/>
      <c r="F44" s="8"/>
      <c r="G44" s="8"/>
      <c r="H44" s="8"/>
      <c r="I44" s="8"/>
      <c r="J44" s="8"/>
      <c r="K44" s="8"/>
      <c r="L44" s="8"/>
      <c r="M44" s="9"/>
      <c r="N44" s="8"/>
      <c r="O44" s="8"/>
      <c r="P44" s="8"/>
      <c r="Q44" s="8"/>
      <c r="R44" s="8"/>
      <c r="S44" s="8"/>
      <c r="T44" s="8"/>
      <c r="U44" s="8"/>
      <c r="V44" s="8"/>
      <c r="W44" s="8"/>
      <c r="X44" s="8"/>
      <c r="Y44" s="15"/>
      <c r="Z44" s="13"/>
      <c r="AA44" s="8"/>
      <c r="AB44" s="8"/>
      <c r="AC44" s="13"/>
      <c r="AD44" s="18"/>
      <c r="AE44" s="8"/>
      <c r="AF44" s="8"/>
      <c r="AG44" s="8"/>
      <c r="AH44" s="8"/>
      <c r="AI44" s="8"/>
      <c r="AJ44" s="8"/>
    </row>
    <row r="45" spans="1:36">
      <c r="A45" s="6" t="s">
        <v>160</v>
      </c>
      <c r="B45" s="7"/>
      <c r="C45" s="7"/>
      <c r="D45" s="7"/>
      <c r="E45" s="7"/>
      <c r="F45" s="7"/>
      <c r="G45" s="7"/>
      <c r="H45" s="7"/>
      <c r="I45" s="7"/>
      <c r="J45" s="7"/>
      <c r="K45" s="7"/>
      <c r="L45" s="7"/>
      <c r="M45" s="7"/>
      <c r="N45" s="7"/>
      <c r="O45" s="7"/>
      <c r="P45" s="7"/>
      <c r="Q45" s="7"/>
      <c r="R45" s="7"/>
      <c r="S45" s="7"/>
      <c r="T45" s="7"/>
      <c r="U45" s="7"/>
      <c r="V45" s="7"/>
      <c r="W45" s="7"/>
      <c r="X45" s="7"/>
      <c r="Y45" s="6"/>
      <c r="Z45" s="21"/>
      <c r="AA45" s="7"/>
      <c r="AB45" s="21">
        <v>366200</v>
      </c>
      <c r="AC45" s="7"/>
      <c r="AD45" s="7"/>
      <c r="AE45" s="7"/>
      <c r="AF45" s="7"/>
      <c r="AG45" s="7"/>
      <c r="AH45" s="7"/>
      <c r="AI45" s="7"/>
      <c r="AJ45" s="7"/>
    </row>
    <row r="46" spans="1:36">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row>
    <row r="47" spans="1:36">
      <c r="A47" s="8"/>
      <c r="B47" s="22" t="s">
        <v>58</v>
      </c>
      <c r="C47" s="8" t="s">
        <v>76</v>
      </c>
      <c r="D47" s="8">
        <v>0</v>
      </c>
      <c r="E47" s="8">
        <v>2105</v>
      </c>
      <c r="F47" s="8">
        <v>2105</v>
      </c>
      <c r="G47" s="8"/>
      <c r="H47" s="8"/>
      <c r="I47" s="8"/>
      <c r="J47" s="8"/>
      <c r="K47" s="8"/>
      <c r="L47" s="8"/>
      <c r="M47" s="8"/>
      <c r="N47" s="8"/>
      <c r="O47" s="8"/>
      <c r="P47" s="8"/>
      <c r="Q47" s="8">
        <v>9800</v>
      </c>
      <c r="R47" s="8"/>
      <c r="S47" s="8"/>
      <c r="T47" s="8"/>
      <c r="U47" s="8"/>
      <c r="V47" s="8"/>
      <c r="W47" s="8"/>
      <c r="X47" s="8"/>
      <c r="Y47" s="8">
        <v>-7695</v>
      </c>
      <c r="Z47" s="13">
        <v>9000</v>
      </c>
      <c r="AA47" s="8"/>
      <c r="AB47" s="13">
        <v>9800</v>
      </c>
      <c r="AC47" s="13">
        <v>4500</v>
      </c>
      <c r="AD47" s="13">
        <v>4500</v>
      </c>
      <c r="AE47" s="8"/>
      <c r="AF47" s="8"/>
      <c r="AG47" s="8"/>
      <c r="AH47" s="8"/>
      <c r="AI47" s="8"/>
      <c r="AJ47" s="8"/>
    </row>
    <row r="48" spans="1:36">
      <c r="A48" s="8"/>
      <c r="B48" s="22" t="s">
        <v>48</v>
      </c>
      <c r="C48" s="8" t="s">
        <v>77</v>
      </c>
      <c r="D48" s="8">
        <v>0</v>
      </c>
      <c r="E48" s="8">
        <v>600</v>
      </c>
      <c r="F48" s="8">
        <v>600</v>
      </c>
      <c r="G48" s="8"/>
      <c r="H48" s="8"/>
      <c r="I48" s="8"/>
      <c r="J48" s="8"/>
      <c r="K48" s="8"/>
      <c r="L48" s="8"/>
      <c r="M48" s="8"/>
      <c r="N48" s="8"/>
      <c r="O48" s="8"/>
      <c r="P48" s="8"/>
      <c r="Q48" s="8">
        <v>3900</v>
      </c>
      <c r="R48" s="8"/>
      <c r="S48" s="8"/>
      <c r="T48" s="8"/>
      <c r="U48" s="8"/>
      <c r="V48" s="8"/>
      <c r="W48" s="8"/>
      <c r="X48" s="8"/>
      <c r="Y48" s="8">
        <v>-3300</v>
      </c>
      <c r="Z48" s="8">
        <v>3900</v>
      </c>
      <c r="AA48" s="8"/>
      <c r="AB48" s="8">
        <v>3900</v>
      </c>
      <c r="AC48" s="13">
        <v>1200</v>
      </c>
      <c r="AD48" s="13">
        <v>1200</v>
      </c>
      <c r="AE48" s="13">
        <v>1200</v>
      </c>
      <c r="AF48" s="8"/>
      <c r="AG48" s="8"/>
      <c r="AH48" s="8"/>
      <c r="AI48" s="8"/>
      <c r="AJ48" s="8"/>
    </row>
    <row r="49" spans="1:36">
      <c r="A49" s="8"/>
      <c r="B49" s="22" t="s">
        <v>59</v>
      </c>
      <c r="C49" s="8" t="s">
        <v>78</v>
      </c>
      <c r="D49" s="8">
        <v>0</v>
      </c>
      <c r="E49" s="8">
        <v>54</v>
      </c>
      <c r="F49" s="8">
        <v>54</v>
      </c>
      <c r="G49" s="8"/>
      <c r="H49" s="8"/>
      <c r="I49" s="8"/>
      <c r="J49" s="8"/>
      <c r="K49" s="8"/>
      <c r="L49" s="8"/>
      <c r="M49" s="8"/>
      <c r="N49" s="8"/>
      <c r="O49" s="8"/>
      <c r="P49" s="8"/>
      <c r="Q49" s="8">
        <v>3200</v>
      </c>
      <c r="R49" s="8"/>
      <c r="S49" s="8"/>
      <c r="T49" s="8"/>
      <c r="U49" s="8"/>
      <c r="V49" s="8"/>
      <c r="W49" s="8"/>
      <c r="X49" s="8"/>
      <c r="Y49" s="8">
        <v>-3146</v>
      </c>
      <c r="Z49" s="13">
        <v>3200</v>
      </c>
      <c r="AA49" s="8"/>
      <c r="AB49" s="8">
        <v>3200</v>
      </c>
      <c r="AC49" s="8">
        <v>1200</v>
      </c>
      <c r="AD49" s="8">
        <v>1200</v>
      </c>
      <c r="AE49" s="8">
        <v>800</v>
      </c>
      <c r="AF49" s="8"/>
      <c r="AG49" s="8"/>
      <c r="AH49" s="8"/>
      <c r="AI49" s="8"/>
      <c r="AJ49" s="8"/>
    </row>
    <row r="50" spans="1:36">
      <c r="A50" s="8"/>
      <c r="B50" s="22" t="s">
        <v>60</v>
      </c>
      <c r="C50" s="8" t="s">
        <v>79</v>
      </c>
      <c r="D50" s="8">
        <v>134</v>
      </c>
      <c r="E50" s="8"/>
      <c r="F50" s="8">
        <v>134</v>
      </c>
      <c r="G50" s="8"/>
      <c r="H50" s="8"/>
      <c r="I50" s="8"/>
      <c r="J50" s="8"/>
      <c r="K50" s="8"/>
      <c r="L50" s="8"/>
      <c r="M50" s="8"/>
      <c r="N50" s="8"/>
      <c r="O50" s="8"/>
      <c r="P50" s="8"/>
      <c r="Q50" s="8">
        <v>3200</v>
      </c>
      <c r="R50" s="8"/>
      <c r="S50" s="8"/>
      <c r="T50" s="8"/>
      <c r="U50" s="8"/>
      <c r="V50" s="8"/>
      <c r="W50" s="8"/>
      <c r="X50" s="8"/>
      <c r="Y50" s="8">
        <v>-3066</v>
      </c>
      <c r="Z50" s="13">
        <v>3200</v>
      </c>
      <c r="AA50" s="8"/>
      <c r="AB50" s="8">
        <v>3200</v>
      </c>
      <c r="AC50" s="8">
        <v>1200</v>
      </c>
      <c r="AD50" s="8">
        <v>1200</v>
      </c>
      <c r="AE50" s="8">
        <v>800</v>
      </c>
      <c r="AF50" s="8"/>
      <c r="AG50" s="8"/>
      <c r="AH50" s="8"/>
      <c r="AI50" s="8"/>
      <c r="AJ50" s="8"/>
    </row>
    <row r="51" spans="1:36">
      <c r="A51" s="8"/>
      <c r="B51" s="22" t="s">
        <v>61</v>
      </c>
      <c r="C51" s="8" t="s">
        <v>80</v>
      </c>
      <c r="D51" s="8">
        <v>530</v>
      </c>
      <c r="E51" s="8"/>
      <c r="F51" s="8">
        <v>530</v>
      </c>
      <c r="G51" s="8"/>
      <c r="H51" s="8"/>
      <c r="I51" s="8"/>
      <c r="J51" s="8"/>
      <c r="K51" s="8"/>
      <c r="L51" s="8"/>
      <c r="M51" s="8"/>
      <c r="N51" s="8"/>
      <c r="O51" s="8"/>
      <c r="P51" s="8"/>
      <c r="Q51" s="8">
        <v>3200</v>
      </c>
      <c r="R51" s="8"/>
      <c r="S51" s="8"/>
      <c r="T51" s="8"/>
      <c r="U51" s="8"/>
      <c r="V51" s="8"/>
      <c r="W51" s="8"/>
      <c r="X51" s="8"/>
      <c r="Y51" s="8">
        <v>-2670</v>
      </c>
      <c r="Z51" s="13">
        <v>2800</v>
      </c>
      <c r="AA51" s="8"/>
      <c r="AB51" s="8">
        <v>2800</v>
      </c>
      <c r="AC51" s="8">
        <v>1000</v>
      </c>
      <c r="AD51" s="8">
        <v>1000</v>
      </c>
      <c r="AE51" s="8">
        <v>800</v>
      </c>
      <c r="AF51" s="8"/>
      <c r="AG51" s="8"/>
      <c r="AH51" s="8"/>
      <c r="AI51" s="8"/>
      <c r="AJ51" s="8"/>
    </row>
    <row r="52" spans="1:36">
      <c r="A52" s="8"/>
      <c r="B52" s="22" t="s">
        <v>62</v>
      </c>
      <c r="C52" s="8" t="s">
        <v>81</v>
      </c>
      <c r="D52" s="8">
        <v>50</v>
      </c>
      <c r="E52" s="8">
        <v>1245</v>
      </c>
      <c r="F52" s="8">
        <v>1295</v>
      </c>
      <c r="G52" s="8"/>
      <c r="H52" s="8"/>
      <c r="I52" s="8"/>
      <c r="J52" s="8"/>
      <c r="K52" s="8"/>
      <c r="L52" s="8"/>
      <c r="M52" s="8"/>
      <c r="N52" s="8"/>
      <c r="O52" s="8"/>
      <c r="P52" s="8"/>
      <c r="Q52" s="8">
        <v>1800</v>
      </c>
      <c r="R52" s="8"/>
      <c r="S52" s="8"/>
      <c r="T52" s="8"/>
      <c r="U52" s="8"/>
      <c r="V52" s="8"/>
      <c r="W52" s="8"/>
      <c r="X52" s="8"/>
      <c r="Y52" s="8">
        <v>-505</v>
      </c>
      <c r="Z52" s="13">
        <v>600</v>
      </c>
      <c r="AA52" s="8"/>
      <c r="AB52" s="8">
        <v>1200</v>
      </c>
      <c r="AC52" s="8">
        <v>1200</v>
      </c>
      <c r="AD52" s="8"/>
      <c r="AE52" s="8"/>
      <c r="AF52" s="8"/>
      <c r="AG52" s="8"/>
      <c r="AH52" s="8"/>
      <c r="AI52" s="8"/>
      <c r="AJ52" s="8"/>
    </row>
    <row r="53" spans="1:36">
      <c r="A53" s="8"/>
      <c r="B53" s="22" t="s">
        <v>63</v>
      </c>
      <c r="C53" s="8" t="s">
        <v>82</v>
      </c>
      <c r="D53" s="8">
        <v>0</v>
      </c>
      <c r="E53" s="8"/>
      <c r="F53" s="8">
        <v>0</v>
      </c>
      <c r="G53" s="8"/>
      <c r="H53" s="8"/>
      <c r="I53" s="8"/>
      <c r="J53" s="8"/>
      <c r="K53" s="8"/>
      <c r="L53" s="8"/>
      <c r="M53" s="8"/>
      <c r="N53" s="8"/>
      <c r="O53" s="8"/>
      <c r="P53" s="8"/>
      <c r="Q53" s="8">
        <v>1600</v>
      </c>
      <c r="R53" s="8"/>
      <c r="S53" s="8"/>
      <c r="T53" s="8"/>
      <c r="U53" s="8"/>
      <c r="V53" s="8"/>
      <c r="W53" s="8"/>
      <c r="X53" s="8"/>
      <c r="Y53" s="8">
        <v>-1600</v>
      </c>
      <c r="Z53" s="13">
        <v>1600</v>
      </c>
      <c r="AA53" s="8"/>
      <c r="AB53" s="8">
        <v>1600</v>
      </c>
      <c r="AC53" s="8">
        <v>1600</v>
      </c>
      <c r="AD53" s="8"/>
      <c r="AE53" s="8"/>
      <c r="AF53" s="8"/>
      <c r="AG53" s="8"/>
      <c r="AH53" s="8"/>
      <c r="AI53" s="8"/>
      <c r="AJ53" s="8"/>
    </row>
    <row r="54" spans="1:36">
      <c r="A54" s="8"/>
      <c r="B54" s="22" t="s">
        <v>64</v>
      </c>
      <c r="C54" s="8" t="s">
        <v>83</v>
      </c>
      <c r="D54" s="8">
        <v>299</v>
      </c>
      <c r="E54" s="8"/>
      <c r="F54" s="8">
        <v>299</v>
      </c>
      <c r="G54" s="8"/>
      <c r="H54" s="8"/>
      <c r="I54" s="8"/>
      <c r="J54" s="8"/>
      <c r="K54" s="8"/>
      <c r="L54" s="8"/>
      <c r="M54" s="8"/>
      <c r="N54" s="8"/>
      <c r="O54" s="8"/>
      <c r="P54" s="8"/>
      <c r="Q54" s="8">
        <v>1800</v>
      </c>
      <c r="R54" s="8"/>
      <c r="S54" s="8"/>
      <c r="T54" s="8"/>
      <c r="U54" s="8"/>
      <c r="V54" s="8"/>
      <c r="W54" s="8"/>
      <c r="X54" s="8"/>
      <c r="Y54" s="8">
        <v>-1501</v>
      </c>
      <c r="Z54" s="13">
        <v>1600</v>
      </c>
      <c r="AA54" s="8"/>
      <c r="AB54" s="8">
        <v>1600</v>
      </c>
      <c r="AC54" s="8"/>
      <c r="AD54" s="8">
        <v>1000</v>
      </c>
      <c r="AE54" s="8">
        <v>600</v>
      </c>
      <c r="AF54" s="8"/>
      <c r="AG54" s="8"/>
      <c r="AH54" s="8"/>
      <c r="AI54" s="8"/>
      <c r="AJ54" s="8"/>
    </row>
    <row r="55" spans="1:36">
      <c r="A55" s="8"/>
      <c r="B55" s="22" t="s">
        <v>65</v>
      </c>
      <c r="C55" s="8" t="s">
        <v>84</v>
      </c>
      <c r="D55" s="8">
        <v>0</v>
      </c>
      <c r="E55" s="8"/>
      <c r="F55" s="8">
        <v>0</v>
      </c>
      <c r="G55" s="8"/>
      <c r="H55" s="8"/>
      <c r="I55" s="8"/>
      <c r="J55" s="8"/>
      <c r="K55" s="8"/>
      <c r="L55" s="8"/>
      <c r="M55" s="8"/>
      <c r="N55" s="8"/>
      <c r="O55" s="8"/>
      <c r="P55" s="8"/>
      <c r="Q55" s="8">
        <v>1200</v>
      </c>
      <c r="R55" s="8"/>
      <c r="S55" s="8"/>
      <c r="T55" s="8"/>
      <c r="U55" s="8"/>
      <c r="V55" s="8"/>
      <c r="W55" s="8"/>
      <c r="X55" s="8"/>
      <c r="Y55" s="8">
        <v>-1200</v>
      </c>
      <c r="Z55" s="13">
        <v>1200</v>
      </c>
      <c r="AA55" s="8"/>
      <c r="AB55" s="8">
        <v>1500</v>
      </c>
      <c r="AC55" s="8">
        <v>600</v>
      </c>
      <c r="AD55" s="8">
        <v>600</v>
      </c>
      <c r="AE55" s="8"/>
      <c r="AF55" s="8"/>
      <c r="AG55" s="8"/>
      <c r="AH55" s="8"/>
      <c r="AI55" s="8"/>
      <c r="AJ55" s="8"/>
    </row>
    <row r="56" spans="1:36">
      <c r="A56" s="8"/>
      <c r="B56" s="22" t="s">
        <v>66</v>
      </c>
      <c r="C56" s="8" t="s">
        <v>85</v>
      </c>
      <c r="D56" s="8">
        <v>659</v>
      </c>
      <c r="E56" s="8"/>
      <c r="F56" s="8">
        <v>659</v>
      </c>
      <c r="G56" s="8"/>
      <c r="H56" s="8"/>
      <c r="I56" s="8"/>
      <c r="J56" s="8"/>
      <c r="K56" s="8"/>
      <c r="L56" s="8"/>
      <c r="M56" s="8"/>
      <c r="N56" s="8"/>
      <c r="O56" s="8"/>
      <c r="P56" s="8"/>
      <c r="Q56" s="8">
        <v>1800</v>
      </c>
      <c r="R56" s="8"/>
      <c r="S56" s="8"/>
      <c r="T56" s="8"/>
      <c r="U56" s="8"/>
      <c r="V56" s="8"/>
      <c r="W56" s="8"/>
      <c r="X56" s="8"/>
      <c r="Y56" s="8">
        <v>-1141</v>
      </c>
      <c r="Z56" s="13">
        <v>1200</v>
      </c>
      <c r="AA56" s="8"/>
      <c r="AB56" s="8">
        <v>1200</v>
      </c>
      <c r="AC56" s="8">
        <v>1200</v>
      </c>
      <c r="AD56" s="8"/>
      <c r="AE56" s="8"/>
      <c r="AF56" s="8"/>
      <c r="AG56" s="8"/>
      <c r="AH56" s="8"/>
      <c r="AI56" s="8"/>
      <c r="AJ56" s="8"/>
    </row>
    <row r="57" spans="1:36">
      <c r="A57" s="8"/>
      <c r="B57" s="22" t="s">
        <v>67</v>
      </c>
      <c r="C57" s="8" t="s">
        <v>77</v>
      </c>
      <c r="D57" s="8">
        <v>1860</v>
      </c>
      <c r="E57" s="8"/>
      <c r="F57" s="8">
        <v>1860</v>
      </c>
      <c r="G57" s="8"/>
      <c r="H57" s="8"/>
      <c r="I57" s="8"/>
      <c r="J57" s="8"/>
      <c r="K57" s="8"/>
      <c r="L57" s="8"/>
      <c r="M57" s="8"/>
      <c r="N57" s="8"/>
      <c r="O57" s="8"/>
      <c r="P57" s="8"/>
      <c r="Q57" s="8">
        <v>3000</v>
      </c>
      <c r="R57" s="8"/>
      <c r="S57" s="8"/>
      <c r="T57" s="8"/>
      <c r="U57" s="8"/>
      <c r="V57" s="8"/>
      <c r="W57" s="8"/>
      <c r="X57" s="8"/>
      <c r="Y57" s="8">
        <v>-1140</v>
      </c>
      <c r="Z57" s="13">
        <v>1200</v>
      </c>
      <c r="AA57" s="8"/>
      <c r="AB57" s="8">
        <v>1200</v>
      </c>
      <c r="AC57" s="8">
        <v>1200</v>
      </c>
      <c r="AD57" s="8"/>
      <c r="AE57" s="8"/>
      <c r="AF57" s="8"/>
      <c r="AG57" s="8"/>
      <c r="AH57" s="8"/>
      <c r="AI57" s="8"/>
      <c r="AJ57" s="8"/>
    </row>
    <row r="58" spans="1:36">
      <c r="A58" s="8"/>
      <c r="B58" s="22" t="s">
        <v>68</v>
      </c>
      <c r="C58" s="8" t="s">
        <v>86</v>
      </c>
      <c r="D58" s="8">
        <v>70</v>
      </c>
      <c r="E58" s="8"/>
      <c r="F58" s="8">
        <v>70</v>
      </c>
      <c r="G58" s="8"/>
      <c r="H58" s="8"/>
      <c r="I58" s="8"/>
      <c r="J58" s="8"/>
      <c r="K58" s="8"/>
      <c r="L58" s="8"/>
      <c r="M58" s="8"/>
      <c r="N58" s="8"/>
      <c r="O58" s="8"/>
      <c r="P58" s="8"/>
      <c r="Q58" s="8">
        <v>1200</v>
      </c>
      <c r="R58" s="8"/>
      <c r="S58" s="8"/>
      <c r="T58" s="8"/>
      <c r="U58" s="8"/>
      <c r="V58" s="8"/>
      <c r="W58" s="8"/>
      <c r="X58" s="8"/>
      <c r="Y58" s="8">
        <v>-1130</v>
      </c>
      <c r="Z58" s="13">
        <v>1200</v>
      </c>
      <c r="AA58" s="8"/>
      <c r="AB58" s="8">
        <v>1500</v>
      </c>
      <c r="AC58" s="8">
        <v>1200</v>
      </c>
      <c r="AD58" s="8"/>
      <c r="AE58" s="8"/>
      <c r="AF58" s="8"/>
      <c r="AG58" s="8"/>
      <c r="AH58" s="8"/>
      <c r="AI58" s="8"/>
      <c r="AJ58" s="8"/>
    </row>
    <row r="59" spans="1:36">
      <c r="A59" s="8"/>
      <c r="B59" s="22" t="s">
        <v>69</v>
      </c>
      <c r="C59" s="8" t="s">
        <v>77</v>
      </c>
      <c r="D59" s="8">
        <v>0</v>
      </c>
      <c r="E59" s="8">
        <v>176</v>
      </c>
      <c r="F59" s="8">
        <v>176</v>
      </c>
      <c r="G59" s="8"/>
      <c r="H59" s="8"/>
      <c r="I59" s="8"/>
      <c r="J59" s="8"/>
      <c r="K59" s="8"/>
      <c r="L59" s="8"/>
      <c r="M59" s="8"/>
      <c r="N59" s="8"/>
      <c r="O59" s="8"/>
      <c r="P59" s="8"/>
      <c r="Q59" s="8">
        <v>1000</v>
      </c>
      <c r="R59" s="8"/>
      <c r="S59" s="8"/>
      <c r="T59" s="8"/>
      <c r="U59" s="8"/>
      <c r="V59" s="8"/>
      <c r="W59" s="8"/>
      <c r="X59" s="8"/>
      <c r="Y59" s="8">
        <v>-824</v>
      </c>
      <c r="Z59" s="13">
        <v>1000</v>
      </c>
      <c r="AA59" s="8"/>
      <c r="AB59" s="8">
        <v>1000</v>
      </c>
      <c r="AC59" s="8">
        <v>1000</v>
      </c>
      <c r="AD59" s="8"/>
      <c r="AE59" s="8"/>
      <c r="AF59" s="8"/>
      <c r="AG59" s="8"/>
      <c r="AH59" s="8"/>
      <c r="AI59" s="8"/>
      <c r="AJ59" s="8"/>
    </row>
    <row r="60" spans="1:36">
      <c r="A60" s="8"/>
      <c r="B60" s="22" t="s">
        <v>70</v>
      </c>
      <c r="C60" s="8" t="s">
        <v>77</v>
      </c>
      <c r="D60" s="8">
        <v>85</v>
      </c>
      <c r="E60" s="8"/>
      <c r="F60" s="8">
        <v>85</v>
      </c>
      <c r="G60" s="8"/>
      <c r="H60" s="8"/>
      <c r="I60" s="8"/>
      <c r="J60" s="8"/>
      <c r="K60" s="8"/>
      <c r="L60" s="8"/>
      <c r="M60" s="8"/>
      <c r="N60" s="8"/>
      <c r="O60" s="8"/>
      <c r="P60" s="8"/>
      <c r="Q60" s="8">
        <v>1000</v>
      </c>
      <c r="R60" s="8"/>
      <c r="S60" s="8"/>
      <c r="T60" s="8"/>
      <c r="U60" s="8"/>
      <c r="V60" s="8"/>
      <c r="W60" s="8"/>
      <c r="X60" s="8"/>
      <c r="Y60" s="8">
        <v>-915</v>
      </c>
      <c r="Z60" s="13">
        <v>1000</v>
      </c>
      <c r="AA60" s="8"/>
      <c r="AB60" s="8">
        <v>1000</v>
      </c>
      <c r="AC60" s="8">
        <v>1000</v>
      </c>
      <c r="AD60" s="8"/>
      <c r="AE60" s="8"/>
      <c r="AF60" s="8"/>
      <c r="AG60" s="8"/>
      <c r="AH60" s="8"/>
      <c r="AI60" s="8"/>
      <c r="AJ60" s="8"/>
    </row>
    <row r="61" spans="1:36">
      <c r="A61" s="8"/>
      <c r="B61" s="22" t="s">
        <v>71</v>
      </c>
      <c r="C61" s="8" t="s">
        <v>87</v>
      </c>
      <c r="D61" s="8">
        <v>0</v>
      </c>
      <c r="E61" s="8"/>
      <c r="F61" s="8">
        <v>0</v>
      </c>
      <c r="G61" s="8"/>
      <c r="H61" s="8"/>
      <c r="I61" s="8"/>
      <c r="J61" s="8"/>
      <c r="K61" s="8"/>
      <c r="L61" s="8"/>
      <c r="M61" s="8"/>
      <c r="N61" s="8"/>
      <c r="O61" s="8"/>
      <c r="P61" s="8"/>
      <c r="Q61" s="8">
        <v>900</v>
      </c>
      <c r="R61" s="8"/>
      <c r="S61" s="8"/>
      <c r="T61" s="8"/>
      <c r="U61" s="8"/>
      <c r="V61" s="8"/>
      <c r="W61" s="8"/>
      <c r="X61" s="8"/>
      <c r="Y61" s="8">
        <v>-900</v>
      </c>
      <c r="Z61" s="13">
        <v>1000</v>
      </c>
      <c r="AA61" s="8"/>
      <c r="AB61" s="8">
        <v>1000</v>
      </c>
      <c r="AC61" s="8">
        <v>1000</v>
      </c>
      <c r="AD61" s="8"/>
      <c r="AE61" s="8"/>
      <c r="AF61" s="8"/>
      <c r="AG61" s="8"/>
      <c r="AH61" s="8"/>
      <c r="AI61" s="8"/>
      <c r="AJ61" s="8"/>
    </row>
    <row r="62" spans="1:36">
      <c r="A62" s="8"/>
      <c r="B62" s="22" t="s">
        <v>49</v>
      </c>
      <c r="C62" s="8" t="s">
        <v>50</v>
      </c>
      <c r="D62" s="8">
        <v>42</v>
      </c>
      <c r="E62" s="8"/>
      <c r="F62" s="8">
        <v>42</v>
      </c>
      <c r="G62" s="8"/>
      <c r="H62" s="8"/>
      <c r="I62" s="8"/>
      <c r="J62" s="8"/>
      <c r="K62" s="8"/>
      <c r="L62" s="8"/>
      <c r="M62" s="8"/>
      <c r="N62" s="8"/>
      <c r="O62" s="8"/>
      <c r="P62" s="8"/>
      <c r="Q62" s="8">
        <v>900</v>
      </c>
      <c r="R62" s="8"/>
      <c r="S62" s="8"/>
      <c r="T62" s="8"/>
      <c r="U62" s="8"/>
      <c r="V62" s="8"/>
      <c r="W62" s="8"/>
      <c r="X62" s="8"/>
      <c r="Y62" s="8">
        <v>-858</v>
      </c>
      <c r="Z62" s="13">
        <v>1000</v>
      </c>
      <c r="AA62" s="8"/>
      <c r="AB62" s="8">
        <v>1000</v>
      </c>
      <c r="AC62" s="8">
        <v>1000</v>
      </c>
      <c r="AD62" s="8"/>
      <c r="AE62" s="8"/>
      <c r="AF62" s="8"/>
      <c r="AG62" s="8"/>
      <c r="AH62" s="8"/>
      <c r="AI62" s="8"/>
      <c r="AJ62" s="8"/>
    </row>
    <row r="63" spans="1:36">
      <c r="A63" s="8"/>
      <c r="B63" s="22" t="s">
        <v>72</v>
      </c>
      <c r="C63" s="8" t="s">
        <v>88</v>
      </c>
      <c r="D63" s="8">
        <v>503</v>
      </c>
      <c r="E63" s="8"/>
      <c r="F63" s="8">
        <v>503</v>
      </c>
      <c r="G63" s="8"/>
      <c r="H63" s="8"/>
      <c r="I63" s="8"/>
      <c r="J63" s="8"/>
      <c r="K63" s="8"/>
      <c r="L63" s="8"/>
      <c r="M63" s="8"/>
      <c r="N63" s="8"/>
      <c r="O63" s="8"/>
      <c r="P63" s="8"/>
      <c r="Q63" s="8">
        <v>1200</v>
      </c>
      <c r="R63" s="8"/>
      <c r="S63" s="8"/>
      <c r="T63" s="8"/>
      <c r="U63" s="8"/>
      <c r="V63" s="8"/>
      <c r="W63" s="8"/>
      <c r="X63" s="8"/>
      <c r="Y63" s="8">
        <v>-697</v>
      </c>
      <c r="Z63" s="13">
        <v>800</v>
      </c>
      <c r="AA63" s="8"/>
      <c r="AB63" s="8">
        <v>800</v>
      </c>
      <c r="AC63" s="8">
        <v>800</v>
      </c>
      <c r="AD63" s="8"/>
      <c r="AE63" s="8"/>
      <c r="AF63" s="8"/>
      <c r="AG63" s="8"/>
      <c r="AH63" s="8"/>
      <c r="AI63" s="8"/>
      <c r="AJ63" s="8"/>
    </row>
    <row r="64" spans="1:36">
      <c r="A64" s="8"/>
      <c r="B64" s="22" t="s">
        <v>73</v>
      </c>
      <c r="C64" s="8" t="s">
        <v>89</v>
      </c>
      <c r="D64" s="8">
        <v>585</v>
      </c>
      <c r="E64" s="8"/>
      <c r="F64" s="8">
        <v>585</v>
      </c>
      <c r="G64" s="8"/>
      <c r="H64" s="8"/>
      <c r="I64" s="8"/>
      <c r="J64" s="8"/>
      <c r="K64" s="8"/>
      <c r="L64" s="8"/>
      <c r="M64" s="8"/>
      <c r="N64" s="8"/>
      <c r="O64" s="8"/>
      <c r="P64" s="8"/>
      <c r="Q64" s="8">
        <v>1200</v>
      </c>
      <c r="R64" s="8"/>
      <c r="S64" s="8"/>
      <c r="T64" s="8"/>
      <c r="U64" s="8"/>
      <c r="V64" s="8"/>
      <c r="W64" s="8"/>
      <c r="X64" s="8"/>
      <c r="Y64" s="8">
        <v>-615</v>
      </c>
      <c r="Z64" s="13">
        <v>800</v>
      </c>
      <c r="AA64" s="8"/>
      <c r="AB64" s="8">
        <v>1500</v>
      </c>
      <c r="AC64" s="8">
        <v>800</v>
      </c>
      <c r="AD64" s="8"/>
      <c r="AE64" s="8"/>
      <c r="AF64" s="8"/>
      <c r="AG64" s="8"/>
      <c r="AH64" s="8"/>
      <c r="AI64" s="8"/>
      <c r="AJ64" s="8"/>
    </row>
    <row r="65" spans="1:36">
      <c r="A65" s="8"/>
      <c r="B65" s="22" t="s">
        <v>74</v>
      </c>
      <c r="C65" s="8" t="s">
        <v>90</v>
      </c>
      <c r="D65" s="8">
        <v>606</v>
      </c>
      <c r="E65" s="8"/>
      <c r="F65" s="8">
        <v>606</v>
      </c>
      <c r="G65" s="8"/>
      <c r="H65" s="8"/>
      <c r="I65" s="8"/>
      <c r="J65" s="8"/>
      <c r="K65" s="8"/>
      <c r="L65" s="8"/>
      <c r="M65" s="8"/>
      <c r="N65" s="8"/>
      <c r="O65" s="8"/>
      <c r="P65" s="8"/>
      <c r="Q65" s="8">
        <v>1200</v>
      </c>
      <c r="R65" s="8"/>
      <c r="S65" s="8"/>
      <c r="T65" s="8"/>
      <c r="U65" s="8"/>
      <c r="V65" s="8"/>
      <c r="W65" s="8"/>
      <c r="X65" s="8"/>
      <c r="Y65" s="8">
        <v>-594</v>
      </c>
      <c r="Z65" s="13">
        <v>600</v>
      </c>
      <c r="AA65" s="8"/>
      <c r="AB65" s="8">
        <v>1000</v>
      </c>
      <c r="AC65" s="8">
        <v>600</v>
      </c>
      <c r="AD65" s="8"/>
      <c r="AE65" s="8"/>
      <c r="AF65" s="8"/>
      <c r="AG65" s="8"/>
      <c r="AH65" s="8"/>
      <c r="AI65" s="8"/>
      <c r="AJ65" s="8"/>
    </row>
    <row r="66" spans="1:36">
      <c r="A66" s="8"/>
      <c r="B66" s="22" t="s">
        <v>75</v>
      </c>
      <c r="C66" s="8" t="s">
        <v>91</v>
      </c>
      <c r="D66" s="8">
        <v>993</v>
      </c>
      <c r="E66" s="8"/>
      <c r="F66" s="8">
        <v>993</v>
      </c>
      <c r="G66" s="8"/>
      <c r="H66" s="8"/>
      <c r="I66" s="8"/>
      <c r="J66" s="8"/>
      <c r="K66" s="8"/>
      <c r="L66" s="8"/>
      <c r="M66" s="8"/>
      <c r="N66" s="8"/>
      <c r="O66" s="8"/>
      <c r="P66" s="8"/>
      <c r="Q66" s="8">
        <v>1200</v>
      </c>
      <c r="R66" s="8"/>
      <c r="S66" s="8"/>
      <c r="T66" s="8"/>
      <c r="U66" s="8"/>
      <c r="V66" s="8"/>
      <c r="W66" s="8"/>
      <c r="X66" s="8"/>
      <c r="Y66" s="8">
        <v>-207</v>
      </c>
      <c r="Z66" s="13">
        <v>300</v>
      </c>
      <c r="AA66" s="8"/>
      <c r="AB66" s="8">
        <v>1500</v>
      </c>
      <c r="AC66" s="8">
        <v>300</v>
      </c>
      <c r="AD66" s="8"/>
      <c r="AE66" s="8"/>
      <c r="AF66" s="8"/>
      <c r="AG66" s="8"/>
      <c r="AH66" s="8"/>
      <c r="AI66" s="8"/>
      <c r="AJ66" s="8"/>
    </row>
    <row r="67" spans="1:36">
      <c r="A67" s="8"/>
      <c r="B67" s="8"/>
      <c r="C67" s="8"/>
      <c r="D67" s="8"/>
      <c r="E67" s="8"/>
      <c r="F67" s="8"/>
      <c r="G67" s="8"/>
      <c r="H67" s="8"/>
      <c r="I67" s="8"/>
      <c r="J67" s="8"/>
      <c r="K67" s="8"/>
      <c r="L67" s="8"/>
      <c r="M67" s="8"/>
      <c r="N67" s="8"/>
      <c r="O67" s="8"/>
      <c r="P67" s="8"/>
      <c r="Q67" s="8"/>
      <c r="R67" s="8"/>
      <c r="S67" s="8"/>
      <c r="T67" s="8"/>
      <c r="U67" s="8"/>
      <c r="V67" s="8"/>
      <c r="W67" s="8"/>
      <c r="X67" s="8"/>
      <c r="Y67" s="8"/>
      <c r="Z67" s="13"/>
      <c r="AA67" s="8"/>
      <c r="AB67" s="8"/>
      <c r="AC67" s="8"/>
      <c r="AD67" s="8"/>
      <c r="AE67" s="8"/>
      <c r="AF67" s="8"/>
      <c r="AG67" s="8"/>
      <c r="AH67" s="8"/>
      <c r="AI67" s="8"/>
      <c r="AJ67" s="8"/>
    </row>
    <row r="68" spans="1:36">
      <c r="A68" s="6" t="s">
        <v>161</v>
      </c>
      <c r="B68" s="7"/>
      <c r="C68" s="7"/>
      <c r="D68" s="7"/>
      <c r="E68" s="7"/>
      <c r="F68" s="7"/>
      <c r="G68" s="7"/>
      <c r="H68" s="7"/>
      <c r="I68" s="7"/>
      <c r="J68" s="7"/>
      <c r="K68" s="7"/>
      <c r="L68" s="7"/>
      <c r="M68" s="7"/>
      <c r="N68" s="7"/>
      <c r="O68" s="7"/>
      <c r="P68" s="7"/>
      <c r="Q68" s="7"/>
      <c r="R68" s="7"/>
      <c r="S68" s="7"/>
      <c r="T68" s="7"/>
      <c r="U68" s="7"/>
      <c r="V68" s="7"/>
      <c r="W68" s="7"/>
      <c r="X68" s="7"/>
      <c r="Y68" s="6"/>
      <c r="Z68" s="7"/>
      <c r="AA68" s="7"/>
      <c r="AB68" s="23">
        <f>SUM(AB47:AB67)</f>
        <v>41500</v>
      </c>
      <c r="AC68" s="7"/>
      <c r="AD68" s="7"/>
      <c r="AE68" s="7"/>
      <c r="AF68" s="7"/>
      <c r="AG68" s="7"/>
      <c r="AH68" s="7"/>
      <c r="AI68" s="7"/>
      <c r="AJ68" s="7"/>
    </row>
  </sheetData>
  <mergeCells count="1">
    <mergeCell ref="AC1:AJ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BA189"/>
  <sheetViews>
    <sheetView zoomScale="85" zoomScaleNormal="85" workbookViewId="0">
      <selection activeCell="E30" sqref="E30"/>
    </sheetView>
  </sheetViews>
  <sheetFormatPr defaultRowHeight="12.75"/>
  <cols>
    <col min="1" max="1" width="13.7109375" style="199" customWidth="1"/>
    <col min="2" max="2" width="18.7109375" style="143" customWidth="1"/>
    <col min="3" max="4" width="5.7109375" style="143" customWidth="1"/>
    <col min="5" max="5" width="11.5703125" style="205" bestFit="1" customWidth="1"/>
    <col min="6" max="9" width="7.140625" style="201" bestFit="1" customWidth="1"/>
    <col min="10" max="13" width="6.7109375" style="201" customWidth="1"/>
    <col min="14" max="16" width="7.140625" style="201" bestFit="1" customWidth="1"/>
    <col min="17" max="17" width="2" customWidth="1"/>
    <col min="18" max="18" width="7.140625" style="201" bestFit="1" customWidth="1"/>
    <col min="19" max="25" width="6.7109375" style="201" customWidth="1"/>
    <col min="26" max="28" width="7.140625" style="201" bestFit="1" customWidth="1"/>
    <col min="29" max="29" width="1.85546875" customWidth="1"/>
    <col min="30" max="30" width="7.140625" style="201" customWidth="1"/>
    <col min="31" max="37" width="6.7109375" style="201" customWidth="1"/>
    <col min="38" max="40" width="7.140625" style="201" bestFit="1" customWidth="1"/>
    <col min="42" max="42" width="16.5703125" style="207" bestFit="1" customWidth="1"/>
    <col min="43" max="53" width="9.140625" style="207"/>
  </cols>
  <sheetData>
    <row r="1" spans="1:53" ht="14.1" customHeight="1">
      <c r="A1" s="478" t="s">
        <v>415</v>
      </c>
      <c r="B1" s="478" t="s">
        <v>414</v>
      </c>
      <c r="C1" s="478" t="s">
        <v>409</v>
      </c>
      <c r="D1" s="478" t="s">
        <v>410</v>
      </c>
      <c r="E1" s="478" t="s">
        <v>1056</v>
      </c>
      <c r="F1" s="482" t="s">
        <v>411</v>
      </c>
      <c r="G1" s="482"/>
      <c r="H1" s="482"/>
      <c r="I1" s="482"/>
      <c r="J1" s="482"/>
      <c r="K1" s="482"/>
      <c r="L1" s="482"/>
      <c r="M1" s="482"/>
      <c r="N1" s="482"/>
      <c r="O1" s="482"/>
      <c r="P1" s="482"/>
      <c r="R1" s="480" t="s">
        <v>1058</v>
      </c>
      <c r="S1" s="480"/>
      <c r="T1" s="480"/>
      <c r="U1" s="480"/>
      <c r="V1" s="480"/>
      <c r="W1" s="480"/>
      <c r="X1" s="480"/>
      <c r="Y1" s="480"/>
      <c r="Z1" s="480"/>
      <c r="AA1" s="480"/>
      <c r="AB1" s="480"/>
      <c r="AD1" s="481" t="s">
        <v>1057</v>
      </c>
      <c r="AE1" s="481"/>
      <c r="AF1" s="481"/>
      <c r="AG1" s="481"/>
      <c r="AH1" s="481"/>
      <c r="AI1" s="481"/>
      <c r="AJ1" s="481"/>
      <c r="AK1" s="481"/>
      <c r="AL1" s="481"/>
      <c r="AM1" s="481"/>
      <c r="AN1" s="481"/>
      <c r="AP1" s="478" t="s">
        <v>1059</v>
      </c>
      <c r="AQ1" s="477" t="s">
        <v>127</v>
      </c>
      <c r="AR1" s="477"/>
      <c r="AS1" s="477"/>
      <c r="AT1" s="477"/>
      <c r="AU1" s="477"/>
      <c r="AV1" s="477"/>
      <c r="AW1" s="477"/>
      <c r="AX1" s="477"/>
      <c r="AY1" s="477"/>
      <c r="AZ1" s="477"/>
      <c r="BA1" s="477"/>
    </row>
    <row r="2" spans="1:53" ht="14.1" customHeight="1">
      <c r="A2" s="479"/>
      <c r="B2" s="479"/>
      <c r="C2" s="479"/>
      <c r="D2" s="479"/>
      <c r="E2" s="479"/>
      <c r="F2" s="200">
        <f>'DA Injection'!Q2</f>
        <v>43602</v>
      </c>
      <c r="G2" s="200">
        <f>'DA Injection'!S2</f>
        <v>43603</v>
      </c>
      <c r="H2" s="200">
        <f>'DA Injection'!U2</f>
        <v>43604</v>
      </c>
      <c r="I2" s="200">
        <f>'DA Injection'!W2</f>
        <v>43605</v>
      </c>
      <c r="J2" s="200">
        <f>'DA Injection'!Y2</f>
        <v>43606</v>
      </c>
      <c r="K2" s="200">
        <f>'DA Injection'!AA2</f>
        <v>43607</v>
      </c>
      <c r="L2" s="200">
        <f>'DA Injection'!AC2</f>
        <v>43608</v>
      </c>
      <c r="M2" s="200">
        <f>'DA Injection'!AE2</f>
        <v>43609</v>
      </c>
      <c r="N2" s="200">
        <f>'DA Injection'!AG2</f>
        <v>43610</v>
      </c>
      <c r="O2" s="200">
        <f>'DA Injection'!AI2</f>
        <v>43611</v>
      </c>
      <c r="P2" s="200" t="e">
        <f>'DA Injection'!#REF!</f>
        <v>#REF!</v>
      </c>
      <c r="R2" s="376">
        <f>F2</f>
        <v>43602</v>
      </c>
      <c r="S2" s="376">
        <f t="shared" ref="S2:AB2" si="0">G2</f>
        <v>43603</v>
      </c>
      <c r="T2" s="376">
        <f t="shared" si="0"/>
        <v>43604</v>
      </c>
      <c r="U2" s="376">
        <f t="shared" si="0"/>
        <v>43605</v>
      </c>
      <c r="V2" s="376">
        <f t="shared" si="0"/>
        <v>43606</v>
      </c>
      <c r="W2" s="376">
        <f t="shared" si="0"/>
        <v>43607</v>
      </c>
      <c r="X2" s="376">
        <f t="shared" si="0"/>
        <v>43608</v>
      </c>
      <c r="Y2" s="376">
        <f t="shared" si="0"/>
        <v>43609</v>
      </c>
      <c r="Z2" s="376">
        <f t="shared" si="0"/>
        <v>43610</v>
      </c>
      <c r="AA2" s="376">
        <f t="shared" si="0"/>
        <v>43611</v>
      </c>
      <c r="AB2" s="376" t="e">
        <f t="shared" si="0"/>
        <v>#REF!</v>
      </c>
      <c r="AD2" s="375">
        <f>R2</f>
        <v>43602</v>
      </c>
      <c r="AE2" s="375">
        <f t="shared" ref="AE2" si="1">S2</f>
        <v>43603</v>
      </c>
      <c r="AF2" s="375">
        <f t="shared" ref="AF2" si="2">T2</f>
        <v>43604</v>
      </c>
      <c r="AG2" s="375">
        <f t="shared" ref="AG2" si="3">U2</f>
        <v>43605</v>
      </c>
      <c r="AH2" s="375">
        <f t="shared" ref="AH2" si="4">V2</f>
        <v>43606</v>
      </c>
      <c r="AI2" s="375">
        <f t="shared" ref="AI2" si="5">W2</f>
        <v>43607</v>
      </c>
      <c r="AJ2" s="375">
        <f t="shared" ref="AJ2" si="6">X2</f>
        <v>43608</v>
      </c>
      <c r="AK2" s="375">
        <f t="shared" ref="AK2" si="7">Y2</f>
        <v>43609</v>
      </c>
      <c r="AL2" s="375">
        <f t="shared" ref="AL2" si="8">Z2</f>
        <v>43610</v>
      </c>
      <c r="AM2" s="375">
        <f t="shared" ref="AM2" si="9">AA2</f>
        <v>43611</v>
      </c>
      <c r="AN2" s="375" t="e">
        <f t="shared" ref="AN2" si="10">AB2</f>
        <v>#REF!</v>
      </c>
      <c r="AP2" s="479"/>
      <c r="AQ2" s="206">
        <f t="shared" ref="AQ2:BA2" si="11">F2</f>
        <v>43602</v>
      </c>
      <c r="AR2" s="206">
        <f t="shared" si="11"/>
        <v>43603</v>
      </c>
      <c r="AS2" s="206">
        <f t="shared" si="11"/>
        <v>43604</v>
      </c>
      <c r="AT2" s="206">
        <f t="shared" si="11"/>
        <v>43605</v>
      </c>
      <c r="AU2" s="206">
        <f t="shared" si="11"/>
        <v>43606</v>
      </c>
      <c r="AV2" s="206">
        <f t="shared" si="11"/>
        <v>43607</v>
      </c>
      <c r="AW2" s="206">
        <f t="shared" si="11"/>
        <v>43608</v>
      </c>
      <c r="AX2" s="206">
        <f t="shared" si="11"/>
        <v>43609</v>
      </c>
      <c r="AY2" s="206">
        <f t="shared" si="11"/>
        <v>43610</v>
      </c>
      <c r="AZ2" s="206">
        <f t="shared" si="11"/>
        <v>43611</v>
      </c>
      <c r="BA2" s="206" t="e">
        <f t="shared" si="11"/>
        <v>#REF!</v>
      </c>
    </row>
    <row r="3" spans="1:53">
      <c r="A3" s="202" t="s">
        <v>4</v>
      </c>
      <c r="B3" s="202" t="s">
        <v>4</v>
      </c>
      <c r="C3" s="204">
        <v>1</v>
      </c>
      <c r="D3" s="202" t="s">
        <v>412</v>
      </c>
      <c r="E3" s="204">
        <f>SUMIFS(Stock!C:C,Stock!B:B,'Assy PSI Shortage'!B3)</f>
        <v>11842</v>
      </c>
      <c r="F3" s="203">
        <f ca="1">SUMIFS(INDIRECT("'PSI WM REF'!"&amp;SUBSTITUTE(ADDRESS(1,MATCH(F$2,INDIRECT("'PSI WM REF'!"&amp;"5:5"),0)),"$1","")&amp;":"&amp;SUBSTITUTE(ADDRESS(1,MATCH(F$2,INDIRECT("'PSI WM REF'!"&amp;"5:5"),0)),"$1","")),INDIRECT("'PSI WM REF'!"&amp;"C:C"),$A3,INDIRECT("'PSI WM REF'!"&amp;"U:U"),"1.Requirements (필요량)")+IFERROR(SUMIFS(INDIRECT("'PSI VC'!"&amp;SUBSTITUTE(ADDRESS(1,MATCH(F$2,INDIRECT("'PSI VC'!"&amp;"3:3"),0)),"$1","")&amp;":"&amp;SUBSTITUTE(ADDRESS(1,MATCH(F$2,INDIRECT("'PSI VC'!"&amp;"3:3"),0)),"$1","")),INDIRECT("'PSI VC'!"&amp;"A:A"),$A3),0)</f>
        <v>2113</v>
      </c>
      <c r="G3" s="203">
        <f t="shared" ref="G3:P5" ca="1" si="12">SUMIFS(INDIRECT("'PSI WM REF'!"&amp;SUBSTITUTE(ADDRESS(1,MATCH(G$2,INDIRECT("'PSI WM REF'!"&amp;"5:5"),0)),"$1","")&amp;":"&amp;SUBSTITUTE(ADDRESS(1,MATCH(G$2,INDIRECT("'PSI WM REF'!"&amp;"5:5"),0)),"$1","")),INDIRECT("'PSI WM REF'!"&amp;"C:C"),$A3,INDIRECT("'PSI WM REF'!"&amp;"U:U"),"1.Requirements (필요량)")+IFERROR(SUMIFS(INDIRECT("'PSI VC'!"&amp;SUBSTITUTE(ADDRESS(1,MATCH(G$2,INDIRECT("'PSI VC'!"&amp;"3:3"),0)),"$1","")&amp;":"&amp;SUBSTITUTE(ADDRESS(1,MATCH(G$2,INDIRECT("'PSI VC'!"&amp;"3:3"),0)),"$1","")),INDIRECT("'PSI VC'!"&amp;"A:A"),$A3),0)</f>
        <v>0</v>
      </c>
      <c r="H3" s="203">
        <f t="shared" ca="1" si="12"/>
        <v>0</v>
      </c>
      <c r="I3" s="203">
        <f t="shared" ca="1" si="12"/>
        <v>68</v>
      </c>
      <c r="J3" s="203">
        <f t="shared" ca="1" si="12"/>
        <v>721</v>
      </c>
      <c r="K3" s="203">
        <f t="shared" ca="1" si="12"/>
        <v>1900</v>
      </c>
      <c r="L3" s="203">
        <f t="shared" ca="1" si="12"/>
        <v>412</v>
      </c>
      <c r="M3" s="203">
        <f t="shared" ca="1" si="12"/>
        <v>2652</v>
      </c>
      <c r="N3" s="203">
        <f t="shared" ca="1" si="12"/>
        <v>1430</v>
      </c>
      <c r="O3" s="203">
        <f ca="1">SUMIFS(INDIRECT("'PSI WM REF'!"&amp;SUBSTITUTE(ADDRESS(1,MATCH(O$2,INDIRECT("'PSI WM REF'!"&amp;"5:5"),0)),"$1","")&amp;":"&amp;SUBSTITUTE(ADDRESS(1,MATCH(O$2,INDIRECT("'PSI WM REF'!"&amp;"5:5"),0)),"$1","")),INDIRECT("'PSI WM REF'!"&amp;"C:C"),$A3,INDIRECT("'PSI WM REF'!"&amp;"U:U"),"1.Requirements (필요량)")+IFERROR(SUMIFS(INDIRECT("'PSI VC'!"&amp;SUBSTITUTE(ADDRESS(1,MATCH(O$2,INDIRECT("'PSI VC'!"&amp;"3:3"),0)),"$1","")&amp;":"&amp;SUBSTITUTE(ADDRESS(1,MATCH(O$2,INDIRECT("'PSI VC'!"&amp;"3:3"),0)),"$1","")),INDIRECT("'PSI VC'!"&amp;"A:A"),$A3),0)</f>
        <v>0</v>
      </c>
      <c r="P3" s="203" t="e">
        <f t="shared" ca="1" si="12"/>
        <v>#REF!</v>
      </c>
      <c r="R3" s="203">
        <f ca="1">E3-F3</f>
        <v>9729</v>
      </c>
      <c r="S3" s="203">
        <f ca="1">R3-G3</f>
        <v>9729</v>
      </c>
      <c r="T3" s="203">
        <f t="shared" ref="T3:AB3" ca="1" si="13">S3-H3</f>
        <v>9729</v>
      </c>
      <c r="U3" s="203">
        <f t="shared" ca="1" si="13"/>
        <v>9661</v>
      </c>
      <c r="V3" s="203">
        <f t="shared" ca="1" si="13"/>
        <v>8940</v>
      </c>
      <c r="W3" s="203">
        <f t="shared" ca="1" si="13"/>
        <v>7040</v>
      </c>
      <c r="X3" s="203">
        <f t="shared" ca="1" si="13"/>
        <v>6628</v>
      </c>
      <c r="Y3" s="203">
        <f t="shared" ca="1" si="13"/>
        <v>3976</v>
      </c>
      <c r="Z3" s="203">
        <f t="shared" ca="1" si="13"/>
        <v>2546</v>
      </c>
      <c r="AA3" s="203">
        <f t="shared" ca="1" si="13"/>
        <v>2546</v>
      </c>
      <c r="AB3" s="203" t="e">
        <f t="shared" ca="1" si="13"/>
        <v>#REF!</v>
      </c>
      <c r="AD3" s="203">
        <f ca="1">IF(R3&gt;0,0,IF(ABS(R3)&gt;F3,F3,ABS(R3)))</f>
        <v>0</v>
      </c>
      <c r="AE3" s="203">
        <f t="shared" ref="AE3:AN3" ca="1" si="14">IF(S3&gt;0,0,IF(ABS(S3)&gt;G3,G3,ABS(S3)))</f>
        <v>0</v>
      </c>
      <c r="AF3" s="203">
        <f t="shared" ca="1" si="14"/>
        <v>0</v>
      </c>
      <c r="AG3" s="203">
        <f t="shared" ca="1" si="14"/>
        <v>0</v>
      </c>
      <c r="AH3" s="203">
        <f t="shared" ca="1" si="14"/>
        <v>0</v>
      </c>
      <c r="AI3" s="203">
        <f t="shared" ca="1" si="14"/>
        <v>0</v>
      </c>
      <c r="AJ3" s="203">
        <f t="shared" ca="1" si="14"/>
        <v>0</v>
      </c>
      <c r="AK3" s="203">
        <f t="shared" ca="1" si="14"/>
        <v>0</v>
      </c>
      <c r="AL3" s="203">
        <f t="shared" ca="1" si="14"/>
        <v>0</v>
      </c>
      <c r="AM3" s="203">
        <f t="shared" ca="1" si="14"/>
        <v>0</v>
      </c>
      <c r="AN3" s="203" t="e">
        <f t="shared" ca="1" si="14"/>
        <v>#REF!</v>
      </c>
      <c r="AP3" s="199" t="s">
        <v>39</v>
      </c>
      <c r="AQ3" s="205">
        <f ca="1">SUMIFS(AD:AD,$B:$B,$AP3)</f>
        <v>0</v>
      </c>
      <c r="AR3" s="205">
        <f t="shared" ref="AR3:AZ3" ca="1" si="15">SUMIFS(AE:AE,$B:$B,$AP3)</f>
        <v>0</v>
      </c>
      <c r="AS3" s="205">
        <f t="shared" ca="1" si="15"/>
        <v>0</v>
      </c>
      <c r="AT3" s="205">
        <f t="shared" ca="1" si="15"/>
        <v>0</v>
      </c>
      <c r="AU3" s="205">
        <f t="shared" ca="1" si="15"/>
        <v>0</v>
      </c>
      <c r="AV3" s="205">
        <f t="shared" ca="1" si="15"/>
        <v>0</v>
      </c>
      <c r="AW3" s="205">
        <f t="shared" ca="1" si="15"/>
        <v>0</v>
      </c>
      <c r="AX3" s="205">
        <f t="shared" ca="1" si="15"/>
        <v>0</v>
      </c>
      <c r="AY3" s="205">
        <f t="shared" ca="1" si="15"/>
        <v>0</v>
      </c>
      <c r="AZ3" s="205">
        <f t="shared" ca="1" si="15"/>
        <v>0</v>
      </c>
      <c r="BA3" s="205" t="e">
        <f ca="1">SUMIFS(AN:AN,$B:$B,$AP3)</f>
        <v>#REF!</v>
      </c>
    </row>
    <row r="4" spans="1:53">
      <c r="A4" s="199" t="s">
        <v>4</v>
      </c>
      <c r="B4" s="143" t="s">
        <v>39</v>
      </c>
      <c r="C4" s="205">
        <v>1</v>
      </c>
      <c r="D4" s="143" t="s">
        <v>412</v>
      </c>
      <c r="AD4" s="201">
        <f ca="1">AD$3*$C4</f>
        <v>0</v>
      </c>
      <c r="AE4" s="201">
        <f t="shared" ref="AE4:AN4" ca="1" si="16">AE$3*$C4</f>
        <v>0</v>
      </c>
      <c r="AF4" s="201">
        <f t="shared" ca="1" si="16"/>
        <v>0</v>
      </c>
      <c r="AG4" s="201">
        <f t="shared" ca="1" si="16"/>
        <v>0</v>
      </c>
      <c r="AH4" s="201">
        <f t="shared" ca="1" si="16"/>
        <v>0</v>
      </c>
      <c r="AI4" s="201">
        <f t="shared" ca="1" si="16"/>
        <v>0</v>
      </c>
      <c r="AJ4" s="201">
        <f t="shared" ca="1" si="16"/>
        <v>0</v>
      </c>
      <c r="AK4" s="201">
        <f t="shared" ca="1" si="16"/>
        <v>0</v>
      </c>
      <c r="AL4" s="201">
        <f t="shared" ca="1" si="16"/>
        <v>0</v>
      </c>
      <c r="AM4" s="201">
        <f t="shared" ca="1" si="16"/>
        <v>0</v>
      </c>
      <c r="AN4" s="201" t="e">
        <f t="shared" ca="1" si="16"/>
        <v>#REF!</v>
      </c>
      <c r="AP4" s="199" t="s">
        <v>185</v>
      </c>
      <c r="AQ4" s="205">
        <f t="shared" ref="AQ4:AQ51" ca="1" si="17">SUMIFS(AD:AD,$B:$B,$AP4)</f>
        <v>0</v>
      </c>
      <c r="AR4" s="205">
        <f t="shared" ref="AR4:AR51" ca="1" si="18">SUMIFS(AE:AE,$B:$B,$AP4)</f>
        <v>0</v>
      </c>
      <c r="AS4" s="205">
        <f t="shared" ref="AS4:AS51" ca="1" si="19">SUMIFS(AF:AF,$B:$B,$AP4)</f>
        <v>0</v>
      </c>
      <c r="AT4" s="205">
        <f t="shared" ref="AT4:AT51" ca="1" si="20">SUMIFS(AG:AG,$B:$B,$AP4)</f>
        <v>230</v>
      </c>
      <c r="AU4" s="205">
        <f t="shared" ref="AU4:AU51" ca="1" si="21">SUMIFS(AH:AH,$B:$B,$AP4)</f>
        <v>794</v>
      </c>
      <c r="AV4" s="205">
        <f t="shared" ref="AV4:AV51" ca="1" si="22">SUMIFS(AI:AI,$B:$B,$AP4)</f>
        <v>0</v>
      </c>
      <c r="AW4" s="205">
        <f t="shared" ref="AW4:AW51" ca="1" si="23">SUMIFS(AJ:AJ,$B:$B,$AP4)</f>
        <v>0</v>
      </c>
      <c r="AX4" s="205">
        <f t="shared" ref="AX4:AX51" ca="1" si="24">SUMIFS(AK:AK,$B:$B,$AP4)</f>
        <v>0</v>
      </c>
      <c r="AY4" s="205">
        <f t="shared" ref="AY4:AY51" ca="1" si="25">SUMIFS(AL:AL,$B:$B,$AP4)</f>
        <v>0</v>
      </c>
      <c r="AZ4" s="205">
        <f t="shared" ref="AZ4:AZ51" ca="1" si="26">SUMIFS(AM:AM,$B:$B,$AP4)</f>
        <v>0</v>
      </c>
      <c r="BA4" s="205" t="e">
        <f t="shared" ref="BA4:BA51" ca="1" si="27">SUMIFS(AN:AN,$B:$B,$AP4)</f>
        <v>#REF!</v>
      </c>
    </row>
    <row r="5" spans="1:53">
      <c r="A5" s="202" t="s">
        <v>5</v>
      </c>
      <c r="B5" s="202" t="s">
        <v>5</v>
      </c>
      <c r="C5" s="204">
        <v>1</v>
      </c>
      <c r="D5" s="202" t="s">
        <v>412</v>
      </c>
      <c r="E5" s="204">
        <f>SUMIFS(Stock!C:C,Stock!B:B,'Assy PSI Shortage'!B5)</f>
        <v>627</v>
      </c>
      <c r="F5" s="203">
        <f ca="1">SUMIFS(INDIRECT("'PSI WM REF'!"&amp;SUBSTITUTE(ADDRESS(1,MATCH(F$2,INDIRECT("'PSI WM REF'!"&amp;"5:5"),0)),"$1","")&amp;":"&amp;SUBSTITUTE(ADDRESS(1,MATCH(F$2,INDIRECT("'PSI WM REF'!"&amp;"5:5"),0)),"$1","")),INDIRECT("'PSI WM REF'!"&amp;"C:C"),$A5,INDIRECT("'PSI WM REF'!"&amp;"U:U"),"1.Requirements (필요량)")+IFERROR(SUMIFS(INDIRECT("'PSI VC'!"&amp;SUBSTITUTE(ADDRESS(1,MATCH(F$2,INDIRECT("'PSI VC'!"&amp;"3:3"),0)),"$1","")&amp;":"&amp;SUBSTITUTE(ADDRESS(1,MATCH(F$2,INDIRECT("'PSI VC'!"&amp;"3:3"),0)),"$1","")),INDIRECT("'PSI VC'!"&amp;"A:A"),$A5),0)</f>
        <v>0</v>
      </c>
      <c r="G5" s="203">
        <f t="shared" ca="1" si="12"/>
        <v>0</v>
      </c>
      <c r="H5" s="203">
        <f t="shared" ca="1" si="12"/>
        <v>0</v>
      </c>
      <c r="I5" s="203">
        <f t="shared" ca="1" si="12"/>
        <v>857</v>
      </c>
      <c r="J5" s="203">
        <f t="shared" ca="1" si="12"/>
        <v>794</v>
      </c>
      <c r="K5" s="203">
        <f t="shared" ca="1" si="12"/>
        <v>0</v>
      </c>
      <c r="L5" s="203">
        <f t="shared" ca="1" si="12"/>
        <v>0</v>
      </c>
      <c r="M5" s="203">
        <f t="shared" ca="1" si="12"/>
        <v>0</v>
      </c>
      <c r="N5" s="203">
        <f t="shared" ca="1" si="12"/>
        <v>0</v>
      </c>
      <c r="O5" s="203">
        <f ca="1">SUMIFS(INDIRECT("'PSI WM REF'!"&amp;SUBSTITUTE(ADDRESS(1,MATCH(O$2,INDIRECT("'PSI WM REF'!"&amp;"5:5"),0)),"$1","")&amp;":"&amp;SUBSTITUTE(ADDRESS(1,MATCH(O$2,INDIRECT("'PSI WM REF'!"&amp;"5:5"),0)),"$1","")),INDIRECT("'PSI WM REF'!"&amp;"C:C"),$A5,INDIRECT("'PSI WM REF'!"&amp;"U:U"),"1.Requirements (필요량)")+IFERROR(SUMIFS(INDIRECT("'PSI VC'!"&amp;SUBSTITUTE(ADDRESS(1,MATCH(O$2,INDIRECT("'PSI VC'!"&amp;"3:3"),0)),"$1","")&amp;":"&amp;SUBSTITUTE(ADDRESS(1,MATCH(O$2,INDIRECT("'PSI VC'!"&amp;"3:3"),0)),"$1","")),INDIRECT("'PSI VC'!"&amp;"A:A"),$A5),0)</f>
        <v>0</v>
      </c>
      <c r="P5" s="203" t="e">
        <f t="shared" ca="1" si="12"/>
        <v>#REF!</v>
      </c>
      <c r="R5" s="203">
        <f ca="1">E5-F5</f>
        <v>627</v>
      </c>
      <c r="S5" s="203">
        <f ca="1">R5-G5</f>
        <v>627</v>
      </c>
      <c r="T5" s="203">
        <f t="shared" ref="T5" ca="1" si="28">S5-H5</f>
        <v>627</v>
      </c>
      <c r="U5" s="203">
        <f t="shared" ref="U5" ca="1" si="29">T5-I5</f>
        <v>-230</v>
      </c>
      <c r="V5" s="203">
        <f t="shared" ref="V5" ca="1" si="30">U5-J5</f>
        <v>-1024</v>
      </c>
      <c r="W5" s="203">
        <f t="shared" ref="W5" ca="1" si="31">V5-K5</f>
        <v>-1024</v>
      </c>
      <c r="X5" s="203">
        <f t="shared" ref="X5" ca="1" si="32">W5-L5</f>
        <v>-1024</v>
      </c>
      <c r="Y5" s="203">
        <f t="shared" ref="Y5" ca="1" si="33">X5-M5</f>
        <v>-1024</v>
      </c>
      <c r="Z5" s="203">
        <f t="shared" ref="Z5" ca="1" si="34">Y5-N5</f>
        <v>-1024</v>
      </c>
      <c r="AA5" s="203">
        <f t="shared" ref="AA5" ca="1" si="35">Z5-O5</f>
        <v>-1024</v>
      </c>
      <c r="AB5" s="203" t="e">
        <f t="shared" ref="AB5" ca="1" si="36">AA5-P5</f>
        <v>#REF!</v>
      </c>
      <c r="AD5" s="203">
        <f ca="1">IF(R5&gt;0,0,IF(ABS(R5)&gt;F5,F5,ABS(R5)))</f>
        <v>0</v>
      </c>
      <c r="AE5" s="203">
        <f t="shared" ref="AE5" ca="1" si="37">IF(S5&gt;0,0,IF(ABS(S5)&gt;G5,G5,ABS(S5)))</f>
        <v>0</v>
      </c>
      <c r="AF5" s="203">
        <f t="shared" ref="AF5" ca="1" si="38">IF(T5&gt;0,0,IF(ABS(T5)&gt;H5,H5,ABS(T5)))</f>
        <v>0</v>
      </c>
      <c r="AG5" s="203">
        <f t="shared" ref="AG5" ca="1" si="39">IF(U5&gt;0,0,IF(ABS(U5)&gt;I5,I5,ABS(U5)))</f>
        <v>230</v>
      </c>
      <c r="AH5" s="203">
        <f t="shared" ref="AH5" ca="1" si="40">IF(V5&gt;0,0,IF(ABS(V5)&gt;J5,J5,ABS(V5)))</f>
        <v>794</v>
      </c>
      <c r="AI5" s="203">
        <f t="shared" ref="AI5" ca="1" si="41">IF(W5&gt;0,0,IF(ABS(W5)&gt;K5,K5,ABS(W5)))</f>
        <v>0</v>
      </c>
      <c r="AJ5" s="203">
        <f t="shared" ref="AJ5" ca="1" si="42">IF(X5&gt;0,0,IF(ABS(X5)&gt;L5,L5,ABS(X5)))</f>
        <v>0</v>
      </c>
      <c r="AK5" s="203">
        <f t="shared" ref="AK5" ca="1" si="43">IF(Y5&gt;0,0,IF(ABS(Y5)&gt;M5,M5,ABS(Y5)))</f>
        <v>0</v>
      </c>
      <c r="AL5" s="203">
        <f t="shared" ref="AL5" ca="1" si="44">IF(Z5&gt;0,0,IF(ABS(Z5)&gt;N5,N5,ABS(Z5)))</f>
        <v>0</v>
      </c>
      <c r="AM5" s="203">
        <f t="shared" ref="AM5" ca="1" si="45">IF(AA5&gt;0,0,IF(ABS(AA5)&gt;O5,O5,ABS(AA5)))</f>
        <v>0</v>
      </c>
      <c r="AN5" s="203" t="e">
        <f t="shared" ref="AN5" ca="1" si="46">IF(AB5&gt;0,0,IF(ABS(AB5)&gt;P5,P5,ABS(AB5)))</f>
        <v>#REF!</v>
      </c>
      <c r="AP5" s="199" t="s">
        <v>171</v>
      </c>
      <c r="AQ5" s="205">
        <f t="shared" ca="1" si="17"/>
        <v>0</v>
      </c>
      <c r="AR5" s="205">
        <f t="shared" ca="1" si="18"/>
        <v>0</v>
      </c>
      <c r="AS5" s="205">
        <f t="shared" ca="1" si="19"/>
        <v>0</v>
      </c>
      <c r="AT5" s="205">
        <f t="shared" ca="1" si="20"/>
        <v>230</v>
      </c>
      <c r="AU5" s="205">
        <f t="shared" ca="1" si="21"/>
        <v>794</v>
      </c>
      <c r="AV5" s="205">
        <f t="shared" ca="1" si="22"/>
        <v>0</v>
      </c>
      <c r="AW5" s="205">
        <f t="shared" ca="1" si="23"/>
        <v>0</v>
      </c>
      <c r="AX5" s="205">
        <f t="shared" ca="1" si="24"/>
        <v>0</v>
      </c>
      <c r="AY5" s="205">
        <f t="shared" ca="1" si="25"/>
        <v>0</v>
      </c>
      <c r="AZ5" s="205">
        <f t="shared" ca="1" si="26"/>
        <v>0</v>
      </c>
      <c r="BA5" s="205" t="e">
        <f t="shared" ca="1" si="27"/>
        <v>#REF!</v>
      </c>
    </row>
    <row r="6" spans="1:53">
      <c r="A6" s="199" t="s">
        <v>5</v>
      </c>
      <c r="B6" s="143" t="s">
        <v>185</v>
      </c>
      <c r="C6" s="205">
        <v>1</v>
      </c>
      <c r="D6" s="143" t="s">
        <v>412</v>
      </c>
      <c r="AD6" s="201">
        <f ca="1">AD$5*$C6</f>
        <v>0</v>
      </c>
      <c r="AE6" s="201">
        <f t="shared" ref="AE6:AN7" ca="1" si="47">AE$5*$C6</f>
        <v>0</v>
      </c>
      <c r="AF6" s="201">
        <f t="shared" ca="1" si="47"/>
        <v>0</v>
      </c>
      <c r="AG6" s="201">
        <f t="shared" ca="1" si="47"/>
        <v>230</v>
      </c>
      <c r="AH6" s="201">
        <f t="shared" ca="1" si="47"/>
        <v>794</v>
      </c>
      <c r="AI6" s="201">
        <f t="shared" ca="1" si="47"/>
        <v>0</v>
      </c>
      <c r="AJ6" s="201">
        <f t="shared" ca="1" si="47"/>
        <v>0</v>
      </c>
      <c r="AK6" s="201">
        <f t="shared" ca="1" si="47"/>
        <v>0</v>
      </c>
      <c r="AL6" s="201">
        <f t="shared" ca="1" si="47"/>
        <v>0</v>
      </c>
      <c r="AM6" s="201">
        <f t="shared" ca="1" si="47"/>
        <v>0</v>
      </c>
      <c r="AN6" s="201" t="e">
        <f t="shared" ca="1" si="47"/>
        <v>#REF!</v>
      </c>
      <c r="AP6" s="199" t="s">
        <v>187</v>
      </c>
      <c r="AQ6" s="205">
        <f t="shared" ca="1" si="17"/>
        <v>0</v>
      </c>
      <c r="AR6" s="205">
        <f t="shared" ca="1" si="18"/>
        <v>0</v>
      </c>
      <c r="AS6" s="205">
        <f t="shared" ca="1" si="19"/>
        <v>0</v>
      </c>
      <c r="AT6" s="205">
        <f t="shared" ca="1" si="20"/>
        <v>102</v>
      </c>
      <c r="AU6" s="205">
        <f t="shared" ca="1" si="21"/>
        <v>350</v>
      </c>
      <c r="AV6" s="205">
        <f t="shared" ca="1" si="22"/>
        <v>0</v>
      </c>
      <c r="AW6" s="205">
        <f t="shared" ca="1" si="23"/>
        <v>0</v>
      </c>
      <c r="AX6" s="205">
        <f t="shared" ca="1" si="24"/>
        <v>0</v>
      </c>
      <c r="AY6" s="205">
        <f t="shared" ca="1" si="25"/>
        <v>0</v>
      </c>
      <c r="AZ6" s="205">
        <f t="shared" ca="1" si="26"/>
        <v>0</v>
      </c>
      <c r="BA6" s="205" t="e">
        <f t="shared" ca="1" si="27"/>
        <v>#REF!</v>
      </c>
    </row>
    <row r="7" spans="1:53">
      <c r="A7" s="199" t="s">
        <v>5</v>
      </c>
      <c r="B7" s="143" t="s">
        <v>171</v>
      </c>
      <c r="C7" s="205">
        <v>1</v>
      </c>
      <c r="D7" s="143" t="s">
        <v>412</v>
      </c>
      <c r="AD7" s="201">
        <f ca="1">AD$5*$C7</f>
        <v>0</v>
      </c>
      <c r="AE7" s="201">
        <f t="shared" ca="1" si="47"/>
        <v>0</v>
      </c>
      <c r="AF7" s="201">
        <f t="shared" ca="1" si="47"/>
        <v>0</v>
      </c>
      <c r="AG7" s="201">
        <f t="shared" ca="1" si="47"/>
        <v>230</v>
      </c>
      <c r="AH7" s="201">
        <f t="shared" ca="1" si="47"/>
        <v>794</v>
      </c>
      <c r="AI7" s="201">
        <f t="shared" ca="1" si="47"/>
        <v>0</v>
      </c>
      <c r="AJ7" s="201">
        <f t="shared" ca="1" si="47"/>
        <v>0</v>
      </c>
      <c r="AK7" s="201">
        <f t="shared" ca="1" si="47"/>
        <v>0</v>
      </c>
      <c r="AL7" s="201">
        <f t="shared" ca="1" si="47"/>
        <v>0</v>
      </c>
      <c r="AM7" s="201">
        <f t="shared" ca="1" si="47"/>
        <v>0</v>
      </c>
      <c r="AN7" s="201" t="e">
        <f ca="1">AN$5*$C7</f>
        <v>#REF!</v>
      </c>
      <c r="AP7" s="199" t="s">
        <v>172</v>
      </c>
      <c r="AQ7" s="205">
        <f t="shared" ca="1" si="17"/>
        <v>0</v>
      </c>
      <c r="AR7" s="205">
        <f t="shared" ca="1" si="18"/>
        <v>0</v>
      </c>
      <c r="AS7" s="205">
        <f t="shared" ca="1" si="19"/>
        <v>0</v>
      </c>
      <c r="AT7" s="205">
        <f t="shared" ca="1" si="20"/>
        <v>102</v>
      </c>
      <c r="AU7" s="205">
        <f t="shared" ca="1" si="21"/>
        <v>350</v>
      </c>
      <c r="AV7" s="205">
        <f t="shared" ca="1" si="22"/>
        <v>0</v>
      </c>
      <c r="AW7" s="205">
        <f t="shared" ca="1" si="23"/>
        <v>0</v>
      </c>
      <c r="AX7" s="205">
        <f t="shared" ca="1" si="24"/>
        <v>0</v>
      </c>
      <c r="AY7" s="205">
        <f t="shared" ca="1" si="25"/>
        <v>0</v>
      </c>
      <c r="AZ7" s="205">
        <f t="shared" ca="1" si="26"/>
        <v>0</v>
      </c>
      <c r="BA7" s="205" t="e">
        <f t="shared" ca="1" si="27"/>
        <v>#REF!</v>
      </c>
    </row>
    <row r="8" spans="1:53">
      <c r="A8" s="202" t="s">
        <v>25</v>
      </c>
      <c r="B8" s="202" t="s">
        <v>25</v>
      </c>
      <c r="C8" s="204">
        <v>1</v>
      </c>
      <c r="D8" s="202" t="s">
        <v>412</v>
      </c>
      <c r="E8" s="204">
        <f>SUMIFS(Stock!C:C,Stock!B:B,'Assy PSI Shortage'!B8)</f>
        <v>178</v>
      </c>
      <c r="F8" s="203">
        <f ca="1">SUMIFS(INDIRECT("'PSI WM REF'!"&amp;SUBSTITUTE(ADDRESS(1,MATCH(F$2,INDIRECT("'PSI WM REF'!"&amp;"5:5"),0)),"$1","")&amp;":"&amp;SUBSTITUTE(ADDRESS(1,MATCH(F$2,INDIRECT("'PSI WM REF'!"&amp;"5:5"),0)),"$1","")),INDIRECT("'PSI WM REF'!"&amp;"C:C"),$A8,INDIRECT("'PSI WM REF'!"&amp;"U:U"),"1.Requirements (필요량)")+IFERROR(SUMIFS(INDIRECT("'PSI VC'!"&amp;SUBSTITUTE(ADDRESS(1,MATCH(F$2,INDIRECT("'PSI VC'!"&amp;"3:3"),0)),"$1","")&amp;":"&amp;SUBSTITUTE(ADDRESS(1,MATCH(F$2,INDIRECT("'PSI VC'!"&amp;"3:3"),0)),"$1","")),INDIRECT("'PSI VC'!"&amp;"A:A"),$A8),0)</f>
        <v>0</v>
      </c>
      <c r="G8" s="203">
        <f t="shared" ref="G8:P8" ca="1" si="48">SUMIFS(INDIRECT("'PSI WM REF'!"&amp;SUBSTITUTE(ADDRESS(1,MATCH(G$2,INDIRECT("'PSI WM REF'!"&amp;"5:5"),0)),"$1","")&amp;":"&amp;SUBSTITUTE(ADDRESS(1,MATCH(G$2,INDIRECT("'PSI WM REF'!"&amp;"5:5"),0)),"$1","")),INDIRECT("'PSI WM REF'!"&amp;"C:C"),$A8,INDIRECT("'PSI WM REF'!"&amp;"U:U"),"1.Requirements (필요량)")+IFERROR(SUMIFS(INDIRECT("'PSI VC'!"&amp;SUBSTITUTE(ADDRESS(1,MATCH(G$2,INDIRECT("'PSI VC'!"&amp;"3:3"),0)),"$1","")&amp;":"&amp;SUBSTITUTE(ADDRESS(1,MATCH(G$2,INDIRECT("'PSI VC'!"&amp;"3:3"),0)),"$1","")),INDIRECT("'PSI VC'!"&amp;"A:A"),$A8),0)</f>
        <v>0</v>
      </c>
      <c r="H8" s="203">
        <f t="shared" ca="1" si="48"/>
        <v>0</v>
      </c>
      <c r="I8" s="203">
        <f t="shared" ca="1" si="48"/>
        <v>280</v>
      </c>
      <c r="J8" s="203">
        <f t="shared" ca="1" si="48"/>
        <v>350</v>
      </c>
      <c r="K8" s="203">
        <f t="shared" ca="1" si="48"/>
        <v>0</v>
      </c>
      <c r="L8" s="203">
        <f t="shared" ca="1" si="48"/>
        <v>0</v>
      </c>
      <c r="M8" s="203">
        <f t="shared" ca="1" si="48"/>
        <v>0</v>
      </c>
      <c r="N8" s="203">
        <f t="shared" ca="1" si="48"/>
        <v>0</v>
      </c>
      <c r="O8" s="203">
        <f ca="1">SUMIFS(INDIRECT("'PSI WM REF'!"&amp;SUBSTITUTE(ADDRESS(1,MATCH(O$2,INDIRECT("'PSI WM REF'!"&amp;"5:5"),0)),"$1","")&amp;":"&amp;SUBSTITUTE(ADDRESS(1,MATCH(O$2,INDIRECT("'PSI WM REF'!"&amp;"5:5"),0)),"$1","")),INDIRECT("'PSI WM REF'!"&amp;"C:C"),$A8,INDIRECT("'PSI WM REF'!"&amp;"U:U"),"1.Requirements (필요량)")+IFERROR(SUMIFS(INDIRECT("'PSI VC'!"&amp;SUBSTITUTE(ADDRESS(1,MATCH(O$2,INDIRECT("'PSI VC'!"&amp;"3:3"),0)),"$1","")&amp;":"&amp;SUBSTITUTE(ADDRESS(1,MATCH(O$2,INDIRECT("'PSI VC'!"&amp;"3:3"),0)),"$1","")),INDIRECT("'PSI VC'!"&amp;"A:A"),$A8),0)</f>
        <v>0</v>
      </c>
      <c r="P8" s="203" t="e">
        <f t="shared" ca="1" si="48"/>
        <v>#REF!</v>
      </c>
      <c r="R8" s="203">
        <f ca="1">E8-F8</f>
        <v>178</v>
      </c>
      <c r="S8" s="203">
        <f ca="1">R8-G8</f>
        <v>178</v>
      </c>
      <c r="T8" s="203">
        <f t="shared" ref="T8" ca="1" si="49">S8-H8</f>
        <v>178</v>
      </c>
      <c r="U8" s="203">
        <f t="shared" ref="U8" ca="1" si="50">T8-I8</f>
        <v>-102</v>
      </c>
      <c r="V8" s="203">
        <f t="shared" ref="V8" ca="1" si="51">U8-J8</f>
        <v>-452</v>
      </c>
      <c r="W8" s="203">
        <f t="shared" ref="W8" ca="1" si="52">V8-K8</f>
        <v>-452</v>
      </c>
      <c r="X8" s="203">
        <f t="shared" ref="X8" ca="1" si="53">W8-L8</f>
        <v>-452</v>
      </c>
      <c r="Y8" s="203">
        <f t="shared" ref="Y8" ca="1" si="54">X8-M8</f>
        <v>-452</v>
      </c>
      <c r="Z8" s="203">
        <f t="shared" ref="Z8" ca="1" si="55">Y8-N8</f>
        <v>-452</v>
      </c>
      <c r="AA8" s="203">
        <f t="shared" ref="AA8" ca="1" si="56">Z8-O8</f>
        <v>-452</v>
      </c>
      <c r="AB8" s="203" t="e">
        <f t="shared" ref="AB8" ca="1" si="57">AA8-P8</f>
        <v>#REF!</v>
      </c>
      <c r="AD8" s="203">
        <f ca="1">IF(R8&gt;0,0,IF(ABS(R8)&gt;F8,F8,ABS(R8)))</f>
        <v>0</v>
      </c>
      <c r="AE8" s="203">
        <f t="shared" ref="AE8" ca="1" si="58">IF(S8&gt;0,0,IF(ABS(S8)&gt;G8,G8,ABS(S8)))</f>
        <v>0</v>
      </c>
      <c r="AF8" s="203">
        <f t="shared" ref="AF8" ca="1" si="59">IF(T8&gt;0,0,IF(ABS(T8)&gt;H8,H8,ABS(T8)))</f>
        <v>0</v>
      </c>
      <c r="AG8" s="203">
        <f t="shared" ref="AG8" ca="1" si="60">IF(U8&gt;0,0,IF(ABS(U8)&gt;I8,I8,ABS(U8)))</f>
        <v>102</v>
      </c>
      <c r="AH8" s="203">
        <f t="shared" ref="AH8" ca="1" si="61">IF(V8&gt;0,0,IF(ABS(V8)&gt;J8,J8,ABS(V8)))</f>
        <v>350</v>
      </c>
      <c r="AI8" s="203">
        <f t="shared" ref="AI8" ca="1" si="62">IF(W8&gt;0,0,IF(ABS(W8)&gt;K8,K8,ABS(W8)))</f>
        <v>0</v>
      </c>
      <c r="AJ8" s="203">
        <f t="shared" ref="AJ8" ca="1" si="63">IF(X8&gt;0,0,IF(ABS(X8)&gt;L8,L8,ABS(X8)))</f>
        <v>0</v>
      </c>
      <c r="AK8" s="203">
        <f t="shared" ref="AK8" ca="1" si="64">IF(Y8&gt;0,0,IF(ABS(Y8)&gt;M8,M8,ABS(Y8)))</f>
        <v>0</v>
      </c>
      <c r="AL8" s="203">
        <f t="shared" ref="AL8" ca="1" si="65">IF(Z8&gt;0,0,IF(ABS(Z8)&gt;N8,N8,ABS(Z8)))</f>
        <v>0</v>
      </c>
      <c r="AM8" s="203">
        <f t="shared" ref="AM8" ca="1" si="66">IF(AA8&gt;0,0,IF(ABS(AA8)&gt;O8,O8,ABS(AA8)))</f>
        <v>0</v>
      </c>
      <c r="AN8" s="203" t="e">
        <f t="shared" ref="AN8" ca="1" si="67">IF(AB8&gt;0,0,IF(ABS(AB8)&gt;P8,P8,ABS(AB8)))</f>
        <v>#REF!</v>
      </c>
      <c r="AP8" s="199" t="s">
        <v>73</v>
      </c>
      <c r="AQ8" s="205">
        <f t="shared" ca="1" si="17"/>
        <v>0</v>
      </c>
      <c r="AR8" s="205">
        <f t="shared" ca="1" si="18"/>
        <v>0</v>
      </c>
      <c r="AS8" s="205">
        <f t="shared" ca="1" si="19"/>
        <v>0</v>
      </c>
      <c r="AT8" s="205">
        <f t="shared" ca="1" si="20"/>
        <v>0</v>
      </c>
      <c r="AU8" s="205">
        <f t="shared" ca="1" si="21"/>
        <v>0</v>
      </c>
      <c r="AV8" s="205">
        <f t="shared" ca="1" si="22"/>
        <v>0</v>
      </c>
      <c r="AW8" s="205">
        <f t="shared" ca="1" si="23"/>
        <v>0</v>
      </c>
      <c r="AX8" s="205">
        <f t="shared" ca="1" si="24"/>
        <v>0</v>
      </c>
      <c r="AY8" s="205">
        <f t="shared" ca="1" si="25"/>
        <v>0</v>
      </c>
      <c r="AZ8" s="205">
        <f t="shared" ca="1" si="26"/>
        <v>0</v>
      </c>
      <c r="BA8" s="205" t="e">
        <f t="shared" ca="1" si="27"/>
        <v>#REF!</v>
      </c>
    </row>
    <row r="9" spans="1:53">
      <c r="A9" s="199" t="s">
        <v>25</v>
      </c>
      <c r="B9" s="143" t="s">
        <v>187</v>
      </c>
      <c r="C9" s="205">
        <v>1</v>
      </c>
      <c r="D9" s="143" t="s">
        <v>412</v>
      </c>
      <c r="AD9" s="201">
        <f ca="1">AD$8*$C9</f>
        <v>0</v>
      </c>
      <c r="AE9" s="201">
        <f t="shared" ref="AE9:AN10" ca="1" si="68">AE$8*$C9</f>
        <v>0</v>
      </c>
      <c r="AF9" s="201">
        <f t="shared" ca="1" si="68"/>
        <v>0</v>
      </c>
      <c r="AG9" s="201">
        <f t="shared" ca="1" si="68"/>
        <v>102</v>
      </c>
      <c r="AH9" s="201">
        <f t="shared" ca="1" si="68"/>
        <v>350</v>
      </c>
      <c r="AI9" s="201">
        <f t="shared" ca="1" si="68"/>
        <v>0</v>
      </c>
      <c r="AJ9" s="201">
        <f t="shared" ca="1" si="68"/>
        <v>0</v>
      </c>
      <c r="AK9" s="201">
        <f t="shared" ca="1" si="68"/>
        <v>0</v>
      </c>
      <c r="AL9" s="201">
        <f t="shared" ca="1" si="68"/>
        <v>0</v>
      </c>
      <c r="AM9" s="201">
        <f t="shared" ca="1" si="68"/>
        <v>0</v>
      </c>
      <c r="AN9" s="201" t="e">
        <f t="shared" ca="1" si="68"/>
        <v>#REF!</v>
      </c>
      <c r="AP9" s="199" t="s">
        <v>75</v>
      </c>
      <c r="AQ9" s="205">
        <f t="shared" ca="1" si="17"/>
        <v>0</v>
      </c>
      <c r="AR9" s="205">
        <f t="shared" ca="1" si="18"/>
        <v>0</v>
      </c>
      <c r="AS9" s="205">
        <f t="shared" ca="1" si="19"/>
        <v>0</v>
      </c>
      <c r="AT9" s="205">
        <f t="shared" ca="1" si="20"/>
        <v>0</v>
      </c>
      <c r="AU9" s="205">
        <f t="shared" ca="1" si="21"/>
        <v>0</v>
      </c>
      <c r="AV9" s="205">
        <f t="shared" ca="1" si="22"/>
        <v>0</v>
      </c>
      <c r="AW9" s="205">
        <f t="shared" ca="1" si="23"/>
        <v>0</v>
      </c>
      <c r="AX9" s="205">
        <f t="shared" ca="1" si="24"/>
        <v>0</v>
      </c>
      <c r="AY9" s="205">
        <f t="shared" ca="1" si="25"/>
        <v>0</v>
      </c>
      <c r="AZ9" s="205">
        <f t="shared" ca="1" si="26"/>
        <v>0</v>
      </c>
      <c r="BA9" s="205" t="e">
        <f t="shared" ca="1" si="27"/>
        <v>#REF!</v>
      </c>
    </row>
    <row r="10" spans="1:53">
      <c r="A10" s="199" t="s">
        <v>25</v>
      </c>
      <c r="B10" s="143" t="s">
        <v>172</v>
      </c>
      <c r="C10" s="205">
        <v>1</v>
      </c>
      <c r="D10" s="143" t="s">
        <v>412</v>
      </c>
      <c r="AD10" s="201">
        <f ca="1">AD$8*$C10</f>
        <v>0</v>
      </c>
      <c r="AE10" s="201">
        <f t="shared" ca="1" si="68"/>
        <v>0</v>
      </c>
      <c r="AF10" s="201">
        <f t="shared" ca="1" si="68"/>
        <v>0</v>
      </c>
      <c r="AG10" s="201">
        <f t="shared" ca="1" si="68"/>
        <v>102</v>
      </c>
      <c r="AH10" s="201">
        <f t="shared" ca="1" si="68"/>
        <v>350</v>
      </c>
      <c r="AI10" s="201">
        <f t="shared" ca="1" si="68"/>
        <v>0</v>
      </c>
      <c r="AJ10" s="201">
        <f t="shared" ca="1" si="68"/>
        <v>0</v>
      </c>
      <c r="AK10" s="201">
        <f t="shared" ca="1" si="68"/>
        <v>0</v>
      </c>
      <c r="AL10" s="201">
        <f t="shared" ca="1" si="68"/>
        <v>0</v>
      </c>
      <c r="AM10" s="201">
        <f ca="1">AM$8*$C10</f>
        <v>0</v>
      </c>
      <c r="AN10" s="201" t="e">
        <f t="shared" ca="1" si="68"/>
        <v>#REF!</v>
      </c>
      <c r="AP10" s="199" t="s">
        <v>406</v>
      </c>
      <c r="AQ10" s="205">
        <f t="shared" ca="1" si="17"/>
        <v>0</v>
      </c>
      <c r="AR10" s="205">
        <f t="shared" ca="1" si="18"/>
        <v>0</v>
      </c>
      <c r="AS10" s="205">
        <f t="shared" ca="1" si="19"/>
        <v>0</v>
      </c>
      <c r="AT10" s="205">
        <f t="shared" ca="1" si="20"/>
        <v>0</v>
      </c>
      <c r="AU10" s="205">
        <f t="shared" ca="1" si="21"/>
        <v>0</v>
      </c>
      <c r="AV10" s="205">
        <f t="shared" ca="1" si="22"/>
        <v>0</v>
      </c>
      <c r="AW10" s="205">
        <f t="shared" ca="1" si="23"/>
        <v>0</v>
      </c>
      <c r="AX10" s="205">
        <f t="shared" ca="1" si="24"/>
        <v>0</v>
      </c>
      <c r="AY10" s="205">
        <f t="shared" ca="1" si="25"/>
        <v>0</v>
      </c>
      <c r="AZ10" s="205">
        <f t="shared" ca="1" si="26"/>
        <v>0</v>
      </c>
      <c r="BA10" s="205" t="e">
        <f t="shared" ca="1" si="27"/>
        <v>#REF!</v>
      </c>
    </row>
    <row r="11" spans="1:53">
      <c r="A11" s="202" t="s">
        <v>27</v>
      </c>
      <c r="B11" s="202" t="s">
        <v>27</v>
      </c>
      <c r="C11" s="204">
        <v>1</v>
      </c>
      <c r="D11" s="202" t="s">
        <v>412</v>
      </c>
      <c r="E11" s="204">
        <f>SUMIFS(Stock!C:C,Stock!B:B,'Assy PSI Shortage'!B11)</f>
        <v>2998</v>
      </c>
      <c r="F11" s="203">
        <f ca="1">SUMIFS(INDIRECT("'PSI WM REF'!"&amp;SUBSTITUTE(ADDRESS(1,MATCH(F$2,INDIRECT("'PSI WM REF'!"&amp;"5:5"),0)),"$1","")&amp;":"&amp;SUBSTITUTE(ADDRESS(1,MATCH(F$2,INDIRECT("'PSI WM REF'!"&amp;"5:5"),0)),"$1","")),INDIRECT("'PSI WM REF'!"&amp;"C:C"),$A11,INDIRECT("'PSI WM REF'!"&amp;"U:U"),"1.Requirements (필요량)")+IFERROR(SUMIFS(INDIRECT("'PSI VC'!"&amp;SUBSTITUTE(ADDRESS(1,MATCH(F$2,INDIRECT("'PSI VC'!"&amp;"3:3"),0)),"$1","")&amp;":"&amp;SUBSTITUTE(ADDRESS(1,MATCH(F$2,INDIRECT("'PSI VC'!"&amp;"3:3"),0)),"$1","")),INDIRECT("'PSI VC'!"&amp;"A:A"),$A11),0)</f>
        <v>0</v>
      </c>
      <c r="G11" s="203">
        <f t="shared" ref="G11:P11" ca="1" si="69">SUMIFS(INDIRECT("'PSI WM REF'!"&amp;SUBSTITUTE(ADDRESS(1,MATCH(G$2,INDIRECT("'PSI WM REF'!"&amp;"5:5"),0)),"$1","")&amp;":"&amp;SUBSTITUTE(ADDRESS(1,MATCH(G$2,INDIRECT("'PSI WM REF'!"&amp;"5:5"),0)),"$1","")),INDIRECT("'PSI WM REF'!"&amp;"C:C"),$A11,INDIRECT("'PSI WM REF'!"&amp;"U:U"),"1.Requirements (필요량)")+IFERROR(SUMIFS(INDIRECT("'PSI VC'!"&amp;SUBSTITUTE(ADDRESS(1,MATCH(G$2,INDIRECT("'PSI VC'!"&amp;"3:3"),0)),"$1","")&amp;":"&amp;SUBSTITUTE(ADDRESS(1,MATCH(G$2,INDIRECT("'PSI VC'!"&amp;"3:3"),0)),"$1","")),INDIRECT("'PSI VC'!"&amp;"A:A"),$A11),0)</f>
        <v>0</v>
      </c>
      <c r="H11" s="203">
        <f t="shared" ca="1" si="69"/>
        <v>0</v>
      </c>
      <c r="I11" s="203">
        <f t="shared" ca="1" si="69"/>
        <v>857</v>
      </c>
      <c r="J11" s="203">
        <f t="shared" ca="1" si="69"/>
        <v>794</v>
      </c>
      <c r="K11" s="203">
        <f t="shared" ca="1" si="69"/>
        <v>0</v>
      </c>
      <c r="L11" s="203">
        <f t="shared" ca="1" si="69"/>
        <v>0</v>
      </c>
      <c r="M11" s="203">
        <f t="shared" ca="1" si="69"/>
        <v>0</v>
      </c>
      <c r="N11" s="203">
        <f t="shared" ca="1" si="69"/>
        <v>0</v>
      </c>
      <c r="O11" s="203">
        <f ca="1">SUMIFS(INDIRECT("'PSI WM REF'!"&amp;SUBSTITUTE(ADDRESS(1,MATCH(O$2,INDIRECT("'PSI WM REF'!"&amp;"5:5"),0)),"$1","")&amp;":"&amp;SUBSTITUTE(ADDRESS(1,MATCH(O$2,INDIRECT("'PSI WM REF'!"&amp;"5:5"),0)),"$1","")),INDIRECT("'PSI WM REF'!"&amp;"C:C"),$A11,INDIRECT("'PSI WM REF'!"&amp;"U:U"),"1.Requirements (필요량)")+IFERROR(SUMIFS(INDIRECT("'PSI VC'!"&amp;SUBSTITUTE(ADDRESS(1,MATCH(O$2,INDIRECT("'PSI VC'!"&amp;"3:3"),0)),"$1","")&amp;":"&amp;SUBSTITUTE(ADDRESS(1,MATCH(O$2,INDIRECT("'PSI VC'!"&amp;"3:3"),0)),"$1","")),INDIRECT("'PSI VC'!"&amp;"A:A"),$A11),0)</f>
        <v>0</v>
      </c>
      <c r="P11" s="203" t="e">
        <f t="shared" ca="1" si="69"/>
        <v>#REF!</v>
      </c>
      <c r="R11" s="203">
        <f ca="1">E11-F11</f>
        <v>2998</v>
      </c>
      <c r="S11" s="203">
        <f ca="1">R11-G11</f>
        <v>2998</v>
      </c>
      <c r="T11" s="203">
        <f t="shared" ref="T11" ca="1" si="70">S11-H11</f>
        <v>2998</v>
      </c>
      <c r="U11" s="203">
        <f t="shared" ref="U11" ca="1" si="71">T11-I11</f>
        <v>2141</v>
      </c>
      <c r="V11" s="203">
        <f t="shared" ref="V11" ca="1" si="72">U11-J11</f>
        <v>1347</v>
      </c>
      <c r="W11" s="203">
        <f t="shared" ref="W11" ca="1" si="73">V11-K11</f>
        <v>1347</v>
      </c>
      <c r="X11" s="203">
        <f t="shared" ref="X11" ca="1" si="74">W11-L11</f>
        <v>1347</v>
      </c>
      <c r="Y11" s="203">
        <f t="shared" ref="Y11" ca="1" si="75">X11-M11</f>
        <v>1347</v>
      </c>
      <c r="Z11" s="203">
        <f t="shared" ref="Z11" ca="1" si="76">Y11-N11</f>
        <v>1347</v>
      </c>
      <c r="AA11" s="203">
        <f t="shared" ref="AA11" ca="1" si="77">Z11-O11</f>
        <v>1347</v>
      </c>
      <c r="AB11" s="203" t="e">
        <f t="shared" ref="AB11" ca="1" si="78">AA11-P11</f>
        <v>#REF!</v>
      </c>
      <c r="AD11" s="203">
        <f ca="1">IF(R11&gt;0,0,IF(ABS(R11)&gt;F11,F11,ABS(R11)))</f>
        <v>0</v>
      </c>
      <c r="AE11" s="203">
        <f t="shared" ref="AE11" ca="1" si="79">IF(S11&gt;0,0,IF(ABS(S11)&gt;G11,G11,ABS(S11)))</f>
        <v>0</v>
      </c>
      <c r="AF11" s="203">
        <f t="shared" ref="AF11" ca="1" si="80">IF(T11&gt;0,0,IF(ABS(T11)&gt;H11,H11,ABS(T11)))</f>
        <v>0</v>
      </c>
      <c r="AG11" s="203">
        <f t="shared" ref="AG11" ca="1" si="81">IF(U11&gt;0,0,IF(ABS(U11)&gt;I11,I11,ABS(U11)))</f>
        <v>0</v>
      </c>
      <c r="AH11" s="203">
        <f t="shared" ref="AH11" ca="1" si="82">IF(V11&gt;0,0,IF(ABS(V11)&gt;J11,J11,ABS(V11)))</f>
        <v>0</v>
      </c>
      <c r="AI11" s="203">
        <f t="shared" ref="AI11" ca="1" si="83">IF(W11&gt;0,0,IF(ABS(W11)&gt;K11,K11,ABS(W11)))</f>
        <v>0</v>
      </c>
      <c r="AJ11" s="203">
        <f t="shared" ref="AJ11" ca="1" si="84">IF(X11&gt;0,0,IF(ABS(X11)&gt;L11,L11,ABS(X11)))</f>
        <v>0</v>
      </c>
      <c r="AK11" s="203">
        <f t="shared" ref="AK11" ca="1" si="85">IF(Y11&gt;0,0,IF(ABS(Y11)&gt;M11,M11,ABS(Y11)))</f>
        <v>0</v>
      </c>
      <c r="AL11" s="203">
        <f t="shared" ref="AL11" ca="1" si="86">IF(Z11&gt;0,0,IF(ABS(Z11)&gt;N11,N11,ABS(Z11)))</f>
        <v>0</v>
      </c>
      <c r="AM11" s="203">
        <f t="shared" ref="AM11" ca="1" si="87">IF(AA11&gt;0,0,IF(ABS(AA11)&gt;O11,O11,ABS(AA11)))</f>
        <v>0</v>
      </c>
      <c r="AN11" s="203" t="e">
        <f t="shared" ref="AN11" ca="1" si="88">IF(AB11&gt;0,0,IF(ABS(AB11)&gt;P11,P11,ABS(AB11)))</f>
        <v>#REF!</v>
      </c>
      <c r="AP11" s="199" t="s">
        <v>68</v>
      </c>
      <c r="AQ11" s="205">
        <f t="shared" ca="1" si="17"/>
        <v>0</v>
      </c>
      <c r="AR11" s="205">
        <f t="shared" ca="1" si="18"/>
        <v>0</v>
      </c>
      <c r="AS11" s="205">
        <f t="shared" ca="1" si="19"/>
        <v>0</v>
      </c>
      <c r="AT11" s="205">
        <f t="shared" ca="1" si="20"/>
        <v>0</v>
      </c>
      <c r="AU11" s="205">
        <f t="shared" ca="1" si="21"/>
        <v>0</v>
      </c>
      <c r="AV11" s="205">
        <f t="shared" ca="1" si="22"/>
        <v>0</v>
      </c>
      <c r="AW11" s="205">
        <f t="shared" ca="1" si="23"/>
        <v>0</v>
      </c>
      <c r="AX11" s="205">
        <f t="shared" ca="1" si="24"/>
        <v>0</v>
      </c>
      <c r="AY11" s="205">
        <f t="shared" ca="1" si="25"/>
        <v>0</v>
      </c>
      <c r="AZ11" s="205">
        <f t="shared" ca="1" si="26"/>
        <v>0</v>
      </c>
      <c r="BA11" s="205" t="e">
        <f t="shared" ca="1" si="27"/>
        <v>#REF!</v>
      </c>
    </row>
    <row r="12" spans="1:53">
      <c r="A12" s="199" t="s">
        <v>27</v>
      </c>
      <c r="B12" s="143" t="s">
        <v>73</v>
      </c>
      <c r="C12" s="205">
        <v>1</v>
      </c>
      <c r="D12" s="143" t="s">
        <v>412</v>
      </c>
      <c r="AD12" s="201">
        <f ca="1">AD$11*$C12</f>
        <v>0</v>
      </c>
      <c r="AE12" s="201">
        <f t="shared" ref="AD12:AN22" ca="1" si="89">AE$11*$C12</f>
        <v>0</v>
      </c>
      <c r="AF12" s="201">
        <f t="shared" ca="1" si="89"/>
        <v>0</v>
      </c>
      <c r="AG12" s="201">
        <f t="shared" ca="1" si="89"/>
        <v>0</v>
      </c>
      <c r="AH12" s="201">
        <f t="shared" ca="1" si="89"/>
        <v>0</v>
      </c>
      <c r="AI12" s="201">
        <f t="shared" ca="1" si="89"/>
        <v>0</v>
      </c>
      <c r="AJ12" s="201">
        <f t="shared" ca="1" si="89"/>
        <v>0</v>
      </c>
      <c r="AK12" s="201">
        <f t="shared" ca="1" si="89"/>
        <v>0</v>
      </c>
      <c r="AL12" s="201">
        <f t="shared" ca="1" si="89"/>
        <v>0</v>
      </c>
      <c r="AM12" s="201">
        <f t="shared" ca="1" si="89"/>
        <v>0</v>
      </c>
      <c r="AN12" s="201" t="e">
        <f t="shared" ca="1" si="89"/>
        <v>#REF!</v>
      </c>
      <c r="AP12" s="199" t="s">
        <v>72</v>
      </c>
      <c r="AQ12" s="205">
        <f t="shared" ca="1" si="17"/>
        <v>0</v>
      </c>
      <c r="AR12" s="205">
        <f t="shared" ca="1" si="18"/>
        <v>0</v>
      </c>
      <c r="AS12" s="205">
        <f t="shared" ca="1" si="19"/>
        <v>0</v>
      </c>
      <c r="AT12" s="205">
        <f t="shared" ca="1" si="20"/>
        <v>0</v>
      </c>
      <c r="AU12" s="205">
        <f t="shared" ca="1" si="21"/>
        <v>0</v>
      </c>
      <c r="AV12" s="205">
        <f t="shared" ca="1" si="22"/>
        <v>0</v>
      </c>
      <c r="AW12" s="205">
        <f t="shared" ca="1" si="23"/>
        <v>0</v>
      </c>
      <c r="AX12" s="205">
        <f t="shared" ca="1" si="24"/>
        <v>0</v>
      </c>
      <c r="AY12" s="205">
        <f t="shared" ca="1" si="25"/>
        <v>0</v>
      </c>
      <c r="AZ12" s="205">
        <f t="shared" ca="1" si="26"/>
        <v>0</v>
      </c>
      <c r="BA12" s="205" t="e">
        <f t="shared" ca="1" si="27"/>
        <v>#REF!</v>
      </c>
    </row>
    <row r="13" spans="1:53">
      <c r="A13" s="199" t="s">
        <v>27</v>
      </c>
      <c r="B13" s="143" t="s">
        <v>75</v>
      </c>
      <c r="C13" s="205">
        <v>1</v>
      </c>
      <c r="D13" s="143" t="s">
        <v>412</v>
      </c>
      <c r="AD13" s="201">
        <f t="shared" ca="1" si="89"/>
        <v>0</v>
      </c>
      <c r="AE13" s="201">
        <f t="shared" ca="1" si="89"/>
        <v>0</v>
      </c>
      <c r="AF13" s="201">
        <f t="shared" ca="1" si="89"/>
        <v>0</v>
      </c>
      <c r="AG13" s="201">
        <f t="shared" ca="1" si="89"/>
        <v>0</v>
      </c>
      <c r="AH13" s="201">
        <f t="shared" ca="1" si="89"/>
        <v>0</v>
      </c>
      <c r="AI13" s="201">
        <f t="shared" ca="1" si="89"/>
        <v>0</v>
      </c>
      <c r="AJ13" s="201">
        <f t="shared" ca="1" si="89"/>
        <v>0</v>
      </c>
      <c r="AK13" s="201">
        <f t="shared" ca="1" si="89"/>
        <v>0</v>
      </c>
      <c r="AL13" s="201">
        <f t="shared" ca="1" si="89"/>
        <v>0</v>
      </c>
      <c r="AM13" s="201">
        <f t="shared" ca="1" si="89"/>
        <v>0</v>
      </c>
      <c r="AN13" s="201" t="e">
        <f t="shared" ca="1" si="89"/>
        <v>#REF!</v>
      </c>
      <c r="AP13" s="199" t="s">
        <v>216</v>
      </c>
      <c r="AQ13" s="205">
        <f t="shared" ca="1" si="17"/>
        <v>0</v>
      </c>
      <c r="AR13" s="205">
        <f t="shared" ca="1" si="18"/>
        <v>0</v>
      </c>
      <c r="AS13" s="205">
        <f t="shared" ca="1" si="19"/>
        <v>0</v>
      </c>
      <c r="AT13" s="205">
        <f t="shared" ca="1" si="20"/>
        <v>0</v>
      </c>
      <c r="AU13" s="205">
        <f t="shared" ca="1" si="21"/>
        <v>0</v>
      </c>
      <c r="AV13" s="205">
        <f t="shared" ca="1" si="22"/>
        <v>0</v>
      </c>
      <c r="AW13" s="205">
        <f t="shared" ca="1" si="23"/>
        <v>0</v>
      </c>
      <c r="AX13" s="205">
        <f t="shared" ca="1" si="24"/>
        <v>0</v>
      </c>
      <c r="AY13" s="205">
        <f t="shared" ca="1" si="25"/>
        <v>0</v>
      </c>
      <c r="AZ13" s="205">
        <f t="shared" ca="1" si="26"/>
        <v>0</v>
      </c>
      <c r="BA13" s="205" t="e">
        <f t="shared" ca="1" si="27"/>
        <v>#REF!</v>
      </c>
    </row>
    <row r="14" spans="1:53">
      <c r="A14" s="199" t="s">
        <v>27</v>
      </c>
      <c r="B14" s="143" t="s">
        <v>406</v>
      </c>
      <c r="C14" s="205">
        <v>1</v>
      </c>
      <c r="D14" s="143" t="s">
        <v>412</v>
      </c>
      <c r="AD14" s="201">
        <f t="shared" ca="1" si="89"/>
        <v>0</v>
      </c>
      <c r="AE14" s="201">
        <f t="shared" ca="1" si="89"/>
        <v>0</v>
      </c>
      <c r="AF14" s="201">
        <f t="shared" ca="1" si="89"/>
        <v>0</v>
      </c>
      <c r="AG14" s="201">
        <f t="shared" ca="1" si="89"/>
        <v>0</v>
      </c>
      <c r="AH14" s="201">
        <f t="shared" ca="1" si="89"/>
        <v>0</v>
      </c>
      <c r="AI14" s="201">
        <f t="shared" ca="1" si="89"/>
        <v>0</v>
      </c>
      <c r="AJ14" s="201">
        <f t="shared" ca="1" si="89"/>
        <v>0</v>
      </c>
      <c r="AK14" s="201">
        <f t="shared" ca="1" si="89"/>
        <v>0</v>
      </c>
      <c r="AL14" s="201">
        <f t="shared" ca="1" si="89"/>
        <v>0</v>
      </c>
      <c r="AM14" s="201">
        <f t="shared" ca="1" si="89"/>
        <v>0</v>
      </c>
      <c r="AN14" s="201" t="e">
        <f t="shared" ca="1" si="89"/>
        <v>#REF!</v>
      </c>
      <c r="AP14" s="199" t="s">
        <v>74</v>
      </c>
      <c r="AQ14" s="205">
        <f t="shared" ca="1" si="17"/>
        <v>0</v>
      </c>
      <c r="AR14" s="205">
        <f t="shared" ca="1" si="18"/>
        <v>0</v>
      </c>
      <c r="AS14" s="205">
        <f t="shared" ca="1" si="19"/>
        <v>0</v>
      </c>
      <c r="AT14" s="205">
        <f t="shared" ca="1" si="20"/>
        <v>0</v>
      </c>
      <c r="AU14" s="205">
        <f t="shared" ca="1" si="21"/>
        <v>0</v>
      </c>
      <c r="AV14" s="205">
        <f t="shared" ca="1" si="22"/>
        <v>0</v>
      </c>
      <c r="AW14" s="205">
        <f t="shared" ca="1" si="23"/>
        <v>0</v>
      </c>
      <c r="AX14" s="205">
        <f t="shared" ca="1" si="24"/>
        <v>0</v>
      </c>
      <c r="AY14" s="205">
        <f t="shared" ca="1" si="25"/>
        <v>0</v>
      </c>
      <c r="AZ14" s="205">
        <f t="shared" ca="1" si="26"/>
        <v>0</v>
      </c>
      <c r="BA14" s="205" t="e">
        <f t="shared" ca="1" si="27"/>
        <v>#REF!</v>
      </c>
    </row>
    <row r="15" spans="1:53">
      <c r="A15" s="199" t="s">
        <v>27</v>
      </c>
      <c r="B15" s="143" t="s">
        <v>68</v>
      </c>
      <c r="C15" s="205">
        <v>1</v>
      </c>
      <c r="D15" s="143" t="s">
        <v>412</v>
      </c>
      <c r="AD15" s="201">
        <f t="shared" ca="1" si="89"/>
        <v>0</v>
      </c>
      <c r="AE15" s="201">
        <f t="shared" ca="1" si="89"/>
        <v>0</v>
      </c>
      <c r="AF15" s="201">
        <f t="shared" ca="1" si="89"/>
        <v>0</v>
      </c>
      <c r="AG15" s="201">
        <f t="shared" ca="1" si="89"/>
        <v>0</v>
      </c>
      <c r="AH15" s="201">
        <f t="shared" ca="1" si="89"/>
        <v>0</v>
      </c>
      <c r="AI15" s="201">
        <f t="shared" ca="1" si="89"/>
        <v>0</v>
      </c>
      <c r="AJ15" s="201">
        <f t="shared" ca="1" si="89"/>
        <v>0</v>
      </c>
      <c r="AK15" s="201">
        <f t="shared" ca="1" si="89"/>
        <v>0</v>
      </c>
      <c r="AL15" s="201">
        <f t="shared" ca="1" si="89"/>
        <v>0</v>
      </c>
      <c r="AM15" s="201">
        <f t="shared" ca="1" si="89"/>
        <v>0</v>
      </c>
      <c r="AN15" s="201" t="e">
        <f t="shared" ca="1" si="89"/>
        <v>#REF!</v>
      </c>
      <c r="AP15" s="199" t="s">
        <v>249</v>
      </c>
      <c r="AQ15" s="205">
        <f t="shared" ca="1" si="17"/>
        <v>0</v>
      </c>
      <c r="AR15" s="205">
        <f t="shared" ca="1" si="18"/>
        <v>0</v>
      </c>
      <c r="AS15" s="205">
        <f t="shared" ca="1" si="19"/>
        <v>0</v>
      </c>
      <c r="AT15" s="205">
        <f t="shared" ca="1" si="20"/>
        <v>0</v>
      </c>
      <c r="AU15" s="205">
        <f t="shared" ca="1" si="21"/>
        <v>0</v>
      </c>
      <c r="AV15" s="205">
        <f t="shared" ca="1" si="22"/>
        <v>0</v>
      </c>
      <c r="AW15" s="205">
        <f t="shared" ca="1" si="23"/>
        <v>0</v>
      </c>
      <c r="AX15" s="205">
        <f t="shared" ca="1" si="24"/>
        <v>0</v>
      </c>
      <c r="AY15" s="205">
        <f t="shared" ca="1" si="25"/>
        <v>0</v>
      </c>
      <c r="AZ15" s="205">
        <f t="shared" ca="1" si="26"/>
        <v>0</v>
      </c>
      <c r="BA15" s="205" t="e">
        <f t="shared" ca="1" si="27"/>
        <v>#REF!</v>
      </c>
    </row>
    <row r="16" spans="1:53">
      <c r="A16" s="199" t="s">
        <v>27</v>
      </c>
      <c r="B16" s="143" t="s">
        <v>72</v>
      </c>
      <c r="C16" s="205">
        <v>1</v>
      </c>
      <c r="D16" s="143" t="s">
        <v>412</v>
      </c>
      <c r="AD16" s="201">
        <f t="shared" ca="1" si="89"/>
        <v>0</v>
      </c>
      <c r="AE16" s="201">
        <f t="shared" ca="1" si="89"/>
        <v>0</v>
      </c>
      <c r="AF16" s="201">
        <f t="shared" ca="1" si="89"/>
        <v>0</v>
      </c>
      <c r="AG16" s="201">
        <f t="shared" ca="1" si="89"/>
        <v>0</v>
      </c>
      <c r="AH16" s="201">
        <f t="shared" ca="1" si="89"/>
        <v>0</v>
      </c>
      <c r="AI16" s="201">
        <f t="shared" ca="1" si="89"/>
        <v>0</v>
      </c>
      <c r="AJ16" s="201">
        <f t="shared" ca="1" si="89"/>
        <v>0</v>
      </c>
      <c r="AK16" s="201">
        <f t="shared" ca="1" si="89"/>
        <v>0</v>
      </c>
      <c r="AL16" s="201">
        <f t="shared" ca="1" si="89"/>
        <v>0</v>
      </c>
      <c r="AM16" s="201">
        <f t="shared" ca="1" si="89"/>
        <v>0</v>
      </c>
      <c r="AN16" s="201" t="e">
        <f t="shared" ca="1" si="89"/>
        <v>#REF!</v>
      </c>
      <c r="AP16" s="199" t="s">
        <v>174</v>
      </c>
      <c r="AQ16" s="205">
        <f t="shared" ca="1" si="17"/>
        <v>0</v>
      </c>
      <c r="AR16" s="205">
        <f t="shared" ca="1" si="18"/>
        <v>0</v>
      </c>
      <c r="AS16" s="205">
        <f t="shared" ca="1" si="19"/>
        <v>0</v>
      </c>
      <c r="AT16" s="205">
        <f t="shared" ca="1" si="20"/>
        <v>0</v>
      </c>
      <c r="AU16" s="205">
        <f t="shared" ca="1" si="21"/>
        <v>0</v>
      </c>
      <c r="AV16" s="205">
        <f t="shared" ca="1" si="22"/>
        <v>0</v>
      </c>
      <c r="AW16" s="205">
        <f t="shared" ca="1" si="23"/>
        <v>0</v>
      </c>
      <c r="AX16" s="205">
        <f t="shared" ca="1" si="24"/>
        <v>0</v>
      </c>
      <c r="AY16" s="205">
        <f t="shared" ca="1" si="25"/>
        <v>0</v>
      </c>
      <c r="AZ16" s="205">
        <f t="shared" ca="1" si="26"/>
        <v>0</v>
      </c>
      <c r="BA16" s="205" t="e">
        <f t="shared" ca="1" si="27"/>
        <v>#REF!</v>
      </c>
    </row>
    <row r="17" spans="1:53">
      <c r="A17" s="199" t="s">
        <v>27</v>
      </c>
      <c r="B17" s="143" t="s">
        <v>216</v>
      </c>
      <c r="C17" s="205">
        <v>1</v>
      </c>
      <c r="D17" s="143" t="s">
        <v>412</v>
      </c>
      <c r="AD17" s="201">
        <f t="shared" ca="1" si="89"/>
        <v>0</v>
      </c>
      <c r="AE17" s="201">
        <f t="shared" ca="1" si="89"/>
        <v>0</v>
      </c>
      <c r="AF17" s="201">
        <f t="shared" ca="1" si="89"/>
        <v>0</v>
      </c>
      <c r="AG17" s="201">
        <f t="shared" ca="1" si="89"/>
        <v>0</v>
      </c>
      <c r="AH17" s="201">
        <f t="shared" ca="1" si="89"/>
        <v>0</v>
      </c>
      <c r="AI17" s="201">
        <f t="shared" ca="1" si="89"/>
        <v>0</v>
      </c>
      <c r="AJ17" s="201">
        <f t="shared" ca="1" si="89"/>
        <v>0</v>
      </c>
      <c r="AK17" s="201">
        <f t="shared" ca="1" si="89"/>
        <v>0</v>
      </c>
      <c r="AL17" s="201">
        <f t="shared" ca="1" si="89"/>
        <v>0</v>
      </c>
      <c r="AM17" s="201">
        <f t="shared" ca="1" si="89"/>
        <v>0</v>
      </c>
      <c r="AN17" s="201" t="e">
        <f t="shared" ca="1" si="89"/>
        <v>#REF!</v>
      </c>
      <c r="AP17" s="199" t="s">
        <v>176</v>
      </c>
      <c r="AQ17" s="205">
        <f t="shared" ca="1" si="17"/>
        <v>0</v>
      </c>
      <c r="AR17" s="205">
        <f t="shared" ca="1" si="18"/>
        <v>0</v>
      </c>
      <c r="AS17" s="205">
        <f t="shared" ca="1" si="19"/>
        <v>0</v>
      </c>
      <c r="AT17" s="205">
        <f t="shared" ca="1" si="20"/>
        <v>0</v>
      </c>
      <c r="AU17" s="205">
        <f t="shared" ca="1" si="21"/>
        <v>0</v>
      </c>
      <c r="AV17" s="205">
        <f t="shared" ca="1" si="22"/>
        <v>0</v>
      </c>
      <c r="AW17" s="205">
        <f t="shared" ca="1" si="23"/>
        <v>0</v>
      </c>
      <c r="AX17" s="205">
        <f t="shared" ca="1" si="24"/>
        <v>0</v>
      </c>
      <c r="AY17" s="205">
        <f t="shared" ca="1" si="25"/>
        <v>0</v>
      </c>
      <c r="AZ17" s="205">
        <f t="shared" ca="1" si="26"/>
        <v>0</v>
      </c>
      <c r="BA17" s="205" t="e">
        <f t="shared" ca="1" si="27"/>
        <v>#REF!</v>
      </c>
    </row>
    <row r="18" spans="1:53">
      <c r="A18" s="199" t="s">
        <v>27</v>
      </c>
      <c r="B18" s="143" t="s">
        <v>74</v>
      </c>
      <c r="C18" s="205">
        <v>1</v>
      </c>
      <c r="D18" s="143" t="s">
        <v>412</v>
      </c>
      <c r="AD18" s="201">
        <f t="shared" ca="1" si="89"/>
        <v>0</v>
      </c>
      <c r="AE18" s="201">
        <f t="shared" ca="1" si="89"/>
        <v>0</v>
      </c>
      <c r="AF18" s="201">
        <f t="shared" ca="1" si="89"/>
        <v>0</v>
      </c>
      <c r="AG18" s="201">
        <f t="shared" ca="1" si="89"/>
        <v>0</v>
      </c>
      <c r="AH18" s="201">
        <f t="shared" ca="1" si="89"/>
        <v>0</v>
      </c>
      <c r="AI18" s="201">
        <f t="shared" ca="1" si="89"/>
        <v>0</v>
      </c>
      <c r="AJ18" s="201">
        <f t="shared" ca="1" si="89"/>
        <v>0</v>
      </c>
      <c r="AK18" s="201">
        <f t="shared" ca="1" si="89"/>
        <v>0</v>
      </c>
      <c r="AL18" s="201">
        <f t="shared" ca="1" si="89"/>
        <v>0</v>
      </c>
      <c r="AM18" s="201">
        <f t="shared" ca="1" si="89"/>
        <v>0</v>
      </c>
      <c r="AN18" s="201" t="e">
        <f t="shared" ca="1" si="89"/>
        <v>#REF!</v>
      </c>
      <c r="AP18" s="199" t="s">
        <v>248</v>
      </c>
      <c r="AQ18" s="205">
        <f t="shared" ca="1" si="17"/>
        <v>0</v>
      </c>
      <c r="AR18" s="205">
        <f t="shared" ca="1" si="18"/>
        <v>0</v>
      </c>
      <c r="AS18" s="205">
        <f t="shared" ca="1" si="19"/>
        <v>0</v>
      </c>
      <c r="AT18" s="205">
        <f t="shared" ca="1" si="20"/>
        <v>0</v>
      </c>
      <c r="AU18" s="205">
        <f t="shared" ca="1" si="21"/>
        <v>0</v>
      </c>
      <c r="AV18" s="205">
        <f t="shared" ca="1" si="22"/>
        <v>0</v>
      </c>
      <c r="AW18" s="205">
        <f t="shared" ca="1" si="23"/>
        <v>0</v>
      </c>
      <c r="AX18" s="205">
        <f t="shared" ca="1" si="24"/>
        <v>0</v>
      </c>
      <c r="AY18" s="205">
        <f t="shared" ca="1" si="25"/>
        <v>0</v>
      </c>
      <c r="AZ18" s="205">
        <f t="shared" ca="1" si="26"/>
        <v>0</v>
      </c>
      <c r="BA18" s="205" t="e">
        <f t="shared" ca="1" si="27"/>
        <v>#REF!</v>
      </c>
    </row>
    <row r="19" spans="1:53">
      <c r="A19" s="199" t="s">
        <v>27</v>
      </c>
      <c r="B19" s="143" t="s">
        <v>249</v>
      </c>
      <c r="C19" s="205">
        <v>1</v>
      </c>
      <c r="D19" s="143" t="s">
        <v>412</v>
      </c>
      <c r="AD19" s="201">
        <f t="shared" ca="1" si="89"/>
        <v>0</v>
      </c>
      <c r="AE19" s="201">
        <f t="shared" ca="1" si="89"/>
        <v>0</v>
      </c>
      <c r="AF19" s="201">
        <f t="shared" ca="1" si="89"/>
        <v>0</v>
      </c>
      <c r="AG19" s="201">
        <f t="shared" ca="1" si="89"/>
        <v>0</v>
      </c>
      <c r="AH19" s="201">
        <f t="shared" ca="1" si="89"/>
        <v>0</v>
      </c>
      <c r="AI19" s="201">
        <f t="shared" ca="1" si="89"/>
        <v>0</v>
      </c>
      <c r="AJ19" s="201">
        <f t="shared" ca="1" si="89"/>
        <v>0</v>
      </c>
      <c r="AK19" s="201">
        <f t="shared" ca="1" si="89"/>
        <v>0</v>
      </c>
      <c r="AL19" s="201">
        <f t="shared" ca="1" si="89"/>
        <v>0</v>
      </c>
      <c r="AM19" s="201">
        <f t="shared" ca="1" si="89"/>
        <v>0</v>
      </c>
      <c r="AN19" s="201" t="e">
        <f t="shared" ca="1" si="89"/>
        <v>#REF!</v>
      </c>
      <c r="AP19" s="199" t="s">
        <v>404</v>
      </c>
      <c r="AQ19" s="205">
        <f t="shared" ca="1" si="17"/>
        <v>0</v>
      </c>
      <c r="AR19" s="205">
        <f t="shared" ca="1" si="18"/>
        <v>0</v>
      </c>
      <c r="AS19" s="205">
        <f t="shared" ca="1" si="19"/>
        <v>0</v>
      </c>
      <c r="AT19" s="205">
        <f t="shared" ca="1" si="20"/>
        <v>0</v>
      </c>
      <c r="AU19" s="205">
        <f t="shared" ca="1" si="21"/>
        <v>0</v>
      </c>
      <c r="AV19" s="205">
        <f t="shared" ca="1" si="22"/>
        <v>0</v>
      </c>
      <c r="AW19" s="205">
        <f t="shared" ca="1" si="23"/>
        <v>0</v>
      </c>
      <c r="AX19" s="205">
        <f t="shared" ca="1" si="24"/>
        <v>0</v>
      </c>
      <c r="AY19" s="205">
        <f t="shared" ca="1" si="25"/>
        <v>0</v>
      </c>
      <c r="AZ19" s="205">
        <f t="shared" ca="1" si="26"/>
        <v>0</v>
      </c>
      <c r="BA19" s="205" t="e">
        <f t="shared" ca="1" si="27"/>
        <v>#REF!</v>
      </c>
    </row>
    <row r="20" spans="1:53">
      <c r="A20" s="199" t="s">
        <v>27</v>
      </c>
      <c r="B20" s="143" t="s">
        <v>174</v>
      </c>
      <c r="C20" s="205">
        <v>1</v>
      </c>
      <c r="D20" s="143" t="s">
        <v>412</v>
      </c>
      <c r="AD20" s="201">
        <f t="shared" ca="1" si="89"/>
        <v>0</v>
      </c>
      <c r="AE20" s="201">
        <f t="shared" ca="1" si="89"/>
        <v>0</v>
      </c>
      <c r="AF20" s="201">
        <f t="shared" ca="1" si="89"/>
        <v>0</v>
      </c>
      <c r="AG20" s="201">
        <f t="shared" ca="1" si="89"/>
        <v>0</v>
      </c>
      <c r="AH20" s="201">
        <f t="shared" ca="1" si="89"/>
        <v>0</v>
      </c>
      <c r="AI20" s="201">
        <f t="shared" ca="1" si="89"/>
        <v>0</v>
      </c>
      <c r="AJ20" s="201">
        <f t="shared" ca="1" si="89"/>
        <v>0</v>
      </c>
      <c r="AK20" s="201">
        <f t="shared" ca="1" si="89"/>
        <v>0</v>
      </c>
      <c r="AL20" s="201">
        <f t="shared" ca="1" si="89"/>
        <v>0</v>
      </c>
      <c r="AM20" s="201">
        <f t="shared" ca="1" si="89"/>
        <v>0</v>
      </c>
      <c r="AN20" s="201" t="e">
        <f t="shared" ca="1" si="89"/>
        <v>#REF!</v>
      </c>
      <c r="AP20" s="199" t="s">
        <v>59</v>
      </c>
      <c r="AQ20" s="205">
        <f t="shared" ca="1" si="17"/>
        <v>3039</v>
      </c>
      <c r="AR20" s="205">
        <f t="shared" ca="1" si="18"/>
        <v>0</v>
      </c>
      <c r="AS20" s="205">
        <f t="shared" ca="1" si="19"/>
        <v>0</v>
      </c>
      <c r="AT20" s="205">
        <f t="shared" ca="1" si="20"/>
        <v>0</v>
      </c>
      <c r="AU20" s="205">
        <f t="shared" ca="1" si="21"/>
        <v>0</v>
      </c>
      <c r="AV20" s="205">
        <f t="shared" ca="1" si="22"/>
        <v>695</v>
      </c>
      <c r="AW20" s="205">
        <f t="shared" ca="1" si="23"/>
        <v>2320</v>
      </c>
      <c r="AX20" s="205">
        <f t="shared" ca="1" si="24"/>
        <v>2260</v>
      </c>
      <c r="AY20" s="205">
        <f t="shared" ca="1" si="25"/>
        <v>0</v>
      </c>
      <c r="AZ20" s="205">
        <f t="shared" ca="1" si="26"/>
        <v>0</v>
      </c>
      <c r="BA20" s="205" t="e">
        <f t="shared" ca="1" si="27"/>
        <v>#REF!</v>
      </c>
    </row>
    <row r="21" spans="1:53">
      <c r="A21" s="199" t="s">
        <v>27</v>
      </c>
      <c r="B21" s="143" t="s">
        <v>176</v>
      </c>
      <c r="C21" s="205">
        <v>1</v>
      </c>
      <c r="D21" s="143" t="s">
        <v>412</v>
      </c>
      <c r="AD21" s="201">
        <f t="shared" ca="1" si="89"/>
        <v>0</v>
      </c>
      <c r="AE21" s="201">
        <f t="shared" ca="1" si="89"/>
        <v>0</v>
      </c>
      <c r="AF21" s="201">
        <f t="shared" ca="1" si="89"/>
        <v>0</v>
      </c>
      <c r="AG21" s="201">
        <f t="shared" ca="1" si="89"/>
        <v>0</v>
      </c>
      <c r="AH21" s="201">
        <f t="shared" ca="1" si="89"/>
        <v>0</v>
      </c>
      <c r="AI21" s="201">
        <f t="shared" ca="1" si="89"/>
        <v>0</v>
      </c>
      <c r="AJ21" s="201">
        <f t="shared" ca="1" si="89"/>
        <v>0</v>
      </c>
      <c r="AK21" s="201">
        <f t="shared" ca="1" si="89"/>
        <v>0</v>
      </c>
      <c r="AL21" s="201">
        <f t="shared" ca="1" si="89"/>
        <v>0</v>
      </c>
      <c r="AM21" s="201">
        <f t="shared" ca="1" si="89"/>
        <v>0</v>
      </c>
      <c r="AN21" s="201" t="e">
        <f t="shared" ca="1" si="89"/>
        <v>#REF!</v>
      </c>
      <c r="AP21" s="199" t="s">
        <v>61</v>
      </c>
      <c r="AQ21" s="205">
        <f t="shared" ca="1" si="17"/>
        <v>3039</v>
      </c>
      <c r="AR21" s="205">
        <f t="shared" ca="1" si="18"/>
        <v>0</v>
      </c>
      <c r="AS21" s="205">
        <f t="shared" ca="1" si="19"/>
        <v>0</v>
      </c>
      <c r="AT21" s="205">
        <f t="shared" ca="1" si="20"/>
        <v>0</v>
      </c>
      <c r="AU21" s="205">
        <f t="shared" ca="1" si="21"/>
        <v>0</v>
      </c>
      <c r="AV21" s="205">
        <f t="shared" ca="1" si="22"/>
        <v>695</v>
      </c>
      <c r="AW21" s="205">
        <f t="shared" ca="1" si="23"/>
        <v>2320</v>
      </c>
      <c r="AX21" s="205">
        <f t="shared" ca="1" si="24"/>
        <v>2260</v>
      </c>
      <c r="AY21" s="205">
        <f t="shared" ca="1" si="25"/>
        <v>0</v>
      </c>
      <c r="AZ21" s="205">
        <f t="shared" ca="1" si="26"/>
        <v>0</v>
      </c>
      <c r="BA21" s="205" t="e">
        <f t="shared" ca="1" si="27"/>
        <v>#REF!</v>
      </c>
    </row>
    <row r="22" spans="1:53">
      <c r="A22" s="199" t="s">
        <v>27</v>
      </c>
      <c r="B22" s="143" t="s">
        <v>248</v>
      </c>
      <c r="C22" s="205">
        <v>1</v>
      </c>
      <c r="D22" s="143" t="s">
        <v>412</v>
      </c>
      <c r="AD22" s="201">
        <f t="shared" ca="1" si="89"/>
        <v>0</v>
      </c>
      <c r="AE22" s="201">
        <f t="shared" ca="1" si="89"/>
        <v>0</v>
      </c>
      <c r="AF22" s="201">
        <f t="shared" ca="1" si="89"/>
        <v>0</v>
      </c>
      <c r="AG22" s="201">
        <f t="shared" ca="1" si="89"/>
        <v>0</v>
      </c>
      <c r="AH22" s="201">
        <f t="shared" ca="1" si="89"/>
        <v>0</v>
      </c>
      <c r="AI22" s="201">
        <f t="shared" ca="1" si="89"/>
        <v>0</v>
      </c>
      <c r="AJ22" s="201">
        <f t="shared" ca="1" si="89"/>
        <v>0</v>
      </c>
      <c r="AK22" s="201">
        <f t="shared" ca="1" si="89"/>
        <v>0</v>
      </c>
      <c r="AL22" s="201">
        <f t="shared" ca="1" si="89"/>
        <v>0</v>
      </c>
      <c r="AM22" s="201">
        <f t="shared" ca="1" si="89"/>
        <v>0</v>
      </c>
      <c r="AN22" s="201" t="e">
        <f t="shared" ca="1" si="89"/>
        <v>#REF!</v>
      </c>
      <c r="AP22" s="199" t="s">
        <v>191</v>
      </c>
      <c r="AQ22" s="205">
        <f t="shared" ca="1" si="17"/>
        <v>3039</v>
      </c>
      <c r="AR22" s="205">
        <f t="shared" ca="1" si="18"/>
        <v>0</v>
      </c>
      <c r="AS22" s="205">
        <f t="shared" ca="1" si="19"/>
        <v>0</v>
      </c>
      <c r="AT22" s="205">
        <f t="shared" ca="1" si="20"/>
        <v>0</v>
      </c>
      <c r="AU22" s="205">
        <f t="shared" ca="1" si="21"/>
        <v>0</v>
      </c>
      <c r="AV22" s="205">
        <f t="shared" ca="1" si="22"/>
        <v>695</v>
      </c>
      <c r="AW22" s="205">
        <f t="shared" ca="1" si="23"/>
        <v>2320</v>
      </c>
      <c r="AX22" s="205">
        <f t="shared" ca="1" si="24"/>
        <v>2260</v>
      </c>
      <c r="AY22" s="205">
        <f t="shared" ca="1" si="25"/>
        <v>0</v>
      </c>
      <c r="AZ22" s="205">
        <f t="shared" ca="1" si="26"/>
        <v>0</v>
      </c>
      <c r="BA22" s="205" t="e">
        <f t="shared" ca="1" si="27"/>
        <v>#REF!</v>
      </c>
    </row>
    <row r="23" spans="1:53">
      <c r="A23" s="202" t="s">
        <v>156</v>
      </c>
      <c r="B23" s="202" t="s">
        <v>156</v>
      </c>
      <c r="C23" s="204">
        <v>1</v>
      </c>
      <c r="D23" s="202" t="s">
        <v>412</v>
      </c>
      <c r="E23" s="204">
        <f>SUMIFS(Stock!C:C,Stock!B:B,'Assy PSI Shortage'!B23)</f>
        <v>2205</v>
      </c>
      <c r="F23" s="203">
        <f ca="1">SUMIFS(INDIRECT("'PSI WM REF'!"&amp;SUBSTITUTE(ADDRESS(1,MATCH(F$2,INDIRECT("'PSI WM REF'!"&amp;"5:5"),0)),"$1","")&amp;":"&amp;SUBSTITUTE(ADDRESS(1,MATCH(F$2,INDIRECT("'PSI WM REF'!"&amp;"5:5"),0)),"$1","")),INDIRECT("'PSI WM REF'!"&amp;"C:C"),$A23,INDIRECT("'PSI WM REF'!"&amp;"U:U"),"1.Requirements (필요량)")+IFERROR(SUMIFS(INDIRECT("'PSI VC'!"&amp;SUBSTITUTE(ADDRESS(1,MATCH(F$2,INDIRECT("'PSI VC'!"&amp;"3:3"),0)),"$1","")&amp;":"&amp;SUBSTITUTE(ADDRESS(1,MATCH(F$2,INDIRECT("'PSI VC'!"&amp;"3:3"),0)),"$1","")),INDIRECT("'PSI VC'!"&amp;"A:A"),$A23),0)</f>
        <v>190</v>
      </c>
      <c r="G23" s="203">
        <f t="shared" ref="G23:P23" ca="1" si="90">SUMIFS(INDIRECT("'PSI WM REF'!"&amp;SUBSTITUTE(ADDRESS(1,MATCH(G$2,INDIRECT("'PSI WM REF'!"&amp;"5:5"),0)),"$1","")&amp;":"&amp;SUBSTITUTE(ADDRESS(1,MATCH(G$2,INDIRECT("'PSI WM REF'!"&amp;"5:5"),0)),"$1","")),INDIRECT("'PSI WM REF'!"&amp;"C:C"),$A23,INDIRECT("'PSI WM REF'!"&amp;"U:U"),"1.Requirements (필요량)")+IFERROR(SUMIFS(INDIRECT("'PSI VC'!"&amp;SUBSTITUTE(ADDRESS(1,MATCH(G$2,INDIRECT("'PSI VC'!"&amp;"3:3"),0)),"$1","")&amp;":"&amp;SUBSTITUTE(ADDRESS(1,MATCH(G$2,INDIRECT("'PSI VC'!"&amp;"3:3"),0)),"$1","")),INDIRECT("'PSI VC'!"&amp;"A:A"),$A23),0)</f>
        <v>0</v>
      </c>
      <c r="H23" s="203">
        <f t="shared" ca="1" si="90"/>
        <v>0</v>
      </c>
      <c r="I23" s="203">
        <f t="shared" ca="1" si="90"/>
        <v>0</v>
      </c>
      <c r="J23" s="203">
        <f t="shared" ca="1" si="90"/>
        <v>0</v>
      </c>
      <c r="K23" s="203">
        <f t="shared" ca="1" si="90"/>
        <v>450</v>
      </c>
      <c r="L23" s="203">
        <f t="shared" ca="1" si="90"/>
        <v>150</v>
      </c>
      <c r="M23" s="203">
        <f t="shared" ca="1" si="90"/>
        <v>0</v>
      </c>
      <c r="N23" s="203">
        <f t="shared" ca="1" si="90"/>
        <v>0</v>
      </c>
      <c r="O23" s="203">
        <f ca="1">SUMIFS(INDIRECT("'PSI WM REF'!"&amp;SUBSTITUTE(ADDRESS(1,MATCH(O$2,INDIRECT("'PSI WM REF'!"&amp;"5:5"),0)),"$1","")&amp;":"&amp;SUBSTITUTE(ADDRESS(1,MATCH(O$2,INDIRECT("'PSI WM REF'!"&amp;"5:5"),0)),"$1","")),INDIRECT("'PSI WM REF'!"&amp;"C:C"),$A23,INDIRECT("'PSI WM REF'!"&amp;"U:U"),"1.Requirements (필요량)")+IFERROR(SUMIFS(INDIRECT("'PSI VC'!"&amp;SUBSTITUTE(ADDRESS(1,MATCH(O$2,INDIRECT("'PSI VC'!"&amp;"3:3"),0)),"$1","")&amp;":"&amp;SUBSTITUTE(ADDRESS(1,MATCH(O$2,INDIRECT("'PSI VC'!"&amp;"3:3"),0)),"$1","")),INDIRECT("'PSI VC'!"&amp;"A:A"),$A23),0)</f>
        <v>0</v>
      </c>
      <c r="P23" s="203" t="e">
        <f t="shared" ca="1" si="90"/>
        <v>#REF!</v>
      </c>
      <c r="R23" s="203">
        <f ca="1">E23-F23</f>
        <v>2015</v>
      </c>
      <c r="S23" s="203">
        <f ca="1">R23-G23</f>
        <v>2015</v>
      </c>
      <c r="T23" s="203">
        <f t="shared" ref="T23" ca="1" si="91">S23-H23</f>
        <v>2015</v>
      </c>
      <c r="U23" s="203">
        <f t="shared" ref="U23" ca="1" si="92">T23-I23</f>
        <v>2015</v>
      </c>
      <c r="V23" s="203">
        <f t="shared" ref="V23" ca="1" si="93">U23-J23</f>
        <v>2015</v>
      </c>
      <c r="W23" s="203">
        <f t="shared" ref="W23" ca="1" si="94">V23-K23</f>
        <v>1565</v>
      </c>
      <c r="X23" s="203">
        <f t="shared" ref="X23" ca="1" si="95">W23-L23</f>
        <v>1415</v>
      </c>
      <c r="Y23" s="203">
        <f t="shared" ref="Y23" ca="1" si="96">X23-M23</f>
        <v>1415</v>
      </c>
      <c r="Z23" s="203">
        <f t="shared" ref="Z23" ca="1" si="97">Y23-N23</f>
        <v>1415</v>
      </c>
      <c r="AA23" s="203">
        <f t="shared" ref="AA23" ca="1" si="98">Z23-O23</f>
        <v>1415</v>
      </c>
      <c r="AB23" s="203" t="e">
        <f t="shared" ref="AB23" ca="1" si="99">AA23-P23</f>
        <v>#REF!</v>
      </c>
      <c r="AD23" s="203">
        <f ca="1">IF(R23&gt;0,0,IF(ABS(R23)&gt;F23,F23,ABS(R23)))</f>
        <v>0</v>
      </c>
      <c r="AE23" s="203">
        <f t="shared" ref="AE23" ca="1" si="100">IF(S23&gt;0,0,IF(ABS(S23)&gt;G23,G23,ABS(S23)))</f>
        <v>0</v>
      </c>
      <c r="AF23" s="203">
        <f t="shared" ref="AF23" ca="1" si="101">IF(T23&gt;0,0,IF(ABS(T23)&gt;H23,H23,ABS(T23)))</f>
        <v>0</v>
      </c>
      <c r="AG23" s="203">
        <f t="shared" ref="AG23" ca="1" si="102">IF(U23&gt;0,0,IF(ABS(U23)&gt;I23,I23,ABS(U23)))</f>
        <v>0</v>
      </c>
      <c r="AH23" s="203">
        <f t="shared" ref="AH23" ca="1" si="103">IF(V23&gt;0,0,IF(ABS(V23)&gt;J23,J23,ABS(V23)))</f>
        <v>0</v>
      </c>
      <c r="AI23" s="203">
        <f t="shared" ref="AI23" ca="1" si="104">IF(W23&gt;0,0,IF(ABS(W23)&gt;K23,K23,ABS(W23)))</f>
        <v>0</v>
      </c>
      <c r="AJ23" s="203">
        <f t="shared" ref="AJ23" ca="1" si="105">IF(X23&gt;0,0,IF(ABS(X23)&gt;L23,L23,ABS(X23)))</f>
        <v>0</v>
      </c>
      <c r="AK23" s="203">
        <f t="shared" ref="AK23" ca="1" si="106">IF(Y23&gt;0,0,IF(ABS(Y23)&gt;M23,M23,ABS(Y23)))</f>
        <v>0</v>
      </c>
      <c r="AL23" s="203">
        <f t="shared" ref="AL23" ca="1" si="107">IF(Z23&gt;0,0,IF(ABS(Z23)&gt;N23,N23,ABS(Z23)))</f>
        <v>0</v>
      </c>
      <c r="AM23" s="203">
        <f t="shared" ref="AM23" ca="1" si="108">IF(AA23&gt;0,0,IF(ABS(AA23)&gt;O23,O23,ABS(AA23)))</f>
        <v>0</v>
      </c>
      <c r="AN23" s="203" t="e">
        <f t="shared" ref="AN23" ca="1" si="109">IF(AB23&gt;0,0,IF(ABS(AB23)&gt;P23,P23,ABS(AB23)))</f>
        <v>#REF!</v>
      </c>
      <c r="AP23" s="199" t="s">
        <v>182</v>
      </c>
      <c r="AQ23" s="205">
        <f t="shared" ca="1" si="17"/>
        <v>3039</v>
      </c>
      <c r="AR23" s="205">
        <f t="shared" ca="1" si="18"/>
        <v>0</v>
      </c>
      <c r="AS23" s="205">
        <f t="shared" ca="1" si="19"/>
        <v>0</v>
      </c>
      <c r="AT23" s="205">
        <f t="shared" ca="1" si="20"/>
        <v>0</v>
      </c>
      <c r="AU23" s="205">
        <f t="shared" ca="1" si="21"/>
        <v>0</v>
      </c>
      <c r="AV23" s="205">
        <f t="shared" ca="1" si="22"/>
        <v>695</v>
      </c>
      <c r="AW23" s="205">
        <f t="shared" ca="1" si="23"/>
        <v>2320</v>
      </c>
      <c r="AX23" s="205">
        <f t="shared" ca="1" si="24"/>
        <v>2260</v>
      </c>
      <c r="AY23" s="205">
        <f t="shared" ca="1" si="25"/>
        <v>0</v>
      </c>
      <c r="AZ23" s="205">
        <f t="shared" ca="1" si="26"/>
        <v>0</v>
      </c>
      <c r="BA23" s="205" t="e">
        <f t="shared" ca="1" si="27"/>
        <v>#REF!</v>
      </c>
    </row>
    <row r="24" spans="1:53">
      <c r="A24" s="199" t="s">
        <v>156</v>
      </c>
      <c r="B24" s="143" t="s">
        <v>404</v>
      </c>
      <c r="C24" s="205">
        <v>1</v>
      </c>
      <c r="D24" s="143" t="s">
        <v>412</v>
      </c>
      <c r="AD24" s="201">
        <f ca="1">AD$23*$C24</f>
        <v>0</v>
      </c>
      <c r="AE24" s="201">
        <f t="shared" ref="AE24:AN24" ca="1" si="110">AE$23*$C24</f>
        <v>0</v>
      </c>
      <c r="AF24" s="201">
        <f t="shared" ca="1" si="110"/>
        <v>0</v>
      </c>
      <c r="AG24" s="201">
        <f t="shared" ca="1" si="110"/>
        <v>0</v>
      </c>
      <c r="AH24" s="201">
        <f t="shared" ca="1" si="110"/>
        <v>0</v>
      </c>
      <c r="AI24" s="201">
        <f t="shared" ca="1" si="110"/>
        <v>0</v>
      </c>
      <c r="AJ24" s="201">
        <f t="shared" ca="1" si="110"/>
        <v>0</v>
      </c>
      <c r="AK24" s="201">
        <f t="shared" ca="1" si="110"/>
        <v>0</v>
      </c>
      <c r="AL24" s="201">
        <f ca="1">AL$23*$C24</f>
        <v>0</v>
      </c>
      <c r="AM24" s="201">
        <f t="shared" ca="1" si="110"/>
        <v>0</v>
      </c>
      <c r="AN24" s="201" t="e">
        <f t="shared" ca="1" si="110"/>
        <v>#REF!</v>
      </c>
      <c r="AP24" s="199" t="s">
        <v>220</v>
      </c>
      <c r="AQ24" s="205">
        <f t="shared" ca="1" si="17"/>
        <v>3039</v>
      </c>
      <c r="AR24" s="205">
        <f t="shared" ca="1" si="18"/>
        <v>0</v>
      </c>
      <c r="AS24" s="205">
        <f t="shared" ca="1" si="19"/>
        <v>0</v>
      </c>
      <c r="AT24" s="205">
        <f t="shared" ca="1" si="20"/>
        <v>0</v>
      </c>
      <c r="AU24" s="205">
        <f t="shared" ca="1" si="21"/>
        <v>0</v>
      </c>
      <c r="AV24" s="205">
        <f t="shared" ca="1" si="22"/>
        <v>695</v>
      </c>
      <c r="AW24" s="205">
        <f t="shared" ca="1" si="23"/>
        <v>2320</v>
      </c>
      <c r="AX24" s="205">
        <f t="shared" ca="1" si="24"/>
        <v>2260</v>
      </c>
      <c r="AY24" s="205">
        <f t="shared" ca="1" si="25"/>
        <v>0</v>
      </c>
      <c r="AZ24" s="205">
        <f t="shared" ca="1" si="26"/>
        <v>0</v>
      </c>
      <c r="BA24" s="205" t="e">
        <f t="shared" ca="1" si="27"/>
        <v>#REF!</v>
      </c>
    </row>
    <row r="25" spans="1:53">
      <c r="A25" s="202" t="s">
        <v>13</v>
      </c>
      <c r="B25" s="202" t="s">
        <v>13</v>
      </c>
      <c r="C25" s="204">
        <v>1</v>
      </c>
      <c r="D25" s="202" t="s">
        <v>412</v>
      </c>
      <c r="E25" s="204">
        <f>SUMIFS(Stock!C:C,Stock!B:B,'Assy PSI Shortage'!B25)</f>
        <v>28</v>
      </c>
      <c r="F25" s="203">
        <f ca="1">SUMIFS(INDIRECT("'PSI WM REF'!"&amp;SUBSTITUTE(ADDRESS(1,MATCH(F$2,INDIRECT("'PSI WM REF'!"&amp;"5:5"),0)),"$1","")&amp;":"&amp;SUBSTITUTE(ADDRESS(1,MATCH(F$2,INDIRECT("'PSI WM REF'!"&amp;"5:5"),0)),"$1","")),INDIRECT("'PSI WM REF'!"&amp;"C:C"),$A25,INDIRECT("'PSI WM REF'!"&amp;"U:U"),"1.Requirements (필요량)")+IFERROR(SUMIFS(INDIRECT("'PSI VC'!"&amp;SUBSTITUTE(ADDRESS(1,MATCH(F$2,INDIRECT("'PSI VC'!"&amp;"3:3"),0)),"$1","")&amp;":"&amp;SUBSTITUTE(ADDRESS(1,MATCH(F$2,INDIRECT("'PSI VC'!"&amp;"3:3"),0)),"$1","")),INDIRECT("'PSI VC'!"&amp;"A:A"),$A25),0)</f>
        <v>2950</v>
      </c>
      <c r="G25" s="203">
        <f t="shared" ref="G25:P25" ca="1" si="111">SUMIFS(INDIRECT("'PSI WM REF'!"&amp;SUBSTITUTE(ADDRESS(1,MATCH(G$2,INDIRECT("'PSI WM REF'!"&amp;"5:5"),0)),"$1","")&amp;":"&amp;SUBSTITUTE(ADDRESS(1,MATCH(G$2,INDIRECT("'PSI WM REF'!"&amp;"5:5"),0)),"$1","")),INDIRECT("'PSI WM REF'!"&amp;"C:C"),$A25,INDIRECT("'PSI WM REF'!"&amp;"U:U"),"1.Requirements (필요량)")+IFERROR(SUMIFS(INDIRECT("'PSI VC'!"&amp;SUBSTITUTE(ADDRESS(1,MATCH(G$2,INDIRECT("'PSI VC'!"&amp;"3:3"),0)),"$1","")&amp;":"&amp;SUBSTITUTE(ADDRESS(1,MATCH(G$2,INDIRECT("'PSI VC'!"&amp;"3:3"),0)),"$1","")),INDIRECT("'PSI VC'!"&amp;"A:A"),$A25),0)</f>
        <v>0</v>
      </c>
      <c r="H25" s="203">
        <f t="shared" ca="1" si="111"/>
        <v>0</v>
      </c>
      <c r="I25" s="203">
        <f t="shared" ca="1" si="111"/>
        <v>0</v>
      </c>
      <c r="J25" s="203">
        <f t="shared" ca="1" si="111"/>
        <v>0</v>
      </c>
      <c r="K25" s="203">
        <f t="shared" ca="1" si="111"/>
        <v>0</v>
      </c>
      <c r="L25" s="203">
        <f t="shared" ca="1" si="111"/>
        <v>340</v>
      </c>
      <c r="M25" s="203">
        <f t="shared" ca="1" si="111"/>
        <v>2260</v>
      </c>
      <c r="N25" s="203">
        <f t="shared" ca="1" si="111"/>
        <v>0</v>
      </c>
      <c r="O25" s="203">
        <f ca="1">SUMIFS(INDIRECT("'PSI WM REF'!"&amp;SUBSTITUTE(ADDRESS(1,MATCH(O$2,INDIRECT("'PSI WM REF'!"&amp;"5:5"),0)),"$1","")&amp;":"&amp;SUBSTITUTE(ADDRESS(1,MATCH(O$2,INDIRECT("'PSI WM REF'!"&amp;"5:5"),0)),"$1","")),INDIRECT("'PSI WM REF'!"&amp;"C:C"),$A25,INDIRECT("'PSI WM REF'!"&amp;"U:U"),"1.Requirements (필요량)")+IFERROR(SUMIFS(INDIRECT("'PSI VC'!"&amp;SUBSTITUTE(ADDRESS(1,MATCH(O$2,INDIRECT("'PSI VC'!"&amp;"3:3"),0)),"$1","")&amp;":"&amp;SUBSTITUTE(ADDRESS(1,MATCH(O$2,INDIRECT("'PSI VC'!"&amp;"3:3"),0)),"$1","")),INDIRECT("'PSI VC'!"&amp;"A:A"),$A25),0)</f>
        <v>0</v>
      </c>
      <c r="P25" s="203" t="e">
        <f t="shared" ca="1" si="111"/>
        <v>#REF!</v>
      </c>
      <c r="R25" s="203">
        <f ca="1">E25-F25</f>
        <v>-2922</v>
      </c>
      <c r="S25" s="203">
        <f ca="1">R25-G25</f>
        <v>-2922</v>
      </c>
      <c r="T25" s="203">
        <f t="shared" ref="T25" ca="1" si="112">S25-H25</f>
        <v>-2922</v>
      </c>
      <c r="U25" s="203">
        <f t="shared" ref="U25" ca="1" si="113">T25-I25</f>
        <v>-2922</v>
      </c>
      <c r="V25" s="203">
        <f t="shared" ref="V25" ca="1" si="114">U25-J25</f>
        <v>-2922</v>
      </c>
      <c r="W25" s="203">
        <f t="shared" ref="W25" ca="1" si="115">V25-K25</f>
        <v>-2922</v>
      </c>
      <c r="X25" s="203">
        <f t="shared" ref="X25" ca="1" si="116">W25-L25</f>
        <v>-3262</v>
      </c>
      <c r="Y25" s="203">
        <f t="shared" ref="Y25" ca="1" si="117">X25-M25</f>
        <v>-5522</v>
      </c>
      <c r="Z25" s="203">
        <f t="shared" ref="Z25" ca="1" si="118">Y25-N25</f>
        <v>-5522</v>
      </c>
      <c r="AA25" s="203">
        <f t="shared" ref="AA25" ca="1" si="119">Z25-O25</f>
        <v>-5522</v>
      </c>
      <c r="AB25" s="203" t="e">
        <f t="shared" ref="AB25" ca="1" si="120">AA25-P25</f>
        <v>#REF!</v>
      </c>
      <c r="AD25" s="203">
        <f ca="1">IF(R25&gt;0,0,IF(ABS(R25)&gt;F25,F25,ABS(R25)))</f>
        <v>2922</v>
      </c>
      <c r="AE25" s="203">
        <f t="shared" ref="AE25" ca="1" si="121">IF(S25&gt;0,0,IF(ABS(S25)&gt;G25,G25,ABS(S25)))</f>
        <v>0</v>
      </c>
      <c r="AF25" s="203">
        <f t="shared" ref="AF25" ca="1" si="122">IF(T25&gt;0,0,IF(ABS(T25)&gt;H25,H25,ABS(T25)))</f>
        <v>0</v>
      </c>
      <c r="AG25" s="203">
        <f t="shared" ref="AG25" ca="1" si="123">IF(U25&gt;0,0,IF(ABS(U25)&gt;I25,I25,ABS(U25)))</f>
        <v>0</v>
      </c>
      <c r="AH25" s="203">
        <f t="shared" ref="AH25" ca="1" si="124">IF(V25&gt;0,0,IF(ABS(V25)&gt;J25,J25,ABS(V25)))</f>
        <v>0</v>
      </c>
      <c r="AI25" s="203">
        <f t="shared" ref="AI25" ca="1" si="125">IF(W25&gt;0,0,IF(ABS(W25)&gt;K25,K25,ABS(W25)))</f>
        <v>0</v>
      </c>
      <c r="AJ25" s="203">
        <f t="shared" ref="AJ25" ca="1" si="126">IF(X25&gt;0,0,IF(ABS(X25)&gt;L25,L25,ABS(X25)))</f>
        <v>340</v>
      </c>
      <c r="AK25" s="203">
        <f t="shared" ref="AK25" ca="1" si="127">IF(Y25&gt;0,0,IF(ABS(Y25)&gt;M25,M25,ABS(Y25)))</f>
        <v>2260</v>
      </c>
      <c r="AL25" s="203">
        <f t="shared" ref="AL25" ca="1" si="128">IF(Z25&gt;0,0,IF(ABS(Z25)&gt;N25,N25,ABS(Z25)))</f>
        <v>0</v>
      </c>
      <c r="AM25" s="203">
        <f t="shared" ref="AM25" ca="1" si="129">IF(AA25&gt;0,0,IF(ABS(AA25)&gt;O25,O25,ABS(AA25)))</f>
        <v>0</v>
      </c>
      <c r="AN25" s="203" t="e">
        <f t="shared" ref="AN25" ca="1" si="130">IF(AB25&gt;0,0,IF(ABS(AB25)&gt;P25,P25,ABS(AB25)))</f>
        <v>#REF!</v>
      </c>
      <c r="AP25" s="199" t="s">
        <v>413</v>
      </c>
      <c r="AQ25" s="205">
        <f t="shared" ca="1" si="17"/>
        <v>3039</v>
      </c>
      <c r="AR25" s="205">
        <f t="shared" ca="1" si="18"/>
        <v>0</v>
      </c>
      <c r="AS25" s="205">
        <f t="shared" ca="1" si="19"/>
        <v>0</v>
      </c>
      <c r="AT25" s="205">
        <f t="shared" ca="1" si="20"/>
        <v>0</v>
      </c>
      <c r="AU25" s="205">
        <f t="shared" ca="1" si="21"/>
        <v>0</v>
      </c>
      <c r="AV25" s="205">
        <f t="shared" ca="1" si="22"/>
        <v>695</v>
      </c>
      <c r="AW25" s="205">
        <f t="shared" ca="1" si="23"/>
        <v>2320</v>
      </c>
      <c r="AX25" s="205">
        <f t="shared" ca="1" si="24"/>
        <v>2260</v>
      </c>
      <c r="AY25" s="205">
        <f t="shared" ca="1" si="25"/>
        <v>0</v>
      </c>
      <c r="AZ25" s="205">
        <f t="shared" ca="1" si="26"/>
        <v>0</v>
      </c>
      <c r="BA25" s="205" t="e">
        <f t="shared" ca="1" si="27"/>
        <v>#REF!</v>
      </c>
    </row>
    <row r="26" spans="1:53">
      <c r="A26" s="199" t="s">
        <v>13</v>
      </c>
      <c r="B26" s="143" t="s">
        <v>59</v>
      </c>
      <c r="C26" s="205">
        <v>1</v>
      </c>
      <c r="D26" s="143" t="s">
        <v>412</v>
      </c>
      <c r="AD26" s="201">
        <f ca="1">AD$25*$C26</f>
        <v>2922</v>
      </c>
      <c r="AE26" s="201">
        <f t="shared" ref="AD26:AN35" ca="1" si="131">AE$25*$C26</f>
        <v>0</v>
      </c>
      <c r="AF26" s="201">
        <f t="shared" ca="1" si="131"/>
        <v>0</v>
      </c>
      <c r="AG26" s="201">
        <f t="shared" ca="1" si="131"/>
        <v>0</v>
      </c>
      <c r="AH26" s="201">
        <f t="shared" ca="1" si="131"/>
        <v>0</v>
      </c>
      <c r="AI26" s="201">
        <f t="shared" ca="1" si="131"/>
        <v>0</v>
      </c>
      <c r="AJ26" s="201">
        <f t="shared" ca="1" si="131"/>
        <v>340</v>
      </c>
      <c r="AK26" s="201">
        <f t="shared" ca="1" si="131"/>
        <v>2260</v>
      </c>
      <c r="AL26" s="201">
        <f t="shared" ca="1" si="131"/>
        <v>0</v>
      </c>
      <c r="AM26" s="201">
        <f t="shared" ca="1" si="131"/>
        <v>0</v>
      </c>
      <c r="AN26" s="201" t="e">
        <f t="shared" ca="1" si="131"/>
        <v>#REF!</v>
      </c>
      <c r="AP26" s="199" t="s">
        <v>526</v>
      </c>
      <c r="AQ26" s="205">
        <f t="shared" ca="1" si="17"/>
        <v>3039</v>
      </c>
      <c r="AR26" s="205">
        <f t="shared" ca="1" si="18"/>
        <v>0</v>
      </c>
      <c r="AS26" s="205">
        <f t="shared" ca="1" si="19"/>
        <v>0</v>
      </c>
      <c r="AT26" s="205">
        <f t="shared" ca="1" si="20"/>
        <v>0</v>
      </c>
      <c r="AU26" s="205">
        <f t="shared" ca="1" si="21"/>
        <v>0</v>
      </c>
      <c r="AV26" s="205">
        <f t="shared" ca="1" si="22"/>
        <v>695</v>
      </c>
      <c r="AW26" s="205">
        <f t="shared" ca="1" si="23"/>
        <v>2320</v>
      </c>
      <c r="AX26" s="205">
        <f t="shared" ca="1" si="24"/>
        <v>2260</v>
      </c>
      <c r="AY26" s="205">
        <f t="shared" ca="1" si="25"/>
        <v>0</v>
      </c>
      <c r="AZ26" s="205">
        <f t="shared" ca="1" si="26"/>
        <v>0</v>
      </c>
      <c r="BA26" s="205" t="e">
        <f t="shared" ca="1" si="27"/>
        <v>#REF!</v>
      </c>
    </row>
    <row r="27" spans="1:53">
      <c r="A27" s="199" t="s">
        <v>13</v>
      </c>
      <c r="B27" s="143" t="s">
        <v>61</v>
      </c>
      <c r="C27" s="205">
        <v>1</v>
      </c>
      <c r="D27" s="143" t="s">
        <v>412</v>
      </c>
      <c r="AD27" s="201">
        <f t="shared" ca="1" si="131"/>
        <v>2922</v>
      </c>
      <c r="AE27" s="201">
        <f t="shared" ca="1" si="131"/>
        <v>0</v>
      </c>
      <c r="AF27" s="201">
        <f t="shared" ca="1" si="131"/>
        <v>0</v>
      </c>
      <c r="AG27" s="201">
        <f t="shared" ca="1" si="131"/>
        <v>0</v>
      </c>
      <c r="AH27" s="201">
        <f t="shared" ca="1" si="131"/>
        <v>0</v>
      </c>
      <c r="AI27" s="201">
        <f t="shared" ca="1" si="131"/>
        <v>0</v>
      </c>
      <c r="AJ27" s="201">
        <f t="shared" ca="1" si="131"/>
        <v>340</v>
      </c>
      <c r="AK27" s="201">
        <f t="shared" ca="1" si="131"/>
        <v>2260</v>
      </c>
      <c r="AL27" s="201">
        <f t="shared" ca="1" si="131"/>
        <v>0</v>
      </c>
      <c r="AM27" s="201">
        <f t="shared" ca="1" si="131"/>
        <v>0</v>
      </c>
      <c r="AN27" s="201" t="e">
        <f t="shared" ca="1" si="131"/>
        <v>#REF!</v>
      </c>
      <c r="AP27" s="199" t="s">
        <v>173</v>
      </c>
      <c r="AQ27" s="205">
        <f t="shared" ca="1" si="17"/>
        <v>3039</v>
      </c>
      <c r="AR27" s="205">
        <f t="shared" ca="1" si="18"/>
        <v>0</v>
      </c>
      <c r="AS27" s="205">
        <f t="shared" ca="1" si="19"/>
        <v>0</v>
      </c>
      <c r="AT27" s="205">
        <f t="shared" ca="1" si="20"/>
        <v>0</v>
      </c>
      <c r="AU27" s="205">
        <f t="shared" ca="1" si="21"/>
        <v>0</v>
      </c>
      <c r="AV27" s="205">
        <f t="shared" ca="1" si="22"/>
        <v>695</v>
      </c>
      <c r="AW27" s="205">
        <f t="shared" ca="1" si="23"/>
        <v>2320</v>
      </c>
      <c r="AX27" s="205">
        <f t="shared" ca="1" si="24"/>
        <v>2260</v>
      </c>
      <c r="AY27" s="205">
        <f t="shared" ca="1" si="25"/>
        <v>0</v>
      </c>
      <c r="AZ27" s="205">
        <f t="shared" ca="1" si="26"/>
        <v>0</v>
      </c>
      <c r="BA27" s="205" t="e">
        <f t="shared" ca="1" si="27"/>
        <v>#REF!</v>
      </c>
    </row>
    <row r="28" spans="1:53">
      <c r="A28" s="199" t="s">
        <v>13</v>
      </c>
      <c r="B28" s="143" t="s">
        <v>191</v>
      </c>
      <c r="C28" s="205">
        <v>1</v>
      </c>
      <c r="D28" s="143" t="s">
        <v>412</v>
      </c>
      <c r="AD28" s="201">
        <f t="shared" ca="1" si="131"/>
        <v>2922</v>
      </c>
      <c r="AE28" s="201">
        <f t="shared" ca="1" si="131"/>
        <v>0</v>
      </c>
      <c r="AF28" s="201">
        <f t="shared" ca="1" si="131"/>
        <v>0</v>
      </c>
      <c r="AG28" s="201">
        <f t="shared" ca="1" si="131"/>
        <v>0</v>
      </c>
      <c r="AH28" s="201">
        <f t="shared" ca="1" si="131"/>
        <v>0</v>
      </c>
      <c r="AI28" s="201">
        <f t="shared" ca="1" si="131"/>
        <v>0</v>
      </c>
      <c r="AJ28" s="201">
        <f t="shared" ca="1" si="131"/>
        <v>340</v>
      </c>
      <c r="AK28" s="201">
        <f t="shared" ca="1" si="131"/>
        <v>2260</v>
      </c>
      <c r="AL28" s="201">
        <f t="shared" ca="1" si="131"/>
        <v>0</v>
      </c>
      <c r="AM28" s="201">
        <f t="shared" ca="1" si="131"/>
        <v>0</v>
      </c>
      <c r="AN28" s="201" t="e">
        <f t="shared" ca="1" si="131"/>
        <v>#REF!</v>
      </c>
      <c r="AP28" s="199" t="s">
        <v>183</v>
      </c>
      <c r="AQ28" s="205">
        <f t="shared" ca="1" si="17"/>
        <v>3039</v>
      </c>
      <c r="AR28" s="205">
        <f t="shared" ca="1" si="18"/>
        <v>0</v>
      </c>
      <c r="AS28" s="205">
        <f t="shared" ca="1" si="19"/>
        <v>0</v>
      </c>
      <c r="AT28" s="205">
        <f t="shared" ca="1" si="20"/>
        <v>0</v>
      </c>
      <c r="AU28" s="205">
        <f t="shared" ca="1" si="21"/>
        <v>0</v>
      </c>
      <c r="AV28" s="205">
        <f t="shared" ca="1" si="22"/>
        <v>695</v>
      </c>
      <c r="AW28" s="205">
        <f t="shared" ca="1" si="23"/>
        <v>2320</v>
      </c>
      <c r="AX28" s="205">
        <f t="shared" ca="1" si="24"/>
        <v>2260</v>
      </c>
      <c r="AY28" s="205">
        <f t="shared" ca="1" si="25"/>
        <v>0</v>
      </c>
      <c r="AZ28" s="205">
        <f t="shared" ca="1" si="26"/>
        <v>0</v>
      </c>
      <c r="BA28" s="205" t="e">
        <f t="shared" ca="1" si="27"/>
        <v>#REF!</v>
      </c>
    </row>
    <row r="29" spans="1:53">
      <c r="A29" s="199" t="s">
        <v>13</v>
      </c>
      <c r="B29" s="143" t="s">
        <v>182</v>
      </c>
      <c r="C29" s="205">
        <v>1</v>
      </c>
      <c r="D29" s="143" t="s">
        <v>412</v>
      </c>
      <c r="AD29" s="201">
        <f t="shared" ca="1" si="131"/>
        <v>2922</v>
      </c>
      <c r="AE29" s="201">
        <f t="shared" ca="1" si="131"/>
        <v>0</v>
      </c>
      <c r="AF29" s="201">
        <f t="shared" ca="1" si="131"/>
        <v>0</v>
      </c>
      <c r="AG29" s="201">
        <f t="shared" ca="1" si="131"/>
        <v>0</v>
      </c>
      <c r="AH29" s="201">
        <f t="shared" ca="1" si="131"/>
        <v>0</v>
      </c>
      <c r="AI29" s="201">
        <f t="shared" ca="1" si="131"/>
        <v>0</v>
      </c>
      <c r="AJ29" s="201">
        <f t="shared" ca="1" si="131"/>
        <v>340</v>
      </c>
      <c r="AK29" s="201">
        <f t="shared" ca="1" si="131"/>
        <v>2260</v>
      </c>
      <c r="AL29" s="201">
        <f t="shared" ca="1" si="131"/>
        <v>0</v>
      </c>
      <c r="AM29" s="201">
        <f t="shared" ca="1" si="131"/>
        <v>0</v>
      </c>
      <c r="AN29" s="201" t="e">
        <f t="shared" ca="1" si="131"/>
        <v>#REF!</v>
      </c>
      <c r="AP29" s="199" t="s">
        <v>177</v>
      </c>
      <c r="AQ29" s="205">
        <f t="shared" ca="1" si="17"/>
        <v>2922</v>
      </c>
      <c r="AR29" s="205">
        <f t="shared" ca="1" si="18"/>
        <v>0</v>
      </c>
      <c r="AS29" s="205">
        <f t="shared" ca="1" si="19"/>
        <v>0</v>
      </c>
      <c r="AT29" s="205">
        <f t="shared" ca="1" si="20"/>
        <v>0</v>
      </c>
      <c r="AU29" s="205">
        <f t="shared" ca="1" si="21"/>
        <v>0</v>
      </c>
      <c r="AV29" s="205">
        <f t="shared" ca="1" si="22"/>
        <v>0</v>
      </c>
      <c r="AW29" s="205">
        <f t="shared" ca="1" si="23"/>
        <v>340</v>
      </c>
      <c r="AX29" s="205">
        <f t="shared" ca="1" si="24"/>
        <v>2260</v>
      </c>
      <c r="AY29" s="205">
        <f t="shared" ca="1" si="25"/>
        <v>0</v>
      </c>
      <c r="AZ29" s="205">
        <f t="shared" ca="1" si="26"/>
        <v>0</v>
      </c>
      <c r="BA29" s="205" t="e">
        <f t="shared" ca="1" si="27"/>
        <v>#REF!</v>
      </c>
    </row>
    <row r="30" spans="1:53">
      <c r="A30" s="199" t="s">
        <v>13</v>
      </c>
      <c r="B30" s="143" t="s">
        <v>220</v>
      </c>
      <c r="C30" s="205">
        <v>1</v>
      </c>
      <c r="D30" s="143" t="s">
        <v>412</v>
      </c>
      <c r="AD30" s="201">
        <f t="shared" ca="1" si="131"/>
        <v>2922</v>
      </c>
      <c r="AE30" s="201">
        <f t="shared" ca="1" si="131"/>
        <v>0</v>
      </c>
      <c r="AF30" s="201">
        <f t="shared" ca="1" si="131"/>
        <v>0</v>
      </c>
      <c r="AG30" s="201">
        <f t="shared" ca="1" si="131"/>
        <v>0</v>
      </c>
      <c r="AH30" s="201">
        <f t="shared" ca="1" si="131"/>
        <v>0</v>
      </c>
      <c r="AI30" s="201">
        <f t="shared" ca="1" si="131"/>
        <v>0</v>
      </c>
      <c r="AJ30" s="201">
        <f t="shared" ca="1" si="131"/>
        <v>340</v>
      </c>
      <c r="AK30" s="201">
        <f t="shared" ca="1" si="131"/>
        <v>2260</v>
      </c>
      <c r="AL30" s="201">
        <f t="shared" ca="1" si="131"/>
        <v>0</v>
      </c>
      <c r="AM30" s="201">
        <f t="shared" ca="1" si="131"/>
        <v>0</v>
      </c>
      <c r="AN30" s="201" t="e">
        <f t="shared" ca="1" si="131"/>
        <v>#REF!</v>
      </c>
      <c r="AP30" s="199" t="s">
        <v>179</v>
      </c>
      <c r="AQ30" s="205">
        <f t="shared" ca="1" si="17"/>
        <v>0</v>
      </c>
      <c r="AR30" s="205">
        <f t="shared" ca="1" si="18"/>
        <v>0</v>
      </c>
      <c r="AS30" s="205">
        <f t="shared" ca="1" si="19"/>
        <v>0</v>
      </c>
      <c r="AT30" s="205">
        <f t="shared" ca="1" si="20"/>
        <v>0</v>
      </c>
      <c r="AU30" s="205">
        <f t="shared" ca="1" si="21"/>
        <v>0</v>
      </c>
      <c r="AV30" s="205">
        <f t="shared" ca="1" si="22"/>
        <v>272</v>
      </c>
      <c r="AW30" s="205">
        <f t="shared" ca="1" si="23"/>
        <v>1830</v>
      </c>
      <c r="AX30" s="205">
        <f t="shared" ca="1" si="24"/>
        <v>0</v>
      </c>
      <c r="AY30" s="205">
        <f t="shared" ca="1" si="25"/>
        <v>0</v>
      </c>
      <c r="AZ30" s="205">
        <f t="shared" ca="1" si="26"/>
        <v>0</v>
      </c>
      <c r="BA30" s="205" t="e">
        <f t="shared" ca="1" si="27"/>
        <v>#REF!</v>
      </c>
    </row>
    <row r="31" spans="1:53">
      <c r="A31" s="199" t="s">
        <v>13</v>
      </c>
      <c r="B31" s="143" t="s">
        <v>413</v>
      </c>
      <c r="C31" s="205">
        <v>1</v>
      </c>
      <c r="D31" s="143" t="s">
        <v>412</v>
      </c>
      <c r="AD31" s="201">
        <f t="shared" ca="1" si="131"/>
        <v>2922</v>
      </c>
      <c r="AE31" s="201">
        <f t="shared" ca="1" si="131"/>
        <v>0</v>
      </c>
      <c r="AF31" s="201">
        <f t="shared" ca="1" si="131"/>
        <v>0</v>
      </c>
      <c r="AG31" s="201">
        <f t="shared" ca="1" si="131"/>
        <v>0</v>
      </c>
      <c r="AH31" s="201">
        <f t="shared" ca="1" si="131"/>
        <v>0</v>
      </c>
      <c r="AI31" s="201">
        <f t="shared" ca="1" si="131"/>
        <v>0</v>
      </c>
      <c r="AJ31" s="201">
        <f t="shared" ca="1" si="131"/>
        <v>340</v>
      </c>
      <c r="AK31" s="201">
        <f t="shared" ca="1" si="131"/>
        <v>2260</v>
      </c>
      <c r="AL31" s="201">
        <f t="shared" ca="1" si="131"/>
        <v>0</v>
      </c>
      <c r="AM31" s="201">
        <f t="shared" ca="1" si="131"/>
        <v>0</v>
      </c>
      <c r="AN31" s="201" t="e">
        <f t="shared" ca="1" si="131"/>
        <v>#REF!</v>
      </c>
      <c r="AP31" s="199" t="s">
        <v>178</v>
      </c>
      <c r="AQ31" s="205">
        <f t="shared" ca="1" si="17"/>
        <v>117</v>
      </c>
      <c r="AR31" s="205">
        <f t="shared" ca="1" si="18"/>
        <v>0</v>
      </c>
      <c r="AS31" s="205">
        <f t="shared" ca="1" si="19"/>
        <v>0</v>
      </c>
      <c r="AT31" s="205">
        <f t="shared" ca="1" si="20"/>
        <v>0</v>
      </c>
      <c r="AU31" s="205">
        <f t="shared" ca="1" si="21"/>
        <v>0</v>
      </c>
      <c r="AV31" s="205">
        <f t="shared" ca="1" si="22"/>
        <v>150</v>
      </c>
      <c r="AW31" s="205">
        <f t="shared" ca="1" si="23"/>
        <v>150</v>
      </c>
      <c r="AX31" s="205">
        <f t="shared" ca="1" si="24"/>
        <v>0</v>
      </c>
      <c r="AY31" s="205">
        <f t="shared" ca="1" si="25"/>
        <v>0</v>
      </c>
      <c r="AZ31" s="205">
        <f t="shared" ca="1" si="26"/>
        <v>0</v>
      </c>
      <c r="BA31" s="205" t="e">
        <f t="shared" ca="1" si="27"/>
        <v>#REF!</v>
      </c>
    </row>
    <row r="32" spans="1:53">
      <c r="A32" s="199" t="s">
        <v>13</v>
      </c>
      <c r="B32" s="143" t="s">
        <v>526</v>
      </c>
      <c r="C32" s="205">
        <v>1</v>
      </c>
      <c r="D32" s="143" t="s">
        <v>412</v>
      </c>
      <c r="AD32" s="201">
        <f t="shared" ca="1" si="131"/>
        <v>2922</v>
      </c>
      <c r="AE32" s="201">
        <f t="shared" ca="1" si="131"/>
        <v>0</v>
      </c>
      <c r="AF32" s="201">
        <f t="shared" ca="1" si="131"/>
        <v>0</v>
      </c>
      <c r="AG32" s="201">
        <f t="shared" ca="1" si="131"/>
        <v>0</v>
      </c>
      <c r="AH32" s="201">
        <f t="shared" ca="1" si="131"/>
        <v>0</v>
      </c>
      <c r="AI32" s="201">
        <f t="shared" ca="1" si="131"/>
        <v>0</v>
      </c>
      <c r="AJ32" s="201">
        <f t="shared" ca="1" si="131"/>
        <v>340</v>
      </c>
      <c r="AK32" s="201">
        <f t="shared" ca="1" si="131"/>
        <v>2260</v>
      </c>
      <c r="AL32" s="201">
        <f t="shared" ca="1" si="131"/>
        <v>0</v>
      </c>
      <c r="AM32" s="201">
        <f t="shared" ca="1" si="131"/>
        <v>0</v>
      </c>
      <c r="AN32" s="201" t="e">
        <f t="shared" ca="1" si="131"/>
        <v>#REF!</v>
      </c>
      <c r="AP32" s="199" t="s">
        <v>217</v>
      </c>
      <c r="AQ32" s="205">
        <f t="shared" ca="1" si="17"/>
        <v>0</v>
      </c>
      <c r="AR32" s="205">
        <f t="shared" ca="1" si="18"/>
        <v>0</v>
      </c>
      <c r="AS32" s="205">
        <f t="shared" ca="1" si="19"/>
        <v>0</v>
      </c>
      <c r="AT32" s="205">
        <f t="shared" ca="1" si="20"/>
        <v>0</v>
      </c>
      <c r="AU32" s="205">
        <f t="shared" ca="1" si="21"/>
        <v>0</v>
      </c>
      <c r="AV32" s="205">
        <f t="shared" ca="1" si="22"/>
        <v>273</v>
      </c>
      <c r="AW32" s="205">
        <f t="shared" ca="1" si="23"/>
        <v>0</v>
      </c>
      <c r="AX32" s="205">
        <f t="shared" ca="1" si="24"/>
        <v>0</v>
      </c>
      <c r="AY32" s="205">
        <f t="shared" ca="1" si="25"/>
        <v>0</v>
      </c>
      <c r="AZ32" s="205">
        <f t="shared" ca="1" si="26"/>
        <v>0</v>
      </c>
      <c r="BA32" s="205" t="e">
        <f t="shared" ca="1" si="27"/>
        <v>#REF!</v>
      </c>
    </row>
    <row r="33" spans="1:53">
      <c r="A33" s="199" t="s">
        <v>13</v>
      </c>
      <c r="B33" s="143" t="s">
        <v>173</v>
      </c>
      <c r="C33" s="205">
        <v>1</v>
      </c>
      <c r="D33" s="143" t="s">
        <v>412</v>
      </c>
      <c r="AD33" s="201">
        <f t="shared" ca="1" si="131"/>
        <v>2922</v>
      </c>
      <c r="AE33" s="201">
        <f t="shared" ca="1" si="131"/>
        <v>0</v>
      </c>
      <c r="AF33" s="201">
        <f t="shared" ca="1" si="131"/>
        <v>0</v>
      </c>
      <c r="AG33" s="201">
        <f t="shared" ca="1" si="131"/>
        <v>0</v>
      </c>
      <c r="AH33" s="201">
        <f t="shared" ca="1" si="131"/>
        <v>0</v>
      </c>
      <c r="AI33" s="201">
        <f t="shared" ca="1" si="131"/>
        <v>0</v>
      </c>
      <c r="AJ33" s="201">
        <f t="shared" ca="1" si="131"/>
        <v>340</v>
      </c>
      <c r="AK33" s="201">
        <f t="shared" ca="1" si="131"/>
        <v>2260</v>
      </c>
      <c r="AL33" s="201">
        <f t="shared" ca="1" si="131"/>
        <v>0</v>
      </c>
      <c r="AM33" s="201">
        <f t="shared" ca="1" si="131"/>
        <v>0</v>
      </c>
      <c r="AN33" s="201" t="e">
        <f t="shared" ca="1" si="131"/>
        <v>#REF!</v>
      </c>
      <c r="AP33" s="199" t="s">
        <v>49</v>
      </c>
      <c r="AQ33" s="205">
        <f t="shared" ca="1" si="17"/>
        <v>0</v>
      </c>
      <c r="AR33" s="205">
        <f t="shared" ca="1" si="18"/>
        <v>0</v>
      </c>
      <c r="AS33" s="205">
        <f t="shared" ca="1" si="19"/>
        <v>0</v>
      </c>
      <c r="AT33" s="205">
        <f t="shared" ca="1" si="20"/>
        <v>0</v>
      </c>
      <c r="AU33" s="205">
        <f t="shared" ca="1" si="21"/>
        <v>0</v>
      </c>
      <c r="AV33" s="205">
        <f t="shared" ca="1" si="22"/>
        <v>0</v>
      </c>
      <c r="AW33" s="205">
        <f t="shared" ca="1" si="23"/>
        <v>1019</v>
      </c>
      <c r="AX33" s="205">
        <f t="shared" ca="1" si="24"/>
        <v>0</v>
      </c>
      <c r="AY33" s="205">
        <f t="shared" ca="1" si="25"/>
        <v>0</v>
      </c>
      <c r="AZ33" s="205">
        <f t="shared" ca="1" si="26"/>
        <v>0</v>
      </c>
      <c r="BA33" s="205" t="e">
        <f t="shared" ca="1" si="27"/>
        <v>#REF!</v>
      </c>
    </row>
    <row r="34" spans="1:53">
      <c r="A34" s="199" t="s">
        <v>13</v>
      </c>
      <c r="B34" s="143" t="s">
        <v>183</v>
      </c>
      <c r="C34" s="205">
        <v>1</v>
      </c>
      <c r="D34" s="143" t="s">
        <v>412</v>
      </c>
      <c r="AD34" s="201">
        <f t="shared" ca="1" si="131"/>
        <v>2922</v>
      </c>
      <c r="AE34" s="201">
        <f t="shared" ca="1" si="131"/>
        <v>0</v>
      </c>
      <c r="AF34" s="201">
        <f t="shared" ca="1" si="131"/>
        <v>0</v>
      </c>
      <c r="AG34" s="201">
        <f t="shared" ca="1" si="131"/>
        <v>0</v>
      </c>
      <c r="AH34" s="201">
        <f t="shared" ca="1" si="131"/>
        <v>0</v>
      </c>
      <c r="AI34" s="201">
        <f t="shared" ca="1" si="131"/>
        <v>0</v>
      </c>
      <c r="AJ34" s="201">
        <f t="shared" ca="1" si="131"/>
        <v>340</v>
      </c>
      <c r="AK34" s="201">
        <f t="shared" ca="1" si="131"/>
        <v>2260</v>
      </c>
      <c r="AL34" s="201">
        <f t="shared" ca="1" si="131"/>
        <v>0</v>
      </c>
      <c r="AM34" s="201">
        <f t="shared" ca="1" si="131"/>
        <v>0</v>
      </c>
      <c r="AN34" s="201" t="e">
        <f t="shared" ca="1" si="131"/>
        <v>#REF!</v>
      </c>
      <c r="AP34" s="199" t="s">
        <v>64</v>
      </c>
      <c r="AQ34" s="205">
        <f t="shared" ca="1" si="17"/>
        <v>1612</v>
      </c>
      <c r="AR34" s="205">
        <f t="shared" ca="1" si="18"/>
        <v>0</v>
      </c>
      <c r="AS34" s="205">
        <f t="shared" ca="1" si="19"/>
        <v>0</v>
      </c>
      <c r="AT34" s="205">
        <f t="shared" ca="1" si="20"/>
        <v>0</v>
      </c>
      <c r="AU34" s="205">
        <f t="shared" ca="1" si="21"/>
        <v>0</v>
      </c>
      <c r="AV34" s="205">
        <f t="shared" ca="1" si="22"/>
        <v>0</v>
      </c>
      <c r="AW34" s="205">
        <f t="shared" ca="1" si="23"/>
        <v>1359</v>
      </c>
      <c r="AX34" s="205">
        <f t="shared" ca="1" si="24"/>
        <v>2260</v>
      </c>
      <c r="AY34" s="205">
        <f t="shared" ca="1" si="25"/>
        <v>0</v>
      </c>
      <c r="AZ34" s="205">
        <f t="shared" ca="1" si="26"/>
        <v>0</v>
      </c>
      <c r="BA34" s="205" t="e">
        <f t="shared" ca="1" si="27"/>
        <v>#REF!</v>
      </c>
    </row>
    <row r="35" spans="1:53">
      <c r="A35" s="199" t="s">
        <v>13</v>
      </c>
      <c r="B35" s="143" t="s">
        <v>177</v>
      </c>
      <c r="C35" s="205">
        <v>1</v>
      </c>
      <c r="D35" s="143" t="s">
        <v>412</v>
      </c>
      <c r="AD35" s="201">
        <f t="shared" ca="1" si="131"/>
        <v>2922</v>
      </c>
      <c r="AE35" s="201">
        <f t="shared" ca="1" si="131"/>
        <v>0</v>
      </c>
      <c r="AF35" s="201">
        <f t="shared" ca="1" si="131"/>
        <v>0</v>
      </c>
      <c r="AG35" s="201">
        <f t="shared" ca="1" si="131"/>
        <v>0</v>
      </c>
      <c r="AH35" s="201">
        <f t="shared" ca="1" si="131"/>
        <v>0</v>
      </c>
      <c r="AI35" s="201">
        <f t="shared" ca="1" si="131"/>
        <v>0</v>
      </c>
      <c r="AJ35" s="201">
        <f t="shared" ca="1" si="131"/>
        <v>340</v>
      </c>
      <c r="AK35" s="201">
        <f t="shared" ca="1" si="131"/>
        <v>2260</v>
      </c>
      <c r="AL35" s="201">
        <f t="shared" ca="1" si="131"/>
        <v>0</v>
      </c>
      <c r="AM35" s="201">
        <f t="shared" ca="1" si="131"/>
        <v>0</v>
      </c>
      <c r="AN35" s="201" t="e">
        <f t="shared" ca="1" si="131"/>
        <v>#REF!</v>
      </c>
      <c r="AP35" s="199" t="s">
        <v>62</v>
      </c>
      <c r="AQ35" s="205">
        <f t="shared" ca="1" si="17"/>
        <v>1612</v>
      </c>
      <c r="AR35" s="205">
        <f t="shared" ca="1" si="18"/>
        <v>0</v>
      </c>
      <c r="AS35" s="205">
        <f t="shared" ca="1" si="19"/>
        <v>0</v>
      </c>
      <c r="AT35" s="205">
        <f t="shared" ca="1" si="20"/>
        <v>0</v>
      </c>
      <c r="AU35" s="205">
        <f t="shared" ca="1" si="21"/>
        <v>0</v>
      </c>
      <c r="AV35" s="205">
        <f t="shared" ca="1" si="22"/>
        <v>0</v>
      </c>
      <c r="AW35" s="205">
        <f t="shared" ca="1" si="23"/>
        <v>1359</v>
      </c>
      <c r="AX35" s="205">
        <f t="shared" ca="1" si="24"/>
        <v>2260</v>
      </c>
      <c r="AY35" s="205">
        <f t="shared" ca="1" si="25"/>
        <v>0</v>
      </c>
      <c r="AZ35" s="205">
        <f t="shared" ca="1" si="26"/>
        <v>0</v>
      </c>
      <c r="BA35" s="205" t="e">
        <f t="shared" ca="1" si="27"/>
        <v>#REF!</v>
      </c>
    </row>
    <row r="36" spans="1:53">
      <c r="A36" s="202" t="s">
        <v>15</v>
      </c>
      <c r="B36" s="202" t="s">
        <v>15</v>
      </c>
      <c r="C36" s="204">
        <v>1</v>
      </c>
      <c r="D36" s="202" t="s">
        <v>412</v>
      </c>
      <c r="E36" s="204">
        <f>SUMIFS(Stock!C:C,Stock!B:B,'Assy PSI Shortage'!B36)</f>
        <v>1465</v>
      </c>
      <c r="F36" s="203">
        <f ca="1">SUMIFS(INDIRECT("'PSI WM REF'!"&amp;SUBSTITUTE(ADDRESS(1,MATCH(F$2,INDIRECT("'PSI WM REF'!"&amp;"5:5"),0)),"$1","")&amp;":"&amp;SUBSTITUTE(ADDRESS(1,MATCH(F$2,INDIRECT("'PSI WM REF'!"&amp;"5:5"),0)),"$1","")),INDIRECT("'PSI WM REF'!"&amp;"C:C"),$A36,INDIRECT("'PSI WM REF'!"&amp;"U:U"),"1.Requirements (필요량)")+IFERROR(SUMIFS(INDIRECT("'PSI VC'!"&amp;SUBSTITUTE(ADDRESS(1,MATCH(F$2,INDIRECT("'PSI VC'!"&amp;"3:3"),0)),"$1","")&amp;":"&amp;SUBSTITUTE(ADDRESS(1,MATCH(F$2,INDIRECT("'PSI VC'!"&amp;"3:3"),0)),"$1","")),INDIRECT("'PSI VC'!"&amp;"A:A"),$A36),0)</f>
        <v>0</v>
      </c>
      <c r="G36" s="203">
        <f t="shared" ref="G36:P36" ca="1" si="132">SUMIFS(INDIRECT("'PSI WM REF'!"&amp;SUBSTITUTE(ADDRESS(1,MATCH(G$2,INDIRECT("'PSI WM REF'!"&amp;"5:5"),0)),"$1","")&amp;":"&amp;SUBSTITUTE(ADDRESS(1,MATCH(G$2,INDIRECT("'PSI WM REF'!"&amp;"5:5"),0)),"$1","")),INDIRECT("'PSI WM REF'!"&amp;"C:C"),$A36,INDIRECT("'PSI WM REF'!"&amp;"U:U"),"1.Requirements (필요량)")+IFERROR(SUMIFS(INDIRECT("'PSI VC'!"&amp;SUBSTITUTE(ADDRESS(1,MATCH(G$2,INDIRECT("'PSI VC'!"&amp;"3:3"),0)),"$1","")&amp;":"&amp;SUBSTITUTE(ADDRESS(1,MATCH(G$2,INDIRECT("'PSI VC'!"&amp;"3:3"),0)),"$1","")),INDIRECT("'PSI VC'!"&amp;"A:A"),$A36),0)</f>
        <v>0</v>
      </c>
      <c r="H36" s="203">
        <f t="shared" ca="1" si="132"/>
        <v>0</v>
      </c>
      <c r="I36" s="203">
        <f t="shared" ca="1" si="132"/>
        <v>0</v>
      </c>
      <c r="J36" s="203">
        <f t="shared" ca="1" si="132"/>
        <v>0</v>
      </c>
      <c r="K36" s="203">
        <f t="shared" ca="1" si="132"/>
        <v>1737</v>
      </c>
      <c r="L36" s="203">
        <f t="shared" ca="1" si="132"/>
        <v>1830</v>
      </c>
      <c r="M36" s="203">
        <f t="shared" ca="1" si="132"/>
        <v>0</v>
      </c>
      <c r="N36" s="203">
        <f t="shared" ca="1" si="132"/>
        <v>0</v>
      </c>
      <c r="O36" s="203">
        <f ca="1">SUMIFS(INDIRECT("'PSI WM REF'!"&amp;SUBSTITUTE(ADDRESS(1,MATCH(O$2,INDIRECT("'PSI WM REF'!"&amp;"5:5"),0)),"$1","")&amp;":"&amp;SUBSTITUTE(ADDRESS(1,MATCH(O$2,INDIRECT("'PSI WM REF'!"&amp;"5:5"),0)),"$1","")),INDIRECT("'PSI WM REF'!"&amp;"C:C"),$A36,INDIRECT("'PSI WM REF'!"&amp;"U:U"),"1.Requirements (필요량)")+IFERROR(SUMIFS(INDIRECT("'PSI VC'!"&amp;SUBSTITUTE(ADDRESS(1,MATCH(O$2,INDIRECT("'PSI VC'!"&amp;"3:3"),0)),"$1","")&amp;":"&amp;SUBSTITUTE(ADDRESS(1,MATCH(O$2,INDIRECT("'PSI VC'!"&amp;"3:3"),0)),"$1","")),INDIRECT("'PSI VC'!"&amp;"A:A"),$A36),0)</f>
        <v>0</v>
      </c>
      <c r="P36" s="203" t="e">
        <f t="shared" ca="1" si="132"/>
        <v>#REF!</v>
      </c>
      <c r="R36" s="203">
        <f ca="1">E36-F36</f>
        <v>1465</v>
      </c>
      <c r="S36" s="203">
        <f ca="1">R36-G36</f>
        <v>1465</v>
      </c>
      <c r="T36" s="203">
        <f t="shared" ref="T36" ca="1" si="133">S36-H36</f>
        <v>1465</v>
      </c>
      <c r="U36" s="203">
        <f t="shared" ref="U36" ca="1" si="134">T36-I36</f>
        <v>1465</v>
      </c>
      <c r="V36" s="203">
        <f t="shared" ref="V36" ca="1" si="135">U36-J36</f>
        <v>1465</v>
      </c>
      <c r="W36" s="203">
        <f t="shared" ref="W36" ca="1" si="136">V36-K36</f>
        <v>-272</v>
      </c>
      <c r="X36" s="203">
        <f t="shared" ref="X36" ca="1" si="137">W36-L36</f>
        <v>-2102</v>
      </c>
      <c r="Y36" s="203">
        <f t="shared" ref="Y36" ca="1" si="138">X36-M36</f>
        <v>-2102</v>
      </c>
      <c r="Z36" s="203">
        <f t="shared" ref="Z36" ca="1" si="139">Y36-N36</f>
        <v>-2102</v>
      </c>
      <c r="AA36" s="203">
        <f t="shared" ref="AA36" ca="1" si="140">Z36-O36</f>
        <v>-2102</v>
      </c>
      <c r="AB36" s="203" t="e">
        <f t="shared" ref="AB36" ca="1" si="141">AA36-P36</f>
        <v>#REF!</v>
      </c>
      <c r="AD36" s="203">
        <f ca="1">IF(R36&gt;0,0,IF(ABS(R36)&gt;F36,F36,ABS(R36)))</f>
        <v>0</v>
      </c>
      <c r="AE36" s="203">
        <f t="shared" ref="AE36" ca="1" si="142">IF(S36&gt;0,0,IF(ABS(S36)&gt;G36,G36,ABS(S36)))</f>
        <v>0</v>
      </c>
      <c r="AF36" s="203">
        <f t="shared" ref="AF36" ca="1" si="143">IF(T36&gt;0,0,IF(ABS(T36)&gt;H36,H36,ABS(T36)))</f>
        <v>0</v>
      </c>
      <c r="AG36" s="203">
        <f t="shared" ref="AG36" ca="1" si="144">IF(U36&gt;0,0,IF(ABS(U36)&gt;I36,I36,ABS(U36)))</f>
        <v>0</v>
      </c>
      <c r="AH36" s="203">
        <f t="shared" ref="AH36" ca="1" si="145">IF(V36&gt;0,0,IF(ABS(V36)&gt;J36,J36,ABS(V36)))</f>
        <v>0</v>
      </c>
      <c r="AI36" s="203">
        <f t="shared" ref="AI36" ca="1" si="146">IF(W36&gt;0,0,IF(ABS(W36)&gt;K36,K36,ABS(W36)))</f>
        <v>272</v>
      </c>
      <c r="AJ36" s="203">
        <f t="shared" ref="AJ36" ca="1" si="147">IF(X36&gt;0,0,IF(ABS(X36)&gt;L36,L36,ABS(X36)))</f>
        <v>1830</v>
      </c>
      <c r="AK36" s="203">
        <f t="shared" ref="AK36" ca="1" si="148">IF(Y36&gt;0,0,IF(ABS(Y36)&gt;M36,M36,ABS(Y36)))</f>
        <v>0</v>
      </c>
      <c r="AL36" s="203">
        <f t="shared" ref="AL36" ca="1" si="149">IF(Z36&gt;0,0,IF(ABS(Z36)&gt;N36,N36,ABS(Z36)))</f>
        <v>0</v>
      </c>
      <c r="AM36" s="203">
        <f t="shared" ref="AM36" ca="1" si="150">IF(AA36&gt;0,0,IF(ABS(AA36)&gt;O36,O36,ABS(AA36)))</f>
        <v>0</v>
      </c>
      <c r="AN36" s="203" t="e">
        <f t="shared" ref="AN36" ca="1" si="151">IF(AB36&gt;0,0,IF(ABS(AB36)&gt;P36,P36,ABS(AB36)))</f>
        <v>#REF!</v>
      </c>
      <c r="AP36" s="199" t="s">
        <v>71</v>
      </c>
      <c r="AQ36" s="205">
        <f t="shared" ca="1" si="17"/>
        <v>1612</v>
      </c>
      <c r="AR36" s="205">
        <f t="shared" ca="1" si="18"/>
        <v>0</v>
      </c>
      <c r="AS36" s="205">
        <f t="shared" ca="1" si="19"/>
        <v>0</v>
      </c>
      <c r="AT36" s="205">
        <f t="shared" ca="1" si="20"/>
        <v>0</v>
      </c>
      <c r="AU36" s="205">
        <f t="shared" ca="1" si="21"/>
        <v>0</v>
      </c>
      <c r="AV36" s="205">
        <f t="shared" ca="1" si="22"/>
        <v>0</v>
      </c>
      <c r="AW36" s="205">
        <f t="shared" ca="1" si="23"/>
        <v>340</v>
      </c>
      <c r="AX36" s="205">
        <f t="shared" ca="1" si="24"/>
        <v>2260</v>
      </c>
      <c r="AY36" s="205">
        <f t="shared" ca="1" si="25"/>
        <v>0</v>
      </c>
      <c r="AZ36" s="205">
        <f t="shared" ca="1" si="26"/>
        <v>0</v>
      </c>
      <c r="BA36" s="205" t="e">
        <f t="shared" ca="1" si="27"/>
        <v>#REF!</v>
      </c>
    </row>
    <row r="37" spans="1:53">
      <c r="A37" s="199" t="s">
        <v>15</v>
      </c>
      <c r="B37" s="143" t="s">
        <v>59</v>
      </c>
      <c r="C37" s="205">
        <v>1</v>
      </c>
      <c r="D37" s="143" t="s">
        <v>412</v>
      </c>
      <c r="AD37" s="201">
        <f t="shared" ref="AD37:AN46" ca="1" si="152">AD$36*$C37</f>
        <v>0</v>
      </c>
      <c r="AE37" s="201">
        <f t="shared" ca="1" si="152"/>
        <v>0</v>
      </c>
      <c r="AF37" s="201">
        <f t="shared" ca="1" si="152"/>
        <v>0</v>
      </c>
      <c r="AG37" s="201">
        <f t="shared" ca="1" si="152"/>
        <v>0</v>
      </c>
      <c r="AH37" s="201">
        <f t="shared" ca="1" si="152"/>
        <v>0</v>
      </c>
      <c r="AI37" s="201">
        <f t="shared" ca="1" si="152"/>
        <v>272</v>
      </c>
      <c r="AJ37" s="201">
        <f t="shared" ca="1" si="152"/>
        <v>1830</v>
      </c>
      <c r="AK37" s="201">
        <f t="shared" ca="1" si="152"/>
        <v>0</v>
      </c>
      <c r="AL37" s="201">
        <f t="shared" ca="1" si="152"/>
        <v>0</v>
      </c>
      <c r="AM37" s="201">
        <f t="shared" ca="1" si="152"/>
        <v>0</v>
      </c>
      <c r="AN37" s="201" t="e">
        <f t="shared" ca="1" si="152"/>
        <v>#REF!</v>
      </c>
      <c r="AP37" s="199" t="s">
        <v>180</v>
      </c>
      <c r="AQ37" s="205">
        <f t="shared" ca="1" si="17"/>
        <v>1612</v>
      </c>
      <c r="AR37" s="205">
        <f t="shared" ca="1" si="18"/>
        <v>0</v>
      </c>
      <c r="AS37" s="205">
        <f t="shared" ca="1" si="19"/>
        <v>0</v>
      </c>
      <c r="AT37" s="205">
        <f t="shared" ca="1" si="20"/>
        <v>0</v>
      </c>
      <c r="AU37" s="205">
        <f t="shared" ca="1" si="21"/>
        <v>0</v>
      </c>
      <c r="AV37" s="205">
        <f t="shared" ca="1" si="22"/>
        <v>0</v>
      </c>
      <c r="AW37" s="205">
        <f t="shared" ca="1" si="23"/>
        <v>1359</v>
      </c>
      <c r="AX37" s="205">
        <f t="shared" ca="1" si="24"/>
        <v>2260</v>
      </c>
      <c r="AY37" s="205">
        <f t="shared" ca="1" si="25"/>
        <v>0</v>
      </c>
      <c r="AZ37" s="205">
        <f t="shared" ca="1" si="26"/>
        <v>0</v>
      </c>
      <c r="BA37" s="205" t="e">
        <f t="shared" ca="1" si="27"/>
        <v>#REF!</v>
      </c>
    </row>
    <row r="38" spans="1:53">
      <c r="A38" s="199" t="s">
        <v>15</v>
      </c>
      <c r="B38" s="143" t="s">
        <v>61</v>
      </c>
      <c r="C38" s="205">
        <v>1</v>
      </c>
      <c r="D38" s="143" t="s">
        <v>412</v>
      </c>
      <c r="AD38" s="201">
        <f t="shared" ca="1" si="152"/>
        <v>0</v>
      </c>
      <c r="AE38" s="201">
        <f t="shared" ca="1" si="152"/>
        <v>0</v>
      </c>
      <c r="AF38" s="201">
        <f t="shared" ca="1" si="152"/>
        <v>0</v>
      </c>
      <c r="AG38" s="201">
        <f t="shared" ca="1" si="152"/>
        <v>0</v>
      </c>
      <c r="AH38" s="201">
        <f t="shared" ca="1" si="152"/>
        <v>0</v>
      </c>
      <c r="AI38" s="201">
        <f t="shared" ca="1" si="152"/>
        <v>272</v>
      </c>
      <c r="AJ38" s="201">
        <f t="shared" ca="1" si="152"/>
        <v>1830</v>
      </c>
      <c r="AK38" s="201">
        <f t="shared" ca="1" si="152"/>
        <v>0</v>
      </c>
      <c r="AL38" s="201">
        <f t="shared" ca="1" si="152"/>
        <v>0</v>
      </c>
      <c r="AM38" s="201">
        <f t="shared" ca="1" si="152"/>
        <v>0</v>
      </c>
      <c r="AN38" s="201" t="e">
        <f t="shared" ca="1" si="152"/>
        <v>#REF!</v>
      </c>
      <c r="AP38" s="199" t="s">
        <v>181</v>
      </c>
      <c r="AQ38" s="205">
        <f t="shared" ca="1" si="17"/>
        <v>1612</v>
      </c>
      <c r="AR38" s="205">
        <f t="shared" ca="1" si="18"/>
        <v>0</v>
      </c>
      <c r="AS38" s="205">
        <f t="shared" ca="1" si="19"/>
        <v>0</v>
      </c>
      <c r="AT38" s="205">
        <f t="shared" ca="1" si="20"/>
        <v>0</v>
      </c>
      <c r="AU38" s="205">
        <f t="shared" ca="1" si="21"/>
        <v>0</v>
      </c>
      <c r="AV38" s="205">
        <f t="shared" ca="1" si="22"/>
        <v>0</v>
      </c>
      <c r="AW38" s="205">
        <f t="shared" ca="1" si="23"/>
        <v>1359</v>
      </c>
      <c r="AX38" s="205">
        <f t="shared" ca="1" si="24"/>
        <v>2260</v>
      </c>
      <c r="AY38" s="205">
        <f t="shared" ca="1" si="25"/>
        <v>0</v>
      </c>
      <c r="AZ38" s="205">
        <f t="shared" ca="1" si="26"/>
        <v>0</v>
      </c>
      <c r="BA38" s="205" t="e">
        <f t="shared" ca="1" si="27"/>
        <v>#REF!</v>
      </c>
    </row>
    <row r="39" spans="1:53">
      <c r="A39" s="199" t="s">
        <v>15</v>
      </c>
      <c r="B39" s="143" t="s">
        <v>191</v>
      </c>
      <c r="C39" s="205">
        <v>1</v>
      </c>
      <c r="D39" s="143" t="s">
        <v>412</v>
      </c>
      <c r="AD39" s="201">
        <f t="shared" ca="1" si="152"/>
        <v>0</v>
      </c>
      <c r="AE39" s="201">
        <f t="shared" ca="1" si="152"/>
        <v>0</v>
      </c>
      <c r="AF39" s="201">
        <f t="shared" ca="1" si="152"/>
        <v>0</v>
      </c>
      <c r="AG39" s="201">
        <f t="shared" ca="1" si="152"/>
        <v>0</v>
      </c>
      <c r="AH39" s="201">
        <f t="shared" ca="1" si="152"/>
        <v>0</v>
      </c>
      <c r="AI39" s="201">
        <f t="shared" ca="1" si="152"/>
        <v>272</v>
      </c>
      <c r="AJ39" s="201">
        <f t="shared" ca="1" si="152"/>
        <v>1830</v>
      </c>
      <c r="AK39" s="201">
        <f t="shared" ca="1" si="152"/>
        <v>0</v>
      </c>
      <c r="AL39" s="201">
        <f t="shared" ca="1" si="152"/>
        <v>0</v>
      </c>
      <c r="AM39" s="201">
        <f t="shared" ca="1" si="152"/>
        <v>0</v>
      </c>
      <c r="AN39" s="201" t="e">
        <f t="shared" ca="1" si="152"/>
        <v>#REF!</v>
      </c>
      <c r="AP39" s="199" t="s">
        <v>407</v>
      </c>
      <c r="AQ39" s="205">
        <f t="shared" ca="1" si="17"/>
        <v>1612</v>
      </c>
      <c r="AR39" s="205">
        <f t="shared" ca="1" si="18"/>
        <v>0</v>
      </c>
      <c r="AS39" s="205">
        <f t="shared" ca="1" si="19"/>
        <v>0</v>
      </c>
      <c r="AT39" s="205">
        <f t="shared" ca="1" si="20"/>
        <v>0</v>
      </c>
      <c r="AU39" s="205">
        <f t="shared" ca="1" si="21"/>
        <v>0</v>
      </c>
      <c r="AV39" s="205">
        <f t="shared" ca="1" si="22"/>
        <v>0</v>
      </c>
      <c r="AW39" s="205">
        <f t="shared" ca="1" si="23"/>
        <v>1359</v>
      </c>
      <c r="AX39" s="205">
        <f t="shared" ca="1" si="24"/>
        <v>2260</v>
      </c>
      <c r="AY39" s="205">
        <f t="shared" ca="1" si="25"/>
        <v>0</v>
      </c>
      <c r="AZ39" s="205">
        <f t="shared" ca="1" si="26"/>
        <v>0</v>
      </c>
      <c r="BA39" s="205" t="e">
        <f t="shared" ca="1" si="27"/>
        <v>#REF!</v>
      </c>
    </row>
    <row r="40" spans="1:53">
      <c r="A40" s="199" t="s">
        <v>15</v>
      </c>
      <c r="B40" s="143" t="s">
        <v>182</v>
      </c>
      <c r="C40" s="205">
        <v>1</v>
      </c>
      <c r="D40" s="143" t="s">
        <v>412</v>
      </c>
      <c r="AD40" s="201">
        <f t="shared" ca="1" si="152"/>
        <v>0</v>
      </c>
      <c r="AE40" s="201">
        <f t="shared" ca="1" si="152"/>
        <v>0</v>
      </c>
      <c r="AF40" s="201">
        <f t="shared" ca="1" si="152"/>
        <v>0</v>
      </c>
      <c r="AG40" s="201">
        <f t="shared" ca="1" si="152"/>
        <v>0</v>
      </c>
      <c r="AH40" s="201">
        <f t="shared" ca="1" si="152"/>
        <v>0</v>
      </c>
      <c r="AI40" s="201">
        <f t="shared" ca="1" si="152"/>
        <v>272</v>
      </c>
      <c r="AJ40" s="201">
        <f t="shared" ca="1" si="152"/>
        <v>1830</v>
      </c>
      <c r="AK40" s="201">
        <f t="shared" ca="1" si="152"/>
        <v>0</v>
      </c>
      <c r="AL40" s="201">
        <f t="shared" ca="1" si="152"/>
        <v>0</v>
      </c>
      <c r="AM40" s="201">
        <f t="shared" ca="1" si="152"/>
        <v>0</v>
      </c>
      <c r="AN40" s="201" t="e">
        <f t="shared" ca="1" si="152"/>
        <v>#REF!</v>
      </c>
      <c r="AP40" s="199" t="s">
        <v>247</v>
      </c>
      <c r="AQ40" s="205">
        <f t="shared" ca="1" si="17"/>
        <v>1612</v>
      </c>
      <c r="AR40" s="205">
        <f t="shared" ca="1" si="18"/>
        <v>0</v>
      </c>
      <c r="AS40" s="205">
        <f t="shared" ca="1" si="19"/>
        <v>0</v>
      </c>
      <c r="AT40" s="205">
        <f t="shared" ca="1" si="20"/>
        <v>0</v>
      </c>
      <c r="AU40" s="205">
        <f t="shared" ca="1" si="21"/>
        <v>0</v>
      </c>
      <c r="AV40" s="205">
        <f t="shared" ca="1" si="22"/>
        <v>0</v>
      </c>
      <c r="AW40" s="205">
        <f t="shared" ca="1" si="23"/>
        <v>1359</v>
      </c>
      <c r="AX40" s="205">
        <f t="shared" ca="1" si="24"/>
        <v>2260</v>
      </c>
      <c r="AY40" s="205">
        <f t="shared" ca="1" si="25"/>
        <v>0</v>
      </c>
      <c r="AZ40" s="205">
        <f t="shared" ca="1" si="26"/>
        <v>0</v>
      </c>
      <c r="BA40" s="205" t="e">
        <f t="shared" ca="1" si="27"/>
        <v>#REF!</v>
      </c>
    </row>
    <row r="41" spans="1:53">
      <c r="A41" s="199" t="s">
        <v>15</v>
      </c>
      <c r="B41" s="143" t="s">
        <v>220</v>
      </c>
      <c r="C41" s="205">
        <v>1</v>
      </c>
      <c r="D41" s="143" t="s">
        <v>412</v>
      </c>
      <c r="AD41" s="201">
        <f t="shared" ca="1" si="152"/>
        <v>0</v>
      </c>
      <c r="AE41" s="201">
        <f t="shared" ca="1" si="152"/>
        <v>0</v>
      </c>
      <c r="AF41" s="201">
        <f t="shared" ca="1" si="152"/>
        <v>0</v>
      </c>
      <c r="AG41" s="201">
        <f t="shared" ca="1" si="152"/>
        <v>0</v>
      </c>
      <c r="AH41" s="201">
        <f t="shared" ca="1" si="152"/>
        <v>0</v>
      </c>
      <c r="AI41" s="201">
        <f t="shared" ca="1" si="152"/>
        <v>272</v>
      </c>
      <c r="AJ41" s="201">
        <f t="shared" ca="1" si="152"/>
        <v>1830</v>
      </c>
      <c r="AK41" s="201">
        <f t="shared" ca="1" si="152"/>
        <v>0</v>
      </c>
      <c r="AL41" s="201">
        <f t="shared" ca="1" si="152"/>
        <v>0</v>
      </c>
      <c r="AM41" s="201">
        <f t="shared" ca="1" si="152"/>
        <v>0</v>
      </c>
      <c r="AN41" s="201" t="e">
        <f t="shared" ca="1" si="152"/>
        <v>#REF!</v>
      </c>
      <c r="AP41" s="199" t="s">
        <v>186</v>
      </c>
      <c r="AQ41" s="205">
        <f t="shared" ca="1" si="17"/>
        <v>1612</v>
      </c>
      <c r="AR41" s="205">
        <f t="shared" ca="1" si="18"/>
        <v>0</v>
      </c>
      <c r="AS41" s="205">
        <f t="shared" ca="1" si="19"/>
        <v>0</v>
      </c>
      <c r="AT41" s="205">
        <f t="shared" ca="1" si="20"/>
        <v>0</v>
      </c>
      <c r="AU41" s="205">
        <f t="shared" ca="1" si="21"/>
        <v>0</v>
      </c>
      <c r="AV41" s="205">
        <f t="shared" ca="1" si="22"/>
        <v>0</v>
      </c>
      <c r="AW41" s="205">
        <f t="shared" ca="1" si="23"/>
        <v>1359</v>
      </c>
      <c r="AX41" s="205">
        <f t="shared" ca="1" si="24"/>
        <v>2260</v>
      </c>
      <c r="AY41" s="205">
        <f t="shared" ca="1" si="25"/>
        <v>0</v>
      </c>
      <c r="AZ41" s="205">
        <f t="shared" ca="1" si="26"/>
        <v>0</v>
      </c>
      <c r="BA41" s="205" t="e">
        <f t="shared" ca="1" si="27"/>
        <v>#REF!</v>
      </c>
    </row>
    <row r="42" spans="1:53">
      <c r="A42" s="199" t="s">
        <v>15</v>
      </c>
      <c r="B42" s="143" t="s">
        <v>413</v>
      </c>
      <c r="C42" s="205">
        <v>1</v>
      </c>
      <c r="D42" s="143" t="s">
        <v>412</v>
      </c>
      <c r="AD42" s="201">
        <f t="shared" ca="1" si="152"/>
        <v>0</v>
      </c>
      <c r="AE42" s="201">
        <f t="shared" ca="1" si="152"/>
        <v>0</v>
      </c>
      <c r="AF42" s="201">
        <f t="shared" ca="1" si="152"/>
        <v>0</v>
      </c>
      <c r="AG42" s="201">
        <f t="shared" ca="1" si="152"/>
        <v>0</v>
      </c>
      <c r="AH42" s="201">
        <f t="shared" ca="1" si="152"/>
        <v>0</v>
      </c>
      <c r="AI42" s="201">
        <f t="shared" ca="1" si="152"/>
        <v>272</v>
      </c>
      <c r="AJ42" s="201">
        <f t="shared" ca="1" si="152"/>
        <v>1830</v>
      </c>
      <c r="AK42" s="201">
        <f t="shared" ca="1" si="152"/>
        <v>0</v>
      </c>
      <c r="AL42" s="201">
        <f t="shared" ca="1" si="152"/>
        <v>0</v>
      </c>
      <c r="AM42" s="201">
        <f t="shared" ca="1" si="152"/>
        <v>0</v>
      </c>
      <c r="AN42" s="201" t="e">
        <f t="shared" ca="1" si="152"/>
        <v>#REF!</v>
      </c>
      <c r="AP42" s="199" t="s">
        <v>219</v>
      </c>
      <c r="AQ42" s="205">
        <f t="shared" ca="1" si="17"/>
        <v>0</v>
      </c>
      <c r="AR42" s="205">
        <f t="shared" ca="1" si="18"/>
        <v>0</v>
      </c>
      <c r="AS42" s="205">
        <f t="shared" ca="1" si="19"/>
        <v>0</v>
      </c>
      <c r="AT42" s="205">
        <f t="shared" ca="1" si="20"/>
        <v>0</v>
      </c>
      <c r="AU42" s="205">
        <f t="shared" ca="1" si="21"/>
        <v>0</v>
      </c>
      <c r="AV42" s="205">
        <f t="shared" ca="1" si="22"/>
        <v>0</v>
      </c>
      <c r="AW42" s="205">
        <f t="shared" ca="1" si="23"/>
        <v>0</v>
      </c>
      <c r="AX42" s="205">
        <f t="shared" ca="1" si="24"/>
        <v>0</v>
      </c>
      <c r="AY42" s="205">
        <f t="shared" ca="1" si="25"/>
        <v>0</v>
      </c>
      <c r="AZ42" s="205">
        <f t="shared" ca="1" si="26"/>
        <v>0</v>
      </c>
      <c r="BA42" s="205" t="e">
        <f t="shared" ca="1" si="27"/>
        <v>#REF!</v>
      </c>
    </row>
    <row r="43" spans="1:53">
      <c r="A43" s="199" t="s">
        <v>15</v>
      </c>
      <c r="B43" s="143" t="s">
        <v>526</v>
      </c>
      <c r="C43" s="205">
        <v>1</v>
      </c>
      <c r="D43" s="143" t="s">
        <v>412</v>
      </c>
      <c r="AD43" s="201">
        <f t="shared" ca="1" si="152"/>
        <v>0</v>
      </c>
      <c r="AE43" s="201">
        <f t="shared" ca="1" si="152"/>
        <v>0</v>
      </c>
      <c r="AF43" s="201">
        <f t="shared" ca="1" si="152"/>
        <v>0</v>
      </c>
      <c r="AG43" s="201">
        <f t="shared" ca="1" si="152"/>
        <v>0</v>
      </c>
      <c r="AH43" s="201">
        <f t="shared" ca="1" si="152"/>
        <v>0</v>
      </c>
      <c r="AI43" s="201">
        <f t="shared" ca="1" si="152"/>
        <v>272</v>
      </c>
      <c r="AJ43" s="201">
        <f t="shared" ca="1" si="152"/>
        <v>1830</v>
      </c>
      <c r="AK43" s="201">
        <f t="shared" ca="1" si="152"/>
        <v>0</v>
      </c>
      <c r="AL43" s="201">
        <f t="shared" ca="1" si="152"/>
        <v>0</v>
      </c>
      <c r="AM43" s="201">
        <f t="shared" ca="1" si="152"/>
        <v>0</v>
      </c>
      <c r="AN43" s="201" t="e">
        <f t="shared" ca="1" si="152"/>
        <v>#REF!</v>
      </c>
      <c r="AP43" s="199" t="s">
        <v>188</v>
      </c>
      <c r="AQ43" s="205">
        <f t="shared" ca="1" si="17"/>
        <v>0</v>
      </c>
      <c r="AR43" s="205">
        <f t="shared" ca="1" si="18"/>
        <v>0</v>
      </c>
      <c r="AS43" s="205">
        <f t="shared" ca="1" si="19"/>
        <v>0</v>
      </c>
      <c r="AT43" s="205">
        <f t="shared" ca="1" si="20"/>
        <v>0</v>
      </c>
      <c r="AU43" s="205">
        <f t="shared" ca="1" si="21"/>
        <v>0</v>
      </c>
      <c r="AV43" s="205">
        <f t="shared" ca="1" si="22"/>
        <v>0</v>
      </c>
      <c r="AW43" s="205">
        <f t="shared" ca="1" si="23"/>
        <v>0</v>
      </c>
      <c r="AX43" s="205">
        <f t="shared" ca="1" si="24"/>
        <v>0</v>
      </c>
      <c r="AY43" s="205">
        <f t="shared" ca="1" si="25"/>
        <v>0</v>
      </c>
      <c r="AZ43" s="205">
        <f t="shared" ca="1" si="26"/>
        <v>0</v>
      </c>
      <c r="BA43" s="205" t="e">
        <f t="shared" ca="1" si="27"/>
        <v>#REF!</v>
      </c>
    </row>
    <row r="44" spans="1:53">
      <c r="A44" s="199" t="s">
        <v>15</v>
      </c>
      <c r="B44" s="143" t="s">
        <v>173</v>
      </c>
      <c r="C44" s="205">
        <v>1</v>
      </c>
      <c r="D44" s="143" t="s">
        <v>412</v>
      </c>
      <c r="AD44" s="201">
        <f t="shared" ca="1" si="152"/>
        <v>0</v>
      </c>
      <c r="AE44" s="201">
        <f t="shared" ca="1" si="152"/>
        <v>0</v>
      </c>
      <c r="AF44" s="201">
        <f t="shared" ca="1" si="152"/>
        <v>0</v>
      </c>
      <c r="AG44" s="201">
        <f t="shared" ca="1" si="152"/>
        <v>0</v>
      </c>
      <c r="AH44" s="201">
        <f t="shared" ca="1" si="152"/>
        <v>0</v>
      </c>
      <c r="AI44" s="201">
        <f t="shared" ca="1" si="152"/>
        <v>272</v>
      </c>
      <c r="AJ44" s="201">
        <f t="shared" ca="1" si="152"/>
        <v>1830</v>
      </c>
      <c r="AK44" s="201">
        <f t="shared" ca="1" si="152"/>
        <v>0</v>
      </c>
      <c r="AL44" s="201">
        <f t="shared" ca="1" si="152"/>
        <v>0</v>
      </c>
      <c r="AM44" s="201">
        <f t="shared" ca="1" si="152"/>
        <v>0</v>
      </c>
      <c r="AN44" s="201" t="e">
        <f t="shared" ca="1" si="152"/>
        <v>#REF!</v>
      </c>
      <c r="AP44" s="199" t="s">
        <v>66</v>
      </c>
      <c r="AQ44" s="205">
        <f t="shared" ca="1" si="17"/>
        <v>1612</v>
      </c>
      <c r="AR44" s="205">
        <f t="shared" ca="1" si="18"/>
        <v>0</v>
      </c>
      <c r="AS44" s="205">
        <f t="shared" ca="1" si="19"/>
        <v>0</v>
      </c>
      <c r="AT44" s="205">
        <f t="shared" ca="1" si="20"/>
        <v>0</v>
      </c>
      <c r="AU44" s="205">
        <f t="shared" ca="1" si="21"/>
        <v>0</v>
      </c>
      <c r="AV44" s="205">
        <f t="shared" ca="1" si="22"/>
        <v>0</v>
      </c>
      <c r="AW44" s="205">
        <f t="shared" ca="1" si="23"/>
        <v>1359</v>
      </c>
      <c r="AX44" s="205">
        <f t="shared" ca="1" si="24"/>
        <v>2260</v>
      </c>
      <c r="AY44" s="205">
        <f t="shared" ca="1" si="25"/>
        <v>0</v>
      </c>
      <c r="AZ44" s="205">
        <f t="shared" ca="1" si="26"/>
        <v>0</v>
      </c>
      <c r="BA44" s="205" t="e">
        <f t="shared" ca="1" si="27"/>
        <v>#REF!</v>
      </c>
    </row>
    <row r="45" spans="1:53">
      <c r="A45" s="199" t="s">
        <v>15</v>
      </c>
      <c r="B45" s="143" t="s">
        <v>183</v>
      </c>
      <c r="C45" s="205">
        <v>1</v>
      </c>
      <c r="D45" s="143" t="s">
        <v>412</v>
      </c>
      <c r="AD45" s="201">
        <f t="shared" ca="1" si="152"/>
        <v>0</v>
      </c>
      <c r="AE45" s="201">
        <f t="shared" ca="1" si="152"/>
        <v>0</v>
      </c>
      <c r="AF45" s="201">
        <f t="shared" ca="1" si="152"/>
        <v>0</v>
      </c>
      <c r="AG45" s="201">
        <f t="shared" ca="1" si="152"/>
        <v>0</v>
      </c>
      <c r="AH45" s="201">
        <f t="shared" ca="1" si="152"/>
        <v>0</v>
      </c>
      <c r="AI45" s="201">
        <f t="shared" ca="1" si="152"/>
        <v>272</v>
      </c>
      <c r="AJ45" s="201">
        <f t="shared" ca="1" si="152"/>
        <v>1830</v>
      </c>
      <c r="AK45" s="201">
        <f t="shared" ca="1" si="152"/>
        <v>0</v>
      </c>
      <c r="AL45" s="201">
        <f t="shared" ca="1" si="152"/>
        <v>0</v>
      </c>
      <c r="AM45" s="201">
        <f t="shared" ca="1" si="152"/>
        <v>0</v>
      </c>
      <c r="AN45" s="201" t="e">
        <f t="shared" ca="1" si="152"/>
        <v>#REF!</v>
      </c>
      <c r="AP45" s="199" t="s">
        <v>67</v>
      </c>
      <c r="AQ45" s="205">
        <f t="shared" ca="1" si="17"/>
        <v>194</v>
      </c>
      <c r="AR45" s="205">
        <f t="shared" ca="1" si="18"/>
        <v>0</v>
      </c>
      <c r="AS45" s="205">
        <f t="shared" ca="1" si="19"/>
        <v>0</v>
      </c>
      <c r="AT45" s="205">
        <f t="shared" ca="1" si="20"/>
        <v>0</v>
      </c>
      <c r="AU45" s="205">
        <f t="shared" ca="1" si="21"/>
        <v>0</v>
      </c>
      <c r="AV45" s="205">
        <f t="shared" ca="1" si="22"/>
        <v>300</v>
      </c>
      <c r="AW45" s="205">
        <f t="shared" ca="1" si="23"/>
        <v>1050</v>
      </c>
      <c r="AX45" s="205">
        <f t="shared" ca="1" si="24"/>
        <v>650</v>
      </c>
      <c r="AY45" s="205">
        <f t="shared" ca="1" si="25"/>
        <v>0</v>
      </c>
      <c r="AZ45" s="205">
        <f t="shared" ca="1" si="26"/>
        <v>0</v>
      </c>
      <c r="BA45" s="205" t="e">
        <f t="shared" ca="1" si="27"/>
        <v>#REF!</v>
      </c>
    </row>
    <row r="46" spans="1:53">
      <c r="A46" s="199" t="s">
        <v>15</v>
      </c>
      <c r="B46" s="143" t="s">
        <v>179</v>
      </c>
      <c r="C46" s="205">
        <v>1</v>
      </c>
      <c r="D46" s="143" t="s">
        <v>412</v>
      </c>
      <c r="AD46" s="201">
        <f t="shared" ca="1" si="152"/>
        <v>0</v>
      </c>
      <c r="AE46" s="201">
        <f t="shared" ca="1" si="152"/>
        <v>0</v>
      </c>
      <c r="AF46" s="201">
        <f t="shared" ca="1" si="152"/>
        <v>0</v>
      </c>
      <c r="AG46" s="201">
        <f t="shared" ca="1" si="152"/>
        <v>0</v>
      </c>
      <c r="AH46" s="201">
        <f t="shared" ca="1" si="152"/>
        <v>0</v>
      </c>
      <c r="AI46" s="201">
        <f t="shared" ca="1" si="152"/>
        <v>272</v>
      </c>
      <c r="AJ46" s="201">
        <f t="shared" ca="1" si="152"/>
        <v>1830</v>
      </c>
      <c r="AK46" s="201">
        <f t="shared" ca="1" si="152"/>
        <v>0</v>
      </c>
      <c r="AL46" s="201">
        <f t="shared" ca="1" si="152"/>
        <v>0</v>
      </c>
      <c r="AM46" s="201">
        <f t="shared" ca="1" si="152"/>
        <v>0</v>
      </c>
      <c r="AN46" s="201" t="e">
        <f t="shared" ca="1" si="152"/>
        <v>#REF!</v>
      </c>
      <c r="AP46" s="199" t="s">
        <v>58</v>
      </c>
      <c r="AQ46" s="205">
        <f t="shared" ca="1" si="17"/>
        <v>194</v>
      </c>
      <c r="AR46" s="205">
        <f t="shared" ca="1" si="18"/>
        <v>0</v>
      </c>
      <c r="AS46" s="205">
        <f t="shared" ca="1" si="19"/>
        <v>0</v>
      </c>
      <c r="AT46" s="205">
        <f t="shared" ca="1" si="20"/>
        <v>0</v>
      </c>
      <c r="AU46" s="205">
        <f t="shared" ca="1" si="21"/>
        <v>0</v>
      </c>
      <c r="AV46" s="205">
        <f t="shared" ca="1" si="22"/>
        <v>300</v>
      </c>
      <c r="AW46" s="205">
        <f t="shared" ca="1" si="23"/>
        <v>1050</v>
      </c>
      <c r="AX46" s="205">
        <f t="shared" ca="1" si="24"/>
        <v>683</v>
      </c>
      <c r="AY46" s="205">
        <f t="shared" ca="1" si="25"/>
        <v>0</v>
      </c>
      <c r="AZ46" s="205">
        <f t="shared" ca="1" si="26"/>
        <v>0</v>
      </c>
      <c r="BA46" s="205" t="e">
        <f t="shared" ca="1" si="27"/>
        <v>#REF!</v>
      </c>
    </row>
    <row r="47" spans="1:53">
      <c r="A47" s="202" t="s">
        <v>56</v>
      </c>
      <c r="B47" s="202" t="s">
        <v>56</v>
      </c>
      <c r="C47" s="204">
        <v>1</v>
      </c>
      <c r="D47" s="202" t="s">
        <v>412</v>
      </c>
      <c r="E47" s="204">
        <f>SUMIFS(Stock!C:C,Stock!B:B,'Assy PSI Shortage'!B47)</f>
        <v>73</v>
      </c>
      <c r="F47" s="203">
        <f ca="1">SUMIFS(INDIRECT("'PSI WM REF'!"&amp;SUBSTITUTE(ADDRESS(1,MATCH(F$2,INDIRECT("'PSI WM REF'!"&amp;"5:5"),0)),"$1","")&amp;":"&amp;SUBSTITUTE(ADDRESS(1,MATCH(F$2,INDIRECT("'PSI WM REF'!"&amp;"5:5"),0)),"$1","")),INDIRECT("'PSI WM REF'!"&amp;"C:C"),$A47,INDIRECT("'PSI WM REF'!"&amp;"U:U"),"1.Requirements (필요량)")+IFERROR(SUMIFS(INDIRECT("'PSI VC'!"&amp;SUBSTITUTE(ADDRESS(1,MATCH(F$2,INDIRECT("'PSI VC'!"&amp;"3:3"),0)),"$1","")&amp;":"&amp;SUBSTITUTE(ADDRESS(1,MATCH(F$2,INDIRECT("'PSI VC'!"&amp;"3:3"),0)),"$1","")),INDIRECT("'PSI VC'!"&amp;"A:A"),$A47),0)</f>
        <v>190</v>
      </c>
      <c r="G47" s="203">
        <f t="shared" ref="G47:P47" ca="1" si="153">SUMIFS(INDIRECT("'PSI WM REF'!"&amp;SUBSTITUTE(ADDRESS(1,MATCH(G$2,INDIRECT("'PSI WM REF'!"&amp;"5:5"),0)),"$1","")&amp;":"&amp;SUBSTITUTE(ADDRESS(1,MATCH(G$2,INDIRECT("'PSI WM REF'!"&amp;"5:5"),0)),"$1","")),INDIRECT("'PSI WM REF'!"&amp;"C:C"),$A47,INDIRECT("'PSI WM REF'!"&amp;"U:U"),"1.Requirements (필요량)")+IFERROR(SUMIFS(INDIRECT("'PSI VC'!"&amp;SUBSTITUTE(ADDRESS(1,MATCH(G$2,INDIRECT("'PSI VC'!"&amp;"3:3"),0)),"$1","")&amp;":"&amp;SUBSTITUTE(ADDRESS(1,MATCH(G$2,INDIRECT("'PSI VC'!"&amp;"3:3"),0)),"$1","")),INDIRECT("'PSI VC'!"&amp;"A:A"),$A47),0)</f>
        <v>0</v>
      </c>
      <c r="H47" s="203">
        <f t="shared" ca="1" si="153"/>
        <v>0</v>
      </c>
      <c r="I47" s="203">
        <f t="shared" ca="1" si="153"/>
        <v>0</v>
      </c>
      <c r="J47" s="203">
        <f t="shared" ca="1" si="153"/>
        <v>0</v>
      </c>
      <c r="K47" s="203">
        <f t="shared" ca="1" si="153"/>
        <v>150</v>
      </c>
      <c r="L47" s="203">
        <f t="shared" ca="1" si="153"/>
        <v>150</v>
      </c>
      <c r="M47" s="203">
        <f t="shared" ca="1" si="153"/>
        <v>0</v>
      </c>
      <c r="N47" s="203">
        <f t="shared" ca="1" si="153"/>
        <v>0</v>
      </c>
      <c r="O47" s="203">
        <f ca="1">SUMIFS(INDIRECT("'PSI WM REF'!"&amp;SUBSTITUTE(ADDRESS(1,MATCH(O$2,INDIRECT("'PSI WM REF'!"&amp;"5:5"),0)),"$1","")&amp;":"&amp;SUBSTITUTE(ADDRESS(1,MATCH(O$2,INDIRECT("'PSI WM REF'!"&amp;"5:5"),0)),"$1","")),INDIRECT("'PSI WM REF'!"&amp;"C:C"),$A47,INDIRECT("'PSI WM REF'!"&amp;"U:U"),"1.Requirements (필요량)")+IFERROR(SUMIFS(INDIRECT("'PSI VC'!"&amp;SUBSTITUTE(ADDRESS(1,MATCH(O$2,INDIRECT("'PSI VC'!"&amp;"3:3"),0)),"$1","")&amp;":"&amp;SUBSTITUTE(ADDRESS(1,MATCH(O$2,INDIRECT("'PSI VC'!"&amp;"3:3"),0)),"$1","")),INDIRECT("'PSI VC'!"&amp;"A:A"),$A47),0)</f>
        <v>0</v>
      </c>
      <c r="P47" s="203" t="e">
        <f t="shared" ca="1" si="153"/>
        <v>#REF!</v>
      </c>
      <c r="R47" s="203">
        <f ca="1">E47-F47</f>
        <v>-117</v>
      </c>
      <c r="S47" s="203">
        <f ca="1">R47-G47</f>
        <v>-117</v>
      </c>
      <c r="T47" s="203">
        <f t="shared" ref="T47" ca="1" si="154">S47-H47</f>
        <v>-117</v>
      </c>
      <c r="U47" s="203">
        <f t="shared" ref="U47" ca="1" si="155">T47-I47</f>
        <v>-117</v>
      </c>
      <c r="V47" s="203">
        <f t="shared" ref="V47" ca="1" si="156">U47-J47</f>
        <v>-117</v>
      </c>
      <c r="W47" s="203">
        <f t="shared" ref="W47" ca="1" si="157">V47-K47</f>
        <v>-267</v>
      </c>
      <c r="X47" s="203">
        <f t="shared" ref="X47" ca="1" si="158">W47-L47</f>
        <v>-417</v>
      </c>
      <c r="Y47" s="203">
        <f t="shared" ref="Y47" ca="1" si="159">X47-M47</f>
        <v>-417</v>
      </c>
      <c r="Z47" s="203">
        <f t="shared" ref="Z47" ca="1" si="160">Y47-N47</f>
        <v>-417</v>
      </c>
      <c r="AA47" s="203">
        <f t="shared" ref="AA47" ca="1" si="161">Z47-O47</f>
        <v>-417</v>
      </c>
      <c r="AB47" s="203" t="e">
        <f t="shared" ref="AB47" ca="1" si="162">AA47-P47</f>
        <v>#REF!</v>
      </c>
      <c r="AD47" s="203">
        <f ca="1">IF(R47&gt;0,0,IF(ABS(R47)&gt;F47,F47,ABS(R47)))</f>
        <v>117</v>
      </c>
      <c r="AE47" s="203">
        <f t="shared" ref="AE47" ca="1" si="163">IF(S47&gt;0,0,IF(ABS(S47)&gt;G47,G47,ABS(S47)))</f>
        <v>0</v>
      </c>
      <c r="AF47" s="203">
        <f t="shared" ref="AF47" ca="1" si="164">IF(T47&gt;0,0,IF(ABS(T47)&gt;H47,H47,ABS(T47)))</f>
        <v>0</v>
      </c>
      <c r="AG47" s="203">
        <f t="shared" ref="AG47" ca="1" si="165">IF(U47&gt;0,0,IF(ABS(U47)&gt;I47,I47,ABS(U47)))</f>
        <v>0</v>
      </c>
      <c r="AH47" s="203">
        <f t="shared" ref="AH47" ca="1" si="166">IF(V47&gt;0,0,IF(ABS(V47)&gt;J47,J47,ABS(V47)))</f>
        <v>0</v>
      </c>
      <c r="AI47" s="203">
        <f t="shared" ref="AI47" ca="1" si="167">IF(W47&gt;0,0,IF(ABS(W47)&gt;K47,K47,ABS(W47)))</f>
        <v>150</v>
      </c>
      <c r="AJ47" s="203">
        <f t="shared" ref="AJ47" ca="1" si="168">IF(X47&gt;0,0,IF(ABS(X47)&gt;L47,L47,ABS(X47)))</f>
        <v>150</v>
      </c>
      <c r="AK47" s="203">
        <f t="shared" ref="AK47" ca="1" si="169">IF(Y47&gt;0,0,IF(ABS(Y47)&gt;M47,M47,ABS(Y47)))</f>
        <v>0</v>
      </c>
      <c r="AL47" s="203">
        <f t="shared" ref="AL47" ca="1" si="170">IF(Z47&gt;0,0,IF(ABS(Z47)&gt;N47,N47,ABS(Z47)))</f>
        <v>0</v>
      </c>
      <c r="AM47" s="203">
        <f t="shared" ref="AM47" ca="1" si="171">IF(AA47&gt;0,0,IF(ABS(AA47)&gt;O47,O47,ABS(AA47)))</f>
        <v>0</v>
      </c>
      <c r="AN47" s="203" t="e">
        <f t="shared" ref="AN47" ca="1" si="172">IF(AB47&gt;0,0,IF(ABS(AB47)&gt;P47,P47,ABS(AB47)))</f>
        <v>#REF!</v>
      </c>
      <c r="AP47" s="199" t="s">
        <v>70</v>
      </c>
      <c r="AQ47" s="205">
        <f t="shared" ca="1" si="17"/>
        <v>0</v>
      </c>
      <c r="AR47" s="205">
        <f t="shared" ca="1" si="18"/>
        <v>0</v>
      </c>
      <c r="AS47" s="205">
        <f t="shared" ca="1" si="19"/>
        <v>0</v>
      </c>
      <c r="AT47" s="205">
        <f t="shared" ca="1" si="20"/>
        <v>0</v>
      </c>
      <c r="AU47" s="205">
        <f t="shared" ca="1" si="21"/>
        <v>0</v>
      </c>
      <c r="AV47" s="205">
        <f t="shared" ca="1" si="22"/>
        <v>0</v>
      </c>
      <c r="AW47" s="205">
        <f t="shared" ca="1" si="23"/>
        <v>0</v>
      </c>
      <c r="AX47" s="205">
        <f t="shared" ca="1" si="24"/>
        <v>33</v>
      </c>
      <c r="AY47" s="205">
        <f t="shared" ca="1" si="25"/>
        <v>0</v>
      </c>
      <c r="AZ47" s="205">
        <f t="shared" ca="1" si="26"/>
        <v>0</v>
      </c>
      <c r="BA47" s="205" t="e">
        <f t="shared" ca="1" si="27"/>
        <v>#REF!</v>
      </c>
    </row>
    <row r="48" spans="1:53">
      <c r="A48" s="199" t="s">
        <v>56</v>
      </c>
      <c r="B48" s="143" t="s">
        <v>59</v>
      </c>
      <c r="C48" s="205">
        <v>1</v>
      </c>
      <c r="D48" s="143" t="s">
        <v>412</v>
      </c>
      <c r="AD48" s="201">
        <f t="shared" ref="AD48:AN57" ca="1" si="173">AD$47*$C48</f>
        <v>117</v>
      </c>
      <c r="AE48" s="201">
        <f t="shared" ca="1" si="173"/>
        <v>0</v>
      </c>
      <c r="AF48" s="201">
        <f t="shared" ca="1" si="173"/>
        <v>0</v>
      </c>
      <c r="AG48" s="201">
        <f t="shared" ca="1" si="173"/>
        <v>0</v>
      </c>
      <c r="AH48" s="201">
        <f t="shared" ca="1" si="173"/>
        <v>0</v>
      </c>
      <c r="AI48" s="201">
        <f t="shared" ca="1" si="173"/>
        <v>150</v>
      </c>
      <c r="AJ48" s="201">
        <f t="shared" ca="1" si="173"/>
        <v>150</v>
      </c>
      <c r="AK48" s="201">
        <f t="shared" ca="1" si="173"/>
        <v>0</v>
      </c>
      <c r="AL48" s="201">
        <f t="shared" ca="1" si="173"/>
        <v>0</v>
      </c>
      <c r="AM48" s="201">
        <f t="shared" ca="1" si="173"/>
        <v>0</v>
      </c>
      <c r="AN48" s="201" t="e">
        <f t="shared" ca="1" si="173"/>
        <v>#REF!</v>
      </c>
      <c r="AP48" s="199" t="s">
        <v>48</v>
      </c>
      <c r="AQ48" s="205">
        <f t="shared" ca="1" si="17"/>
        <v>0</v>
      </c>
      <c r="AR48" s="205">
        <f t="shared" ca="1" si="18"/>
        <v>0</v>
      </c>
      <c r="AS48" s="205">
        <f t="shared" ca="1" si="19"/>
        <v>0</v>
      </c>
      <c r="AT48" s="205">
        <f t="shared" ca="1" si="20"/>
        <v>0</v>
      </c>
      <c r="AU48" s="205">
        <f t="shared" ca="1" si="21"/>
        <v>0</v>
      </c>
      <c r="AV48" s="205">
        <f t="shared" ca="1" si="22"/>
        <v>0</v>
      </c>
      <c r="AW48" s="205">
        <f t="shared" ca="1" si="23"/>
        <v>0</v>
      </c>
      <c r="AX48" s="205">
        <f t="shared" ca="1" si="24"/>
        <v>0</v>
      </c>
      <c r="AY48" s="205">
        <f t="shared" ca="1" si="25"/>
        <v>0</v>
      </c>
      <c r="AZ48" s="205">
        <f t="shared" ca="1" si="26"/>
        <v>0</v>
      </c>
      <c r="BA48" s="205" t="e">
        <f t="shared" ca="1" si="27"/>
        <v>#REF!</v>
      </c>
    </row>
    <row r="49" spans="1:53">
      <c r="A49" s="199" t="s">
        <v>56</v>
      </c>
      <c r="B49" s="143" t="s">
        <v>61</v>
      </c>
      <c r="C49" s="205">
        <v>1</v>
      </c>
      <c r="D49" s="143" t="s">
        <v>412</v>
      </c>
      <c r="AD49" s="201">
        <f t="shared" ca="1" si="173"/>
        <v>117</v>
      </c>
      <c r="AE49" s="201">
        <f t="shared" ca="1" si="173"/>
        <v>0</v>
      </c>
      <c r="AF49" s="201">
        <f t="shared" ca="1" si="173"/>
        <v>0</v>
      </c>
      <c r="AG49" s="201">
        <f t="shared" ca="1" si="173"/>
        <v>0</v>
      </c>
      <c r="AH49" s="201">
        <f t="shared" ca="1" si="173"/>
        <v>0</v>
      </c>
      <c r="AI49" s="201">
        <f t="shared" ca="1" si="173"/>
        <v>150</v>
      </c>
      <c r="AJ49" s="201">
        <f t="shared" ca="1" si="173"/>
        <v>150</v>
      </c>
      <c r="AK49" s="201">
        <f t="shared" ca="1" si="173"/>
        <v>0</v>
      </c>
      <c r="AL49" s="201">
        <f t="shared" ca="1" si="173"/>
        <v>0</v>
      </c>
      <c r="AM49" s="201">
        <f t="shared" ca="1" si="173"/>
        <v>0</v>
      </c>
      <c r="AN49" s="201" t="e">
        <f t="shared" ca="1" si="173"/>
        <v>#REF!</v>
      </c>
      <c r="AP49" s="199" t="s">
        <v>69</v>
      </c>
      <c r="AQ49" s="205">
        <f t="shared" ca="1" si="17"/>
        <v>0</v>
      </c>
      <c r="AR49" s="205">
        <f t="shared" ca="1" si="18"/>
        <v>0</v>
      </c>
      <c r="AS49" s="205">
        <f t="shared" ca="1" si="19"/>
        <v>0</v>
      </c>
      <c r="AT49" s="205">
        <f t="shared" ca="1" si="20"/>
        <v>0</v>
      </c>
      <c r="AU49" s="205">
        <f t="shared" ca="1" si="21"/>
        <v>0</v>
      </c>
      <c r="AV49" s="205">
        <f t="shared" ca="1" si="22"/>
        <v>0</v>
      </c>
      <c r="AW49" s="205">
        <f t="shared" ca="1" si="23"/>
        <v>0</v>
      </c>
      <c r="AX49" s="205">
        <f t="shared" ca="1" si="24"/>
        <v>0</v>
      </c>
      <c r="AY49" s="205">
        <f t="shared" ca="1" si="25"/>
        <v>0</v>
      </c>
      <c r="AZ49" s="205">
        <f t="shared" ca="1" si="26"/>
        <v>0</v>
      </c>
      <c r="BA49" s="205" t="e">
        <f t="shared" ca="1" si="27"/>
        <v>#REF!</v>
      </c>
    </row>
    <row r="50" spans="1:53" ht="11.25" customHeight="1">
      <c r="A50" s="199" t="s">
        <v>56</v>
      </c>
      <c r="B50" s="143" t="s">
        <v>191</v>
      </c>
      <c r="C50" s="205">
        <v>1</v>
      </c>
      <c r="D50" s="143" t="s">
        <v>412</v>
      </c>
      <c r="AD50" s="201">
        <f t="shared" ca="1" si="173"/>
        <v>117</v>
      </c>
      <c r="AE50" s="201">
        <f t="shared" ca="1" si="173"/>
        <v>0</v>
      </c>
      <c r="AF50" s="201">
        <f t="shared" ca="1" si="173"/>
        <v>0</v>
      </c>
      <c r="AG50" s="201">
        <f t="shared" ca="1" si="173"/>
        <v>0</v>
      </c>
      <c r="AH50" s="201">
        <f t="shared" ca="1" si="173"/>
        <v>0</v>
      </c>
      <c r="AI50" s="201">
        <f t="shared" ca="1" si="173"/>
        <v>150</v>
      </c>
      <c r="AJ50" s="201">
        <f t="shared" ca="1" si="173"/>
        <v>150</v>
      </c>
      <c r="AK50" s="201">
        <f t="shared" ca="1" si="173"/>
        <v>0</v>
      </c>
      <c r="AL50" s="201">
        <f t="shared" ca="1" si="173"/>
        <v>0</v>
      </c>
      <c r="AM50" s="201">
        <f t="shared" ca="1" si="173"/>
        <v>0</v>
      </c>
      <c r="AN50" s="201" t="e">
        <f t="shared" ca="1" si="173"/>
        <v>#REF!</v>
      </c>
      <c r="AP50" s="199" t="s">
        <v>256</v>
      </c>
      <c r="AQ50" s="205">
        <f t="shared" ca="1" si="17"/>
        <v>0</v>
      </c>
      <c r="AR50" s="205">
        <f t="shared" ca="1" si="18"/>
        <v>0</v>
      </c>
      <c r="AS50" s="205">
        <f t="shared" ca="1" si="19"/>
        <v>0</v>
      </c>
      <c r="AT50" s="205">
        <f t="shared" ca="1" si="20"/>
        <v>1113</v>
      </c>
      <c r="AU50" s="205">
        <f t="shared" ca="1" si="21"/>
        <v>794</v>
      </c>
      <c r="AV50" s="205">
        <f t="shared" ca="1" si="22"/>
        <v>0</v>
      </c>
      <c r="AW50" s="205">
        <f t="shared" ca="1" si="23"/>
        <v>0</v>
      </c>
      <c r="AX50" s="205">
        <f t="shared" ca="1" si="24"/>
        <v>0</v>
      </c>
      <c r="AY50" s="205">
        <f t="shared" ca="1" si="25"/>
        <v>0</v>
      </c>
      <c r="AZ50" s="205">
        <f t="shared" ca="1" si="26"/>
        <v>0</v>
      </c>
      <c r="BA50" s="205" t="e">
        <f t="shared" ca="1" si="27"/>
        <v>#REF!</v>
      </c>
    </row>
    <row r="51" spans="1:53">
      <c r="A51" s="199" t="s">
        <v>56</v>
      </c>
      <c r="B51" s="143" t="s">
        <v>182</v>
      </c>
      <c r="C51" s="205">
        <v>1</v>
      </c>
      <c r="D51" s="143" t="s">
        <v>412</v>
      </c>
      <c r="AD51" s="201">
        <f t="shared" ca="1" si="173"/>
        <v>117</v>
      </c>
      <c r="AE51" s="201">
        <f t="shared" ca="1" si="173"/>
        <v>0</v>
      </c>
      <c r="AF51" s="201">
        <f t="shared" ca="1" si="173"/>
        <v>0</v>
      </c>
      <c r="AG51" s="201">
        <f t="shared" ca="1" si="173"/>
        <v>0</v>
      </c>
      <c r="AH51" s="201">
        <f t="shared" ca="1" si="173"/>
        <v>0</v>
      </c>
      <c r="AI51" s="201">
        <f t="shared" ca="1" si="173"/>
        <v>150</v>
      </c>
      <c r="AJ51" s="201">
        <f t="shared" ca="1" si="173"/>
        <v>150</v>
      </c>
      <c r="AK51" s="201">
        <f t="shared" ca="1" si="173"/>
        <v>0</v>
      </c>
      <c r="AL51" s="201">
        <f t="shared" ca="1" si="173"/>
        <v>0</v>
      </c>
      <c r="AM51" s="201">
        <f t="shared" ca="1" si="173"/>
        <v>0</v>
      </c>
      <c r="AN51" s="201" t="e">
        <f t="shared" ca="1" si="173"/>
        <v>#REF!</v>
      </c>
      <c r="AP51" s="199" t="s">
        <v>170</v>
      </c>
      <c r="AQ51" s="205">
        <f t="shared" ca="1" si="17"/>
        <v>5500</v>
      </c>
      <c r="AR51" s="205">
        <f t="shared" ca="1" si="18"/>
        <v>0</v>
      </c>
      <c r="AS51" s="205">
        <f t="shared" ca="1" si="19"/>
        <v>0</v>
      </c>
      <c r="AT51" s="205">
        <f t="shared" ca="1" si="20"/>
        <v>5504</v>
      </c>
      <c r="AU51" s="205">
        <f t="shared" ca="1" si="21"/>
        <v>0</v>
      </c>
      <c r="AV51" s="205">
        <f t="shared" ca="1" si="22"/>
        <v>0</v>
      </c>
      <c r="AW51" s="205">
        <f t="shared" ca="1" si="23"/>
        <v>0</v>
      </c>
      <c r="AX51" s="205">
        <f t="shared" ca="1" si="24"/>
        <v>0</v>
      </c>
      <c r="AY51" s="205">
        <f t="shared" ca="1" si="25"/>
        <v>0</v>
      </c>
      <c r="AZ51" s="205">
        <f t="shared" ca="1" si="26"/>
        <v>0</v>
      </c>
      <c r="BA51" s="205" t="e">
        <f t="shared" ca="1" si="27"/>
        <v>#REF!</v>
      </c>
    </row>
    <row r="52" spans="1:53">
      <c r="A52" s="199" t="s">
        <v>56</v>
      </c>
      <c r="B52" s="143" t="s">
        <v>220</v>
      </c>
      <c r="C52" s="205">
        <v>1</v>
      </c>
      <c r="D52" s="143" t="s">
        <v>412</v>
      </c>
      <c r="AD52" s="201">
        <f t="shared" ca="1" si="173"/>
        <v>117</v>
      </c>
      <c r="AE52" s="201">
        <f t="shared" ca="1" si="173"/>
        <v>0</v>
      </c>
      <c r="AF52" s="201">
        <f t="shared" ca="1" si="173"/>
        <v>0</v>
      </c>
      <c r="AG52" s="201">
        <f t="shared" ca="1" si="173"/>
        <v>0</v>
      </c>
      <c r="AH52" s="201">
        <f t="shared" ca="1" si="173"/>
        <v>0</v>
      </c>
      <c r="AI52" s="201">
        <f t="shared" ca="1" si="173"/>
        <v>150</v>
      </c>
      <c r="AJ52" s="201">
        <f t="shared" ca="1" si="173"/>
        <v>150</v>
      </c>
      <c r="AK52" s="201">
        <f t="shared" ca="1" si="173"/>
        <v>0</v>
      </c>
      <c r="AL52" s="201">
        <f t="shared" ca="1" si="173"/>
        <v>0</v>
      </c>
      <c r="AM52" s="201">
        <f t="shared" ca="1" si="173"/>
        <v>0</v>
      </c>
      <c r="AN52" s="201" t="e">
        <f t="shared" ca="1" si="173"/>
        <v>#REF!</v>
      </c>
    </row>
    <row r="53" spans="1:53">
      <c r="A53" s="199" t="s">
        <v>56</v>
      </c>
      <c r="B53" s="143" t="s">
        <v>413</v>
      </c>
      <c r="C53" s="205">
        <v>1</v>
      </c>
      <c r="D53" s="143" t="s">
        <v>412</v>
      </c>
      <c r="AD53" s="201">
        <f t="shared" ca="1" si="173"/>
        <v>117</v>
      </c>
      <c r="AE53" s="201">
        <f t="shared" ca="1" si="173"/>
        <v>0</v>
      </c>
      <c r="AF53" s="201">
        <f t="shared" ca="1" si="173"/>
        <v>0</v>
      </c>
      <c r="AG53" s="201">
        <f t="shared" ca="1" si="173"/>
        <v>0</v>
      </c>
      <c r="AH53" s="201">
        <f t="shared" ca="1" si="173"/>
        <v>0</v>
      </c>
      <c r="AI53" s="201">
        <f t="shared" ca="1" si="173"/>
        <v>150</v>
      </c>
      <c r="AJ53" s="201">
        <f t="shared" ca="1" si="173"/>
        <v>150</v>
      </c>
      <c r="AK53" s="201">
        <f t="shared" ca="1" si="173"/>
        <v>0</v>
      </c>
      <c r="AL53" s="201">
        <f t="shared" ca="1" si="173"/>
        <v>0</v>
      </c>
      <c r="AM53" s="201">
        <f t="shared" ca="1" si="173"/>
        <v>0</v>
      </c>
      <c r="AN53" s="201" t="e">
        <f t="shared" ca="1" si="173"/>
        <v>#REF!</v>
      </c>
    </row>
    <row r="54" spans="1:53">
      <c r="A54" s="199" t="s">
        <v>56</v>
      </c>
      <c r="B54" s="143" t="s">
        <v>526</v>
      </c>
      <c r="C54" s="205">
        <v>1</v>
      </c>
      <c r="D54" s="143" t="s">
        <v>412</v>
      </c>
      <c r="AD54" s="201">
        <f t="shared" ca="1" si="173"/>
        <v>117</v>
      </c>
      <c r="AE54" s="201">
        <f t="shared" ca="1" si="173"/>
        <v>0</v>
      </c>
      <c r="AF54" s="201">
        <f t="shared" ca="1" si="173"/>
        <v>0</v>
      </c>
      <c r="AG54" s="201">
        <f t="shared" ca="1" si="173"/>
        <v>0</v>
      </c>
      <c r="AH54" s="201">
        <f t="shared" ca="1" si="173"/>
        <v>0</v>
      </c>
      <c r="AI54" s="201">
        <f t="shared" ca="1" si="173"/>
        <v>150</v>
      </c>
      <c r="AJ54" s="201">
        <f t="shared" ca="1" si="173"/>
        <v>150</v>
      </c>
      <c r="AK54" s="201">
        <f t="shared" ca="1" si="173"/>
        <v>0</v>
      </c>
      <c r="AL54" s="201">
        <f t="shared" ca="1" si="173"/>
        <v>0</v>
      </c>
      <c r="AM54" s="201">
        <f t="shared" ca="1" si="173"/>
        <v>0</v>
      </c>
      <c r="AN54" s="201" t="e">
        <f t="shared" ca="1" si="173"/>
        <v>#REF!</v>
      </c>
    </row>
    <row r="55" spans="1:53">
      <c r="A55" s="199" t="s">
        <v>56</v>
      </c>
      <c r="B55" s="143" t="s">
        <v>173</v>
      </c>
      <c r="C55" s="205">
        <v>1</v>
      </c>
      <c r="D55" s="143" t="s">
        <v>412</v>
      </c>
      <c r="AD55" s="201">
        <f t="shared" ca="1" si="173"/>
        <v>117</v>
      </c>
      <c r="AE55" s="201">
        <f t="shared" ca="1" si="173"/>
        <v>0</v>
      </c>
      <c r="AF55" s="201">
        <f t="shared" ca="1" si="173"/>
        <v>0</v>
      </c>
      <c r="AG55" s="201">
        <f t="shared" ca="1" si="173"/>
        <v>0</v>
      </c>
      <c r="AH55" s="201">
        <f t="shared" ca="1" si="173"/>
        <v>0</v>
      </c>
      <c r="AI55" s="201">
        <f t="shared" ca="1" si="173"/>
        <v>150</v>
      </c>
      <c r="AJ55" s="201">
        <f t="shared" ca="1" si="173"/>
        <v>150</v>
      </c>
      <c r="AK55" s="201">
        <f t="shared" ca="1" si="173"/>
        <v>0</v>
      </c>
      <c r="AL55" s="201">
        <f t="shared" ca="1" si="173"/>
        <v>0</v>
      </c>
      <c r="AM55" s="201">
        <f t="shared" ca="1" si="173"/>
        <v>0</v>
      </c>
      <c r="AN55" s="201" t="e">
        <f t="shared" ca="1" si="173"/>
        <v>#REF!</v>
      </c>
    </row>
    <row r="56" spans="1:53">
      <c r="A56" s="199" t="s">
        <v>56</v>
      </c>
      <c r="B56" s="143" t="s">
        <v>183</v>
      </c>
      <c r="C56" s="205">
        <v>1</v>
      </c>
      <c r="D56" s="143" t="s">
        <v>412</v>
      </c>
      <c r="AD56" s="201">
        <f t="shared" ca="1" si="173"/>
        <v>117</v>
      </c>
      <c r="AE56" s="201">
        <f t="shared" ca="1" si="173"/>
        <v>0</v>
      </c>
      <c r="AF56" s="201">
        <f t="shared" ca="1" si="173"/>
        <v>0</v>
      </c>
      <c r="AG56" s="201">
        <f t="shared" ca="1" si="173"/>
        <v>0</v>
      </c>
      <c r="AH56" s="201">
        <f t="shared" ca="1" si="173"/>
        <v>0</v>
      </c>
      <c r="AI56" s="201">
        <f t="shared" ca="1" si="173"/>
        <v>150</v>
      </c>
      <c r="AJ56" s="201">
        <f t="shared" ca="1" si="173"/>
        <v>150</v>
      </c>
      <c r="AK56" s="201">
        <f t="shared" ca="1" si="173"/>
        <v>0</v>
      </c>
      <c r="AL56" s="201">
        <f t="shared" ca="1" si="173"/>
        <v>0</v>
      </c>
      <c r="AM56" s="201">
        <f t="shared" ca="1" si="173"/>
        <v>0</v>
      </c>
      <c r="AN56" s="201" t="e">
        <f t="shared" ca="1" si="173"/>
        <v>#REF!</v>
      </c>
    </row>
    <row r="57" spans="1:53">
      <c r="A57" s="199" t="s">
        <v>56</v>
      </c>
      <c r="B57" s="143" t="s">
        <v>178</v>
      </c>
      <c r="C57" s="205">
        <v>1</v>
      </c>
      <c r="D57" s="143" t="s">
        <v>412</v>
      </c>
      <c r="AD57" s="201">
        <f t="shared" ca="1" si="173"/>
        <v>117</v>
      </c>
      <c r="AE57" s="201">
        <f t="shared" ca="1" si="173"/>
        <v>0</v>
      </c>
      <c r="AF57" s="201">
        <f t="shared" ca="1" si="173"/>
        <v>0</v>
      </c>
      <c r="AG57" s="201">
        <f t="shared" ca="1" si="173"/>
        <v>0</v>
      </c>
      <c r="AH57" s="201">
        <f t="shared" ca="1" si="173"/>
        <v>0</v>
      </c>
      <c r="AI57" s="201">
        <f t="shared" ca="1" si="173"/>
        <v>150</v>
      </c>
      <c r="AJ57" s="201">
        <f t="shared" ca="1" si="173"/>
        <v>150</v>
      </c>
      <c r="AK57" s="201">
        <f t="shared" ca="1" si="173"/>
        <v>0</v>
      </c>
      <c r="AL57" s="201">
        <f t="shared" ca="1" si="173"/>
        <v>0</v>
      </c>
      <c r="AM57" s="201">
        <f t="shared" ca="1" si="173"/>
        <v>0</v>
      </c>
      <c r="AN57" s="201" t="e">
        <f t="shared" ca="1" si="173"/>
        <v>#REF!</v>
      </c>
    </row>
    <row r="58" spans="1:53">
      <c r="A58" s="202" t="s">
        <v>6</v>
      </c>
      <c r="B58" s="202" t="s">
        <v>6</v>
      </c>
      <c r="C58" s="204">
        <v>1</v>
      </c>
      <c r="D58" s="202" t="s">
        <v>412</v>
      </c>
      <c r="E58" s="204">
        <f>SUMIFS(Stock!C:C,Stock!B:B,'Assy PSI Shortage'!B58)</f>
        <v>27</v>
      </c>
      <c r="F58" s="203">
        <f ca="1">SUMIFS(INDIRECT("'PSI WM REF'!"&amp;SUBSTITUTE(ADDRESS(1,MATCH(F$2,INDIRECT("'PSI WM REF'!"&amp;"5:5"),0)),"$1","")&amp;":"&amp;SUBSTITUTE(ADDRESS(1,MATCH(F$2,INDIRECT("'PSI WM REF'!"&amp;"5:5"),0)),"$1","")),INDIRECT("'PSI WM REF'!"&amp;"C:C"),$A58,INDIRECT("'PSI WM REF'!"&amp;"U:U"),"1.Requirements (필요량)")+IFERROR(SUMIFS(INDIRECT("'PSI VC'!"&amp;SUBSTITUTE(ADDRESS(1,MATCH(F$2,INDIRECT("'PSI VC'!"&amp;"3:3"),0)),"$1","")&amp;":"&amp;SUBSTITUTE(ADDRESS(1,MATCH(F$2,INDIRECT("'PSI VC'!"&amp;"3:3"),0)),"$1","")),INDIRECT("'PSI VC'!"&amp;"A:A"),$A58),0)</f>
        <v>0</v>
      </c>
      <c r="G58" s="203">
        <f t="shared" ref="G58:P58" ca="1" si="174">SUMIFS(INDIRECT("'PSI WM REF'!"&amp;SUBSTITUTE(ADDRESS(1,MATCH(G$2,INDIRECT("'PSI WM REF'!"&amp;"5:5"),0)),"$1","")&amp;":"&amp;SUBSTITUTE(ADDRESS(1,MATCH(G$2,INDIRECT("'PSI WM REF'!"&amp;"5:5"),0)),"$1","")),INDIRECT("'PSI WM REF'!"&amp;"C:C"),$A58,INDIRECT("'PSI WM REF'!"&amp;"U:U"),"1.Requirements (필요량)")+IFERROR(SUMIFS(INDIRECT("'PSI VC'!"&amp;SUBSTITUTE(ADDRESS(1,MATCH(G$2,INDIRECT("'PSI VC'!"&amp;"3:3"),0)),"$1","")&amp;":"&amp;SUBSTITUTE(ADDRESS(1,MATCH(G$2,INDIRECT("'PSI VC'!"&amp;"3:3"),0)),"$1","")),INDIRECT("'PSI VC'!"&amp;"A:A"),$A58),0)</f>
        <v>0</v>
      </c>
      <c r="H58" s="203">
        <f t="shared" ca="1" si="174"/>
        <v>0</v>
      </c>
      <c r="I58" s="203">
        <f t="shared" ca="1" si="174"/>
        <v>0</v>
      </c>
      <c r="J58" s="203">
        <f t="shared" ca="1" si="174"/>
        <v>0</v>
      </c>
      <c r="K58" s="203">
        <f t="shared" ca="1" si="174"/>
        <v>300</v>
      </c>
      <c r="L58" s="203">
        <f t="shared" ca="1" si="174"/>
        <v>0</v>
      </c>
      <c r="M58" s="203">
        <f t="shared" ca="1" si="174"/>
        <v>0</v>
      </c>
      <c r="N58" s="203">
        <f t="shared" ca="1" si="174"/>
        <v>0</v>
      </c>
      <c r="O58" s="203">
        <f ca="1">SUMIFS(INDIRECT("'PSI WM REF'!"&amp;SUBSTITUTE(ADDRESS(1,MATCH(O$2,INDIRECT("'PSI WM REF'!"&amp;"5:5"),0)),"$1","")&amp;":"&amp;SUBSTITUTE(ADDRESS(1,MATCH(O$2,INDIRECT("'PSI WM REF'!"&amp;"5:5"),0)),"$1","")),INDIRECT("'PSI WM REF'!"&amp;"C:C"),$A58,INDIRECT("'PSI WM REF'!"&amp;"U:U"),"1.Requirements (필요량)")+IFERROR(SUMIFS(INDIRECT("'PSI VC'!"&amp;SUBSTITUTE(ADDRESS(1,MATCH(O$2,INDIRECT("'PSI VC'!"&amp;"3:3"),0)),"$1","")&amp;":"&amp;SUBSTITUTE(ADDRESS(1,MATCH(O$2,INDIRECT("'PSI VC'!"&amp;"3:3"),0)),"$1","")),INDIRECT("'PSI VC'!"&amp;"A:A"),$A58),0)</f>
        <v>0</v>
      </c>
      <c r="P58" s="203" t="e">
        <f t="shared" ca="1" si="174"/>
        <v>#REF!</v>
      </c>
      <c r="R58" s="203">
        <f ca="1">E58-F58</f>
        <v>27</v>
      </c>
      <c r="S58" s="203">
        <f ca="1">R58-G58</f>
        <v>27</v>
      </c>
      <c r="T58" s="203">
        <f t="shared" ref="T58" ca="1" si="175">S58-H58</f>
        <v>27</v>
      </c>
      <c r="U58" s="203">
        <f t="shared" ref="U58" ca="1" si="176">T58-I58</f>
        <v>27</v>
      </c>
      <c r="V58" s="203">
        <f t="shared" ref="V58" ca="1" si="177">U58-J58</f>
        <v>27</v>
      </c>
      <c r="W58" s="203">
        <f t="shared" ref="W58" ca="1" si="178">V58-K58</f>
        <v>-273</v>
      </c>
      <c r="X58" s="203">
        <f t="shared" ref="X58" ca="1" si="179">W58-L58</f>
        <v>-273</v>
      </c>
      <c r="Y58" s="203">
        <f t="shared" ref="Y58" ca="1" si="180">X58-M58</f>
        <v>-273</v>
      </c>
      <c r="Z58" s="203">
        <f t="shared" ref="Z58" ca="1" si="181">Y58-N58</f>
        <v>-273</v>
      </c>
      <c r="AA58" s="203">
        <f t="shared" ref="AA58" ca="1" si="182">Z58-O58</f>
        <v>-273</v>
      </c>
      <c r="AB58" s="203" t="e">
        <f t="shared" ref="AB58" ca="1" si="183">AA58-P58</f>
        <v>#REF!</v>
      </c>
      <c r="AD58" s="203">
        <f ca="1">IF(R58&gt;0,0,IF(ABS(R58)&gt;F58,F58,ABS(R58)))</f>
        <v>0</v>
      </c>
      <c r="AE58" s="203">
        <f t="shared" ref="AE58" ca="1" si="184">IF(S58&gt;0,0,IF(ABS(S58)&gt;G58,G58,ABS(S58)))</f>
        <v>0</v>
      </c>
      <c r="AF58" s="203">
        <f t="shared" ref="AF58" ca="1" si="185">IF(T58&gt;0,0,IF(ABS(T58)&gt;H58,H58,ABS(T58)))</f>
        <v>0</v>
      </c>
      <c r="AG58" s="203">
        <f t="shared" ref="AG58" ca="1" si="186">IF(U58&gt;0,0,IF(ABS(U58)&gt;I58,I58,ABS(U58)))</f>
        <v>0</v>
      </c>
      <c r="AH58" s="203">
        <f t="shared" ref="AH58" ca="1" si="187">IF(V58&gt;0,0,IF(ABS(V58)&gt;J58,J58,ABS(V58)))</f>
        <v>0</v>
      </c>
      <c r="AI58" s="203">
        <f t="shared" ref="AI58" ca="1" si="188">IF(W58&gt;0,0,IF(ABS(W58)&gt;K58,K58,ABS(W58)))</f>
        <v>273</v>
      </c>
      <c r="AJ58" s="203">
        <f t="shared" ref="AJ58" ca="1" si="189">IF(X58&gt;0,0,IF(ABS(X58)&gt;L58,L58,ABS(X58)))</f>
        <v>0</v>
      </c>
      <c r="AK58" s="203">
        <f t="shared" ref="AK58" ca="1" si="190">IF(Y58&gt;0,0,IF(ABS(Y58)&gt;M58,M58,ABS(Y58)))</f>
        <v>0</v>
      </c>
      <c r="AL58" s="203">
        <f t="shared" ref="AL58" ca="1" si="191">IF(Z58&gt;0,0,IF(ABS(Z58)&gt;N58,N58,ABS(Z58)))</f>
        <v>0</v>
      </c>
      <c r="AM58" s="203">
        <f t="shared" ref="AM58" ca="1" si="192">IF(AA58&gt;0,0,IF(ABS(AA58)&gt;O58,O58,ABS(AA58)))</f>
        <v>0</v>
      </c>
      <c r="AN58" s="203" t="e">
        <f t="shared" ref="AN58" ca="1" si="193">IF(AB58&gt;0,0,IF(ABS(AB58)&gt;P58,P58,ABS(AB58)))</f>
        <v>#REF!</v>
      </c>
    </row>
    <row r="59" spans="1:53">
      <c r="A59" s="199" t="s">
        <v>6</v>
      </c>
      <c r="B59" s="143" t="s">
        <v>59</v>
      </c>
      <c r="C59" s="205">
        <v>1</v>
      </c>
      <c r="D59" s="143" t="s">
        <v>412</v>
      </c>
      <c r="AD59" s="201">
        <f ca="1">AD$58*$C59</f>
        <v>0</v>
      </c>
      <c r="AE59" s="201">
        <f t="shared" ref="AD59:AN68" ca="1" si="194">AE$58*$C59</f>
        <v>0</v>
      </c>
      <c r="AF59" s="201">
        <f t="shared" ca="1" si="194"/>
        <v>0</v>
      </c>
      <c r="AG59" s="201">
        <f t="shared" ca="1" si="194"/>
        <v>0</v>
      </c>
      <c r="AH59" s="201">
        <f t="shared" ca="1" si="194"/>
        <v>0</v>
      </c>
      <c r="AI59" s="201">
        <f t="shared" ca="1" si="194"/>
        <v>273</v>
      </c>
      <c r="AJ59" s="201">
        <f t="shared" ca="1" si="194"/>
        <v>0</v>
      </c>
      <c r="AK59" s="201">
        <f t="shared" ca="1" si="194"/>
        <v>0</v>
      </c>
      <c r="AL59" s="201">
        <f t="shared" ca="1" si="194"/>
        <v>0</v>
      </c>
      <c r="AM59" s="201">
        <f t="shared" ca="1" si="194"/>
        <v>0</v>
      </c>
      <c r="AN59" s="201" t="e">
        <f t="shared" ca="1" si="194"/>
        <v>#REF!</v>
      </c>
    </row>
    <row r="60" spans="1:53">
      <c r="A60" s="199" t="s">
        <v>6</v>
      </c>
      <c r="B60" s="143" t="s">
        <v>61</v>
      </c>
      <c r="C60" s="205">
        <v>1</v>
      </c>
      <c r="D60" s="143" t="s">
        <v>412</v>
      </c>
      <c r="AD60" s="201">
        <f t="shared" ca="1" si="194"/>
        <v>0</v>
      </c>
      <c r="AE60" s="201">
        <f t="shared" ca="1" si="194"/>
        <v>0</v>
      </c>
      <c r="AF60" s="201">
        <f t="shared" ca="1" si="194"/>
        <v>0</v>
      </c>
      <c r="AG60" s="201">
        <f t="shared" ca="1" si="194"/>
        <v>0</v>
      </c>
      <c r="AH60" s="201">
        <f t="shared" ca="1" si="194"/>
        <v>0</v>
      </c>
      <c r="AI60" s="201">
        <f t="shared" ca="1" si="194"/>
        <v>273</v>
      </c>
      <c r="AJ60" s="201">
        <f t="shared" ca="1" si="194"/>
        <v>0</v>
      </c>
      <c r="AK60" s="201">
        <f t="shared" ca="1" si="194"/>
        <v>0</v>
      </c>
      <c r="AL60" s="201">
        <f t="shared" ca="1" si="194"/>
        <v>0</v>
      </c>
      <c r="AM60" s="201">
        <f t="shared" ca="1" si="194"/>
        <v>0</v>
      </c>
      <c r="AN60" s="201" t="e">
        <f t="shared" ca="1" si="194"/>
        <v>#REF!</v>
      </c>
    </row>
    <row r="61" spans="1:53">
      <c r="A61" s="199" t="s">
        <v>6</v>
      </c>
      <c r="B61" s="143" t="s">
        <v>191</v>
      </c>
      <c r="C61" s="205">
        <v>1</v>
      </c>
      <c r="D61" s="143" t="s">
        <v>412</v>
      </c>
      <c r="AD61" s="201">
        <f t="shared" ca="1" si="194"/>
        <v>0</v>
      </c>
      <c r="AE61" s="201">
        <f t="shared" ca="1" si="194"/>
        <v>0</v>
      </c>
      <c r="AF61" s="201">
        <f t="shared" ca="1" si="194"/>
        <v>0</v>
      </c>
      <c r="AG61" s="201">
        <f t="shared" ca="1" si="194"/>
        <v>0</v>
      </c>
      <c r="AH61" s="201">
        <f t="shared" ca="1" si="194"/>
        <v>0</v>
      </c>
      <c r="AI61" s="201">
        <f t="shared" ca="1" si="194"/>
        <v>273</v>
      </c>
      <c r="AJ61" s="201">
        <f t="shared" ca="1" si="194"/>
        <v>0</v>
      </c>
      <c r="AK61" s="201">
        <f t="shared" ca="1" si="194"/>
        <v>0</v>
      </c>
      <c r="AL61" s="201">
        <f t="shared" ca="1" si="194"/>
        <v>0</v>
      </c>
      <c r="AM61" s="201">
        <f t="shared" ca="1" si="194"/>
        <v>0</v>
      </c>
      <c r="AN61" s="201" t="e">
        <f t="shared" ca="1" si="194"/>
        <v>#REF!</v>
      </c>
    </row>
    <row r="62" spans="1:53">
      <c r="A62" s="199" t="s">
        <v>6</v>
      </c>
      <c r="B62" s="143" t="s">
        <v>182</v>
      </c>
      <c r="C62" s="205">
        <v>1</v>
      </c>
      <c r="D62" s="143" t="s">
        <v>412</v>
      </c>
      <c r="AD62" s="201">
        <f t="shared" ca="1" si="194"/>
        <v>0</v>
      </c>
      <c r="AE62" s="201">
        <f t="shared" ca="1" si="194"/>
        <v>0</v>
      </c>
      <c r="AF62" s="201">
        <f t="shared" ca="1" si="194"/>
        <v>0</v>
      </c>
      <c r="AG62" s="201">
        <f t="shared" ca="1" si="194"/>
        <v>0</v>
      </c>
      <c r="AH62" s="201">
        <f t="shared" ca="1" si="194"/>
        <v>0</v>
      </c>
      <c r="AI62" s="201">
        <f t="shared" ca="1" si="194"/>
        <v>273</v>
      </c>
      <c r="AJ62" s="201">
        <f t="shared" ca="1" si="194"/>
        <v>0</v>
      </c>
      <c r="AK62" s="201">
        <f t="shared" ca="1" si="194"/>
        <v>0</v>
      </c>
      <c r="AL62" s="201">
        <f t="shared" ca="1" si="194"/>
        <v>0</v>
      </c>
      <c r="AM62" s="201">
        <f t="shared" ca="1" si="194"/>
        <v>0</v>
      </c>
      <c r="AN62" s="201" t="e">
        <f t="shared" ca="1" si="194"/>
        <v>#REF!</v>
      </c>
    </row>
    <row r="63" spans="1:53">
      <c r="A63" s="199" t="s">
        <v>6</v>
      </c>
      <c r="B63" s="143" t="s">
        <v>220</v>
      </c>
      <c r="C63" s="205">
        <v>1</v>
      </c>
      <c r="D63" s="143" t="s">
        <v>412</v>
      </c>
      <c r="AD63" s="201">
        <f t="shared" ca="1" si="194"/>
        <v>0</v>
      </c>
      <c r="AE63" s="201">
        <f t="shared" ca="1" si="194"/>
        <v>0</v>
      </c>
      <c r="AF63" s="201">
        <f t="shared" ca="1" si="194"/>
        <v>0</v>
      </c>
      <c r="AG63" s="201">
        <f t="shared" ca="1" si="194"/>
        <v>0</v>
      </c>
      <c r="AH63" s="201">
        <f t="shared" ca="1" si="194"/>
        <v>0</v>
      </c>
      <c r="AI63" s="201">
        <f t="shared" ca="1" si="194"/>
        <v>273</v>
      </c>
      <c r="AJ63" s="201">
        <f t="shared" ca="1" si="194"/>
        <v>0</v>
      </c>
      <c r="AK63" s="201">
        <f t="shared" ca="1" si="194"/>
        <v>0</v>
      </c>
      <c r="AL63" s="201">
        <f t="shared" ca="1" si="194"/>
        <v>0</v>
      </c>
      <c r="AM63" s="201">
        <f t="shared" ca="1" si="194"/>
        <v>0</v>
      </c>
      <c r="AN63" s="201" t="e">
        <f t="shared" ca="1" si="194"/>
        <v>#REF!</v>
      </c>
    </row>
    <row r="64" spans="1:53">
      <c r="A64" s="199" t="s">
        <v>6</v>
      </c>
      <c r="B64" s="143" t="s">
        <v>413</v>
      </c>
      <c r="C64" s="205">
        <v>1</v>
      </c>
      <c r="D64" s="143" t="s">
        <v>412</v>
      </c>
      <c r="AD64" s="201">
        <f t="shared" ca="1" si="194"/>
        <v>0</v>
      </c>
      <c r="AE64" s="201">
        <f t="shared" ca="1" si="194"/>
        <v>0</v>
      </c>
      <c r="AF64" s="201">
        <f t="shared" ca="1" si="194"/>
        <v>0</v>
      </c>
      <c r="AG64" s="201">
        <f t="shared" ca="1" si="194"/>
        <v>0</v>
      </c>
      <c r="AH64" s="201">
        <f t="shared" ca="1" si="194"/>
        <v>0</v>
      </c>
      <c r="AI64" s="201">
        <f t="shared" ca="1" si="194"/>
        <v>273</v>
      </c>
      <c r="AJ64" s="201">
        <f t="shared" ca="1" si="194"/>
        <v>0</v>
      </c>
      <c r="AK64" s="201">
        <f t="shared" ca="1" si="194"/>
        <v>0</v>
      </c>
      <c r="AL64" s="201">
        <f t="shared" ca="1" si="194"/>
        <v>0</v>
      </c>
      <c r="AM64" s="201">
        <f t="shared" ca="1" si="194"/>
        <v>0</v>
      </c>
      <c r="AN64" s="201" t="e">
        <f t="shared" ca="1" si="194"/>
        <v>#REF!</v>
      </c>
    </row>
    <row r="65" spans="1:40">
      <c r="A65" s="199" t="s">
        <v>6</v>
      </c>
      <c r="B65" s="143" t="s">
        <v>526</v>
      </c>
      <c r="C65" s="205">
        <v>1</v>
      </c>
      <c r="D65" s="143" t="s">
        <v>412</v>
      </c>
      <c r="AD65" s="201">
        <f t="shared" ca="1" si="194"/>
        <v>0</v>
      </c>
      <c r="AE65" s="201">
        <f t="shared" ca="1" si="194"/>
        <v>0</v>
      </c>
      <c r="AF65" s="201">
        <f t="shared" ca="1" si="194"/>
        <v>0</v>
      </c>
      <c r="AG65" s="201">
        <f t="shared" ca="1" si="194"/>
        <v>0</v>
      </c>
      <c r="AH65" s="201">
        <f t="shared" ca="1" si="194"/>
        <v>0</v>
      </c>
      <c r="AI65" s="201">
        <f t="shared" ca="1" si="194"/>
        <v>273</v>
      </c>
      <c r="AJ65" s="201">
        <f t="shared" ca="1" si="194"/>
        <v>0</v>
      </c>
      <c r="AK65" s="201">
        <f t="shared" ca="1" si="194"/>
        <v>0</v>
      </c>
      <c r="AL65" s="201">
        <f t="shared" ca="1" si="194"/>
        <v>0</v>
      </c>
      <c r="AM65" s="201">
        <f t="shared" ca="1" si="194"/>
        <v>0</v>
      </c>
      <c r="AN65" s="201" t="e">
        <f t="shared" ca="1" si="194"/>
        <v>#REF!</v>
      </c>
    </row>
    <row r="66" spans="1:40">
      <c r="A66" s="199" t="s">
        <v>6</v>
      </c>
      <c r="B66" s="143" t="s">
        <v>173</v>
      </c>
      <c r="C66" s="205">
        <v>1</v>
      </c>
      <c r="D66" s="143" t="s">
        <v>412</v>
      </c>
      <c r="AD66" s="201">
        <f t="shared" ca="1" si="194"/>
        <v>0</v>
      </c>
      <c r="AE66" s="201">
        <f t="shared" ca="1" si="194"/>
        <v>0</v>
      </c>
      <c r="AF66" s="201">
        <f t="shared" ca="1" si="194"/>
        <v>0</v>
      </c>
      <c r="AG66" s="201">
        <f t="shared" ca="1" si="194"/>
        <v>0</v>
      </c>
      <c r="AH66" s="201">
        <f t="shared" ca="1" si="194"/>
        <v>0</v>
      </c>
      <c r="AI66" s="201">
        <f t="shared" ca="1" si="194"/>
        <v>273</v>
      </c>
      <c r="AJ66" s="201">
        <f t="shared" ca="1" si="194"/>
        <v>0</v>
      </c>
      <c r="AK66" s="201">
        <f t="shared" ca="1" si="194"/>
        <v>0</v>
      </c>
      <c r="AL66" s="201">
        <f t="shared" ca="1" si="194"/>
        <v>0</v>
      </c>
      <c r="AM66" s="201">
        <f t="shared" ca="1" si="194"/>
        <v>0</v>
      </c>
      <c r="AN66" s="201" t="e">
        <f t="shared" ca="1" si="194"/>
        <v>#REF!</v>
      </c>
    </row>
    <row r="67" spans="1:40">
      <c r="A67" s="199" t="s">
        <v>6</v>
      </c>
      <c r="B67" s="143" t="s">
        <v>183</v>
      </c>
      <c r="C67" s="205">
        <v>1</v>
      </c>
      <c r="D67" s="143" t="s">
        <v>412</v>
      </c>
      <c r="AD67" s="201">
        <f t="shared" ca="1" si="194"/>
        <v>0</v>
      </c>
      <c r="AE67" s="201">
        <f t="shared" ca="1" si="194"/>
        <v>0</v>
      </c>
      <c r="AF67" s="201">
        <f t="shared" ca="1" si="194"/>
        <v>0</v>
      </c>
      <c r="AG67" s="201">
        <f t="shared" ca="1" si="194"/>
        <v>0</v>
      </c>
      <c r="AH67" s="201">
        <f t="shared" ca="1" si="194"/>
        <v>0</v>
      </c>
      <c r="AI67" s="201">
        <f t="shared" ca="1" si="194"/>
        <v>273</v>
      </c>
      <c r="AJ67" s="201">
        <f t="shared" ca="1" si="194"/>
        <v>0</v>
      </c>
      <c r="AK67" s="201">
        <f t="shared" ca="1" si="194"/>
        <v>0</v>
      </c>
      <c r="AL67" s="201">
        <f t="shared" ca="1" si="194"/>
        <v>0</v>
      </c>
      <c r="AM67" s="201">
        <f t="shared" ca="1" si="194"/>
        <v>0</v>
      </c>
      <c r="AN67" s="201" t="e">
        <f t="shared" ca="1" si="194"/>
        <v>#REF!</v>
      </c>
    </row>
    <row r="68" spans="1:40">
      <c r="A68" s="199" t="s">
        <v>6</v>
      </c>
      <c r="B68" s="143" t="s">
        <v>217</v>
      </c>
      <c r="C68" s="205">
        <v>1</v>
      </c>
      <c r="D68" s="143" t="s">
        <v>412</v>
      </c>
      <c r="AD68" s="201">
        <f t="shared" ca="1" si="194"/>
        <v>0</v>
      </c>
      <c r="AE68" s="201">
        <f t="shared" ca="1" si="194"/>
        <v>0</v>
      </c>
      <c r="AF68" s="201">
        <f t="shared" ca="1" si="194"/>
        <v>0</v>
      </c>
      <c r="AG68" s="201">
        <f t="shared" ca="1" si="194"/>
        <v>0</v>
      </c>
      <c r="AH68" s="201">
        <f t="shared" ca="1" si="194"/>
        <v>0</v>
      </c>
      <c r="AI68" s="201">
        <f t="shared" ca="1" si="194"/>
        <v>273</v>
      </c>
      <c r="AJ68" s="201">
        <f t="shared" ca="1" si="194"/>
        <v>0</v>
      </c>
      <c r="AK68" s="201">
        <f t="shared" ca="1" si="194"/>
        <v>0</v>
      </c>
      <c r="AL68" s="201">
        <f t="shared" ca="1" si="194"/>
        <v>0</v>
      </c>
      <c r="AM68" s="201">
        <f t="shared" ca="1" si="194"/>
        <v>0</v>
      </c>
      <c r="AN68" s="201" t="e">
        <f t="shared" ca="1" si="194"/>
        <v>#REF!</v>
      </c>
    </row>
    <row r="69" spans="1:40">
      <c r="A69" s="202" t="s">
        <v>17</v>
      </c>
      <c r="B69" s="202" t="s">
        <v>17</v>
      </c>
      <c r="C69" s="204">
        <v>1</v>
      </c>
      <c r="D69" s="202" t="s">
        <v>412</v>
      </c>
      <c r="E69" s="204">
        <f>SUMIFS(Stock!C:C,Stock!B:B,'Assy PSI Shortage'!B69)</f>
        <v>1338</v>
      </c>
      <c r="F69" s="203">
        <f ca="1">SUMIFS(INDIRECT("'PSI WM REF'!"&amp;SUBSTITUTE(ADDRESS(1,MATCH(F$2,INDIRECT("'PSI WM REF'!"&amp;"5:5"),0)),"$1","")&amp;":"&amp;SUBSTITUTE(ADDRESS(1,MATCH(F$2,INDIRECT("'PSI WM REF'!"&amp;"5:5"),0)),"$1","")),INDIRECT("'PSI WM REF'!"&amp;"C:C"),$A69,INDIRECT("'PSI WM REF'!"&amp;"U:U"),"1.Requirements (필요량)")+IFERROR(SUMIFS(INDIRECT("'PSI VC'!"&amp;SUBSTITUTE(ADDRESS(1,MATCH(F$2,INDIRECT("'PSI VC'!"&amp;"3:3"),0)),"$1","")&amp;":"&amp;SUBSTITUTE(ADDRESS(1,MATCH(F$2,INDIRECT("'PSI VC'!"&amp;"3:3"),0)),"$1","")),INDIRECT("'PSI VC'!"&amp;"A:A"),$A69),0)</f>
        <v>2950</v>
      </c>
      <c r="G69" s="203">
        <f t="shared" ref="G69:P69" ca="1" si="195">SUMIFS(INDIRECT("'PSI WM REF'!"&amp;SUBSTITUTE(ADDRESS(1,MATCH(G$2,INDIRECT("'PSI WM REF'!"&amp;"5:5"),0)),"$1","")&amp;":"&amp;SUBSTITUTE(ADDRESS(1,MATCH(G$2,INDIRECT("'PSI WM REF'!"&amp;"5:5"),0)),"$1","")),INDIRECT("'PSI WM REF'!"&amp;"C:C"),$A69,INDIRECT("'PSI WM REF'!"&amp;"U:U"),"1.Requirements (필요량)")+IFERROR(SUMIFS(INDIRECT("'PSI VC'!"&amp;SUBSTITUTE(ADDRESS(1,MATCH(G$2,INDIRECT("'PSI VC'!"&amp;"3:3"),0)),"$1","")&amp;":"&amp;SUBSTITUTE(ADDRESS(1,MATCH(G$2,INDIRECT("'PSI VC'!"&amp;"3:3"),0)),"$1","")),INDIRECT("'PSI VC'!"&amp;"A:A"),$A69),0)</f>
        <v>0</v>
      </c>
      <c r="H69" s="203">
        <f t="shared" ca="1" si="195"/>
        <v>0</v>
      </c>
      <c r="I69" s="203">
        <f t="shared" ca="1" si="195"/>
        <v>0</v>
      </c>
      <c r="J69" s="203">
        <f t="shared" ca="1" si="195"/>
        <v>0</v>
      </c>
      <c r="K69" s="203">
        <f t="shared" ca="1" si="195"/>
        <v>0</v>
      </c>
      <c r="L69" s="203">
        <f t="shared" ca="1" si="195"/>
        <v>340</v>
      </c>
      <c r="M69" s="203">
        <f t="shared" ca="1" si="195"/>
        <v>2260</v>
      </c>
      <c r="N69" s="203">
        <f t="shared" ca="1" si="195"/>
        <v>0</v>
      </c>
      <c r="O69" s="203">
        <f ca="1">SUMIFS(INDIRECT("'PSI WM REF'!"&amp;SUBSTITUTE(ADDRESS(1,MATCH(O$2,INDIRECT("'PSI WM REF'!"&amp;"5:5"),0)),"$1","")&amp;":"&amp;SUBSTITUTE(ADDRESS(1,MATCH(O$2,INDIRECT("'PSI WM REF'!"&amp;"5:5"),0)),"$1","")),INDIRECT("'PSI WM REF'!"&amp;"C:C"),$A69,INDIRECT("'PSI WM REF'!"&amp;"U:U"),"1.Requirements (필요량)")+IFERROR(SUMIFS(INDIRECT("'PSI VC'!"&amp;SUBSTITUTE(ADDRESS(1,MATCH(O$2,INDIRECT("'PSI VC'!"&amp;"3:3"),0)),"$1","")&amp;":"&amp;SUBSTITUTE(ADDRESS(1,MATCH(O$2,INDIRECT("'PSI VC'!"&amp;"3:3"),0)),"$1","")),INDIRECT("'PSI VC'!"&amp;"A:A"),$A69),0)</f>
        <v>0</v>
      </c>
      <c r="P69" s="203" t="e">
        <f t="shared" ca="1" si="195"/>
        <v>#REF!</v>
      </c>
      <c r="R69" s="203">
        <f ca="1">E69-F69</f>
        <v>-1612</v>
      </c>
      <c r="S69" s="203">
        <f ca="1">R69-G69</f>
        <v>-1612</v>
      </c>
      <c r="T69" s="203">
        <f t="shared" ref="T69" ca="1" si="196">S69-H69</f>
        <v>-1612</v>
      </c>
      <c r="U69" s="203">
        <f t="shared" ref="U69" ca="1" si="197">T69-I69</f>
        <v>-1612</v>
      </c>
      <c r="V69" s="203">
        <f t="shared" ref="V69" ca="1" si="198">U69-J69</f>
        <v>-1612</v>
      </c>
      <c r="W69" s="203">
        <f t="shared" ref="W69" ca="1" si="199">V69-K69</f>
        <v>-1612</v>
      </c>
      <c r="X69" s="203">
        <f t="shared" ref="X69" ca="1" si="200">W69-L69</f>
        <v>-1952</v>
      </c>
      <c r="Y69" s="203">
        <f t="shared" ref="Y69" ca="1" si="201">X69-M69</f>
        <v>-4212</v>
      </c>
      <c r="Z69" s="203">
        <f t="shared" ref="Z69" ca="1" si="202">Y69-N69</f>
        <v>-4212</v>
      </c>
      <c r="AA69" s="203">
        <f t="shared" ref="AA69" ca="1" si="203">Z69-O69</f>
        <v>-4212</v>
      </c>
      <c r="AB69" s="203" t="e">
        <f t="shared" ref="AB69" ca="1" si="204">AA69-P69</f>
        <v>#REF!</v>
      </c>
      <c r="AD69" s="203">
        <f ca="1">IF(R69&gt;0,0,IF(ABS(R69)&gt;F69,F69,ABS(R69)))</f>
        <v>1612</v>
      </c>
      <c r="AE69" s="203">
        <f t="shared" ref="AE69" ca="1" si="205">IF(S69&gt;0,0,IF(ABS(S69)&gt;G69,G69,ABS(S69)))</f>
        <v>0</v>
      </c>
      <c r="AF69" s="203">
        <f t="shared" ref="AF69" ca="1" si="206">IF(T69&gt;0,0,IF(ABS(T69)&gt;H69,H69,ABS(T69)))</f>
        <v>0</v>
      </c>
      <c r="AG69" s="203">
        <f t="shared" ref="AG69" ca="1" si="207">IF(U69&gt;0,0,IF(ABS(U69)&gt;I69,I69,ABS(U69)))</f>
        <v>0</v>
      </c>
      <c r="AH69" s="203">
        <f t="shared" ref="AH69" ca="1" si="208">IF(V69&gt;0,0,IF(ABS(V69)&gt;J69,J69,ABS(V69)))</f>
        <v>0</v>
      </c>
      <c r="AI69" s="203">
        <f t="shared" ref="AI69" ca="1" si="209">IF(W69&gt;0,0,IF(ABS(W69)&gt;K69,K69,ABS(W69)))</f>
        <v>0</v>
      </c>
      <c r="AJ69" s="203">
        <f t="shared" ref="AJ69" ca="1" si="210">IF(X69&gt;0,0,IF(ABS(X69)&gt;L69,L69,ABS(X69)))</f>
        <v>340</v>
      </c>
      <c r="AK69" s="203">
        <f t="shared" ref="AK69" ca="1" si="211">IF(Y69&gt;0,0,IF(ABS(Y69)&gt;M69,M69,ABS(Y69)))</f>
        <v>2260</v>
      </c>
      <c r="AL69" s="203">
        <f t="shared" ref="AL69" ca="1" si="212">IF(Z69&gt;0,0,IF(ABS(Z69)&gt;N69,N69,ABS(Z69)))</f>
        <v>0</v>
      </c>
      <c r="AM69" s="203">
        <f t="shared" ref="AM69" ca="1" si="213">IF(AA69&gt;0,0,IF(ABS(AA69)&gt;O69,O69,ABS(AA69)))</f>
        <v>0</v>
      </c>
      <c r="AN69" s="203" t="e">
        <f t="shared" ref="AN69" ca="1" si="214">IF(AB69&gt;0,0,IF(ABS(AB69)&gt;P69,P69,ABS(AB69)))</f>
        <v>#REF!</v>
      </c>
    </row>
    <row r="70" spans="1:40">
      <c r="A70" s="199" t="s">
        <v>17</v>
      </c>
      <c r="B70" s="143" t="s">
        <v>64</v>
      </c>
      <c r="C70" s="205">
        <v>1</v>
      </c>
      <c r="D70" s="143" t="s">
        <v>412</v>
      </c>
      <c r="AD70" s="201">
        <f t="shared" ref="AD70:AN78" ca="1" si="215">AD$69*$C70</f>
        <v>1612</v>
      </c>
      <c r="AE70" s="201">
        <f t="shared" ca="1" si="215"/>
        <v>0</v>
      </c>
      <c r="AF70" s="201">
        <f t="shared" ca="1" si="215"/>
        <v>0</v>
      </c>
      <c r="AG70" s="201">
        <f t="shared" ca="1" si="215"/>
        <v>0</v>
      </c>
      <c r="AH70" s="201">
        <f t="shared" ca="1" si="215"/>
        <v>0</v>
      </c>
      <c r="AI70" s="201">
        <f t="shared" ca="1" si="215"/>
        <v>0</v>
      </c>
      <c r="AJ70" s="201">
        <f t="shared" ca="1" si="215"/>
        <v>340</v>
      </c>
      <c r="AK70" s="201">
        <f t="shared" ca="1" si="215"/>
        <v>2260</v>
      </c>
      <c r="AL70" s="201">
        <f t="shared" ca="1" si="215"/>
        <v>0</v>
      </c>
      <c r="AM70" s="201">
        <f t="shared" ca="1" si="215"/>
        <v>0</v>
      </c>
      <c r="AN70" s="201" t="e">
        <f t="shared" ca="1" si="215"/>
        <v>#REF!</v>
      </c>
    </row>
    <row r="71" spans="1:40">
      <c r="A71" s="199" t="s">
        <v>17</v>
      </c>
      <c r="B71" s="143" t="s">
        <v>62</v>
      </c>
      <c r="C71" s="205">
        <v>1</v>
      </c>
      <c r="D71" s="143" t="s">
        <v>412</v>
      </c>
      <c r="AD71" s="201">
        <f t="shared" ca="1" si="215"/>
        <v>1612</v>
      </c>
      <c r="AE71" s="201">
        <f t="shared" ca="1" si="215"/>
        <v>0</v>
      </c>
      <c r="AF71" s="201">
        <f t="shared" ca="1" si="215"/>
        <v>0</v>
      </c>
      <c r="AG71" s="201">
        <f t="shared" ca="1" si="215"/>
        <v>0</v>
      </c>
      <c r="AH71" s="201">
        <f t="shared" ca="1" si="215"/>
        <v>0</v>
      </c>
      <c r="AI71" s="201">
        <f t="shared" ca="1" si="215"/>
        <v>0</v>
      </c>
      <c r="AJ71" s="201">
        <f t="shared" ca="1" si="215"/>
        <v>340</v>
      </c>
      <c r="AK71" s="201">
        <f t="shared" ca="1" si="215"/>
        <v>2260</v>
      </c>
      <c r="AL71" s="201">
        <f t="shared" ca="1" si="215"/>
        <v>0</v>
      </c>
      <c r="AM71" s="201">
        <f t="shared" ca="1" si="215"/>
        <v>0</v>
      </c>
      <c r="AN71" s="201" t="e">
        <f t="shared" ca="1" si="215"/>
        <v>#REF!</v>
      </c>
    </row>
    <row r="72" spans="1:40">
      <c r="A72" s="199" t="s">
        <v>17</v>
      </c>
      <c r="B72" s="143" t="s">
        <v>71</v>
      </c>
      <c r="C72" s="205">
        <v>1</v>
      </c>
      <c r="D72" s="143" t="s">
        <v>412</v>
      </c>
      <c r="AD72" s="201">
        <f t="shared" ca="1" si="215"/>
        <v>1612</v>
      </c>
      <c r="AE72" s="201">
        <f t="shared" ca="1" si="215"/>
        <v>0</v>
      </c>
      <c r="AF72" s="201">
        <f t="shared" ca="1" si="215"/>
        <v>0</v>
      </c>
      <c r="AG72" s="201">
        <f t="shared" ca="1" si="215"/>
        <v>0</v>
      </c>
      <c r="AH72" s="201">
        <f t="shared" ca="1" si="215"/>
        <v>0</v>
      </c>
      <c r="AI72" s="201">
        <f t="shared" ca="1" si="215"/>
        <v>0</v>
      </c>
      <c r="AJ72" s="201">
        <f t="shared" ca="1" si="215"/>
        <v>340</v>
      </c>
      <c r="AK72" s="201">
        <f t="shared" ca="1" si="215"/>
        <v>2260</v>
      </c>
      <c r="AL72" s="201">
        <f t="shared" ca="1" si="215"/>
        <v>0</v>
      </c>
      <c r="AM72" s="201">
        <f t="shared" ca="1" si="215"/>
        <v>0</v>
      </c>
      <c r="AN72" s="201" t="e">
        <f t="shared" ca="1" si="215"/>
        <v>#REF!</v>
      </c>
    </row>
    <row r="73" spans="1:40">
      <c r="A73" s="199" t="s">
        <v>17</v>
      </c>
      <c r="B73" s="143" t="s">
        <v>180</v>
      </c>
      <c r="C73" s="205">
        <v>1</v>
      </c>
      <c r="D73" s="143" t="s">
        <v>412</v>
      </c>
      <c r="AD73" s="201">
        <f t="shared" ca="1" si="215"/>
        <v>1612</v>
      </c>
      <c r="AE73" s="201">
        <f t="shared" ca="1" si="215"/>
        <v>0</v>
      </c>
      <c r="AF73" s="201">
        <f t="shared" ca="1" si="215"/>
        <v>0</v>
      </c>
      <c r="AG73" s="201">
        <f t="shared" ca="1" si="215"/>
        <v>0</v>
      </c>
      <c r="AH73" s="201">
        <f t="shared" ca="1" si="215"/>
        <v>0</v>
      </c>
      <c r="AI73" s="201">
        <f t="shared" ca="1" si="215"/>
        <v>0</v>
      </c>
      <c r="AJ73" s="201">
        <f t="shared" ca="1" si="215"/>
        <v>340</v>
      </c>
      <c r="AK73" s="201">
        <f t="shared" ca="1" si="215"/>
        <v>2260</v>
      </c>
      <c r="AL73" s="201">
        <f t="shared" ca="1" si="215"/>
        <v>0</v>
      </c>
      <c r="AM73" s="201">
        <f t="shared" ca="1" si="215"/>
        <v>0</v>
      </c>
      <c r="AN73" s="201" t="e">
        <f t="shared" ca="1" si="215"/>
        <v>#REF!</v>
      </c>
    </row>
    <row r="74" spans="1:40">
      <c r="A74" s="199" t="s">
        <v>17</v>
      </c>
      <c r="B74" s="143" t="s">
        <v>181</v>
      </c>
      <c r="C74" s="205">
        <v>1</v>
      </c>
      <c r="D74" s="143" t="s">
        <v>412</v>
      </c>
      <c r="AD74" s="201">
        <f t="shared" ca="1" si="215"/>
        <v>1612</v>
      </c>
      <c r="AE74" s="201">
        <f t="shared" ca="1" si="215"/>
        <v>0</v>
      </c>
      <c r="AF74" s="201">
        <f t="shared" ca="1" si="215"/>
        <v>0</v>
      </c>
      <c r="AG74" s="201">
        <f t="shared" ca="1" si="215"/>
        <v>0</v>
      </c>
      <c r="AH74" s="201">
        <f t="shared" ca="1" si="215"/>
        <v>0</v>
      </c>
      <c r="AI74" s="201">
        <f t="shared" ca="1" si="215"/>
        <v>0</v>
      </c>
      <c r="AJ74" s="201">
        <f t="shared" ca="1" si="215"/>
        <v>340</v>
      </c>
      <c r="AK74" s="201">
        <f t="shared" ca="1" si="215"/>
        <v>2260</v>
      </c>
      <c r="AL74" s="201">
        <f t="shared" ca="1" si="215"/>
        <v>0</v>
      </c>
      <c r="AM74" s="201">
        <f t="shared" ca="1" si="215"/>
        <v>0</v>
      </c>
      <c r="AN74" s="201" t="e">
        <f t="shared" ca="1" si="215"/>
        <v>#REF!</v>
      </c>
    </row>
    <row r="75" spans="1:40">
      <c r="A75" s="199" t="s">
        <v>17</v>
      </c>
      <c r="B75" s="143" t="s">
        <v>407</v>
      </c>
      <c r="C75" s="205">
        <v>1</v>
      </c>
      <c r="D75" s="143" t="s">
        <v>412</v>
      </c>
      <c r="AD75" s="201">
        <f t="shared" ca="1" si="215"/>
        <v>1612</v>
      </c>
      <c r="AE75" s="201">
        <f t="shared" ca="1" si="215"/>
        <v>0</v>
      </c>
      <c r="AF75" s="201">
        <f t="shared" ca="1" si="215"/>
        <v>0</v>
      </c>
      <c r="AG75" s="201">
        <f t="shared" ca="1" si="215"/>
        <v>0</v>
      </c>
      <c r="AH75" s="201">
        <f t="shared" ca="1" si="215"/>
        <v>0</v>
      </c>
      <c r="AI75" s="201">
        <f t="shared" ca="1" si="215"/>
        <v>0</v>
      </c>
      <c r="AJ75" s="201">
        <f t="shared" ca="1" si="215"/>
        <v>340</v>
      </c>
      <c r="AK75" s="201">
        <f t="shared" ca="1" si="215"/>
        <v>2260</v>
      </c>
      <c r="AL75" s="201">
        <f t="shared" ca="1" si="215"/>
        <v>0</v>
      </c>
      <c r="AM75" s="201">
        <f t="shared" ca="1" si="215"/>
        <v>0</v>
      </c>
      <c r="AN75" s="201" t="e">
        <f t="shared" ca="1" si="215"/>
        <v>#REF!</v>
      </c>
    </row>
    <row r="76" spans="1:40">
      <c r="A76" s="199" t="s">
        <v>17</v>
      </c>
      <c r="B76" s="143" t="s">
        <v>247</v>
      </c>
      <c r="C76" s="205">
        <v>1</v>
      </c>
      <c r="D76" s="143" t="s">
        <v>412</v>
      </c>
      <c r="AD76" s="201">
        <f t="shared" ca="1" si="215"/>
        <v>1612</v>
      </c>
      <c r="AE76" s="201">
        <f t="shared" ca="1" si="215"/>
        <v>0</v>
      </c>
      <c r="AF76" s="201">
        <f t="shared" ca="1" si="215"/>
        <v>0</v>
      </c>
      <c r="AG76" s="201">
        <f t="shared" ca="1" si="215"/>
        <v>0</v>
      </c>
      <c r="AH76" s="201">
        <f t="shared" ca="1" si="215"/>
        <v>0</v>
      </c>
      <c r="AI76" s="201">
        <f t="shared" ca="1" si="215"/>
        <v>0</v>
      </c>
      <c r="AJ76" s="201">
        <f t="shared" ca="1" si="215"/>
        <v>340</v>
      </c>
      <c r="AK76" s="201">
        <f t="shared" ca="1" si="215"/>
        <v>2260</v>
      </c>
      <c r="AL76" s="201">
        <f t="shared" ca="1" si="215"/>
        <v>0</v>
      </c>
      <c r="AM76" s="201">
        <f t="shared" ca="1" si="215"/>
        <v>0</v>
      </c>
      <c r="AN76" s="201" t="e">
        <f t="shared" ca="1" si="215"/>
        <v>#REF!</v>
      </c>
    </row>
    <row r="77" spans="1:40">
      <c r="A77" s="199" t="s">
        <v>17</v>
      </c>
      <c r="B77" s="143" t="s">
        <v>186</v>
      </c>
      <c r="C77" s="205">
        <v>1</v>
      </c>
      <c r="D77" s="143" t="s">
        <v>412</v>
      </c>
      <c r="AD77" s="201">
        <f t="shared" ca="1" si="215"/>
        <v>1612</v>
      </c>
      <c r="AE77" s="201">
        <f t="shared" ca="1" si="215"/>
        <v>0</v>
      </c>
      <c r="AF77" s="201">
        <f t="shared" ca="1" si="215"/>
        <v>0</v>
      </c>
      <c r="AG77" s="201">
        <f t="shared" ca="1" si="215"/>
        <v>0</v>
      </c>
      <c r="AH77" s="201">
        <f t="shared" ca="1" si="215"/>
        <v>0</v>
      </c>
      <c r="AI77" s="201">
        <f t="shared" ca="1" si="215"/>
        <v>0</v>
      </c>
      <c r="AJ77" s="201">
        <f t="shared" ca="1" si="215"/>
        <v>340</v>
      </c>
      <c r="AK77" s="201">
        <f t="shared" ca="1" si="215"/>
        <v>2260</v>
      </c>
      <c r="AL77" s="201">
        <f t="shared" ca="1" si="215"/>
        <v>0</v>
      </c>
      <c r="AM77" s="201">
        <f t="shared" ca="1" si="215"/>
        <v>0</v>
      </c>
      <c r="AN77" s="201" t="e">
        <f t="shared" ca="1" si="215"/>
        <v>#REF!</v>
      </c>
    </row>
    <row r="78" spans="1:40">
      <c r="A78" s="199" t="s">
        <v>17</v>
      </c>
      <c r="B78" s="143" t="s">
        <v>66</v>
      </c>
      <c r="C78" s="205">
        <v>1</v>
      </c>
      <c r="D78" s="143" t="s">
        <v>412</v>
      </c>
      <c r="AD78" s="201">
        <f t="shared" ca="1" si="215"/>
        <v>1612</v>
      </c>
      <c r="AE78" s="201">
        <f t="shared" ca="1" si="215"/>
        <v>0</v>
      </c>
      <c r="AF78" s="201">
        <f t="shared" ca="1" si="215"/>
        <v>0</v>
      </c>
      <c r="AG78" s="201">
        <f t="shared" ca="1" si="215"/>
        <v>0</v>
      </c>
      <c r="AH78" s="201">
        <f t="shared" ca="1" si="215"/>
        <v>0</v>
      </c>
      <c r="AI78" s="201">
        <f t="shared" ca="1" si="215"/>
        <v>0</v>
      </c>
      <c r="AJ78" s="201">
        <f t="shared" ca="1" si="215"/>
        <v>340</v>
      </c>
      <c r="AK78" s="201">
        <f t="shared" ca="1" si="215"/>
        <v>2260</v>
      </c>
      <c r="AL78" s="201">
        <f t="shared" ca="1" si="215"/>
        <v>0</v>
      </c>
      <c r="AM78" s="201">
        <f t="shared" ca="1" si="215"/>
        <v>0</v>
      </c>
      <c r="AN78" s="201" t="e">
        <f t="shared" ca="1" si="215"/>
        <v>#REF!</v>
      </c>
    </row>
    <row r="79" spans="1:40">
      <c r="A79" s="202" t="s">
        <v>19</v>
      </c>
      <c r="B79" s="202" t="s">
        <v>19</v>
      </c>
      <c r="C79" s="204">
        <v>1</v>
      </c>
      <c r="D79" s="202" t="s">
        <v>412</v>
      </c>
      <c r="E79" s="204">
        <f>SUMIFS(Stock!C:C,Stock!B:B,'Assy PSI Shortage'!B79)</f>
        <v>2548</v>
      </c>
      <c r="F79" s="203">
        <f ca="1">SUMIFS(INDIRECT("'PSI WM REF'!"&amp;SUBSTITUTE(ADDRESS(1,MATCH(F$2,INDIRECT("'PSI WM REF'!"&amp;"5:5"),0)),"$1","")&amp;":"&amp;SUBSTITUTE(ADDRESS(1,MATCH(F$2,INDIRECT("'PSI WM REF'!"&amp;"5:5"),0)),"$1","")),INDIRECT("'PSI WM REF'!"&amp;"C:C"),$A79,INDIRECT("'PSI WM REF'!"&amp;"U:U"),"1.Requirements (필요량)")+IFERROR(SUMIFS(INDIRECT("'PSI VC'!"&amp;SUBSTITUTE(ADDRESS(1,MATCH(F$2,INDIRECT("'PSI VC'!"&amp;"3:3"),0)),"$1","")&amp;":"&amp;SUBSTITUTE(ADDRESS(1,MATCH(F$2,INDIRECT("'PSI VC'!"&amp;"3:3"),0)),"$1","")),INDIRECT("'PSI VC'!"&amp;"A:A"),$A79),0)</f>
        <v>0</v>
      </c>
      <c r="G79" s="203">
        <f t="shared" ref="G79:P79" ca="1" si="216">SUMIFS(INDIRECT("'PSI WM REF'!"&amp;SUBSTITUTE(ADDRESS(1,MATCH(G$2,INDIRECT("'PSI WM REF'!"&amp;"5:5"),0)),"$1","")&amp;":"&amp;SUBSTITUTE(ADDRESS(1,MATCH(G$2,INDIRECT("'PSI WM REF'!"&amp;"5:5"),0)),"$1","")),INDIRECT("'PSI WM REF'!"&amp;"C:C"),$A79,INDIRECT("'PSI WM REF'!"&amp;"U:U"),"1.Requirements (필요량)")+IFERROR(SUMIFS(INDIRECT("'PSI VC'!"&amp;SUBSTITUTE(ADDRESS(1,MATCH(G$2,INDIRECT("'PSI VC'!"&amp;"3:3"),0)),"$1","")&amp;":"&amp;SUBSTITUTE(ADDRESS(1,MATCH(G$2,INDIRECT("'PSI VC'!"&amp;"3:3"),0)),"$1","")),INDIRECT("'PSI VC'!"&amp;"A:A"),$A79),0)</f>
        <v>0</v>
      </c>
      <c r="H79" s="203">
        <f t="shared" ca="1" si="216"/>
        <v>0</v>
      </c>
      <c r="I79" s="203">
        <f t="shared" ca="1" si="216"/>
        <v>0</v>
      </c>
      <c r="J79" s="203">
        <f t="shared" ca="1" si="216"/>
        <v>0</v>
      </c>
      <c r="K79" s="203">
        <f t="shared" ca="1" si="216"/>
        <v>1737</v>
      </c>
      <c r="L79" s="203">
        <f t="shared" ca="1" si="216"/>
        <v>1830</v>
      </c>
      <c r="M79" s="203">
        <f t="shared" ca="1" si="216"/>
        <v>0</v>
      </c>
      <c r="N79" s="203">
        <f t="shared" ca="1" si="216"/>
        <v>0</v>
      </c>
      <c r="O79" s="203">
        <f ca="1">SUMIFS(INDIRECT("'PSI WM REF'!"&amp;SUBSTITUTE(ADDRESS(1,MATCH(O$2,INDIRECT("'PSI WM REF'!"&amp;"5:5"),0)),"$1","")&amp;":"&amp;SUBSTITUTE(ADDRESS(1,MATCH(O$2,INDIRECT("'PSI WM REF'!"&amp;"5:5"),0)),"$1","")),INDIRECT("'PSI WM REF'!"&amp;"C:C"),$A79,INDIRECT("'PSI WM REF'!"&amp;"U:U"),"1.Requirements (필요량)")+IFERROR(SUMIFS(INDIRECT("'PSI VC'!"&amp;SUBSTITUTE(ADDRESS(1,MATCH(O$2,INDIRECT("'PSI VC'!"&amp;"3:3"),0)),"$1","")&amp;":"&amp;SUBSTITUTE(ADDRESS(1,MATCH(O$2,INDIRECT("'PSI VC'!"&amp;"3:3"),0)),"$1","")),INDIRECT("'PSI VC'!"&amp;"A:A"),$A79),0)</f>
        <v>0</v>
      </c>
      <c r="P79" s="203" t="e">
        <f t="shared" ca="1" si="216"/>
        <v>#REF!</v>
      </c>
      <c r="R79" s="203">
        <f ca="1">E79-F79</f>
        <v>2548</v>
      </c>
      <c r="S79" s="203">
        <f ca="1">R79-G79</f>
        <v>2548</v>
      </c>
      <c r="T79" s="203">
        <f t="shared" ref="T79" ca="1" si="217">S79-H79</f>
        <v>2548</v>
      </c>
      <c r="U79" s="203">
        <f t="shared" ref="U79" ca="1" si="218">T79-I79</f>
        <v>2548</v>
      </c>
      <c r="V79" s="203">
        <f t="shared" ref="V79" ca="1" si="219">U79-J79</f>
        <v>2548</v>
      </c>
      <c r="W79" s="203">
        <f t="shared" ref="W79" ca="1" si="220">V79-K79</f>
        <v>811</v>
      </c>
      <c r="X79" s="203">
        <f t="shared" ref="X79" ca="1" si="221">W79-L79</f>
        <v>-1019</v>
      </c>
      <c r="Y79" s="203">
        <f t="shared" ref="Y79" ca="1" si="222">X79-M79</f>
        <v>-1019</v>
      </c>
      <c r="Z79" s="203">
        <f t="shared" ref="Z79" ca="1" si="223">Y79-N79</f>
        <v>-1019</v>
      </c>
      <c r="AA79" s="203">
        <f t="shared" ref="AA79" ca="1" si="224">Z79-O79</f>
        <v>-1019</v>
      </c>
      <c r="AB79" s="203" t="e">
        <f t="shared" ref="AB79" ca="1" si="225">AA79-P79</f>
        <v>#REF!</v>
      </c>
      <c r="AD79" s="203">
        <f ca="1">IF(R79&gt;0,0,IF(ABS(R79)&gt;F79,F79,ABS(R79)))</f>
        <v>0</v>
      </c>
      <c r="AE79" s="203">
        <f t="shared" ref="AE79" ca="1" si="226">IF(S79&gt;0,0,IF(ABS(S79)&gt;G79,G79,ABS(S79)))</f>
        <v>0</v>
      </c>
      <c r="AF79" s="203">
        <f t="shared" ref="AF79" ca="1" si="227">IF(T79&gt;0,0,IF(ABS(T79)&gt;H79,H79,ABS(T79)))</f>
        <v>0</v>
      </c>
      <c r="AG79" s="203">
        <f t="shared" ref="AG79" ca="1" si="228">IF(U79&gt;0,0,IF(ABS(U79)&gt;I79,I79,ABS(U79)))</f>
        <v>0</v>
      </c>
      <c r="AH79" s="203">
        <f t="shared" ref="AH79" ca="1" si="229">IF(V79&gt;0,0,IF(ABS(V79)&gt;J79,J79,ABS(V79)))</f>
        <v>0</v>
      </c>
      <c r="AI79" s="203">
        <f t="shared" ref="AI79" ca="1" si="230">IF(W79&gt;0,0,IF(ABS(W79)&gt;K79,K79,ABS(W79)))</f>
        <v>0</v>
      </c>
      <c r="AJ79" s="203">
        <f t="shared" ref="AJ79" ca="1" si="231">IF(X79&gt;0,0,IF(ABS(X79)&gt;L79,L79,ABS(X79)))</f>
        <v>1019</v>
      </c>
      <c r="AK79" s="203">
        <f t="shared" ref="AK79" ca="1" si="232">IF(Y79&gt;0,0,IF(ABS(Y79)&gt;M79,M79,ABS(Y79)))</f>
        <v>0</v>
      </c>
      <c r="AL79" s="203">
        <f t="shared" ref="AL79" ca="1" si="233">IF(Z79&gt;0,0,IF(ABS(Z79)&gt;N79,N79,ABS(Z79)))</f>
        <v>0</v>
      </c>
      <c r="AM79" s="203">
        <f t="shared" ref="AM79" ca="1" si="234">IF(AA79&gt;0,0,IF(ABS(AA79)&gt;O79,O79,ABS(AA79)))</f>
        <v>0</v>
      </c>
      <c r="AN79" s="203" t="e">
        <f t="shared" ref="AN79" ca="1" si="235">IF(AB79&gt;0,0,IF(ABS(AB79)&gt;P79,P79,ABS(AB79)))</f>
        <v>#REF!</v>
      </c>
    </row>
    <row r="80" spans="1:40">
      <c r="A80" s="199" t="s">
        <v>19</v>
      </c>
      <c r="B80" s="143" t="s">
        <v>49</v>
      </c>
      <c r="C80" s="205">
        <v>1</v>
      </c>
      <c r="D80" s="143" t="s">
        <v>412</v>
      </c>
      <c r="AD80" s="201">
        <f ca="1">AD$79*$C80</f>
        <v>0</v>
      </c>
      <c r="AE80" s="201">
        <f t="shared" ref="AD80:AN88" ca="1" si="236">AE$79*$C80</f>
        <v>0</v>
      </c>
      <c r="AF80" s="201">
        <f t="shared" ca="1" si="236"/>
        <v>0</v>
      </c>
      <c r="AG80" s="201">
        <f t="shared" ca="1" si="236"/>
        <v>0</v>
      </c>
      <c r="AH80" s="201">
        <f t="shared" ca="1" si="236"/>
        <v>0</v>
      </c>
      <c r="AI80" s="201">
        <f t="shared" ca="1" si="236"/>
        <v>0</v>
      </c>
      <c r="AJ80" s="201">
        <f t="shared" ca="1" si="236"/>
        <v>1019</v>
      </c>
      <c r="AK80" s="201">
        <f t="shared" ca="1" si="236"/>
        <v>0</v>
      </c>
      <c r="AL80" s="201">
        <f t="shared" ca="1" si="236"/>
        <v>0</v>
      </c>
      <c r="AM80" s="201">
        <f t="shared" ca="1" si="236"/>
        <v>0</v>
      </c>
      <c r="AN80" s="201" t="e">
        <f t="shared" ca="1" si="236"/>
        <v>#REF!</v>
      </c>
    </row>
    <row r="81" spans="1:40">
      <c r="A81" s="199" t="s">
        <v>19</v>
      </c>
      <c r="B81" s="143" t="s">
        <v>64</v>
      </c>
      <c r="C81" s="205">
        <v>1</v>
      </c>
      <c r="D81" s="143" t="s">
        <v>412</v>
      </c>
      <c r="AD81" s="201">
        <f t="shared" ca="1" si="236"/>
        <v>0</v>
      </c>
      <c r="AE81" s="201">
        <f t="shared" ca="1" si="236"/>
        <v>0</v>
      </c>
      <c r="AF81" s="201">
        <f t="shared" ca="1" si="236"/>
        <v>0</v>
      </c>
      <c r="AG81" s="201">
        <f t="shared" ca="1" si="236"/>
        <v>0</v>
      </c>
      <c r="AH81" s="201">
        <f t="shared" ca="1" si="236"/>
        <v>0</v>
      </c>
      <c r="AI81" s="201">
        <f t="shared" ca="1" si="236"/>
        <v>0</v>
      </c>
      <c r="AJ81" s="201">
        <f t="shared" ca="1" si="236"/>
        <v>1019</v>
      </c>
      <c r="AK81" s="201">
        <f t="shared" ca="1" si="236"/>
        <v>0</v>
      </c>
      <c r="AL81" s="201">
        <f t="shared" ca="1" si="236"/>
        <v>0</v>
      </c>
      <c r="AM81" s="201">
        <f t="shared" ca="1" si="236"/>
        <v>0</v>
      </c>
      <c r="AN81" s="201" t="e">
        <f t="shared" ca="1" si="236"/>
        <v>#REF!</v>
      </c>
    </row>
    <row r="82" spans="1:40">
      <c r="A82" s="199" t="s">
        <v>19</v>
      </c>
      <c r="B82" s="143" t="s">
        <v>62</v>
      </c>
      <c r="C82" s="205">
        <v>1</v>
      </c>
      <c r="D82" s="143" t="s">
        <v>412</v>
      </c>
      <c r="AD82" s="201">
        <f t="shared" ca="1" si="236"/>
        <v>0</v>
      </c>
      <c r="AE82" s="201">
        <f t="shared" ca="1" si="236"/>
        <v>0</v>
      </c>
      <c r="AF82" s="201">
        <f t="shared" ca="1" si="236"/>
        <v>0</v>
      </c>
      <c r="AG82" s="201">
        <f t="shared" ca="1" si="236"/>
        <v>0</v>
      </c>
      <c r="AH82" s="201">
        <f t="shared" ca="1" si="236"/>
        <v>0</v>
      </c>
      <c r="AI82" s="201">
        <f t="shared" ca="1" si="236"/>
        <v>0</v>
      </c>
      <c r="AJ82" s="201">
        <f t="shared" ca="1" si="236"/>
        <v>1019</v>
      </c>
      <c r="AK82" s="201">
        <f t="shared" ca="1" si="236"/>
        <v>0</v>
      </c>
      <c r="AL82" s="201">
        <f t="shared" ca="1" si="236"/>
        <v>0</v>
      </c>
      <c r="AM82" s="201">
        <f t="shared" ca="1" si="236"/>
        <v>0</v>
      </c>
      <c r="AN82" s="201" t="e">
        <f t="shared" ca="1" si="236"/>
        <v>#REF!</v>
      </c>
    </row>
    <row r="83" spans="1:40">
      <c r="A83" s="199" t="s">
        <v>19</v>
      </c>
      <c r="B83" s="143" t="s">
        <v>180</v>
      </c>
      <c r="C83" s="205">
        <v>1</v>
      </c>
      <c r="D83" s="143" t="s">
        <v>412</v>
      </c>
      <c r="AD83" s="201">
        <f t="shared" ca="1" si="236"/>
        <v>0</v>
      </c>
      <c r="AE83" s="201">
        <f t="shared" ca="1" si="236"/>
        <v>0</v>
      </c>
      <c r="AF83" s="201">
        <f t="shared" ca="1" si="236"/>
        <v>0</v>
      </c>
      <c r="AG83" s="201">
        <f t="shared" ca="1" si="236"/>
        <v>0</v>
      </c>
      <c r="AH83" s="201">
        <f t="shared" ca="1" si="236"/>
        <v>0</v>
      </c>
      <c r="AI83" s="201">
        <f t="shared" ca="1" si="236"/>
        <v>0</v>
      </c>
      <c r="AJ83" s="201">
        <f t="shared" ca="1" si="236"/>
        <v>1019</v>
      </c>
      <c r="AK83" s="201">
        <f t="shared" ca="1" si="236"/>
        <v>0</v>
      </c>
      <c r="AL83" s="201">
        <f t="shared" ca="1" si="236"/>
        <v>0</v>
      </c>
      <c r="AM83" s="201">
        <f t="shared" ca="1" si="236"/>
        <v>0</v>
      </c>
      <c r="AN83" s="201" t="e">
        <f t="shared" ca="1" si="236"/>
        <v>#REF!</v>
      </c>
    </row>
    <row r="84" spans="1:40">
      <c r="A84" s="199" t="s">
        <v>19</v>
      </c>
      <c r="B84" s="143" t="s">
        <v>181</v>
      </c>
      <c r="C84" s="205">
        <v>1</v>
      </c>
      <c r="D84" s="143" t="s">
        <v>412</v>
      </c>
      <c r="AD84" s="201">
        <f t="shared" ca="1" si="236"/>
        <v>0</v>
      </c>
      <c r="AE84" s="201">
        <f t="shared" ca="1" si="236"/>
        <v>0</v>
      </c>
      <c r="AF84" s="201">
        <f t="shared" ca="1" si="236"/>
        <v>0</v>
      </c>
      <c r="AG84" s="201">
        <f t="shared" ca="1" si="236"/>
        <v>0</v>
      </c>
      <c r="AH84" s="201">
        <f t="shared" ca="1" si="236"/>
        <v>0</v>
      </c>
      <c r="AI84" s="201">
        <f t="shared" ca="1" si="236"/>
        <v>0</v>
      </c>
      <c r="AJ84" s="201">
        <f t="shared" ca="1" si="236"/>
        <v>1019</v>
      </c>
      <c r="AK84" s="201">
        <f t="shared" ca="1" si="236"/>
        <v>0</v>
      </c>
      <c r="AL84" s="201">
        <f t="shared" ca="1" si="236"/>
        <v>0</v>
      </c>
      <c r="AM84" s="201">
        <f t="shared" ca="1" si="236"/>
        <v>0</v>
      </c>
      <c r="AN84" s="201" t="e">
        <f t="shared" ca="1" si="236"/>
        <v>#REF!</v>
      </c>
    </row>
    <row r="85" spans="1:40">
      <c r="A85" s="199" t="s">
        <v>19</v>
      </c>
      <c r="B85" s="143" t="s">
        <v>407</v>
      </c>
      <c r="C85" s="205">
        <v>1</v>
      </c>
      <c r="D85" s="143" t="s">
        <v>412</v>
      </c>
      <c r="AD85" s="201">
        <f t="shared" ca="1" si="236"/>
        <v>0</v>
      </c>
      <c r="AE85" s="201">
        <f t="shared" ca="1" si="236"/>
        <v>0</v>
      </c>
      <c r="AF85" s="201">
        <f t="shared" ca="1" si="236"/>
        <v>0</v>
      </c>
      <c r="AG85" s="201">
        <f t="shared" ca="1" si="236"/>
        <v>0</v>
      </c>
      <c r="AH85" s="201">
        <f t="shared" ca="1" si="236"/>
        <v>0</v>
      </c>
      <c r="AI85" s="201">
        <f t="shared" ca="1" si="236"/>
        <v>0</v>
      </c>
      <c r="AJ85" s="201">
        <f t="shared" ca="1" si="236"/>
        <v>1019</v>
      </c>
      <c r="AK85" s="201">
        <f t="shared" ca="1" si="236"/>
        <v>0</v>
      </c>
      <c r="AL85" s="201">
        <f t="shared" ca="1" si="236"/>
        <v>0</v>
      </c>
      <c r="AM85" s="201">
        <f t="shared" ca="1" si="236"/>
        <v>0</v>
      </c>
      <c r="AN85" s="201" t="e">
        <f t="shared" ca="1" si="236"/>
        <v>#REF!</v>
      </c>
    </row>
    <row r="86" spans="1:40">
      <c r="A86" s="199" t="s">
        <v>19</v>
      </c>
      <c r="B86" s="143" t="s">
        <v>247</v>
      </c>
      <c r="C86" s="205">
        <v>1</v>
      </c>
      <c r="D86" s="143" t="s">
        <v>412</v>
      </c>
      <c r="AD86" s="201">
        <f t="shared" ca="1" si="236"/>
        <v>0</v>
      </c>
      <c r="AE86" s="201">
        <f t="shared" ca="1" si="236"/>
        <v>0</v>
      </c>
      <c r="AF86" s="201">
        <f t="shared" ca="1" si="236"/>
        <v>0</v>
      </c>
      <c r="AG86" s="201">
        <f t="shared" ca="1" si="236"/>
        <v>0</v>
      </c>
      <c r="AH86" s="201">
        <f t="shared" ca="1" si="236"/>
        <v>0</v>
      </c>
      <c r="AI86" s="201">
        <f t="shared" ca="1" si="236"/>
        <v>0</v>
      </c>
      <c r="AJ86" s="201">
        <f t="shared" ca="1" si="236"/>
        <v>1019</v>
      </c>
      <c r="AK86" s="201">
        <f t="shared" ca="1" si="236"/>
        <v>0</v>
      </c>
      <c r="AL86" s="201">
        <f t="shared" ca="1" si="236"/>
        <v>0</v>
      </c>
      <c r="AM86" s="201">
        <f t="shared" ca="1" si="236"/>
        <v>0</v>
      </c>
      <c r="AN86" s="201" t="e">
        <f t="shared" ca="1" si="236"/>
        <v>#REF!</v>
      </c>
    </row>
    <row r="87" spans="1:40">
      <c r="A87" s="199" t="s">
        <v>19</v>
      </c>
      <c r="B87" s="143" t="s">
        <v>186</v>
      </c>
      <c r="C87" s="205">
        <v>1</v>
      </c>
      <c r="D87" s="143" t="s">
        <v>412</v>
      </c>
      <c r="AD87" s="201">
        <f t="shared" ca="1" si="236"/>
        <v>0</v>
      </c>
      <c r="AE87" s="201">
        <f t="shared" ca="1" si="236"/>
        <v>0</v>
      </c>
      <c r="AF87" s="201">
        <f t="shared" ca="1" si="236"/>
        <v>0</v>
      </c>
      <c r="AG87" s="201">
        <f t="shared" ca="1" si="236"/>
        <v>0</v>
      </c>
      <c r="AH87" s="201">
        <f t="shared" ca="1" si="236"/>
        <v>0</v>
      </c>
      <c r="AI87" s="201">
        <f t="shared" ca="1" si="236"/>
        <v>0</v>
      </c>
      <c r="AJ87" s="201">
        <f t="shared" ca="1" si="236"/>
        <v>1019</v>
      </c>
      <c r="AK87" s="201">
        <f t="shared" ca="1" si="236"/>
        <v>0</v>
      </c>
      <c r="AL87" s="201">
        <f t="shared" ca="1" si="236"/>
        <v>0</v>
      </c>
      <c r="AM87" s="201">
        <f t="shared" ca="1" si="236"/>
        <v>0</v>
      </c>
      <c r="AN87" s="201" t="e">
        <f t="shared" ca="1" si="236"/>
        <v>#REF!</v>
      </c>
    </row>
    <row r="88" spans="1:40">
      <c r="A88" s="199" t="s">
        <v>19</v>
      </c>
      <c r="B88" s="143" t="s">
        <v>66</v>
      </c>
      <c r="C88" s="205">
        <v>1</v>
      </c>
      <c r="D88" s="143" t="s">
        <v>412</v>
      </c>
      <c r="AD88" s="201">
        <f t="shared" ca="1" si="236"/>
        <v>0</v>
      </c>
      <c r="AE88" s="201">
        <f t="shared" ca="1" si="236"/>
        <v>0</v>
      </c>
      <c r="AF88" s="201">
        <f t="shared" ca="1" si="236"/>
        <v>0</v>
      </c>
      <c r="AG88" s="201">
        <f t="shared" ca="1" si="236"/>
        <v>0</v>
      </c>
      <c r="AH88" s="201">
        <f t="shared" ca="1" si="236"/>
        <v>0</v>
      </c>
      <c r="AI88" s="201">
        <f t="shared" ca="1" si="236"/>
        <v>0</v>
      </c>
      <c r="AJ88" s="201">
        <f t="shared" ca="1" si="236"/>
        <v>1019</v>
      </c>
      <c r="AK88" s="201">
        <f t="shared" ca="1" si="236"/>
        <v>0</v>
      </c>
      <c r="AL88" s="201">
        <f t="shared" ca="1" si="236"/>
        <v>0</v>
      </c>
      <c r="AM88" s="201">
        <f t="shared" ca="1" si="236"/>
        <v>0</v>
      </c>
      <c r="AN88" s="201" t="e">
        <f t="shared" ca="1" si="236"/>
        <v>#REF!</v>
      </c>
    </row>
    <row r="89" spans="1:40">
      <c r="A89" s="202" t="s">
        <v>325</v>
      </c>
      <c r="B89" s="202" t="s">
        <v>325</v>
      </c>
      <c r="C89" s="204">
        <v>1</v>
      </c>
      <c r="D89" s="202" t="s">
        <v>412</v>
      </c>
      <c r="E89" s="204">
        <f>SUMIFS(Stock!C:C,Stock!B:B,'Assy PSI Shortage'!B89)</f>
        <v>0</v>
      </c>
      <c r="F89" s="203">
        <f ca="1">SUMIFS(INDIRECT("'PSI WM REF'!"&amp;SUBSTITUTE(ADDRESS(1,MATCH(F$2,INDIRECT("'PSI WM REF'!"&amp;"5:5"),0)),"$1","")&amp;":"&amp;SUBSTITUTE(ADDRESS(1,MATCH(F$2,INDIRECT("'PSI WM REF'!"&amp;"5:5"),0)),"$1","")),INDIRECT("'PSI WM REF'!"&amp;"C:C"),$A89,INDIRECT("'PSI WM REF'!"&amp;"U:U"),"1.Requirements (필요량)")+IFERROR(SUMIFS(INDIRECT("'PSI VC'!"&amp;SUBSTITUTE(ADDRESS(1,MATCH(F$2,INDIRECT("'PSI VC'!"&amp;"3:3"),0)),"$1","")&amp;":"&amp;SUBSTITUTE(ADDRESS(1,MATCH(F$2,INDIRECT("'PSI VC'!"&amp;"3:3"),0)),"$1","")),INDIRECT("'PSI VC'!"&amp;"A:A"),$A89),0)</f>
        <v>0</v>
      </c>
      <c r="G89" s="203">
        <f t="shared" ref="G89:P89" ca="1" si="237">SUMIFS(INDIRECT("'PSI WM REF'!"&amp;SUBSTITUTE(ADDRESS(1,MATCH(G$2,INDIRECT("'PSI WM REF'!"&amp;"5:5"),0)),"$1","")&amp;":"&amp;SUBSTITUTE(ADDRESS(1,MATCH(G$2,INDIRECT("'PSI WM REF'!"&amp;"5:5"),0)),"$1","")),INDIRECT("'PSI WM REF'!"&amp;"C:C"),$A89,INDIRECT("'PSI WM REF'!"&amp;"U:U"),"1.Requirements (필요량)")+IFERROR(SUMIFS(INDIRECT("'PSI VC'!"&amp;SUBSTITUTE(ADDRESS(1,MATCH(G$2,INDIRECT("'PSI VC'!"&amp;"3:3"),0)),"$1","")&amp;":"&amp;SUBSTITUTE(ADDRESS(1,MATCH(G$2,INDIRECT("'PSI VC'!"&amp;"3:3"),0)),"$1","")),INDIRECT("'PSI VC'!"&amp;"A:A"),$A89),0)</f>
        <v>0</v>
      </c>
      <c r="H89" s="203">
        <f t="shared" ca="1" si="237"/>
        <v>0</v>
      </c>
      <c r="I89" s="203">
        <f t="shared" ca="1" si="237"/>
        <v>0</v>
      </c>
      <c r="J89" s="203">
        <f t="shared" ca="1" si="237"/>
        <v>0</v>
      </c>
      <c r="K89" s="203">
        <f t="shared" ca="1" si="237"/>
        <v>0</v>
      </c>
      <c r="L89" s="203">
        <f t="shared" ca="1" si="237"/>
        <v>0</v>
      </c>
      <c r="M89" s="203">
        <f t="shared" ca="1" si="237"/>
        <v>0</v>
      </c>
      <c r="N89" s="203">
        <f t="shared" ca="1" si="237"/>
        <v>0</v>
      </c>
      <c r="O89" s="203">
        <f ca="1">SUMIFS(INDIRECT("'PSI WM REF'!"&amp;SUBSTITUTE(ADDRESS(1,MATCH(O$2,INDIRECT("'PSI WM REF'!"&amp;"5:5"),0)),"$1","")&amp;":"&amp;SUBSTITUTE(ADDRESS(1,MATCH(O$2,INDIRECT("'PSI WM REF'!"&amp;"5:5"),0)),"$1","")),INDIRECT("'PSI WM REF'!"&amp;"C:C"),$A89,INDIRECT("'PSI WM REF'!"&amp;"U:U"),"1.Requirements (필요량)")+IFERROR(SUMIFS(INDIRECT("'PSI VC'!"&amp;SUBSTITUTE(ADDRESS(1,MATCH(O$2,INDIRECT("'PSI VC'!"&amp;"3:3"),0)),"$1","")&amp;":"&amp;SUBSTITUTE(ADDRESS(1,MATCH(O$2,INDIRECT("'PSI VC'!"&amp;"3:3"),0)),"$1","")),INDIRECT("'PSI VC'!"&amp;"A:A"),$A89),0)</f>
        <v>0</v>
      </c>
      <c r="P89" s="203" t="e">
        <f t="shared" ca="1" si="237"/>
        <v>#REF!</v>
      </c>
      <c r="R89" s="203">
        <f ca="1">E89-F89</f>
        <v>0</v>
      </c>
      <c r="S89" s="203">
        <f ca="1">R89-G89</f>
        <v>0</v>
      </c>
      <c r="T89" s="203">
        <f t="shared" ref="T89" ca="1" si="238">S89-H89</f>
        <v>0</v>
      </c>
      <c r="U89" s="203">
        <f t="shared" ref="U89" ca="1" si="239">T89-I89</f>
        <v>0</v>
      </c>
      <c r="V89" s="203">
        <f t="shared" ref="V89" ca="1" si="240">U89-J89</f>
        <v>0</v>
      </c>
      <c r="W89" s="203">
        <f t="shared" ref="W89" ca="1" si="241">V89-K89</f>
        <v>0</v>
      </c>
      <c r="X89" s="203">
        <f t="shared" ref="X89" ca="1" si="242">W89-L89</f>
        <v>0</v>
      </c>
      <c r="Y89" s="203">
        <f t="shared" ref="Y89" ca="1" si="243">X89-M89</f>
        <v>0</v>
      </c>
      <c r="Z89" s="203">
        <f t="shared" ref="Z89" ca="1" si="244">Y89-N89</f>
        <v>0</v>
      </c>
      <c r="AA89" s="203">
        <f t="shared" ref="AA89" ca="1" si="245">Z89-O89</f>
        <v>0</v>
      </c>
      <c r="AB89" s="203" t="e">
        <f t="shared" ref="AB89" ca="1" si="246">AA89-P89</f>
        <v>#REF!</v>
      </c>
      <c r="AD89" s="203">
        <f ca="1">IF(R89&gt;0,0,IF(ABS(R89)&gt;F89,F89,ABS(R89)))</f>
        <v>0</v>
      </c>
      <c r="AE89" s="203">
        <f t="shared" ref="AE89" ca="1" si="247">IF(S89&gt;0,0,IF(ABS(S89)&gt;G89,G89,ABS(S89)))</f>
        <v>0</v>
      </c>
      <c r="AF89" s="203">
        <f t="shared" ref="AF89" ca="1" si="248">IF(T89&gt;0,0,IF(ABS(T89)&gt;H89,H89,ABS(T89)))</f>
        <v>0</v>
      </c>
      <c r="AG89" s="203">
        <f t="shared" ref="AG89" ca="1" si="249">IF(U89&gt;0,0,IF(ABS(U89)&gt;I89,I89,ABS(U89)))</f>
        <v>0</v>
      </c>
      <c r="AH89" s="203">
        <f t="shared" ref="AH89" ca="1" si="250">IF(V89&gt;0,0,IF(ABS(V89)&gt;J89,J89,ABS(V89)))</f>
        <v>0</v>
      </c>
      <c r="AI89" s="203">
        <f t="shared" ref="AI89" ca="1" si="251">IF(W89&gt;0,0,IF(ABS(W89)&gt;K89,K89,ABS(W89)))</f>
        <v>0</v>
      </c>
      <c r="AJ89" s="203">
        <f t="shared" ref="AJ89" ca="1" si="252">IF(X89&gt;0,0,IF(ABS(X89)&gt;L89,L89,ABS(X89)))</f>
        <v>0</v>
      </c>
      <c r="AK89" s="203">
        <f t="shared" ref="AK89" ca="1" si="253">IF(Y89&gt;0,0,IF(ABS(Y89)&gt;M89,M89,ABS(Y89)))</f>
        <v>0</v>
      </c>
      <c r="AL89" s="203">
        <f t="shared" ref="AL89" ca="1" si="254">IF(Z89&gt;0,0,IF(ABS(Z89)&gt;N89,N89,ABS(Z89)))</f>
        <v>0</v>
      </c>
      <c r="AM89" s="203">
        <f t="shared" ref="AM89" ca="1" si="255">IF(AA89&gt;0,0,IF(ABS(AA89)&gt;O89,O89,ABS(AA89)))</f>
        <v>0</v>
      </c>
      <c r="AN89" s="203" t="e">
        <f t="shared" ref="AN89" ca="1" si="256">IF(AB89&gt;0,0,IF(ABS(AB89)&gt;P89,P89,ABS(AB89)))</f>
        <v>#REF!</v>
      </c>
    </row>
    <row r="90" spans="1:40">
      <c r="A90" s="199" t="s">
        <v>325</v>
      </c>
      <c r="B90" s="143" t="s">
        <v>49</v>
      </c>
      <c r="C90" s="205">
        <v>1</v>
      </c>
      <c r="D90" s="143" t="s">
        <v>412</v>
      </c>
      <c r="AD90" s="201">
        <f ca="1">AD$89*$C90</f>
        <v>0</v>
      </c>
      <c r="AE90" s="201">
        <f t="shared" ref="AD90:AN97" ca="1" si="257">AE$89*$C90</f>
        <v>0</v>
      </c>
      <c r="AF90" s="201">
        <f t="shared" ca="1" si="257"/>
        <v>0</v>
      </c>
      <c r="AG90" s="201">
        <f t="shared" ca="1" si="257"/>
        <v>0</v>
      </c>
      <c r="AH90" s="201">
        <f t="shared" ca="1" si="257"/>
        <v>0</v>
      </c>
      <c r="AI90" s="201">
        <f t="shared" ca="1" si="257"/>
        <v>0</v>
      </c>
      <c r="AJ90" s="201">
        <f t="shared" ca="1" si="257"/>
        <v>0</v>
      </c>
      <c r="AK90" s="201">
        <f t="shared" ca="1" si="257"/>
        <v>0</v>
      </c>
      <c r="AL90" s="201">
        <f t="shared" ca="1" si="257"/>
        <v>0</v>
      </c>
      <c r="AM90" s="201">
        <f t="shared" ca="1" si="257"/>
        <v>0</v>
      </c>
      <c r="AN90" s="201" t="e">
        <f t="shared" ca="1" si="257"/>
        <v>#REF!</v>
      </c>
    </row>
    <row r="91" spans="1:40">
      <c r="A91" s="199" t="s">
        <v>325</v>
      </c>
      <c r="B91" s="143" t="s">
        <v>64</v>
      </c>
      <c r="C91" s="205">
        <v>1</v>
      </c>
      <c r="D91" s="143" t="s">
        <v>412</v>
      </c>
      <c r="AD91" s="201">
        <f t="shared" ca="1" si="257"/>
        <v>0</v>
      </c>
      <c r="AE91" s="201">
        <f t="shared" ca="1" si="257"/>
        <v>0</v>
      </c>
      <c r="AF91" s="201">
        <f t="shared" ca="1" si="257"/>
        <v>0</v>
      </c>
      <c r="AG91" s="201">
        <f t="shared" ca="1" si="257"/>
        <v>0</v>
      </c>
      <c r="AH91" s="201">
        <f t="shared" ca="1" si="257"/>
        <v>0</v>
      </c>
      <c r="AI91" s="201">
        <f t="shared" ca="1" si="257"/>
        <v>0</v>
      </c>
      <c r="AJ91" s="201">
        <f t="shared" ca="1" si="257"/>
        <v>0</v>
      </c>
      <c r="AK91" s="201">
        <f t="shared" ca="1" si="257"/>
        <v>0</v>
      </c>
      <c r="AL91" s="201">
        <f t="shared" ca="1" si="257"/>
        <v>0</v>
      </c>
      <c r="AM91" s="201">
        <f t="shared" ca="1" si="257"/>
        <v>0</v>
      </c>
      <c r="AN91" s="201" t="e">
        <f t="shared" ca="1" si="257"/>
        <v>#REF!</v>
      </c>
    </row>
    <row r="92" spans="1:40">
      <c r="A92" s="199" t="s">
        <v>325</v>
      </c>
      <c r="B92" s="143" t="s">
        <v>62</v>
      </c>
      <c r="C92" s="205">
        <v>1</v>
      </c>
      <c r="D92" s="143" t="s">
        <v>412</v>
      </c>
      <c r="AD92" s="201">
        <f t="shared" ca="1" si="257"/>
        <v>0</v>
      </c>
      <c r="AE92" s="201">
        <f t="shared" ca="1" si="257"/>
        <v>0</v>
      </c>
      <c r="AF92" s="201">
        <f t="shared" ca="1" si="257"/>
        <v>0</v>
      </c>
      <c r="AG92" s="201">
        <f t="shared" ca="1" si="257"/>
        <v>0</v>
      </c>
      <c r="AH92" s="201">
        <f t="shared" ca="1" si="257"/>
        <v>0</v>
      </c>
      <c r="AI92" s="201">
        <f t="shared" ca="1" si="257"/>
        <v>0</v>
      </c>
      <c r="AJ92" s="201">
        <f t="shared" ca="1" si="257"/>
        <v>0</v>
      </c>
      <c r="AK92" s="201">
        <f t="shared" ca="1" si="257"/>
        <v>0</v>
      </c>
      <c r="AL92" s="201">
        <f t="shared" ca="1" si="257"/>
        <v>0</v>
      </c>
      <c r="AM92" s="201">
        <f t="shared" ca="1" si="257"/>
        <v>0</v>
      </c>
      <c r="AN92" s="201" t="e">
        <f t="shared" ca="1" si="257"/>
        <v>#REF!</v>
      </c>
    </row>
    <row r="93" spans="1:40">
      <c r="A93" s="199" t="s">
        <v>325</v>
      </c>
      <c r="B93" s="143" t="s">
        <v>180</v>
      </c>
      <c r="C93" s="205">
        <v>1</v>
      </c>
      <c r="D93" s="143" t="s">
        <v>412</v>
      </c>
      <c r="AD93" s="201">
        <f t="shared" ca="1" si="257"/>
        <v>0</v>
      </c>
      <c r="AE93" s="201">
        <f t="shared" ca="1" si="257"/>
        <v>0</v>
      </c>
      <c r="AF93" s="201">
        <f t="shared" ca="1" si="257"/>
        <v>0</v>
      </c>
      <c r="AG93" s="201">
        <f t="shared" ca="1" si="257"/>
        <v>0</v>
      </c>
      <c r="AH93" s="201">
        <f t="shared" ca="1" si="257"/>
        <v>0</v>
      </c>
      <c r="AI93" s="201">
        <f t="shared" ca="1" si="257"/>
        <v>0</v>
      </c>
      <c r="AJ93" s="201">
        <f t="shared" ca="1" si="257"/>
        <v>0</v>
      </c>
      <c r="AK93" s="201">
        <f t="shared" ca="1" si="257"/>
        <v>0</v>
      </c>
      <c r="AL93" s="201">
        <f t="shared" ca="1" si="257"/>
        <v>0</v>
      </c>
      <c r="AM93" s="201">
        <f t="shared" ca="1" si="257"/>
        <v>0</v>
      </c>
      <c r="AN93" s="201" t="e">
        <f t="shared" ca="1" si="257"/>
        <v>#REF!</v>
      </c>
    </row>
    <row r="94" spans="1:40">
      <c r="A94" s="199" t="s">
        <v>325</v>
      </c>
      <c r="B94" s="143" t="s">
        <v>181</v>
      </c>
      <c r="C94" s="205">
        <v>1</v>
      </c>
      <c r="D94" s="143" t="s">
        <v>412</v>
      </c>
      <c r="AD94" s="201">
        <f t="shared" ca="1" si="257"/>
        <v>0</v>
      </c>
      <c r="AE94" s="201">
        <f t="shared" ca="1" si="257"/>
        <v>0</v>
      </c>
      <c r="AF94" s="201">
        <f t="shared" ca="1" si="257"/>
        <v>0</v>
      </c>
      <c r="AG94" s="201">
        <f t="shared" ca="1" si="257"/>
        <v>0</v>
      </c>
      <c r="AH94" s="201">
        <f t="shared" ca="1" si="257"/>
        <v>0</v>
      </c>
      <c r="AI94" s="201">
        <f t="shared" ca="1" si="257"/>
        <v>0</v>
      </c>
      <c r="AJ94" s="201">
        <f t="shared" ca="1" si="257"/>
        <v>0</v>
      </c>
      <c r="AK94" s="201">
        <f t="shared" ca="1" si="257"/>
        <v>0</v>
      </c>
      <c r="AL94" s="201">
        <f t="shared" ca="1" si="257"/>
        <v>0</v>
      </c>
      <c r="AM94" s="201">
        <f t="shared" ca="1" si="257"/>
        <v>0</v>
      </c>
      <c r="AN94" s="201" t="e">
        <f t="shared" ca="1" si="257"/>
        <v>#REF!</v>
      </c>
    </row>
    <row r="95" spans="1:40">
      <c r="A95" s="199" t="s">
        <v>325</v>
      </c>
      <c r="B95" s="143" t="s">
        <v>407</v>
      </c>
      <c r="C95" s="205">
        <v>1</v>
      </c>
      <c r="D95" s="143" t="s">
        <v>412</v>
      </c>
      <c r="AD95" s="201">
        <f t="shared" ca="1" si="257"/>
        <v>0</v>
      </c>
      <c r="AE95" s="201">
        <f t="shared" ca="1" si="257"/>
        <v>0</v>
      </c>
      <c r="AF95" s="201">
        <f t="shared" ca="1" si="257"/>
        <v>0</v>
      </c>
      <c r="AG95" s="201">
        <f t="shared" ca="1" si="257"/>
        <v>0</v>
      </c>
      <c r="AH95" s="201">
        <f t="shared" ca="1" si="257"/>
        <v>0</v>
      </c>
      <c r="AI95" s="201">
        <f t="shared" ca="1" si="257"/>
        <v>0</v>
      </c>
      <c r="AJ95" s="201">
        <f t="shared" ca="1" si="257"/>
        <v>0</v>
      </c>
      <c r="AK95" s="201">
        <f t="shared" ca="1" si="257"/>
        <v>0</v>
      </c>
      <c r="AL95" s="201">
        <f t="shared" ca="1" si="257"/>
        <v>0</v>
      </c>
      <c r="AM95" s="201">
        <f t="shared" ca="1" si="257"/>
        <v>0</v>
      </c>
      <c r="AN95" s="201" t="e">
        <f t="shared" ca="1" si="257"/>
        <v>#REF!</v>
      </c>
    </row>
    <row r="96" spans="1:40">
      <c r="A96" s="199" t="s">
        <v>325</v>
      </c>
      <c r="B96" s="143" t="s">
        <v>247</v>
      </c>
      <c r="C96" s="205">
        <v>1</v>
      </c>
      <c r="D96" s="143" t="s">
        <v>412</v>
      </c>
      <c r="AD96" s="201">
        <f t="shared" ca="1" si="257"/>
        <v>0</v>
      </c>
      <c r="AE96" s="201">
        <f t="shared" ca="1" si="257"/>
        <v>0</v>
      </c>
      <c r="AF96" s="201">
        <f t="shared" ca="1" si="257"/>
        <v>0</v>
      </c>
      <c r="AG96" s="201">
        <f t="shared" ca="1" si="257"/>
        <v>0</v>
      </c>
      <c r="AH96" s="201">
        <f t="shared" ca="1" si="257"/>
        <v>0</v>
      </c>
      <c r="AI96" s="201">
        <f t="shared" ca="1" si="257"/>
        <v>0</v>
      </c>
      <c r="AJ96" s="201">
        <f t="shared" ca="1" si="257"/>
        <v>0</v>
      </c>
      <c r="AK96" s="201">
        <f t="shared" ca="1" si="257"/>
        <v>0</v>
      </c>
      <c r="AL96" s="201">
        <f t="shared" ca="1" si="257"/>
        <v>0</v>
      </c>
      <c r="AM96" s="201">
        <f t="shared" ca="1" si="257"/>
        <v>0</v>
      </c>
      <c r="AN96" s="201" t="e">
        <f t="shared" ca="1" si="257"/>
        <v>#REF!</v>
      </c>
    </row>
    <row r="97" spans="1:40">
      <c r="A97" s="199" t="s">
        <v>325</v>
      </c>
      <c r="B97" s="143" t="s">
        <v>186</v>
      </c>
      <c r="C97" s="205">
        <v>1</v>
      </c>
      <c r="D97" s="143" t="s">
        <v>412</v>
      </c>
      <c r="AD97" s="201">
        <f t="shared" ca="1" si="257"/>
        <v>0</v>
      </c>
      <c r="AE97" s="201">
        <f t="shared" ca="1" si="257"/>
        <v>0</v>
      </c>
      <c r="AF97" s="201">
        <f t="shared" ca="1" si="257"/>
        <v>0</v>
      </c>
      <c r="AG97" s="201">
        <f t="shared" ca="1" si="257"/>
        <v>0</v>
      </c>
      <c r="AH97" s="201">
        <f t="shared" ca="1" si="257"/>
        <v>0</v>
      </c>
      <c r="AI97" s="201">
        <f t="shared" ca="1" si="257"/>
        <v>0</v>
      </c>
      <c r="AJ97" s="201">
        <f t="shared" ca="1" si="257"/>
        <v>0</v>
      </c>
      <c r="AK97" s="201">
        <f t="shared" ca="1" si="257"/>
        <v>0</v>
      </c>
      <c r="AL97" s="201">
        <f t="shared" ca="1" si="257"/>
        <v>0</v>
      </c>
      <c r="AM97" s="201">
        <f t="shared" ca="1" si="257"/>
        <v>0</v>
      </c>
      <c r="AN97" s="201" t="e">
        <f t="shared" ca="1" si="257"/>
        <v>#REF!</v>
      </c>
    </row>
    <row r="98" spans="1:40">
      <c r="A98" s="202" t="s">
        <v>54</v>
      </c>
      <c r="B98" s="202" t="s">
        <v>54</v>
      </c>
      <c r="C98" s="204">
        <v>1</v>
      </c>
      <c r="D98" s="202" t="s">
        <v>412</v>
      </c>
      <c r="E98" s="204">
        <f>SUMIFS(Stock!C:C,Stock!B:B,'Assy PSI Shortage'!B98)</f>
        <v>569</v>
      </c>
      <c r="F98" s="203">
        <f ca="1">SUMIFS(INDIRECT("'PSI WM REF'!"&amp;SUBSTITUTE(ADDRESS(1,MATCH(F$2,INDIRECT("'PSI WM REF'!"&amp;"5:5"),0)),"$1","")&amp;":"&amp;SUBSTITUTE(ADDRESS(1,MATCH(F$2,INDIRECT("'PSI WM REF'!"&amp;"5:5"),0)),"$1","")),INDIRECT("'PSI WM REF'!"&amp;"C:C"),$A98,INDIRECT("'PSI WM REF'!"&amp;"U:U"),"1.Requirements (필요량)")+IFERROR(SUMIFS(INDIRECT("'PSI VC'!"&amp;SUBSTITUTE(ADDRESS(1,MATCH(F$2,INDIRECT("'PSI VC'!"&amp;"3:3"),0)),"$1","")&amp;":"&amp;SUBSTITUTE(ADDRESS(1,MATCH(F$2,INDIRECT("'PSI VC'!"&amp;"3:3"),0)),"$1","")),INDIRECT("'PSI VC'!"&amp;"A:A"),$A98),0)</f>
        <v>190</v>
      </c>
      <c r="G98" s="203">
        <f t="shared" ref="G98:P98" ca="1" si="258">SUMIFS(INDIRECT("'PSI WM REF'!"&amp;SUBSTITUTE(ADDRESS(1,MATCH(G$2,INDIRECT("'PSI WM REF'!"&amp;"5:5"),0)),"$1","")&amp;":"&amp;SUBSTITUTE(ADDRESS(1,MATCH(G$2,INDIRECT("'PSI WM REF'!"&amp;"5:5"),0)),"$1","")),INDIRECT("'PSI WM REF'!"&amp;"C:C"),$A98,INDIRECT("'PSI WM REF'!"&amp;"U:U"),"1.Requirements (필요량)")+IFERROR(SUMIFS(INDIRECT("'PSI VC'!"&amp;SUBSTITUTE(ADDRESS(1,MATCH(G$2,INDIRECT("'PSI VC'!"&amp;"3:3"),0)),"$1","")&amp;":"&amp;SUBSTITUTE(ADDRESS(1,MATCH(G$2,INDIRECT("'PSI VC'!"&amp;"3:3"),0)),"$1","")),INDIRECT("'PSI VC'!"&amp;"A:A"),$A98),0)</f>
        <v>0</v>
      </c>
      <c r="H98" s="203">
        <f t="shared" ca="1" si="258"/>
        <v>0</v>
      </c>
      <c r="I98" s="203">
        <f t="shared" ca="1" si="258"/>
        <v>0</v>
      </c>
      <c r="J98" s="203">
        <f t="shared" ca="1" si="258"/>
        <v>0</v>
      </c>
      <c r="K98" s="203">
        <f t="shared" ca="1" si="258"/>
        <v>150</v>
      </c>
      <c r="L98" s="203">
        <f t="shared" ca="1" si="258"/>
        <v>150</v>
      </c>
      <c r="M98" s="203">
        <f t="shared" ca="1" si="258"/>
        <v>0</v>
      </c>
      <c r="N98" s="203">
        <f t="shared" ca="1" si="258"/>
        <v>0</v>
      </c>
      <c r="O98" s="203">
        <f ca="1">SUMIFS(INDIRECT("'PSI WM REF'!"&amp;SUBSTITUTE(ADDRESS(1,MATCH(O$2,INDIRECT("'PSI WM REF'!"&amp;"5:5"),0)),"$1","")&amp;":"&amp;SUBSTITUTE(ADDRESS(1,MATCH(O$2,INDIRECT("'PSI WM REF'!"&amp;"5:5"),0)),"$1","")),INDIRECT("'PSI WM REF'!"&amp;"C:C"),$A98,INDIRECT("'PSI WM REF'!"&amp;"U:U"),"1.Requirements (필요량)")+IFERROR(SUMIFS(INDIRECT("'PSI VC'!"&amp;SUBSTITUTE(ADDRESS(1,MATCH(O$2,INDIRECT("'PSI VC'!"&amp;"3:3"),0)),"$1","")&amp;":"&amp;SUBSTITUTE(ADDRESS(1,MATCH(O$2,INDIRECT("'PSI VC'!"&amp;"3:3"),0)),"$1","")),INDIRECT("'PSI VC'!"&amp;"A:A"),$A98),0)</f>
        <v>0</v>
      </c>
      <c r="P98" s="203" t="e">
        <f t="shared" ca="1" si="258"/>
        <v>#REF!</v>
      </c>
      <c r="R98" s="203">
        <f ca="1">E98-F98</f>
        <v>379</v>
      </c>
      <c r="S98" s="203">
        <f ca="1">R98-G98</f>
        <v>379</v>
      </c>
      <c r="T98" s="203">
        <f t="shared" ref="T98" ca="1" si="259">S98-H98</f>
        <v>379</v>
      </c>
      <c r="U98" s="203">
        <f t="shared" ref="U98" ca="1" si="260">T98-I98</f>
        <v>379</v>
      </c>
      <c r="V98" s="203">
        <f t="shared" ref="V98" ca="1" si="261">U98-J98</f>
        <v>379</v>
      </c>
      <c r="W98" s="203">
        <f t="shared" ref="W98" ca="1" si="262">V98-K98</f>
        <v>229</v>
      </c>
      <c r="X98" s="203">
        <f t="shared" ref="X98" ca="1" si="263">W98-L98</f>
        <v>79</v>
      </c>
      <c r="Y98" s="203">
        <f t="shared" ref="Y98" ca="1" si="264">X98-M98</f>
        <v>79</v>
      </c>
      <c r="Z98" s="203">
        <f t="shared" ref="Z98" ca="1" si="265">Y98-N98</f>
        <v>79</v>
      </c>
      <c r="AA98" s="203">
        <f t="shared" ref="AA98" ca="1" si="266">Z98-O98</f>
        <v>79</v>
      </c>
      <c r="AB98" s="203" t="e">
        <f t="shared" ref="AB98" ca="1" si="267">AA98-P98</f>
        <v>#REF!</v>
      </c>
      <c r="AD98" s="203">
        <f ca="1">IF(R98&gt;0,0,IF(ABS(R98)&gt;F98,F98,ABS(R98)))</f>
        <v>0</v>
      </c>
      <c r="AE98" s="203">
        <f t="shared" ref="AE98" ca="1" si="268">IF(S98&gt;0,0,IF(ABS(S98)&gt;G98,G98,ABS(S98)))</f>
        <v>0</v>
      </c>
      <c r="AF98" s="203">
        <f t="shared" ref="AF98" ca="1" si="269">IF(T98&gt;0,0,IF(ABS(T98)&gt;H98,H98,ABS(T98)))</f>
        <v>0</v>
      </c>
      <c r="AG98" s="203">
        <f t="shared" ref="AG98" ca="1" si="270">IF(U98&gt;0,0,IF(ABS(U98)&gt;I98,I98,ABS(U98)))</f>
        <v>0</v>
      </c>
      <c r="AH98" s="203">
        <f t="shared" ref="AH98" ca="1" si="271">IF(V98&gt;0,0,IF(ABS(V98)&gt;J98,J98,ABS(V98)))</f>
        <v>0</v>
      </c>
      <c r="AI98" s="203">
        <f t="shared" ref="AI98" ca="1" si="272">IF(W98&gt;0,0,IF(ABS(W98)&gt;K98,K98,ABS(W98)))</f>
        <v>0</v>
      </c>
      <c r="AJ98" s="203">
        <f t="shared" ref="AJ98" ca="1" si="273">IF(X98&gt;0,0,IF(ABS(X98)&gt;L98,L98,ABS(X98)))</f>
        <v>0</v>
      </c>
      <c r="AK98" s="203">
        <f t="shared" ref="AK98" ca="1" si="274">IF(Y98&gt;0,0,IF(ABS(Y98)&gt;M98,M98,ABS(Y98)))</f>
        <v>0</v>
      </c>
      <c r="AL98" s="203">
        <f t="shared" ref="AL98" ca="1" si="275">IF(Z98&gt;0,0,IF(ABS(Z98)&gt;N98,N98,ABS(Z98)))</f>
        <v>0</v>
      </c>
      <c r="AM98" s="203">
        <f t="shared" ref="AM98" ca="1" si="276">IF(AA98&gt;0,0,IF(ABS(AA98)&gt;O98,O98,ABS(AA98)))</f>
        <v>0</v>
      </c>
      <c r="AN98" s="203" t="e">
        <f t="shared" ref="AN98" ca="1" si="277">IF(AB98&gt;0,0,IF(ABS(AB98)&gt;P98,P98,ABS(AB98)))</f>
        <v>#REF!</v>
      </c>
    </row>
    <row r="99" spans="1:40">
      <c r="A99" s="199" t="s">
        <v>54</v>
      </c>
      <c r="B99" s="143" t="s">
        <v>64</v>
      </c>
      <c r="C99" s="205">
        <v>1</v>
      </c>
      <c r="D99" s="143" t="s">
        <v>412</v>
      </c>
      <c r="AD99" s="201">
        <f t="shared" ref="AD99:AN106" ca="1" si="278">AD$98*$C99</f>
        <v>0</v>
      </c>
      <c r="AE99" s="201">
        <f t="shared" ca="1" si="278"/>
        <v>0</v>
      </c>
      <c r="AF99" s="201">
        <f t="shared" ca="1" si="278"/>
        <v>0</v>
      </c>
      <c r="AG99" s="201">
        <f t="shared" ca="1" si="278"/>
        <v>0</v>
      </c>
      <c r="AH99" s="201">
        <f t="shared" ca="1" si="278"/>
        <v>0</v>
      </c>
      <c r="AI99" s="201">
        <f t="shared" ca="1" si="278"/>
        <v>0</v>
      </c>
      <c r="AJ99" s="201">
        <f t="shared" ca="1" si="278"/>
        <v>0</v>
      </c>
      <c r="AK99" s="201">
        <f t="shared" ca="1" si="278"/>
        <v>0</v>
      </c>
      <c r="AL99" s="201">
        <f t="shared" ca="1" si="278"/>
        <v>0</v>
      </c>
      <c r="AM99" s="201">
        <f t="shared" ca="1" si="278"/>
        <v>0</v>
      </c>
      <c r="AN99" s="201" t="e">
        <f t="shared" ca="1" si="278"/>
        <v>#REF!</v>
      </c>
    </row>
    <row r="100" spans="1:40">
      <c r="A100" s="199" t="s">
        <v>54</v>
      </c>
      <c r="B100" s="143" t="s">
        <v>62</v>
      </c>
      <c r="C100" s="205">
        <v>1</v>
      </c>
      <c r="D100" s="143" t="s">
        <v>412</v>
      </c>
      <c r="AD100" s="201">
        <f t="shared" ca="1" si="278"/>
        <v>0</v>
      </c>
      <c r="AE100" s="201">
        <f t="shared" ca="1" si="278"/>
        <v>0</v>
      </c>
      <c r="AF100" s="201">
        <f t="shared" ca="1" si="278"/>
        <v>0</v>
      </c>
      <c r="AG100" s="201">
        <f t="shared" ca="1" si="278"/>
        <v>0</v>
      </c>
      <c r="AH100" s="201">
        <f t="shared" ca="1" si="278"/>
        <v>0</v>
      </c>
      <c r="AI100" s="201">
        <f t="shared" ca="1" si="278"/>
        <v>0</v>
      </c>
      <c r="AJ100" s="201">
        <f t="shared" ca="1" si="278"/>
        <v>0</v>
      </c>
      <c r="AK100" s="201">
        <f t="shared" ca="1" si="278"/>
        <v>0</v>
      </c>
      <c r="AL100" s="201">
        <f t="shared" ca="1" si="278"/>
        <v>0</v>
      </c>
      <c r="AM100" s="201">
        <f t="shared" ca="1" si="278"/>
        <v>0</v>
      </c>
      <c r="AN100" s="201" t="e">
        <f t="shared" ca="1" si="278"/>
        <v>#REF!</v>
      </c>
    </row>
    <row r="101" spans="1:40">
      <c r="A101" s="199" t="s">
        <v>54</v>
      </c>
      <c r="B101" s="143" t="s">
        <v>180</v>
      </c>
      <c r="C101" s="205">
        <v>1</v>
      </c>
      <c r="D101" s="143" t="s">
        <v>412</v>
      </c>
      <c r="AD101" s="201">
        <f t="shared" ca="1" si="278"/>
        <v>0</v>
      </c>
      <c r="AE101" s="201">
        <f t="shared" ca="1" si="278"/>
        <v>0</v>
      </c>
      <c r="AF101" s="201">
        <f t="shared" ca="1" si="278"/>
        <v>0</v>
      </c>
      <c r="AG101" s="201">
        <f t="shared" ca="1" si="278"/>
        <v>0</v>
      </c>
      <c r="AH101" s="201">
        <f t="shared" ca="1" si="278"/>
        <v>0</v>
      </c>
      <c r="AI101" s="201">
        <f t="shared" ca="1" si="278"/>
        <v>0</v>
      </c>
      <c r="AJ101" s="201">
        <f t="shared" ca="1" si="278"/>
        <v>0</v>
      </c>
      <c r="AK101" s="201">
        <f t="shared" ca="1" si="278"/>
        <v>0</v>
      </c>
      <c r="AL101" s="201">
        <f t="shared" ca="1" si="278"/>
        <v>0</v>
      </c>
      <c r="AM101" s="201">
        <f t="shared" ca="1" si="278"/>
        <v>0</v>
      </c>
      <c r="AN101" s="201" t="e">
        <f t="shared" ca="1" si="278"/>
        <v>#REF!</v>
      </c>
    </row>
    <row r="102" spans="1:40">
      <c r="A102" s="199" t="s">
        <v>54</v>
      </c>
      <c r="B102" s="143" t="s">
        <v>181</v>
      </c>
      <c r="C102" s="205">
        <v>1</v>
      </c>
      <c r="D102" s="143" t="s">
        <v>412</v>
      </c>
      <c r="AD102" s="201">
        <f t="shared" ca="1" si="278"/>
        <v>0</v>
      </c>
      <c r="AE102" s="201">
        <f t="shared" ca="1" si="278"/>
        <v>0</v>
      </c>
      <c r="AF102" s="201">
        <f t="shared" ca="1" si="278"/>
        <v>0</v>
      </c>
      <c r="AG102" s="201">
        <f t="shared" ca="1" si="278"/>
        <v>0</v>
      </c>
      <c r="AH102" s="201">
        <f t="shared" ca="1" si="278"/>
        <v>0</v>
      </c>
      <c r="AI102" s="201">
        <f t="shared" ca="1" si="278"/>
        <v>0</v>
      </c>
      <c r="AJ102" s="201">
        <f t="shared" ca="1" si="278"/>
        <v>0</v>
      </c>
      <c r="AK102" s="201">
        <f t="shared" ca="1" si="278"/>
        <v>0</v>
      </c>
      <c r="AL102" s="201">
        <f t="shared" ca="1" si="278"/>
        <v>0</v>
      </c>
      <c r="AM102" s="201">
        <f t="shared" ca="1" si="278"/>
        <v>0</v>
      </c>
      <c r="AN102" s="201" t="e">
        <f t="shared" ca="1" si="278"/>
        <v>#REF!</v>
      </c>
    </row>
    <row r="103" spans="1:40">
      <c r="A103" s="199" t="s">
        <v>54</v>
      </c>
      <c r="B103" s="143" t="s">
        <v>407</v>
      </c>
      <c r="C103" s="205">
        <v>1</v>
      </c>
      <c r="D103" s="143" t="s">
        <v>412</v>
      </c>
      <c r="AD103" s="201">
        <f t="shared" ca="1" si="278"/>
        <v>0</v>
      </c>
      <c r="AE103" s="201">
        <f t="shared" ca="1" si="278"/>
        <v>0</v>
      </c>
      <c r="AF103" s="201">
        <f t="shared" ca="1" si="278"/>
        <v>0</v>
      </c>
      <c r="AG103" s="201">
        <f t="shared" ca="1" si="278"/>
        <v>0</v>
      </c>
      <c r="AH103" s="201">
        <f t="shared" ca="1" si="278"/>
        <v>0</v>
      </c>
      <c r="AI103" s="201">
        <f t="shared" ca="1" si="278"/>
        <v>0</v>
      </c>
      <c r="AJ103" s="201">
        <f t="shared" ca="1" si="278"/>
        <v>0</v>
      </c>
      <c r="AK103" s="201">
        <f t="shared" ca="1" si="278"/>
        <v>0</v>
      </c>
      <c r="AL103" s="201">
        <f t="shared" ca="1" si="278"/>
        <v>0</v>
      </c>
      <c r="AM103" s="201">
        <f t="shared" ca="1" si="278"/>
        <v>0</v>
      </c>
      <c r="AN103" s="201" t="e">
        <f t="shared" ca="1" si="278"/>
        <v>#REF!</v>
      </c>
    </row>
    <row r="104" spans="1:40">
      <c r="A104" s="199" t="s">
        <v>54</v>
      </c>
      <c r="B104" s="143" t="s">
        <v>247</v>
      </c>
      <c r="C104" s="205">
        <v>1</v>
      </c>
      <c r="D104" s="143" t="s">
        <v>412</v>
      </c>
      <c r="AD104" s="201">
        <f t="shared" ca="1" si="278"/>
        <v>0</v>
      </c>
      <c r="AE104" s="201">
        <f t="shared" ca="1" si="278"/>
        <v>0</v>
      </c>
      <c r="AF104" s="201">
        <f t="shared" ca="1" si="278"/>
        <v>0</v>
      </c>
      <c r="AG104" s="201">
        <f t="shared" ca="1" si="278"/>
        <v>0</v>
      </c>
      <c r="AH104" s="201">
        <f t="shared" ca="1" si="278"/>
        <v>0</v>
      </c>
      <c r="AI104" s="201">
        <f t="shared" ca="1" si="278"/>
        <v>0</v>
      </c>
      <c r="AJ104" s="201">
        <f t="shared" ca="1" si="278"/>
        <v>0</v>
      </c>
      <c r="AK104" s="201">
        <f t="shared" ca="1" si="278"/>
        <v>0</v>
      </c>
      <c r="AL104" s="201">
        <f t="shared" ca="1" si="278"/>
        <v>0</v>
      </c>
      <c r="AM104" s="201">
        <f t="shared" ca="1" si="278"/>
        <v>0</v>
      </c>
      <c r="AN104" s="201" t="e">
        <f t="shared" ca="1" si="278"/>
        <v>#REF!</v>
      </c>
    </row>
    <row r="105" spans="1:40">
      <c r="A105" s="199" t="s">
        <v>54</v>
      </c>
      <c r="B105" s="143" t="s">
        <v>186</v>
      </c>
      <c r="C105" s="205">
        <v>1</v>
      </c>
      <c r="D105" s="143" t="s">
        <v>412</v>
      </c>
      <c r="AD105" s="201">
        <f t="shared" ca="1" si="278"/>
        <v>0</v>
      </c>
      <c r="AE105" s="201">
        <f t="shared" ca="1" si="278"/>
        <v>0</v>
      </c>
      <c r="AF105" s="201">
        <f t="shared" ca="1" si="278"/>
        <v>0</v>
      </c>
      <c r="AG105" s="201">
        <f t="shared" ca="1" si="278"/>
        <v>0</v>
      </c>
      <c r="AH105" s="201">
        <f t="shared" ca="1" si="278"/>
        <v>0</v>
      </c>
      <c r="AI105" s="201">
        <f t="shared" ca="1" si="278"/>
        <v>0</v>
      </c>
      <c r="AJ105" s="201">
        <f t="shared" ca="1" si="278"/>
        <v>0</v>
      </c>
      <c r="AK105" s="201">
        <f t="shared" ca="1" si="278"/>
        <v>0</v>
      </c>
      <c r="AL105" s="201">
        <f t="shared" ca="1" si="278"/>
        <v>0</v>
      </c>
      <c r="AM105" s="201">
        <f t="shared" ca="1" si="278"/>
        <v>0</v>
      </c>
      <c r="AN105" s="201" t="e">
        <f t="shared" ca="1" si="278"/>
        <v>#REF!</v>
      </c>
    </row>
    <row r="106" spans="1:40">
      <c r="A106" s="199" t="s">
        <v>54</v>
      </c>
      <c r="B106" s="143" t="s">
        <v>188</v>
      </c>
      <c r="C106" s="205">
        <v>1</v>
      </c>
      <c r="D106" s="143" t="s">
        <v>412</v>
      </c>
      <c r="AD106" s="201">
        <f t="shared" ca="1" si="278"/>
        <v>0</v>
      </c>
      <c r="AE106" s="201">
        <f t="shared" ca="1" si="278"/>
        <v>0</v>
      </c>
      <c r="AF106" s="201">
        <f t="shared" ca="1" si="278"/>
        <v>0</v>
      </c>
      <c r="AG106" s="201">
        <f t="shared" ca="1" si="278"/>
        <v>0</v>
      </c>
      <c r="AH106" s="201">
        <f t="shared" ca="1" si="278"/>
        <v>0</v>
      </c>
      <c r="AI106" s="201">
        <f t="shared" ca="1" si="278"/>
        <v>0</v>
      </c>
      <c r="AJ106" s="201">
        <f t="shared" ca="1" si="278"/>
        <v>0</v>
      </c>
      <c r="AK106" s="201">
        <f t="shared" ca="1" si="278"/>
        <v>0</v>
      </c>
      <c r="AL106" s="201">
        <f t="shared" ca="1" si="278"/>
        <v>0</v>
      </c>
      <c r="AM106" s="201">
        <f t="shared" ca="1" si="278"/>
        <v>0</v>
      </c>
      <c r="AN106" s="201" t="e">
        <f t="shared" ca="1" si="278"/>
        <v>#REF!</v>
      </c>
    </row>
    <row r="107" spans="1:40">
      <c r="A107" s="202" t="s">
        <v>154</v>
      </c>
      <c r="B107" s="202" t="s">
        <v>154</v>
      </c>
      <c r="C107" s="204">
        <v>1</v>
      </c>
      <c r="D107" s="202" t="s">
        <v>412</v>
      </c>
      <c r="E107" s="204">
        <f>SUMIFS(Stock!C:C,Stock!B:B,'Assy PSI Shortage'!B107)</f>
        <v>326</v>
      </c>
      <c r="F107" s="203">
        <f ca="1">SUMIFS(INDIRECT("'PSI WM REF'!"&amp;SUBSTITUTE(ADDRESS(1,MATCH(F$2,INDIRECT("'PSI WM REF'!"&amp;"5:5"),0)),"$1","")&amp;":"&amp;SUBSTITUTE(ADDRESS(1,MATCH(F$2,INDIRECT("'PSI WM REF'!"&amp;"5:5"),0)),"$1","")),INDIRECT("'PSI WM REF'!"&amp;"C:C"),$A107,INDIRECT("'PSI WM REF'!"&amp;"U:U"),"1.Requirements (필요량)")+IFERROR(SUMIFS(INDIRECT("'PSI VC'!"&amp;SUBSTITUTE(ADDRESS(1,MATCH(F$2,INDIRECT("'PSI VC'!"&amp;"3:3"),0)),"$1","")&amp;":"&amp;SUBSTITUTE(ADDRESS(1,MATCH(F$2,INDIRECT("'PSI VC'!"&amp;"3:3"),0)),"$1","")),INDIRECT("'PSI VC'!"&amp;"A:A"),$A107),0)</f>
        <v>0</v>
      </c>
      <c r="G107" s="203">
        <f t="shared" ref="G107:P107" ca="1" si="279">SUMIFS(INDIRECT("'PSI WM REF'!"&amp;SUBSTITUTE(ADDRESS(1,MATCH(G$2,INDIRECT("'PSI WM REF'!"&amp;"5:5"),0)),"$1","")&amp;":"&amp;SUBSTITUTE(ADDRESS(1,MATCH(G$2,INDIRECT("'PSI WM REF'!"&amp;"5:5"),0)),"$1","")),INDIRECT("'PSI WM REF'!"&amp;"C:C"),$A107,INDIRECT("'PSI WM REF'!"&amp;"U:U"),"1.Requirements (필요량)")+IFERROR(SUMIFS(INDIRECT("'PSI VC'!"&amp;SUBSTITUTE(ADDRESS(1,MATCH(G$2,INDIRECT("'PSI VC'!"&amp;"3:3"),0)),"$1","")&amp;":"&amp;SUBSTITUTE(ADDRESS(1,MATCH(G$2,INDIRECT("'PSI VC'!"&amp;"3:3"),0)),"$1","")),INDIRECT("'PSI VC'!"&amp;"A:A"),$A107),0)</f>
        <v>0</v>
      </c>
      <c r="H107" s="203">
        <f t="shared" ca="1" si="279"/>
        <v>0</v>
      </c>
      <c r="I107" s="203">
        <f t="shared" ca="1" si="279"/>
        <v>0</v>
      </c>
      <c r="J107" s="203">
        <f t="shared" ca="1" si="279"/>
        <v>0</v>
      </c>
      <c r="K107" s="203">
        <f t="shared" ca="1" si="279"/>
        <v>300</v>
      </c>
      <c r="L107" s="203">
        <f t="shared" ca="1" si="279"/>
        <v>0</v>
      </c>
      <c r="M107" s="203">
        <f t="shared" ca="1" si="279"/>
        <v>0</v>
      </c>
      <c r="N107" s="203">
        <f t="shared" ca="1" si="279"/>
        <v>0</v>
      </c>
      <c r="O107" s="203">
        <f ca="1">SUMIFS(INDIRECT("'PSI WM REF'!"&amp;SUBSTITUTE(ADDRESS(1,MATCH(O$2,INDIRECT("'PSI WM REF'!"&amp;"5:5"),0)),"$1","")&amp;":"&amp;SUBSTITUTE(ADDRESS(1,MATCH(O$2,INDIRECT("'PSI WM REF'!"&amp;"5:5"),0)),"$1","")),INDIRECT("'PSI WM REF'!"&amp;"C:C"),$A107,INDIRECT("'PSI WM REF'!"&amp;"U:U"),"1.Requirements (필요량)")+IFERROR(SUMIFS(INDIRECT("'PSI VC'!"&amp;SUBSTITUTE(ADDRESS(1,MATCH(O$2,INDIRECT("'PSI VC'!"&amp;"3:3"),0)),"$1","")&amp;":"&amp;SUBSTITUTE(ADDRESS(1,MATCH(O$2,INDIRECT("'PSI VC'!"&amp;"3:3"),0)),"$1","")),INDIRECT("'PSI VC'!"&amp;"A:A"),$A107),0)</f>
        <v>0</v>
      </c>
      <c r="P107" s="203" t="e">
        <f t="shared" ca="1" si="279"/>
        <v>#REF!</v>
      </c>
      <c r="R107" s="203">
        <f ca="1">E107-F107</f>
        <v>326</v>
      </c>
      <c r="S107" s="203">
        <f ca="1">R107-G107</f>
        <v>326</v>
      </c>
      <c r="T107" s="203">
        <f t="shared" ref="T107" ca="1" si="280">S107-H107</f>
        <v>326</v>
      </c>
      <c r="U107" s="203">
        <f t="shared" ref="U107" ca="1" si="281">T107-I107</f>
        <v>326</v>
      </c>
      <c r="V107" s="203">
        <f t="shared" ref="V107" ca="1" si="282">U107-J107</f>
        <v>326</v>
      </c>
      <c r="W107" s="203">
        <f t="shared" ref="W107" ca="1" si="283">V107-K107</f>
        <v>26</v>
      </c>
      <c r="X107" s="203">
        <f t="shared" ref="X107" ca="1" si="284">W107-L107</f>
        <v>26</v>
      </c>
      <c r="Y107" s="203">
        <f t="shared" ref="Y107" ca="1" si="285">X107-M107</f>
        <v>26</v>
      </c>
      <c r="Z107" s="203">
        <f t="shared" ref="Z107" ca="1" si="286">Y107-N107</f>
        <v>26</v>
      </c>
      <c r="AA107" s="203">
        <f t="shared" ref="AA107" ca="1" si="287">Z107-O107</f>
        <v>26</v>
      </c>
      <c r="AB107" s="203" t="e">
        <f t="shared" ref="AB107" ca="1" si="288">AA107-P107</f>
        <v>#REF!</v>
      </c>
      <c r="AD107" s="203">
        <f ca="1">IF(R107&gt;0,0,IF(ABS(R107)&gt;F107,F107,ABS(R107)))</f>
        <v>0</v>
      </c>
      <c r="AE107" s="203">
        <f t="shared" ref="AE107" ca="1" si="289">IF(S107&gt;0,0,IF(ABS(S107)&gt;G107,G107,ABS(S107)))</f>
        <v>0</v>
      </c>
      <c r="AF107" s="203">
        <f t="shared" ref="AF107" ca="1" si="290">IF(T107&gt;0,0,IF(ABS(T107)&gt;H107,H107,ABS(T107)))</f>
        <v>0</v>
      </c>
      <c r="AG107" s="203">
        <f t="shared" ref="AG107" ca="1" si="291">IF(U107&gt;0,0,IF(ABS(U107)&gt;I107,I107,ABS(U107)))</f>
        <v>0</v>
      </c>
      <c r="AH107" s="203">
        <f t="shared" ref="AH107" ca="1" si="292">IF(V107&gt;0,0,IF(ABS(V107)&gt;J107,J107,ABS(V107)))</f>
        <v>0</v>
      </c>
      <c r="AI107" s="203">
        <f t="shared" ref="AI107" ca="1" si="293">IF(W107&gt;0,0,IF(ABS(W107)&gt;K107,K107,ABS(W107)))</f>
        <v>0</v>
      </c>
      <c r="AJ107" s="203">
        <f t="shared" ref="AJ107" ca="1" si="294">IF(X107&gt;0,0,IF(ABS(X107)&gt;L107,L107,ABS(X107)))</f>
        <v>0</v>
      </c>
      <c r="AK107" s="203">
        <f t="shared" ref="AK107" ca="1" si="295">IF(Y107&gt;0,0,IF(ABS(Y107)&gt;M107,M107,ABS(Y107)))</f>
        <v>0</v>
      </c>
      <c r="AL107" s="203">
        <f t="shared" ref="AL107" ca="1" si="296">IF(Z107&gt;0,0,IF(ABS(Z107)&gt;N107,N107,ABS(Z107)))</f>
        <v>0</v>
      </c>
      <c r="AM107" s="203">
        <f t="shared" ref="AM107" ca="1" si="297">IF(AA107&gt;0,0,IF(ABS(AA107)&gt;O107,O107,ABS(AA107)))</f>
        <v>0</v>
      </c>
      <c r="AN107" s="203" t="e">
        <f t="shared" ref="AN107" ca="1" si="298">IF(AB107&gt;0,0,IF(ABS(AB107)&gt;P107,P107,ABS(AB107)))</f>
        <v>#REF!</v>
      </c>
    </row>
    <row r="108" spans="1:40">
      <c r="A108" s="199" t="s">
        <v>154</v>
      </c>
      <c r="B108" s="143" t="s">
        <v>64</v>
      </c>
      <c r="C108" s="205">
        <v>1</v>
      </c>
      <c r="D108" s="143" t="s">
        <v>412</v>
      </c>
      <c r="AD108" s="201">
        <f t="shared" ref="AD108:AN115" ca="1" si="299">AD$107*$C108</f>
        <v>0</v>
      </c>
      <c r="AE108" s="201">
        <f t="shared" ca="1" si="299"/>
        <v>0</v>
      </c>
      <c r="AF108" s="201">
        <f t="shared" ca="1" si="299"/>
        <v>0</v>
      </c>
      <c r="AG108" s="201">
        <f t="shared" ca="1" si="299"/>
        <v>0</v>
      </c>
      <c r="AH108" s="201">
        <f t="shared" ca="1" si="299"/>
        <v>0</v>
      </c>
      <c r="AI108" s="201">
        <f t="shared" ca="1" si="299"/>
        <v>0</v>
      </c>
      <c r="AJ108" s="201">
        <f t="shared" ca="1" si="299"/>
        <v>0</v>
      </c>
      <c r="AK108" s="201">
        <f t="shared" ca="1" si="299"/>
        <v>0</v>
      </c>
      <c r="AL108" s="201">
        <f t="shared" ca="1" si="299"/>
        <v>0</v>
      </c>
      <c r="AM108" s="201">
        <f t="shared" ca="1" si="299"/>
        <v>0</v>
      </c>
      <c r="AN108" s="201" t="e">
        <f t="shared" ca="1" si="299"/>
        <v>#REF!</v>
      </c>
    </row>
    <row r="109" spans="1:40">
      <c r="A109" s="199" t="s">
        <v>154</v>
      </c>
      <c r="B109" s="143" t="s">
        <v>62</v>
      </c>
      <c r="C109" s="205">
        <v>1</v>
      </c>
      <c r="D109" s="143" t="s">
        <v>412</v>
      </c>
      <c r="AD109" s="201">
        <f t="shared" ca="1" si="299"/>
        <v>0</v>
      </c>
      <c r="AE109" s="201">
        <f t="shared" ca="1" si="299"/>
        <v>0</v>
      </c>
      <c r="AF109" s="201">
        <f t="shared" ca="1" si="299"/>
        <v>0</v>
      </c>
      <c r="AG109" s="201">
        <f t="shared" ca="1" si="299"/>
        <v>0</v>
      </c>
      <c r="AH109" s="201">
        <f t="shared" ca="1" si="299"/>
        <v>0</v>
      </c>
      <c r="AI109" s="201">
        <f t="shared" ca="1" si="299"/>
        <v>0</v>
      </c>
      <c r="AJ109" s="201">
        <f t="shared" ca="1" si="299"/>
        <v>0</v>
      </c>
      <c r="AK109" s="201">
        <f t="shared" ca="1" si="299"/>
        <v>0</v>
      </c>
      <c r="AL109" s="201">
        <f t="shared" ca="1" si="299"/>
        <v>0</v>
      </c>
      <c r="AM109" s="201">
        <f t="shared" ca="1" si="299"/>
        <v>0</v>
      </c>
      <c r="AN109" s="201" t="e">
        <f t="shared" ca="1" si="299"/>
        <v>#REF!</v>
      </c>
    </row>
    <row r="110" spans="1:40">
      <c r="A110" s="199" t="s">
        <v>154</v>
      </c>
      <c r="B110" s="143" t="s">
        <v>180</v>
      </c>
      <c r="C110" s="205">
        <v>1</v>
      </c>
      <c r="D110" s="143" t="s">
        <v>412</v>
      </c>
      <c r="AD110" s="201">
        <f t="shared" ca="1" si="299"/>
        <v>0</v>
      </c>
      <c r="AE110" s="201">
        <f t="shared" ca="1" si="299"/>
        <v>0</v>
      </c>
      <c r="AF110" s="201">
        <f t="shared" ca="1" si="299"/>
        <v>0</v>
      </c>
      <c r="AG110" s="201">
        <f t="shared" ca="1" si="299"/>
        <v>0</v>
      </c>
      <c r="AH110" s="201">
        <f t="shared" ca="1" si="299"/>
        <v>0</v>
      </c>
      <c r="AI110" s="201">
        <f t="shared" ca="1" si="299"/>
        <v>0</v>
      </c>
      <c r="AJ110" s="201">
        <f t="shared" ca="1" si="299"/>
        <v>0</v>
      </c>
      <c r="AK110" s="201">
        <f t="shared" ca="1" si="299"/>
        <v>0</v>
      </c>
      <c r="AL110" s="201">
        <f t="shared" ca="1" si="299"/>
        <v>0</v>
      </c>
      <c r="AM110" s="201">
        <f t="shared" ca="1" si="299"/>
        <v>0</v>
      </c>
      <c r="AN110" s="201" t="e">
        <f t="shared" ca="1" si="299"/>
        <v>#REF!</v>
      </c>
    </row>
    <row r="111" spans="1:40">
      <c r="A111" s="199" t="s">
        <v>154</v>
      </c>
      <c r="B111" s="143" t="s">
        <v>181</v>
      </c>
      <c r="C111" s="205">
        <v>1</v>
      </c>
      <c r="D111" s="143" t="s">
        <v>412</v>
      </c>
      <c r="AD111" s="201">
        <f t="shared" ca="1" si="299"/>
        <v>0</v>
      </c>
      <c r="AE111" s="201">
        <f t="shared" ca="1" si="299"/>
        <v>0</v>
      </c>
      <c r="AF111" s="201">
        <f t="shared" ca="1" si="299"/>
        <v>0</v>
      </c>
      <c r="AG111" s="201">
        <f t="shared" ca="1" si="299"/>
        <v>0</v>
      </c>
      <c r="AH111" s="201">
        <f t="shared" ca="1" si="299"/>
        <v>0</v>
      </c>
      <c r="AI111" s="201">
        <f t="shared" ca="1" si="299"/>
        <v>0</v>
      </c>
      <c r="AJ111" s="201">
        <f t="shared" ca="1" si="299"/>
        <v>0</v>
      </c>
      <c r="AK111" s="201">
        <f t="shared" ca="1" si="299"/>
        <v>0</v>
      </c>
      <c r="AL111" s="201">
        <f t="shared" ca="1" si="299"/>
        <v>0</v>
      </c>
      <c r="AM111" s="201">
        <f t="shared" ca="1" si="299"/>
        <v>0</v>
      </c>
      <c r="AN111" s="201" t="e">
        <f t="shared" ca="1" si="299"/>
        <v>#REF!</v>
      </c>
    </row>
    <row r="112" spans="1:40">
      <c r="A112" s="199" t="s">
        <v>154</v>
      </c>
      <c r="B112" s="143" t="s">
        <v>407</v>
      </c>
      <c r="C112" s="205">
        <v>1</v>
      </c>
      <c r="D112" s="143" t="s">
        <v>412</v>
      </c>
      <c r="AD112" s="201">
        <f t="shared" ca="1" si="299"/>
        <v>0</v>
      </c>
      <c r="AE112" s="201">
        <f t="shared" ca="1" si="299"/>
        <v>0</v>
      </c>
      <c r="AF112" s="201">
        <f t="shared" ca="1" si="299"/>
        <v>0</v>
      </c>
      <c r="AG112" s="201">
        <f t="shared" ca="1" si="299"/>
        <v>0</v>
      </c>
      <c r="AH112" s="201">
        <f t="shared" ca="1" si="299"/>
        <v>0</v>
      </c>
      <c r="AI112" s="201">
        <f t="shared" ca="1" si="299"/>
        <v>0</v>
      </c>
      <c r="AJ112" s="201">
        <f t="shared" ca="1" si="299"/>
        <v>0</v>
      </c>
      <c r="AK112" s="201">
        <f t="shared" ca="1" si="299"/>
        <v>0</v>
      </c>
      <c r="AL112" s="201">
        <f t="shared" ca="1" si="299"/>
        <v>0</v>
      </c>
      <c r="AM112" s="201">
        <f t="shared" ca="1" si="299"/>
        <v>0</v>
      </c>
      <c r="AN112" s="201" t="e">
        <f t="shared" ca="1" si="299"/>
        <v>#REF!</v>
      </c>
    </row>
    <row r="113" spans="1:40">
      <c r="A113" s="199" t="s">
        <v>154</v>
      </c>
      <c r="B113" s="143" t="s">
        <v>247</v>
      </c>
      <c r="C113" s="205">
        <v>1</v>
      </c>
      <c r="D113" s="143" t="s">
        <v>412</v>
      </c>
      <c r="AD113" s="201">
        <f t="shared" ca="1" si="299"/>
        <v>0</v>
      </c>
      <c r="AE113" s="201">
        <f t="shared" ca="1" si="299"/>
        <v>0</v>
      </c>
      <c r="AF113" s="201">
        <f t="shared" ca="1" si="299"/>
        <v>0</v>
      </c>
      <c r="AG113" s="201">
        <f t="shared" ca="1" si="299"/>
        <v>0</v>
      </c>
      <c r="AH113" s="201">
        <f t="shared" ca="1" si="299"/>
        <v>0</v>
      </c>
      <c r="AI113" s="201">
        <f t="shared" ca="1" si="299"/>
        <v>0</v>
      </c>
      <c r="AJ113" s="201">
        <f t="shared" ca="1" si="299"/>
        <v>0</v>
      </c>
      <c r="AK113" s="201">
        <f t="shared" ca="1" si="299"/>
        <v>0</v>
      </c>
      <c r="AL113" s="201">
        <f t="shared" ca="1" si="299"/>
        <v>0</v>
      </c>
      <c r="AM113" s="201">
        <f t="shared" ca="1" si="299"/>
        <v>0</v>
      </c>
      <c r="AN113" s="201" t="e">
        <f t="shared" ca="1" si="299"/>
        <v>#REF!</v>
      </c>
    </row>
    <row r="114" spans="1:40">
      <c r="A114" s="199" t="s">
        <v>154</v>
      </c>
      <c r="B114" s="143" t="s">
        <v>186</v>
      </c>
      <c r="C114" s="205">
        <v>1</v>
      </c>
      <c r="D114" s="143" t="s">
        <v>412</v>
      </c>
      <c r="AD114" s="201">
        <f t="shared" ca="1" si="299"/>
        <v>0</v>
      </c>
      <c r="AE114" s="201">
        <f t="shared" ca="1" si="299"/>
        <v>0</v>
      </c>
      <c r="AF114" s="201">
        <f t="shared" ca="1" si="299"/>
        <v>0</v>
      </c>
      <c r="AG114" s="201">
        <f t="shared" ca="1" si="299"/>
        <v>0</v>
      </c>
      <c r="AH114" s="201">
        <f t="shared" ca="1" si="299"/>
        <v>0</v>
      </c>
      <c r="AI114" s="201">
        <f t="shared" ca="1" si="299"/>
        <v>0</v>
      </c>
      <c r="AJ114" s="201">
        <f t="shared" ca="1" si="299"/>
        <v>0</v>
      </c>
      <c r="AK114" s="201">
        <f t="shared" ca="1" si="299"/>
        <v>0</v>
      </c>
      <c r="AL114" s="201">
        <f t="shared" ca="1" si="299"/>
        <v>0</v>
      </c>
      <c r="AM114" s="201">
        <f t="shared" ca="1" si="299"/>
        <v>0</v>
      </c>
      <c r="AN114" s="201" t="e">
        <f t="shared" ca="1" si="299"/>
        <v>#REF!</v>
      </c>
    </row>
    <row r="115" spans="1:40">
      <c r="A115" s="199" t="s">
        <v>154</v>
      </c>
      <c r="B115" s="143" t="s">
        <v>219</v>
      </c>
      <c r="C115" s="205">
        <v>1</v>
      </c>
      <c r="D115" s="143" t="s">
        <v>412</v>
      </c>
      <c r="AD115" s="201">
        <f t="shared" ca="1" si="299"/>
        <v>0</v>
      </c>
      <c r="AE115" s="201">
        <f t="shared" ca="1" si="299"/>
        <v>0</v>
      </c>
      <c r="AF115" s="201">
        <f t="shared" ca="1" si="299"/>
        <v>0</v>
      </c>
      <c r="AG115" s="201">
        <f t="shared" ca="1" si="299"/>
        <v>0</v>
      </c>
      <c r="AH115" s="201">
        <f t="shared" ca="1" si="299"/>
        <v>0</v>
      </c>
      <c r="AI115" s="201">
        <f t="shared" ca="1" si="299"/>
        <v>0</v>
      </c>
      <c r="AJ115" s="201">
        <f t="shared" ca="1" si="299"/>
        <v>0</v>
      </c>
      <c r="AK115" s="201">
        <f t="shared" ca="1" si="299"/>
        <v>0</v>
      </c>
      <c r="AL115" s="201">
        <f t="shared" ca="1" si="299"/>
        <v>0</v>
      </c>
      <c r="AM115" s="201">
        <f t="shared" ca="1" si="299"/>
        <v>0</v>
      </c>
      <c r="AN115" s="201" t="e">
        <f t="shared" ca="1" si="299"/>
        <v>#REF!</v>
      </c>
    </row>
    <row r="116" spans="1:40">
      <c r="A116" s="202" t="s">
        <v>10</v>
      </c>
      <c r="B116" s="202" t="s">
        <v>10</v>
      </c>
      <c r="C116" s="204">
        <v>1</v>
      </c>
      <c r="D116" s="202" t="s">
        <v>412</v>
      </c>
      <c r="E116" s="204">
        <f>SUMIFS(Stock!C:C,Stock!B:B,'Assy PSI Shortage'!B116)</f>
        <v>1300</v>
      </c>
      <c r="F116" s="203">
        <f ca="1">SUMIFS(INDIRECT("'PSI WM REF'!"&amp;SUBSTITUTE(ADDRESS(1,MATCH(F$2,INDIRECT("'PSI WM REF'!"&amp;"5:5"),0)),"$1","")&amp;":"&amp;SUBSTITUTE(ADDRESS(1,MATCH(F$2,INDIRECT("'PSI WM REF'!"&amp;"5:5"),0)),"$1","")),INDIRECT("'PSI WM REF'!"&amp;"C:C"),$A116,INDIRECT("'PSI WM REF'!"&amp;"U:U"),"1.Requirements (필요량)")+IFERROR(SUMIFS(INDIRECT("'PSI VC'!"&amp;SUBSTITUTE(ADDRESS(1,MATCH(F$2,INDIRECT("'PSI VC'!"&amp;"3:3"),0)),"$1","")&amp;":"&amp;SUBSTITUTE(ADDRESS(1,MATCH(F$2,INDIRECT("'PSI VC'!"&amp;"3:3"),0)),"$1","")),INDIRECT("'PSI VC'!"&amp;"A:A"),$A116),0)</f>
        <v>0</v>
      </c>
      <c r="G116" s="203">
        <f t="shared" ref="G116:P116" ca="1" si="300">SUMIFS(INDIRECT("'PSI WM REF'!"&amp;SUBSTITUTE(ADDRESS(1,MATCH(G$2,INDIRECT("'PSI WM REF'!"&amp;"5:5"),0)),"$1","")&amp;":"&amp;SUBSTITUTE(ADDRESS(1,MATCH(G$2,INDIRECT("'PSI WM REF'!"&amp;"5:5"),0)),"$1","")),INDIRECT("'PSI WM REF'!"&amp;"C:C"),$A116,INDIRECT("'PSI WM REF'!"&amp;"U:U"),"1.Requirements (필요량)")+IFERROR(SUMIFS(INDIRECT("'PSI VC'!"&amp;SUBSTITUTE(ADDRESS(1,MATCH(G$2,INDIRECT("'PSI VC'!"&amp;"3:3"),0)),"$1","")&amp;":"&amp;SUBSTITUTE(ADDRESS(1,MATCH(G$2,INDIRECT("'PSI VC'!"&amp;"3:3"),0)),"$1","")),INDIRECT("'PSI VC'!"&amp;"A:A"),$A116),0)</f>
        <v>0</v>
      </c>
      <c r="H116" s="203">
        <f t="shared" ca="1" si="300"/>
        <v>0</v>
      </c>
      <c r="I116" s="203">
        <f t="shared" ca="1" si="300"/>
        <v>0</v>
      </c>
      <c r="J116" s="203">
        <f t="shared" ca="1" si="300"/>
        <v>0</v>
      </c>
      <c r="K116" s="203">
        <f t="shared" ca="1" si="300"/>
        <v>0</v>
      </c>
      <c r="L116" s="203">
        <f t="shared" ca="1" si="300"/>
        <v>100</v>
      </c>
      <c r="M116" s="203">
        <f t="shared" ca="1" si="300"/>
        <v>0</v>
      </c>
      <c r="N116" s="203">
        <f t="shared" ca="1" si="300"/>
        <v>0</v>
      </c>
      <c r="O116" s="203">
        <f ca="1">SUMIFS(INDIRECT("'PSI WM REF'!"&amp;SUBSTITUTE(ADDRESS(1,MATCH(O$2,INDIRECT("'PSI WM REF'!"&amp;"5:5"),0)),"$1","")&amp;":"&amp;SUBSTITUTE(ADDRESS(1,MATCH(O$2,INDIRECT("'PSI WM REF'!"&amp;"5:5"),0)),"$1","")),INDIRECT("'PSI WM REF'!"&amp;"C:C"),$A116,INDIRECT("'PSI WM REF'!"&amp;"U:U"),"1.Requirements (필요량)")+IFERROR(SUMIFS(INDIRECT("'PSI VC'!"&amp;SUBSTITUTE(ADDRESS(1,MATCH(O$2,INDIRECT("'PSI VC'!"&amp;"3:3"),0)),"$1","")&amp;":"&amp;SUBSTITUTE(ADDRESS(1,MATCH(O$2,INDIRECT("'PSI VC'!"&amp;"3:3"),0)),"$1","")),INDIRECT("'PSI VC'!"&amp;"A:A"),$A116),0)</f>
        <v>0</v>
      </c>
      <c r="P116" s="203" t="e">
        <f t="shared" ca="1" si="300"/>
        <v>#REF!</v>
      </c>
      <c r="R116" s="203">
        <f ca="1">E116-F116</f>
        <v>1300</v>
      </c>
      <c r="S116" s="203">
        <f ca="1">R116-G116</f>
        <v>1300</v>
      </c>
      <c r="T116" s="203">
        <f t="shared" ref="T116" ca="1" si="301">S116-H116</f>
        <v>1300</v>
      </c>
      <c r="U116" s="203">
        <f t="shared" ref="U116" ca="1" si="302">T116-I116</f>
        <v>1300</v>
      </c>
      <c r="V116" s="203">
        <f t="shared" ref="V116" ca="1" si="303">U116-J116</f>
        <v>1300</v>
      </c>
      <c r="W116" s="203">
        <f t="shared" ref="W116" ca="1" si="304">V116-K116</f>
        <v>1300</v>
      </c>
      <c r="X116" s="203">
        <f t="shared" ref="X116" ca="1" si="305">W116-L116</f>
        <v>1200</v>
      </c>
      <c r="Y116" s="203">
        <f t="shared" ref="Y116" ca="1" si="306">X116-M116</f>
        <v>1200</v>
      </c>
      <c r="Z116" s="203">
        <f t="shared" ref="Z116" ca="1" si="307">Y116-N116</f>
        <v>1200</v>
      </c>
      <c r="AA116" s="203">
        <f t="shared" ref="AA116" ca="1" si="308">Z116-O116</f>
        <v>1200</v>
      </c>
      <c r="AB116" s="203" t="e">
        <f t="shared" ref="AB116" ca="1" si="309">AA116-P116</f>
        <v>#REF!</v>
      </c>
      <c r="AD116" s="203">
        <f ca="1">IF(R116&gt;0,0,IF(ABS(R116)&gt;F116,F116,ABS(R116)))</f>
        <v>0</v>
      </c>
      <c r="AE116" s="203">
        <f t="shared" ref="AE116" ca="1" si="310">IF(S116&gt;0,0,IF(ABS(S116)&gt;G116,G116,ABS(S116)))</f>
        <v>0</v>
      </c>
      <c r="AF116" s="203">
        <f t="shared" ref="AF116" ca="1" si="311">IF(T116&gt;0,0,IF(ABS(T116)&gt;H116,H116,ABS(T116)))</f>
        <v>0</v>
      </c>
      <c r="AG116" s="203">
        <f t="shared" ref="AG116" ca="1" si="312">IF(U116&gt;0,0,IF(ABS(U116)&gt;I116,I116,ABS(U116)))</f>
        <v>0</v>
      </c>
      <c r="AH116" s="203">
        <f t="shared" ref="AH116" ca="1" si="313">IF(V116&gt;0,0,IF(ABS(V116)&gt;J116,J116,ABS(V116)))</f>
        <v>0</v>
      </c>
      <c r="AI116" s="203">
        <f t="shared" ref="AI116" ca="1" si="314">IF(W116&gt;0,0,IF(ABS(W116)&gt;K116,K116,ABS(W116)))</f>
        <v>0</v>
      </c>
      <c r="AJ116" s="203">
        <f t="shared" ref="AJ116" ca="1" si="315">IF(X116&gt;0,0,IF(ABS(X116)&gt;L116,L116,ABS(X116)))</f>
        <v>0</v>
      </c>
      <c r="AK116" s="203">
        <f t="shared" ref="AK116" ca="1" si="316">IF(Y116&gt;0,0,IF(ABS(Y116)&gt;M116,M116,ABS(Y116)))</f>
        <v>0</v>
      </c>
      <c r="AL116" s="203">
        <f t="shared" ref="AL116" ca="1" si="317">IF(Z116&gt;0,0,IF(ABS(Z116)&gt;N116,N116,ABS(Z116)))</f>
        <v>0</v>
      </c>
      <c r="AM116" s="203">
        <f t="shared" ref="AM116" ca="1" si="318">IF(AA116&gt;0,0,IF(ABS(AA116)&gt;O116,O116,ABS(AA116)))</f>
        <v>0</v>
      </c>
      <c r="AN116" s="203" t="e">
        <f t="shared" ref="AN116" ca="1" si="319">IF(AB116&gt;0,0,IF(ABS(AB116)&gt;P116,P116,ABS(AB116)))</f>
        <v>#REF!</v>
      </c>
    </row>
    <row r="117" spans="1:40">
      <c r="A117" s="199" t="s">
        <v>10</v>
      </c>
      <c r="B117" s="143" t="s">
        <v>67</v>
      </c>
      <c r="C117" s="205">
        <v>1</v>
      </c>
      <c r="D117" s="143" t="s">
        <v>412</v>
      </c>
      <c r="AD117" s="201">
        <f ca="1">AD$116*$C117</f>
        <v>0</v>
      </c>
      <c r="AE117" s="201">
        <f t="shared" ref="AE117:AN118" ca="1" si="320">AE$116*$C117</f>
        <v>0</v>
      </c>
      <c r="AF117" s="201">
        <f t="shared" ca="1" si="320"/>
        <v>0</v>
      </c>
      <c r="AG117" s="201">
        <f t="shared" ca="1" si="320"/>
        <v>0</v>
      </c>
      <c r="AH117" s="201">
        <f t="shared" ca="1" si="320"/>
        <v>0</v>
      </c>
      <c r="AI117" s="201">
        <f t="shared" ca="1" si="320"/>
        <v>0</v>
      </c>
      <c r="AJ117" s="201">
        <f t="shared" ca="1" si="320"/>
        <v>0</v>
      </c>
      <c r="AK117" s="201">
        <f t="shared" ca="1" si="320"/>
        <v>0</v>
      </c>
      <c r="AL117" s="201">
        <f t="shared" ca="1" si="320"/>
        <v>0</v>
      </c>
      <c r="AM117" s="201">
        <f t="shared" ca="1" si="320"/>
        <v>0</v>
      </c>
      <c r="AN117" s="201" t="e">
        <f t="shared" ca="1" si="320"/>
        <v>#REF!</v>
      </c>
    </row>
    <row r="118" spans="1:40">
      <c r="A118" s="199" t="s">
        <v>10</v>
      </c>
      <c r="B118" s="143" t="s">
        <v>58</v>
      </c>
      <c r="C118" s="205">
        <v>1</v>
      </c>
      <c r="D118" s="143" t="s">
        <v>412</v>
      </c>
      <c r="AD118" s="201">
        <f ca="1">AD$116*$C118</f>
        <v>0</v>
      </c>
      <c r="AE118" s="201">
        <f t="shared" ca="1" si="320"/>
        <v>0</v>
      </c>
      <c r="AF118" s="201">
        <f t="shared" ca="1" si="320"/>
        <v>0</v>
      </c>
      <c r="AG118" s="201">
        <f t="shared" ca="1" si="320"/>
        <v>0</v>
      </c>
      <c r="AH118" s="201">
        <f t="shared" ca="1" si="320"/>
        <v>0</v>
      </c>
      <c r="AI118" s="201">
        <f t="shared" ca="1" si="320"/>
        <v>0</v>
      </c>
      <c r="AJ118" s="201">
        <f t="shared" ca="1" si="320"/>
        <v>0</v>
      </c>
      <c r="AK118" s="201">
        <f t="shared" ca="1" si="320"/>
        <v>0</v>
      </c>
      <c r="AL118" s="201">
        <f t="shared" ca="1" si="320"/>
        <v>0</v>
      </c>
      <c r="AM118" s="201">
        <f t="shared" ca="1" si="320"/>
        <v>0</v>
      </c>
      <c r="AN118" s="201" t="e">
        <f t="shared" ca="1" si="320"/>
        <v>#REF!</v>
      </c>
    </row>
    <row r="119" spans="1:40">
      <c r="A119" s="202" t="s">
        <v>11</v>
      </c>
      <c r="B119" s="202" t="s">
        <v>11</v>
      </c>
      <c r="C119" s="204">
        <v>1</v>
      </c>
      <c r="D119" s="202" t="s">
        <v>412</v>
      </c>
      <c r="E119" s="204">
        <f>SUMIFS(Stock!C:C,Stock!B:B,'Assy PSI Shortage'!B119)</f>
        <v>331</v>
      </c>
      <c r="F119" s="203">
        <f ca="1">SUMIFS(INDIRECT("'PSI WM REF'!"&amp;SUBSTITUTE(ADDRESS(1,MATCH(F$2,INDIRECT("'PSI WM REF'!"&amp;"5:5"),0)),"$1","")&amp;":"&amp;SUBSTITUTE(ADDRESS(1,MATCH(F$2,INDIRECT("'PSI WM REF'!"&amp;"5:5"),0)),"$1","")),INDIRECT("'PSI WM REF'!"&amp;"C:C"),$A119,INDIRECT("'PSI WM REF'!"&amp;"U:U"),"1.Requirements (필요량)")+IFERROR(SUMIFS(INDIRECT("'PSI VC'!"&amp;SUBSTITUTE(ADDRESS(1,MATCH(F$2,INDIRECT("'PSI VC'!"&amp;"3:3"),0)),"$1","")&amp;":"&amp;SUBSTITUTE(ADDRESS(1,MATCH(F$2,INDIRECT("'PSI VC'!"&amp;"3:3"),0)),"$1","")),INDIRECT("'PSI VC'!"&amp;"A:A"),$A119),0)</f>
        <v>525</v>
      </c>
      <c r="G119" s="203">
        <f t="shared" ref="G119:P119" ca="1" si="321">SUMIFS(INDIRECT("'PSI WM REF'!"&amp;SUBSTITUTE(ADDRESS(1,MATCH(G$2,INDIRECT("'PSI WM REF'!"&amp;"5:5"),0)),"$1","")&amp;":"&amp;SUBSTITUTE(ADDRESS(1,MATCH(G$2,INDIRECT("'PSI WM REF'!"&amp;"5:5"),0)),"$1","")),INDIRECT("'PSI WM REF'!"&amp;"C:C"),$A119,INDIRECT("'PSI WM REF'!"&amp;"U:U"),"1.Requirements (필요량)")+IFERROR(SUMIFS(INDIRECT("'PSI VC'!"&amp;SUBSTITUTE(ADDRESS(1,MATCH(G$2,INDIRECT("'PSI VC'!"&amp;"3:3"),0)),"$1","")&amp;":"&amp;SUBSTITUTE(ADDRESS(1,MATCH(G$2,INDIRECT("'PSI VC'!"&amp;"3:3"),0)),"$1","")),INDIRECT("'PSI VC'!"&amp;"A:A"),$A119),0)</f>
        <v>0</v>
      </c>
      <c r="H119" s="203">
        <f t="shared" ca="1" si="321"/>
        <v>0</v>
      </c>
      <c r="I119" s="203">
        <f t="shared" ca="1" si="321"/>
        <v>0</v>
      </c>
      <c r="J119" s="203">
        <f t="shared" ca="1" si="321"/>
        <v>0</v>
      </c>
      <c r="K119" s="203">
        <f t="shared" ca="1" si="321"/>
        <v>300</v>
      </c>
      <c r="L119" s="203">
        <f t="shared" ca="1" si="321"/>
        <v>1050</v>
      </c>
      <c r="M119" s="203">
        <f t="shared" ca="1" si="321"/>
        <v>650</v>
      </c>
      <c r="N119" s="203">
        <f t="shared" ca="1" si="321"/>
        <v>0</v>
      </c>
      <c r="O119" s="203">
        <f ca="1">SUMIFS(INDIRECT("'PSI WM REF'!"&amp;SUBSTITUTE(ADDRESS(1,MATCH(O$2,INDIRECT("'PSI WM REF'!"&amp;"5:5"),0)),"$1","")&amp;":"&amp;SUBSTITUTE(ADDRESS(1,MATCH(O$2,INDIRECT("'PSI WM REF'!"&amp;"5:5"),0)),"$1","")),INDIRECT("'PSI WM REF'!"&amp;"C:C"),$A119,INDIRECT("'PSI WM REF'!"&amp;"U:U"),"1.Requirements (필요량)")+IFERROR(SUMIFS(INDIRECT("'PSI VC'!"&amp;SUBSTITUTE(ADDRESS(1,MATCH(O$2,INDIRECT("'PSI VC'!"&amp;"3:3"),0)),"$1","")&amp;":"&amp;SUBSTITUTE(ADDRESS(1,MATCH(O$2,INDIRECT("'PSI VC'!"&amp;"3:3"),0)),"$1","")),INDIRECT("'PSI VC'!"&amp;"A:A"),$A119),0)</f>
        <v>0</v>
      </c>
      <c r="P119" s="203" t="e">
        <f t="shared" ca="1" si="321"/>
        <v>#REF!</v>
      </c>
      <c r="R119" s="203">
        <f ca="1">E119-F119</f>
        <v>-194</v>
      </c>
      <c r="S119" s="203">
        <f ca="1">R119-G119</f>
        <v>-194</v>
      </c>
      <c r="T119" s="203">
        <f t="shared" ref="T119" ca="1" si="322">S119-H119</f>
        <v>-194</v>
      </c>
      <c r="U119" s="203">
        <f t="shared" ref="U119" ca="1" si="323">T119-I119</f>
        <v>-194</v>
      </c>
      <c r="V119" s="203">
        <f t="shared" ref="V119" ca="1" si="324">U119-J119</f>
        <v>-194</v>
      </c>
      <c r="W119" s="203">
        <f t="shared" ref="W119" ca="1" si="325">V119-K119</f>
        <v>-494</v>
      </c>
      <c r="X119" s="203">
        <f t="shared" ref="X119" ca="1" si="326">W119-L119</f>
        <v>-1544</v>
      </c>
      <c r="Y119" s="203">
        <f t="shared" ref="Y119" ca="1" si="327">X119-M119</f>
        <v>-2194</v>
      </c>
      <c r="Z119" s="203">
        <f t="shared" ref="Z119" ca="1" si="328">Y119-N119</f>
        <v>-2194</v>
      </c>
      <c r="AA119" s="203">
        <f t="shared" ref="AA119" ca="1" si="329">Z119-O119</f>
        <v>-2194</v>
      </c>
      <c r="AB119" s="203" t="e">
        <f t="shared" ref="AB119" ca="1" si="330">AA119-P119</f>
        <v>#REF!</v>
      </c>
      <c r="AD119" s="203">
        <f ca="1">IF(R119&gt;0,0,IF(ABS(R119)&gt;F119,F119,ABS(R119)))</f>
        <v>194</v>
      </c>
      <c r="AE119" s="203">
        <f t="shared" ref="AE119" ca="1" si="331">IF(S119&gt;0,0,IF(ABS(S119)&gt;G119,G119,ABS(S119)))</f>
        <v>0</v>
      </c>
      <c r="AF119" s="203">
        <f t="shared" ref="AF119" ca="1" si="332">IF(T119&gt;0,0,IF(ABS(T119)&gt;H119,H119,ABS(T119)))</f>
        <v>0</v>
      </c>
      <c r="AG119" s="203">
        <f t="shared" ref="AG119" ca="1" si="333">IF(U119&gt;0,0,IF(ABS(U119)&gt;I119,I119,ABS(U119)))</f>
        <v>0</v>
      </c>
      <c r="AH119" s="203">
        <f t="shared" ref="AH119" ca="1" si="334">IF(V119&gt;0,0,IF(ABS(V119)&gt;J119,J119,ABS(V119)))</f>
        <v>0</v>
      </c>
      <c r="AI119" s="203">
        <f t="shared" ref="AI119" ca="1" si="335">IF(W119&gt;0,0,IF(ABS(W119)&gt;K119,K119,ABS(W119)))</f>
        <v>300</v>
      </c>
      <c r="AJ119" s="203">
        <f t="shared" ref="AJ119" ca="1" si="336">IF(X119&gt;0,0,IF(ABS(X119)&gt;L119,L119,ABS(X119)))</f>
        <v>1050</v>
      </c>
      <c r="AK119" s="203">
        <f t="shared" ref="AK119" ca="1" si="337">IF(Y119&gt;0,0,IF(ABS(Y119)&gt;M119,M119,ABS(Y119)))</f>
        <v>650</v>
      </c>
      <c r="AL119" s="203">
        <f t="shared" ref="AL119" ca="1" si="338">IF(Z119&gt;0,0,IF(ABS(Z119)&gt;N119,N119,ABS(Z119)))</f>
        <v>0</v>
      </c>
      <c r="AM119" s="203">
        <f t="shared" ref="AM119" ca="1" si="339">IF(AA119&gt;0,0,IF(ABS(AA119)&gt;O119,O119,ABS(AA119)))</f>
        <v>0</v>
      </c>
      <c r="AN119" s="203" t="e">
        <f t="shared" ref="AN119" ca="1" si="340">IF(AB119&gt;0,0,IF(ABS(AB119)&gt;P119,P119,ABS(AB119)))</f>
        <v>#REF!</v>
      </c>
    </row>
    <row r="120" spans="1:40">
      <c r="A120" s="199" t="s">
        <v>11</v>
      </c>
      <c r="B120" s="143" t="s">
        <v>67</v>
      </c>
      <c r="C120" s="205">
        <v>1</v>
      </c>
      <c r="D120" s="143" t="s">
        <v>412</v>
      </c>
      <c r="AD120" s="201">
        <f ca="1">AD$119*$C120</f>
        <v>194</v>
      </c>
      <c r="AE120" s="201">
        <f t="shared" ref="AE120:AN121" ca="1" si="341">AE$119*$C120</f>
        <v>0</v>
      </c>
      <c r="AF120" s="201">
        <f t="shared" ca="1" si="341"/>
        <v>0</v>
      </c>
      <c r="AG120" s="201">
        <f t="shared" ca="1" si="341"/>
        <v>0</v>
      </c>
      <c r="AH120" s="201">
        <f t="shared" ca="1" si="341"/>
        <v>0</v>
      </c>
      <c r="AI120" s="201">
        <f t="shared" ca="1" si="341"/>
        <v>300</v>
      </c>
      <c r="AJ120" s="201">
        <f t="shared" ca="1" si="341"/>
        <v>1050</v>
      </c>
      <c r="AK120" s="201">
        <f t="shared" ca="1" si="341"/>
        <v>650</v>
      </c>
      <c r="AL120" s="201">
        <f t="shared" ca="1" si="341"/>
        <v>0</v>
      </c>
      <c r="AM120" s="201">
        <f t="shared" ca="1" si="341"/>
        <v>0</v>
      </c>
      <c r="AN120" s="201" t="e">
        <f t="shared" ca="1" si="341"/>
        <v>#REF!</v>
      </c>
    </row>
    <row r="121" spans="1:40">
      <c r="A121" s="199" t="s">
        <v>11</v>
      </c>
      <c r="B121" s="143" t="s">
        <v>58</v>
      </c>
      <c r="C121" s="205">
        <v>1</v>
      </c>
      <c r="D121" s="143" t="s">
        <v>412</v>
      </c>
      <c r="AD121" s="201">
        <f ca="1">AD$119*$C121</f>
        <v>194</v>
      </c>
      <c r="AE121" s="201">
        <f t="shared" ca="1" si="341"/>
        <v>0</v>
      </c>
      <c r="AF121" s="201">
        <f t="shared" ca="1" si="341"/>
        <v>0</v>
      </c>
      <c r="AG121" s="201">
        <f t="shared" ca="1" si="341"/>
        <v>0</v>
      </c>
      <c r="AH121" s="201">
        <f t="shared" ca="1" si="341"/>
        <v>0</v>
      </c>
      <c r="AI121" s="201">
        <f t="shared" ca="1" si="341"/>
        <v>300</v>
      </c>
      <c r="AJ121" s="201">
        <f t="shared" ca="1" si="341"/>
        <v>1050</v>
      </c>
      <c r="AK121" s="201">
        <f t="shared" ca="1" si="341"/>
        <v>650</v>
      </c>
      <c r="AL121" s="201">
        <f t="shared" ca="1" si="341"/>
        <v>0</v>
      </c>
      <c r="AM121" s="201">
        <f t="shared" ca="1" si="341"/>
        <v>0</v>
      </c>
      <c r="AN121" s="201" t="e">
        <f t="shared" ca="1" si="341"/>
        <v>#REF!</v>
      </c>
    </row>
    <row r="122" spans="1:40">
      <c r="A122" s="202" t="s">
        <v>8</v>
      </c>
      <c r="B122" s="202" t="s">
        <v>8</v>
      </c>
      <c r="C122" s="204">
        <v>1</v>
      </c>
      <c r="D122" s="202" t="s">
        <v>412</v>
      </c>
      <c r="E122" s="204">
        <f>SUMIFS(Stock!C:C,Stock!B:B,'Assy PSI Shortage'!B122)</f>
        <v>1880</v>
      </c>
      <c r="F122" s="203">
        <f ca="1">SUMIFS(INDIRECT("'PSI WM REF'!"&amp;SUBSTITUTE(ADDRESS(1,MATCH(F$2,INDIRECT("'PSI WM REF'!"&amp;"5:5"),0)),"$1","")&amp;":"&amp;SUBSTITUTE(ADDRESS(1,MATCH(F$2,INDIRECT("'PSI WM REF'!"&amp;"5:5"),0)),"$1","")),INDIRECT("'PSI WM REF'!"&amp;"C:C"),$A122,INDIRECT("'PSI WM REF'!"&amp;"U:U"),"1.Requirements (필요량)")+IFERROR(SUMIFS(INDIRECT("'PSI VC'!"&amp;SUBSTITUTE(ADDRESS(1,MATCH(F$2,INDIRECT("'PSI VC'!"&amp;"3:3"),0)),"$1","")&amp;":"&amp;SUBSTITUTE(ADDRESS(1,MATCH(F$2,INDIRECT("'PSI VC'!"&amp;"3:3"),0)),"$1","")),INDIRECT("'PSI VC'!"&amp;"A:A"),$A122),0)</f>
        <v>1413</v>
      </c>
      <c r="G122" s="203">
        <f t="shared" ref="G122:P122" ca="1" si="342">SUMIFS(INDIRECT("'PSI WM REF'!"&amp;SUBSTITUTE(ADDRESS(1,MATCH(G$2,INDIRECT("'PSI WM REF'!"&amp;"5:5"),0)),"$1","")&amp;":"&amp;SUBSTITUTE(ADDRESS(1,MATCH(G$2,INDIRECT("'PSI WM REF'!"&amp;"5:5"),0)),"$1","")),INDIRECT("'PSI WM REF'!"&amp;"C:C"),$A122,INDIRECT("'PSI WM REF'!"&amp;"U:U"),"1.Requirements (필요량)")+IFERROR(SUMIFS(INDIRECT("'PSI VC'!"&amp;SUBSTITUTE(ADDRESS(1,MATCH(G$2,INDIRECT("'PSI VC'!"&amp;"3:3"),0)),"$1","")&amp;":"&amp;SUBSTITUTE(ADDRESS(1,MATCH(G$2,INDIRECT("'PSI VC'!"&amp;"3:3"),0)),"$1","")),INDIRECT("'PSI VC'!"&amp;"A:A"),$A122),0)</f>
        <v>0</v>
      </c>
      <c r="H122" s="203">
        <f t="shared" ca="1" si="342"/>
        <v>0</v>
      </c>
      <c r="I122" s="203">
        <f t="shared" ca="1" si="342"/>
        <v>0</v>
      </c>
      <c r="J122" s="203">
        <f t="shared" ca="1" si="342"/>
        <v>0</v>
      </c>
      <c r="K122" s="203">
        <f t="shared" ca="1" si="342"/>
        <v>0</v>
      </c>
      <c r="L122" s="203">
        <f t="shared" ca="1" si="342"/>
        <v>300</v>
      </c>
      <c r="M122" s="203">
        <f t="shared" ca="1" si="342"/>
        <v>200</v>
      </c>
      <c r="N122" s="203">
        <f t="shared" ca="1" si="342"/>
        <v>0</v>
      </c>
      <c r="O122" s="203">
        <f ca="1">SUMIFS(INDIRECT("'PSI WM REF'!"&amp;SUBSTITUTE(ADDRESS(1,MATCH(O$2,INDIRECT("'PSI WM REF'!"&amp;"5:5"),0)),"$1","")&amp;":"&amp;SUBSTITUTE(ADDRESS(1,MATCH(O$2,INDIRECT("'PSI WM REF'!"&amp;"5:5"),0)),"$1","")),INDIRECT("'PSI WM REF'!"&amp;"C:C"),$A122,INDIRECT("'PSI WM REF'!"&amp;"U:U"),"1.Requirements (필요량)")+IFERROR(SUMIFS(INDIRECT("'PSI VC'!"&amp;SUBSTITUTE(ADDRESS(1,MATCH(O$2,INDIRECT("'PSI VC'!"&amp;"3:3"),0)),"$1","")&amp;":"&amp;SUBSTITUTE(ADDRESS(1,MATCH(O$2,INDIRECT("'PSI VC'!"&amp;"3:3"),0)),"$1","")),INDIRECT("'PSI VC'!"&amp;"A:A"),$A122),0)</f>
        <v>0</v>
      </c>
      <c r="P122" s="203" t="e">
        <f t="shared" ca="1" si="342"/>
        <v>#REF!</v>
      </c>
      <c r="R122" s="203">
        <f ca="1">E122-F122</f>
        <v>467</v>
      </c>
      <c r="S122" s="203">
        <f ca="1">R122-G122</f>
        <v>467</v>
      </c>
      <c r="T122" s="203">
        <f t="shared" ref="T122" ca="1" si="343">S122-H122</f>
        <v>467</v>
      </c>
      <c r="U122" s="203">
        <f t="shared" ref="U122" ca="1" si="344">T122-I122</f>
        <v>467</v>
      </c>
      <c r="V122" s="203">
        <f t="shared" ref="V122" ca="1" si="345">U122-J122</f>
        <v>467</v>
      </c>
      <c r="W122" s="203">
        <f t="shared" ref="W122" ca="1" si="346">V122-K122</f>
        <v>467</v>
      </c>
      <c r="X122" s="203">
        <f t="shared" ref="X122" ca="1" si="347">W122-L122</f>
        <v>167</v>
      </c>
      <c r="Y122" s="203">
        <f t="shared" ref="Y122" ca="1" si="348">X122-M122</f>
        <v>-33</v>
      </c>
      <c r="Z122" s="203">
        <f t="shared" ref="Z122" ca="1" si="349">Y122-N122</f>
        <v>-33</v>
      </c>
      <c r="AA122" s="203">
        <f t="shared" ref="AA122" ca="1" si="350">Z122-O122</f>
        <v>-33</v>
      </c>
      <c r="AB122" s="203" t="e">
        <f t="shared" ref="AB122" ca="1" si="351">AA122-P122</f>
        <v>#REF!</v>
      </c>
      <c r="AD122" s="203">
        <f ca="1">IF(R122&gt;0,0,IF(ABS(R122)&gt;F122,F122,ABS(R122)))</f>
        <v>0</v>
      </c>
      <c r="AE122" s="203">
        <f t="shared" ref="AE122" ca="1" si="352">IF(S122&gt;0,0,IF(ABS(S122)&gt;G122,G122,ABS(S122)))</f>
        <v>0</v>
      </c>
      <c r="AF122" s="203">
        <f t="shared" ref="AF122" ca="1" si="353">IF(T122&gt;0,0,IF(ABS(T122)&gt;H122,H122,ABS(T122)))</f>
        <v>0</v>
      </c>
      <c r="AG122" s="203">
        <f t="shared" ref="AG122" ca="1" si="354">IF(U122&gt;0,0,IF(ABS(U122)&gt;I122,I122,ABS(U122)))</f>
        <v>0</v>
      </c>
      <c r="AH122" s="203">
        <f t="shared" ref="AH122" ca="1" si="355">IF(V122&gt;0,0,IF(ABS(V122)&gt;J122,J122,ABS(V122)))</f>
        <v>0</v>
      </c>
      <c r="AI122" s="203">
        <f t="shared" ref="AI122" ca="1" si="356">IF(W122&gt;0,0,IF(ABS(W122)&gt;K122,K122,ABS(W122)))</f>
        <v>0</v>
      </c>
      <c r="AJ122" s="203">
        <f t="shared" ref="AJ122" ca="1" si="357">IF(X122&gt;0,0,IF(ABS(X122)&gt;L122,L122,ABS(X122)))</f>
        <v>0</v>
      </c>
      <c r="AK122" s="203">
        <f t="shared" ref="AK122" ca="1" si="358">IF(Y122&gt;0,0,IF(ABS(Y122)&gt;M122,M122,ABS(Y122)))</f>
        <v>33</v>
      </c>
      <c r="AL122" s="203">
        <f t="shared" ref="AL122" ca="1" si="359">IF(Z122&gt;0,0,IF(ABS(Z122)&gt;N122,N122,ABS(Z122)))</f>
        <v>0</v>
      </c>
      <c r="AM122" s="203">
        <f t="shared" ref="AM122" ca="1" si="360">IF(AA122&gt;0,0,IF(ABS(AA122)&gt;O122,O122,ABS(AA122)))</f>
        <v>0</v>
      </c>
      <c r="AN122" s="203" t="e">
        <f t="shared" ref="AN122" ca="1" si="361">IF(AB122&gt;0,0,IF(ABS(AB122)&gt;P122,P122,ABS(AB122)))</f>
        <v>#REF!</v>
      </c>
    </row>
    <row r="123" spans="1:40">
      <c r="A123" s="199" t="s">
        <v>8</v>
      </c>
      <c r="B123" s="143" t="s">
        <v>70</v>
      </c>
      <c r="C123" s="205">
        <v>1</v>
      </c>
      <c r="D123" s="143" t="s">
        <v>412</v>
      </c>
      <c r="AD123" s="201">
        <f ca="1">AD$122*$C123</f>
        <v>0</v>
      </c>
      <c r="AE123" s="201">
        <f t="shared" ref="AE123:AN124" ca="1" si="362">AE$122*$C123</f>
        <v>0</v>
      </c>
      <c r="AF123" s="201">
        <f t="shared" ca="1" si="362"/>
        <v>0</v>
      </c>
      <c r="AG123" s="201">
        <f t="shared" ca="1" si="362"/>
        <v>0</v>
      </c>
      <c r="AH123" s="201">
        <f t="shared" ca="1" si="362"/>
        <v>0</v>
      </c>
      <c r="AI123" s="201">
        <f t="shared" ca="1" si="362"/>
        <v>0</v>
      </c>
      <c r="AJ123" s="201">
        <f t="shared" ca="1" si="362"/>
        <v>0</v>
      </c>
      <c r="AK123" s="201">
        <f t="shared" ca="1" si="362"/>
        <v>33</v>
      </c>
      <c r="AL123" s="201">
        <f t="shared" ca="1" si="362"/>
        <v>0</v>
      </c>
      <c r="AM123" s="201">
        <f t="shared" ca="1" si="362"/>
        <v>0</v>
      </c>
      <c r="AN123" s="201" t="e">
        <f t="shared" ca="1" si="362"/>
        <v>#REF!</v>
      </c>
    </row>
    <row r="124" spans="1:40">
      <c r="A124" s="199" t="s">
        <v>8</v>
      </c>
      <c r="B124" s="143" t="s">
        <v>58</v>
      </c>
      <c r="C124" s="205">
        <v>1</v>
      </c>
      <c r="D124" s="143" t="s">
        <v>412</v>
      </c>
      <c r="AD124" s="201">
        <f ca="1">AD$122*$C124</f>
        <v>0</v>
      </c>
      <c r="AE124" s="201">
        <f t="shared" ca="1" si="362"/>
        <v>0</v>
      </c>
      <c r="AF124" s="201">
        <f t="shared" ca="1" si="362"/>
        <v>0</v>
      </c>
      <c r="AG124" s="201">
        <f t="shared" ca="1" si="362"/>
        <v>0</v>
      </c>
      <c r="AH124" s="201">
        <f t="shared" ca="1" si="362"/>
        <v>0</v>
      </c>
      <c r="AI124" s="201">
        <f t="shared" ca="1" si="362"/>
        <v>0</v>
      </c>
      <c r="AJ124" s="201">
        <f t="shared" ca="1" si="362"/>
        <v>0</v>
      </c>
      <c r="AK124" s="201">
        <f t="shared" ca="1" si="362"/>
        <v>33</v>
      </c>
      <c r="AL124" s="201">
        <f t="shared" ca="1" si="362"/>
        <v>0</v>
      </c>
      <c r="AM124" s="201">
        <f t="shared" ca="1" si="362"/>
        <v>0</v>
      </c>
      <c r="AN124" s="201" t="e">
        <f t="shared" ca="1" si="362"/>
        <v>#REF!</v>
      </c>
    </row>
    <row r="125" spans="1:40">
      <c r="A125" s="202" t="s">
        <v>359</v>
      </c>
      <c r="B125" s="202" t="s">
        <v>359</v>
      </c>
      <c r="C125" s="204">
        <v>1</v>
      </c>
      <c r="D125" s="202" t="s">
        <v>412</v>
      </c>
      <c r="E125" s="204">
        <f>SUMIFS(Stock!C:C,Stock!B:B,'Assy PSI Shortage'!B125)</f>
        <v>704</v>
      </c>
      <c r="F125" s="203">
        <f ca="1">SUMIFS(INDIRECT("'PSI WM REF'!"&amp;SUBSTITUTE(ADDRESS(1,MATCH(F$2,INDIRECT("'PSI WM REF'!"&amp;"5:5"),0)),"$1","")&amp;":"&amp;SUBSTITUTE(ADDRESS(1,MATCH(F$2,INDIRECT("'PSI WM REF'!"&amp;"5:5"),0)),"$1","")),INDIRECT("'PSI WM REF'!"&amp;"C:C"),$A125,INDIRECT("'PSI WM REF'!"&amp;"U:U"),"1.Requirements (필요량)")+IFERROR(SUMIFS(INDIRECT("'PSI VC'!"&amp;SUBSTITUTE(ADDRESS(1,MATCH(F$2,INDIRECT("'PSI VC'!"&amp;"3:3"),0)),"$1","")&amp;":"&amp;SUBSTITUTE(ADDRESS(1,MATCH(F$2,INDIRECT("'PSI VC'!"&amp;"3:3"),0)),"$1","")),INDIRECT("'PSI VC'!"&amp;"A:A"),$A125),0)</f>
        <v>0</v>
      </c>
      <c r="G125" s="203">
        <f t="shared" ref="G125:P125" ca="1" si="363">SUMIFS(INDIRECT("'PSI WM REF'!"&amp;SUBSTITUTE(ADDRESS(1,MATCH(G$2,INDIRECT("'PSI WM REF'!"&amp;"5:5"),0)),"$1","")&amp;":"&amp;SUBSTITUTE(ADDRESS(1,MATCH(G$2,INDIRECT("'PSI WM REF'!"&amp;"5:5"),0)),"$1","")),INDIRECT("'PSI WM REF'!"&amp;"C:C"),$A125,INDIRECT("'PSI WM REF'!"&amp;"U:U"),"1.Requirements (필요량)")+IFERROR(SUMIFS(INDIRECT("'PSI VC'!"&amp;SUBSTITUTE(ADDRESS(1,MATCH(G$2,INDIRECT("'PSI VC'!"&amp;"3:3"),0)),"$1","")&amp;":"&amp;SUBSTITUTE(ADDRESS(1,MATCH(G$2,INDIRECT("'PSI VC'!"&amp;"3:3"),0)),"$1","")),INDIRECT("'PSI VC'!"&amp;"A:A"),$A125),0)</f>
        <v>0</v>
      </c>
      <c r="H125" s="203">
        <f t="shared" ca="1" si="363"/>
        <v>0</v>
      </c>
      <c r="I125" s="203">
        <f t="shared" ca="1" si="363"/>
        <v>0</v>
      </c>
      <c r="J125" s="203">
        <f t="shared" ca="1" si="363"/>
        <v>0</v>
      </c>
      <c r="K125" s="203">
        <f t="shared" ca="1" si="363"/>
        <v>0</v>
      </c>
      <c r="L125" s="203">
        <f t="shared" ca="1" si="363"/>
        <v>0</v>
      </c>
      <c r="M125" s="203">
        <f t="shared" ca="1" si="363"/>
        <v>0</v>
      </c>
      <c r="N125" s="203">
        <f t="shared" ca="1" si="363"/>
        <v>0</v>
      </c>
      <c r="O125" s="203">
        <f ca="1">SUMIFS(INDIRECT("'PSI WM REF'!"&amp;SUBSTITUTE(ADDRESS(1,MATCH(O$2,INDIRECT("'PSI WM REF'!"&amp;"5:5"),0)),"$1","")&amp;":"&amp;SUBSTITUTE(ADDRESS(1,MATCH(O$2,INDIRECT("'PSI WM REF'!"&amp;"5:5"),0)),"$1","")),INDIRECT("'PSI WM REF'!"&amp;"C:C"),$A125,INDIRECT("'PSI WM REF'!"&amp;"U:U"),"1.Requirements (필요량)")+IFERROR(SUMIFS(INDIRECT("'PSI VC'!"&amp;SUBSTITUTE(ADDRESS(1,MATCH(O$2,INDIRECT("'PSI VC'!"&amp;"3:3"),0)),"$1","")&amp;":"&amp;SUBSTITUTE(ADDRESS(1,MATCH(O$2,INDIRECT("'PSI VC'!"&amp;"3:3"),0)),"$1","")),INDIRECT("'PSI VC'!"&amp;"A:A"),$A125),0)</f>
        <v>0</v>
      </c>
      <c r="P125" s="203" t="e">
        <f t="shared" ca="1" si="363"/>
        <v>#REF!</v>
      </c>
      <c r="R125" s="203">
        <f ca="1">E125-F125</f>
        <v>704</v>
      </c>
      <c r="S125" s="203">
        <f ca="1">R125-G125</f>
        <v>704</v>
      </c>
      <c r="T125" s="203">
        <f t="shared" ref="T125" ca="1" si="364">S125-H125</f>
        <v>704</v>
      </c>
      <c r="U125" s="203">
        <f t="shared" ref="U125" ca="1" si="365">T125-I125</f>
        <v>704</v>
      </c>
      <c r="V125" s="203">
        <f t="shared" ref="V125" ca="1" si="366">U125-J125</f>
        <v>704</v>
      </c>
      <c r="W125" s="203">
        <f t="shared" ref="W125" ca="1" si="367">V125-K125</f>
        <v>704</v>
      </c>
      <c r="X125" s="203">
        <f t="shared" ref="X125" ca="1" si="368">W125-L125</f>
        <v>704</v>
      </c>
      <c r="Y125" s="203">
        <f t="shared" ref="Y125" ca="1" si="369">X125-M125</f>
        <v>704</v>
      </c>
      <c r="Z125" s="203">
        <f t="shared" ref="Z125" ca="1" si="370">Y125-N125</f>
        <v>704</v>
      </c>
      <c r="AA125" s="203">
        <f t="shared" ref="AA125" ca="1" si="371">Z125-O125</f>
        <v>704</v>
      </c>
      <c r="AB125" s="203" t="e">
        <f t="shared" ref="AB125" ca="1" si="372">AA125-P125</f>
        <v>#REF!</v>
      </c>
      <c r="AD125" s="203">
        <f ca="1">IF(R125&gt;0,0,IF(ABS(R125)&gt;F125,F125,ABS(R125)))</f>
        <v>0</v>
      </c>
      <c r="AE125" s="203">
        <f t="shared" ref="AE125" ca="1" si="373">IF(S125&gt;0,0,IF(ABS(S125)&gt;G125,G125,ABS(S125)))</f>
        <v>0</v>
      </c>
      <c r="AF125" s="203">
        <f t="shared" ref="AF125" ca="1" si="374">IF(T125&gt;0,0,IF(ABS(T125)&gt;H125,H125,ABS(T125)))</f>
        <v>0</v>
      </c>
      <c r="AG125" s="203">
        <f t="shared" ref="AG125" ca="1" si="375">IF(U125&gt;0,0,IF(ABS(U125)&gt;I125,I125,ABS(U125)))</f>
        <v>0</v>
      </c>
      <c r="AH125" s="203">
        <f t="shared" ref="AH125" ca="1" si="376">IF(V125&gt;0,0,IF(ABS(V125)&gt;J125,J125,ABS(V125)))</f>
        <v>0</v>
      </c>
      <c r="AI125" s="203">
        <f t="shared" ref="AI125" ca="1" si="377">IF(W125&gt;0,0,IF(ABS(W125)&gt;K125,K125,ABS(W125)))</f>
        <v>0</v>
      </c>
      <c r="AJ125" s="203">
        <f t="shared" ref="AJ125" ca="1" si="378">IF(X125&gt;0,0,IF(ABS(X125)&gt;L125,L125,ABS(X125)))</f>
        <v>0</v>
      </c>
      <c r="AK125" s="203">
        <f t="shared" ref="AK125" ca="1" si="379">IF(Y125&gt;0,0,IF(ABS(Y125)&gt;M125,M125,ABS(Y125)))</f>
        <v>0</v>
      </c>
      <c r="AL125" s="203">
        <f t="shared" ref="AL125" ca="1" si="380">IF(Z125&gt;0,0,IF(ABS(Z125)&gt;N125,N125,ABS(Z125)))</f>
        <v>0</v>
      </c>
      <c r="AM125" s="203">
        <f t="shared" ref="AM125" ca="1" si="381">IF(AA125&gt;0,0,IF(ABS(AA125)&gt;O125,O125,ABS(AA125)))</f>
        <v>0</v>
      </c>
      <c r="AN125" s="203" t="e">
        <f t="shared" ref="AN125" ca="1" si="382">IF(AB125&gt;0,0,IF(ABS(AB125)&gt;P125,P125,ABS(AB125)))</f>
        <v>#REF!</v>
      </c>
    </row>
    <row r="126" spans="1:40">
      <c r="A126" s="199" t="s">
        <v>359</v>
      </c>
      <c r="B126" s="143" t="s">
        <v>70</v>
      </c>
      <c r="C126" s="205">
        <v>1</v>
      </c>
      <c r="D126" s="143" t="s">
        <v>412</v>
      </c>
      <c r="AD126" s="201">
        <f ca="1">AD$125*$C126</f>
        <v>0</v>
      </c>
      <c r="AE126" s="201">
        <f t="shared" ref="AE126:AN127" ca="1" si="383">AE$125*$C126</f>
        <v>0</v>
      </c>
      <c r="AF126" s="201">
        <f t="shared" ca="1" si="383"/>
        <v>0</v>
      </c>
      <c r="AG126" s="201">
        <f t="shared" ca="1" si="383"/>
        <v>0</v>
      </c>
      <c r="AH126" s="201">
        <f t="shared" ca="1" si="383"/>
        <v>0</v>
      </c>
      <c r="AI126" s="201">
        <f t="shared" ca="1" si="383"/>
        <v>0</v>
      </c>
      <c r="AJ126" s="201">
        <f t="shared" ca="1" si="383"/>
        <v>0</v>
      </c>
      <c r="AK126" s="201">
        <f t="shared" ca="1" si="383"/>
        <v>0</v>
      </c>
      <c r="AL126" s="201">
        <f t="shared" ca="1" si="383"/>
        <v>0</v>
      </c>
      <c r="AM126" s="201">
        <f t="shared" ca="1" si="383"/>
        <v>0</v>
      </c>
      <c r="AN126" s="201" t="e">
        <f t="shared" ca="1" si="383"/>
        <v>#REF!</v>
      </c>
    </row>
    <row r="127" spans="1:40">
      <c r="A127" s="199" t="s">
        <v>359</v>
      </c>
      <c r="B127" s="143" t="s">
        <v>58</v>
      </c>
      <c r="C127" s="205">
        <v>1</v>
      </c>
      <c r="D127" s="143" t="s">
        <v>412</v>
      </c>
      <c r="AD127" s="201">
        <f ca="1">AD$125*$C127</f>
        <v>0</v>
      </c>
      <c r="AE127" s="201">
        <f t="shared" ca="1" si="383"/>
        <v>0</v>
      </c>
      <c r="AF127" s="201">
        <f t="shared" ca="1" si="383"/>
        <v>0</v>
      </c>
      <c r="AG127" s="201">
        <f t="shared" ca="1" si="383"/>
        <v>0</v>
      </c>
      <c r="AH127" s="201">
        <f t="shared" ca="1" si="383"/>
        <v>0</v>
      </c>
      <c r="AI127" s="201">
        <f t="shared" ca="1" si="383"/>
        <v>0</v>
      </c>
      <c r="AJ127" s="201">
        <f t="shared" ca="1" si="383"/>
        <v>0</v>
      </c>
      <c r="AK127" s="201">
        <f t="shared" ca="1" si="383"/>
        <v>0</v>
      </c>
      <c r="AL127" s="201">
        <f t="shared" ca="1" si="383"/>
        <v>0</v>
      </c>
      <c r="AM127" s="201">
        <f t="shared" ca="1" si="383"/>
        <v>0</v>
      </c>
      <c r="AN127" s="201" t="e">
        <f t="shared" ca="1" si="383"/>
        <v>#REF!</v>
      </c>
    </row>
    <row r="128" spans="1:40">
      <c r="A128" s="202" t="s">
        <v>350</v>
      </c>
      <c r="B128" s="202" t="s">
        <v>350</v>
      </c>
      <c r="C128" s="204">
        <v>1</v>
      </c>
      <c r="D128" s="202" t="s">
        <v>412</v>
      </c>
      <c r="E128" s="204">
        <f>SUMIFS(Stock!C:C,Stock!B:B,'Assy PSI Shortage'!B128)</f>
        <v>220</v>
      </c>
      <c r="F128" s="203">
        <f ca="1">SUMIFS(INDIRECT("'PSI WM REF'!"&amp;SUBSTITUTE(ADDRESS(1,MATCH(F$2,INDIRECT("'PSI WM REF'!"&amp;"5:5"),0)),"$1","")&amp;":"&amp;SUBSTITUTE(ADDRESS(1,MATCH(F$2,INDIRECT("'PSI WM REF'!"&amp;"5:5"),0)),"$1","")),INDIRECT("'PSI WM REF'!"&amp;"C:C"),$A128,INDIRECT("'PSI WM REF'!"&amp;"U:U"),"1.Requirements (필요량)")+IFERROR(SUMIFS(INDIRECT("'PSI VC'!"&amp;SUBSTITUTE(ADDRESS(1,MATCH(F$2,INDIRECT("'PSI VC'!"&amp;"3:3"),0)),"$1","")&amp;":"&amp;SUBSTITUTE(ADDRESS(1,MATCH(F$2,INDIRECT("'PSI VC'!"&amp;"3:3"),0)),"$1","")),INDIRECT("'PSI VC'!"&amp;"A:A"),$A128),0)</f>
        <v>0</v>
      </c>
      <c r="G128" s="203">
        <f t="shared" ref="G128:P128" ca="1" si="384">SUMIFS(INDIRECT("'PSI WM REF'!"&amp;SUBSTITUTE(ADDRESS(1,MATCH(G$2,INDIRECT("'PSI WM REF'!"&amp;"5:5"),0)),"$1","")&amp;":"&amp;SUBSTITUTE(ADDRESS(1,MATCH(G$2,INDIRECT("'PSI WM REF'!"&amp;"5:5"),0)),"$1","")),INDIRECT("'PSI WM REF'!"&amp;"C:C"),$A128,INDIRECT("'PSI WM REF'!"&amp;"U:U"),"1.Requirements (필요량)")+IFERROR(SUMIFS(INDIRECT("'PSI VC'!"&amp;SUBSTITUTE(ADDRESS(1,MATCH(G$2,INDIRECT("'PSI VC'!"&amp;"3:3"),0)),"$1","")&amp;":"&amp;SUBSTITUTE(ADDRESS(1,MATCH(G$2,INDIRECT("'PSI VC'!"&amp;"3:3"),0)),"$1","")),INDIRECT("'PSI VC'!"&amp;"A:A"),$A128),0)</f>
        <v>0</v>
      </c>
      <c r="H128" s="203">
        <f t="shared" ca="1" si="384"/>
        <v>0</v>
      </c>
      <c r="I128" s="203">
        <f t="shared" ca="1" si="384"/>
        <v>0</v>
      </c>
      <c r="J128" s="203">
        <f t="shared" ca="1" si="384"/>
        <v>0</v>
      </c>
      <c r="K128" s="203">
        <f t="shared" ca="1" si="384"/>
        <v>0</v>
      </c>
      <c r="L128" s="203">
        <f t="shared" ca="1" si="384"/>
        <v>150</v>
      </c>
      <c r="M128" s="203">
        <f t="shared" ca="1" si="384"/>
        <v>0</v>
      </c>
      <c r="N128" s="203">
        <f t="shared" ca="1" si="384"/>
        <v>0</v>
      </c>
      <c r="O128" s="203">
        <f ca="1">SUMIFS(INDIRECT("'PSI WM REF'!"&amp;SUBSTITUTE(ADDRESS(1,MATCH(O$2,INDIRECT("'PSI WM REF'!"&amp;"5:5"),0)),"$1","")&amp;":"&amp;SUBSTITUTE(ADDRESS(1,MATCH(O$2,INDIRECT("'PSI WM REF'!"&amp;"5:5"),0)),"$1","")),INDIRECT("'PSI WM REF'!"&amp;"C:C"),$A128,INDIRECT("'PSI WM REF'!"&amp;"U:U"),"1.Requirements (필요량)")+IFERROR(SUMIFS(INDIRECT("'PSI VC'!"&amp;SUBSTITUTE(ADDRESS(1,MATCH(O$2,INDIRECT("'PSI VC'!"&amp;"3:3"),0)),"$1","")&amp;":"&amp;SUBSTITUTE(ADDRESS(1,MATCH(O$2,INDIRECT("'PSI VC'!"&amp;"3:3"),0)),"$1","")),INDIRECT("'PSI VC'!"&amp;"A:A"),$A128),0)</f>
        <v>0</v>
      </c>
      <c r="P128" s="203" t="e">
        <f t="shared" ca="1" si="384"/>
        <v>#REF!</v>
      </c>
      <c r="R128" s="203">
        <f ca="1">E128-F128</f>
        <v>220</v>
      </c>
      <c r="S128" s="203">
        <f ca="1">R128-G128</f>
        <v>220</v>
      </c>
      <c r="T128" s="203">
        <f t="shared" ref="T128" ca="1" si="385">S128-H128</f>
        <v>220</v>
      </c>
      <c r="U128" s="203">
        <f t="shared" ref="U128" ca="1" si="386">T128-I128</f>
        <v>220</v>
      </c>
      <c r="V128" s="203">
        <f t="shared" ref="V128" ca="1" si="387">U128-J128</f>
        <v>220</v>
      </c>
      <c r="W128" s="203">
        <f t="shared" ref="W128" ca="1" si="388">V128-K128</f>
        <v>220</v>
      </c>
      <c r="X128" s="203">
        <f t="shared" ref="X128" ca="1" si="389">W128-L128</f>
        <v>70</v>
      </c>
      <c r="Y128" s="203">
        <f t="shared" ref="Y128" ca="1" si="390">X128-M128</f>
        <v>70</v>
      </c>
      <c r="Z128" s="203">
        <f t="shared" ref="Z128" ca="1" si="391">Y128-N128</f>
        <v>70</v>
      </c>
      <c r="AA128" s="203">
        <f t="shared" ref="AA128" ca="1" si="392">Z128-O128</f>
        <v>70</v>
      </c>
      <c r="AB128" s="203" t="e">
        <f t="shared" ref="AB128" ca="1" si="393">AA128-P128</f>
        <v>#REF!</v>
      </c>
      <c r="AD128" s="203">
        <f ca="1">IF(R128&gt;0,0,IF(ABS(R128)&gt;F128,F128,ABS(R128)))</f>
        <v>0</v>
      </c>
      <c r="AE128" s="203">
        <f t="shared" ref="AE128" ca="1" si="394">IF(S128&gt;0,0,IF(ABS(S128)&gt;G128,G128,ABS(S128)))</f>
        <v>0</v>
      </c>
      <c r="AF128" s="203">
        <f t="shared" ref="AF128" ca="1" si="395">IF(T128&gt;0,0,IF(ABS(T128)&gt;H128,H128,ABS(T128)))</f>
        <v>0</v>
      </c>
      <c r="AG128" s="203">
        <f t="shared" ref="AG128" ca="1" si="396">IF(U128&gt;0,0,IF(ABS(U128)&gt;I128,I128,ABS(U128)))</f>
        <v>0</v>
      </c>
      <c r="AH128" s="203">
        <f t="shared" ref="AH128" ca="1" si="397">IF(V128&gt;0,0,IF(ABS(V128)&gt;J128,J128,ABS(V128)))</f>
        <v>0</v>
      </c>
      <c r="AI128" s="203">
        <f t="shared" ref="AI128" ca="1" si="398">IF(W128&gt;0,0,IF(ABS(W128)&gt;K128,K128,ABS(W128)))</f>
        <v>0</v>
      </c>
      <c r="AJ128" s="203">
        <f t="shared" ref="AJ128" ca="1" si="399">IF(X128&gt;0,0,IF(ABS(X128)&gt;L128,L128,ABS(X128)))</f>
        <v>0</v>
      </c>
      <c r="AK128" s="203">
        <f t="shared" ref="AK128" ca="1" si="400">IF(Y128&gt;0,0,IF(ABS(Y128)&gt;M128,M128,ABS(Y128)))</f>
        <v>0</v>
      </c>
      <c r="AL128" s="203">
        <f t="shared" ref="AL128" ca="1" si="401">IF(Z128&gt;0,0,IF(ABS(Z128)&gt;N128,N128,ABS(Z128)))</f>
        <v>0</v>
      </c>
      <c r="AM128" s="203">
        <f t="shared" ref="AM128" ca="1" si="402">IF(AA128&gt;0,0,IF(ABS(AA128)&gt;O128,O128,ABS(AA128)))</f>
        <v>0</v>
      </c>
      <c r="AN128" s="203" t="e">
        <f t="shared" ref="AN128" ca="1" si="403">IF(AB128&gt;0,0,IF(ABS(AB128)&gt;P128,P128,ABS(AB128)))</f>
        <v>#REF!</v>
      </c>
    </row>
    <row r="129" spans="1:40">
      <c r="A129" s="199" t="s">
        <v>350</v>
      </c>
      <c r="B129" s="143" t="s">
        <v>48</v>
      </c>
      <c r="C129" s="205">
        <v>1</v>
      </c>
      <c r="D129" s="143" t="s">
        <v>412</v>
      </c>
      <c r="AD129" s="201">
        <f ca="1">AD$128*$C129</f>
        <v>0</v>
      </c>
      <c r="AE129" s="201">
        <f t="shared" ref="AE129:AN130" ca="1" si="404">AE$128*$C129</f>
        <v>0</v>
      </c>
      <c r="AF129" s="201">
        <f t="shared" ca="1" si="404"/>
        <v>0</v>
      </c>
      <c r="AG129" s="201">
        <f t="shared" ca="1" si="404"/>
        <v>0</v>
      </c>
      <c r="AH129" s="201">
        <f t="shared" ca="1" si="404"/>
        <v>0</v>
      </c>
      <c r="AI129" s="201">
        <f t="shared" ca="1" si="404"/>
        <v>0</v>
      </c>
      <c r="AJ129" s="201">
        <f t="shared" ca="1" si="404"/>
        <v>0</v>
      </c>
      <c r="AK129" s="201">
        <f t="shared" ca="1" si="404"/>
        <v>0</v>
      </c>
      <c r="AL129" s="201">
        <f t="shared" ca="1" si="404"/>
        <v>0</v>
      </c>
      <c r="AM129" s="201">
        <f t="shared" ca="1" si="404"/>
        <v>0</v>
      </c>
      <c r="AN129" s="201" t="e">
        <f t="shared" ca="1" si="404"/>
        <v>#REF!</v>
      </c>
    </row>
    <row r="130" spans="1:40">
      <c r="A130" s="199" t="s">
        <v>350</v>
      </c>
      <c r="B130" s="143" t="s">
        <v>58</v>
      </c>
      <c r="C130" s="205">
        <v>1</v>
      </c>
      <c r="D130" s="143" t="s">
        <v>412</v>
      </c>
      <c r="AD130" s="201">
        <f ca="1">AD$128*$C130</f>
        <v>0</v>
      </c>
      <c r="AE130" s="201">
        <f t="shared" ca="1" si="404"/>
        <v>0</v>
      </c>
      <c r="AF130" s="201">
        <f t="shared" ca="1" si="404"/>
        <v>0</v>
      </c>
      <c r="AG130" s="201">
        <f t="shared" ca="1" si="404"/>
        <v>0</v>
      </c>
      <c r="AH130" s="201">
        <f t="shared" ca="1" si="404"/>
        <v>0</v>
      </c>
      <c r="AI130" s="201">
        <f t="shared" ca="1" si="404"/>
        <v>0</v>
      </c>
      <c r="AJ130" s="201">
        <f t="shared" ca="1" si="404"/>
        <v>0</v>
      </c>
      <c r="AK130" s="201">
        <f t="shared" ca="1" si="404"/>
        <v>0</v>
      </c>
      <c r="AL130" s="201">
        <f t="shared" ca="1" si="404"/>
        <v>0</v>
      </c>
      <c r="AM130" s="201">
        <f t="shared" ca="1" si="404"/>
        <v>0</v>
      </c>
      <c r="AN130" s="201" t="e">
        <f t="shared" ca="1" si="404"/>
        <v>#REF!</v>
      </c>
    </row>
    <row r="131" spans="1:40">
      <c r="A131" s="202" t="s">
        <v>21</v>
      </c>
      <c r="B131" s="202" t="s">
        <v>21</v>
      </c>
      <c r="C131" s="204">
        <v>1</v>
      </c>
      <c r="D131" s="202" t="s">
        <v>412</v>
      </c>
      <c r="E131" s="204">
        <f>SUMIFS(Stock!C:C,Stock!B:B,'Assy PSI Shortage'!B131)</f>
        <v>2968</v>
      </c>
      <c r="F131" s="203">
        <f ca="1">SUMIFS(INDIRECT("'PSI WM REF'!"&amp;SUBSTITUTE(ADDRESS(1,MATCH(F$2,INDIRECT("'PSI WM REF'!"&amp;"5:5"),0)),"$1","")&amp;":"&amp;SUBSTITUTE(ADDRESS(1,MATCH(F$2,INDIRECT("'PSI WM REF'!"&amp;"5:5"),0)),"$1","")),INDIRECT("'PSI WM REF'!"&amp;"C:C"),$A131,INDIRECT("'PSI WM REF'!"&amp;"U:U"),"1.Requirements (필요량)")+IFERROR(SUMIFS(INDIRECT("'PSI VC'!"&amp;SUBSTITUTE(ADDRESS(1,MATCH(F$2,INDIRECT("'PSI VC'!"&amp;"3:3"),0)),"$1","")&amp;":"&amp;SUBSTITUTE(ADDRESS(1,MATCH(F$2,INDIRECT("'PSI VC'!"&amp;"3:3"),0)),"$1","")),INDIRECT("'PSI VC'!"&amp;"A:A"),$A131),0)</f>
        <v>0</v>
      </c>
      <c r="G131" s="203">
        <f t="shared" ref="G131:P131" ca="1" si="405">SUMIFS(INDIRECT("'PSI WM REF'!"&amp;SUBSTITUTE(ADDRESS(1,MATCH(G$2,INDIRECT("'PSI WM REF'!"&amp;"5:5"),0)),"$1","")&amp;":"&amp;SUBSTITUTE(ADDRESS(1,MATCH(G$2,INDIRECT("'PSI WM REF'!"&amp;"5:5"),0)),"$1","")),INDIRECT("'PSI WM REF'!"&amp;"C:C"),$A131,INDIRECT("'PSI WM REF'!"&amp;"U:U"),"1.Requirements (필요량)")+IFERROR(SUMIFS(INDIRECT("'PSI VC'!"&amp;SUBSTITUTE(ADDRESS(1,MATCH(G$2,INDIRECT("'PSI VC'!"&amp;"3:3"),0)),"$1","")&amp;":"&amp;SUBSTITUTE(ADDRESS(1,MATCH(G$2,INDIRECT("'PSI VC'!"&amp;"3:3"),0)),"$1","")),INDIRECT("'PSI VC'!"&amp;"A:A"),$A131),0)</f>
        <v>0</v>
      </c>
      <c r="H131" s="203">
        <f t="shared" ca="1" si="405"/>
        <v>0</v>
      </c>
      <c r="I131" s="203">
        <f t="shared" ca="1" si="405"/>
        <v>0</v>
      </c>
      <c r="J131" s="203">
        <f t="shared" ca="1" si="405"/>
        <v>0</v>
      </c>
      <c r="K131" s="203">
        <f t="shared" ca="1" si="405"/>
        <v>0</v>
      </c>
      <c r="L131" s="203">
        <f t="shared" ca="1" si="405"/>
        <v>0</v>
      </c>
      <c r="M131" s="203">
        <f t="shared" ca="1" si="405"/>
        <v>0</v>
      </c>
      <c r="N131" s="203">
        <f t="shared" ca="1" si="405"/>
        <v>0</v>
      </c>
      <c r="O131" s="203">
        <f ca="1">SUMIFS(INDIRECT("'PSI WM REF'!"&amp;SUBSTITUTE(ADDRESS(1,MATCH(O$2,INDIRECT("'PSI WM REF'!"&amp;"5:5"),0)),"$1","")&amp;":"&amp;SUBSTITUTE(ADDRESS(1,MATCH(O$2,INDIRECT("'PSI WM REF'!"&amp;"5:5"),0)),"$1","")),INDIRECT("'PSI WM REF'!"&amp;"C:C"),$A131,INDIRECT("'PSI WM REF'!"&amp;"U:U"),"1.Requirements (필요량)")+IFERROR(SUMIFS(INDIRECT("'PSI VC'!"&amp;SUBSTITUTE(ADDRESS(1,MATCH(O$2,INDIRECT("'PSI VC'!"&amp;"3:3"),0)),"$1","")&amp;":"&amp;SUBSTITUTE(ADDRESS(1,MATCH(O$2,INDIRECT("'PSI VC'!"&amp;"3:3"),0)),"$1","")),INDIRECT("'PSI VC'!"&amp;"A:A"),$A131),0)</f>
        <v>0</v>
      </c>
      <c r="P131" s="203" t="e">
        <f t="shared" ca="1" si="405"/>
        <v>#REF!</v>
      </c>
      <c r="R131" s="203">
        <f ca="1">E131-F131</f>
        <v>2968</v>
      </c>
      <c r="S131" s="203">
        <f ca="1">R131-G131</f>
        <v>2968</v>
      </c>
      <c r="T131" s="203">
        <f t="shared" ref="T131" ca="1" si="406">S131-H131</f>
        <v>2968</v>
      </c>
      <c r="U131" s="203">
        <f t="shared" ref="U131" ca="1" si="407">T131-I131</f>
        <v>2968</v>
      </c>
      <c r="V131" s="203">
        <f t="shared" ref="V131" ca="1" si="408">U131-J131</f>
        <v>2968</v>
      </c>
      <c r="W131" s="203">
        <f t="shared" ref="W131" ca="1" si="409">V131-K131</f>
        <v>2968</v>
      </c>
      <c r="X131" s="203">
        <f t="shared" ref="X131" ca="1" si="410">W131-L131</f>
        <v>2968</v>
      </c>
      <c r="Y131" s="203">
        <f t="shared" ref="Y131" ca="1" si="411">X131-M131</f>
        <v>2968</v>
      </c>
      <c r="Z131" s="203">
        <f t="shared" ref="Z131" ca="1" si="412">Y131-N131</f>
        <v>2968</v>
      </c>
      <c r="AA131" s="203">
        <f t="shared" ref="AA131" ca="1" si="413">Z131-O131</f>
        <v>2968</v>
      </c>
      <c r="AB131" s="203" t="e">
        <f t="shared" ref="AB131" ca="1" si="414">AA131-P131</f>
        <v>#REF!</v>
      </c>
      <c r="AD131" s="203">
        <f ca="1">IF(R131&gt;0,0,IF(ABS(R131)&gt;F131,F131,ABS(R131)))</f>
        <v>0</v>
      </c>
      <c r="AE131" s="203">
        <f t="shared" ref="AE131" ca="1" si="415">IF(S131&gt;0,0,IF(ABS(S131)&gt;G131,G131,ABS(S131)))</f>
        <v>0</v>
      </c>
      <c r="AF131" s="203">
        <f t="shared" ref="AF131" ca="1" si="416">IF(T131&gt;0,0,IF(ABS(T131)&gt;H131,H131,ABS(T131)))</f>
        <v>0</v>
      </c>
      <c r="AG131" s="203">
        <f t="shared" ref="AG131" ca="1" si="417">IF(U131&gt;0,0,IF(ABS(U131)&gt;I131,I131,ABS(U131)))</f>
        <v>0</v>
      </c>
      <c r="AH131" s="203">
        <f t="shared" ref="AH131" ca="1" si="418">IF(V131&gt;0,0,IF(ABS(V131)&gt;J131,J131,ABS(V131)))</f>
        <v>0</v>
      </c>
      <c r="AI131" s="203">
        <f t="shared" ref="AI131" ca="1" si="419">IF(W131&gt;0,0,IF(ABS(W131)&gt;K131,K131,ABS(W131)))</f>
        <v>0</v>
      </c>
      <c r="AJ131" s="203">
        <f t="shared" ref="AJ131" ca="1" si="420">IF(X131&gt;0,0,IF(ABS(X131)&gt;L131,L131,ABS(X131)))</f>
        <v>0</v>
      </c>
      <c r="AK131" s="203">
        <f t="shared" ref="AK131" ca="1" si="421">IF(Y131&gt;0,0,IF(ABS(Y131)&gt;M131,M131,ABS(Y131)))</f>
        <v>0</v>
      </c>
      <c r="AL131" s="203">
        <f t="shared" ref="AL131" ca="1" si="422">IF(Z131&gt;0,0,IF(ABS(Z131)&gt;N131,N131,ABS(Z131)))</f>
        <v>0</v>
      </c>
      <c r="AM131" s="203">
        <f t="shared" ref="AM131" ca="1" si="423">IF(AA131&gt;0,0,IF(ABS(AA131)&gt;O131,O131,ABS(AA131)))</f>
        <v>0</v>
      </c>
      <c r="AN131" s="203" t="e">
        <f t="shared" ref="AN131" ca="1" si="424">IF(AB131&gt;0,0,IF(ABS(AB131)&gt;P131,P131,ABS(AB131)))</f>
        <v>#REF!</v>
      </c>
    </row>
    <row r="132" spans="1:40">
      <c r="A132" s="199" t="s">
        <v>21</v>
      </c>
      <c r="B132" s="143" t="s">
        <v>48</v>
      </c>
      <c r="C132" s="205">
        <v>1</v>
      </c>
      <c r="D132" s="143" t="s">
        <v>412</v>
      </c>
      <c r="AD132" s="201">
        <f ca="1">AD$131*$C132</f>
        <v>0</v>
      </c>
      <c r="AE132" s="201">
        <f t="shared" ref="AE132:AN133" ca="1" si="425">AE$131*$C132</f>
        <v>0</v>
      </c>
      <c r="AF132" s="201">
        <f t="shared" ca="1" si="425"/>
        <v>0</v>
      </c>
      <c r="AG132" s="201">
        <f t="shared" ca="1" si="425"/>
        <v>0</v>
      </c>
      <c r="AH132" s="201">
        <f t="shared" ca="1" si="425"/>
        <v>0</v>
      </c>
      <c r="AI132" s="201">
        <f t="shared" ca="1" si="425"/>
        <v>0</v>
      </c>
      <c r="AJ132" s="201">
        <f t="shared" ca="1" si="425"/>
        <v>0</v>
      </c>
      <c r="AK132" s="201">
        <f t="shared" ca="1" si="425"/>
        <v>0</v>
      </c>
      <c r="AL132" s="201">
        <f t="shared" ca="1" si="425"/>
        <v>0</v>
      </c>
      <c r="AM132" s="201">
        <f t="shared" ca="1" si="425"/>
        <v>0</v>
      </c>
      <c r="AN132" s="201" t="e">
        <f t="shared" ca="1" si="425"/>
        <v>#REF!</v>
      </c>
    </row>
    <row r="133" spans="1:40">
      <c r="A133" s="199" t="s">
        <v>21</v>
      </c>
      <c r="B133" s="143" t="s">
        <v>58</v>
      </c>
      <c r="C133" s="205">
        <v>1</v>
      </c>
      <c r="D133" s="143" t="s">
        <v>412</v>
      </c>
      <c r="AD133" s="201">
        <f ca="1">AD$131*$C133</f>
        <v>0</v>
      </c>
      <c r="AE133" s="201">
        <f t="shared" ca="1" si="425"/>
        <v>0</v>
      </c>
      <c r="AF133" s="201">
        <f t="shared" ca="1" si="425"/>
        <v>0</v>
      </c>
      <c r="AG133" s="201">
        <f t="shared" ca="1" si="425"/>
        <v>0</v>
      </c>
      <c r="AH133" s="201">
        <f t="shared" ca="1" si="425"/>
        <v>0</v>
      </c>
      <c r="AI133" s="201">
        <f t="shared" ca="1" si="425"/>
        <v>0</v>
      </c>
      <c r="AJ133" s="201">
        <f t="shared" ca="1" si="425"/>
        <v>0</v>
      </c>
      <c r="AK133" s="201">
        <f t="shared" ca="1" si="425"/>
        <v>0</v>
      </c>
      <c r="AL133" s="201">
        <f t="shared" ca="1" si="425"/>
        <v>0</v>
      </c>
      <c r="AM133" s="201">
        <f t="shared" ca="1" si="425"/>
        <v>0</v>
      </c>
      <c r="AN133" s="201" t="e">
        <f t="shared" ca="1" si="425"/>
        <v>#REF!</v>
      </c>
    </row>
    <row r="134" spans="1:40">
      <c r="A134" s="202" t="s">
        <v>22</v>
      </c>
      <c r="B134" s="202" t="s">
        <v>22</v>
      </c>
      <c r="C134" s="204">
        <v>1</v>
      </c>
      <c r="D134" s="202" t="s">
        <v>412</v>
      </c>
      <c r="E134" s="204">
        <f>SUMIFS(Stock!C:C,Stock!B:B,'Assy PSI Shortage'!B134)</f>
        <v>623</v>
      </c>
      <c r="F134" s="203">
        <f ca="1">SUMIFS(INDIRECT("'PSI WM REF'!"&amp;SUBSTITUTE(ADDRESS(1,MATCH(F$2,INDIRECT("'PSI WM REF'!"&amp;"5:5"),0)),"$1","")&amp;":"&amp;SUBSTITUTE(ADDRESS(1,MATCH(F$2,INDIRECT("'PSI WM REF'!"&amp;"5:5"),0)),"$1","")),INDIRECT("'PSI WM REF'!"&amp;"C:C"),$A134,INDIRECT("'PSI WM REF'!"&amp;"U:U"),"1.Requirements (필요량)")+IFERROR(SUMIFS(INDIRECT("'PSI VC'!"&amp;SUBSTITUTE(ADDRESS(1,MATCH(F$2,INDIRECT("'PSI VC'!"&amp;"3:3"),0)),"$1","")&amp;":"&amp;SUBSTITUTE(ADDRESS(1,MATCH(F$2,INDIRECT("'PSI VC'!"&amp;"3:3"),0)),"$1","")),INDIRECT("'PSI VC'!"&amp;"A:A"),$A134),0)</f>
        <v>0</v>
      </c>
      <c r="G134" s="203">
        <f t="shared" ref="G134:P134" ca="1" si="426">SUMIFS(INDIRECT("'PSI WM REF'!"&amp;SUBSTITUTE(ADDRESS(1,MATCH(G$2,INDIRECT("'PSI WM REF'!"&amp;"5:5"),0)),"$1","")&amp;":"&amp;SUBSTITUTE(ADDRESS(1,MATCH(G$2,INDIRECT("'PSI WM REF'!"&amp;"5:5"),0)),"$1","")),INDIRECT("'PSI WM REF'!"&amp;"C:C"),$A134,INDIRECT("'PSI WM REF'!"&amp;"U:U"),"1.Requirements (필요량)")+IFERROR(SUMIFS(INDIRECT("'PSI VC'!"&amp;SUBSTITUTE(ADDRESS(1,MATCH(G$2,INDIRECT("'PSI VC'!"&amp;"3:3"),0)),"$1","")&amp;":"&amp;SUBSTITUTE(ADDRESS(1,MATCH(G$2,INDIRECT("'PSI VC'!"&amp;"3:3"),0)),"$1","")),INDIRECT("'PSI VC'!"&amp;"A:A"),$A134),0)</f>
        <v>0</v>
      </c>
      <c r="H134" s="203">
        <f t="shared" ca="1" si="426"/>
        <v>0</v>
      </c>
      <c r="I134" s="203">
        <f t="shared" ca="1" si="426"/>
        <v>0</v>
      </c>
      <c r="J134" s="203">
        <f t="shared" ca="1" si="426"/>
        <v>0</v>
      </c>
      <c r="K134" s="203">
        <f t="shared" ca="1" si="426"/>
        <v>0</v>
      </c>
      <c r="L134" s="203">
        <f t="shared" ca="1" si="426"/>
        <v>0</v>
      </c>
      <c r="M134" s="203">
        <f t="shared" ca="1" si="426"/>
        <v>200</v>
      </c>
      <c r="N134" s="203">
        <f t="shared" ca="1" si="426"/>
        <v>0</v>
      </c>
      <c r="O134" s="203">
        <f ca="1">SUMIFS(INDIRECT("'PSI WM REF'!"&amp;SUBSTITUTE(ADDRESS(1,MATCH(O$2,INDIRECT("'PSI WM REF'!"&amp;"5:5"),0)),"$1","")&amp;":"&amp;SUBSTITUTE(ADDRESS(1,MATCH(O$2,INDIRECT("'PSI WM REF'!"&amp;"5:5"),0)),"$1","")),INDIRECT("'PSI WM REF'!"&amp;"C:C"),$A134,INDIRECT("'PSI WM REF'!"&amp;"U:U"),"1.Requirements (필요량)")+IFERROR(SUMIFS(INDIRECT("'PSI VC'!"&amp;SUBSTITUTE(ADDRESS(1,MATCH(O$2,INDIRECT("'PSI VC'!"&amp;"3:3"),0)),"$1","")&amp;":"&amp;SUBSTITUTE(ADDRESS(1,MATCH(O$2,INDIRECT("'PSI VC'!"&amp;"3:3"),0)),"$1","")),INDIRECT("'PSI VC'!"&amp;"A:A"),$A134),0)</f>
        <v>0</v>
      </c>
      <c r="P134" s="203" t="e">
        <f t="shared" ca="1" si="426"/>
        <v>#REF!</v>
      </c>
      <c r="R134" s="203">
        <f ca="1">E134-F134</f>
        <v>623</v>
      </c>
      <c r="S134" s="203">
        <f ca="1">R134-G134</f>
        <v>623</v>
      </c>
      <c r="T134" s="203">
        <f t="shared" ref="T134" ca="1" si="427">S134-H134</f>
        <v>623</v>
      </c>
      <c r="U134" s="203">
        <f t="shared" ref="U134" ca="1" si="428">T134-I134</f>
        <v>623</v>
      </c>
      <c r="V134" s="203">
        <f t="shared" ref="V134" ca="1" si="429">U134-J134</f>
        <v>623</v>
      </c>
      <c r="W134" s="203">
        <f t="shared" ref="W134" ca="1" si="430">V134-K134</f>
        <v>623</v>
      </c>
      <c r="X134" s="203">
        <f t="shared" ref="X134" ca="1" si="431">W134-L134</f>
        <v>623</v>
      </c>
      <c r="Y134" s="203">
        <f t="shared" ref="Y134" ca="1" si="432">X134-M134</f>
        <v>423</v>
      </c>
      <c r="Z134" s="203">
        <f t="shared" ref="Z134" ca="1" si="433">Y134-N134</f>
        <v>423</v>
      </c>
      <c r="AA134" s="203">
        <f t="shared" ref="AA134" ca="1" si="434">Z134-O134</f>
        <v>423</v>
      </c>
      <c r="AB134" s="203" t="e">
        <f t="shared" ref="AB134" ca="1" si="435">AA134-P134</f>
        <v>#REF!</v>
      </c>
      <c r="AD134" s="203">
        <f ca="1">IF(R134&gt;0,0,IF(ABS(R134)&gt;F134,F134,ABS(R134)))</f>
        <v>0</v>
      </c>
      <c r="AE134" s="203">
        <f t="shared" ref="AE134" ca="1" si="436">IF(S134&gt;0,0,IF(ABS(S134)&gt;G134,G134,ABS(S134)))</f>
        <v>0</v>
      </c>
      <c r="AF134" s="203">
        <f t="shared" ref="AF134" ca="1" si="437">IF(T134&gt;0,0,IF(ABS(T134)&gt;H134,H134,ABS(T134)))</f>
        <v>0</v>
      </c>
      <c r="AG134" s="203">
        <f t="shared" ref="AG134" ca="1" si="438">IF(U134&gt;0,0,IF(ABS(U134)&gt;I134,I134,ABS(U134)))</f>
        <v>0</v>
      </c>
      <c r="AH134" s="203">
        <f t="shared" ref="AH134" ca="1" si="439">IF(V134&gt;0,0,IF(ABS(V134)&gt;J134,J134,ABS(V134)))</f>
        <v>0</v>
      </c>
      <c r="AI134" s="203">
        <f t="shared" ref="AI134" ca="1" si="440">IF(W134&gt;0,0,IF(ABS(W134)&gt;K134,K134,ABS(W134)))</f>
        <v>0</v>
      </c>
      <c r="AJ134" s="203">
        <f t="shared" ref="AJ134" ca="1" si="441">IF(X134&gt;0,0,IF(ABS(X134)&gt;L134,L134,ABS(X134)))</f>
        <v>0</v>
      </c>
      <c r="AK134" s="203">
        <f t="shared" ref="AK134" ca="1" si="442">IF(Y134&gt;0,0,IF(ABS(Y134)&gt;M134,M134,ABS(Y134)))</f>
        <v>0</v>
      </c>
      <c r="AL134" s="203">
        <f t="shared" ref="AL134" ca="1" si="443">IF(Z134&gt;0,0,IF(ABS(Z134)&gt;N134,N134,ABS(Z134)))</f>
        <v>0</v>
      </c>
      <c r="AM134" s="203">
        <f t="shared" ref="AM134" ca="1" si="444">IF(AA134&gt;0,0,IF(ABS(AA134)&gt;O134,O134,ABS(AA134)))</f>
        <v>0</v>
      </c>
      <c r="AN134" s="203" t="e">
        <f t="shared" ref="AN134" ca="1" si="445">IF(AB134&gt;0,0,IF(ABS(AB134)&gt;P134,P134,ABS(AB134)))</f>
        <v>#REF!</v>
      </c>
    </row>
    <row r="135" spans="1:40">
      <c r="A135" s="199" t="s">
        <v>22</v>
      </c>
      <c r="B135" s="143" t="s">
        <v>69</v>
      </c>
      <c r="C135" s="205">
        <v>1</v>
      </c>
      <c r="D135" s="143" t="s">
        <v>412</v>
      </c>
      <c r="AD135" s="201">
        <f ca="1">AD$134*$C135</f>
        <v>0</v>
      </c>
      <c r="AE135" s="201">
        <f t="shared" ref="AE135:AN136" ca="1" si="446">AE$134*$C135</f>
        <v>0</v>
      </c>
      <c r="AF135" s="201">
        <f t="shared" ca="1" si="446"/>
        <v>0</v>
      </c>
      <c r="AG135" s="201">
        <f t="shared" ca="1" si="446"/>
        <v>0</v>
      </c>
      <c r="AH135" s="201">
        <f t="shared" ca="1" si="446"/>
        <v>0</v>
      </c>
      <c r="AI135" s="201">
        <f t="shared" ca="1" si="446"/>
        <v>0</v>
      </c>
      <c r="AJ135" s="201">
        <f t="shared" ca="1" si="446"/>
        <v>0</v>
      </c>
      <c r="AK135" s="201">
        <f t="shared" ca="1" si="446"/>
        <v>0</v>
      </c>
      <c r="AL135" s="201">
        <f t="shared" ca="1" si="446"/>
        <v>0</v>
      </c>
      <c r="AM135" s="201">
        <f t="shared" ca="1" si="446"/>
        <v>0</v>
      </c>
      <c r="AN135" s="201" t="e">
        <f t="shared" ca="1" si="446"/>
        <v>#REF!</v>
      </c>
    </row>
    <row r="136" spans="1:40">
      <c r="A136" s="199" t="s">
        <v>22</v>
      </c>
      <c r="B136" s="143" t="s">
        <v>58</v>
      </c>
      <c r="C136" s="205">
        <v>1</v>
      </c>
      <c r="D136" s="143" t="s">
        <v>412</v>
      </c>
      <c r="AD136" s="201">
        <f ca="1">AD$134*$C136</f>
        <v>0</v>
      </c>
      <c r="AE136" s="201">
        <f t="shared" ca="1" si="446"/>
        <v>0</v>
      </c>
      <c r="AF136" s="201">
        <f t="shared" ca="1" si="446"/>
        <v>0</v>
      </c>
      <c r="AG136" s="201">
        <f t="shared" ca="1" si="446"/>
        <v>0</v>
      </c>
      <c r="AH136" s="201">
        <f t="shared" ca="1" si="446"/>
        <v>0</v>
      </c>
      <c r="AI136" s="201">
        <f t="shared" ca="1" si="446"/>
        <v>0</v>
      </c>
      <c r="AJ136" s="201">
        <f t="shared" ca="1" si="446"/>
        <v>0</v>
      </c>
      <c r="AK136" s="201">
        <f t="shared" ca="1" si="446"/>
        <v>0</v>
      </c>
      <c r="AL136" s="201">
        <f t="shared" ca="1" si="446"/>
        <v>0</v>
      </c>
      <c r="AM136" s="201">
        <f t="shared" ca="1" si="446"/>
        <v>0</v>
      </c>
      <c r="AN136" s="201" t="e">
        <f t="shared" ca="1" si="446"/>
        <v>#REF!</v>
      </c>
    </row>
    <row r="137" spans="1:40">
      <c r="A137" s="202" t="s">
        <v>158</v>
      </c>
      <c r="B137" s="202" t="s">
        <v>158</v>
      </c>
      <c r="C137" s="204">
        <v>1</v>
      </c>
      <c r="D137" s="202" t="s">
        <v>412</v>
      </c>
      <c r="E137" s="204">
        <f>SUMIFS(Stock!C:C,Stock!B:B,'Assy PSI Shortage'!B137)</f>
        <v>133</v>
      </c>
      <c r="F137" s="203">
        <f ca="1">SUMIFS(INDIRECT("'PSI WM REF'!"&amp;SUBSTITUTE(ADDRESS(1,MATCH(F$2,INDIRECT("'PSI WM REF'!"&amp;"5:5"),0)),"$1","")&amp;":"&amp;SUBSTITUTE(ADDRESS(1,MATCH(F$2,INDIRECT("'PSI WM REF'!"&amp;"5:5"),0)),"$1","")),INDIRECT("'PSI WM REF'!"&amp;"C:C"),$A137,INDIRECT("'PSI WM REF'!"&amp;"U:U"),"1.Requirements (필요량)")+IFERROR(SUMIFS(INDIRECT("'PSI VC'!"&amp;SUBSTITUTE(ADDRESS(1,MATCH(F$2,INDIRECT("'PSI VC'!"&amp;"3:3"),0)),"$1","")&amp;":"&amp;SUBSTITUTE(ADDRESS(1,MATCH(F$2,INDIRECT("'PSI VC'!"&amp;"3:3"),0)),"$1","")),INDIRECT("'PSI VC'!"&amp;"A:A"),$A137),0)</f>
        <v>0</v>
      </c>
      <c r="G137" s="203">
        <f t="shared" ref="G137:P137" ca="1" si="447">SUMIFS(INDIRECT("'PSI WM REF'!"&amp;SUBSTITUTE(ADDRESS(1,MATCH(G$2,INDIRECT("'PSI WM REF'!"&amp;"5:5"),0)),"$1","")&amp;":"&amp;SUBSTITUTE(ADDRESS(1,MATCH(G$2,INDIRECT("'PSI WM REF'!"&amp;"5:5"),0)),"$1","")),INDIRECT("'PSI WM REF'!"&amp;"C:C"),$A137,INDIRECT("'PSI WM REF'!"&amp;"U:U"),"1.Requirements (필요량)")+IFERROR(SUMIFS(INDIRECT("'PSI VC'!"&amp;SUBSTITUTE(ADDRESS(1,MATCH(G$2,INDIRECT("'PSI VC'!"&amp;"3:3"),0)),"$1","")&amp;":"&amp;SUBSTITUTE(ADDRESS(1,MATCH(G$2,INDIRECT("'PSI VC'!"&amp;"3:3"),0)),"$1","")),INDIRECT("'PSI VC'!"&amp;"A:A"),$A137),0)</f>
        <v>0</v>
      </c>
      <c r="H137" s="203">
        <f t="shared" ca="1" si="447"/>
        <v>0</v>
      </c>
      <c r="I137" s="203">
        <f t="shared" ca="1" si="447"/>
        <v>0</v>
      </c>
      <c r="J137" s="203">
        <f t="shared" ca="1" si="447"/>
        <v>0</v>
      </c>
      <c r="K137" s="203">
        <f t="shared" ca="1" si="447"/>
        <v>0</v>
      </c>
      <c r="L137" s="203">
        <f t="shared" ca="1" si="447"/>
        <v>0</v>
      </c>
      <c r="M137" s="203">
        <f t="shared" ca="1" si="447"/>
        <v>0</v>
      </c>
      <c r="N137" s="203">
        <f t="shared" ca="1" si="447"/>
        <v>0</v>
      </c>
      <c r="O137" s="203">
        <f ca="1">SUMIFS(INDIRECT("'PSI WM REF'!"&amp;SUBSTITUTE(ADDRESS(1,MATCH(O$2,INDIRECT("'PSI WM REF'!"&amp;"5:5"),0)),"$1","")&amp;":"&amp;SUBSTITUTE(ADDRESS(1,MATCH(O$2,INDIRECT("'PSI WM REF'!"&amp;"5:5"),0)),"$1","")),INDIRECT("'PSI WM REF'!"&amp;"C:C"),$A137,INDIRECT("'PSI WM REF'!"&amp;"U:U"),"1.Requirements (필요량)")+IFERROR(SUMIFS(INDIRECT("'PSI VC'!"&amp;SUBSTITUTE(ADDRESS(1,MATCH(O$2,INDIRECT("'PSI VC'!"&amp;"3:3"),0)),"$1","")&amp;":"&amp;SUBSTITUTE(ADDRESS(1,MATCH(O$2,INDIRECT("'PSI VC'!"&amp;"3:3"),0)),"$1","")),INDIRECT("'PSI VC'!"&amp;"A:A"),$A137),0)</f>
        <v>0</v>
      </c>
      <c r="P137" s="203" t="e">
        <f t="shared" ca="1" si="447"/>
        <v>#REF!</v>
      </c>
      <c r="R137" s="203">
        <f ca="1">E137-F137</f>
        <v>133</v>
      </c>
      <c r="S137" s="203">
        <f ca="1">R137-G137</f>
        <v>133</v>
      </c>
      <c r="T137" s="203">
        <f t="shared" ref="T137" ca="1" si="448">S137-H137</f>
        <v>133</v>
      </c>
      <c r="U137" s="203">
        <f t="shared" ref="U137" ca="1" si="449">T137-I137</f>
        <v>133</v>
      </c>
      <c r="V137" s="203">
        <f t="shared" ref="V137" ca="1" si="450">U137-J137</f>
        <v>133</v>
      </c>
      <c r="W137" s="203">
        <f t="shared" ref="W137" ca="1" si="451">V137-K137</f>
        <v>133</v>
      </c>
      <c r="X137" s="203">
        <f t="shared" ref="X137" ca="1" si="452">W137-L137</f>
        <v>133</v>
      </c>
      <c r="Y137" s="203">
        <f t="shared" ref="Y137" ca="1" si="453">X137-M137</f>
        <v>133</v>
      </c>
      <c r="Z137" s="203">
        <f t="shared" ref="Z137" ca="1" si="454">Y137-N137</f>
        <v>133</v>
      </c>
      <c r="AA137" s="203">
        <f t="shared" ref="AA137" ca="1" si="455">Z137-O137</f>
        <v>133</v>
      </c>
      <c r="AB137" s="203" t="e">
        <f t="shared" ref="AB137" ca="1" si="456">AA137-P137</f>
        <v>#REF!</v>
      </c>
      <c r="AD137" s="203">
        <f ca="1">IF(R137&gt;0,0,IF(ABS(R137)&gt;F137,F137,ABS(R137)))</f>
        <v>0</v>
      </c>
      <c r="AE137" s="203">
        <f t="shared" ref="AE137" ca="1" si="457">IF(S137&gt;0,0,IF(ABS(S137)&gt;G137,G137,ABS(S137)))</f>
        <v>0</v>
      </c>
      <c r="AF137" s="203">
        <f t="shared" ref="AF137" ca="1" si="458">IF(T137&gt;0,0,IF(ABS(T137)&gt;H137,H137,ABS(T137)))</f>
        <v>0</v>
      </c>
      <c r="AG137" s="203">
        <f t="shared" ref="AG137" ca="1" si="459">IF(U137&gt;0,0,IF(ABS(U137)&gt;I137,I137,ABS(U137)))</f>
        <v>0</v>
      </c>
      <c r="AH137" s="203">
        <f t="shared" ref="AH137" ca="1" si="460">IF(V137&gt;0,0,IF(ABS(V137)&gt;J137,J137,ABS(V137)))</f>
        <v>0</v>
      </c>
      <c r="AI137" s="203">
        <f t="shared" ref="AI137" ca="1" si="461">IF(W137&gt;0,0,IF(ABS(W137)&gt;K137,K137,ABS(W137)))</f>
        <v>0</v>
      </c>
      <c r="AJ137" s="203">
        <f t="shared" ref="AJ137" ca="1" si="462">IF(X137&gt;0,0,IF(ABS(X137)&gt;L137,L137,ABS(X137)))</f>
        <v>0</v>
      </c>
      <c r="AK137" s="203">
        <f t="shared" ref="AK137" ca="1" si="463">IF(Y137&gt;0,0,IF(ABS(Y137)&gt;M137,M137,ABS(Y137)))</f>
        <v>0</v>
      </c>
      <c r="AL137" s="203">
        <f t="shared" ref="AL137" ca="1" si="464">IF(Z137&gt;0,0,IF(ABS(Z137)&gt;N137,N137,ABS(Z137)))</f>
        <v>0</v>
      </c>
      <c r="AM137" s="203">
        <f t="shared" ref="AM137" ca="1" si="465">IF(AA137&gt;0,0,IF(ABS(AA137)&gt;O137,O137,ABS(AA137)))</f>
        <v>0</v>
      </c>
      <c r="AN137" s="203" t="e">
        <f t="shared" ref="AN137" ca="1" si="466">IF(AB137&gt;0,0,IF(ABS(AB137)&gt;P137,P137,ABS(AB137)))</f>
        <v>#REF!</v>
      </c>
    </row>
    <row r="138" spans="1:40">
      <c r="A138" s="199" t="s">
        <v>158</v>
      </c>
      <c r="B138" s="143" t="s">
        <v>69</v>
      </c>
      <c r="C138" s="205">
        <v>1</v>
      </c>
      <c r="D138" s="143" t="s">
        <v>412</v>
      </c>
      <c r="AD138" s="201">
        <f ca="1">AD$137*$C138</f>
        <v>0</v>
      </c>
      <c r="AE138" s="201">
        <f t="shared" ref="AE138:AN139" ca="1" si="467">AE$137*$C138</f>
        <v>0</v>
      </c>
      <c r="AF138" s="201">
        <f t="shared" ca="1" si="467"/>
        <v>0</v>
      </c>
      <c r="AG138" s="201">
        <f t="shared" ca="1" si="467"/>
        <v>0</v>
      </c>
      <c r="AH138" s="201">
        <f t="shared" ca="1" si="467"/>
        <v>0</v>
      </c>
      <c r="AI138" s="201">
        <f t="shared" ca="1" si="467"/>
        <v>0</v>
      </c>
      <c r="AJ138" s="201">
        <f t="shared" ca="1" si="467"/>
        <v>0</v>
      </c>
      <c r="AK138" s="201">
        <f t="shared" ca="1" si="467"/>
        <v>0</v>
      </c>
      <c r="AL138" s="201">
        <f t="shared" ca="1" si="467"/>
        <v>0</v>
      </c>
      <c r="AM138" s="201">
        <f t="shared" ca="1" si="467"/>
        <v>0</v>
      </c>
      <c r="AN138" s="201" t="e">
        <f t="shared" ca="1" si="467"/>
        <v>#REF!</v>
      </c>
    </row>
    <row r="139" spans="1:40">
      <c r="A139" s="199" t="s">
        <v>158</v>
      </c>
      <c r="B139" s="143" t="s">
        <v>1006</v>
      </c>
      <c r="C139" s="205">
        <v>1</v>
      </c>
      <c r="D139" s="143" t="s">
        <v>412</v>
      </c>
      <c r="AD139" s="201">
        <f ca="1">AD$137*$C139</f>
        <v>0</v>
      </c>
      <c r="AE139" s="201">
        <f t="shared" ca="1" si="467"/>
        <v>0</v>
      </c>
      <c r="AF139" s="201">
        <f t="shared" ca="1" si="467"/>
        <v>0</v>
      </c>
      <c r="AG139" s="201">
        <f t="shared" ca="1" si="467"/>
        <v>0</v>
      </c>
      <c r="AH139" s="201">
        <f t="shared" ca="1" si="467"/>
        <v>0</v>
      </c>
      <c r="AI139" s="201">
        <f t="shared" ca="1" si="467"/>
        <v>0</v>
      </c>
      <c r="AJ139" s="201">
        <f t="shared" ca="1" si="467"/>
        <v>0</v>
      </c>
      <c r="AK139" s="201">
        <f t="shared" ca="1" si="467"/>
        <v>0</v>
      </c>
      <c r="AL139" s="201">
        <f t="shared" ca="1" si="467"/>
        <v>0</v>
      </c>
      <c r="AM139" s="201">
        <f t="shared" ca="1" si="467"/>
        <v>0</v>
      </c>
      <c r="AN139" s="201" t="e">
        <f t="shared" ca="1" si="467"/>
        <v>#REF!</v>
      </c>
    </row>
    <row r="140" spans="1:40">
      <c r="A140" s="202" t="s">
        <v>96</v>
      </c>
      <c r="B140" s="202" t="s">
        <v>256</v>
      </c>
      <c r="C140" s="204">
        <v>1</v>
      </c>
      <c r="D140" s="202" t="s">
        <v>412</v>
      </c>
      <c r="E140" s="204">
        <f>SUMIFS(Stock!C:C,Stock!B:B,'Assy PSI Shortage'!B140)</f>
        <v>110</v>
      </c>
      <c r="F140" s="203">
        <f ca="1">SUMIFS(INDIRECT("'PSI WM REF'!"&amp;SUBSTITUTE(ADDRESS(1,MATCH(F$2,INDIRECT("'PSI WM REF'!"&amp;"5:5"),0)),"$1","")&amp;":"&amp;SUBSTITUTE(ADDRESS(1,MATCH(F$2,INDIRECT("'PSI WM REF'!"&amp;"5:5"),0)),"$1","")),INDIRECT("'PSI WM REF'!"&amp;"C:C"),$A140,INDIRECT("'PSI WM REF'!"&amp;"U:U"),"1.Requirements (필요량)")+IFERROR(SUMIFS(INDIRECT("'PSI VC'!"&amp;SUBSTITUTE(ADDRESS(1,MATCH(F$2,INDIRECT("'PSI VC'!"&amp;"3:3"),0)),"$1","")&amp;":"&amp;SUBSTITUTE(ADDRESS(1,MATCH(F$2,INDIRECT("'PSI VC'!"&amp;"3:3"),0)),"$1","")),INDIRECT("'PSI VC'!"&amp;"A:A"),$A140),0)</f>
        <v>0</v>
      </c>
      <c r="G140" s="203">
        <f t="shared" ref="G140:P141" ca="1" si="468">SUMIFS(INDIRECT("'PSI WM REF'!"&amp;SUBSTITUTE(ADDRESS(1,MATCH(G$2,INDIRECT("'PSI WM REF'!"&amp;"5:5"),0)),"$1","")&amp;":"&amp;SUBSTITUTE(ADDRESS(1,MATCH(G$2,INDIRECT("'PSI WM REF'!"&amp;"5:5"),0)),"$1","")),INDIRECT("'PSI WM REF'!"&amp;"C:C"),$A140,INDIRECT("'PSI WM REF'!"&amp;"U:U"),"1.Requirements (필요량)")+IFERROR(SUMIFS(INDIRECT("'PSI VC'!"&amp;SUBSTITUTE(ADDRESS(1,MATCH(G$2,INDIRECT("'PSI VC'!"&amp;"3:3"),0)),"$1","")&amp;":"&amp;SUBSTITUTE(ADDRESS(1,MATCH(G$2,INDIRECT("'PSI VC'!"&amp;"3:3"),0)),"$1","")),INDIRECT("'PSI VC'!"&amp;"A:A"),$A140),0)</f>
        <v>0</v>
      </c>
      <c r="H140" s="203">
        <f t="shared" ca="1" si="468"/>
        <v>0</v>
      </c>
      <c r="I140" s="203">
        <f t="shared" ca="1" si="468"/>
        <v>1223</v>
      </c>
      <c r="J140" s="203">
        <f t="shared" ca="1" si="468"/>
        <v>794</v>
      </c>
      <c r="K140" s="203">
        <f t="shared" ca="1" si="468"/>
        <v>0</v>
      </c>
      <c r="L140" s="203">
        <f t="shared" ca="1" si="468"/>
        <v>0</v>
      </c>
      <c r="M140" s="203">
        <f t="shared" ca="1" si="468"/>
        <v>0</v>
      </c>
      <c r="N140" s="203">
        <f t="shared" ca="1" si="468"/>
        <v>0</v>
      </c>
      <c r="O140" s="203">
        <f ca="1">SUMIFS(INDIRECT("'PSI WM REF'!"&amp;SUBSTITUTE(ADDRESS(1,MATCH(O$2,INDIRECT("'PSI WM REF'!"&amp;"5:5"),0)),"$1","")&amp;":"&amp;SUBSTITUTE(ADDRESS(1,MATCH(O$2,INDIRECT("'PSI WM REF'!"&amp;"5:5"),0)),"$1","")),INDIRECT("'PSI WM REF'!"&amp;"C:C"),$A140,INDIRECT("'PSI WM REF'!"&amp;"U:U"),"1.Requirements (필요량)")+IFERROR(SUMIFS(INDIRECT("'PSI VC'!"&amp;SUBSTITUTE(ADDRESS(1,MATCH(O$2,INDIRECT("'PSI VC'!"&amp;"3:3"),0)),"$1","")&amp;":"&amp;SUBSTITUTE(ADDRESS(1,MATCH(O$2,INDIRECT("'PSI VC'!"&amp;"3:3"),0)),"$1","")),INDIRECT("'PSI VC'!"&amp;"A:A"),$A140),0)</f>
        <v>0</v>
      </c>
      <c r="P140" s="203" t="e">
        <f t="shared" ca="1" si="468"/>
        <v>#REF!</v>
      </c>
      <c r="R140" s="203">
        <f ca="1">E140-F140</f>
        <v>110</v>
      </c>
      <c r="S140" s="203">
        <f ca="1">R140-G140</f>
        <v>110</v>
      </c>
      <c r="T140" s="203">
        <f t="shared" ref="T140:T141" ca="1" si="469">S140-H140</f>
        <v>110</v>
      </c>
      <c r="U140" s="203">
        <f t="shared" ref="U140:U141" ca="1" si="470">T140-I140</f>
        <v>-1113</v>
      </c>
      <c r="V140" s="203">
        <f t="shared" ref="V140:V141" ca="1" si="471">U140-J140</f>
        <v>-1907</v>
      </c>
      <c r="W140" s="203">
        <f t="shared" ref="W140:W141" ca="1" si="472">V140-K140</f>
        <v>-1907</v>
      </c>
      <c r="X140" s="203">
        <f t="shared" ref="X140:X141" ca="1" si="473">W140-L140</f>
        <v>-1907</v>
      </c>
      <c r="Y140" s="203">
        <f t="shared" ref="Y140:Y141" ca="1" si="474">X140-M140</f>
        <v>-1907</v>
      </c>
      <c r="Z140" s="203">
        <f t="shared" ref="Z140:Z141" ca="1" si="475">Y140-N140</f>
        <v>-1907</v>
      </c>
      <c r="AA140" s="203">
        <f t="shared" ref="AA140:AA141" ca="1" si="476">Z140-O140</f>
        <v>-1907</v>
      </c>
      <c r="AB140" s="203" t="e">
        <f t="shared" ref="AB140:AB141" ca="1" si="477">AA140-P140</f>
        <v>#REF!</v>
      </c>
      <c r="AD140" s="203">
        <f ca="1">IF(R140&gt;0,0,IF(ABS(R140)&gt;F140,F140,ABS(R140)))</f>
        <v>0</v>
      </c>
      <c r="AE140" s="203">
        <f t="shared" ref="AE140:AE141" ca="1" si="478">IF(S140&gt;0,0,IF(ABS(S140)&gt;G140,G140,ABS(S140)))</f>
        <v>0</v>
      </c>
      <c r="AF140" s="203">
        <f t="shared" ref="AF140:AF141" ca="1" si="479">IF(T140&gt;0,0,IF(ABS(T140)&gt;H140,H140,ABS(T140)))</f>
        <v>0</v>
      </c>
      <c r="AG140" s="203">
        <f t="shared" ref="AG140:AG141" ca="1" si="480">IF(U140&gt;0,0,IF(ABS(U140)&gt;I140,I140,ABS(U140)))</f>
        <v>1113</v>
      </c>
      <c r="AH140" s="203">
        <f t="shared" ref="AH140:AH141" ca="1" si="481">IF(V140&gt;0,0,IF(ABS(V140)&gt;J140,J140,ABS(V140)))</f>
        <v>794</v>
      </c>
      <c r="AI140" s="203">
        <f t="shared" ref="AI140:AI141" ca="1" si="482">IF(W140&gt;0,0,IF(ABS(W140)&gt;K140,K140,ABS(W140)))</f>
        <v>0</v>
      </c>
      <c r="AJ140" s="203">
        <f t="shared" ref="AJ140:AJ141" ca="1" si="483">IF(X140&gt;0,0,IF(ABS(X140)&gt;L140,L140,ABS(X140)))</f>
        <v>0</v>
      </c>
      <c r="AK140" s="203">
        <f t="shared" ref="AK140:AK141" ca="1" si="484">IF(Y140&gt;0,0,IF(ABS(Y140)&gt;M140,M140,ABS(Y140)))</f>
        <v>0</v>
      </c>
      <c r="AL140" s="203">
        <f t="shared" ref="AL140:AL141" ca="1" si="485">IF(Z140&gt;0,0,IF(ABS(Z140)&gt;N140,N140,ABS(Z140)))</f>
        <v>0</v>
      </c>
      <c r="AM140" s="203">
        <f t="shared" ref="AM140:AM141" ca="1" si="486">IF(AA140&gt;0,0,IF(ABS(AA140)&gt;O140,O140,ABS(AA140)))</f>
        <v>0</v>
      </c>
      <c r="AN140" s="203" t="e">
        <f t="shared" ref="AN140:AN141" ca="1" si="487">IF(AB140&gt;0,0,IF(ABS(AB140)&gt;P140,P140,ABS(AB140)))</f>
        <v>#REF!</v>
      </c>
    </row>
    <row r="141" spans="1:40">
      <c r="A141" s="202" t="s">
        <v>37</v>
      </c>
      <c r="B141" s="202" t="s">
        <v>170</v>
      </c>
      <c r="C141" s="204">
        <v>1</v>
      </c>
      <c r="D141" s="202" t="s">
        <v>412</v>
      </c>
      <c r="E141" s="204">
        <f>SUMIFS(Stock!C:C,Stock!B:B,'Assy PSI Shortage'!B141)</f>
        <v>0</v>
      </c>
      <c r="F141" s="203">
        <f ca="1">SUMIFS(INDIRECT("'PSI WM REF'!"&amp;SUBSTITUTE(ADDRESS(1,MATCH(F$2,INDIRECT("'PSI WM REF'!"&amp;"5:5"),0)),"$1","")&amp;":"&amp;SUBSTITUTE(ADDRESS(1,MATCH(F$2,INDIRECT("'PSI WM REF'!"&amp;"5:5"),0)),"$1","")),INDIRECT("'PSI WM REF'!"&amp;"C:C"),$A141,INDIRECT("'PSI WM REF'!"&amp;"U:U"),"1.Requirements (필요량)")+IFERROR(SUMIFS(INDIRECT("'PSI VC'!"&amp;SUBSTITUTE(ADDRESS(1,MATCH(F$2,INDIRECT("'PSI VC'!"&amp;"3:3"),0)),"$1","")&amp;":"&amp;SUBSTITUTE(ADDRESS(1,MATCH(F$2,INDIRECT("'PSI VC'!"&amp;"3:3"),0)),"$1","")),INDIRECT("'PSI VC'!"&amp;"A:A"),$A141),0)</f>
        <v>5500</v>
      </c>
      <c r="G141" s="203">
        <f t="shared" ca="1" si="468"/>
        <v>0</v>
      </c>
      <c r="H141" s="203">
        <f t="shared" ca="1" si="468"/>
        <v>0</v>
      </c>
      <c r="I141" s="203">
        <f t="shared" ca="1" si="468"/>
        <v>5504</v>
      </c>
      <c r="J141" s="203">
        <f t="shared" ca="1" si="468"/>
        <v>0</v>
      </c>
      <c r="K141" s="203">
        <f t="shared" ca="1" si="468"/>
        <v>0</v>
      </c>
      <c r="L141" s="203">
        <f t="shared" ca="1" si="468"/>
        <v>0</v>
      </c>
      <c r="M141" s="203">
        <f t="shared" ca="1" si="468"/>
        <v>0</v>
      </c>
      <c r="N141" s="203">
        <f t="shared" ca="1" si="468"/>
        <v>0</v>
      </c>
      <c r="O141" s="203">
        <f ca="1">SUMIFS(INDIRECT("'PSI WM REF'!"&amp;SUBSTITUTE(ADDRESS(1,MATCH(O$2,INDIRECT("'PSI WM REF'!"&amp;"5:5"),0)),"$1","")&amp;":"&amp;SUBSTITUTE(ADDRESS(1,MATCH(O$2,INDIRECT("'PSI WM REF'!"&amp;"5:5"),0)),"$1","")),INDIRECT("'PSI WM REF'!"&amp;"C:C"),$A141,INDIRECT("'PSI WM REF'!"&amp;"U:U"),"1.Requirements (필요량)")+IFERROR(SUMIFS(INDIRECT("'PSI VC'!"&amp;SUBSTITUTE(ADDRESS(1,MATCH(O$2,INDIRECT("'PSI VC'!"&amp;"3:3"),0)),"$1","")&amp;":"&amp;SUBSTITUTE(ADDRESS(1,MATCH(O$2,INDIRECT("'PSI VC'!"&amp;"3:3"),0)),"$1","")),INDIRECT("'PSI VC'!"&amp;"A:A"),$A141),0)</f>
        <v>0</v>
      </c>
      <c r="P141" s="203" t="e">
        <f t="shared" ca="1" si="468"/>
        <v>#REF!</v>
      </c>
      <c r="R141" s="203">
        <f ca="1">E141-F141</f>
        <v>-5500</v>
      </c>
      <c r="S141" s="203">
        <f ca="1">R141-G141</f>
        <v>-5500</v>
      </c>
      <c r="T141" s="203">
        <f t="shared" ca="1" si="469"/>
        <v>-5500</v>
      </c>
      <c r="U141" s="203">
        <f t="shared" ca="1" si="470"/>
        <v>-11004</v>
      </c>
      <c r="V141" s="203">
        <f t="shared" ca="1" si="471"/>
        <v>-11004</v>
      </c>
      <c r="W141" s="203">
        <f t="shared" ca="1" si="472"/>
        <v>-11004</v>
      </c>
      <c r="X141" s="203">
        <f t="shared" ca="1" si="473"/>
        <v>-11004</v>
      </c>
      <c r="Y141" s="203">
        <f t="shared" ca="1" si="474"/>
        <v>-11004</v>
      </c>
      <c r="Z141" s="203">
        <f t="shared" ca="1" si="475"/>
        <v>-11004</v>
      </c>
      <c r="AA141" s="203">
        <f t="shared" ca="1" si="476"/>
        <v>-11004</v>
      </c>
      <c r="AB141" s="203" t="e">
        <f t="shared" ca="1" si="477"/>
        <v>#REF!</v>
      </c>
      <c r="AD141" s="203">
        <f ca="1">IF(R141&gt;0,0,IF(ABS(R141)&gt;F141,F141,ABS(R141)))</f>
        <v>5500</v>
      </c>
      <c r="AE141" s="203">
        <f t="shared" ca="1" si="478"/>
        <v>0</v>
      </c>
      <c r="AF141" s="203">
        <f t="shared" ca="1" si="479"/>
        <v>0</v>
      </c>
      <c r="AG141" s="203">
        <f t="shared" ca="1" si="480"/>
        <v>5504</v>
      </c>
      <c r="AH141" s="203">
        <f t="shared" ca="1" si="481"/>
        <v>0</v>
      </c>
      <c r="AI141" s="203">
        <f t="shared" ca="1" si="482"/>
        <v>0</v>
      </c>
      <c r="AJ141" s="203">
        <f t="shared" ca="1" si="483"/>
        <v>0</v>
      </c>
      <c r="AK141" s="203">
        <f t="shared" ca="1" si="484"/>
        <v>0</v>
      </c>
      <c r="AL141" s="203">
        <f t="shared" ca="1" si="485"/>
        <v>0</v>
      </c>
      <c r="AM141" s="203">
        <f t="shared" ca="1" si="486"/>
        <v>0</v>
      </c>
      <c r="AN141" s="203" t="e">
        <f t="shared" ca="1" si="487"/>
        <v>#REF!</v>
      </c>
    </row>
    <row r="142" spans="1:40">
      <c r="C142" s="205"/>
    </row>
    <row r="143" spans="1:40">
      <c r="F143" s="143"/>
      <c r="G143" s="143"/>
      <c r="H143" s="143"/>
      <c r="I143" s="143"/>
      <c r="J143" s="143"/>
      <c r="K143" s="143"/>
      <c r="L143" s="143"/>
      <c r="M143" s="143"/>
      <c r="N143" s="143"/>
      <c r="O143" s="143"/>
      <c r="P143" s="143"/>
      <c r="R143" s="143"/>
      <c r="S143" s="143"/>
      <c r="T143" s="143"/>
      <c r="U143" s="143"/>
      <c r="V143" s="143"/>
      <c r="W143" s="143"/>
      <c r="X143" s="143"/>
      <c r="Y143" s="143"/>
      <c r="Z143" s="143"/>
      <c r="AA143" s="143"/>
      <c r="AB143" s="143"/>
      <c r="AD143" s="143"/>
      <c r="AE143" s="143"/>
      <c r="AF143" s="143"/>
      <c r="AG143" s="143"/>
      <c r="AH143" s="143"/>
      <c r="AI143" s="143"/>
      <c r="AJ143" s="143"/>
      <c r="AK143" s="143"/>
      <c r="AL143" s="143"/>
      <c r="AM143" s="143"/>
      <c r="AN143" s="143"/>
    </row>
    <row r="144" spans="1:40">
      <c r="F144" s="143"/>
      <c r="G144" s="143"/>
      <c r="H144" s="143"/>
      <c r="I144" s="143"/>
      <c r="J144" s="143"/>
      <c r="K144" s="143"/>
      <c r="L144" s="143"/>
      <c r="M144" s="143"/>
      <c r="N144" s="143"/>
      <c r="O144" s="143"/>
      <c r="P144" s="143"/>
      <c r="R144" s="143"/>
      <c r="S144" s="143"/>
      <c r="T144" s="143"/>
      <c r="U144" s="143"/>
      <c r="V144" s="143"/>
      <c r="W144" s="143"/>
      <c r="X144" s="143"/>
      <c r="Y144" s="143"/>
      <c r="Z144" s="143"/>
      <c r="AA144" s="143"/>
      <c r="AB144" s="143"/>
      <c r="AD144" s="143"/>
      <c r="AE144" s="143"/>
      <c r="AF144" s="143"/>
      <c r="AG144" s="143"/>
      <c r="AH144" s="143"/>
      <c r="AI144" s="143"/>
      <c r="AJ144" s="143"/>
      <c r="AK144" s="143"/>
      <c r="AL144" s="143"/>
      <c r="AM144" s="143"/>
      <c r="AN144" s="143"/>
    </row>
    <row r="145" spans="6:40">
      <c r="F145" s="143"/>
      <c r="G145" s="143"/>
      <c r="H145" s="143"/>
      <c r="I145" s="143"/>
      <c r="J145" s="143"/>
      <c r="K145" s="143"/>
      <c r="L145" s="143"/>
      <c r="M145" s="143"/>
      <c r="N145" s="143"/>
      <c r="O145" s="143"/>
      <c r="P145" s="143"/>
      <c r="R145" s="143"/>
      <c r="S145" s="143"/>
      <c r="T145" s="143"/>
      <c r="U145" s="143"/>
      <c r="V145" s="143"/>
      <c r="W145" s="143"/>
      <c r="X145" s="143"/>
      <c r="Y145" s="143"/>
      <c r="Z145" s="143"/>
      <c r="AA145" s="143"/>
      <c r="AB145" s="143"/>
      <c r="AD145" s="143"/>
      <c r="AE145" s="143"/>
      <c r="AF145" s="143"/>
      <c r="AG145" s="143"/>
      <c r="AH145" s="143"/>
      <c r="AI145" s="143"/>
      <c r="AJ145" s="143"/>
      <c r="AK145" s="143"/>
      <c r="AL145" s="143"/>
      <c r="AM145" s="143"/>
      <c r="AN145" s="143"/>
    </row>
    <row r="146" spans="6:40">
      <c r="F146" s="143"/>
      <c r="G146" s="143"/>
      <c r="H146" s="143"/>
      <c r="I146" s="143"/>
      <c r="J146" s="143"/>
      <c r="K146" s="143"/>
      <c r="L146" s="143"/>
      <c r="M146" s="143"/>
      <c r="N146" s="143"/>
      <c r="O146" s="143"/>
      <c r="P146" s="143"/>
      <c r="R146" s="143"/>
      <c r="S146" s="143"/>
      <c r="T146" s="143"/>
      <c r="U146" s="143"/>
      <c r="V146" s="143"/>
      <c r="W146" s="143"/>
      <c r="X146" s="143"/>
      <c r="Y146" s="143"/>
      <c r="Z146" s="143"/>
      <c r="AA146" s="143"/>
      <c r="AB146" s="143"/>
      <c r="AD146" s="143"/>
      <c r="AE146" s="143"/>
      <c r="AF146" s="143"/>
      <c r="AG146" s="143"/>
      <c r="AH146" s="143"/>
      <c r="AI146" s="143"/>
      <c r="AJ146" s="143"/>
      <c r="AK146" s="143"/>
      <c r="AL146" s="143"/>
      <c r="AM146" s="143"/>
      <c r="AN146" s="143"/>
    </row>
    <row r="147" spans="6:40">
      <c r="F147" s="143"/>
      <c r="G147" s="143"/>
      <c r="H147" s="143"/>
      <c r="I147" s="143"/>
      <c r="J147" s="143"/>
      <c r="K147" s="143"/>
      <c r="L147" s="143"/>
      <c r="M147" s="143"/>
      <c r="N147" s="143"/>
      <c r="O147" s="143"/>
      <c r="P147" s="143"/>
      <c r="R147" s="143"/>
      <c r="S147" s="143"/>
      <c r="T147" s="143"/>
      <c r="U147" s="143"/>
      <c r="V147" s="143"/>
      <c r="W147" s="143"/>
      <c r="X147" s="143"/>
      <c r="Y147" s="143"/>
      <c r="Z147" s="143"/>
      <c r="AA147" s="143"/>
      <c r="AB147" s="143"/>
      <c r="AD147" s="143"/>
      <c r="AE147" s="143"/>
      <c r="AF147" s="143"/>
      <c r="AG147" s="143"/>
      <c r="AH147" s="143"/>
      <c r="AI147" s="143"/>
      <c r="AJ147" s="143"/>
      <c r="AK147" s="143"/>
      <c r="AL147" s="143"/>
      <c r="AM147" s="143"/>
      <c r="AN147" s="143"/>
    </row>
    <row r="148" spans="6:40">
      <c r="F148" s="143"/>
      <c r="G148" s="143"/>
      <c r="H148" s="143"/>
      <c r="I148" s="143"/>
      <c r="J148" s="143"/>
      <c r="K148" s="143"/>
      <c r="L148" s="143"/>
      <c r="M148" s="143"/>
      <c r="N148" s="143"/>
      <c r="O148" s="143"/>
      <c r="P148" s="143"/>
      <c r="R148" s="143"/>
      <c r="S148" s="143"/>
      <c r="T148" s="143"/>
      <c r="U148" s="143"/>
      <c r="V148" s="143"/>
      <c r="W148" s="143"/>
      <c r="X148" s="143"/>
      <c r="Y148" s="143"/>
      <c r="Z148" s="143"/>
      <c r="AA148" s="143"/>
      <c r="AB148" s="143"/>
      <c r="AD148" s="143"/>
      <c r="AE148" s="143"/>
      <c r="AF148" s="143"/>
      <c r="AG148" s="143"/>
      <c r="AH148" s="143"/>
      <c r="AI148" s="143"/>
      <c r="AJ148" s="143"/>
      <c r="AK148" s="143"/>
      <c r="AL148" s="143"/>
      <c r="AM148" s="143"/>
      <c r="AN148" s="143"/>
    </row>
    <row r="149" spans="6:40">
      <c r="F149" s="143"/>
      <c r="G149" s="143"/>
      <c r="H149" s="143"/>
      <c r="I149" s="143"/>
      <c r="J149" s="143"/>
      <c r="K149" s="143"/>
      <c r="L149" s="143"/>
      <c r="M149" s="143"/>
      <c r="N149" s="143"/>
      <c r="O149" s="143"/>
      <c r="P149" s="143"/>
      <c r="R149" s="143"/>
      <c r="S149" s="143"/>
      <c r="T149" s="143"/>
      <c r="U149" s="143"/>
      <c r="V149" s="143"/>
      <c r="W149" s="143"/>
      <c r="X149" s="143"/>
      <c r="Y149" s="143"/>
      <c r="Z149" s="143"/>
      <c r="AA149" s="143"/>
      <c r="AB149" s="143"/>
      <c r="AD149" s="143"/>
      <c r="AE149" s="143"/>
      <c r="AF149" s="143"/>
      <c r="AG149" s="143"/>
      <c r="AH149" s="143"/>
      <c r="AI149" s="143"/>
      <c r="AJ149" s="143"/>
      <c r="AK149" s="143"/>
      <c r="AL149" s="143"/>
      <c r="AM149" s="143"/>
      <c r="AN149" s="143"/>
    </row>
    <row r="150" spans="6:40">
      <c r="F150" s="143"/>
      <c r="G150" s="143"/>
      <c r="H150" s="143"/>
      <c r="I150" s="143"/>
      <c r="J150" s="143"/>
      <c r="K150" s="143"/>
      <c r="L150" s="143"/>
      <c r="M150" s="143"/>
      <c r="N150" s="143"/>
      <c r="O150" s="143"/>
      <c r="P150" s="143"/>
      <c r="R150" s="143"/>
      <c r="S150" s="143"/>
      <c r="T150" s="143"/>
      <c r="U150" s="143"/>
      <c r="V150" s="143"/>
      <c r="W150" s="143"/>
      <c r="X150" s="143"/>
      <c r="Y150" s="143"/>
      <c r="Z150" s="143"/>
      <c r="AA150" s="143"/>
      <c r="AB150" s="143"/>
      <c r="AD150" s="143"/>
      <c r="AE150" s="143"/>
      <c r="AF150" s="143"/>
      <c r="AG150" s="143"/>
      <c r="AH150" s="143"/>
      <c r="AI150" s="143"/>
      <c r="AJ150" s="143"/>
      <c r="AK150" s="143"/>
      <c r="AL150" s="143"/>
      <c r="AM150" s="143"/>
      <c r="AN150" s="143"/>
    </row>
    <row r="151" spans="6:40">
      <c r="F151" s="143"/>
      <c r="G151" s="143"/>
      <c r="H151" s="143"/>
      <c r="I151" s="143"/>
      <c r="J151" s="143"/>
      <c r="K151" s="143"/>
      <c r="L151" s="143"/>
      <c r="M151" s="143"/>
      <c r="N151" s="143"/>
      <c r="O151" s="143"/>
      <c r="P151" s="143"/>
      <c r="R151" s="143"/>
      <c r="S151" s="143"/>
      <c r="T151" s="143"/>
      <c r="U151" s="143"/>
      <c r="V151" s="143"/>
      <c r="W151" s="143"/>
      <c r="X151" s="143"/>
      <c r="Y151" s="143"/>
      <c r="Z151" s="143"/>
      <c r="AA151" s="143"/>
      <c r="AB151" s="143"/>
      <c r="AD151" s="143"/>
      <c r="AE151" s="143"/>
      <c r="AF151" s="143"/>
      <c r="AG151" s="143"/>
      <c r="AH151" s="143"/>
      <c r="AI151" s="143"/>
      <c r="AJ151" s="143"/>
      <c r="AK151" s="143"/>
      <c r="AL151" s="143"/>
      <c r="AM151" s="143"/>
      <c r="AN151" s="143"/>
    </row>
    <row r="152" spans="6:40">
      <c r="F152" s="143"/>
      <c r="G152" s="143"/>
      <c r="H152" s="143"/>
      <c r="I152" s="143"/>
      <c r="J152" s="143"/>
      <c r="K152" s="143"/>
      <c r="L152" s="143"/>
      <c r="M152" s="143"/>
      <c r="N152" s="143"/>
      <c r="O152" s="143"/>
      <c r="P152" s="143"/>
      <c r="R152" s="143"/>
      <c r="S152" s="143"/>
      <c r="T152" s="143"/>
      <c r="U152" s="143"/>
      <c r="V152" s="143"/>
      <c r="W152" s="143"/>
      <c r="X152" s="143"/>
      <c r="Y152" s="143"/>
      <c r="Z152" s="143"/>
      <c r="AA152" s="143"/>
      <c r="AB152" s="143"/>
      <c r="AD152" s="143"/>
      <c r="AE152" s="143"/>
      <c r="AF152" s="143"/>
      <c r="AG152" s="143"/>
      <c r="AH152" s="143"/>
      <c r="AI152" s="143"/>
      <c r="AJ152" s="143"/>
      <c r="AK152" s="143"/>
      <c r="AL152" s="143"/>
      <c r="AM152" s="143"/>
      <c r="AN152" s="143"/>
    </row>
    <row r="153" spans="6:40">
      <c r="F153" s="143"/>
      <c r="G153" s="143"/>
      <c r="H153" s="143"/>
      <c r="I153" s="143"/>
      <c r="J153" s="143"/>
      <c r="K153" s="143"/>
      <c r="L153" s="143"/>
      <c r="M153" s="143"/>
      <c r="N153" s="143"/>
      <c r="O153" s="143"/>
      <c r="P153" s="143"/>
      <c r="R153" s="143"/>
      <c r="S153" s="143"/>
      <c r="T153" s="143"/>
      <c r="U153" s="143"/>
      <c r="V153" s="143"/>
      <c r="W153" s="143"/>
      <c r="X153" s="143"/>
      <c r="Y153" s="143"/>
      <c r="Z153" s="143"/>
      <c r="AA153" s="143"/>
      <c r="AB153" s="143"/>
      <c r="AD153" s="143"/>
      <c r="AE153" s="143"/>
      <c r="AF153" s="143"/>
      <c r="AG153" s="143"/>
      <c r="AH153" s="143"/>
      <c r="AI153" s="143"/>
      <c r="AJ153" s="143"/>
      <c r="AK153" s="143"/>
      <c r="AL153" s="143"/>
      <c r="AM153" s="143"/>
      <c r="AN153" s="143"/>
    </row>
    <row r="154" spans="6:40">
      <c r="F154" s="143"/>
      <c r="G154" s="143"/>
      <c r="H154" s="143"/>
      <c r="I154" s="143"/>
      <c r="J154" s="143"/>
      <c r="K154" s="143"/>
      <c r="L154" s="143"/>
      <c r="M154" s="143"/>
      <c r="N154" s="143"/>
      <c r="O154" s="143"/>
      <c r="P154" s="143"/>
      <c r="R154" s="143"/>
      <c r="S154" s="143"/>
      <c r="T154" s="143"/>
      <c r="U154" s="143"/>
      <c r="V154" s="143"/>
      <c r="W154" s="143"/>
      <c r="X154" s="143"/>
      <c r="Y154" s="143"/>
      <c r="Z154" s="143"/>
      <c r="AA154" s="143"/>
      <c r="AB154" s="143"/>
      <c r="AD154" s="143"/>
      <c r="AE154" s="143"/>
      <c r="AF154" s="143"/>
      <c r="AG154" s="143"/>
      <c r="AH154" s="143"/>
      <c r="AI154" s="143"/>
      <c r="AJ154" s="143"/>
      <c r="AK154" s="143"/>
      <c r="AL154" s="143"/>
      <c r="AM154" s="143"/>
      <c r="AN154" s="143"/>
    </row>
    <row r="155" spans="6:40">
      <c r="F155" s="143"/>
      <c r="G155" s="143"/>
      <c r="H155" s="143"/>
      <c r="I155" s="143"/>
      <c r="J155" s="143"/>
      <c r="K155" s="143"/>
      <c r="L155" s="143"/>
      <c r="M155" s="143"/>
      <c r="N155" s="143"/>
      <c r="O155" s="143"/>
      <c r="P155" s="143"/>
      <c r="R155" s="143"/>
      <c r="S155" s="143"/>
      <c r="T155" s="143"/>
      <c r="U155" s="143"/>
      <c r="V155" s="143"/>
      <c r="W155" s="143"/>
      <c r="X155" s="143"/>
      <c r="Y155" s="143"/>
      <c r="Z155" s="143"/>
      <c r="AA155" s="143"/>
      <c r="AB155" s="143"/>
      <c r="AD155" s="143"/>
      <c r="AE155" s="143"/>
      <c r="AF155" s="143"/>
      <c r="AG155" s="143"/>
      <c r="AH155" s="143"/>
      <c r="AI155" s="143"/>
      <c r="AJ155" s="143"/>
      <c r="AK155" s="143"/>
      <c r="AL155" s="143"/>
      <c r="AM155" s="143"/>
      <c r="AN155" s="143"/>
    </row>
    <row r="156" spans="6:40">
      <c r="F156" s="143"/>
      <c r="G156" s="143"/>
      <c r="H156" s="143"/>
      <c r="I156" s="143"/>
      <c r="J156" s="143"/>
      <c r="K156" s="143"/>
      <c r="L156" s="143"/>
      <c r="M156" s="143"/>
      <c r="N156" s="143"/>
      <c r="O156" s="143"/>
      <c r="P156" s="143"/>
      <c r="R156" s="143"/>
      <c r="S156" s="143"/>
      <c r="T156" s="143"/>
      <c r="U156" s="143"/>
      <c r="V156" s="143"/>
      <c r="W156" s="143"/>
      <c r="X156" s="143"/>
      <c r="Y156" s="143"/>
      <c r="Z156" s="143"/>
      <c r="AA156" s="143"/>
      <c r="AB156" s="143"/>
      <c r="AD156" s="143"/>
      <c r="AE156" s="143"/>
      <c r="AF156" s="143"/>
      <c r="AG156" s="143"/>
      <c r="AH156" s="143"/>
      <c r="AI156" s="143"/>
      <c r="AJ156" s="143"/>
      <c r="AK156" s="143"/>
      <c r="AL156" s="143"/>
      <c r="AM156" s="143"/>
      <c r="AN156" s="143"/>
    </row>
    <row r="157" spans="6:40">
      <c r="F157" s="143"/>
      <c r="G157" s="143"/>
      <c r="H157" s="143"/>
      <c r="I157" s="143"/>
      <c r="J157" s="143"/>
      <c r="K157" s="143"/>
      <c r="L157" s="143"/>
      <c r="M157" s="143"/>
      <c r="N157" s="143"/>
      <c r="O157" s="143"/>
      <c r="P157" s="143"/>
      <c r="R157" s="143"/>
      <c r="S157" s="143"/>
      <c r="T157" s="143"/>
      <c r="U157" s="143"/>
      <c r="V157" s="143"/>
      <c r="W157" s="143"/>
      <c r="X157" s="143"/>
      <c r="Y157" s="143"/>
      <c r="Z157" s="143"/>
      <c r="AA157" s="143"/>
      <c r="AB157" s="143"/>
      <c r="AD157" s="143"/>
      <c r="AE157" s="143"/>
      <c r="AF157" s="143"/>
      <c r="AG157" s="143"/>
      <c r="AH157" s="143"/>
      <c r="AI157" s="143"/>
      <c r="AJ157" s="143"/>
      <c r="AK157" s="143"/>
      <c r="AL157" s="143"/>
      <c r="AM157" s="143"/>
      <c r="AN157" s="143"/>
    </row>
    <row r="158" spans="6:40">
      <c r="F158" s="143"/>
      <c r="G158" s="143"/>
      <c r="H158" s="143"/>
      <c r="I158" s="143"/>
      <c r="J158" s="143"/>
      <c r="K158" s="143"/>
      <c r="L158" s="143"/>
      <c r="M158" s="143"/>
      <c r="N158" s="143"/>
      <c r="O158" s="143"/>
      <c r="P158" s="143"/>
      <c r="R158" s="143"/>
      <c r="S158" s="143"/>
      <c r="T158" s="143"/>
      <c r="U158" s="143"/>
      <c r="V158" s="143"/>
      <c r="W158" s="143"/>
      <c r="X158" s="143"/>
      <c r="Y158" s="143"/>
      <c r="Z158" s="143"/>
      <c r="AA158" s="143"/>
      <c r="AB158" s="143"/>
      <c r="AD158" s="143"/>
      <c r="AE158" s="143"/>
      <c r="AF158" s="143"/>
      <c r="AG158" s="143"/>
      <c r="AH158" s="143"/>
      <c r="AI158" s="143"/>
      <c r="AJ158" s="143"/>
      <c r="AK158" s="143"/>
      <c r="AL158" s="143"/>
      <c r="AM158" s="143"/>
      <c r="AN158" s="143"/>
    </row>
    <row r="159" spans="6:40">
      <c r="F159" s="143"/>
      <c r="G159" s="143"/>
      <c r="H159" s="143"/>
      <c r="I159" s="143"/>
      <c r="J159" s="143"/>
      <c r="K159" s="143"/>
      <c r="L159" s="143"/>
      <c r="M159" s="143"/>
      <c r="N159" s="143"/>
      <c r="O159" s="143"/>
      <c r="P159" s="143"/>
      <c r="R159" s="143"/>
      <c r="S159" s="143"/>
      <c r="T159" s="143"/>
      <c r="U159" s="143"/>
      <c r="V159" s="143"/>
      <c r="W159" s="143"/>
      <c r="X159" s="143"/>
      <c r="Y159" s="143"/>
      <c r="Z159" s="143"/>
      <c r="AA159" s="143"/>
      <c r="AB159" s="143"/>
      <c r="AD159" s="143"/>
      <c r="AE159" s="143"/>
      <c r="AF159" s="143"/>
      <c r="AG159" s="143"/>
      <c r="AH159" s="143"/>
      <c r="AI159" s="143"/>
      <c r="AJ159" s="143"/>
      <c r="AK159" s="143"/>
      <c r="AL159" s="143"/>
      <c r="AM159" s="143"/>
      <c r="AN159" s="143"/>
    </row>
    <row r="160" spans="6:40">
      <c r="F160" s="143"/>
      <c r="G160" s="143"/>
      <c r="H160" s="143"/>
      <c r="I160" s="143"/>
      <c r="J160" s="143"/>
      <c r="K160" s="143"/>
      <c r="L160" s="143"/>
      <c r="M160" s="143"/>
      <c r="N160" s="143"/>
      <c r="O160" s="143"/>
      <c r="P160" s="143"/>
      <c r="R160" s="143"/>
      <c r="S160" s="143"/>
      <c r="T160" s="143"/>
      <c r="U160" s="143"/>
      <c r="V160" s="143"/>
      <c r="W160" s="143"/>
      <c r="X160" s="143"/>
      <c r="Y160" s="143"/>
      <c r="Z160" s="143"/>
      <c r="AA160" s="143"/>
      <c r="AB160" s="143"/>
      <c r="AD160" s="143"/>
      <c r="AE160" s="143"/>
      <c r="AF160" s="143"/>
      <c r="AG160" s="143"/>
      <c r="AH160" s="143"/>
      <c r="AI160" s="143"/>
      <c r="AJ160" s="143"/>
      <c r="AK160" s="143"/>
      <c r="AL160" s="143"/>
      <c r="AM160" s="143"/>
      <c r="AN160" s="143"/>
    </row>
    <row r="161" spans="6:40">
      <c r="F161" s="143"/>
      <c r="G161" s="143"/>
      <c r="H161" s="143"/>
      <c r="I161" s="143"/>
      <c r="J161" s="143"/>
      <c r="K161" s="143"/>
      <c r="L161" s="143"/>
      <c r="M161" s="143"/>
      <c r="N161" s="143"/>
      <c r="O161" s="143"/>
      <c r="P161" s="143"/>
      <c r="R161" s="143"/>
      <c r="S161" s="143"/>
      <c r="T161" s="143"/>
      <c r="U161" s="143"/>
      <c r="V161" s="143"/>
      <c r="W161" s="143"/>
      <c r="X161" s="143"/>
      <c r="Y161" s="143"/>
      <c r="Z161" s="143"/>
      <c r="AA161" s="143"/>
      <c r="AB161" s="143"/>
      <c r="AD161" s="143"/>
      <c r="AE161" s="143"/>
      <c r="AF161" s="143"/>
      <c r="AG161" s="143"/>
      <c r="AH161" s="143"/>
      <c r="AI161" s="143"/>
      <c r="AJ161" s="143"/>
      <c r="AK161" s="143"/>
      <c r="AL161" s="143"/>
      <c r="AM161" s="143"/>
      <c r="AN161" s="143"/>
    </row>
    <row r="162" spans="6:40">
      <c r="F162" s="143"/>
      <c r="G162" s="143"/>
      <c r="H162" s="143"/>
      <c r="I162" s="143"/>
      <c r="J162" s="143"/>
      <c r="K162" s="143"/>
      <c r="L162" s="143"/>
      <c r="M162" s="143"/>
      <c r="N162" s="143"/>
      <c r="O162" s="143"/>
      <c r="P162" s="143"/>
      <c r="R162" s="143"/>
      <c r="S162" s="143"/>
      <c r="T162" s="143"/>
      <c r="U162" s="143"/>
      <c r="V162" s="143"/>
      <c r="W162" s="143"/>
      <c r="X162" s="143"/>
      <c r="Y162" s="143"/>
      <c r="Z162" s="143"/>
      <c r="AA162" s="143"/>
      <c r="AB162" s="143"/>
      <c r="AD162" s="143"/>
      <c r="AE162" s="143"/>
      <c r="AF162" s="143"/>
      <c r="AG162" s="143"/>
      <c r="AH162" s="143"/>
      <c r="AI162" s="143"/>
      <c r="AJ162" s="143"/>
      <c r="AK162" s="143"/>
      <c r="AL162" s="143"/>
      <c r="AM162" s="143"/>
      <c r="AN162" s="143"/>
    </row>
    <row r="163" spans="6:40">
      <c r="F163" s="143"/>
      <c r="G163" s="143"/>
      <c r="H163" s="143"/>
      <c r="I163" s="143"/>
      <c r="J163" s="143"/>
      <c r="K163" s="143"/>
      <c r="L163" s="143"/>
      <c r="M163" s="143"/>
      <c r="N163" s="143"/>
      <c r="O163" s="143"/>
      <c r="P163" s="143"/>
      <c r="R163" s="143"/>
      <c r="S163" s="143"/>
      <c r="T163" s="143"/>
      <c r="U163" s="143"/>
      <c r="V163" s="143"/>
      <c r="W163" s="143"/>
      <c r="X163" s="143"/>
      <c r="Y163" s="143"/>
      <c r="Z163" s="143"/>
      <c r="AA163" s="143"/>
      <c r="AB163" s="143"/>
      <c r="AD163" s="143"/>
      <c r="AE163" s="143"/>
      <c r="AF163" s="143"/>
      <c r="AG163" s="143"/>
      <c r="AH163" s="143"/>
      <c r="AI163" s="143"/>
      <c r="AJ163" s="143"/>
      <c r="AK163" s="143"/>
      <c r="AL163" s="143"/>
      <c r="AM163" s="143"/>
      <c r="AN163" s="143"/>
    </row>
    <row r="164" spans="6:40">
      <c r="F164" s="143"/>
      <c r="G164" s="143"/>
      <c r="H164" s="143"/>
      <c r="I164" s="143"/>
      <c r="J164" s="143"/>
      <c r="K164" s="143"/>
      <c r="L164" s="143"/>
      <c r="M164" s="143"/>
      <c r="N164" s="143"/>
      <c r="O164" s="143"/>
      <c r="P164" s="143"/>
      <c r="R164" s="143"/>
      <c r="S164" s="143"/>
      <c r="T164" s="143"/>
      <c r="U164" s="143"/>
      <c r="V164" s="143"/>
      <c r="W164" s="143"/>
      <c r="X164" s="143"/>
      <c r="Y164" s="143"/>
      <c r="Z164" s="143"/>
      <c r="AA164" s="143"/>
      <c r="AB164" s="143"/>
      <c r="AD164" s="143"/>
      <c r="AE164" s="143"/>
      <c r="AF164" s="143"/>
      <c r="AG164" s="143"/>
      <c r="AH164" s="143"/>
      <c r="AI164" s="143"/>
      <c r="AJ164" s="143"/>
      <c r="AK164" s="143"/>
      <c r="AL164" s="143"/>
      <c r="AM164" s="143"/>
      <c r="AN164" s="143"/>
    </row>
    <row r="165" spans="6:40">
      <c r="F165" s="143"/>
      <c r="G165" s="143"/>
      <c r="H165" s="143"/>
      <c r="I165" s="143"/>
      <c r="J165" s="143"/>
      <c r="K165" s="143"/>
      <c r="L165" s="143"/>
      <c r="M165" s="143"/>
      <c r="N165" s="143"/>
      <c r="O165" s="143"/>
      <c r="P165" s="143"/>
      <c r="R165" s="143"/>
      <c r="S165" s="143"/>
      <c r="T165" s="143"/>
      <c r="U165" s="143"/>
      <c r="V165" s="143"/>
      <c r="W165" s="143"/>
      <c r="X165" s="143"/>
      <c r="Y165" s="143"/>
      <c r="Z165" s="143"/>
      <c r="AA165" s="143"/>
      <c r="AB165" s="143"/>
      <c r="AD165" s="143"/>
      <c r="AE165" s="143"/>
      <c r="AF165" s="143"/>
      <c r="AG165" s="143"/>
      <c r="AH165" s="143"/>
      <c r="AI165" s="143"/>
      <c r="AJ165" s="143"/>
      <c r="AK165" s="143"/>
      <c r="AL165" s="143"/>
      <c r="AM165" s="143"/>
      <c r="AN165" s="143"/>
    </row>
    <row r="166" spans="6:40">
      <c r="F166" s="143"/>
      <c r="G166" s="143"/>
      <c r="H166" s="143"/>
      <c r="I166" s="143"/>
      <c r="J166" s="143"/>
      <c r="K166" s="143"/>
      <c r="L166" s="143"/>
      <c r="M166" s="143"/>
      <c r="N166" s="143"/>
      <c r="O166" s="143"/>
      <c r="P166" s="143"/>
      <c r="R166" s="143"/>
      <c r="S166" s="143"/>
      <c r="T166" s="143"/>
      <c r="U166" s="143"/>
      <c r="V166" s="143"/>
      <c r="W166" s="143"/>
      <c r="X166" s="143"/>
      <c r="Y166" s="143"/>
      <c r="Z166" s="143"/>
      <c r="AA166" s="143"/>
      <c r="AB166" s="143"/>
      <c r="AD166" s="143"/>
      <c r="AE166" s="143"/>
      <c r="AF166" s="143"/>
      <c r="AG166" s="143"/>
      <c r="AH166" s="143"/>
      <c r="AI166" s="143"/>
      <c r="AJ166" s="143"/>
      <c r="AK166" s="143"/>
      <c r="AL166" s="143"/>
      <c r="AM166" s="143"/>
      <c r="AN166" s="143"/>
    </row>
    <row r="167" spans="6:40">
      <c r="F167" s="143"/>
      <c r="G167" s="143"/>
      <c r="H167" s="143"/>
      <c r="I167" s="143"/>
      <c r="J167" s="143"/>
      <c r="K167" s="143"/>
      <c r="L167" s="143"/>
      <c r="M167" s="143"/>
      <c r="N167" s="143"/>
      <c r="O167" s="143"/>
      <c r="P167" s="143"/>
      <c r="R167" s="143"/>
      <c r="S167" s="143"/>
      <c r="T167" s="143"/>
      <c r="U167" s="143"/>
      <c r="V167" s="143"/>
      <c r="W167" s="143"/>
      <c r="X167" s="143"/>
      <c r="Y167" s="143"/>
      <c r="Z167" s="143"/>
      <c r="AA167" s="143"/>
      <c r="AB167" s="143"/>
      <c r="AD167" s="143"/>
      <c r="AE167" s="143"/>
      <c r="AF167" s="143"/>
      <c r="AG167" s="143"/>
      <c r="AH167" s="143"/>
      <c r="AI167" s="143"/>
      <c r="AJ167" s="143"/>
      <c r="AK167" s="143"/>
      <c r="AL167" s="143"/>
      <c r="AM167" s="143"/>
      <c r="AN167" s="143"/>
    </row>
    <row r="168" spans="6:40">
      <c r="F168" s="143"/>
      <c r="G168" s="143"/>
      <c r="H168" s="143"/>
      <c r="I168" s="143"/>
      <c r="J168" s="143"/>
      <c r="K168" s="143"/>
      <c r="L168" s="143"/>
      <c r="M168" s="143"/>
      <c r="N168" s="143"/>
      <c r="O168" s="143"/>
      <c r="P168" s="143"/>
      <c r="R168" s="143"/>
      <c r="S168" s="143"/>
      <c r="T168" s="143"/>
      <c r="U168" s="143"/>
      <c r="V168" s="143"/>
      <c r="W168" s="143"/>
      <c r="X168" s="143"/>
      <c r="Y168" s="143"/>
      <c r="Z168" s="143"/>
      <c r="AA168" s="143"/>
      <c r="AB168" s="143"/>
      <c r="AD168" s="143"/>
      <c r="AE168" s="143"/>
      <c r="AF168" s="143"/>
      <c r="AG168" s="143"/>
      <c r="AH168" s="143"/>
      <c r="AI168" s="143"/>
      <c r="AJ168" s="143"/>
      <c r="AK168" s="143"/>
      <c r="AL168" s="143"/>
      <c r="AM168" s="143"/>
      <c r="AN168" s="143"/>
    </row>
    <row r="169" spans="6:40">
      <c r="F169" s="143"/>
      <c r="G169" s="143"/>
      <c r="H169" s="143"/>
      <c r="I169" s="143"/>
      <c r="J169" s="143"/>
      <c r="K169" s="143"/>
      <c r="L169" s="143"/>
      <c r="M169" s="143"/>
      <c r="N169" s="143"/>
      <c r="O169" s="143"/>
      <c r="P169" s="143"/>
      <c r="R169" s="143"/>
      <c r="S169" s="143"/>
      <c r="T169" s="143"/>
      <c r="U169" s="143"/>
      <c r="V169" s="143"/>
      <c r="W169" s="143"/>
      <c r="X169" s="143"/>
      <c r="Y169" s="143"/>
      <c r="Z169" s="143"/>
      <c r="AA169" s="143"/>
      <c r="AB169" s="143"/>
      <c r="AD169" s="143"/>
      <c r="AE169" s="143"/>
      <c r="AF169" s="143"/>
      <c r="AG169" s="143"/>
      <c r="AH169" s="143"/>
      <c r="AI169" s="143"/>
      <c r="AJ169" s="143"/>
      <c r="AK169" s="143"/>
      <c r="AL169" s="143"/>
      <c r="AM169" s="143"/>
      <c r="AN169" s="143"/>
    </row>
    <row r="170" spans="6:40">
      <c r="F170" s="143"/>
      <c r="G170" s="143"/>
      <c r="H170" s="143"/>
      <c r="I170" s="143"/>
      <c r="J170" s="143"/>
      <c r="K170" s="143"/>
      <c r="L170" s="143"/>
      <c r="M170" s="143"/>
      <c r="N170" s="143"/>
      <c r="O170" s="143"/>
      <c r="P170" s="143"/>
      <c r="R170" s="143"/>
      <c r="S170" s="143"/>
      <c r="T170" s="143"/>
      <c r="U170" s="143"/>
      <c r="V170" s="143"/>
      <c r="W170" s="143"/>
      <c r="X170" s="143"/>
      <c r="Y170" s="143"/>
      <c r="Z170" s="143"/>
      <c r="AA170" s="143"/>
      <c r="AB170" s="143"/>
      <c r="AD170" s="143"/>
      <c r="AE170" s="143"/>
      <c r="AF170" s="143"/>
      <c r="AG170" s="143"/>
      <c r="AH170" s="143"/>
      <c r="AI170" s="143"/>
      <c r="AJ170" s="143"/>
      <c r="AK170" s="143"/>
      <c r="AL170" s="143"/>
      <c r="AM170" s="143"/>
      <c r="AN170" s="143"/>
    </row>
    <row r="171" spans="6:40">
      <c r="F171" s="143"/>
      <c r="G171" s="143"/>
      <c r="H171" s="143"/>
      <c r="I171" s="143"/>
      <c r="J171" s="143"/>
      <c r="K171" s="143"/>
      <c r="L171" s="143"/>
      <c r="M171" s="143"/>
      <c r="N171" s="143"/>
      <c r="O171" s="143"/>
      <c r="P171" s="143"/>
      <c r="R171" s="143"/>
      <c r="S171" s="143"/>
      <c r="T171" s="143"/>
      <c r="U171" s="143"/>
      <c r="V171" s="143"/>
      <c r="W171" s="143"/>
      <c r="X171" s="143"/>
      <c r="Y171" s="143"/>
      <c r="Z171" s="143"/>
      <c r="AA171" s="143"/>
      <c r="AB171" s="143"/>
      <c r="AD171" s="143"/>
      <c r="AE171" s="143"/>
      <c r="AF171" s="143"/>
      <c r="AG171" s="143"/>
      <c r="AH171" s="143"/>
      <c r="AI171" s="143"/>
      <c r="AJ171" s="143"/>
      <c r="AK171" s="143"/>
      <c r="AL171" s="143"/>
      <c r="AM171" s="143"/>
      <c r="AN171" s="143"/>
    </row>
    <row r="172" spans="6:40">
      <c r="F172" s="143"/>
      <c r="G172" s="143"/>
      <c r="H172" s="143"/>
      <c r="I172" s="143"/>
      <c r="J172" s="143"/>
      <c r="K172" s="143"/>
      <c r="L172" s="143"/>
      <c r="M172" s="143"/>
      <c r="N172" s="143"/>
      <c r="O172" s="143"/>
      <c r="P172" s="143"/>
      <c r="R172" s="143"/>
      <c r="S172" s="143"/>
      <c r="T172" s="143"/>
      <c r="U172" s="143"/>
      <c r="V172" s="143"/>
      <c r="W172" s="143"/>
      <c r="X172" s="143"/>
      <c r="Y172" s="143"/>
      <c r="Z172" s="143"/>
      <c r="AA172" s="143"/>
      <c r="AB172" s="143"/>
      <c r="AD172" s="143"/>
      <c r="AE172" s="143"/>
      <c r="AF172" s="143"/>
      <c r="AG172" s="143"/>
      <c r="AH172" s="143"/>
      <c r="AI172" s="143"/>
      <c r="AJ172" s="143"/>
      <c r="AK172" s="143"/>
      <c r="AL172" s="143"/>
      <c r="AM172" s="143"/>
      <c r="AN172" s="143"/>
    </row>
    <row r="173" spans="6:40">
      <c r="F173" s="143"/>
      <c r="G173" s="143"/>
      <c r="H173" s="143"/>
      <c r="I173" s="143"/>
      <c r="J173" s="143"/>
      <c r="K173" s="143"/>
      <c r="L173" s="143"/>
      <c r="M173" s="143"/>
      <c r="N173" s="143"/>
      <c r="O173" s="143"/>
      <c r="P173" s="143"/>
      <c r="R173" s="143"/>
      <c r="S173" s="143"/>
      <c r="T173" s="143"/>
      <c r="U173" s="143"/>
      <c r="V173" s="143"/>
      <c r="W173" s="143"/>
      <c r="X173" s="143"/>
      <c r="Y173" s="143"/>
      <c r="Z173" s="143"/>
      <c r="AA173" s="143"/>
      <c r="AB173" s="143"/>
      <c r="AD173" s="143"/>
      <c r="AE173" s="143"/>
      <c r="AF173" s="143"/>
      <c r="AG173" s="143"/>
      <c r="AH173" s="143"/>
      <c r="AI173" s="143"/>
      <c r="AJ173" s="143"/>
      <c r="AK173" s="143"/>
      <c r="AL173" s="143"/>
      <c r="AM173" s="143"/>
      <c r="AN173" s="143"/>
    </row>
    <row r="174" spans="6:40">
      <c r="F174" s="143"/>
      <c r="G174" s="143"/>
      <c r="H174" s="143"/>
      <c r="I174" s="143"/>
      <c r="J174" s="143"/>
      <c r="K174" s="143"/>
      <c r="L174" s="143"/>
      <c r="M174" s="143"/>
      <c r="N174" s="143"/>
      <c r="O174" s="143"/>
      <c r="P174" s="143"/>
      <c r="R174" s="143"/>
      <c r="S174" s="143"/>
      <c r="T174" s="143"/>
      <c r="U174" s="143"/>
      <c r="V174" s="143"/>
      <c r="W174" s="143"/>
      <c r="X174" s="143"/>
      <c r="Y174" s="143"/>
      <c r="Z174" s="143"/>
      <c r="AA174" s="143"/>
      <c r="AB174" s="143"/>
      <c r="AD174" s="143"/>
      <c r="AE174" s="143"/>
      <c r="AF174" s="143"/>
      <c r="AG174" s="143"/>
      <c r="AH174" s="143"/>
      <c r="AI174" s="143"/>
      <c r="AJ174" s="143"/>
      <c r="AK174" s="143"/>
      <c r="AL174" s="143"/>
      <c r="AM174" s="143"/>
      <c r="AN174" s="143"/>
    </row>
    <row r="175" spans="6:40">
      <c r="F175" s="143"/>
      <c r="G175" s="143"/>
      <c r="H175" s="143"/>
      <c r="I175" s="143"/>
      <c r="J175" s="143"/>
      <c r="K175" s="143"/>
      <c r="L175" s="143"/>
      <c r="M175" s="143"/>
      <c r="N175" s="143"/>
      <c r="O175" s="143"/>
      <c r="P175" s="143"/>
      <c r="R175" s="143"/>
      <c r="S175" s="143"/>
      <c r="T175" s="143"/>
      <c r="U175" s="143"/>
      <c r="V175" s="143"/>
      <c r="W175" s="143"/>
      <c r="X175" s="143"/>
      <c r="Y175" s="143"/>
      <c r="Z175" s="143"/>
      <c r="AA175" s="143"/>
      <c r="AB175" s="143"/>
      <c r="AD175" s="143"/>
      <c r="AE175" s="143"/>
      <c r="AF175" s="143"/>
      <c r="AG175" s="143"/>
      <c r="AH175" s="143"/>
      <c r="AI175" s="143"/>
      <c r="AJ175" s="143"/>
      <c r="AK175" s="143"/>
      <c r="AL175" s="143"/>
      <c r="AM175" s="143"/>
      <c r="AN175" s="143"/>
    </row>
    <row r="176" spans="6:40">
      <c r="F176" s="143"/>
      <c r="G176" s="143"/>
      <c r="H176" s="143"/>
      <c r="I176" s="143"/>
      <c r="J176" s="143"/>
      <c r="K176" s="143"/>
      <c r="L176" s="143"/>
      <c r="M176" s="143"/>
      <c r="N176" s="143"/>
      <c r="O176" s="143"/>
      <c r="P176" s="143"/>
      <c r="R176" s="143"/>
      <c r="S176" s="143"/>
      <c r="T176" s="143"/>
      <c r="U176" s="143"/>
      <c r="V176" s="143"/>
      <c r="W176" s="143"/>
      <c r="X176" s="143"/>
      <c r="Y176" s="143"/>
      <c r="Z176" s="143"/>
      <c r="AA176" s="143"/>
      <c r="AB176" s="143"/>
      <c r="AD176" s="143"/>
      <c r="AE176" s="143"/>
      <c r="AF176" s="143"/>
      <c r="AG176" s="143"/>
      <c r="AH176" s="143"/>
      <c r="AI176" s="143"/>
      <c r="AJ176" s="143"/>
      <c r="AK176" s="143"/>
      <c r="AL176" s="143"/>
      <c r="AM176" s="143"/>
      <c r="AN176" s="143"/>
    </row>
    <row r="177" spans="6:40">
      <c r="F177" s="143"/>
      <c r="G177" s="143"/>
      <c r="H177" s="143"/>
      <c r="I177" s="143"/>
      <c r="J177" s="143"/>
      <c r="K177" s="143"/>
      <c r="L177" s="143"/>
      <c r="M177" s="143"/>
      <c r="N177" s="143"/>
      <c r="O177" s="143"/>
      <c r="P177" s="143"/>
      <c r="R177" s="143"/>
      <c r="S177" s="143"/>
      <c r="T177" s="143"/>
      <c r="U177" s="143"/>
      <c r="V177" s="143"/>
      <c r="W177" s="143"/>
      <c r="X177" s="143"/>
      <c r="Y177" s="143"/>
      <c r="Z177" s="143"/>
      <c r="AA177" s="143"/>
      <c r="AB177" s="143"/>
      <c r="AD177" s="143"/>
      <c r="AE177" s="143"/>
      <c r="AF177" s="143"/>
      <c r="AG177" s="143"/>
      <c r="AH177" s="143"/>
      <c r="AI177" s="143"/>
      <c r="AJ177" s="143"/>
      <c r="AK177" s="143"/>
      <c r="AL177" s="143"/>
      <c r="AM177" s="143"/>
      <c r="AN177" s="143"/>
    </row>
    <row r="178" spans="6:40">
      <c r="F178" s="143"/>
      <c r="G178" s="143"/>
      <c r="H178" s="143"/>
      <c r="I178" s="143"/>
      <c r="J178" s="143"/>
      <c r="K178" s="143"/>
      <c r="L178" s="143"/>
      <c r="M178" s="143"/>
      <c r="N178" s="143"/>
      <c r="O178" s="143"/>
      <c r="P178" s="143"/>
      <c r="R178" s="143"/>
      <c r="S178" s="143"/>
      <c r="T178" s="143"/>
      <c r="U178" s="143"/>
      <c r="V178" s="143"/>
      <c r="W178" s="143"/>
      <c r="X178" s="143"/>
      <c r="Y178" s="143"/>
      <c r="Z178" s="143"/>
      <c r="AA178" s="143"/>
      <c r="AB178" s="143"/>
      <c r="AD178" s="143"/>
      <c r="AE178" s="143"/>
      <c r="AF178" s="143"/>
      <c r="AG178" s="143"/>
      <c r="AH178" s="143"/>
      <c r="AI178" s="143"/>
      <c r="AJ178" s="143"/>
      <c r="AK178" s="143"/>
      <c r="AL178" s="143"/>
      <c r="AM178" s="143"/>
      <c r="AN178" s="143"/>
    </row>
    <row r="179" spans="6:40">
      <c r="F179" s="143"/>
      <c r="G179" s="143"/>
      <c r="H179" s="143"/>
      <c r="I179" s="143"/>
      <c r="J179" s="143"/>
      <c r="K179" s="143"/>
      <c r="L179" s="143"/>
      <c r="M179" s="143"/>
      <c r="N179" s="143"/>
      <c r="O179" s="143"/>
      <c r="P179" s="143"/>
      <c r="R179" s="143"/>
      <c r="S179" s="143"/>
      <c r="T179" s="143"/>
      <c r="U179" s="143"/>
      <c r="V179" s="143"/>
      <c r="W179" s="143"/>
      <c r="X179" s="143"/>
      <c r="Y179" s="143"/>
      <c r="Z179" s="143"/>
      <c r="AA179" s="143"/>
      <c r="AB179" s="143"/>
      <c r="AD179" s="143"/>
      <c r="AE179" s="143"/>
      <c r="AF179" s="143"/>
      <c r="AG179" s="143"/>
      <c r="AH179" s="143"/>
      <c r="AI179" s="143"/>
      <c r="AJ179" s="143"/>
      <c r="AK179" s="143"/>
      <c r="AL179" s="143"/>
      <c r="AM179" s="143"/>
      <c r="AN179" s="143"/>
    </row>
    <row r="180" spans="6:40">
      <c r="F180" s="143"/>
      <c r="G180" s="143"/>
      <c r="H180" s="143"/>
      <c r="I180" s="143"/>
      <c r="J180" s="143"/>
      <c r="K180" s="143"/>
      <c r="L180" s="143"/>
      <c r="M180" s="143"/>
      <c r="N180" s="143"/>
      <c r="O180" s="143"/>
      <c r="P180" s="143"/>
      <c r="R180" s="143"/>
      <c r="S180" s="143"/>
      <c r="T180" s="143"/>
      <c r="U180" s="143"/>
      <c r="V180" s="143"/>
      <c r="W180" s="143"/>
      <c r="X180" s="143"/>
      <c r="Y180" s="143"/>
      <c r="Z180" s="143"/>
      <c r="AA180" s="143"/>
      <c r="AB180" s="143"/>
      <c r="AD180" s="143"/>
      <c r="AE180" s="143"/>
      <c r="AF180" s="143"/>
      <c r="AG180" s="143"/>
      <c r="AH180" s="143"/>
      <c r="AI180" s="143"/>
      <c r="AJ180" s="143"/>
      <c r="AK180" s="143"/>
      <c r="AL180" s="143"/>
      <c r="AM180" s="143"/>
      <c r="AN180" s="143"/>
    </row>
    <row r="181" spans="6:40">
      <c r="F181" s="143"/>
      <c r="G181" s="143"/>
      <c r="H181" s="143"/>
      <c r="I181" s="143"/>
      <c r="J181" s="143"/>
      <c r="K181" s="143"/>
      <c r="L181" s="143"/>
      <c r="M181" s="143"/>
      <c r="N181" s="143"/>
      <c r="O181" s="143"/>
      <c r="P181" s="143"/>
      <c r="R181" s="143"/>
      <c r="S181" s="143"/>
      <c r="T181" s="143"/>
      <c r="U181" s="143"/>
      <c r="V181" s="143"/>
      <c r="W181" s="143"/>
      <c r="X181" s="143"/>
      <c r="Y181" s="143"/>
      <c r="Z181" s="143"/>
      <c r="AA181" s="143"/>
      <c r="AB181" s="143"/>
      <c r="AD181" s="143"/>
      <c r="AE181" s="143"/>
      <c r="AF181" s="143"/>
      <c r="AG181" s="143"/>
      <c r="AH181" s="143"/>
      <c r="AI181" s="143"/>
      <c r="AJ181" s="143"/>
      <c r="AK181" s="143"/>
      <c r="AL181" s="143"/>
      <c r="AM181" s="143"/>
      <c r="AN181" s="143"/>
    </row>
    <row r="182" spans="6:40">
      <c r="F182" s="143"/>
      <c r="G182" s="143"/>
      <c r="H182" s="143"/>
      <c r="I182" s="143"/>
      <c r="J182" s="143"/>
      <c r="K182" s="143"/>
      <c r="L182" s="143"/>
      <c r="M182" s="143"/>
      <c r="N182" s="143"/>
      <c r="O182" s="143"/>
      <c r="P182" s="143"/>
      <c r="R182" s="143"/>
      <c r="S182" s="143"/>
      <c r="T182" s="143"/>
      <c r="U182" s="143"/>
      <c r="V182" s="143"/>
      <c r="W182" s="143"/>
      <c r="X182" s="143"/>
      <c r="Y182" s="143"/>
      <c r="Z182" s="143"/>
      <c r="AA182" s="143"/>
      <c r="AB182" s="143"/>
      <c r="AD182" s="143"/>
      <c r="AE182" s="143"/>
      <c r="AF182" s="143"/>
      <c r="AG182" s="143"/>
      <c r="AH182" s="143"/>
      <c r="AI182" s="143"/>
      <c r="AJ182" s="143"/>
      <c r="AK182" s="143"/>
      <c r="AL182" s="143"/>
      <c r="AM182" s="143"/>
      <c r="AN182" s="143"/>
    </row>
    <row r="183" spans="6:40">
      <c r="F183" s="143"/>
      <c r="G183" s="143"/>
      <c r="H183" s="143"/>
      <c r="I183" s="143"/>
      <c r="J183" s="143"/>
      <c r="K183" s="143"/>
      <c r="L183" s="143"/>
      <c r="M183" s="143"/>
      <c r="N183" s="143"/>
      <c r="O183" s="143"/>
      <c r="P183" s="143"/>
      <c r="R183" s="143"/>
      <c r="S183" s="143"/>
      <c r="T183" s="143"/>
      <c r="U183" s="143"/>
      <c r="V183" s="143"/>
      <c r="W183" s="143"/>
      <c r="X183" s="143"/>
      <c r="Y183" s="143"/>
      <c r="Z183" s="143"/>
      <c r="AA183" s="143"/>
      <c r="AB183" s="143"/>
      <c r="AD183" s="143"/>
      <c r="AE183" s="143"/>
      <c r="AF183" s="143"/>
      <c r="AG183" s="143"/>
      <c r="AH183" s="143"/>
      <c r="AI183" s="143"/>
      <c r="AJ183" s="143"/>
      <c r="AK183" s="143"/>
      <c r="AL183" s="143"/>
      <c r="AM183" s="143"/>
      <c r="AN183" s="143"/>
    </row>
    <row r="184" spans="6:40">
      <c r="F184" s="143"/>
      <c r="G184" s="143"/>
      <c r="H184" s="143"/>
      <c r="I184" s="143"/>
      <c r="J184" s="143"/>
      <c r="K184" s="143"/>
      <c r="L184" s="143"/>
      <c r="M184" s="143"/>
      <c r="N184" s="143"/>
      <c r="O184" s="143"/>
      <c r="P184" s="143"/>
      <c r="R184" s="143"/>
      <c r="S184" s="143"/>
      <c r="T184" s="143"/>
      <c r="U184" s="143"/>
      <c r="V184" s="143"/>
      <c r="W184" s="143"/>
      <c r="X184" s="143"/>
      <c r="Y184" s="143"/>
      <c r="Z184" s="143"/>
      <c r="AA184" s="143"/>
      <c r="AB184" s="143"/>
      <c r="AD184" s="143"/>
      <c r="AE184" s="143"/>
      <c r="AF184" s="143"/>
      <c r="AG184" s="143"/>
      <c r="AH184" s="143"/>
      <c r="AI184" s="143"/>
      <c r="AJ184" s="143"/>
      <c r="AK184" s="143"/>
      <c r="AL184" s="143"/>
      <c r="AM184" s="143"/>
      <c r="AN184" s="143"/>
    </row>
    <row r="185" spans="6:40">
      <c r="F185" s="143"/>
      <c r="G185" s="143"/>
      <c r="H185" s="143"/>
      <c r="I185" s="143"/>
      <c r="J185" s="143"/>
      <c r="K185" s="143"/>
      <c r="L185" s="143"/>
      <c r="M185" s="143"/>
      <c r="N185" s="143"/>
      <c r="O185" s="143"/>
      <c r="P185" s="143"/>
      <c r="R185" s="143"/>
      <c r="S185" s="143"/>
      <c r="T185" s="143"/>
      <c r="U185" s="143"/>
      <c r="V185" s="143"/>
      <c r="W185" s="143"/>
      <c r="X185" s="143"/>
      <c r="Y185" s="143"/>
      <c r="Z185" s="143"/>
      <c r="AA185" s="143"/>
      <c r="AB185" s="143"/>
      <c r="AD185" s="143"/>
      <c r="AE185" s="143"/>
      <c r="AF185" s="143"/>
      <c r="AG185" s="143"/>
      <c r="AH185" s="143"/>
      <c r="AI185" s="143"/>
      <c r="AJ185" s="143"/>
      <c r="AK185" s="143"/>
      <c r="AL185" s="143"/>
      <c r="AM185" s="143"/>
      <c r="AN185" s="143"/>
    </row>
    <row r="186" spans="6:40">
      <c r="F186" s="143"/>
      <c r="G186" s="143"/>
      <c r="H186" s="143"/>
      <c r="I186" s="143"/>
      <c r="J186" s="143"/>
      <c r="K186" s="143"/>
      <c r="L186" s="143"/>
      <c r="M186" s="143"/>
      <c r="N186" s="143"/>
      <c r="O186" s="143"/>
      <c r="P186" s="143"/>
      <c r="R186" s="143"/>
      <c r="S186" s="143"/>
      <c r="T186" s="143"/>
      <c r="U186" s="143"/>
      <c r="V186" s="143"/>
      <c r="W186" s="143"/>
      <c r="X186" s="143"/>
      <c r="Y186" s="143"/>
      <c r="Z186" s="143"/>
      <c r="AA186" s="143"/>
      <c r="AB186" s="143"/>
      <c r="AD186" s="143"/>
      <c r="AE186" s="143"/>
      <c r="AF186" s="143"/>
      <c r="AG186" s="143"/>
      <c r="AH186" s="143"/>
      <c r="AI186" s="143"/>
      <c r="AJ186" s="143"/>
      <c r="AK186" s="143"/>
      <c r="AL186" s="143"/>
      <c r="AM186" s="143"/>
      <c r="AN186" s="143"/>
    </row>
    <row r="187" spans="6:40">
      <c r="F187" s="143"/>
      <c r="G187" s="143"/>
      <c r="H187" s="143"/>
      <c r="I187" s="143"/>
      <c r="J187" s="143"/>
      <c r="K187" s="143"/>
      <c r="L187" s="143"/>
      <c r="M187" s="143"/>
      <c r="N187" s="143"/>
      <c r="O187" s="143"/>
      <c r="P187" s="143"/>
      <c r="R187" s="143"/>
      <c r="S187" s="143"/>
      <c r="T187" s="143"/>
      <c r="U187" s="143"/>
      <c r="V187" s="143"/>
      <c r="W187" s="143"/>
      <c r="X187" s="143"/>
      <c r="Y187" s="143"/>
      <c r="Z187" s="143"/>
      <c r="AA187" s="143"/>
      <c r="AB187" s="143"/>
      <c r="AD187" s="143"/>
      <c r="AE187" s="143"/>
      <c r="AF187" s="143"/>
      <c r="AG187" s="143"/>
      <c r="AH187" s="143"/>
      <c r="AI187" s="143"/>
      <c r="AJ187" s="143"/>
      <c r="AK187" s="143"/>
      <c r="AL187" s="143"/>
      <c r="AM187" s="143"/>
      <c r="AN187" s="143"/>
    </row>
    <row r="188" spans="6:40">
      <c r="F188" s="143"/>
      <c r="G188" s="143"/>
      <c r="H188" s="143"/>
      <c r="I188" s="143"/>
      <c r="J188" s="143"/>
      <c r="K188" s="143"/>
      <c r="L188" s="143"/>
      <c r="M188" s="143"/>
      <c r="N188" s="143"/>
      <c r="O188" s="143"/>
      <c r="P188" s="143"/>
      <c r="R188" s="143"/>
      <c r="S188" s="143"/>
      <c r="T188" s="143"/>
      <c r="U188" s="143"/>
      <c r="V188" s="143"/>
      <c r="W188" s="143"/>
      <c r="X188" s="143"/>
      <c r="Y188" s="143"/>
      <c r="Z188" s="143"/>
      <c r="AA188" s="143"/>
      <c r="AB188" s="143"/>
      <c r="AD188" s="143"/>
      <c r="AE188" s="143"/>
      <c r="AF188" s="143"/>
      <c r="AG188" s="143"/>
      <c r="AH188" s="143"/>
      <c r="AI188" s="143"/>
      <c r="AJ188" s="143"/>
      <c r="AK188" s="143"/>
      <c r="AL188" s="143"/>
      <c r="AM188" s="143"/>
      <c r="AN188" s="143"/>
    </row>
    <row r="189" spans="6:40">
      <c r="F189" s="143"/>
      <c r="G189" s="143"/>
      <c r="H189" s="143"/>
      <c r="I189" s="143"/>
      <c r="J189" s="143"/>
      <c r="K189" s="143"/>
      <c r="L189" s="143"/>
      <c r="M189" s="143"/>
      <c r="N189" s="143"/>
      <c r="O189" s="143"/>
      <c r="P189" s="143"/>
      <c r="R189" s="143"/>
      <c r="S189" s="143"/>
      <c r="T189" s="143"/>
      <c r="U189" s="143"/>
      <c r="V189" s="143"/>
      <c r="W189" s="143"/>
      <c r="X189" s="143"/>
      <c r="Y189" s="143"/>
      <c r="Z189" s="143"/>
      <c r="AA189" s="143"/>
      <c r="AB189" s="143"/>
      <c r="AD189" s="143"/>
      <c r="AE189" s="143"/>
      <c r="AF189" s="143"/>
      <c r="AG189" s="143"/>
      <c r="AH189" s="143"/>
      <c r="AI189" s="143"/>
      <c r="AJ189" s="143"/>
      <c r="AK189" s="143"/>
      <c r="AL189" s="143"/>
      <c r="AM189" s="143"/>
      <c r="AN189" s="143"/>
    </row>
  </sheetData>
  <autoFilter ref="AP2:BA51"/>
  <mergeCells count="10">
    <mergeCell ref="AQ1:BA1"/>
    <mergeCell ref="E1:E2"/>
    <mergeCell ref="R1:AB1"/>
    <mergeCell ref="AD1:AN1"/>
    <mergeCell ref="A1:A2"/>
    <mergeCell ref="B1:B2"/>
    <mergeCell ref="C1:C2"/>
    <mergeCell ref="D1:D2"/>
    <mergeCell ref="F1:P1"/>
    <mergeCell ref="AP1:AP2"/>
  </mergeCells>
  <pageMargins left="0.7" right="0.7" top="0.75" bottom="0.75" header="0.3" footer="0.3"/>
  <pageSetup paperSize="9" orientation="portrait" r:id="rId1"/>
  <ignoredErrors>
    <ignoredError sqref="AD4:AO180" formula="1"/>
  </ignoredErrors>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M50"/>
  <sheetViews>
    <sheetView workbookViewId="0">
      <selection activeCell="J36" sqref="C36:J36"/>
    </sheetView>
  </sheetViews>
  <sheetFormatPr defaultRowHeight="15"/>
  <cols>
    <col min="1" max="1" width="12.5703125" style="181" bestFit="1" customWidth="1"/>
    <col min="2" max="2" width="46.28515625" style="181" customWidth="1"/>
    <col min="3" max="3" width="7" style="181" customWidth="1"/>
    <col min="4" max="6" width="11.7109375" style="181" bestFit="1" customWidth="1"/>
    <col min="7" max="7" width="8.5703125" style="181" customWidth="1"/>
    <col min="8" max="8" width="8.140625" style="181" customWidth="1"/>
    <col min="9" max="10" width="7" style="181" customWidth="1"/>
    <col min="11" max="13" width="11.7109375" style="181" bestFit="1" customWidth="1"/>
    <col min="14" max="16384" width="9.140625" style="181"/>
  </cols>
  <sheetData>
    <row r="1" spans="1:13">
      <c r="A1" s="180" t="s">
        <v>318</v>
      </c>
      <c r="B1" s="180" t="s">
        <v>318</v>
      </c>
      <c r="C1" s="483" t="s">
        <v>319</v>
      </c>
      <c r="D1" s="484"/>
      <c r="E1" s="484"/>
      <c r="F1" s="484"/>
      <c r="G1" s="484"/>
      <c r="H1" s="484"/>
      <c r="I1" s="484"/>
      <c r="J1" s="484"/>
      <c r="K1" s="484"/>
      <c r="L1" s="484"/>
      <c r="M1" s="484"/>
    </row>
    <row r="2" spans="1:13">
      <c r="A2" s="180" t="s">
        <v>318</v>
      </c>
      <c r="B2" s="180" t="s">
        <v>318</v>
      </c>
      <c r="C2" s="417" t="s">
        <v>146</v>
      </c>
      <c r="D2" s="417" t="s">
        <v>147</v>
      </c>
      <c r="E2" s="417" t="s">
        <v>288</v>
      </c>
      <c r="F2" s="417" t="s">
        <v>142</v>
      </c>
      <c r="G2" s="417" t="s">
        <v>143</v>
      </c>
      <c r="H2" s="417" t="s">
        <v>144</v>
      </c>
      <c r="I2" s="417" t="s">
        <v>145</v>
      </c>
      <c r="J2" s="417" t="s">
        <v>146</v>
      </c>
      <c r="K2" s="417" t="s">
        <v>147</v>
      </c>
      <c r="L2" s="417" t="s">
        <v>288</v>
      </c>
      <c r="M2" s="215" t="s">
        <v>288</v>
      </c>
    </row>
    <row r="3" spans="1:13">
      <c r="A3" s="182" t="s">
        <v>243</v>
      </c>
      <c r="B3" s="182" t="s">
        <v>320</v>
      </c>
      <c r="C3" s="418">
        <v>43602</v>
      </c>
      <c r="D3" s="418">
        <v>43603</v>
      </c>
      <c r="E3" s="418">
        <v>43604</v>
      </c>
      <c r="F3" s="418">
        <v>43605</v>
      </c>
      <c r="G3" s="418">
        <v>43606</v>
      </c>
      <c r="H3" s="418">
        <v>43607</v>
      </c>
      <c r="I3" s="418">
        <v>43608</v>
      </c>
      <c r="J3" s="418">
        <v>43609</v>
      </c>
      <c r="K3" s="418">
        <v>43610</v>
      </c>
      <c r="L3" s="418">
        <v>43611</v>
      </c>
      <c r="M3" s="216">
        <v>43597</v>
      </c>
    </row>
    <row r="4" spans="1:13" hidden="1">
      <c r="A4" s="183" t="s">
        <v>119</v>
      </c>
      <c r="B4" s="184" t="s">
        <v>120</v>
      </c>
      <c r="C4" s="419">
        <v>2805</v>
      </c>
      <c r="D4" s="419">
        <v>0</v>
      </c>
      <c r="E4" s="419">
        <v>0</v>
      </c>
      <c r="F4" s="419">
        <v>2975</v>
      </c>
      <c r="G4" s="419">
        <v>0</v>
      </c>
      <c r="H4" s="419">
        <v>0</v>
      </c>
      <c r="I4" s="419">
        <v>0</v>
      </c>
      <c r="J4" s="419">
        <v>0</v>
      </c>
      <c r="K4" s="419">
        <v>0</v>
      </c>
      <c r="L4" s="419">
        <v>0</v>
      </c>
      <c r="M4" s="217">
        <v>0</v>
      </c>
    </row>
    <row r="5" spans="1:13" hidden="1">
      <c r="A5" s="183" t="s">
        <v>156</v>
      </c>
      <c r="B5" s="184" t="s">
        <v>157</v>
      </c>
      <c r="C5" s="419">
        <v>190</v>
      </c>
      <c r="D5" s="419">
        <v>0</v>
      </c>
      <c r="E5" s="419">
        <v>0</v>
      </c>
      <c r="F5" s="419">
        <v>0</v>
      </c>
      <c r="G5" s="419">
        <v>0</v>
      </c>
      <c r="H5" s="419">
        <v>450</v>
      </c>
      <c r="I5" s="419">
        <v>150</v>
      </c>
      <c r="J5" s="419">
        <v>0</v>
      </c>
      <c r="K5" s="419">
        <v>0</v>
      </c>
      <c r="L5" s="419">
        <v>0</v>
      </c>
      <c r="M5" s="217">
        <v>0</v>
      </c>
    </row>
    <row r="6" spans="1:13" hidden="1">
      <c r="A6" s="214" t="s">
        <v>37</v>
      </c>
      <c r="B6" s="184" t="s">
        <v>95</v>
      </c>
      <c r="C6" s="419">
        <v>5500</v>
      </c>
      <c r="D6" s="419">
        <v>0</v>
      </c>
      <c r="E6" s="419">
        <v>0</v>
      </c>
      <c r="F6" s="419">
        <v>5504</v>
      </c>
      <c r="G6" s="419">
        <v>0</v>
      </c>
      <c r="H6" s="419">
        <v>0</v>
      </c>
      <c r="I6" s="419">
        <v>0</v>
      </c>
      <c r="J6" s="419">
        <v>0</v>
      </c>
      <c r="K6" s="419">
        <v>0</v>
      </c>
      <c r="L6" s="419">
        <v>0</v>
      </c>
      <c r="M6" s="217">
        <v>0</v>
      </c>
    </row>
    <row r="7" spans="1:13" hidden="1">
      <c r="A7" s="183" t="s">
        <v>321</v>
      </c>
      <c r="B7" s="184" t="s">
        <v>322</v>
      </c>
      <c r="C7" s="419">
        <v>0</v>
      </c>
      <c r="D7" s="419">
        <v>0</v>
      </c>
      <c r="E7" s="419">
        <v>0</v>
      </c>
      <c r="F7" s="419">
        <v>0</v>
      </c>
      <c r="G7" s="419">
        <v>0</v>
      </c>
      <c r="H7" s="419">
        <v>0</v>
      </c>
      <c r="I7" s="419">
        <v>0</v>
      </c>
      <c r="J7" s="419">
        <v>0</v>
      </c>
      <c r="K7" s="419">
        <v>0</v>
      </c>
      <c r="L7" s="419">
        <v>0</v>
      </c>
      <c r="M7" s="217">
        <v>0</v>
      </c>
    </row>
    <row r="8" spans="1:13" hidden="1">
      <c r="A8" s="183" t="s">
        <v>323</v>
      </c>
      <c r="B8" s="184" t="s">
        <v>324</v>
      </c>
      <c r="C8" s="419">
        <v>0</v>
      </c>
      <c r="D8" s="419">
        <v>0</v>
      </c>
      <c r="E8" s="419">
        <v>0</v>
      </c>
      <c r="F8" s="419">
        <v>0</v>
      </c>
      <c r="G8" s="419">
        <v>0</v>
      </c>
      <c r="H8" s="419">
        <v>0</v>
      </c>
      <c r="I8" s="419">
        <v>0</v>
      </c>
      <c r="J8" s="419">
        <v>0</v>
      </c>
      <c r="K8" s="419">
        <v>0</v>
      </c>
      <c r="L8" s="419">
        <v>0</v>
      </c>
      <c r="M8" s="217">
        <v>0</v>
      </c>
    </row>
    <row r="9" spans="1:13" hidden="1">
      <c r="A9" s="183" t="s">
        <v>13</v>
      </c>
      <c r="B9" s="184" t="s">
        <v>14</v>
      </c>
      <c r="C9" s="419">
        <v>2950</v>
      </c>
      <c r="D9" s="419">
        <v>0</v>
      </c>
      <c r="E9" s="419">
        <v>0</v>
      </c>
      <c r="F9" s="419">
        <v>0</v>
      </c>
      <c r="G9" s="419">
        <v>0</v>
      </c>
      <c r="H9" s="419">
        <v>0</v>
      </c>
      <c r="I9" s="419">
        <v>340</v>
      </c>
      <c r="J9" s="419">
        <v>2260</v>
      </c>
      <c r="K9" s="419">
        <v>0</v>
      </c>
      <c r="L9" s="419">
        <v>0</v>
      </c>
      <c r="M9" s="217">
        <v>0</v>
      </c>
    </row>
    <row r="10" spans="1:13" hidden="1">
      <c r="A10" s="183" t="s">
        <v>15</v>
      </c>
      <c r="B10" s="184" t="s">
        <v>16</v>
      </c>
      <c r="C10" s="419">
        <v>0</v>
      </c>
      <c r="D10" s="419">
        <v>0</v>
      </c>
      <c r="E10" s="419">
        <v>0</v>
      </c>
      <c r="F10" s="419">
        <v>0</v>
      </c>
      <c r="G10" s="419">
        <v>0</v>
      </c>
      <c r="H10" s="419">
        <v>1737</v>
      </c>
      <c r="I10" s="419">
        <v>1830</v>
      </c>
      <c r="J10" s="419">
        <v>0</v>
      </c>
      <c r="K10" s="419">
        <v>0</v>
      </c>
      <c r="L10" s="419">
        <v>0</v>
      </c>
      <c r="M10" s="217">
        <v>0</v>
      </c>
    </row>
    <row r="11" spans="1:13" hidden="1">
      <c r="A11" s="183" t="s">
        <v>56</v>
      </c>
      <c r="B11" s="184" t="s">
        <v>57</v>
      </c>
      <c r="C11" s="419">
        <v>190</v>
      </c>
      <c r="D11" s="419">
        <v>0</v>
      </c>
      <c r="E11" s="419">
        <v>0</v>
      </c>
      <c r="F11" s="419">
        <v>0</v>
      </c>
      <c r="G11" s="419">
        <v>0</v>
      </c>
      <c r="H11" s="419">
        <v>150</v>
      </c>
      <c r="I11" s="419">
        <v>150</v>
      </c>
      <c r="J11" s="419">
        <v>0</v>
      </c>
      <c r="K11" s="419">
        <v>0</v>
      </c>
      <c r="L11" s="419">
        <v>0</v>
      </c>
      <c r="M11" s="217">
        <v>0</v>
      </c>
    </row>
    <row r="12" spans="1:13" hidden="1">
      <c r="A12" s="183" t="s">
        <v>6</v>
      </c>
      <c r="B12" s="184" t="s">
        <v>7</v>
      </c>
      <c r="C12" s="419">
        <v>0</v>
      </c>
      <c r="D12" s="419">
        <v>0</v>
      </c>
      <c r="E12" s="419">
        <v>0</v>
      </c>
      <c r="F12" s="419">
        <v>0</v>
      </c>
      <c r="G12" s="419">
        <v>0</v>
      </c>
      <c r="H12" s="419">
        <v>300</v>
      </c>
      <c r="I12" s="419">
        <v>0</v>
      </c>
      <c r="J12" s="419">
        <v>0</v>
      </c>
      <c r="K12" s="419">
        <v>0</v>
      </c>
      <c r="L12" s="419">
        <v>0</v>
      </c>
      <c r="M12" s="217">
        <v>0</v>
      </c>
    </row>
    <row r="13" spans="1:13" hidden="1">
      <c r="A13" s="183" t="s">
        <v>17</v>
      </c>
      <c r="B13" s="184" t="s">
        <v>18</v>
      </c>
      <c r="C13" s="419">
        <v>2950</v>
      </c>
      <c r="D13" s="419">
        <v>0</v>
      </c>
      <c r="E13" s="419">
        <v>0</v>
      </c>
      <c r="F13" s="419">
        <v>0</v>
      </c>
      <c r="G13" s="419">
        <v>0</v>
      </c>
      <c r="H13" s="419">
        <v>0</v>
      </c>
      <c r="I13" s="419">
        <v>340</v>
      </c>
      <c r="J13" s="419">
        <v>2260</v>
      </c>
      <c r="K13" s="419">
        <v>0</v>
      </c>
      <c r="L13" s="419">
        <v>0</v>
      </c>
      <c r="M13" s="217">
        <v>0</v>
      </c>
    </row>
    <row r="14" spans="1:13" hidden="1">
      <c r="A14" s="183" t="s">
        <v>19</v>
      </c>
      <c r="B14" s="184" t="s">
        <v>20</v>
      </c>
      <c r="C14" s="419">
        <v>0</v>
      </c>
      <c r="D14" s="419">
        <v>0</v>
      </c>
      <c r="E14" s="419">
        <v>0</v>
      </c>
      <c r="F14" s="419">
        <v>0</v>
      </c>
      <c r="G14" s="419">
        <v>0</v>
      </c>
      <c r="H14" s="419">
        <v>1737</v>
      </c>
      <c r="I14" s="419">
        <v>1830</v>
      </c>
      <c r="J14" s="419">
        <v>0</v>
      </c>
      <c r="K14" s="419">
        <v>0</v>
      </c>
      <c r="L14" s="419">
        <v>0</v>
      </c>
      <c r="M14" s="217">
        <v>0</v>
      </c>
    </row>
    <row r="15" spans="1:13" hidden="1">
      <c r="A15" s="183" t="s">
        <v>325</v>
      </c>
      <c r="B15" s="184" t="s">
        <v>20</v>
      </c>
      <c r="C15" s="419">
        <v>0</v>
      </c>
      <c r="D15" s="419">
        <v>0</v>
      </c>
      <c r="E15" s="419">
        <v>0</v>
      </c>
      <c r="F15" s="419">
        <v>0</v>
      </c>
      <c r="G15" s="419">
        <v>0</v>
      </c>
      <c r="H15" s="419">
        <v>0</v>
      </c>
      <c r="I15" s="419">
        <v>0</v>
      </c>
      <c r="J15" s="419">
        <v>0</v>
      </c>
      <c r="K15" s="419">
        <v>0</v>
      </c>
      <c r="L15" s="419">
        <v>0</v>
      </c>
      <c r="M15" s="217">
        <v>0</v>
      </c>
    </row>
    <row r="16" spans="1:13" hidden="1">
      <c r="A16" s="183" t="s">
        <v>326</v>
      </c>
      <c r="B16" s="184" t="s">
        <v>327</v>
      </c>
      <c r="C16" s="419">
        <v>0</v>
      </c>
      <c r="D16" s="419">
        <v>0</v>
      </c>
      <c r="E16" s="419">
        <v>0</v>
      </c>
      <c r="F16" s="419">
        <v>0</v>
      </c>
      <c r="G16" s="419">
        <v>0</v>
      </c>
      <c r="H16" s="419">
        <v>0</v>
      </c>
      <c r="I16" s="419">
        <v>0</v>
      </c>
      <c r="J16" s="419">
        <v>0</v>
      </c>
      <c r="K16" s="419">
        <v>0</v>
      </c>
      <c r="L16" s="419">
        <v>0</v>
      </c>
      <c r="M16" s="217">
        <v>0</v>
      </c>
    </row>
    <row r="17" spans="1:13" hidden="1">
      <c r="A17" s="183" t="s">
        <v>328</v>
      </c>
      <c r="B17" s="184" t="s">
        <v>329</v>
      </c>
      <c r="C17" s="419">
        <v>0</v>
      </c>
      <c r="D17" s="419">
        <v>0</v>
      </c>
      <c r="E17" s="419">
        <v>0</v>
      </c>
      <c r="F17" s="419">
        <v>0</v>
      </c>
      <c r="G17" s="419">
        <v>0</v>
      </c>
      <c r="H17" s="419">
        <v>0</v>
      </c>
      <c r="I17" s="419">
        <v>0</v>
      </c>
      <c r="J17" s="419">
        <v>0</v>
      </c>
      <c r="K17" s="419">
        <v>0</v>
      </c>
      <c r="L17" s="419">
        <v>0</v>
      </c>
      <c r="M17" s="217">
        <v>0</v>
      </c>
    </row>
    <row r="18" spans="1:13" hidden="1">
      <c r="A18" s="183" t="s">
        <v>330</v>
      </c>
      <c r="B18" s="184" t="s">
        <v>331</v>
      </c>
      <c r="C18" s="419">
        <v>0</v>
      </c>
      <c r="D18" s="419">
        <v>0</v>
      </c>
      <c r="E18" s="419">
        <v>0</v>
      </c>
      <c r="F18" s="419">
        <v>0</v>
      </c>
      <c r="G18" s="419">
        <v>0</v>
      </c>
      <c r="H18" s="419">
        <v>0</v>
      </c>
      <c r="I18" s="419">
        <v>0</v>
      </c>
      <c r="J18" s="419">
        <v>0</v>
      </c>
      <c r="K18" s="419">
        <v>0</v>
      </c>
      <c r="L18" s="419">
        <v>0</v>
      </c>
      <c r="M18" s="217">
        <v>0</v>
      </c>
    </row>
    <row r="19" spans="1:13" hidden="1">
      <c r="A19" s="183" t="s">
        <v>332</v>
      </c>
      <c r="B19" s="184" t="s">
        <v>333</v>
      </c>
      <c r="C19" s="419">
        <v>0</v>
      </c>
      <c r="D19" s="419">
        <v>0</v>
      </c>
      <c r="E19" s="419">
        <v>0</v>
      </c>
      <c r="F19" s="419">
        <v>0</v>
      </c>
      <c r="G19" s="419">
        <v>0</v>
      </c>
      <c r="H19" s="419">
        <v>0</v>
      </c>
      <c r="I19" s="419">
        <v>0</v>
      </c>
      <c r="J19" s="419">
        <v>0</v>
      </c>
      <c r="K19" s="419">
        <v>0</v>
      </c>
      <c r="L19" s="419">
        <v>0</v>
      </c>
      <c r="M19" s="217">
        <v>0</v>
      </c>
    </row>
    <row r="20" spans="1:13" hidden="1">
      <c r="A20" s="183" t="s">
        <v>334</v>
      </c>
      <c r="B20" s="184" t="s">
        <v>335</v>
      </c>
      <c r="C20" s="419">
        <v>0</v>
      </c>
      <c r="D20" s="419">
        <v>0</v>
      </c>
      <c r="E20" s="419">
        <v>0</v>
      </c>
      <c r="F20" s="419">
        <v>0</v>
      </c>
      <c r="G20" s="419">
        <v>0</v>
      </c>
      <c r="H20" s="419">
        <v>0</v>
      </c>
      <c r="I20" s="419">
        <v>0</v>
      </c>
      <c r="J20" s="419">
        <v>0</v>
      </c>
      <c r="K20" s="419">
        <v>0</v>
      </c>
      <c r="L20" s="419">
        <v>0</v>
      </c>
      <c r="M20" s="217">
        <v>0</v>
      </c>
    </row>
    <row r="21" spans="1:13" hidden="1">
      <c r="A21" s="183" t="s">
        <v>336</v>
      </c>
      <c r="B21" s="184" t="s">
        <v>337</v>
      </c>
      <c r="C21" s="419">
        <v>0</v>
      </c>
      <c r="D21" s="419">
        <v>0</v>
      </c>
      <c r="E21" s="419">
        <v>0</v>
      </c>
      <c r="F21" s="419">
        <v>0</v>
      </c>
      <c r="G21" s="419">
        <v>0</v>
      </c>
      <c r="H21" s="419">
        <v>0</v>
      </c>
      <c r="I21" s="419">
        <v>0</v>
      </c>
      <c r="J21" s="419">
        <v>0</v>
      </c>
      <c r="K21" s="419">
        <v>0</v>
      </c>
      <c r="L21" s="419">
        <v>0</v>
      </c>
      <c r="M21" s="217">
        <v>0</v>
      </c>
    </row>
    <row r="22" spans="1:13" hidden="1">
      <c r="A22" s="183" t="s">
        <v>338</v>
      </c>
      <c r="B22" s="184" t="s">
        <v>339</v>
      </c>
      <c r="C22" s="419">
        <v>0</v>
      </c>
      <c r="D22" s="419">
        <v>0</v>
      </c>
      <c r="E22" s="419">
        <v>0</v>
      </c>
      <c r="F22" s="419">
        <v>0</v>
      </c>
      <c r="G22" s="419">
        <v>0</v>
      </c>
      <c r="H22" s="419">
        <v>0</v>
      </c>
      <c r="I22" s="419">
        <v>0</v>
      </c>
      <c r="J22" s="419">
        <v>0</v>
      </c>
      <c r="K22" s="419">
        <v>0</v>
      </c>
      <c r="L22" s="419">
        <v>0</v>
      </c>
      <c r="M22" s="217">
        <v>0</v>
      </c>
    </row>
    <row r="23" spans="1:13" hidden="1">
      <c r="A23" s="183" t="s">
        <v>54</v>
      </c>
      <c r="B23" s="184" t="s">
        <v>55</v>
      </c>
      <c r="C23" s="419">
        <v>190</v>
      </c>
      <c r="D23" s="419">
        <v>0</v>
      </c>
      <c r="E23" s="419">
        <v>0</v>
      </c>
      <c r="F23" s="419">
        <v>0</v>
      </c>
      <c r="G23" s="419">
        <v>0</v>
      </c>
      <c r="H23" s="419">
        <v>150</v>
      </c>
      <c r="I23" s="419">
        <v>150</v>
      </c>
      <c r="J23" s="419">
        <v>0</v>
      </c>
      <c r="K23" s="419">
        <v>0</v>
      </c>
      <c r="L23" s="419">
        <v>0</v>
      </c>
      <c r="M23" s="217">
        <v>0</v>
      </c>
    </row>
    <row r="24" spans="1:13" hidden="1">
      <c r="A24" s="183" t="s">
        <v>154</v>
      </c>
      <c r="B24" s="184" t="s">
        <v>155</v>
      </c>
      <c r="C24" s="419">
        <v>0</v>
      </c>
      <c r="D24" s="419">
        <v>0</v>
      </c>
      <c r="E24" s="419">
        <v>0</v>
      </c>
      <c r="F24" s="419">
        <v>0</v>
      </c>
      <c r="G24" s="419">
        <v>0</v>
      </c>
      <c r="H24" s="419">
        <v>300</v>
      </c>
      <c r="I24" s="419">
        <v>0</v>
      </c>
      <c r="J24" s="419">
        <v>0</v>
      </c>
      <c r="K24" s="419">
        <v>0</v>
      </c>
      <c r="L24" s="419">
        <v>0</v>
      </c>
      <c r="M24" s="217">
        <v>0</v>
      </c>
    </row>
    <row r="25" spans="1:13" hidden="1">
      <c r="A25" s="183" t="s">
        <v>340</v>
      </c>
      <c r="B25" s="184" t="s">
        <v>341</v>
      </c>
      <c r="C25" s="419">
        <v>0</v>
      </c>
      <c r="D25" s="419">
        <v>0</v>
      </c>
      <c r="E25" s="419">
        <v>0</v>
      </c>
      <c r="F25" s="419">
        <v>0</v>
      </c>
      <c r="G25" s="419">
        <v>0</v>
      </c>
      <c r="H25" s="419">
        <v>0</v>
      </c>
      <c r="I25" s="419">
        <v>0</v>
      </c>
      <c r="J25" s="419">
        <v>0</v>
      </c>
      <c r="K25" s="419">
        <v>0</v>
      </c>
      <c r="L25" s="419">
        <v>0</v>
      </c>
      <c r="M25" s="217">
        <v>0</v>
      </c>
    </row>
    <row r="26" spans="1:13" hidden="1">
      <c r="A26" s="183" t="s">
        <v>342</v>
      </c>
      <c r="B26" s="184" t="s">
        <v>343</v>
      </c>
      <c r="C26" s="419">
        <v>0</v>
      </c>
      <c r="D26" s="419">
        <v>0</v>
      </c>
      <c r="E26" s="419">
        <v>0</v>
      </c>
      <c r="F26" s="419">
        <v>0</v>
      </c>
      <c r="G26" s="419">
        <v>0</v>
      </c>
      <c r="H26" s="419">
        <v>0</v>
      </c>
      <c r="I26" s="419">
        <v>0</v>
      </c>
      <c r="J26" s="419">
        <v>0</v>
      </c>
      <c r="K26" s="419">
        <v>0</v>
      </c>
      <c r="L26" s="419">
        <v>0</v>
      </c>
      <c r="M26" s="217">
        <v>0</v>
      </c>
    </row>
    <row r="27" spans="1:13" hidden="1">
      <c r="A27" s="183" t="s">
        <v>252</v>
      </c>
      <c r="B27" s="184" t="s">
        <v>344</v>
      </c>
      <c r="C27" s="419">
        <v>0</v>
      </c>
      <c r="D27" s="419">
        <v>0</v>
      </c>
      <c r="E27" s="419">
        <v>0</v>
      </c>
      <c r="F27" s="419">
        <v>0</v>
      </c>
      <c r="G27" s="419">
        <v>0</v>
      </c>
      <c r="H27" s="419">
        <v>0</v>
      </c>
      <c r="I27" s="419">
        <v>0</v>
      </c>
      <c r="J27" s="419">
        <v>0</v>
      </c>
      <c r="K27" s="419">
        <v>0</v>
      </c>
      <c r="L27" s="419">
        <v>0</v>
      </c>
      <c r="M27" s="217">
        <v>0</v>
      </c>
    </row>
    <row r="28" spans="1:13" hidden="1">
      <c r="A28" s="183" t="s">
        <v>345</v>
      </c>
      <c r="B28" s="184" t="s">
        <v>346</v>
      </c>
      <c r="C28" s="419">
        <v>0</v>
      </c>
      <c r="D28" s="419">
        <v>0</v>
      </c>
      <c r="E28" s="419">
        <v>0</v>
      </c>
      <c r="F28" s="419">
        <v>0</v>
      </c>
      <c r="G28" s="419">
        <v>0</v>
      </c>
      <c r="H28" s="419">
        <v>0</v>
      </c>
      <c r="I28" s="419">
        <v>0</v>
      </c>
      <c r="J28" s="419">
        <v>0</v>
      </c>
      <c r="K28" s="419">
        <v>0</v>
      </c>
      <c r="L28" s="419">
        <v>0</v>
      </c>
      <c r="M28" s="217">
        <v>0</v>
      </c>
    </row>
    <row r="29" spans="1:13">
      <c r="A29" s="183" t="s">
        <v>347</v>
      </c>
      <c r="B29" s="184" t="s">
        <v>348</v>
      </c>
      <c r="C29" s="419">
        <v>0</v>
      </c>
      <c r="D29" s="419">
        <v>0</v>
      </c>
      <c r="E29" s="419">
        <v>0</v>
      </c>
      <c r="F29" s="419">
        <v>0</v>
      </c>
      <c r="G29" s="419">
        <v>0</v>
      </c>
      <c r="H29" s="419">
        <v>0</v>
      </c>
      <c r="I29" s="419">
        <v>0</v>
      </c>
      <c r="J29" s="419">
        <v>0</v>
      </c>
      <c r="K29" s="419">
        <v>0</v>
      </c>
      <c r="L29" s="419">
        <v>0</v>
      </c>
      <c r="M29" s="217">
        <v>0</v>
      </c>
    </row>
    <row r="30" spans="1:13" hidden="1">
      <c r="A30" s="183" t="s">
        <v>349</v>
      </c>
      <c r="B30" s="184" t="s">
        <v>12</v>
      </c>
      <c r="C30" s="419">
        <v>0</v>
      </c>
      <c r="D30" s="419">
        <v>0</v>
      </c>
      <c r="E30" s="419">
        <v>0</v>
      </c>
      <c r="F30" s="419">
        <v>0</v>
      </c>
      <c r="G30" s="419">
        <v>0</v>
      </c>
      <c r="H30" s="419">
        <v>0</v>
      </c>
      <c r="I30" s="419">
        <v>0</v>
      </c>
      <c r="J30" s="419">
        <v>0</v>
      </c>
      <c r="K30" s="419">
        <v>0</v>
      </c>
      <c r="L30" s="419">
        <v>0</v>
      </c>
      <c r="M30" s="217">
        <v>0</v>
      </c>
    </row>
    <row r="31" spans="1:13">
      <c r="A31" s="183" t="s">
        <v>350</v>
      </c>
      <c r="B31" s="184" t="s">
        <v>9</v>
      </c>
      <c r="C31" s="419">
        <v>0</v>
      </c>
      <c r="D31" s="419">
        <v>0</v>
      </c>
      <c r="E31" s="419">
        <v>0</v>
      </c>
      <c r="F31" s="419">
        <v>0</v>
      </c>
      <c r="G31" s="419">
        <v>0</v>
      </c>
      <c r="H31" s="419">
        <v>0</v>
      </c>
      <c r="I31" s="419">
        <v>150</v>
      </c>
      <c r="J31" s="419">
        <v>0</v>
      </c>
      <c r="K31" s="419">
        <v>0</v>
      </c>
      <c r="L31" s="419">
        <v>0</v>
      </c>
      <c r="M31" s="217">
        <v>0</v>
      </c>
    </row>
    <row r="32" spans="1:13">
      <c r="A32" s="183" t="s">
        <v>21</v>
      </c>
      <c r="B32" s="184" t="s">
        <v>9</v>
      </c>
      <c r="C32" s="419">
        <v>0</v>
      </c>
      <c r="D32" s="419">
        <v>0</v>
      </c>
      <c r="E32" s="419">
        <v>0</v>
      </c>
      <c r="F32" s="419">
        <v>0</v>
      </c>
      <c r="G32" s="419">
        <v>0</v>
      </c>
      <c r="H32" s="419">
        <v>0</v>
      </c>
      <c r="I32" s="419">
        <v>0</v>
      </c>
      <c r="J32" s="419">
        <v>0</v>
      </c>
      <c r="K32" s="419">
        <v>0</v>
      </c>
      <c r="L32" s="419">
        <v>0</v>
      </c>
      <c r="M32" s="217">
        <v>0</v>
      </c>
    </row>
    <row r="33" spans="1:13">
      <c r="A33" s="183" t="s">
        <v>351</v>
      </c>
      <c r="B33" s="184" t="s">
        <v>9</v>
      </c>
      <c r="C33" s="419">
        <v>0</v>
      </c>
      <c r="D33" s="419">
        <v>0</v>
      </c>
      <c r="E33" s="419">
        <v>0</v>
      </c>
      <c r="F33" s="419">
        <v>0</v>
      </c>
      <c r="G33" s="419">
        <v>0</v>
      </c>
      <c r="H33" s="419">
        <v>0</v>
      </c>
      <c r="I33" s="419">
        <v>0</v>
      </c>
      <c r="J33" s="419">
        <v>0</v>
      </c>
      <c r="K33" s="419">
        <v>0</v>
      </c>
      <c r="L33" s="419">
        <v>0</v>
      </c>
      <c r="M33" s="217">
        <v>0</v>
      </c>
    </row>
    <row r="34" spans="1:13">
      <c r="A34" s="183" t="s">
        <v>22</v>
      </c>
      <c r="B34" s="184" t="s">
        <v>9</v>
      </c>
      <c r="C34" s="419">
        <v>0</v>
      </c>
      <c r="D34" s="419">
        <v>0</v>
      </c>
      <c r="E34" s="419">
        <v>0</v>
      </c>
      <c r="F34" s="419">
        <v>0</v>
      </c>
      <c r="G34" s="419">
        <v>0</v>
      </c>
      <c r="H34" s="419">
        <v>0</v>
      </c>
      <c r="I34" s="419">
        <v>0</v>
      </c>
      <c r="J34" s="419">
        <v>200</v>
      </c>
      <c r="K34" s="419">
        <v>0</v>
      </c>
      <c r="L34" s="419">
        <v>0</v>
      </c>
      <c r="M34" s="217">
        <v>0</v>
      </c>
    </row>
    <row r="35" spans="1:13">
      <c r="A35" s="183" t="s">
        <v>158</v>
      </c>
      <c r="B35" s="184" t="s">
        <v>9</v>
      </c>
      <c r="C35" s="419">
        <v>0</v>
      </c>
      <c r="D35" s="419">
        <v>0</v>
      </c>
      <c r="E35" s="419">
        <v>0</v>
      </c>
      <c r="F35" s="419">
        <v>0</v>
      </c>
      <c r="G35" s="419">
        <v>0</v>
      </c>
      <c r="H35" s="419">
        <v>0</v>
      </c>
      <c r="I35" s="419">
        <v>0</v>
      </c>
      <c r="J35" s="419">
        <v>0</v>
      </c>
      <c r="K35" s="419">
        <v>0</v>
      </c>
      <c r="L35" s="419">
        <v>0</v>
      </c>
      <c r="M35" s="217">
        <v>0</v>
      </c>
    </row>
    <row r="36" spans="1:13">
      <c r="A36" s="183" t="s">
        <v>8</v>
      </c>
      <c r="B36" s="184" t="s">
        <v>9</v>
      </c>
      <c r="C36" s="419">
        <v>1413</v>
      </c>
      <c r="D36" s="419">
        <v>0</v>
      </c>
      <c r="E36" s="419">
        <v>0</v>
      </c>
      <c r="F36" s="419">
        <v>0</v>
      </c>
      <c r="G36" s="419">
        <v>0</v>
      </c>
      <c r="H36" s="419">
        <v>0</v>
      </c>
      <c r="I36" s="419">
        <v>300</v>
      </c>
      <c r="J36" s="419">
        <v>200</v>
      </c>
      <c r="K36" s="419">
        <v>0</v>
      </c>
      <c r="L36" s="419">
        <v>0</v>
      </c>
      <c r="M36" s="217">
        <v>0</v>
      </c>
    </row>
    <row r="37" spans="1:13">
      <c r="A37" s="183" t="s">
        <v>352</v>
      </c>
      <c r="B37" s="184" t="s">
        <v>9</v>
      </c>
      <c r="C37" s="419">
        <v>0</v>
      </c>
      <c r="D37" s="419">
        <v>0</v>
      </c>
      <c r="E37" s="419">
        <v>0</v>
      </c>
      <c r="F37" s="419">
        <v>0</v>
      </c>
      <c r="G37" s="419">
        <v>0</v>
      </c>
      <c r="H37" s="419">
        <v>0</v>
      </c>
      <c r="I37" s="419">
        <v>0</v>
      </c>
      <c r="J37" s="419">
        <v>0</v>
      </c>
      <c r="K37" s="419">
        <v>0</v>
      </c>
      <c r="L37" s="419">
        <v>0</v>
      </c>
      <c r="M37" s="217">
        <v>0</v>
      </c>
    </row>
    <row r="38" spans="1:13">
      <c r="A38" s="183" t="s">
        <v>353</v>
      </c>
      <c r="B38" s="184" t="s">
        <v>12</v>
      </c>
      <c r="C38" s="419">
        <v>0</v>
      </c>
      <c r="D38" s="419">
        <v>0</v>
      </c>
      <c r="E38" s="419">
        <v>0</v>
      </c>
      <c r="F38" s="419">
        <v>0</v>
      </c>
      <c r="G38" s="419">
        <v>0</v>
      </c>
      <c r="H38" s="419">
        <v>0</v>
      </c>
      <c r="I38" s="419">
        <v>0</v>
      </c>
      <c r="J38" s="419">
        <v>0</v>
      </c>
      <c r="K38" s="419">
        <v>0</v>
      </c>
      <c r="L38" s="419">
        <v>0</v>
      </c>
      <c r="M38" s="217">
        <v>0</v>
      </c>
    </row>
    <row r="39" spans="1:13">
      <c r="A39" s="183" t="s">
        <v>354</v>
      </c>
      <c r="B39" s="184" t="s">
        <v>12</v>
      </c>
      <c r="C39" s="419">
        <v>0</v>
      </c>
      <c r="D39" s="419">
        <v>0</v>
      </c>
      <c r="E39" s="419">
        <v>0</v>
      </c>
      <c r="F39" s="419">
        <v>0</v>
      </c>
      <c r="G39" s="419">
        <v>0</v>
      </c>
      <c r="H39" s="419">
        <v>0</v>
      </c>
      <c r="I39" s="419">
        <v>0</v>
      </c>
      <c r="J39" s="419">
        <v>0</v>
      </c>
      <c r="K39" s="419">
        <v>0</v>
      </c>
      <c r="L39" s="419">
        <v>0</v>
      </c>
      <c r="M39" s="217">
        <v>0</v>
      </c>
    </row>
    <row r="40" spans="1:13">
      <c r="A40" s="183" t="s">
        <v>355</v>
      </c>
      <c r="B40" s="184" t="s">
        <v>9</v>
      </c>
      <c r="C40" s="419">
        <v>0</v>
      </c>
      <c r="D40" s="419">
        <v>0</v>
      </c>
      <c r="E40" s="419">
        <v>0</v>
      </c>
      <c r="F40" s="419">
        <v>0</v>
      </c>
      <c r="G40" s="419">
        <v>0</v>
      </c>
      <c r="H40" s="419">
        <v>0</v>
      </c>
      <c r="I40" s="419">
        <v>0</v>
      </c>
      <c r="J40" s="419">
        <v>0</v>
      </c>
      <c r="K40" s="419">
        <v>0</v>
      </c>
      <c r="L40" s="419">
        <v>0</v>
      </c>
      <c r="M40" s="217">
        <v>0</v>
      </c>
    </row>
    <row r="41" spans="1:13">
      <c r="A41" s="183" t="s">
        <v>356</v>
      </c>
      <c r="B41" s="184" t="s">
        <v>9</v>
      </c>
      <c r="C41" s="419">
        <v>0</v>
      </c>
      <c r="D41" s="419">
        <v>0</v>
      </c>
      <c r="E41" s="419">
        <v>0</v>
      </c>
      <c r="F41" s="419">
        <v>0</v>
      </c>
      <c r="G41" s="419">
        <v>0</v>
      </c>
      <c r="H41" s="419">
        <v>0</v>
      </c>
      <c r="I41" s="419">
        <v>0</v>
      </c>
      <c r="J41" s="419">
        <v>0</v>
      </c>
      <c r="K41" s="419">
        <v>0</v>
      </c>
      <c r="L41" s="419">
        <v>0</v>
      </c>
      <c r="M41" s="217">
        <v>0</v>
      </c>
    </row>
    <row r="42" spans="1:13">
      <c r="A42" s="183" t="s">
        <v>11</v>
      </c>
      <c r="B42" s="184" t="s">
        <v>12</v>
      </c>
      <c r="C42" s="419">
        <v>525</v>
      </c>
      <c r="D42" s="419">
        <v>0</v>
      </c>
      <c r="E42" s="419">
        <v>0</v>
      </c>
      <c r="F42" s="419">
        <v>0</v>
      </c>
      <c r="G42" s="419">
        <v>0</v>
      </c>
      <c r="H42" s="419">
        <v>300</v>
      </c>
      <c r="I42" s="419">
        <v>1050</v>
      </c>
      <c r="J42" s="419">
        <v>650</v>
      </c>
      <c r="K42" s="419">
        <v>0</v>
      </c>
      <c r="L42" s="419">
        <v>0</v>
      </c>
      <c r="M42" s="217">
        <v>0</v>
      </c>
    </row>
    <row r="43" spans="1:13">
      <c r="A43" s="183" t="s">
        <v>10</v>
      </c>
      <c r="B43" s="184" t="s">
        <v>9</v>
      </c>
      <c r="C43" s="419">
        <v>0</v>
      </c>
      <c r="D43" s="419">
        <v>0</v>
      </c>
      <c r="E43" s="419">
        <v>0</v>
      </c>
      <c r="F43" s="419">
        <v>0</v>
      </c>
      <c r="G43" s="419">
        <v>0</v>
      </c>
      <c r="H43" s="419">
        <v>0</v>
      </c>
      <c r="I43" s="419">
        <v>100</v>
      </c>
      <c r="J43" s="419">
        <v>0</v>
      </c>
      <c r="K43" s="419">
        <v>0</v>
      </c>
      <c r="L43" s="419">
        <v>0</v>
      </c>
      <c r="M43" s="217">
        <v>0</v>
      </c>
    </row>
    <row r="44" spans="1:13" hidden="1">
      <c r="A44" s="183" t="s">
        <v>357</v>
      </c>
      <c r="B44" s="184" t="s">
        <v>358</v>
      </c>
      <c r="C44" s="419">
        <v>0</v>
      </c>
      <c r="D44" s="419">
        <v>0</v>
      </c>
      <c r="E44" s="419">
        <v>0</v>
      </c>
      <c r="F44" s="419">
        <v>0</v>
      </c>
      <c r="G44" s="419">
        <v>0</v>
      </c>
      <c r="H44" s="419">
        <v>0</v>
      </c>
      <c r="I44" s="419">
        <v>0</v>
      </c>
      <c r="J44" s="419">
        <v>0</v>
      </c>
      <c r="K44" s="419">
        <v>0</v>
      </c>
      <c r="L44" s="419">
        <v>0</v>
      </c>
      <c r="M44" s="217">
        <v>0</v>
      </c>
    </row>
    <row r="45" spans="1:13">
      <c r="A45" s="183" t="s">
        <v>359</v>
      </c>
      <c r="B45" s="184" t="s">
        <v>360</v>
      </c>
      <c r="C45" s="419">
        <v>0</v>
      </c>
      <c r="D45" s="419">
        <v>0</v>
      </c>
      <c r="E45" s="419">
        <v>0</v>
      </c>
      <c r="F45" s="419">
        <v>0</v>
      </c>
      <c r="G45" s="419">
        <v>0</v>
      </c>
      <c r="H45" s="419">
        <v>0</v>
      </c>
      <c r="I45" s="419">
        <v>0</v>
      </c>
      <c r="J45" s="419">
        <v>0</v>
      </c>
      <c r="K45" s="419">
        <v>0</v>
      </c>
      <c r="L45" s="419">
        <v>0</v>
      </c>
      <c r="M45" s="217">
        <v>0</v>
      </c>
    </row>
    <row r="46" spans="1:13" hidden="1">
      <c r="A46" s="183" t="s">
        <v>361</v>
      </c>
      <c r="B46" s="184" t="s">
        <v>362</v>
      </c>
      <c r="C46" s="419">
        <v>0</v>
      </c>
      <c r="D46" s="419">
        <v>0</v>
      </c>
      <c r="E46" s="419">
        <v>0</v>
      </c>
      <c r="F46" s="419">
        <v>0</v>
      </c>
      <c r="G46" s="419">
        <v>0</v>
      </c>
      <c r="H46" s="419">
        <v>0</v>
      </c>
      <c r="I46" s="419">
        <v>0</v>
      </c>
      <c r="J46" s="419">
        <v>0</v>
      </c>
      <c r="K46" s="419">
        <v>0</v>
      </c>
      <c r="L46" s="419">
        <v>0</v>
      </c>
      <c r="M46" s="217">
        <v>0</v>
      </c>
    </row>
    <row r="47" spans="1:13" hidden="1">
      <c r="C47" s="419">
        <v>0</v>
      </c>
      <c r="D47" s="419">
        <v>0</v>
      </c>
      <c r="E47" s="419">
        <v>0</v>
      </c>
      <c r="F47" s="419">
        <v>0</v>
      </c>
      <c r="G47" s="419">
        <v>0</v>
      </c>
      <c r="H47" s="419">
        <v>0</v>
      </c>
      <c r="I47" s="419">
        <v>0</v>
      </c>
      <c r="J47" s="419">
        <v>0</v>
      </c>
      <c r="K47" s="419">
        <v>0</v>
      </c>
      <c r="L47" s="419">
        <v>0</v>
      </c>
      <c r="M47" s="217">
        <v>0</v>
      </c>
    </row>
    <row r="48" spans="1:13" hidden="1">
      <c r="C48" s="419">
        <v>0</v>
      </c>
      <c r="D48" s="419">
        <v>0</v>
      </c>
      <c r="E48" s="419">
        <v>0</v>
      </c>
      <c r="F48" s="419">
        <v>0</v>
      </c>
      <c r="G48" s="419">
        <v>0</v>
      </c>
      <c r="H48" s="419">
        <v>0</v>
      </c>
      <c r="I48" s="419">
        <v>700</v>
      </c>
      <c r="J48" s="419">
        <v>0</v>
      </c>
      <c r="K48" s="419">
        <v>0</v>
      </c>
      <c r="L48" s="419">
        <v>0</v>
      </c>
    </row>
    <row r="49" spans="3:12">
      <c r="C49" s="420"/>
      <c r="D49" s="420"/>
      <c r="E49" s="420"/>
      <c r="F49" s="420"/>
      <c r="G49" s="420"/>
      <c r="H49" s="420"/>
      <c r="I49" s="420"/>
      <c r="J49" s="420"/>
      <c r="K49" s="420"/>
      <c r="L49" s="420"/>
    </row>
    <row r="50" spans="3:12">
      <c r="C50" s="420"/>
      <c r="D50" s="420"/>
      <c r="E50" s="420"/>
      <c r="F50" s="420"/>
      <c r="G50" s="420"/>
      <c r="H50" s="420"/>
      <c r="I50" s="420"/>
      <c r="J50" s="420"/>
      <c r="K50" s="420"/>
      <c r="L50" s="420"/>
    </row>
  </sheetData>
  <autoFilter ref="A3:M48">
    <filterColumn colId="0">
      <filters>
        <filter val="DJ97-02597A"/>
        <filter val="DJ97-02597B"/>
        <filter val="DJ97-02597C"/>
        <filter val="DJ97-02597D"/>
        <filter val="DJ97-02597E"/>
        <filter val="DJ97-02597F"/>
        <filter val="DJ97-02597G"/>
        <filter val="DJ97-02597H"/>
        <filter val="DJ97-02597K"/>
        <filter val="DJ97-02597M"/>
        <filter val="DJ97-02597N"/>
        <filter val="DJ97-02597P"/>
        <filter val="DJ97-02597Q"/>
        <filter val="DJ97-02597R"/>
        <filter val="DJ97-02597S"/>
      </filters>
    </filterColumn>
  </autoFilter>
  <mergeCells count="1">
    <mergeCell ref="C1:M1"/>
  </mergeCells>
  <conditionalFormatting sqref="A4:A46">
    <cfRule type="duplicateValues" dxfId="94" priority="19"/>
  </conditionalFormatting>
  <conditionalFormatting sqref="M4:M47">
    <cfRule type="cellIs" dxfId="93" priority="6" operator="lessThan">
      <formula>0</formula>
    </cfRule>
  </conditionalFormatting>
  <conditionalFormatting sqref="M4:M47">
    <cfRule type="cellIs" dxfId="92" priority="5" operator="lessThan">
      <formula>-1</formula>
    </cfRule>
  </conditionalFormatting>
  <conditionalFormatting sqref="C4:L48">
    <cfRule type="cellIs" dxfId="91" priority="2" operator="lessThan">
      <formula>0</formula>
    </cfRule>
  </conditionalFormatting>
  <conditionalFormatting sqref="C4:L48">
    <cfRule type="cellIs" dxfId="90" priority="1" operator="lessThan">
      <formula>-1</formula>
    </cfRule>
  </conditionalFormatting>
  <pageMargins left="0.7" right="0.7" top="0.75" bottom="0.75" header="0.3" footer="0.3"/>
  <pageSetup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BJ146"/>
  <sheetViews>
    <sheetView showGridLines="0" tabSelected="1" zoomScaleNormal="100" workbookViewId="0">
      <pane xSplit="5" ySplit="6" topLeftCell="Z19" activePane="bottomRight" state="frozen"/>
      <selection pane="topRight" activeCell="E1" sqref="E1"/>
      <selection pane="bottomLeft" activeCell="A7" sqref="A7"/>
      <selection pane="bottomRight" activeCell="A32" sqref="A32:XFD32"/>
    </sheetView>
  </sheetViews>
  <sheetFormatPr defaultColWidth="9.140625" defaultRowHeight="12.75" outlineLevelCol="1"/>
  <cols>
    <col min="1" max="1" width="8.5703125" style="190" customWidth="1"/>
    <col min="2" max="2" width="13" style="191" bestFit="1" customWidth="1"/>
    <col min="3" max="3" width="13" style="191" customWidth="1"/>
    <col min="4" max="4" width="37" style="191" bestFit="1" customWidth="1"/>
    <col min="5" max="5" width="21" style="191" customWidth="1"/>
    <col min="6" max="6" width="4.85546875" style="191" customWidth="1"/>
    <col min="7" max="7" width="6.42578125" style="191" customWidth="1"/>
    <col min="8" max="8" width="8.28515625" style="191" customWidth="1"/>
    <col min="9" max="9" width="10.28515625" style="191" customWidth="1"/>
    <col min="10" max="10" width="6.42578125" style="191" customWidth="1"/>
    <col min="11" max="11" width="8.42578125" style="191" customWidth="1"/>
    <col min="12" max="12" width="5.5703125" style="191" customWidth="1"/>
    <col min="13" max="13" width="12.5703125" style="191" customWidth="1"/>
    <col min="14" max="14" width="6.5703125" style="191" customWidth="1" outlineLevel="1"/>
    <col min="15" max="15" width="6.7109375" style="191" customWidth="1" outlineLevel="1"/>
    <col min="16" max="16" width="7.140625" style="191" customWidth="1"/>
    <col min="17" max="18" width="7.42578125" style="191" customWidth="1"/>
    <col min="19" max="19" width="7.140625" style="191" customWidth="1"/>
    <col min="20" max="20" width="7.7109375" style="191" customWidth="1"/>
    <col min="21" max="21" width="25.140625" style="191" bestFit="1" customWidth="1"/>
    <col min="22" max="22" width="20.7109375" style="191" customWidth="1"/>
    <col min="23" max="23" width="9.5703125" style="191" bestFit="1" customWidth="1"/>
    <col min="24" max="24" width="7.28515625" style="191" customWidth="1"/>
    <col min="25" max="25" width="7" style="191" customWidth="1"/>
    <col min="26" max="26" width="8.42578125" style="191" bestFit="1" customWidth="1"/>
    <col min="27" max="28" width="8" style="191" bestFit="1" customWidth="1"/>
    <col min="29" max="29" width="8.42578125" style="191" bestFit="1" customWidth="1"/>
    <col min="30" max="30" width="9" style="191" bestFit="1" customWidth="1"/>
    <col min="31" max="32" width="8.42578125" style="191" bestFit="1" customWidth="1"/>
    <col min="33" max="33" width="8.140625" style="191" bestFit="1" customWidth="1"/>
    <col min="34" max="35" width="8.42578125" style="191" bestFit="1" customWidth="1"/>
    <col min="36" max="36" width="8.5703125" style="191" bestFit="1" customWidth="1"/>
    <col min="37" max="37" width="8.42578125" style="191" bestFit="1" customWidth="1"/>
    <col min="38" max="38" width="10" style="191" bestFit="1" customWidth="1"/>
    <col min="39" max="39" width="8.140625" style="191" bestFit="1" customWidth="1"/>
    <col min="40" max="40" width="8.85546875" style="191" bestFit="1" customWidth="1"/>
    <col min="41" max="41" width="8.85546875" style="191" bestFit="1" customWidth="1" outlineLevel="1"/>
    <col min="42" max="51" width="7.85546875" style="191" customWidth="1" outlineLevel="1"/>
    <col min="52" max="16384" width="9.140625" style="191"/>
  </cols>
  <sheetData>
    <row r="1" spans="1:62" s="153" customFormat="1" ht="11.25" customHeight="1">
      <c r="A1" s="152"/>
      <c r="B1" s="152"/>
      <c r="C1" s="152"/>
      <c r="D1" s="152"/>
      <c r="G1" s="154"/>
      <c r="H1" s="154" t="s">
        <v>150</v>
      </c>
      <c r="I1" s="155" t="s">
        <v>149</v>
      </c>
      <c r="J1" s="439" t="s">
        <v>262</v>
      </c>
      <c r="K1" s="439" t="s">
        <v>263</v>
      </c>
      <c r="M1" s="152"/>
      <c r="N1" s="152"/>
      <c r="O1" s="152"/>
    </row>
    <row r="2" spans="1:62" s="153" customFormat="1" ht="11.25" customHeight="1">
      <c r="A2" s="156" t="s">
        <v>1078</v>
      </c>
      <c r="B2" s="157"/>
      <c r="C2" s="157"/>
      <c r="D2" s="152"/>
      <c r="G2" s="158" t="s">
        <v>264</v>
      </c>
      <c r="H2" s="152">
        <f ca="1">IFERROR(COUNTIFS($B:$B,$I$1,$G:$G,$H$2,$W:$W,"&lt;&gt;#N/A",$V:$V,"1.Requirements (필요량)"),0)</f>
        <v>7</v>
      </c>
      <c r="I2" s="152">
        <f ca="1">IFERROR(COUNTIFS($B:$B,$J$1,$G:$G,$H$2,$W:$W,"&lt;&gt;#N/A",$V:$V,"1.Requirements (필요량)"),0)</f>
        <v>1</v>
      </c>
      <c r="J2" s="440">
        <f ca="1">IFERROR(H2/(H2+H3),0)</f>
        <v>0.31818181818181818</v>
      </c>
      <c r="K2" s="440">
        <f ca="1">IFERROR(I2/(I2+I3),0)</f>
        <v>0.33333333333333331</v>
      </c>
      <c r="M2" s="152"/>
      <c r="N2" s="152"/>
      <c r="O2" s="152"/>
      <c r="P2" s="441"/>
      <c r="Q2" s="159" t="s">
        <v>1079</v>
      </c>
      <c r="AF2" s="160"/>
    </row>
    <row r="3" spans="1:62" s="153" customFormat="1" ht="11.25" customHeight="1">
      <c r="A3" s="161" t="s">
        <v>265</v>
      </c>
      <c r="B3" s="162"/>
      <c r="C3" s="162"/>
      <c r="G3" s="158" t="s">
        <v>266</v>
      </c>
      <c r="H3" s="152">
        <f>IFERROR(COUNTIFS($B:$B,$I$1,$G:$G,"D*",$V:$V,"1.Requirements (필요량)",$W:$W,"&lt;&gt;#N/A"),0)</f>
        <v>0</v>
      </c>
      <c r="I3" s="152">
        <f>IFERROR(COUNTIFS($B:$B,$J$1,$G:$G,"D*",$V:$V,"1.Requirements (필요량)",$W:$W,"&lt;&gt;#N/A"),0)</f>
        <v>0</v>
      </c>
      <c r="J3" s="440">
        <f ca="1">IFERROR(H3/(H2+H3),0)</f>
        <v>0.68181818181818177</v>
      </c>
      <c r="K3" s="440">
        <f ca="1">IFERROR(I3/(I2+I3),0)</f>
        <v>0.66666666666666663</v>
      </c>
      <c r="L3" s="163"/>
      <c r="M3" s="152"/>
      <c r="N3" s="152"/>
      <c r="O3" s="152"/>
      <c r="P3" s="442"/>
      <c r="Q3" s="159" t="s">
        <v>1080</v>
      </c>
      <c r="AK3" s="164"/>
    </row>
    <row r="4" spans="1:62" s="164" customFormat="1">
      <c r="A4" s="165" t="s">
        <v>267</v>
      </c>
      <c r="B4" s="166"/>
      <c r="C4" s="166"/>
      <c r="G4" s="154" t="s">
        <v>268</v>
      </c>
      <c r="H4" s="152">
        <f>IFERROR(COUNTIFS($B:$B,$I$1,$G:$G,"F",$W:$W,"&lt;&gt;#N/A",$V:$V,"1.Requirements (필요량)"),0)</f>
        <v>0</v>
      </c>
      <c r="I4" s="152">
        <f>IFERROR(COUNTIFS($B:$B,$J$1,$G:$G,"F",$W:$W,"&lt;&gt;#N/A",$V:$V,"1.Requirements (필요량)"),0)</f>
        <v>0</v>
      </c>
      <c r="K4" s="167"/>
      <c r="P4" s="443"/>
      <c r="Q4" s="159" t="s">
        <v>269</v>
      </c>
      <c r="X4" s="168"/>
      <c r="Y4" s="168"/>
      <c r="Z4" s="168"/>
      <c r="AB4" s="169"/>
      <c r="AC4" s="170"/>
      <c r="AD4" s="168"/>
      <c r="AE4" s="168"/>
      <c r="AF4" s="168"/>
      <c r="AI4" s="171"/>
      <c r="AJ4" s="171"/>
      <c r="AK4" s="171"/>
    </row>
    <row r="5" spans="1:62" s="153" customFormat="1" ht="21" customHeight="1">
      <c r="A5" s="436" t="s">
        <v>1081</v>
      </c>
      <c r="B5" s="436" t="s">
        <v>1082</v>
      </c>
      <c r="C5" s="436"/>
      <c r="D5" s="436" t="s">
        <v>1083</v>
      </c>
      <c r="E5" s="436" t="s">
        <v>1084</v>
      </c>
      <c r="F5" s="436" t="s">
        <v>270</v>
      </c>
      <c r="G5" s="436" t="s">
        <v>271</v>
      </c>
      <c r="H5" s="436" t="s">
        <v>271</v>
      </c>
      <c r="I5" s="436" t="s">
        <v>272</v>
      </c>
      <c r="J5" s="436" t="s">
        <v>273</v>
      </c>
      <c r="K5" s="436" t="s">
        <v>274</v>
      </c>
      <c r="L5" s="436" t="s">
        <v>275</v>
      </c>
      <c r="M5" s="485" t="s">
        <v>276</v>
      </c>
      <c r="N5" s="486"/>
      <c r="O5" s="486"/>
      <c r="P5" s="487"/>
      <c r="Q5" s="488" t="s">
        <v>277</v>
      </c>
      <c r="R5" s="489"/>
      <c r="S5" s="489"/>
      <c r="T5" s="490"/>
      <c r="U5" s="436" t="s">
        <v>1085</v>
      </c>
      <c r="V5" s="436" t="s">
        <v>278</v>
      </c>
      <c r="W5" s="421">
        <v>43598</v>
      </c>
      <c r="X5" s="421">
        <v>43599</v>
      </c>
      <c r="Y5" s="421">
        <v>43600</v>
      </c>
      <c r="Z5" s="421">
        <v>43601</v>
      </c>
      <c r="AA5" s="421">
        <v>43602</v>
      </c>
      <c r="AB5" s="421">
        <v>43603</v>
      </c>
      <c r="AC5" s="421">
        <v>43604</v>
      </c>
      <c r="AD5" s="421">
        <v>43605</v>
      </c>
      <c r="AE5" s="421">
        <v>43606</v>
      </c>
      <c r="AF5" s="421">
        <v>43607</v>
      </c>
      <c r="AG5" s="421">
        <v>43608</v>
      </c>
      <c r="AH5" s="421">
        <v>43609</v>
      </c>
      <c r="AI5" s="421">
        <v>43610</v>
      </c>
      <c r="AJ5" s="421">
        <v>43611</v>
      </c>
      <c r="AK5" s="421" t="s">
        <v>988</v>
      </c>
      <c r="AL5" s="421" t="s">
        <v>989</v>
      </c>
      <c r="AM5" s="421" t="s">
        <v>990</v>
      </c>
      <c r="AN5" s="421" t="s">
        <v>991</v>
      </c>
      <c r="AO5" s="421" t="s">
        <v>992</v>
      </c>
      <c r="AP5" s="421" t="s">
        <v>993</v>
      </c>
      <c r="AQ5" s="421" t="s">
        <v>994</v>
      </c>
      <c r="AR5" s="421" t="s">
        <v>995</v>
      </c>
      <c r="AS5" s="421" t="s">
        <v>996</v>
      </c>
      <c r="AT5" s="421" t="s">
        <v>997</v>
      </c>
      <c r="AU5" s="421" t="s">
        <v>998</v>
      </c>
      <c r="AV5" s="421" t="s">
        <v>999</v>
      </c>
      <c r="AW5" s="421" t="s">
        <v>1000</v>
      </c>
      <c r="AX5" s="421" t="s">
        <v>1001</v>
      </c>
      <c r="AY5" s="421" t="s">
        <v>1002</v>
      </c>
      <c r="AZ5" s="421" t="s">
        <v>1003</v>
      </c>
      <c r="BA5" s="421" t="s">
        <v>1004</v>
      </c>
      <c r="BB5" s="421" t="s">
        <v>1005</v>
      </c>
      <c r="BC5" s="421" t="s">
        <v>1075</v>
      </c>
      <c r="BD5" s="421" t="s">
        <v>1077</v>
      </c>
      <c r="BE5" s="421" t="s">
        <v>1077</v>
      </c>
      <c r="BF5" s="421" t="s">
        <v>1003</v>
      </c>
      <c r="BG5" s="421" t="s">
        <v>1004</v>
      </c>
      <c r="BH5" s="421" t="s">
        <v>1005</v>
      </c>
      <c r="BI5" s="421" t="s">
        <v>1075</v>
      </c>
      <c r="BJ5" s="185" t="s">
        <v>1005</v>
      </c>
    </row>
    <row r="6" spans="1:62" s="153" customFormat="1" ht="24">
      <c r="A6" s="172"/>
      <c r="B6" s="172" t="s">
        <v>1086</v>
      </c>
      <c r="C6" s="172"/>
      <c r="D6" s="172" t="s">
        <v>138</v>
      </c>
      <c r="E6" s="172" t="s">
        <v>1087</v>
      </c>
      <c r="F6" s="172" t="s">
        <v>1088</v>
      </c>
      <c r="G6" s="172" t="s">
        <v>279</v>
      </c>
      <c r="H6" s="172" t="s">
        <v>280</v>
      </c>
      <c r="I6" s="172" t="s">
        <v>281</v>
      </c>
      <c r="J6" s="173"/>
      <c r="K6" s="173"/>
      <c r="L6" s="174"/>
      <c r="M6" s="444" t="s">
        <v>282</v>
      </c>
      <c r="N6" s="444" t="s">
        <v>283</v>
      </c>
      <c r="O6" s="444" t="s">
        <v>284</v>
      </c>
      <c r="P6" s="445" t="s">
        <v>285</v>
      </c>
      <c r="Q6" s="445" t="s">
        <v>1089</v>
      </c>
      <c r="R6" s="445" t="s">
        <v>141</v>
      </c>
      <c r="S6" s="446" t="s">
        <v>286</v>
      </c>
      <c r="T6" s="446" t="s">
        <v>264</v>
      </c>
      <c r="U6" s="173"/>
      <c r="V6" s="172" t="s">
        <v>287</v>
      </c>
      <c r="W6" s="422" t="s">
        <v>142</v>
      </c>
      <c r="X6" s="422" t="s">
        <v>143</v>
      </c>
      <c r="Y6" s="422" t="s">
        <v>144</v>
      </c>
      <c r="Z6" s="422" t="s">
        <v>145</v>
      </c>
      <c r="AA6" s="422" t="s">
        <v>146</v>
      </c>
      <c r="AB6" s="422" t="s">
        <v>147</v>
      </c>
      <c r="AC6" s="422" t="s">
        <v>288</v>
      </c>
      <c r="AD6" s="422" t="s">
        <v>142</v>
      </c>
      <c r="AE6" s="422" t="s">
        <v>143</v>
      </c>
      <c r="AF6" s="422" t="s">
        <v>144</v>
      </c>
      <c r="AG6" s="422" t="s">
        <v>145</v>
      </c>
      <c r="AH6" s="422" t="s">
        <v>146</v>
      </c>
      <c r="AI6" s="422" t="s">
        <v>147</v>
      </c>
      <c r="AJ6" s="422" t="s">
        <v>288</v>
      </c>
      <c r="AK6" s="422" t="s">
        <v>289</v>
      </c>
      <c r="AL6" s="422" t="s">
        <v>289</v>
      </c>
      <c r="AM6" s="422" t="s">
        <v>289</v>
      </c>
      <c r="AN6" s="422" t="s">
        <v>289</v>
      </c>
      <c r="AO6" s="422" t="s">
        <v>289</v>
      </c>
      <c r="AP6" s="422" t="s">
        <v>289</v>
      </c>
      <c r="AQ6" s="422" t="s">
        <v>289</v>
      </c>
      <c r="AR6" s="422" t="s">
        <v>289</v>
      </c>
      <c r="AS6" s="422" t="s">
        <v>289</v>
      </c>
      <c r="AT6" s="422" t="s">
        <v>289</v>
      </c>
      <c r="AU6" s="422" t="s">
        <v>289</v>
      </c>
      <c r="AV6" s="422" t="s">
        <v>289</v>
      </c>
      <c r="AW6" s="422" t="s">
        <v>289</v>
      </c>
      <c r="AX6" s="422" t="s">
        <v>289</v>
      </c>
      <c r="AY6" s="422" t="s">
        <v>289</v>
      </c>
      <c r="AZ6" s="422" t="s">
        <v>289</v>
      </c>
      <c r="BA6" s="422" t="s">
        <v>289</v>
      </c>
      <c r="BB6" s="422" t="s">
        <v>289</v>
      </c>
      <c r="BC6" s="422" t="s">
        <v>289</v>
      </c>
      <c r="BD6" s="422" t="s">
        <v>289</v>
      </c>
      <c r="BE6" s="422" t="s">
        <v>289</v>
      </c>
      <c r="BF6" s="422" t="s">
        <v>289</v>
      </c>
      <c r="BG6" s="422" t="s">
        <v>289</v>
      </c>
      <c r="BH6" s="422" t="s">
        <v>289</v>
      </c>
      <c r="BI6" s="422" t="s">
        <v>289</v>
      </c>
      <c r="BJ6" s="186" t="s">
        <v>289</v>
      </c>
    </row>
    <row r="7" spans="1:62" s="153" customFormat="1" ht="15" hidden="1" customHeight="1">
      <c r="A7" s="447" t="s">
        <v>150</v>
      </c>
      <c r="B7" s="448" t="s">
        <v>290</v>
      </c>
      <c r="C7" s="448" t="s">
        <v>290</v>
      </c>
      <c r="D7" s="449" t="s">
        <v>291</v>
      </c>
      <c r="E7" s="447" t="s">
        <v>292</v>
      </c>
      <c r="F7" s="450" t="s">
        <v>293</v>
      </c>
      <c r="G7" s="451" t="s">
        <v>294</v>
      </c>
      <c r="H7" s="450" t="s">
        <v>295</v>
      </c>
      <c r="I7" s="450">
        <v>0.1</v>
      </c>
      <c r="J7" s="450" t="s">
        <v>271</v>
      </c>
      <c r="K7" s="450">
        <v>0</v>
      </c>
      <c r="L7" s="447" t="s">
        <v>1090</v>
      </c>
      <c r="M7" s="452">
        <v>0</v>
      </c>
      <c r="N7" s="452">
        <v>0</v>
      </c>
      <c r="O7" s="452">
        <v>10</v>
      </c>
      <c r="P7" s="453">
        <v>1.401</v>
      </c>
      <c r="Q7" s="454">
        <v>12.154</v>
      </c>
      <c r="R7" s="454">
        <v>39</v>
      </c>
      <c r="S7" s="454">
        <v>0</v>
      </c>
      <c r="T7" s="454">
        <v>0</v>
      </c>
      <c r="U7" s="455" t="s">
        <v>238</v>
      </c>
      <c r="V7" s="437">
        <f>SUM(W7:BD7)</f>
        <v>22.955000000000005</v>
      </c>
      <c r="W7" s="423">
        <v>0</v>
      </c>
      <c r="X7" s="423">
        <v>0</v>
      </c>
      <c r="Y7" s="423">
        <v>0</v>
      </c>
      <c r="Z7" s="423">
        <v>0</v>
      </c>
      <c r="AA7" s="423">
        <v>0</v>
      </c>
      <c r="AB7" s="423">
        <v>0</v>
      </c>
      <c r="AC7" s="423">
        <v>0</v>
      </c>
      <c r="AD7" s="423">
        <v>0.85699999999999998</v>
      </c>
      <c r="AE7" s="423">
        <v>0.79400000000000004</v>
      </c>
      <c r="AF7" s="423">
        <v>0</v>
      </c>
      <c r="AG7" s="423">
        <v>0</v>
      </c>
      <c r="AH7" s="423">
        <v>0</v>
      </c>
      <c r="AI7" s="423">
        <v>0</v>
      </c>
      <c r="AJ7" s="423">
        <v>0</v>
      </c>
      <c r="AK7" s="423">
        <v>1.0620000000000001</v>
      </c>
      <c r="AL7" s="423">
        <v>1.0760000000000001</v>
      </c>
      <c r="AM7" s="423">
        <v>1.21</v>
      </c>
      <c r="AN7" s="423">
        <v>1.8980000000000001</v>
      </c>
      <c r="AO7" s="423">
        <v>0.94499999999999995</v>
      </c>
      <c r="AP7" s="423">
        <v>0.63100000000000001</v>
      </c>
      <c r="AQ7" s="423">
        <v>0.95300000000000007</v>
      </c>
      <c r="AR7" s="423">
        <v>2.8220000000000001</v>
      </c>
      <c r="AS7" s="423">
        <v>0.77600000000000013</v>
      </c>
      <c r="AT7" s="423">
        <v>1.1890000000000001</v>
      </c>
      <c r="AU7" s="423">
        <v>0.88300000000000012</v>
      </c>
      <c r="AV7" s="423">
        <v>1.1540000000000001</v>
      </c>
      <c r="AW7" s="423">
        <v>2.7349999999999999</v>
      </c>
      <c r="AX7" s="423">
        <v>1.4080000000000001</v>
      </c>
      <c r="AY7" s="423">
        <v>0.68600000000000005</v>
      </c>
      <c r="AZ7" s="423">
        <v>1.4520000000000002</v>
      </c>
      <c r="BA7" s="423">
        <v>0.22</v>
      </c>
      <c r="BB7" s="423">
        <v>0.12</v>
      </c>
      <c r="BC7" s="423">
        <v>8.4000000000000005E-2</v>
      </c>
      <c r="BD7" s="423">
        <v>0</v>
      </c>
      <c r="BE7" s="423">
        <v>0</v>
      </c>
      <c r="BF7" s="423">
        <v>0</v>
      </c>
      <c r="BG7" s="423">
        <v>0</v>
      </c>
      <c r="BH7" s="423">
        <v>0</v>
      </c>
      <c r="BI7" s="423">
        <v>0</v>
      </c>
      <c r="BJ7" s="187">
        <v>0</v>
      </c>
    </row>
    <row r="8" spans="1:62" s="175" customFormat="1" ht="15" hidden="1" customHeight="1">
      <c r="A8" s="456" t="str">
        <f t="shared" ref="A8:J11" si="0">A7</f>
        <v>P552</v>
      </c>
      <c r="B8" s="456" t="str">
        <f t="shared" si="0"/>
        <v>0205-000121</v>
      </c>
      <c r="C8" s="456" t="str">
        <f t="shared" si="0"/>
        <v>0205-000121</v>
      </c>
      <c r="D8" s="456" t="str">
        <f t="shared" si="0"/>
        <v>GREASE-SILICON;G-40M,240~280</v>
      </c>
      <c r="E8" s="456" t="str">
        <f t="shared" si="0"/>
        <v>KG</v>
      </c>
      <c r="F8" s="456" t="str">
        <f t="shared" si="0"/>
        <v>F</v>
      </c>
      <c r="G8" s="456" t="str">
        <f t="shared" si="0"/>
        <v>DYRY</v>
      </c>
      <c r="H8" s="456" t="str">
        <f t="shared" si="0"/>
        <v>MINH NGUYEN</v>
      </c>
      <c r="I8" s="456">
        <f t="shared" si="0"/>
        <v>0.1</v>
      </c>
      <c r="J8" s="456" t="str">
        <f t="shared" si="0"/>
        <v>VENDOR</v>
      </c>
      <c r="K8" s="456">
        <f>K7</f>
        <v>0</v>
      </c>
      <c r="L8" s="456" t="str">
        <f t="shared" ref="L8:T11" si="1">L7</f>
        <v>KIMKHOA.PT</v>
      </c>
      <c r="M8" s="457">
        <f t="shared" si="1"/>
        <v>0</v>
      </c>
      <c r="N8" s="457">
        <f t="shared" si="1"/>
        <v>0</v>
      </c>
      <c r="O8" s="457">
        <f t="shared" si="1"/>
        <v>10</v>
      </c>
      <c r="P8" s="458">
        <f t="shared" si="1"/>
        <v>1.401</v>
      </c>
      <c r="Q8" s="458">
        <f t="shared" si="1"/>
        <v>12.154</v>
      </c>
      <c r="R8" s="458">
        <f t="shared" si="1"/>
        <v>39</v>
      </c>
      <c r="S8" s="458">
        <f t="shared" si="1"/>
        <v>0</v>
      </c>
      <c r="T8" s="458">
        <f t="shared" si="1"/>
        <v>0</v>
      </c>
      <c r="U8" s="459" t="s">
        <v>296</v>
      </c>
      <c r="V8" s="438"/>
      <c r="W8" s="424"/>
      <c r="X8" s="424"/>
      <c r="Y8" s="424"/>
      <c r="Z8" s="424"/>
      <c r="AA8" s="424"/>
      <c r="AB8" s="424"/>
      <c r="AC8" s="424"/>
      <c r="AD8" s="424"/>
      <c r="AE8" s="424"/>
      <c r="AF8" s="424"/>
      <c r="AG8" s="424"/>
      <c r="AH8" s="424"/>
      <c r="AI8" s="424"/>
      <c r="AJ8" s="424"/>
      <c r="AK8" s="424"/>
      <c r="AL8" s="424"/>
      <c r="AM8" s="424"/>
      <c r="AN8" s="424"/>
      <c r="AO8" s="424"/>
      <c r="AP8" s="424"/>
      <c r="AQ8" s="424"/>
      <c r="AR8" s="424"/>
      <c r="AS8" s="424"/>
      <c r="AT8" s="424"/>
      <c r="AU8" s="424"/>
      <c r="AV8" s="424"/>
      <c r="AW8" s="424"/>
      <c r="AX8" s="424"/>
      <c r="AY8" s="424"/>
      <c r="AZ8" s="424"/>
      <c r="BA8" s="424"/>
      <c r="BB8" s="424"/>
      <c r="BC8" s="424"/>
      <c r="BD8" s="424"/>
      <c r="BE8" s="424"/>
      <c r="BF8" s="424"/>
      <c r="BG8" s="424"/>
      <c r="BH8" s="424"/>
      <c r="BI8" s="424"/>
      <c r="BJ8" s="209"/>
    </row>
    <row r="9" spans="1:62" s="175" customFormat="1" ht="15" hidden="1" customHeight="1">
      <c r="A9" s="176" t="str">
        <f t="shared" si="0"/>
        <v>P552</v>
      </c>
      <c r="B9" s="176" t="str">
        <f t="shared" si="0"/>
        <v>0205-000121</v>
      </c>
      <c r="C9" s="176" t="str">
        <f t="shared" si="0"/>
        <v>0205-000121</v>
      </c>
      <c r="D9" s="176" t="str">
        <f t="shared" si="0"/>
        <v>GREASE-SILICON;G-40M,240~280</v>
      </c>
      <c r="E9" s="176" t="str">
        <f t="shared" si="0"/>
        <v>KG</v>
      </c>
      <c r="F9" s="176" t="str">
        <f t="shared" si="0"/>
        <v>F</v>
      </c>
      <c r="G9" s="176" t="str">
        <f t="shared" si="0"/>
        <v>DYRY</v>
      </c>
      <c r="H9" s="176" t="str">
        <f t="shared" si="0"/>
        <v>MINH NGUYEN</v>
      </c>
      <c r="I9" s="176">
        <f t="shared" si="0"/>
        <v>0.1</v>
      </c>
      <c r="J9" s="176" t="str">
        <f t="shared" si="0"/>
        <v>VENDOR</v>
      </c>
      <c r="K9" s="176">
        <f>K8</f>
        <v>0</v>
      </c>
      <c r="L9" s="176" t="str">
        <f t="shared" si="1"/>
        <v>KIMKHOA.PT</v>
      </c>
      <c r="M9" s="177">
        <f t="shared" si="1"/>
        <v>0</v>
      </c>
      <c r="N9" s="177">
        <f t="shared" si="1"/>
        <v>0</v>
      </c>
      <c r="O9" s="177">
        <f t="shared" si="1"/>
        <v>10</v>
      </c>
      <c r="P9" s="460">
        <f t="shared" si="1"/>
        <v>1.401</v>
      </c>
      <c r="Q9" s="460">
        <f t="shared" si="1"/>
        <v>12.154</v>
      </c>
      <c r="R9" s="460">
        <f t="shared" si="1"/>
        <v>39</v>
      </c>
      <c r="S9" s="460">
        <f t="shared" si="1"/>
        <v>0</v>
      </c>
      <c r="T9" s="460">
        <f t="shared" si="1"/>
        <v>0</v>
      </c>
      <c r="U9" s="461" t="s">
        <v>297</v>
      </c>
      <c r="V9" s="438">
        <f t="shared" ref="V9" si="2">P7-S7</f>
        <v>1.401</v>
      </c>
      <c r="W9" s="425">
        <f t="shared" ref="W9:BD9" si="3">V9-W7+W8</f>
        <v>1.401</v>
      </c>
      <c r="X9" s="425">
        <f t="shared" si="3"/>
        <v>1.401</v>
      </c>
      <c r="Y9" s="425">
        <f t="shared" si="3"/>
        <v>1.401</v>
      </c>
      <c r="Z9" s="425">
        <f t="shared" si="3"/>
        <v>1.401</v>
      </c>
      <c r="AA9" s="425">
        <f t="shared" si="3"/>
        <v>1.401</v>
      </c>
      <c r="AB9" s="425">
        <f t="shared" si="3"/>
        <v>1.401</v>
      </c>
      <c r="AC9" s="425">
        <f>AB9-AC7+AC8</f>
        <v>1.401</v>
      </c>
      <c r="AD9" s="425">
        <f t="shared" si="3"/>
        <v>0.54400000000000004</v>
      </c>
      <c r="AE9" s="425">
        <f t="shared" si="3"/>
        <v>-0.25</v>
      </c>
      <c r="AF9" s="425">
        <f t="shared" si="3"/>
        <v>-0.25</v>
      </c>
      <c r="AG9" s="425">
        <f t="shared" si="3"/>
        <v>-0.25</v>
      </c>
      <c r="AH9" s="425">
        <f t="shared" si="3"/>
        <v>-0.25</v>
      </c>
      <c r="AI9" s="425">
        <f t="shared" si="3"/>
        <v>-0.25</v>
      </c>
      <c r="AJ9" s="425">
        <f t="shared" si="3"/>
        <v>-0.25</v>
      </c>
      <c r="AK9" s="425">
        <f t="shared" si="3"/>
        <v>-1.3120000000000001</v>
      </c>
      <c r="AL9" s="425">
        <f t="shared" si="3"/>
        <v>-2.3879999999999999</v>
      </c>
      <c r="AM9" s="425">
        <f t="shared" si="3"/>
        <v>-3.5979999999999999</v>
      </c>
      <c r="AN9" s="425">
        <f t="shared" si="3"/>
        <v>-5.4960000000000004</v>
      </c>
      <c r="AO9" s="425">
        <f t="shared" si="3"/>
        <v>-6.4410000000000007</v>
      </c>
      <c r="AP9" s="425">
        <f t="shared" si="3"/>
        <v>-7.072000000000001</v>
      </c>
      <c r="AQ9" s="425">
        <f t="shared" si="3"/>
        <v>-8.0250000000000004</v>
      </c>
      <c r="AR9" s="425">
        <f t="shared" si="3"/>
        <v>-10.847000000000001</v>
      </c>
      <c r="AS9" s="425">
        <f t="shared" si="3"/>
        <v>-11.623000000000001</v>
      </c>
      <c r="AT9" s="425">
        <f t="shared" si="3"/>
        <v>-12.812000000000001</v>
      </c>
      <c r="AU9" s="425">
        <f t="shared" si="3"/>
        <v>-13.695000000000002</v>
      </c>
      <c r="AV9" s="425">
        <f t="shared" si="3"/>
        <v>-14.849000000000002</v>
      </c>
      <c r="AW9" s="425">
        <f t="shared" si="3"/>
        <v>-17.584000000000003</v>
      </c>
      <c r="AX9" s="425">
        <f t="shared" si="3"/>
        <v>-18.992000000000004</v>
      </c>
      <c r="AY9" s="425">
        <f t="shared" si="3"/>
        <v>-19.678000000000004</v>
      </c>
      <c r="AZ9" s="425">
        <f t="shared" si="3"/>
        <v>-21.130000000000006</v>
      </c>
      <c r="BA9" s="425">
        <f t="shared" si="3"/>
        <v>-21.350000000000005</v>
      </c>
      <c r="BB9" s="425">
        <f t="shared" si="3"/>
        <v>-21.470000000000006</v>
      </c>
      <c r="BC9" s="425">
        <f t="shared" si="3"/>
        <v>-21.554000000000006</v>
      </c>
      <c r="BD9" s="425">
        <f t="shared" si="3"/>
        <v>-21.554000000000006</v>
      </c>
      <c r="BE9" s="425">
        <f t="shared" ref="BE9" si="4">BD9-BE7+BE8</f>
        <v>-21.554000000000006</v>
      </c>
      <c r="BF9" s="425">
        <f t="shared" ref="BF9:BJ9" si="5">BE9-BF7+BF8</f>
        <v>-21.554000000000006</v>
      </c>
      <c r="BG9" s="425">
        <f t="shared" si="5"/>
        <v>-21.554000000000006</v>
      </c>
      <c r="BH9" s="425">
        <f t="shared" si="5"/>
        <v>-21.554000000000006</v>
      </c>
      <c r="BI9" s="425">
        <f t="shared" si="5"/>
        <v>-21.554000000000006</v>
      </c>
      <c r="BJ9" s="188">
        <f t="shared" si="5"/>
        <v>-21.554000000000006</v>
      </c>
    </row>
    <row r="10" spans="1:62" s="175" customFormat="1" ht="15" hidden="1" customHeight="1">
      <c r="A10" s="176" t="str">
        <f t="shared" si="0"/>
        <v>P552</v>
      </c>
      <c r="B10" s="176" t="str">
        <f t="shared" si="0"/>
        <v>0205-000121</v>
      </c>
      <c r="C10" s="176" t="str">
        <f t="shared" si="0"/>
        <v>0205-000121</v>
      </c>
      <c r="D10" s="176" t="str">
        <f t="shared" si="0"/>
        <v>GREASE-SILICON;G-40M,240~280</v>
      </c>
      <c r="E10" s="176" t="str">
        <f t="shared" si="0"/>
        <v>KG</v>
      </c>
      <c r="F10" s="176" t="str">
        <f t="shared" si="0"/>
        <v>F</v>
      </c>
      <c r="G10" s="176" t="str">
        <f t="shared" si="0"/>
        <v>DYRY</v>
      </c>
      <c r="H10" s="176" t="str">
        <f t="shared" si="0"/>
        <v>MINH NGUYEN</v>
      </c>
      <c r="I10" s="176">
        <f t="shared" si="0"/>
        <v>0.1</v>
      </c>
      <c r="J10" s="176" t="str">
        <f t="shared" si="0"/>
        <v>VENDOR</v>
      </c>
      <c r="K10" s="176">
        <f>K9</f>
        <v>0</v>
      </c>
      <c r="L10" s="176" t="str">
        <f t="shared" si="1"/>
        <v>KIMKHOA.PT</v>
      </c>
      <c r="M10" s="177">
        <f t="shared" si="1"/>
        <v>0</v>
      </c>
      <c r="N10" s="177">
        <f t="shared" si="1"/>
        <v>0</v>
      </c>
      <c r="O10" s="177">
        <f t="shared" si="1"/>
        <v>10</v>
      </c>
      <c r="P10" s="460">
        <f t="shared" si="1"/>
        <v>1.401</v>
      </c>
      <c r="Q10" s="460">
        <f t="shared" si="1"/>
        <v>12.154</v>
      </c>
      <c r="R10" s="460">
        <f t="shared" si="1"/>
        <v>39</v>
      </c>
      <c r="S10" s="460">
        <f t="shared" si="1"/>
        <v>0</v>
      </c>
      <c r="T10" s="460">
        <f t="shared" si="1"/>
        <v>0</v>
      </c>
      <c r="U10" s="461" t="s">
        <v>298</v>
      </c>
      <c r="V10" s="438">
        <f t="shared" ref="V10" si="6">SUM(P7:R7)-S7</f>
        <v>52.555</v>
      </c>
      <c r="W10" s="426">
        <f t="shared" ref="W10:BD10" si="7">V10-W7+W8</f>
        <v>52.555</v>
      </c>
      <c r="X10" s="426">
        <f t="shared" si="7"/>
        <v>52.555</v>
      </c>
      <c r="Y10" s="426">
        <f t="shared" si="7"/>
        <v>52.555</v>
      </c>
      <c r="Z10" s="426">
        <f t="shared" si="7"/>
        <v>52.555</v>
      </c>
      <c r="AA10" s="426">
        <f t="shared" si="7"/>
        <v>52.555</v>
      </c>
      <c r="AB10" s="426">
        <f t="shared" si="7"/>
        <v>52.555</v>
      </c>
      <c r="AC10" s="426">
        <f>AB10-AC7+AC8</f>
        <v>52.555</v>
      </c>
      <c r="AD10" s="426">
        <f t="shared" si="7"/>
        <v>51.698</v>
      </c>
      <c r="AE10" s="426">
        <f t="shared" si="7"/>
        <v>50.904000000000003</v>
      </c>
      <c r="AF10" s="426">
        <f t="shared" si="7"/>
        <v>50.904000000000003</v>
      </c>
      <c r="AG10" s="426">
        <f t="shared" si="7"/>
        <v>50.904000000000003</v>
      </c>
      <c r="AH10" s="426">
        <f t="shared" si="7"/>
        <v>50.904000000000003</v>
      </c>
      <c r="AI10" s="426">
        <f t="shared" si="7"/>
        <v>50.904000000000003</v>
      </c>
      <c r="AJ10" s="426">
        <f t="shared" si="7"/>
        <v>50.904000000000003</v>
      </c>
      <c r="AK10" s="426">
        <f t="shared" si="7"/>
        <v>49.842000000000006</v>
      </c>
      <c r="AL10" s="426">
        <f t="shared" si="7"/>
        <v>48.766000000000005</v>
      </c>
      <c r="AM10" s="426">
        <f t="shared" si="7"/>
        <v>47.556000000000004</v>
      </c>
      <c r="AN10" s="426">
        <f t="shared" si="7"/>
        <v>45.658000000000001</v>
      </c>
      <c r="AO10" s="426">
        <f t="shared" si="7"/>
        <v>44.713000000000001</v>
      </c>
      <c r="AP10" s="426">
        <f t="shared" si="7"/>
        <v>44.082000000000001</v>
      </c>
      <c r="AQ10" s="426">
        <f t="shared" si="7"/>
        <v>43.128999999999998</v>
      </c>
      <c r="AR10" s="426">
        <f t="shared" si="7"/>
        <v>40.306999999999995</v>
      </c>
      <c r="AS10" s="426">
        <f t="shared" si="7"/>
        <v>39.530999999999992</v>
      </c>
      <c r="AT10" s="426">
        <f t="shared" si="7"/>
        <v>38.341999999999992</v>
      </c>
      <c r="AU10" s="426">
        <f t="shared" si="7"/>
        <v>37.458999999999989</v>
      </c>
      <c r="AV10" s="426">
        <f t="shared" si="7"/>
        <v>36.304999999999986</v>
      </c>
      <c r="AW10" s="426">
        <f t="shared" si="7"/>
        <v>33.569999999999986</v>
      </c>
      <c r="AX10" s="426">
        <f t="shared" si="7"/>
        <v>32.161999999999985</v>
      </c>
      <c r="AY10" s="426">
        <f t="shared" si="7"/>
        <v>31.475999999999985</v>
      </c>
      <c r="AZ10" s="426">
        <f t="shared" si="7"/>
        <v>30.023999999999983</v>
      </c>
      <c r="BA10" s="426">
        <f t="shared" si="7"/>
        <v>29.803999999999984</v>
      </c>
      <c r="BB10" s="426">
        <f t="shared" si="7"/>
        <v>29.683999999999983</v>
      </c>
      <c r="BC10" s="426">
        <f t="shared" si="7"/>
        <v>29.599999999999984</v>
      </c>
      <c r="BD10" s="426">
        <f t="shared" si="7"/>
        <v>29.599999999999984</v>
      </c>
      <c r="BE10" s="426">
        <f t="shared" ref="BE10" si="8">BD10-BE7+BE8</f>
        <v>29.599999999999984</v>
      </c>
      <c r="BF10" s="426">
        <f t="shared" ref="BF10:BJ10" si="9">BE10-BF7+BF8</f>
        <v>29.599999999999984</v>
      </c>
      <c r="BG10" s="426">
        <f t="shared" si="9"/>
        <v>29.599999999999984</v>
      </c>
      <c r="BH10" s="426">
        <f t="shared" si="9"/>
        <v>29.599999999999984</v>
      </c>
      <c r="BI10" s="426">
        <f t="shared" si="9"/>
        <v>29.599999999999984</v>
      </c>
      <c r="BJ10" s="189">
        <f t="shared" si="9"/>
        <v>29.599999999999984</v>
      </c>
    </row>
    <row r="11" spans="1:62" s="175" customFormat="1" ht="15" hidden="1" customHeight="1">
      <c r="A11" s="178" t="str">
        <f t="shared" si="0"/>
        <v>P552</v>
      </c>
      <c r="B11" s="178" t="str">
        <f t="shared" si="0"/>
        <v>0205-000121</v>
      </c>
      <c r="C11" s="178" t="str">
        <f t="shared" si="0"/>
        <v>0205-000121</v>
      </c>
      <c r="D11" s="178" t="str">
        <f t="shared" si="0"/>
        <v>GREASE-SILICON;G-40M,240~280</v>
      </c>
      <c r="E11" s="178" t="str">
        <f t="shared" si="0"/>
        <v>KG</v>
      </c>
      <c r="F11" s="178" t="str">
        <f t="shared" si="0"/>
        <v>F</v>
      </c>
      <c r="G11" s="178" t="str">
        <f t="shared" si="0"/>
        <v>DYRY</v>
      </c>
      <c r="H11" s="178" t="str">
        <f t="shared" si="0"/>
        <v>MINH NGUYEN</v>
      </c>
      <c r="I11" s="178">
        <f t="shared" si="0"/>
        <v>0.1</v>
      </c>
      <c r="J11" s="178" t="str">
        <f t="shared" si="0"/>
        <v>VENDOR</v>
      </c>
      <c r="K11" s="178">
        <f>K10</f>
        <v>0</v>
      </c>
      <c r="L11" s="178" t="str">
        <f t="shared" si="1"/>
        <v>KIMKHOA.PT</v>
      </c>
      <c r="M11" s="179">
        <f t="shared" si="1"/>
        <v>0</v>
      </c>
      <c r="N11" s="179">
        <f t="shared" si="1"/>
        <v>0</v>
      </c>
      <c r="O11" s="179">
        <f t="shared" si="1"/>
        <v>10</v>
      </c>
      <c r="P11" s="462">
        <f t="shared" si="1"/>
        <v>1.401</v>
      </c>
      <c r="Q11" s="462">
        <f t="shared" si="1"/>
        <v>12.154</v>
      </c>
      <c r="R11" s="462">
        <f t="shared" si="1"/>
        <v>39</v>
      </c>
      <c r="S11" s="462">
        <f t="shared" si="1"/>
        <v>0</v>
      </c>
      <c r="T11" s="462">
        <f t="shared" si="1"/>
        <v>0</v>
      </c>
      <c r="U11" s="461" t="s">
        <v>299</v>
      </c>
      <c r="V11" s="438">
        <f t="shared" ref="V11" si="10">SUM(P7:R7)-S7+T7</f>
        <v>52.555</v>
      </c>
      <c r="W11" s="426">
        <f t="shared" ref="W11:BD11" si="11">V11-W7</f>
        <v>52.555</v>
      </c>
      <c r="X11" s="426">
        <f t="shared" si="11"/>
        <v>52.555</v>
      </c>
      <c r="Y11" s="426">
        <f t="shared" si="11"/>
        <v>52.555</v>
      </c>
      <c r="Z11" s="426">
        <f t="shared" si="11"/>
        <v>52.555</v>
      </c>
      <c r="AA11" s="426">
        <f t="shared" si="11"/>
        <v>52.555</v>
      </c>
      <c r="AB11" s="426">
        <f t="shared" si="11"/>
        <v>52.555</v>
      </c>
      <c r="AC11" s="426">
        <f>AB11-AC7</f>
        <v>52.555</v>
      </c>
      <c r="AD11" s="426">
        <f t="shared" si="11"/>
        <v>51.698</v>
      </c>
      <c r="AE11" s="426">
        <f t="shared" si="11"/>
        <v>50.904000000000003</v>
      </c>
      <c r="AF11" s="426">
        <f t="shared" si="11"/>
        <v>50.904000000000003</v>
      </c>
      <c r="AG11" s="426">
        <f t="shared" si="11"/>
        <v>50.904000000000003</v>
      </c>
      <c r="AH11" s="426">
        <f t="shared" si="11"/>
        <v>50.904000000000003</v>
      </c>
      <c r="AI11" s="426">
        <f t="shared" si="11"/>
        <v>50.904000000000003</v>
      </c>
      <c r="AJ11" s="426">
        <f t="shared" si="11"/>
        <v>50.904000000000003</v>
      </c>
      <c r="AK11" s="426">
        <f t="shared" si="11"/>
        <v>49.842000000000006</v>
      </c>
      <c r="AL11" s="426">
        <f t="shared" si="11"/>
        <v>48.766000000000005</v>
      </c>
      <c r="AM11" s="426">
        <f t="shared" si="11"/>
        <v>47.556000000000004</v>
      </c>
      <c r="AN11" s="426">
        <f t="shared" si="11"/>
        <v>45.658000000000001</v>
      </c>
      <c r="AO11" s="426">
        <f t="shared" si="11"/>
        <v>44.713000000000001</v>
      </c>
      <c r="AP11" s="426">
        <f t="shared" si="11"/>
        <v>44.082000000000001</v>
      </c>
      <c r="AQ11" s="426">
        <f t="shared" si="11"/>
        <v>43.128999999999998</v>
      </c>
      <c r="AR11" s="426">
        <f t="shared" si="11"/>
        <v>40.306999999999995</v>
      </c>
      <c r="AS11" s="426">
        <f t="shared" si="11"/>
        <v>39.530999999999992</v>
      </c>
      <c r="AT11" s="426">
        <f t="shared" si="11"/>
        <v>38.341999999999992</v>
      </c>
      <c r="AU11" s="426">
        <f t="shared" si="11"/>
        <v>37.458999999999989</v>
      </c>
      <c r="AV11" s="426">
        <f t="shared" si="11"/>
        <v>36.304999999999986</v>
      </c>
      <c r="AW11" s="426">
        <f t="shared" si="11"/>
        <v>33.569999999999986</v>
      </c>
      <c r="AX11" s="426">
        <f t="shared" si="11"/>
        <v>32.161999999999985</v>
      </c>
      <c r="AY11" s="426">
        <f t="shared" si="11"/>
        <v>31.475999999999985</v>
      </c>
      <c r="AZ11" s="426">
        <f t="shared" si="11"/>
        <v>30.023999999999983</v>
      </c>
      <c r="BA11" s="426">
        <f t="shared" si="11"/>
        <v>29.803999999999984</v>
      </c>
      <c r="BB11" s="426">
        <f t="shared" si="11"/>
        <v>29.683999999999983</v>
      </c>
      <c r="BC11" s="426">
        <f t="shared" si="11"/>
        <v>29.599999999999984</v>
      </c>
      <c r="BD11" s="426">
        <f t="shared" si="11"/>
        <v>29.599999999999984</v>
      </c>
      <c r="BE11" s="426">
        <f t="shared" ref="BE11" si="12">BD11-BE7</f>
        <v>29.599999999999984</v>
      </c>
      <c r="BF11" s="426">
        <f t="shared" ref="BF11:BJ11" si="13">BE11-BF7</f>
        <v>29.599999999999984</v>
      </c>
      <c r="BG11" s="426">
        <f t="shared" si="13"/>
        <v>29.599999999999984</v>
      </c>
      <c r="BH11" s="426">
        <f t="shared" si="13"/>
        <v>29.599999999999984</v>
      </c>
      <c r="BI11" s="426">
        <f t="shared" si="13"/>
        <v>29.599999999999984</v>
      </c>
      <c r="BJ11" s="189">
        <f t="shared" si="13"/>
        <v>29.599999999999984</v>
      </c>
    </row>
    <row r="12" spans="1:62" s="153" customFormat="1" ht="15" hidden="1" customHeight="1">
      <c r="A12" s="447" t="s">
        <v>150</v>
      </c>
      <c r="B12" s="448" t="s">
        <v>300</v>
      </c>
      <c r="C12" s="448" t="s">
        <v>300</v>
      </c>
      <c r="D12" s="449" t="s">
        <v>301</v>
      </c>
      <c r="E12" s="447" t="s">
        <v>302</v>
      </c>
      <c r="F12" s="450" t="s">
        <v>293</v>
      </c>
      <c r="G12" s="451" t="s">
        <v>294</v>
      </c>
      <c r="H12" s="450" t="s">
        <v>295</v>
      </c>
      <c r="I12" s="450">
        <v>100</v>
      </c>
      <c r="J12" s="450" t="s">
        <v>271</v>
      </c>
      <c r="K12" s="450">
        <v>0</v>
      </c>
      <c r="L12" s="447" t="s">
        <v>1090</v>
      </c>
      <c r="M12" s="452">
        <v>0</v>
      </c>
      <c r="N12" s="452">
        <v>0</v>
      </c>
      <c r="O12" s="452">
        <v>9000</v>
      </c>
      <c r="P12" s="453">
        <v>5498</v>
      </c>
      <c r="Q12" s="454">
        <v>0</v>
      </c>
      <c r="R12" s="454">
        <v>16840</v>
      </c>
      <c r="S12" s="454">
        <v>0</v>
      </c>
      <c r="T12" s="454">
        <v>0</v>
      </c>
      <c r="U12" s="455" t="s">
        <v>238</v>
      </c>
      <c r="V12" s="437">
        <f>SUM(W12:BD12)</f>
        <v>128129</v>
      </c>
      <c r="W12" s="423">
        <v>0</v>
      </c>
      <c r="X12" s="423">
        <v>0</v>
      </c>
      <c r="Y12" s="423">
        <v>0</v>
      </c>
      <c r="Z12" s="423">
        <v>0</v>
      </c>
      <c r="AA12" s="423">
        <v>2113</v>
      </c>
      <c r="AB12" s="423">
        <v>0</v>
      </c>
      <c r="AC12" s="423">
        <v>0</v>
      </c>
      <c r="AD12" s="423">
        <v>68</v>
      </c>
      <c r="AE12" s="423">
        <v>721</v>
      </c>
      <c r="AF12" s="423">
        <v>1900</v>
      </c>
      <c r="AG12" s="423">
        <v>412</v>
      </c>
      <c r="AH12" s="423">
        <v>2652</v>
      </c>
      <c r="AI12" s="423">
        <v>1430</v>
      </c>
      <c r="AJ12" s="423">
        <v>0</v>
      </c>
      <c r="AK12" s="423">
        <v>4235</v>
      </c>
      <c r="AL12" s="423">
        <v>9235</v>
      </c>
      <c r="AM12" s="423">
        <v>8958</v>
      </c>
      <c r="AN12" s="423">
        <v>7732</v>
      </c>
      <c r="AO12" s="423">
        <v>8737</v>
      </c>
      <c r="AP12" s="423">
        <v>9947</v>
      </c>
      <c r="AQ12" s="423">
        <v>8577</v>
      </c>
      <c r="AR12" s="423">
        <v>5122</v>
      </c>
      <c r="AS12" s="423">
        <v>3345</v>
      </c>
      <c r="AT12" s="423">
        <v>7130</v>
      </c>
      <c r="AU12" s="423">
        <v>6720</v>
      </c>
      <c r="AV12" s="423">
        <v>6402</v>
      </c>
      <c r="AW12" s="423">
        <v>5417</v>
      </c>
      <c r="AX12" s="423">
        <v>5547</v>
      </c>
      <c r="AY12" s="423">
        <v>4909</v>
      </c>
      <c r="AZ12" s="423">
        <v>4965</v>
      </c>
      <c r="BA12" s="423">
        <v>4444</v>
      </c>
      <c r="BB12" s="423">
        <v>4736</v>
      </c>
      <c r="BC12" s="423">
        <v>1531</v>
      </c>
      <c r="BD12" s="423">
        <v>1144</v>
      </c>
      <c r="BE12" s="423">
        <v>1144</v>
      </c>
      <c r="BF12" s="423">
        <v>0</v>
      </c>
      <c r="BG12" s="423">
        <v>0</v>
      </c>
      <c r="BH12" s="423">
        <v>0</v>
      </c>
      <c r="BI12" s="423">
        <v>0</v>
      </c>
      <c r="BJ12" s="187">
        <v>0</v>
      </c>
    </row>
    <row r="13" spans="1:62" s="175" customFormat="1" ht="15" hidden="1" customHeight="1">
      <c r="A13" s="456" t="str">
        <f t="shared" ref="A13:J16" si="14">A12</f>
        <v>P552</v>
      </c>
      <c r="B13" s="456" t="str">
        <f t="shared" si="14"/>
        <v>DA02-00216B</v>
      </c>
      <c r="C13" s="456" t="str">
        <f t="shared" si="14"/>
        <v>DA02-00216B</v>
      </c>
      <c r="D13" s="456" t="str">
        <f t="shared" si="14"/>
        <v>CATALYST-DEODORIZER;T10,W15,L30,3050 TMF</v>
      </c>
      <c r="E13" s="456" t="str">
        <f t="shared" si="14"/>
        <v>PC</v>
      </c>
      <c r="F13" s="456" t="str">
        <f t="shared" si="14"/>
        <v>F</v>
      </c>
      <c r="G13" s="456" t="str">
        <f t="shared" si="14"/>
        <v>DYRY</v>
      </c>
      <c r="H13" s="456" t="str">
        <f t="shared" si="14"/>
        <v>MINH NGUYEN</v>
      </c>
      <c r="I13" s="456">
        <f t="shared" si="14"/>
        <v>100</v>
      </c>
      <c r="J13" s="456" t="str">
        <f t="shared" si="14"/>
        <v>VENDOR</v>
      </c>
      <c r="K13" s="456">
        <f>K12</f>
        <v>0</v>
      </c>
      <c r="L13" s="456" t="str">
        <f t="shared" ref="L13:T16" si="15">L12</f>
        <v>KIMKHOA.PT</v>
      </c>
      <c r="M13" s="457">
        <f t="shared" si="15"/>
        <v>0</v>
      </c>
      <c r="N13" s="457">
        <f t="shared" si="15"/>
        <v>0</v>
      </c>
      <c r="O13" s="457">
        <f t="shared" si="15"/>
        <v>9000</v>
      </c>
      <c r="P13" s="458">
        <f t="shared" si="15"/>
        <v>5498</v>
      </c>
      <c r="Q13" s="458">
        <f t="shared" si="15"/>
        <v>0</v>
      </c>
      <c r="R13" s="458">
        <f t="shared" si="15"/>
        <v>16840</v>
      </c>
      <c r="S13" s="458">
        <f t="shared" si="15"/>
        <v>0</v>
      </c>
      <c r="T13" s="458">
        <f t="shared" si="15"/>
        <v>0</v>
      </c>
      <c r="U13" s="459" t="s">
        <v>296</v>
      </c>
      <c r="V13" s="438"/>
      <c r="W13" s="424"/>
      <c r="X13" s="424"/>
      <c r="Y13" s="424"/>
      <c r="Z13" s="424"/>
      <c r="AA13" s="424"/>
      <c r="AB13" s="424"/>
      <c r="AC13" s="424"/>
      <c r="AD13" s="424"/>
      <c r="AE13" s="424"/>
      <c r="AF13" s="424"/>
      <c r="AG13" s="424"/>
      <c r="AH13" s="424"/>
      <c r="AI13" s="424"/>
      <c r="AJ13" s="424"/>
      <c r="AK13" s="424"/>
      <c r="AL13" s="424"/>
      <c r="AM13" s="424"/>
      <c r="AN13" s="424"/>
      <c r="AO13" s="424"/>
      <c r="AP13" s="424"/>
      <c r="AQ13" s="424"/>
      <c r="AR13" s="424"/>
      <c r="AS13" s="424"/>
      <c r="AT13" s="424"/>
      <c r="AU13" s="424"/>
      <c r="AV13" s="424"/>
      <c r="AW13" s="424"/>
      <c r="AX13" s="424"/>
      <c r="AY13" s="424"/>
      <c r="AZ13" s="424"/>
      <c r="BA13" s="424"/>
      <c r="BB13" s="424"/>
      <c r="BC13" s="424"/>
      <c r="BD13" s="424"/>
      <c r="BE13" s="424"/>
      <c r="BF13" s="424"/>
      <c r="BG13" s="424"/>
      <c r="BH13" s="424"/>
      <c r="BI13" s="424"/>
      <c r="BJ13" s="209"/>
    </row>
    <row r="14" spans="1:62" s="175" customFormat="1" ht="15" hidden="1" customHeight="1">
      <c r="A14" s="176" t="str">
        <f t="shared" si="14"/>
        <v>P552</v>
      </c>
      <c r="B14" s="176" t="str">
        <f t="shared" si="14"/>
        <v>DA02-00216B</v>
      </c>
      <c r="C14" s="176" t="str">
        <f t="shared" si="14"/>
        <v>DA02-00216B</v>
      </c>
      <c r="D14" s="176" t="str">
        <f t="shared" si="14"/>
        <v>CATALYST-DEODORIZER;T10,W15,L30,3050 TMF</v>
      </c>
      <c r="E14" s="176" t="str">
        <f t="shared" si="14"/>
        <v>PC</v>
      </c>
      <c r="F14" s="176" t="str">
        <f t="shared" si="14"/>
        <v>F</v>
      </c>
      <c r="G14" s="176" t="str">
        <f t="shared" si="14"/>
        <v>DYRY</v>
      </c>
      <c r="H14" s="176" t="str">
        <f t="shared" si="14"/>
        <v>MINH NGUYEN</v>
      </c>
      <c r="I14" s="176">
        <f t="shared" si="14"/>
        <v>100</v>
      </c>
      <c r="J14" s="176" t="str">
        <f t="shared" si="14"/>
        <v>VENDOR</v>
      </c>
      <c r="K14" s="176">
        <f>K13</f>
        <v>0</v>
      </c>
      <c r="L14" s="176" t="str">
        <f t="shared" si="15"/>
        <v>KIMKHOA.PT</v>
      </c>
      <c r="M14" s="177">
        <f t="shared" si="15"/>
        <v>0</v>
      </c>
      <c r="N14" s="177">
        <f t="shared" si="15"/>
        <v>0</v>
      </c>
      <c r="O14" s="177">
        <f t="shared" si="15"/>
        <v>9000</v>
      </c>
      <c r="P14" s="460">
        <f t="shared" si="15"/>
        <v>5498</v>
      </c>
      <c r="Q14" s="460">
        <f t="shared" si="15"/>
        <v>0</v>
      </c>
      <c r="R14" s="460">
        <f t="shared" si="15"/>
        <v>16840</v>
      </c>
      <c r="S14" s="460">
        <f t="shared" si="15"/>
        <v>0</v>
      </c>
      <c r="T14" s="460">
        <f t="shared" si="15"/>
        <v>0</v>
      </c>
      <c r="U14" s="461" t="s">
        <v>297</v>
      </c>
      <c r="V14" s="438">
        <f t="shared" ref="V14" si="16">P12-S12</f>
        <v>5498</v>
      </c>
      <c r="W14" s="425">
        <f t="shared" ref="W14:BD14" si="17">V14-W12+W13</f>
        <v>5498</v>
      </c>
      <c r="X14" s="425">
        <f t="shared" si="17"/>
        <v>5498</v>
      </c>
      <c r="Y14" s="425">
        <f t="shared" si="17"/>
        <v>5498</v>
      </c>
      <c r="Z14" s="425">
        <f t="shared" si="17"/>
        <v>5498</v>
      </c>
      <c r="AA14" s="425">
        <f t="shared" si="17"/>
        <v>3385</v>
      </c>
      <c r="AB14" s="425">
        <f t="shared" si="17"/>
        <v>3385</v>
      </c>
      <c r="AC14" s="425">
        <f>AB14-AC12+AC13</f>
        <v>3385</v>
      </c>
      <c r="AD14" s="425">
        <f t="shared" si="17"/>
        <v>3317</v>
      </c>
      <c r="AE14" s="425">
        <f t="shared" si="17"/>
        <v>2596</v>
      </c>
      <c r="AF14" s="425">
        <f t="shared" si="17"/>
        <v>696</v>
      </c>
      <c r="AG14" s="425">
        <f t="shared" si="17"/>
        <v>284</v>
      </c>
      <c r="AH14" s="425">
        <f t="shared" si="17"/>
        <v>-2368</v>
      </c>
      <c r="AI14" s="425">
        <f t="shared" si="17"/>
        <v>-3798</v>
      </c>
      <c r="AJ14" s="425">
        <f t="shared" si="17"/>
        <v>-3798</v>
      </c>
      <c r="AK14" s="425">
        <f t="shared" si="17"/>
        <v>-8033</v>
      </c>
      <c r="AL14" s="425">
        <f t="shared" si="17"/>
        <v>-17268</v>
      </c>
      <c r="AM14" s="425">
        <f t="shared" si="17"/>
        <v>-26226</v>
      </c>
      <c r="AN14" s="425">
        <f t="shared" si="17"/>
        <v>-33958</v>
      </c>
      <c r="AO14" s="425">
        <f t="shared" si="17"/>
        <v>-42695</v>
      </c>
      <c r="AP14" s="425">
        <f t="shared" si="17"/>
        <v>-52642</v>
      </c>
      <c r="AQ14" s="425">
        <f t="shared" si="17"/>
        <v>-61219</v>
      </c>
      <c r="AR14" s="425">
        <f t="shared" si="17"/>
        <v>-66341</v>
      </c>
      <c r="AS14" s="425">
        <f t="shared" si="17"/>
        <v>-69686</v>
      </c>
      <c r="AT14" s="425">
        <f t="shared" si="17"/>
        <v>-76816</v>
      </c>
      <c r="AU14" s="425">
        <f t="shared" si="17"/>
        <v>-83536</v>
      </c>
      <c r="AV14" s="425">
        <f t="shared" si="17"/>
        <v>-89938</v>
      </c>
      <c r="AW14" s="425">
        <f t="shared" si="17"/>
        <v>-95355</v>
      </c>
      <c r="AX14" s="425">
        <f t="shared" si="17"/>
        <v>-100902</v>
      </c>
      <c r="AY14" s="425">
        <f t="shared" si="17"/>
        <v>-105811</v>
      </c>
      <c r="AZ14" s="425">
        <f t="shared" si="17"/>
        <v>-110776</v>
      </c>
      <c r="BA14" s="425">
        <f t="shared" si="17"/>
        <v>-115220</v>
      </c>
      <c r="BB14" s="425">
        <f t="shared" si="17"/>
        <v>-119956</v>
      </c>
      <c r="BC14" s="425">
        <f t="shared" si="17"/>
        <v>-121487</v>
      </c>
      <c r="BD14" s="425">
        <f t="shared" si="17"/>
        <v>-122631</v>
      </c>
      <c r="BE14" s="425">
        <f t="shared" ref="BE14" si="18">BD14-BE12+BE13</f>
        <v>-123775</v>
      </c>
      <c r="BF14" s="425">
        <f t="shared" ref="BF14:BJ14" si="19">BE14-BF12+BF13</f>
        <v>-123775</v>
      </c>
      <c r="BG14" s="425">
        <f t="shared" si="19"/>
        <v>-123775</v>
      </c>
      <c r="BH14" s="425">
        <f t="shared" si="19"/>
        <v>-123775</v>
      </c>
      <c r="BI14" s="425">
        <f t="shared" si="19"/>
        <v>-123775</v>
      </c>
      <c r="BJ14" s="188">
        <f t="shared" si="19"/>
        <v>-123775</v>
      </c>
    </row>
    <row r="15" spans="1:62" s="175" customFormat="1" ht="15" hidden="1" customHeight="1">
      <c r="A15" s="176" t="str">
        <f t="shared" si="14"/>
        <v>P552</v>
      </c>
      <c r="B15" s="176" t="str">
        <f t="shared" si="14"/>
        <v>DA02-00216B</v>
      </c>
      <c r="C15" s="176" t="str">
        <f t="shared" si="14"/>
        <v>DA02-00216B</v>
      </c>
      <c r="D15" s="176" t="str">
        <f t="shared" si="14"/>
        <v>CATALYST-DEODORIZER;T10,W15,L30,3050 TMF</v>
      </c>
      <c r="E15" s="176" t="str">
        <f t="shared" si="14"/>
        <v>PC</v>
      </c>
      <c r="F15" s="176" t="str">
        <f t="shared" si="14"/>
        <v>F</v>
      </c>
      <c r="G15" s="176" t="str">
        <f t="shared" si="14"/>
        <v>DYRY</v>
      </c>
      <c r="H15" s="176" t="str">
        <f t="shared" si="14"/>
        <v>MINH NGUYEN</v>
      </c>
      <c r="I15" s="176">
        <f t="shared" si="14"/>
        <v>100</v>
      </c>
      <c r="J15" s="176" t="str">
        <f t="shared" si="14"/>
        <v>VENDOR</v>
      </c>
      <c r="K15" s="176">
        <f>K14</f>
        <v>0</v>
      </c>
      <c r="L15" s="176" t="str">
        <f t="shared" si="15"/>
        <v>KIMKHOA.PT</v>
      </c>
      <c r="M15" s="177">
        <f t="shared" si="15"/>
        <v>0</v>
      </c>
      <c r="N15" s="177">
        <f t="shared" si="15"/>
        <v>0</v>
      </c>
      <c r="O15" s="177">
        <f t="shared" si="15"/>
        <v>9000</v>
      </c>
      <c r="P15" s="460">
        <f t="shared" si="15"/>
        <v>5498</v>
      </c>
      <c r="Q15" s="460">
        <f t="shared" si="15"/>
        <v>0</v>
      </c>
      <c r="R15" s="460">
        <f t="shared" si="15"/>
        <v>16840</v>
      </c>
      <c r="S15" s="460">
        <f t="shared" si="15"/>
        <v>0</v>
      </c>
      <c r="T15" s="460">
        <f t="shared" si="15"/>
        <v>0</v>
      </c>
      <c r="U15" s="461" t="s">
        <v>298</v>
      </c>
      <c r="V15" s="438">
        <f t="shared" ref="V15" si="20">SUM(P12:R12)-S12</f>
        <v>22338</v>
      </c>
      <c r="W15" s="426">
        <f t="shared" ref="W15:BD15" si="21">V15-W12+W13</f>
        <v>22338</v>
      </c>
      <c r="X15" s="426">
        <f t="shared" si="21"/>
        <v>22338</v>
      </c>
      <c r="Y15" s="426">
        <f t="shared" si="21"/>
        <v>22338</v>
      </c>
      <c r="Z15" s="426">
        <f t="shared" si="21"/>
        <v>22338</v>
      </c>
      <c r="AA15" s="426">
        <f t="shared" si="21"/>
        <v>20225</v>
      </c>
      <c r="AB15" s="426">
        <f t="shared" si="21"/>
        <v>20225</v>
      </c>
      <c r="AC15" s="426">
        <f>AB15-AC12+AC13</f>
        <v>20225</v>
      </c>
      <c r="AD15" s="426">
        <f t="shared" si="21"/>
        <v>20157</v>
      </c>
      <c r="AE15" s="426">
        <f t="shared" si="21"/>
        <v>19436</v>
      </c>
      <c r="AF15" s="426">
        <f t="shared" si="21"/>
        <v>17536</v>
      </c>
      <c r="AG15" s="426">
        <f t="shared" si="21"/>
        <v>17124</v>
      </c>
      <c r="AH15" s="426">
        <f t="shared" si="21"/>
        <v>14472</v>
      </c>
      <c r="AI15" s="426">
        <f t="shared" si="21"/>
        <v>13042</v>
      </c>
      <c r="AJ15" s="426">
        <f t="shared" si="21"/>
        <v>13042</v>
      </c>
      <c r="AK15" s="426">
        <f t="shared" si="21"/>
        <v>8807</v>
      </c>
      <c r="AL15" s="426">
        <f t="shared" si="21"/>
        <v>-428</v>
      </c>
      <c r="AM15" s="426">
        <f t="shared" si="21"/>
        <v>-9386</v>
      </c>
      <c r="AN15" s="426">
        <f t="shared" si="21"/>
        <v>-17118</v>
      </c>
      <c r="AO15" s="426">
        <f t="shared" si="21"/>
        <v>-25855</v>
      </c>
      <c r="AP15" s="426">
        <f t="shared" si="21"/>
        <v>-35802</v>
      </c>
      <c r="AQ15" s="426">
        <f t="shared" si="21"/>
        <v>-44379</v>
      </c>
      <c r="AR15" s="426">
        <f t="shared" si="21"/>
        <v>-49501</v>
      </c>
      <c r="AS15" s="426">
        <f t="shared" si="21"/>
        <v>-52846</v>
      </c>
      <c r="AT15" s="426">
        <f t="shared" si="21"/>
        <v>-59976</v>
      </c>
      <c r="AU15" s="426">
        <f t="shared" si="21"/>
        <v>-66696</v>
      </c>
      <c r="AV15" s="426">
        <f t="shared" si="21"/>
        <v>-73098</v>
      </c>
      <c r="AW15" s="426">
        <f t="shared" si="21"/>
        <v>-78515</v>
      </c>
      <c r="AX15" s="426">
        <f t="shared" si="21"/>
        <v>-84062</v>
      </c>
      <c r="AY15" s="426">
        <f t="shared" si="21"/>
        <v>-88971</v>
      </c>
      <c r="AZ15" s="426">
        <f t="shared" si="21"/>
        <v>-93936</v>
      </c>
      <c r="BA15" s="426">
        <f t="shared" si="21"/>
        <v>-98380</v>
      </c>
      <c r="BB15" s="426">
        <f t="shared" si="21"/>
        <v>-103116</v>
      </c>
      <c r="BC15" s="426">
        <f t="shared" si="21"/>
        <v>-104647</v>
      </c>
      <c r="BD15" s="426">
        <f t="shared" si="21"/>
        <v>-105791</v>
      </c>
      <c r="BE15" s="426">
        <f t="shared" ref="BE15" si="22">BD15-BE12+BE13</f>
        <v>-106935</v>
      </c>
      <c r="BF15" s="426">
        <f t="shared" ref="BF15:BJ15" si="23">BE15-BF12+BF13</f>
        <v>-106935</v>
      </c>
      <c r="BG15" s="426">
        <f t="shared" si="23"/>
        <v>-106935</v>
      </c>
      <c r="BH15" s="426">
        <f t="shared" si="23"/>
        <v>-106935</v>
      </c>
      <c r="BI15" s="426">
        <f t="shared" si="23"/>
        <v>-106935</v>
      </c>
      <c r="BJ15" s="189">
        <f t="shared" si="23"/>
        <v>-106935</v>
      </c>
    </row>
    <row r="16" spans="1:62" s="175" customFormat="1" ht="15">
      <c r="A16" s="178" t="str">
        <f t="shared" si="14"/>
        <v>P552</v>
      </c>
      <c r="B16" s="178" t="str">
        <f t="shared" si="14"/>
        <v>DA02-00216B</v>
      </c>
      <c r="C16" s="178" t="str">
        <f t="shared" si="14"/>
        <v>DA02-00216B</v>
      </c>
      <c r="D16" s="178" t="str">
        <f t="shared" si="14"/>
        <v>CATALYST-DEODORIZER;T10,W15,L30,3050 TMF</v>
      </c>
      <c r="E16" s="178" t="str">
        <f t="shared" si="14"/>
        <v>PC</v>
      </c>
      <c r="F16" s="178" t="str">
        <f t="shared" si="14"/>
        <v>F</v>
      </c>
      <c r="G16" s="178" t="str">
        <f t="shared" si="14"/>
        <v>DYRY</v>
      </c>
      <c r="H16" s="178" t="str">
        <f t="shared" si="14"/>
        <v>MINH NGUYEN</v>
      </c>
      <c r="I16" s="178">
        <f t="shared" si="14"/>
        <v>100</v>
      </c>
      <c r="J16" s="178" t="str">
        <f t="shared" si="14"/>
        <v>VENDOR</v>
      </c>
      <c r="K16" s="178">
        <f>K15</f>
        <v>0</v>
      </c>
      <c r="L16" s="178" t="str">
        <f t="shared" si="15"/>
        <v>KIMKHOA.PT</v>
      </c>
      <c r="M16" s="179">
        <f t="shared" si="15"/>
        <v>0</v>
      </c>
      <c r="N16" s="179">
        <f t="shared" si="15"/>
        <v>0</v>
      </c>
      <c r="O16" s="179">
        <f t="shared" si="15"/>
        <v>9000</v>
      </c>
      <c r="P16" s="462">
        <f t="shared" si="15"/>
        <v>5498</v>
      </c>
      <c r="Q16" s="462">
        <f t="shared" si="15"/>
        <v>0</v>
      </c>
      <c r="R16" s="462">
        <f t="shared" si="15"/>
        <v>16840</v>
      </c>
      <c r="S16" s="462">
        <f t="shared" si="15"/>
        <v>0</v>
      </c>
      <c r="T16" s="462">
        <f t="shared" si="15"/>
        <v>0</v>
      </c>
      <c r="U16" s="461" t="s">
        <v>299</v>
      </c>
      <c r="V16" s="438">
        <f t="shared" ref="V16" si="24">SUM(P12:R12)-S12+T12</f>
        <v>22338</v>
      </c>
      <c r="W16" s="426">
        <f t="shared" ref="W16:BD16" si="25">V16-W12</f>
        <v>22338</v>
      </c>
      <c r="X16" s="426">
        <f t="shared" si="25"/>
        <v>22338</v>
      </c>
      <c r="Y16" s="426">
        <f t="shared" si="25"/>
        <v>22338</v>
      </c>
      <c r="Z16" s="426">
        <f t="shared" si="25"/>
        <v>22338</v>
      </c>
      <c r="AA16" s="426">
        <f t="shared" si="25"/>
        <v>20225</v>
      </c>
      <c r="AB16" s="426">
        <f t="shared" si="25"/>
        <v>20225</v>
      </c>
      <c r="AC16" s="426">
        <f>AB16-AC12</f>
        <v>20225</v>
      </c>
      <c r="AD16" s="426">
        <f t="shared" si="25"/>
        <v>20157</v>
      </c>
      <c r="AE16" s="426">
        <f t="shared" si="25"/>
        <v>19436</v>
      </c>
      <c r="AF16" s="426">
        <f t="shared" si="25"/>
        <v>17536</v>
      </c>
      <c r="AG16" s="426">
        <f t="shared" si="25"/>
        <v>17124</v>
      </c>
      <c r="AH16" s="426">
        <f t="shared" si="25"/>
        <v>14472</v>
      </c>
      <c r="AI16" s="426">
        <f t="shared" si="25"/>
        <v>13042</v>
      </c>
      <c r="AJ16" s="426">
        <f t="shared" si="25"/>
        <v>13042</v>
      </c>
      <c r="AK16" s="426">
        <f t="shared" si="25"/>
        <v>8807</v>
      </c>
      <c r="AL16" s="426">
        <f t="shared" si="25"/>
        <v>-428</v>
      </c>
      <c r="AM16" s="426">
        <f t="shared" si="25"/>
        <v>-9386</v>
      </c>
      <c r="AN16" s="426">
        <f t="shared" si="25"/>
        <v>-17118</v>
      </c>
      <c r="AO16" s="426">
        <f t="shared" si="25"/>
        <v>-25855</v>
      </c>
      <c r="AP16" s="426">
        <f t="shared" si="25"/>
        <v>-35802</v>
      </c>
      <c r="AQ16" s="426">
        <f t="shared" si="25"/>
        <v>-44379</v>
      </c>
      <c r="AR16" s="426">
        <f t="shared" si="25"/>
        <v>-49501</v>
      </c>
      <c r="AS16" s="426">
        <f t="shared" si="25"/>
        <v>-52846</v>
      </c>
      <c r="AT16" s="426">
        <f t="shared" si="25"/>
        <v>-59976</v>
      </c>
      <c r="AU16" s="426">
        <f t="shared" si="25"/>
        <v>-66696</v>
      </c>
      <c r="AV16" s="426">
        <f t="shared" si="25"/>
        <v>-73098</v>
      </c>
      <c r="AW16" s="426">
        <f t="shared" si="25"/>
        <v>-78515</v>
      </c>
      <c r="AX16" s="426">
        <f t="shared" si="25"/>
        <v>-84062</v>
      </c>
      <c r="AY16" s="426">
        <f t="shared" si="25"/>
        <v>-88971</v>
      </c>
      <c r="AZ16" s="426">
        <f t="shared" si="25"/>
        <v>-93936</v>
      </c>
      <c r="BA16" s="426">
        <f t="shared" si="25"/>
        <v>-98380</v>
      </c>
      <c r="BB16" s="426">
        <f t="shared" si="25"/>
        <v>-103116</v>
      </c>
      <c r="BC16" s="426">
        <f t="shared" si="25"/>
        <v>-104647</v>
      </c>
      <c r="BD16" s="426">
        <f t="shared" si="25"/>
        <v>-105791</v>
      </c>
      <c r="BE16" s="426">
        <f t="shared" ref="BE16" si="26">BD16-BE12</f>
        <v>-106935</v>
      </c>
      <c r="BF16" s="426">
        <f t="shared" ref="BF16:BJ16" si="27">BE16-BF12</f>
        <v>-106935</v>
      </c>
      <c r="BG16" s="426">
        <f t="shared" si="27"/>
        <v>-106935</v>
      </c>
      <c r="BH16" s="426">
        <f t="shared" si="27"/>
        <v>-106935</v>
      </c>
      <c r="BI16" s="426">
        <f t="shared" si="27"/>
        <v>-106935</v>
      </c>
      <c r="BJ16" s="189">
        <f t="shared" si="27"/>
        <v>-106935</v>
      </c>
    </row>
    <row r="17" spans="1:62" s="153" customFormat="1">
      <c r="A17" s="447" t="s">
        <v>149</v>
      </c>
      <c r="B17" s="448" t="s">
        <v>98</v>
      </c>
      <c r="C17" s="448" t="s">
        <v>98</v>
      </c>
      <c r="D17" s="449" t="s">
        <v>99</v>
      </c>
      <c r="E17" s="447" t="s">
        <v>302</v>
      </c>
      <c r="F17" s="450" t="s">
        <v>303</v>
      </c>
      <c r="G17" s="451" t="s">
        <v>294</v>
      </c>
      <c r="H17" s="450" t="s">
        <v>295</v>
      </c>
      <c r="I17" s="450">
        <v>100</v>
      </c>
      <c r="J17" s="450" t="s">
        <v>304</v>
      </c>
      <c r="K17" s="450">
        <v>0</v>
      </c>
      <c r="L17" s="447" t="s">
        <v>1090</v>
      </c>
      <c r="M17" s="452">
        <v>0</v>
      </c>
      <c r="N17" s="452">
        <v>0</v>
      </c>
      <c r="O17" s="452">
        <v>1</v>
      </c>
      <c r="P17" s="453">
        <v>0</v>
      </c>
      <c r="Q17" s="454">
        <v>0</v>
      </c>
      <c r="R17" s="454">
        <v>0</v>
      </c>
      <c r="S17" s="454">
        <v>0</v>
      </c>
      <c r="T17" s="454">
        <v>0</v>
      </c>
      <c r="U17" s="455" t="s">
        <v>238</v>
      </c>
      <c r="V17" s="437">
        <f>SUM(W17:BD17)</f>
        <v>28056</v>
      </c>
      <c r="W17" s="423">
        <v>0</v>
      </c>
      <c r="X17" s="423">
        <v>0</v>
      </c>
      <c r="Y17" s="423">
        <v>0</v>
      </c>
      <c r="Z17" s="423">
        <v>0</v>
      </c>
      <c r="AA17" s="423">
        <v>807</v>
      </c>
      <c r="AB17" s="423">
        <v>550</v>
      </c>
      <c r="AC17" s="423">
        <v>0</v>
      </c>
      <c r="AD17" s="423">
        <v>300</v>
      </c>
      <c r="AE17" s="423">
        <v>620</v>
      </c>
      <c r="AF17" s="423">
        <v>610</v>
      </c>
      <c r="AG17" s="423">
        <v>750</v>
      </c>
      <c r="AH17" s="423">
        <v>389</v>
      </c>
      <c r="AI17" s="423">
        <v>0</v>
      </c>
      <c r="AJ17" s="423">
        <v>0</v>
      </c>
      <c r="AK17" s="423">
        <v>2283</v>
      </c>
      <c r="AL17" s="423">
        <v>1502</v>
      </c>
      <c r="AM17" s="423">
        <v>3047</v>
      </c>
      <c r="AN17" s="423">
        <v>1750</v>
      </c>
      <c r="AO17" s="423">
        <v>2286</v>
      </c>
      <c r="AP17" s="423">
        <v>2326</v>
      </c>
      <c r="AQ17" s="423">
        <v>2141</v>
      </c>
      <c r="AR17" s="423">
        <v>1264</v>
      </c>
      <c r="AS17" s="423">
        <v>1250</v>
      </c>
      <c r="AT17" s="423">
        <v>1391</v>
      </c>
      <c r="AU17" s="423">
        <v>1276</v>
      </c>
      <c r="AV17" s="423">
        <v>1164</v>
      </c>
      <c r="AW17" s="423">
        <v>1034</v>
      </c>
      <c r="AX17" s="423">
        <v>1066</v>
      </c>
      <c r="AY17" s="423">
        <v>250</v>
      </c>
      <c r="AZ17" s="423">
        <v>0</v>
      </c>
      <c r="BA17" s="423">
        <v>0</v>
      </c>
      <c r="BB17" s="423">
        <v>0</v>
      </c>
      <c r="BC17" s="423">
        <v>0</v>
      </c>
      <c r="BD17" s="423">
        <v>0</v>
      </c>
      <c r="BE17" s="423">
        <v>0</v>
      </c>
      <c r="BF17" s="423">
        <v>0</v>
      </c>
      <c r="BG17" s="423">
        <v>0</v>
      </c>
      <c r="BH17" s="423">
        <v>0</v>
      </c>
      <c r="BI17" s="423">
        <v>0</v>
      </c>
      <c r="BJ17" s="187">
        <v>0</v>
      </c>
    </row>
    <row r="18" spans="1:62" s="175" customFormat="1" ht="15">
      <c r="A18" s="456" t="str">
        <f t="shared" ref="A18:T26" si="28">A17</f>
        <v>P553</v>
      </c>
      <c r="B18" s="456" t="str">
        <f t="shared" si="28"/>
        <v>DC63-01943A</v>
      </c>
      <c r="C18" s="456" t="str">
        <f t="shared" si="28"/>
        <v>DC63-01943A</v>
      </c>
      <c r="D18" s="456" t="str">
        <f t="shared" si="28"/>
        <v>COVER HOLDER;24" ADD WASH,ABS,HB,VERSAIL</v>
      </c>
      <c r="E18" s="456" t="str">
        <f t="shared" si="28"/>
        <v>PC</v>
      </c>
      <c r="F18" s="456" t="str">
        <f t="shared" si="28"/>
        <v>D2</v>
      </c>
      <c r="G18" s="456" t="str">
        <f t="shared" si="28"/>
        <v>DYRY</v>
      </c>
      <c r="H18" s="456" t="str">
        <f t="shared" si="28"/>
        <v>MINH NGUYEN</v>
      </c>
      <c r="I18" s="456">
        <f t="shared" si="28"/>
        <v>100</v>
      </c>
      <c r="J18" s="456" t="str">
        <f t="shared" si="28"/>
        <v>SUB DOOR</v>
      </c>
      <c r="K18" s="456">
        <f>K17</f>
        <v>0</v>
      </c>
      <c r="L18" s="456" t="str">
        <f t="shared" si="28"/>
        <v>KIMKHOA.PT</v>
      </c>
      <c r="M18" s="457">
        <f t="shared" si="28"/>
        <v>0</v>
      </c>
      <c r="N18" s="457">
        <f t="shared" si="28"/>
        <v>0</v>
      </c>
      <c r="O18" s="457">
        <f t="shared" si="28"/>
        <v>1</v>
      </c>
      <c r="P18" s="458">
        <f t="shared" si="28"/>
        <v>0</v>
      </c>
      <c r="Q18" s="458">
        <f t="shared" si="28"/>
        <v>0</v>
      </c>
      <c r="R18" s="458">
        <f t="shared" si="28"/>
        <v>0</v>
      </c>
      <c r="S18" s="458">
        <f t="shared" si="28"/>
        <v>0</v>
      </c>
      <c r="T18" s="458">
        <f t="shared" si="28"/>
        <v>0</v>
      </c>
      <c r="U18" s="459" t="s">
        <v>296</v>
      </c>
      <c r="V18" s="438"/>
      <c r="W18" s="424"/>
      <c r="X18" s="424"/>
      <c r="Y18" s="424"/>
      <c r="Z18" s="424"/>
      <c r="AA18" s="424"/>
      <c r="AB18" s="424"/>
      <c r="AC18" s="424"/>
      <c r="AD18" s="424"/>
      <c r="AE18" s="424"/>
      <c r="AF18" s="424"/>
      <c r="AG18" s="424"/>
      <c r="AH18" s="424"/>
      <c r="AI18" s="424"/>
      <c r="AJ18" s="424"/>
      <c r="AK18" s="424"/>
      <c r="AL18" s="424"/>
      <c r="AM18" s="424"/>
      <c r="AN18" s="424"/>
      <c r="AO18" s="424"/>
      <c r="AP18" s="424"/>
      <c r="AQ18" s="424"/>
      <c r="AR18" s="424"/>
      <c r="AS18" s="424"/>
      <c r="AT18" s="424"/>
      <c r="AU18" s="424"/>
      <c r="AV18" s="424"/>
      <c r="AW18" s="424"/>
      <c r="AX18" s="424"/>
      <c r="AY18" s="424"/>
      <c r="AZ18" s="424"/>
      <c r="BA18" s="424"/>
      <c r="BB18" s="424"/>
      <c r="BC18" s="424"/>
      <c r="BD18" s="424"/>
      <c r="BE18" s="424"/>
      <c r="BF18" s="424"/>
      <c r="BG18" s="424"/>
      <c r="BH18" s="424"/>
      <c r="BI18" s="424"/>
      <c r="BJ18" s="209"/>
    </row>
    <row r="19" spans="1:62" s="175" customFormat="1" ht="15">
      <c r="A19" s="176" t="str">
        <f t="shared" si="28"/>
        <v>P553</v>
      </c>
      <c r="B19" s="176" t="str">
        <f t="shared" si="28"/>
        <v>DC63-01943A</v>
      </c>
      <c r="C19" s="176" t="str">
        <f t="shared" si="28"/>
        <v>DC63-01943A</v>
      </c>
      <c r="D19" s="176" t="str">
        <f t="shared" si="28"/>
        <v>COVER HOLDER;24" ADD WASH,ABS,HB,VERSAIL</v>
      </c>
      <c r="E19" s="176" t="str">
        <f t="shared" si="28"/>
        <v>PC</v>
      </c>
      <c r="F19" s="176" t="str">
        <f t="shared" si="28"/>
        <v>D2</v>
      </c>
      <c r="G19" s="176" t="str">
        <f t="shared" si="28"/>
        <v>DYRY</v>
      </c>
      <c r="H19" s="176" t="str">
        <f t="shared" si="28"/>
        <v>MINH NGUYEN</v>
      </c>
      <c r="I19" s="176">
        <f t="shared" si="28"/>
        <v>100</v>
      </c>
      <c r="J19" s="176" t="str">
        <f t="shared" si="28"/>
        <v>SUB DOOR</v>
      </c>
      <c r="K19" s="176">
        <f>K18</f>
        <v>0</v>
      </c>
      <c r="L19" s="176" t="str">
        <f t="shared" si="28"/>
        <v>KIMKHOA.PT</v>
      </c>
      <c r="M19" s="177">
        <f t="shared" si="28"/>
        <v>0</v>
      </c>
      <c r="N19" s="177">
        <f t="shared" si="28"/>
        <v>0</v>
      </c>
      <c r="O19" s="177">
        <f t="shared" si="28"/>
        <v>1</v>
      </c>
      <c r="P19" s="460">
        <f t="shared" si="28"/>
        <v>0</v>
      </c>
      <c r="Q19" s="460">
        <f t="shared" si="28"/>
        <v>0</v>
      </c>
      <c r="R19" s="460">
        <f t="shared" si="28"/>
        <v>0</v>
      </c>
      <c r="S19" s="460">
        <f t="shared" si="28"/>
        <v>0</v>
      </c>
      <c r="T19" s="460">
        <f t="shared" si="28"/>
        <v>0</v>
      </c>
      <c r="U19" s="461" t="s">
        <v>305</v>
      </c>
      <c r="V19" s="438">
        <f t="shared" ref="V19" si="29">SUM(Q17:R17)-S17</f>
        <v>0</v>
      </c>
      <c r="W19" s="425">
        <f t="shared" ref="W19:BD19" si="30">V19-W17+W18</f>
        <v>0</v>
      </c>
      <c r="X19" s="425">
        <f t="shared" si="30"/>
        <v>0</v>
      </c>
      <c r="Y19" s="425">
        <f t="shared" si="30"/>
        <v>0</v>
      </c>
      <c r="Z19" s="425">
        <f t="shared" si="30"/>
        <v>0</v>
      </c>
      <c r="AA19" s="425">
        <f t="shared" si="30"/>
        <v>-807</v>
      </c>
      <c r="AB19" s="425">
        <f t="shared" si="30"/>
        <v>-1357</v>
      </c>
      <c r="AC19" s="425">
        <f>AB19-AC17+AC18</f>
        <v>-1357</v>
      </c>
      <c r="AD19" s="425">
        <f t="shared" si="30"/>
        <v>-1657</v>
      </c>
      <c r="AE19" s="425">
        <f t="shared" si="30"/>
        <v>-2277</v>
      </c>
      <c r="AF19" s="425">
        <f t="shared" si="30"/>
        <v>-2887</v>
      </c>
      <c r="AG19" s="425">
        <f t="shared" si="30"/>
        <v>-3637</v>
      </c>
      <c r="AH19" s="425">
        <f t="shared" si="30"/>
        <v>-4026</v>
      </c>
      <c r="AI19" s="425">
        <f t="shared" si="30"/>
        <v>-4026</v>
      </c>
      <c r="AJ19" s="425">
        <f t="shared" si="30"/>
        <v>-4026</v>
      </c>
      <c r="AK19" s="425">
        <f t="shared" si="30"/>
        <v>-6309</v>
      </c>
      <c r="AL19" s="425">
        <f t="shared" si="30"/>
        <v>-7811</v>
      </c>
      <c r="AM19" s="425">
        <f t="shared" si="30"/>
        <v>-10858</v>
      </c>
      <c r="AN19" s="425">
        <f t="shared" si="30"/>
        <v>-12608</v>
      </c>
      <c r="AO19" s="425">
        <f t="shared" si="30"/>
        <v>-14894</v>
      </c>
      <c r="AP19" s="425">
        <f t="shared" si="30"/>
        <v>-17220</v>
      </c>
      <c r="AQ19" s="425">
        <f t="shared" si="30"/>
        <v>-19361</v>
      </c>
      <c r="AR19" s="425">
        <f t="shared" si="30"/>
        <v>-20625</v>
      </c>
      <c r="AS19" s="425">
        <f t="shared" si="30"/>
        <v>-21875</v>
      </c>
      <c r="AT19" s="425">
        <f t="shared" si="30"/>
        <v>-23266</v>
      </c>
      <c r="AU19" s="425">
        <f t="shared" si="30"/>
        <v>-24542</v>
      </c>
      <c r="AV19" s="425">
        <f t="shared" si="30"/>
        <v>-25706</v>
      </c>
      <c r="AW19" s="425">
        <f t="shared" si="30"/>
        <v>-26740</v>
      </c>
      <c r="AX19" s="425">
        <f t="shared" si="30"/>
        <v>-27806</v>
      </c>
      <c r="AY19" s="425">
        <f t="shared" si="30"/>
        <v>-28056</v>
      </c>
      <c r="AZ19" s="425">
        <f t="shared" si="30"/>
        <v>-28056</v>
      </c>
      <c r="BA19" s="425">
        <f t="shared" si="30"/>
        <v>-28056</v>
      </c>
      <c r="BB19" s="425">
        <f t="shared" si="30"/>
        <v>-28056</v>
      </c>
      <c r="BC19" s="425">
        <f t="shared" si="30"/>
        <v>-28056</v>
      </c>
      <c r="BD19" s="425">
        <f t="shared" si="30"/>
        <v>-28056</v>
      </c>
      <c r="BE19" s="425">
        <f t="shared" ref="BE19" si="31">BD19-BE17+BE18</f>
        <v>-28056</v>
      </c>
      <c r="BF19" s="425">
        <f t="shared" ref="BF19:BJ19" si="32">BE19-BF17+BF18</f>
        <v>-28056</v>
      </c>
      <c r="BG19" s="425">
        <f t="shared" si="32"/>
        <v>-28056</v>
      </c>
      <c r="BH19" s="425">
        <f t="shared" si="32"/>
        <v>-28056</v>
      </c>
      <c r="BI19" s="425">
        <f t="shared" si="32"/>
        <v>-28056</v>
      </c>
      <c r="BJ19" s="188">
        <f t="shared" si="32"/>
        <v>-28056</v>
      </c>
    </row>
    <row r="20" spans="1:62" s="175" customFormat="1" ht="15">
      <c r="A20" s="176" t="str">
        <f t="shared" si="28"/>
        <v>P553</v>
      </c>
      <c r="B20" s="176" t="str">
        <f t="shared" si="28"/>
        <v>DC63-01943A</v>
      </c>
      <c r="C20" s="176" t="str">
        <f t="shared" si="28"/>
        <v>DC63-01943A</v>
      </c>
      <c r="D20" s="176" t="str">
        <f t="shared" si="28"/>
        <v>COVER HOLDER;24" ADD WASH,ABS,HB,VERSAIL</v>
      </c>
      <c r="E20" s="176" t="str">
        <f t="shared" si="28"/>
        <v>PC</v>
      </c>
      <c r="F20" s="176" t="str">
        <f t="shared" si="28"/>
        <v>D2</v>
      </c>
      <c r="G20" s="176" t="str">
        <f t="shared" si="28"/>
        <v>DYRY</v>
      </c>
      <c r="H20" s="176" t="str">
        <f t="shared" si="28"/>
        <v>MINH NGUYEN</v>
      </c>
      <c r="I20" s="176">
        <f t="shared" si="28"/>
        <v>100</v>
      </c>
      <c r="J20" s="176" t="str">
        <f t="shared" si="28"/>
        <v>SUB DOOR</v>
      </c>
      <c r="K20" s="176">
        <f>K19</f>
        <v>0</v>
      </c>
      <c r="L20" s="176" t="str">
        <f t="shared" si="28"/>
        <v>KIMKHOA.PT</v>
      </c>
      <c r="M20" s="177">
        <f t="shared" si="28"/>
        <v>0</v>
      </c>
      <c r="N20" s="177">
        <f t="shared" si="28"/>
        <v>0</v>
      </c>
      <c r="O20" s="177">
        <f t="shared" si="28"/>
        <v>1</v>
      </c>
      <c r="P20" s="460">
        <f t="shared" si="28"/>
        <v>0</v>
      </c>
      <c r="Q20" s="460">
        <f t="shared" si="28"/>
        <v>0</v>
      </c>
      <c r="R20" s="460">
        <f t="shared" si="28"/>
        <v>0</v>
      </c>
      <c r="S20" s="460">
        <f t="shared" si="28"/>
        <v>0</v>
      </c>
      <c r="T20" s="460">
        <f t="shared" si="28"/>
        <v>0</v>
      </c>
      <c r="U20" s="461" t="s">
        <v>298</v>
      </c>
      <c r="V20" s="438">
        <f t="shared" ref="V20" si="33">SUM(P17:R17)-S17</f>
        <v>0</v>
      </c>
      <c r="W20" s="426">
        <f t="shared" ref="W20:BD20" si="34">V20-W17+W18</f>
        <v>0</v>
      </c>
      <c r="X20" s="426">
        <f t="shared" si="34"/>
        <v>0</v>
      </c>
      <c r="Y20" s="426">
        <f t="shared" si="34"/>
        <v>0</v>
      </c>
      <c r="Z20" s="426">
        <f t="shared" si="34"/>
        <v>0</v>
      </c>
      <c r="AA20" s="426">
        <f t="shared" si="34"/>
        <v>-807</v>
      </c>
      <c r="AB20" s="426">
        <f t="shared" si="34"/>
        <v>-1357</v>
      </c>
      <c r="AC20" s="426">
        <f>AB20-AC17+AC18</f>
        <v>-1357</v>
      </c>
      <c r="AD20" s="426">
        <f t="shared" si="34"/>
        <v>-1657</v>
      </c>
      <c r="AE20" s="426">
        <f t="shared" si="34"/>
        <v>-2277</v>
      </c>
      <c r="AF20" s="426">
        <f t="shared" si="34"/>
        <v>-2887</v>
      </c>
      <c r="AG20" s="426">
        <f t="shared" si="34"/>
        <v>-3637</v>
      </c>
      <c r="AH20" s="426">
        <f t="shared" si="34"/>
        <v>-4026</v>
      </c>
      <c r="AI20" s="426">
        <f t="shared" si="34"/>
        <v>-4026</v>
      </c>
      <c r="AJ20" s="426">
        <f t="shared" si="34"/>
        <v>-4026</v>
      </c>
      <c r="AK20" s="426">
        <f t="shared" si="34"/>
        <v>-6309</v>
      </c>
      <c r="AL20" s="426">
        <f t="shared" si="34"/>
        <v>-7811</v>
      </c>
      <c r="AM20" s="426">
        <f t="shared" si="34"/>
        <v>-10858</v>
      </c>
      <c r="AN20" s="426">
        <f t="shared" si="34"/>
        <v>-12608</v>
      </c>
      <c r="AO20" s="426">
        <f t="shared" si="34"/>
        <v>-14894</v>
      </c>
      <c r="AP20" s="426">
        <f t="shared" si="34"/>
        <v>-17220</v>
      </c>
      <c r="AQ20" s="426">
        <f t="shared" si="34"/>
        <v>-19361</v>
      </c>
      <c r="AR20" s="426">
        <f t="shared" si="34"/>
        <v>-20625</v>
      </c>
      <c r="AS20" s="426">
        <f t="shared" si="34"/>
        <v>-21875</v>
      </c>
      <c r="AT20" s="426">
        <f t="shared" si="34"/>
        <v>-23266</v>
      </c>
      <c r="AU20" s="426">
        <f t="shared" si="34"/>
        <v>-24542</v>
      </c>
      <c r="AV20" s="426">
        <f t="shared" si="34"/>
        <v>-25706</v>
      </c>
      <c r="AW20" s="426">
        <f t="shared" si="34"/>
        <v>-26740</v>
      </c>
      <c r="AX20" s="426">
        <f t="shared" si="34"/>
        <v>-27806</v>
      </c>
      <c r="AY20" s="426">
        <f t="shared" si="34"/>
        <v>-28056</v>
      </c>
      <c r="AZ20" s="426">
        <f t="shared" si="34"/>
        <v>-28056</v>
      </c>
      <c r="BA20" s="426">
        <f t="shared" si="34"/>
        <v>-28056</v>
      </c>
      <c r="BB20" s="426">
        <f t="shared" si="34"/>
        <v>-28056</v>
      </c>
      <c r="BC20" s="426">
        <f t="shared" si="34"/>
        <v>-28056</v>
      </c>
      <c r="BD20" s="426">
        <f t="shared" si="34"/>
        <v>-28056</v>
      </c>
      <c r="BE20" s="426">
        <f t="shared" ref="BE20" si="35">BD20-BE17+BE18</f>
        <v>-28056</v>
      </c>
      <c r="BF20" s="426">
        <f t="shared" ref="BF20:BJ20" si="36">BE20-BF17+BF18</f>
        <v>-28056</v>
      </c>
      <c r="BG20" s="426">
        <f t="shared" si="36"/>
        <v>-28056</v>
      </c>
      <c r="BH20" s="426">
        <f t="shared" si="36"/>
        <v>-28056</v>
      </c>
      <c r="BI20" s="426">
        <f t="shared" si="36"/>
        <v>-28056</v>
      </c>
      <c r="BJ20" s="189">
        <f t="shared" si="36"/>
        <v>-28056</v>
      </c>
    </row>
    <row r="21" spans="1:62" s="175" customFormat="1" ht="15">
      <c r="A21" s="178" t="str">
        <f t="shared" si="28"/>
        <v>P553</v>
      </c>
      <c r="B21" s="178" t="str">
        <f t="shared" si="28"/>
        <v>DC63-01943A</v>
      </c>
      <c r="C21" s="178" t="str">
        <f t="shared" si="28"/>
        <v>DC63-01943A</v>
      </c>
      <c r="D21" s="178" t="str">
        <f t="shared" si="28"/>
        <v>COVER HOLDER;24" ADD WASH,ABS,HB,VERSAIL</v>
      </c>
      <c r="E21" s="178" t="str">
        <f t="shared" si="28"/>
        <v>PC</v>
      </c>
      <c r="F21" s="178" t="str">
        <f t="shared" si="28"/>
        <v>D2</v>
      </c>
      <c r="G21" s="178" t="str">
        <f t="shared" si="28"/>
        <v>DYRY</v>
      </c>
      <c r="H21" s="178" t="str">
        <f t="shared" si="28"/>
        <v>MINH NGUYEN</v>
      </c>
      <c r="I21" s="178">
        <f t="shared" si="28"/>
        <v>100</v>
      </c>
      <c r="J21" s="178" t="str">
        <f t="shared" si="28"/>
        <v>SUB DOOR</v>
      </c>
      <c r="K21" s="178">
        <f>K20</f>
        <v>0</v>
      </c>
      <c r="L21" s="178" t="str">
        <f t="shared" si="28"/>
        <v>KIMKHOA.PT</v>
      </c>
      <c r="M21" s="179">
        <f t="shared" si="28"/>
        <v>0</v>
      </c>
      <c r="N21" s="179">
        <f t="shared" si="28"/>
        <v>0</v>
      </c>
      <c r="O21" s="179">
        <f t="shared" si="28"/>
        <v>1</v>
      </c>
      <c r="P21" s="462">
        <f t="shared" si="28"/>
        <v>0</v>
      </c>
      <c r="Q21" s="462">
        <f t="shared" si="28"/>
        <v>0</v>
      </c>
      <c r="R21" s="462">
        <f t="shared" si="28"/>
        <v>0</v>
      </c>
      <c r="S21" s="462">
        <f t="shared" si="28"/>
        <v>0</v>
      </c>
      <c r="T21" s="462">
        <f t="shared" si="28"/>
        <v>0</v>
      </c>
      <c r="U21" s="461" t="s">
        <v>299</v>
      </c>
      <c r="V21" s="438">
        <f t="shared" ref="V21" si="37">SUM(P17:R17)-S17+T17</f>
        <v>0</v>
      </c>
      <c r="W21" s="426">
        <f t="shared" ref="W21:BD21" si="38">V21-W17</f>
        <v>0</v>
      </c>
      <c r="X21" s="426">
        <f t="shared" si="38"/>
        <v>0</v>
      </c>
      <c r="Y21" s="426">
        <f t="shared" si="38"/>
        <v>0</v>
      </c>
      <c r="Z21" s="426">
        <f t="shared" si="38"/>
        <v>0</v>
      </c>
      <c r="AA21" s="426">
        <f t="shared" si="38"/>
        <v>-807</v>
      </c>
      <c r="AB21" s="426">
        <f t="shared" si="38"/>
        <v>-1357</v>
      </c>
      <c r="AC21" s="426">
        <f>AB21-AC17</f>
        <v>-1357</v>
      </c>
      <c r="AD21" s="426">
        <f t="shared" si="38"/>
        <v>-1657</v>
      </c>
      <c r="AE21" s="426">
        <f t="shared" si="38"/>
        <v>-2277</v>
      </c>
      <c r="AF21" s="426">
        <f t="shared" si="38"/>
        <v>-2887</v>
      </c>
      <c r="AG21" s="426">
        <f t="shared" si="38"/>
        <v>-3637</v>
      </c>
      <c r="AH21" s="426">
        <f t="shared" si="38"/>
        <v>-4026</v>
      </c>
      <c r="AI21" s="426">
        <f t="shared" si="38"/>
        <v>-4026</v>
      </c>
      <c r="AJ21" s="426">
        <f t="shared" si="38"/>
        <v>-4026</v>
      </c>
      <c r="AK21" s="426">
        <f t="shared" si="38"/>
        <v>-6309</v>
      </c>
      <c r="AL21" s="426">
        <f t="shared" si="38"/>
        <v>-7811</v>
      </c>
      <c r="AM21" s="426">
        <f t="shared" si="38"/>
        <v>-10858</v>
      </c>
      <c r="AN21" s="426">
        <f t="shared" si="38"/>
        <v>-12608</v>
      </c>
      <c r="AO21" s="426">
        <f t="shared" si="38"/>
        <v>-14894</v>
      </c>
      <c r="AP21" s="426">
        <f t="shared" si="38"/>
        <v>-17220</v>
      </c>
      <c r="AQ21" s="426">
        <f t="shared" si="38"/>
        <v>-19361</v>
      </c>
      <c r="AR21" s="426">
        <f t="shared" si="38"/>
        <v>-20625</v>
      </c>
      <c r="AS21" s="426">
        <f t="shared" si="38"/>
        <v>-21875</v>
      </c>
      <c r="AT21" s="426">
        <f t="shared" si="38"/>
        <v>-23266</v>
      </c>
      <c r="AU21" s="426">
        <f t="shared" si="38"/>
        <v>-24542</v>
      </c>
      <c r="AV21" s="426">
        <f t="shared" si="38"/>
        <v>-25706</v>
      </c>
      <c r="AW21" s="426">
        <f t="shared" si="38"/>
        <v>-26740</v>
      </c>
      <c r="AX21" s="426">
        <f t="shared" si="38"/>
        <v>-27806</v>
      </c>
      <c r="AY21" s="426">
        <f t="shared" si="38"/>
        <v>-28056</v>
      </c>
      <c r="AZ21" s="426">
        <f t="shared" si="38"/>
        <v>-28056</v>
      </c>
      <c r="BA21" s="426">
        <f t="shared" si="38"/>
        <v>-28056</v>
      </c>
      <c r="BB21" s="426">
        <f t="shared" si="38"/>
        <v>-28056</v>
      </c>
      <c r="BC21" s="426">
        <f t="shared" si="38"/>
        <v>-28056</v>
      </c>
      <c r="BD21" s="426">
        <f t="shared" si="38"/>
        <v>-28056</v>
      </c>
      <c r="BE21" s="426">
        <f t="shared" ref="BE21" si="39">BD21-BE17</f>
        <v>-28056</v>
      </c>
      <c r="BF21" s="426">
        <f t="shared" ref="BF21:BJ21" si="40">BE21-BF17</f>
        <v>-28056</v>
      </c>
      <c r="BG21" s="426">
        <f t="shared" si="40"/>
        <v>-28056</v>
      </c>
      <c r="BH21" s="426">
        <f t="shared" si="40"/>
        <v>-28056</v>
      </c>
      <c r="BI21" s="426">
        <f t="shared" si="40"/>
        <v>-28056</v>
      </c>
      <c r="BJ21" s="189">
        <f t="shared" si="40"/>
        <v>-28056</v>
      </c>
    </row>
    <row r="22" spans="1:62" s="153" customFormat="1">
      <c r="A22" s="447" t="s">
        <v>149</v>
      </c>
      <c r="B22" s="448" t="s">
        <v>100</v>
      </c>
      <c r="C22" s="448" t="s">
        <v>100</v>
      </c>
      <c r="D22" s="449" t="s">
        <v>101</v>
      </c>
      <c r="E22" s="447" t="s">
        <v>302</v>
      </c>
      <c r="F22" s="450" t="s">
        <v>264</v>
      </c>
      <c r="G22" s="451" t="s">
        <v>294</v>
      </c>
      <c r="H22" s="450" t="s">
        <v>295</v>
      </c>
      <c r="I22" s="450">
        <v>100</v>
      </c>
      <c r="J22" s="450" t="s">
        <v>306</v>
      </c>
      <c r="K22" s="450">
        <v>0</v>
      </c>
      <c r="L22" s="447" t="s">
        <v>1090</v>
      </c>
      <c r="M22" s="452">
        <v>0</v>
      </c>
      <c r="N22" s="452">
        <v>0</v>
      </c>
      <c r="O22" s="452">
        <v>1</v>
      </c>
      <c r="P22" s="453">
        <v>0</v>
      </c>
      <c r="Q22" s="454">
        <v>136</v>
      </c>
      <c r="R22" s="454">
        <v>22631</v>
      </c>
      <c r="S22" s="454">
        <v>0</v>
      </c>
      <c r="T22" s="454">
        <v>0</v>
      </c>
      <c r="U22" s="455" t="s">
        <v>238</v>
      </c>
      <c r="V22" s="437">
        <f>SUM(W22:BD22)</f>
        <v>142318</v>
      </c>
      <c r="W22" s="423">
        <v>0</v>
      </c>
      <c r="X22" s="423">
        <v>0</v>
      </c>
      <c r="Y22" s="423">
        <v>0</v>
      </c>
      <c r="Z22" s="423">
        <v>0</v>
      </c>
      <c r="AA22" s="423">
        <v>3648</v>
      </c>
      <c r="AB22" s="423">
        <v>1866</v>
      </c>
      <c r="AC22" s="423">
        <v>0</v>
      </c>
      <c r="AD22" s="423">
        <v>0</v>
      </c>
      <c r="AE22" s="423">
        <v>0</v>
      </c>
      <c r="AF22" s="423">
        <v>2950</v>
      </c>
      <c r="AG22" s="423">
        <v>5010</v>
      </c>
      <c r="AH22" s="423">
        <v>5034</v>
      </c>
      <c r="AI22" s="423">
        <v>0</v>
      </c>
      <c r="AJ22" s="423">
        <v>0</v>
      </c>
      <c r="AK22" s="423">
        <v>12522</v>
      </c>
      <c r="AL22" s="423">
        <v>6832</v>
      </c>
      <c r="AM22" s="423">
        <v>10608</v>
      </c>
      <c r="AN22" s="423">
        <v>8848</v>
      </c>
      <c r="AO22" s="423">
        <v>11284</v>
      </c>
      <c r="AP22" s="423">
        <v>11546</v>
      </c>
      <c r="AQ22" s="423">
        <v>8636</v>
      </c>
      <c r="AR22" s="423">
        <v>7814</v>
      </c>
      <c r="AS22" s="423">
        <v>9078</v>
      </c>
      <c r="AT22" s="423">
        <v>8622</v>
      </c>
      <c r="AU22" s="423">
        <v>8528</v>
      </c>
      <c r="AV22" s="423">
        <v>6156</v>
      </c>
      <c r="AW22" s="423">
        <v>5918</v>
      </c>
      <c r="AX22" s="423">
        <v>5866</v>
      </c>
      <c r="AY22" s="423">
        <v>1552</v>
      </c>
      <c r="AZ22" s="423">
        <v>0</v>
      </c>
      <c r="BA22" s="423">
        <v>0</v>
      </c>
      <c r="BB22" s="423">
        <v>0</v>
      </c>
      <c r="BC22" s="423">
        <v>0</v>
      </c>
      <c r="BD22" s="423">
        <v>0</v>
      </c>
      <c r="BE22" s="423">
        <v>0</v>
      </c>
      <c r="BF22" s="423">
        <v>0</v>
      </c>
      <c r="BG22" s="423">
        <v>0</v>
      </c>
      <c r="BH22" s="423">
        <v>0</v>
      </c>
      <c r="BI22" s="423">
        <v>0</v>
      </c>
      <c r="BJ22" s="187">
        <v>0</v>
      </c>
    </row>
    <row r="23" spans="1:62" s="175" customFormat="1" ht="15">
      <c r="A23" s="456" t="str">
        <f t="shared" ref="A23:L26" si="41">A22</f>
        <v>P553</v>
      </c>
      <c r="B23" s="456" t="str">
        <f t="shared" si="41"/>
        <v>DC61-02646A</v>
      </c>
      <c r="C23" s="456" t="str">
        <f t="shared" si="41"/>
        <v>DC61-02646A</v>
      </c>
      <c r="D23" s="456" t="str">
        <f t="shared" si="41"/>
        <v>GUIDE HOSE;WF0804Y8E,PP,T2,W9.8,L36.6,RM</v>
      </c>
      <c r="E23" s="456" t="str">
        <f t="shared" si="41"/>
        <v>PC</v>
      </c>
      <c r="F23" s="456" t="str">
        <f t="shared" si="41"/>
        <v>PO</v>
      </c>
      <c r="G23" s="456" t="str">
        <f t="shared" si="41"/>
        <v>DYRY</v>
      </c>
      <c r="H23" s="456" t="str">
        <f t="shared" si="41"/>
        <v>MINH NGUYEN</v>
      </c>
      <c r="I23" s="456">
        <f t="shared" si="41"/>
        <v>100</v>
      </c>
      <c r="J23" s="456" t="str">
        <f t="shared" si="41"/>
        <v>MAIN LINE</v>
      </c>
      <c r="K23" s="456">
        <f>K22</f>
        <v>0</v>
      </c>
      <c r="L23" s="456" t="str">
        <f t="shared" si="41"/>
        <v>KIMKHOA.PT</v>
      </c>
      <c r="M23" s="457">
        <f t="shared" si="28"/>
        <v>0</v>
      </c>
      <c r="N23" s="457">
        <f t="shared" si="28"/>
        <v>0</v>
      </c>
      <c r="O23" s="457">
        <f t="shared" si="28"/>
        <v>1</v>
      </c>
      <c r="P23" s="458">
        <f t="shared" si="28"/>
        <v>0</v>
      </c>
      <c r="Q23" s="458">
        <f t="shared" si="28"/>
        <v>136</v>
      </c>
      <c r="R23" s="458">
        <f t="shared" si="28"/>
        <v>22631</v>
      </c>
      <c r="S23" s="458">
        <f t="shared" si="28"/>
        <v>0</v>
      </c>
      <c r="T23" s="458">
        <f t="shared" si="28"/>
        <v>0</v>
      </c>
      <c r="U23" s="459" t="s">
        <v>296</v>
      </c>
      <c r="V23" s="438"/>
      <c r="W23" s="424"/>
      <c r="X23" s="424"/>
      <c r="Y23" s="424"/>
      <c r="Z23" s="424"/>
      <c r="AA23" s="424"/>
      <c r="AB23" s="424"/>
      <c r="AC23" s="424"/>
      <c r="AD23" s="424"/>
      <c r="AE23" s="424"/>
      <c r="AF23" s="424"/>
      <c r="AG23" s="424"/>
      <c r="AH23" s="424"/>
      <c r="AI23" s="424"/>
      <c r="AJ23" s="424"/>
      <c r="AK23" s="424"/>
      <c r="AL23" s="424"/>
      <c r="AM23" s="424"/>
      <c r="AN23" s="424"/>
      <c r="AO23" s="424"/>
      <c r="AP23" s="424"/>
      <c r="AQ23" s="424"/>
      <c r="AR23" s="424"/>
      <c r="AS23" s="424"/>
      <c r="AT23" s="424"/>
      <c r="AU23" s="424"/>
      <c r="AV23" s="424"/>
      <c r="AW23" s="424"/>
      <c r="AX23" s="424"/>
      <c r="AY23" s="424"/>
      <c r="AZ23" s="424"/>
      <c r="BA23" s="424"/>
      <c r="BB23" s="424"/>
      <c r="BC23" s="424"/>
      <c r="BD23" s="424"/>
      <c r="BE23" s="424"/>
      <c r="BF23" s="424"/>
      <c r="BG23" s="424"/>
      <c r="BH23" s="424"/>
      <c r="BI23" s="424"/>
      <c r="BJ23" s="209"/>
    </row>
    <row r="24" spans="1:62" s="175" customFormat="1" ht="15">
      <c r="A24" s="176" t="str">
        <f t="shared" si="41"/>
        <v>P553</v>
      </c>
      <c r="B24" s="176" t="str">
        <f t="shared" si="41"/>
        <v>DC61-02646A</v>
      </c>
      <c r="C24" s="176" t="str">
        <f t="shared" si="41"/>
        <v>DC61-02646A</v>
      </c>
      <c r="D24" s="176" t="str">
        <f t="shared" si="41"/>
        <v>GUIDE HOSE;WF0804Y8E,PP,T2,W9.8,L36.6,RM</v>
      </c>
      <c r="E24" s="176" t="str">
        <f t="shared" si="41"/>
        <v>PC</v>
      </c>
      <c r="F24" s="176" t="str">
        <f t="shared" si="41"/>
        <v>PO</v>
      </c>
      <c r="G24" s="176" t="str">
        <f t="shared" si="41"/>
        <v>DYRY</v>
      </c>
      <c r="H24" s="176" t="str">
        <f t="shared" si="41"/>
        <v>MINH NGUYEN</v>
      </c>
      <c r="I24" s="176">
        <f t="shared" si="41"/>
        <v>100</v>
      </c>
      <c r="J24" s="176" t="str">
        <f t="shared" si="41"/>
        <v>MAIN LINE</v>
      </c>
      <c r="K24" s="176">
        <f>K23</f>
        <v>0</v>
      </c>
      <c r="L24" s="176" t="str">
        <f t="shared" si="41"/>
        <v>KIMKHOA.PT</v>
      </c>
      <c r="M24" s="177">
        <f t="shared" si="28"/>
        <v>0</v>
      </c>
      <c r="N24" s="177">
        <f t="shared" si="28"/>
        <v>0</v>
      </c>
      <c r="O24" s="177">
        <f t="shared" si="28"/>
        <v>1</v>
      </c>
      <c r="P24" s="460">
        <f t="shared" si="28"/>
        <v>0</v>
      </c>
      <c r="Q24" s="460">
        <f t="shared" si="28"/>
        <v>136</v>
      </c>
      <c r="R24" s="460">
        <f t="shared" si="28"/>
        <v>22631</v>
      </c>
      <c r="S24" s="460">
        <f t="shared" si="28"/>
        <v>0</v>
      </c>
      <c r="T24" s="460">
        <f t="shared" si="28"/>
        <v>0</v>
      </c>
      <c r="U24" s="461" t="s">
        <v>305</v>
      </c>
      <c r="V24" s="438">
        <f t="shared" ref="V24" si="42">SUM(Q22:R22)-S22</f>
        <v>22767</v>
      </c>
      <c r="W24" s="425">
        <f t="shared" ref="W24:BD24" si="43">V24-W22+W23</f>
        <v>22767</v>
      </c>
      <c r="X24" s="425">
        <f t="shared" si="43"/>
        <v>22767</v>
      </c>
      <c r="Y24" s="425">
        <f t="shared" si="43"/>
        <v>22767</v>
      </c>
      <c r="Z24" s="425">
        <f t="shared" si="43"/>
        <v>22767</v>
      </c>
      <c r="AA24" s="425">
        <f t="shared" si="43"/>
        <v>19119</v>
      </c>
      <c r="AB24" s="425">
        <f t="shared" si="43"/>
        <v>17253</v>
      </c>
      <c r="AC24" s="425">
        <f>AB24-AC22+AC23</f>
        <v>17253</v>
      </c>
      <c r="AD24" s="425">
        <f t="shared" si="43"/>
        <v>17253</v>
      </c>
      <c r="AE24" s="425">
        <f t="shared" si="43"/>
        <v>17253</v>
      </c>
      <c r="AF24" s="425">
        <f t="shared" si="43"/>
        <v>14303</v>
      </c>
      <c r="AG24" s="425">
        <f t="shared" si="43"/>
        <v>9293</v>
      </c>
      <c r="AH24" s="425">
        <f t="shared" si="43"/>
        <v>4259</v>
      </c>
      <c r="AI24" s="425">
        <f t="shared" si="43"/>
        <v>4259</v>
      </c>
      <c r="AJ24" s="425">
        <f t="shared" si="43"/>
        <v>4259</v>
      </c>
      <c r="AK24" s="425">
        <f t="shared" si="43"/>
        <v>-8263</v>
      </c>
      <c r="AL24" s="425">
        <f t="shared" si="43"/>
        <v>-15095</v>
      </c>
      <c r="AM24" s="425">
        <f t="shared" si="43"/>
        <v>-25703</v>
      </c>
      <c r="AN24" s="425">
        <f t="shared" si="43"/>
        <v>-34551</v>
      </c>
      <c r="AO24" s="425">
        <f t="shared" si="43"/>
        <v>-45835</v>
      </c>
      <c r="AP24" s="425">
        <f t="shared" si="43"/>
        <v>-57381</v>
      </c>
      <c r="AQ24" s="425">
        <f t="shared" si="43"/>
        <v>-66017</v>
      </c>
      <c r="AR24" s="425">
        <f t="shared" si="43"/>
        <v>-73831</v>
      </c>
      <c r="AS24" s="425">
        <f t="shared" si="43"/>
        <v>-82909</v>
      </c>
      <c r="AT24" s="425">
        <f t="shared" si="43"/>
        <v>-91531</v>
      </c>
      <c r="AU24" s="425">
        <f t="shared" si="43"/>
        <v>-100059</v>
      </c>
      <c r="AV24" s="425">
        <f t="shared" si="43"/>
        <v>-106215</v>
      </c>
      <c r="AW24" s="425">
        <f t="shared" si="43"/>
        <v>-112133</v>
      </c>
      <c r="AX24" s="425">
        <f t="shared" si="43"/>
        <v>-117999</v>
      </c>
      <c r="AY24" s="425">
        <f t="shared" si="43"/>
        <v>-119551</v>
      </c>
      <c r="AZ24" s="425">
        <f t="shared" si="43"/>
        <v>-119551</v>
      </c>
      <c r="BA24" s="425">
        <f t="shared" si="43"/>
        <v>-119551</v>
      </c>
      <c r="BB24" s="425">
        <f t="shared" si="43"/>
        <v>-119551</v>
      </c>
      <c r="BC24" s="425">
        <f t="shared" si="43"/>
        <v>-119551</v>
      </c>
      <c r="BD24" s="425">
        <f t="shared" si="43"/>
        <v>-119551</v>
      </c>
      <c r="BE24" s="425">
        <f t="shared" ref="BE24" si="44">BD24-BE22+BE23</f>
        <v>-119551</v>
      </c>
      <c r="BF24" s="425">
        <f t="shared" ref="BF24:BJ24" si="45">BE24-BF22+BF23</f>
        <v>-119551</v>
      </c>
      <c r="BG24" s="425">
        <f t="shared" si="45"/>
        <v>-119551</v>
      </c>
      <c r="BH24" s="425">
        <f t="shared" si="45"/>
        <v>-119551</v>
      </c>
      <c r="BI24" s="425">
        <f t="shared" si="45"/>
        <v>-119551</v>
      </c>
      <c r="BJ24" s="188">
        <f t="shared" si="45"/>
        <v>-119551</v>
      </c>
    </row>
    <row r="25" spans="1:62" s="175" customFormat="1" ht="15">
      <c r="A25" s="176" t="str">
        <f t="shared" si="41"/>
        <v>P553</v>
      </c>
      <c r="B25" s="176" t="str">
        <f t="shared" si="41"/>
        <v>DC61-02646A</v>
      </c>
      <c r="C25" s="176" t="str">
        <f t="shared" si="41"/>
        <v>DC61-02646A</v>
      </c>
      <c r="D25" s="176" t="str">
        <f t="shared" si="41"/>
        <v>GUIDE HOSE;WF0804Y8E,PP,T2,W9.8,L36.6,RM</v>
      </c>
      <c r="E25" s="176" t="str">
        <f t="shared" si="41"/>
        <v>PC</v>
      </c>
      <c r="F25" s="176" t="str">
        <f t="shared" si="41"/>
        <v>PO</v>
      </c>
      <c r="G25" s="176" t="str">
        <f t="shared" si="41"/>
        <v>DYRY</v>
      </c>
      <c r="H25" s="176" t="str">
        <f t="shared" si="41"/>
        <v>MINH NGUYEN</v>
      </c>
      <c r="I25" s="176">
        <f t="shared" si="41"/>
        <v>100</v>
      </c>
      <c r="J25" s="176" t="str">
        <f t="shared" si="41"/>
        <v>MAIN LINE</v>
      </c>
      <c r="K25" s="176">
        <f>K24</f>
        <v>0</v>
      </c>
      <c r="L25" s="176" t="str">
        <f t="shared" si="41"/>
        <v>KIMKHOA.PT</v>
      </c>
      <c r="M25" s="177">
        <f t="shared" si="28"/>
        <v>0</v>
      </c>
      <c r="N25" s="177">
        <f t="shared" si="28"/>
        <v>0</v>
      </c>
      <c r="O25" s="177">
        <f t="shared" si="28"/>
        <v>1</v>
      </c>
      <c r="P25" s="460">
        <f t="shared" si="28"/>
        <v>0</v>
      </c>
      <c r="Q25" s="460">
        <f t="shared" si="28"/>
        <v>136</v>
      </c>
      <c r="R25" s="460">
        <f t="shared" si="28"/>
        <v>22631</v>
      </c>
      <c r="S25" s="460">
        <f t="shared" si="28"/>
        <v>0</v>
      </c>
      <c r="T25" s="460">
        <f t="shared" si="28"/>
        <v>0</v>
      </c>
      <c r="U25" s="461" t="s">
        <v>298</v>
      </c>
      <c r="V25" s="438">
        <f t="shared" ref="V25" si="46">SUM(P22:R22)-S22</f>
        <v>22767</v>
      </c>
      <c r="W25" s="426">
        <f t="shared" ref="W25:BD25" si="47">V25-W22+W23</f>
        <v>22767</v>
      </c>
      <c r="X25" s="426">
        <f t="shared" si="47"/>
        <v>22767</v>
      </c>
      <c r="Y25" s="426">
        <f t="shared" si="47"/>
        <v>22767</v>
      </c>
      <c r="Z25" s="426">
        <f t="shared" si="47"/>
        <v>22767</v>
      </c>
      <c r="AA25" s="426">
        <f t="shared" si="47"/>
        <v>19119</v>
      </c>
      <c r="AB25" s="426">
        <f t="shared" si="47"/>
        <v>17253</v>
      </c>
      <c r="AC25" s="426">
        <f>AB25-AC22+AC23</f>
        <v>17253</v>
      </c>
      <c r="AD25" s="426">
        <f t="shared" si="47"/>
        <v>17253</v>
      </c>
      <c r="AE25" s="426">
        <f t="shared" si="47"/>
        <v>17253</v>
      </c>
      <c r="AF25" s="426">
        <f t="shared" si="47"/>
        <v>14303</v>
      </c>
      <c r="AG25" s="426">
        <f t="shared" si="47"/>
        <v>9293</v>
      </c>
      <c r="AH25" s="426">
        <f t="shared" si="47"/>
        <v>4259</v>
      </c>
      <c r="AI25" s="426">
        <f t="shared" si="47"/>
        <v>4259</v>
      </c>
      <c r="AJ25" s="426">
        <f t="shared" si="47"/>
        <v>4259</v>
      </c>
      <c r="AK25" s="426">
        <f t="shared" si="47"/>
        <v>-8263</v>
      </c>
      <c r="AL25" s="426">
        <f t="shared" si="47"/>
        <v>-15095</v>
      </c>
      <c r="AM25" s="426">
        <f t="shared" si="47"/>
        <v>-25703</v>
      </c>
      <c r="AN25" s="426">
        <f t="shared" si="47"/>
        <v>-34551</v>
      </c>
      <c r="AO25" s="426">
        <f t="shared" si="47"/>
        <v>-45835</v>
      </c>
      <c r="AP25" s="426">
        <f t="shared" si="47"/>
        <v>-57381</v>
      </c>
      <c r="AQ25" s="426">
        <f t="shared" si="47"/>
        <v>-66017</v>
      </c>
      <c r="AR25" s="426">
        <f t="shared" si="47"/>
        <v>-73831</v>
      </c>
      <c r="AS25" s="426">
        <f t="shared" si="47"/>
        <v>-82909</v>
      </c>
      <c r="AT25" s="426">
        <f t="shared" si="47"/>
        <v>-91531</v>
      </c>
      <c r="AU25" s="426">
        <f t="shared" si="47"/>
        <v>-100059</v>
      </c>
      <c r="AV25" s="426">
        <f t="shared" si="47"/>
        <v>-106215</v>
      </c>
      <c r="AW25" s="426">
        <f t="shared" si="47"/>
        <v>-112133</v>
      </c>
      <c r="AX25" s="426">
        <f t="shared" si="47"/>
        <v>-117999</v>
      </c>
      <c r="AY25" s="426">
        <f t="shared" si="47"/>
        <v>-119551</v>
      </c>
      <c r="AZ25" s="426">
        <f t="shared" si="47"/>
        <v>-119551</v>
      </c>
      <c r="BA25" s="426">
        <f t="shared" si="47"/>
        <v>-119551</v>
      </c>
      <c r="BB25" s="426">
        <f t="shared" si="47"/>
        <v>-119551</v>
      </c>
      <c r="BC25" s="426">
        <f t="shared" si="47"/>
        <v>-119551</v>
      </c>
      <c r="BD25" s="426">
        <f t="shared" si="47"/>
        <v>-119551</v>
      </c>
      <c r="BE25" s="426">
        <f t="shared" ref="BE25" si="48">BD25-BE22+BE23</f>
        <v>-119551</v>
      </c>
      <c r="BF25" s="426">
        <f t="shared" ref="BF25:BJ25" si="49">BE25-BF22+BF23</f>
        <v>-119551</v>
      </c>
      <c r="BG25" s="426">
        <f t="shared" si="49"/>
        <v>-119551</v>
      </c>
      <c r="BH25" s="426">
        <f t="shared" si="49"/>
        <v>-119551</v>
      </c>
      <c r="BI25" s="426">
        <f t="shared" si="49"/>
        <v>-119551</v>
      </c>
      <c r="BJ25" s="189">
        <f t="shared" si="49"/>
        <v>-119551</v>
      </c>
    </row>
    <row r="26" spans="1:62" s="175" customFormat="1" ht="15">
      <c r="A26" s="178" t="str">
        <f t="shared" si="41"/>
        <v>P553</v>
      </c>
      <c r="B26" s="178" t="str">
        <f t="shared" si="41"/>
        <v>DC61-02646A</v>
      </c>
      <c r="C26" s="178" t="str">
        <f t="shared" si="41"/>
        <v>DC61-02646A</v>
      </c>
      <c r="D26" s="178" t="str">
        <f t="shared" si="41"/>
        <v>GUIDE HOSE;WF0804Y8E,PP,T2,W9.8,L36.6,RM</v>
      </c>
      <c r="E26" s="178" t="str">
        <f t="shared" si="41"/>
        <v>PC</v>
      </c>
      <c r="F26" s="178" t="str">
        <f t="shared" si="41"/>
        <v>PO</v>
      </c>
      <c r="G26" s="178" t="str">
        <f t="shared" si="41"/>
        <v>DYRY</v>
      </c>
      <c r="H26" s="178" t="str">
        <f t="shared" si="41"/>
        <v>MINH NGUYEN</v>
      </c>
      <c r="I26" s="178">
        <f t="shared" si="41"/>
        <v>100</v>
      </c>
      <c r="J26" s="178" t="str">
        <f t="shared" si="41"/>
        <v>MAIN LINE</v>
      </c>
      <c r="K26" s="178">
        <f>K25</f>
        <v>0</v>
      </c>
      <c r="L26" s="178" t="str">
        <f t="shared" si="41"/>
        <v>KIMKHOA.PT</v>
      </c>
      <c r="M26" s="179">
        <f t="shared" si="28"/>
        <v>0</v>
      </c>
      <c r="N26" s="179">
        <f t="shared" si="28"/>
        <v>0</v>
      </c>
      <c r="O26" s="179">
        <f t="shared" si="28"/>
        <v>1</v>
      </c>
      <c r="P26" s="462">
        <f t="shared" si="28"/>
        <v>0</v>
      </c>
      <c r="Q26" s="462">
        <f t="shared" si="28"/>
        <v>136</v>
      </c>
      <c r="R26" s="462">
        <f t="shared" si="28"/>
        <v>22631</v>
      </c>
      <c r="S26" s="462">
        <f t="shared" si="28"/>
        <v>0</v>
      </c>
      <c r="T26" s="462">
        <f t="shared" si="28"/>
        <v>0</v>
      </c>
      <c r="U26" s="461" t="s">
        <v>299</v>
      </c>
      <c r="V26" s="438">
        <f t="shared" ref="V26" si="50">SUM(P22:R22)-S22+T22</f>
        <v>22767</v>
      </c>
      <c r="W26" s="426">
        <f t="shared" ref="W26:BD26" si="51">V26-W22</f>
        <v>22767</v>
      </c>
      <c r="X26" s="426">
        <f t="shared" si="51"/>
        <v>22767</v>
      </c>
      <c r="Y26" s="426">
        <f t="shared" si="51"/>
        <v>22767</v>
      </c>
      <c r="Z26" s="426">
        <f t="shared" si="51"/>
        <v>22767</v>
      </c>
      <c r="AA26" s="426">
        <f t="shared" si="51"/>
        <v>19119</v>
      </c>
      <c r="AB26" s="426">
        <f t="shared" si="51"/>
        <v>17253</v>
      </c>
      <c r="AC26" s="426">
        <f>AB26-AC22</f>
        <v>17253</v>
      </c>
      <c r="AD26" s="426">
        <f t="shared" si="51"/>
        <v>17253</v>
      </c>
      <c r="AE26" s="426">
        <f t="shared" si="51"/>
        <v>17253</v>
      </c>
      <c r="AF26" s="426">
        <f t="shared" si="51"/>
        <v>14303</v>
      </c>
      <c r="AG26" s="426">
        <f t="shared" si="51"/>
        <v>9293</v>
      </c>
      <c r="AH26" s="426">
        <f t="shared" si="51"/>
        <v>4259</v>
      </c>
      <c r="AI26" s="426">
        <f t="shared" si="51"/>
        <v>4259</v>
      </c>
      <c r="AJ26" s="426">
        <f t="shared" si="51"/>
        <v>4259</v>
      </c>
      <c r="AK26" s="426">
        <f t="shared" si="51"/>
        <v>-8263</v>
      </c>
      <c r="AL26" s="426">
        <f t="shared" si="51"/>
        <v>-15095</v>
      </c>
      <c r="AM26" s="426">
        <f t="shared" si="51"/>
        <v>-25703</v>
      </c>
      <c r="AN26" s="426">
        <f t="shared" si="51"/>
        <v>-34551</v>
      </c>
      <c r="AO26" s="426">
        <f t="shared" si="51"/>
        <v>-45835</v>
      </c>
      <c r="AP26" s="426">
        <f t="shared" si="51"/>
        <v>-57381</v>
      </c>
      <c r="AQ26" s="426">
        <f t="shared" si="51"/>
        <v>-66017</v>
      </c>
      <c r="AR26" s="426">
        <f t="shared" si="51"/>
        <v>-73831</v>
      </c>
      <c r="AS26" s="426">
        <f t="shared" si="51"/>
        <v>-82909</v>
      </c>
      <c r="AT26" s="426">
        <f t="shared" si="51"/>
        <v>-91531</v>
      </c>
      <c r="AU26" s="426">
        <f t="shared" si="51"/>
        <v>-100059</v>
      </c>
      <c r="AV26" s="426">
        <f t="shared" si="51"/>
        <v>-106215</v>
      </c>
      <c r="AW26" s="426">
        <f t="shared" si="51"/>
        <v>-112133</v>
      </c>
      <c r="AX26" s="426">
        <f t="shared" si="51"/>
        <v>-117999</v>
      </c>
      <c r="AY26" s="426">
        <f t="shared" si="51"/>
        <v>-119551</v>
      </c>
      <c r="AZ26" s="426">
        <f t="shared" si="51"/>
        <v>-119551</v>
      </c>
      <c r="BA26" s="426">
        <f t="shared" si="51"/>
        <v>-119551</v>
      </c>
      <c r="BB26" s="426">
        <f t="shared" si="51"/>
        <v>-119551</v>
      </c>
      <c r="BC26" s="426">
        <f t="shared" si="51"/>
        <v>-119551</v>
      </c>
      <c r="BD26" s="426">
        <f t="shared" si="51"/>
        <v>-119551</v>
      </c>
      <c r="BE26" s="426">
        <f t="shared" ref="BE26" si="52">BD26-BE22</f>
        <v>-119551</v>
      </c>
      <c r="BF26" s="426">
        <f t="shared" ref="BF26:BJ26" si="53">BE26-BF22</f>
        <v>-119551</v>
      </c>
      <c r="BG26" s="426">
        <f t="shared" si="53"/>
        <v>-119551</v>
      </c>
      <c r="BH26" s="426">
        <f t="shared" si="53"/>
        <v>-119551</v>
      </c>
      <c r="BI26" s="426">
        <f t="shared" si="53"/>
        <v>-119551</v>
      </c>
      <c r="BJ26" s="189">
        <f t="shared" si="53"/>
        <v>-119551</v>
      </c>
    </row>
    <row r="27" spans="1:62" s="153" customFormat="1">
      <c r="A27" s="447" t="s">
        <v>150</v>
      </c>
      <c r="B27" s="448" t="s">
        <v>113</v>
      </c>
      <c r="C27" s="448" t="s">
        <v>113</v>
      </c>
      <c r="D27" s="449" t="s">
        <v>114</v>
      </c>
      <c r="E27" s="447" t="s">
        <v>302</v>
      </c>
      <c r="F27" s="450" t="s">
        <v>264</v>
      </c>
      <c r="G27" s="451" t="s">
        <v>294</v>
      </c>
      <c r="H27" s="450" t="s">
        <v>295</v>
      </c>
      <c r="I27" s="450">
        <v>100</v>
      </c>
      <c r="J27" s="450" t="s">
        <v>306</v>
      </c>
      <c r="K27" s="450">
        <v>0</v>
      </c>
      <c r="L27" s="447" t="s">
        <v>1090</v>
      </c>
      <c r="M27" s="452">
        <v>0</v>
      </c>
      <c r="N27" s="452">
        <v>0</v>
      </c>
      <c r="O27" s="452">
        <v>1</v>
      </c>
      <c r="P27" s="453">
        <v>0</v>
      </c>
      <c r="Q27" s="454">
        <v>30722</v>
      </c>
      <c r="R27" s="454">
        <v>98600</v>
      </c>
      <c r="S27" s="454">
        <v>59</v>
      </c>
      <c r="T27" s="454">
        <v>0</v>
      </c>
      <c r="U27" s="455" t="s">
        <v>238</v>
      </c>
      <c r="V27" s="437">
        <f>SUM(W27:BD27)</f>
        <v>1593506</v>
      </c>
      <c r="W27" s="423">
        <v>0</v>
      </c>
      <c r="X27" s="423">
        <v>0</v>
      </c>
      <c r="Y27" s="423">
        <v>0</v>
      </c>
      <c r="Z27" s="423">
        <v>0</v>
      </c>
      <c r="AA27" s="423">
        <v>20388</v>
      </c>
      <c r="AB27" s="423">
        <v>0</v>
      </c>
      <c r="AC27" s="423">
        <v>0</v>
      </c>
      <c r="AD27" s="423">
        <v>15592</v>
      </c>
      <c r="AE27" s="423">
        <v>14958</v>
      </c>
      <c r="AF27" s="423">
        <v>19593</v>
      </c>
      <c r="AG27" s="423">
        <v>22336</v>
      </c>
      <c r="AH27" s="423">
        <v>17189</v>
      </c>
      <c r="AI27" s="423">
        <v>10278</v>
      </c>
      <c r="AJ27" s="423">
        <v>0</v>
      </c>
      <c r="AK27" s="423">
        <v>48790</v>
      </c>
      <c r="AL27" s="423">
        <v>102428</v>
      </c>
      <c r="AM27" s="423">
        <v>112024</v>
      </c>
      <c r="AN27" s="423">
        <v>101992</v>
      </c>
      <c r="AO27" s="423">
        <v>100247</v>
      </c>
      <c r="AP27" s="423">
        <v>99496</v>
      </c>
      <c r="AQ27" s="423">
        <v>98572</v>
      </c>
      <c r="AR27" s="423">
        <v>88951</v>
      </c>
      <c r="AS27" s="423">
        <v>36617</v>
      </c>
      <c r="AT27" s="423">
        <v>72954</v>
      </c>
      <c r="AU27" s="423">
        <v>73846</v>
      </c>
      <c r="AV27" s="423">
        <v>82114</v>
      </c>
      <c r="AW27" s="423">
        <v>94076</v>
      </c>
      <c r="AX27" s="423">
        <v>76083</v>
      </c>
      <c r="AY27" s="423">
        <v>64787</v>
      </c>
      <c r="AZ27" s="423">
        <v>74321</v>
      </c>
      <c r="BA27" s="423">
        <v>49772</v>
      </c>
      <c r="BB27" s="423">
        <v>47399</v>
      </c>
      <c r="BC27" s="423">
        <v>27891</v>
      </c>
      <c r="BD27" s="423">
        <v>20812</v>
      </c>
      <c r="BE27" s="423">
        <v>20812</v>
      </c>
      <c r="BF27" s="423">
        <v>0</v>
      </c>
      <c r="BG27" s="423">
        <v>0</v>
      </c>
      <c r="BH27" s="423">
        <v>0</v>
      </c>
      <c r="BI27" s="423">
        <v>0</v>
      </c>
      <c r="BJ27" s="187">
        <v>0</v>
      </c>
    </row>
    <row r="28" spans="1:62" s="175" customFormat="1" ht="15">
      <c r="A28" s="456" t="str">
        <f t="shared" ref="A28:T43" si="54">A27</f>
        <v>P552</v>
      </c>
      <c r="B28" s="456" t="str">
        <f t="shared" si="54"/>
        <v>DA63-09479A</v>
      </c>
      <c r="C28" s="456" t="str">
        <f t="shared" si="54"/>
        <v>DA63-09479A</v>
      </c>
      <c r="D28" s="456" t="str">
        <f t="shared" si="54"/>
        <v>GROMMET SCREW;3050,PP,White</v>
      </c>
      <c r="E28" s="456" t="str">
        <f t="shared" si="54"/>
        <v>PC</v>
      </c>
      <c r="F28" s="456" t="str">
        <f t="shared" si="54"/>
        <v>PO</v>
      </c>
      <c r="G28" s="456" t="str">
        <f t="shared" si="54"/>
        <v>DYRY</v>
      </c>
      <c r="H28" s="456" t="str">
        <f t="shared" si="54"/>
        <v>MINH NGUYEN</v>
      </c>
      <c r="I28" s="456">
        <f t="shared" si="54"/>
        <v>100</v>
      </c>
      <c r="J28" s="456" t="str">
        <f t="shared" si="54"/>
        <v>MAIN LINE</v>
      </c>
      <c r="K28" s="456">
        <f>K27</f>
        <v>0</v>
      </c>
      <c r="L28" s="456" t="str">
        <f t="shared" si="54"/>
        <v>KIMKHOA.PT</v>
      </c>
      <c r="M28" s="457">
        <f t="shared" si="54"/>
        <v>0</v>
      </c>
      <c r="N28" s="457">
        <f t="shared" si="54"/>
        <v>0</v>
      </c>
      <c r="O28" s="457">
        <f t="shared" si="54"/>
        <v>1</v>
      </c>
      <c r="P28" s="458">
        <f t="shared" si="54"/>
        <v>0</v>
      </c>
      <c r="Q28" s="458">
        <f t="shared" si="54"/>
        <v>30722</v>
      </c>
      <c r="R28" s="458">
        <f t="shared" si="54"/>
        <v>98600</v>
      </c>
      <c r="S28" s="458">
        <f t="shared" si="54"/>
        <v>59</v>
      </c>
      <c r="T28" s="458">
        <f t="shared" si="54"/>
        <v>0</v>
      </c>
      <c r="U28" s="459" t="s">
        <v>296</v>
      </c>
      <c r="V28" s="438"/>
      <c r="W28" s="424"/>
      <c r="X28" s="424"/>
      <c r="Y28" s="424"/>
      <c r="Z28" s="424"/>
      <c r="AA28" s="424"/>
      <c r="AB28" s="424"/>
      <c r="AC28" s="424"/>
      <c r="AD28" s="424"/>
      <c r="AE28" s="424"/>
      <c r="AF28" s="424"/>
      <c r="AG28" s="424"/>
      <c r="AH28" s="424"/>
      <c r="AI28" s="424"/>
      <c r="AJ28" s="424"/>
      <c r="AK28" s="424"/>
      <c r="AL28" s="424"/>
      <c r="AM28" s="424"/>
      <c r="AN28" s="424"/>
      <c r="AO28" s="424"/>
      <c r="AP28" s="424"/>
      <c r="AQ28" s="424"/>
      <c r="AR28" s="424"/>
      <c r="AS28" s="424"/>
      <c r="AT28" s="424"/>
      <c r="AU28" s="424"/>
      <c r="AV28" s="424"/>
      <c r="AW28" s="424"/>
      <c r="AX28" s="424"/>
      <c r="AY28" s="424"/>
      <c r="AZ28" s="424"/>
      <c r="BA28" s="424"/>
      <c r="BB28" s="424"/>
      <c r="BC28" s="424"/>
      <c r="BD28" s="424"/>
      <c r="BE28" s="424"/>
      <c r="BF28" s="424"/>
      <c r="BG28" s="424"/>
      <c r="BH28" s="424"/>
      <c r="BI28" s="424"/>
      <c r="BJ28" s="209"/>
    </row>
    <row r="29" spans="1:62" s="175" customFormat="1" ht="15">
      <c r="A29" s="176" t="str">
        <f t="shared" si="54"/>
        <v>P552</v>
      </c>
      <c r="B29" s="176" t="str">
        <f t="shared" si="54"/>
        <v>DA63-09479A</v>
      </c>
      <c r="C29" s="176" t="str">
        <f t="shared" si="54"/>
        <v>DA63-09479A</v>
      </c>
      <c r="D29" s="176" t="str">
        <f t="shared" si="54"/>
        <v>GROMMET SCREW;3050,PP,White</v>
      </c>
      <c r="E29" s="176" t="str">
        <f t="shared" si="54"/>
        <v>PC</v>
      </c>
      <c r="F29" s="176" t="str">
        <f t="shared" si="54"/>
        <v>PO</v>
      </c>
      <c r="G29" s="176" t="str">
        <f t="shared" si="54"/>
        <v>DYRY</v>
      </c>
      <c r="H29" s="176" t="str">
        <f t="shared" si="54"/>
        <v>MINH NGUYEN</v>
      </c>
      <c r="I29" s="176">
        <f t="shared" si="54"/>
        <v>100</v>
      </c>
      <c r="J29" s="176" t="str">
        <f t="shared" si="54"/>
        <v>MAIN LINE</v>
      </c>
      <c r="K29" s="176">
        <f>K28</f>
        <v>0</v>
      </c>
      <c r="L29" s="176" t="str">
        <f t="shared" si="54"/>
        <v>KIMKHOA.PT</v>
      </c>
      <c r="M29" s="177">
        <f t="shared" si="54"/>
        <v>0</v>
      </c>
      <c r="N29" s="177">
        <f t="shared" si="54"/>
        <v>0</v>
      </c>
      <c r="O29" s="177">
        <f t="shared" si="54"/>
        <v>1</v>
      </c>
      <c r="P29" s="460">
        <f t="shared" si="54"/>
        <v>0</v>
      </c>
      <c r="Q29" s="460">
        <f t="shared" si="54"/>
        <v>30722</v>
      </c>
      <c r="R29" s="460">
        <f t="shared" si="54"/>
        <v>98600</v>
      </c>
      <c r="S29" s="460">
        <f t="shared" si="54"/>
        <v>59</v>
      </c>
      <c r="T29" s="460">
        <f t="shared" si="54"/>
        <v>0</v>
      </c>
      <c r="U29" s="461" t="s">
        <v>305</v>
      </c>
      <c r="V29" s="438">
        <f t="shared" ref="V29" si="55">SUM(Q27:R27)-S27</f>
        <v>129263</v>
      </c>
      <c r="W29" s="425">
        <f t="shared" ref="W29:BD29" si="56">V29-W27+W28</f>
        <v>129263</v>
      </c>
      <c r="X29" s="425">
        <f t="shared" si="56"/>
        <v>129263</v>
      </c>
      <c r="Y29" s="425">
        <f t="shared" si="56"/>
        <v>129263</v>
      </c>
      <c r="Z29" s="425">
        <f t="shared" si="56"/>
        <v>129263</v>
      </c>
      <c r="AA29" s="425">
        <f t="shared" si="56"/>
        <v>108875</v>
      </c>
      <c r="AB29" s="425">
        <f t="shared" si="56"/>
        <v>108875</v>
      </c>
      <c r="AC29" s="425">
        <f>AB29-AC27+AC28</f>
        <v>108875</v>
      </c>
      <c r="AD29" s="425">
        <f t="shared" si="56"/>
        <v>93283</v>
      </c>
      <c r="AE29" s="425">
        <f t="shared" si="56"/>
        <v>78325</v>
      </c>
      <c r="AF29" s="425">
        <f t="shared" si="56"/>
        <v>58732</v>
      </c>
      <c r="AG29" s="425">
        <f t="shared" si="56"/>
        <v>36396</v>
      </c>
      <c r="AH29" s="425">
        <f t="shared" si="56"/>
        <v>19207</v>
      </c>
      <c r="AI29" s="425">
        <f t="shared" si="56"/>
        <v>8929</v>
      </c>
      <c r="AJ29" s="425">
        <f t="shared" si="56"/>
        <v>8929</v>
      </c>
      <c r="AK29" s="425">
        <f t="shared" si="56"/>
        <v>-39861</v>
      </c>
      <c r="AL29" s="425">
        <f t="shared" si="56"/>
        <v>-142289</v>
      </c>
      <c r="AM29" s="425">
        <f t="shared" si="56"/>
        <v>-254313</v>
      </c>
      <c r="AN29" s="425">
        <f t="shared" si="56"/>
        <v>-356305</v>
      </c>
      <c r="AO29" s="425">
        <f t="shared" si="56"/>
        <v>-456552</v>
      </c>
      <c r="AP29" s="425">
        <f t="shared" si="56"/>
        <v>-556048</v>
      </c>
      <c r="AQ29" s="425">
        <f t="shared" si="56"/>
        <v>-654620</v>
      </c>
      <c r="AR29" s="425">
        <f t="shared" si="56"/>
        <v>-743571</v>
      </c>
      <c r="AS29" s="425">
        <f t="shared" si="56"/>
        <v>-780188</v>
      </c>
      <c r="AT29" s="425">
        <f t="shared" si="56"/>
        <v>-853142</v>
      </c>
      <c r="AU29" s="425">
        <f t="shared" si="56"/>
        <v>-926988</v>
      </c>
      <c r="AV29" s="425">
        <f t="shared" si="56"/>
        <v>-1009102</v>
      </c>
      <c r="AW29" s="425">
        <f t="shared" si="56"/>
        <v>-1103178</v>
      </c>
      <c r="AX29" s="425">
        <f t="shared" si="56"/>
        <v>-1179261</v>
      </c>
      <c r="AY29" s="425">
        <f t="shared" si="56"/>
        <v>-1244048</v>
      </c>
      <c r="AZ29" s="425">
        <f t="shared" si="56"/>
        <v>-1318369</v>
      </c>
      <c r="BA29" s="425">
        <f t="shared" si="56"/>
        <v>-1368141</v>
      </c>
      <c r="BB29" s="425">
        <f t="shared" si="56"/>
        <v>-1415540</v>
      </c>
      <c r="BC29" s="425">
        <f t="shared" si="56"/>
        <v>-1443431</v>
      </c>
      <c r="BD29" s="425">
        <f t="shared" si="56"/>
        <v>-1464243</v>
      </c>
      <c r="BE29" s="425">
        <f t="shared" ref="BE29" si="57">BD29-BE27+BE28</f>
        <v>-1485055</v>
      </c>
      <c r="BF29" s="425">
        <f t="shared" ref="BF29:BJ29" si="58">BE29-BF27+BF28</f>
        <v>-1485055</v>
      </c>
      <c r="BG29" s="425">
        <f t="shared" si="58"/>
        <v>-1485055</v>
      </c>
      <c r="BH29" s="425">
        <f t="shared" si="58"/>
        <v>-1485055</v>
      </c>
      <c r="BI29" s="425">
        <f t="shared" si="58"/>
        <v>-1485055</v>
      </c>
      <c r="BJ29" s="188">
        <f t="shared" si="58"/>
        <v>-1485055</v>
      </c>
    </row>
    <row r="30" spans="1:62" s="175" customFormat="1" ht="15">
      <c r="A30" s="176" t="str">
        <f t="shared" si="54"/>
        <v>P552</v>
      </c>
      <c r="B30" s="176" t="str">
        <f t="shared" si="54"/>
        <v>DA63-09479A</v>
      </c>
      <c r="C30" s="176" t="str">
        <f t="shared" si="54"/>
        <v>DA63-09479A</v>
      </c>
      <c r="D30" s="176" t="str">
        <f t="shared" si="54"/>
        <v>GROMMET SCREW;3050,PP,White</v>
      </c>
      <c r="E30" s="176" t="str">
        <f t="shared" si="54"/>
        <v>PC</v>
      </c>
      <c r="F30" s="176" t="str">
        <f t="shared" si="54"/>
        <v>PO</v>
      </c>
      <c r="G30" s="176" t="str">
        <f t="shared" si="54"/>
        <v>DYRY</v>
      </c>
      <c r="H30" s="176" t="str">
        <f t="shared" si="54"/>
        <v>MINH NGUYEN</v>
      </c>
      <c r="I30" s="176">
        <f t="shared" si="54"/>
        <v>100</v>
      </c>
      <c r="J30" s="176" t="str">
        <f t="shared" si="54"/>
        <v>MAIN LINE</v>
      </c>
      <c r="K30" s="176">
        <f>K29</f>
        <v>0</v>
      </c>
      <c r="L30" s="176" t="str">
        <f t="shared" si="54"/>
        <v>KIMKHOA.PT</v>
      </c>
      <c r="M30" s="177">
        <f t="shared" si="54"/>
        <v>0</v>
      </c>
      <c r="N30" s="177">
        <f t="shared" si="54"/>
        <v>0</v>
      </c>
      <c r="O30" s="177">
        <f t="shared" si="54"/>
        <v>1</v>
      </c>
      <c r="P30" s="460">
        <f t="shared" si="54"/>
        <v>0</v>
      </c>
      <c r="Q30" s="460">
        <f t="shared" si="54"/>
        <v>30722</v>
      </c>
      <c r="R30" s="460">
        <f t="shared" si="54"/>
        <v>98600</v>
      </c>
      <c r="S30" s="460">
        <f t="shared" si="54"/>
        <v>59</v>
      </c>
      <c r="T30" s="460">
        <f t="shared" si="54"/>
        <v>0</v>
      </c>
      <c r="U30" s="461" t="s">
        <v>298</v>
      </c>
      <c r="V30" s="438">
        <f t="shared" ref="V30" si="59">SUM(P27:R27)-S27</f>
        <v>129263</v>
      </c>
      <c r="W30" s="426">
        <f t="shared" ref="W30:BD30" si="60">V30-W27+W28</f>
        <v>129263</v>
      </c>
      <c r="X30" s="426">
        <f t="shared" si="60"/>
        <v>129263</v>
      </c>
      <c r="Y30" s="426">
        <f t="shared" si="60"/>
        <v>129263</v>
      </c>
      <c r="Z30" s="426">
        <f t="shared" si="60"/>
        <v>129263</v>
      </c>
      <c r="AA30" s="426">
        <f t="shared" si="60"/>
        <v>108875</v>
      </c>
      <c r="AB30" s="426">
        <f t="shared" si="60"/>
        <v>108875</v>
      </c>
      <c r="AC30" s="426">
        <f>AB30-AC27+AC28</f>
        <v>108875</v>
      </c>
      <c r="AD30" s="426">
        <f t="shared" si="60"/>
        <v>93283</v>
      </c>
      <c r="AE30" s="426">
        <f t="shared" si="60"/>
        <v>78325</v>
      </c>
      <c r="AF30" s="426">
        <f t="shared" si="60"/>
        <v>58732</v>
      </c>
      <c r="AG30" s="426">
        <f t="shared" si="60"/>
        <v>36396</v>
      </c>
      <c r="AH30" s="426">
        <f t="shared" si="60"/>
        <v>19207</v>
      </c>
      <c r="AI30" s="426">
        <f t="shared" si="60"/>
        <v>8929</v>
      </c>
      <c r="AJ30" s="426">
        <f t="shared" si="60"/>
        <v>8929</v>
      </c>
      <c r="AK30" s="426">
        <f t="shared" si="60"/>
        <v>-39861</v>
      </c>
      <c r="AL30" s="426">
        <f t="shared" si="60"/>
        <v>-142289</v>
      </c>
      <c r="AM30" s="426">
        <f t="shared" si="60"/>
        <v>-254313</v>
      </c>
      <c r="AN30" s="426">
        <f t="shared" si="60"/>
        <v>-356305</v>
      </c>
      <c r="AO30" s="426">
        <f t="shared" si="60"/>
        <v>-456552</v>
      </c>
      <c r="AP30" s="426">
        <f t="shared" si="60"/>
        <v>-556048</v>
      </c>
      <c r="AQ30" s="426">
        <f t="shared" si="60"/>
        <v>-654620</v>
      </c>
      <c r="AR30" s="426">
        <f t="shared" si="60"/>
        <v>-743571</v>
      </c>
      <c r="AS30" s="426">
        <f t="shared" si="60"/>
        <v>-780188</v>
      </c>
      <c r="AT30" s="426">
        <f t="shared" si="60"/>
        <v>-853142</v>
      </c>
      <c r="AU30" s="426">
        <f t="shared" si="60"/>
        <v>-926988</v>
      </c>
      <c r="AV30" s="426">
        <f t="shared" si="60"/>
        <v>-1009102</v>
      </c>
      <c r="AW30" s="426">
        <f t="shared" si="60"/>
        <v>-1103178</v>
      </c>
      <c r="AX30" s="426">
        <f t="shared" si="60"/>
        <v>-1179261</v>
      </c>
      <c r="AY30" s="426">
        <f t="shared" si="60"/>
        <v>-1244048</v>
      </c>
      <c r="AZ30" s="426">
        <f t="shared" si="60"/>
        <v>-1318369</v>
      </c>
      <c r="BA30" s="426">
        <f t="shared" si="60"/>
        <v>-1368141</v>
      </c>
      <c r="BB30" s="426">
        <f t="shared" si="60"/>
        <v>-1415540</v>
      </c>
      <c r="BC30" s="426">
        <f t="shared" si="60"/>
        <v>-1443431</v>
      </c>
      <c r="BD30" s="426">
        <f t="shared" si="60"/>
        <v>-1464243</v>
      </c>
      <c r="BE30" s="426">
        <f t="shared" ref="BE30" si="61">BD30-BE27+BE28</f>
        <v>-1485055</v>
      </c>
      <c r="BF30" s="426">
        <f t="shared" ref="BF30:BJ30" si="62">BE30-BF27+BF28</f>
        <v>-1485055</v>
      </c>
      <c r="BG30" s="426">
        <f t="shared" si="62"/>
        <v>-1485055</v>
      </c>
      <c r="BH30" s="426">
        <f t="shared" si="62"/>
        <v>-1485055</v>
      </c>
      <c r="BI30" s="426">
        <f t="shared" si="62"/>
        <v>-1485055</v>
      </c>
      <c r="BJ30" s="189">
        <f t="shared" si="62"/>
        <v>-1485055</v>
      </c>
    </row>
    <row r="31" spans="1:62" s="175" customFormat="1" ht="15">
      <c r="A31" s="178" t="str">
        <f t="shared" si="54"/>
        <v>P552</v>
      </c>
      <c r="B31" s="178" t="str">
        <f t="shared" si="54"/>
        <v>DA63-09479A</v>
      </c>
      <c r="C31" s="178" t="str">
        <f t="shared" si="54"/>
        <v>DA63-09479A</v>
      </c>
      <c r="D31" s="178" t="str">
        <f t="shared" si="54"/>
        <v>GROMMET SCREW;3050,PP,White</v>
      </c>
      <c r="E31" s="178" t="str">
        <f t="shared" si="54"/>
        <v>PC</v>
      </c>
      <c r="F31" s="178" t="str">
        <f t="shared" si="54"/>
        <v>PO</v>
      </c>
      <c r="G31" s="178" t="str">
        <f t="shared" si="54"/>
        <v>DYRY</v>
      </c>
      <c r="H31" s="178" t="str">
        <f t="shared" si="54"/>
        <v>MINH NGUYEN</v>
      </c>
      <c r="I31" s="178">
        <f t="shared" si="54"/>
        <v>100</v>
      </c>
      <c r="J31" s="178" t="str">
        <f t="shared" si="54"/>
        <v>MAIN LINE</v>
      </c>
      <c r="K31" s="178">
        <f>K30</f>
        <v>0</v>
      </c>
      <c r="L31" s="178" t="str">
        <f t="shared" si="54"/>
        <v>KIMKHOA.PT</v>
      </c>
      <c r="M31" s="179">
        <f t="shared" si="54"/>
        <v>0</v>
      </c>
      <c r="N31" s="179">
        <f t="shared" si="54"/>
        <v>0</v>
      </c>
      <c r="O31" s="179">
        <f t="shared" si="54"/>
        <v>1</v>
      </c>
      <c r="P31" s="462">
        <f t="shared" si="54"/>
        <v>0</v>
      </c>
      <c r="Q31" s="462">
        <f t="shared" si="54"/>
        <v>30722</v>
      </c>
      <c r="R31" s="462">
        <f t="shared" si="54"/>
        <v>98600</v>
      </c>
      <c r="S31" s="462">
        <f t="shared" si="54"/>
        <v>59</v>
      </c>
      <c r="T31" s="462">
        <f t="shared" si="54"/>
        <v>0</v>
      </c>
      <c r="U31" s="461" t="s">
        <v>299</v>
      </c>
      <c r="V31" s="438">
        <f t="shared" ref="V31" si="63">SUM(P27:R27)-S27+T27</f>
        <v>129263</v>
      </c>
      <c r="W31" s="426">
        <f t="shared" ref="W31:BD31" si="64">V31-W27</f>
        <v>129263</v>
      </c>
      <c r="X31" s="426">
        <f t="shared" si="64"/>
        <v>129263</v>
      </c>
      <c r="Y31" s="426">
        <f t="shared" si="64"/>
        <v>129263</v>
      </c>
      <c r="Z31" s="426">
        <f t="shared" si="64"/>
        <v>129263</v>
      </c>
      <c r="AA31" s="426">
        <f t="shared" si="64"/>
        <v>108875</v>
      </c>
      <c r="AB31" s="426">
        <f t="shared" si="64"/>
        <v>108875</v>
      </c>
      <c r="AC31" s="426">
        <f>AB31-AC27</f>
        <v>108875</v>
      </c>
      <c r="AD31" s="426">
        <f t="shared" si="64"/>
        <v>93283</v>
      </c>
      <c r="AE31" s="426">
        <f t="shared" si="64"/>
        <v>78325</v>
      </c>
      <c r="AF31" s="426">
        <f t="shared" si="64"/>
        <v>58732</v>
      </c>
      <c r="AG31" s="426">
        <f t="shared" si="64"/>
        <v>36396</v>
      </c>
      <c r="AH31" s="426">
        <f t="shared" si="64"/>
        <v>19207</v>
      </c>
      <c r="AI31" s="426">
        <f t="shared" si="64"/>
        <v>8929</v>
      </c>
      <c r="AJ31" s="426">
        <f t="shared" si="64"/>
        <v>8929</v>
      </c>
      <c r="AK31" s="426">
        <f t="shared" si="64"/>
        <v>-39861</v>
      </c>
      <c r="AL31" s="426">
        <f t="shared" si="64"/>
        <v>-142289</v>
      </c>
      <c r="AM31" s="426">
        <f t="shared" si="64"/>
        <v>-254313</v>
      </c>
      <c r="AN31" s="426">
        <f t="shared" si="64"/>
        <v>-356305</v>
      </c>
      <c r="AO31" s="426">
        <f t="shared" si="64"/>
        <v>-456552</v>
      </c>
      <c r="AP31" s="426">
        <f t="shared" si="64"/>
        <v>-556048</v>
      </c>
      <c r="AQ31" s="426">
        <f t="shared" si="64"/>
        <v>-654620</v>
      </c>
      <c r="AR31" s="426">
        <f t="shared" si="64"/>
        <v>-743571</v>
      </c>
      <c r="AS31" s="426">
        <f t="shared" si="64"/>
        <v>-780188</v>
      </c>
      <c r="AT31" s="426">
        <f t="shared" si="64"/>
        <v>-853142</v>
      </c>
      <c r="AU31" s="426">
        <f t="shared" si="64"/>
        <v>-926988</v>
      </c>
      <c r="AV31" s="426">
        <f t="shared" si="64"/>
        <v>-1009102</v>
      </c>
      <c r="AW31" s="426">
        <f t="shared" si="64"/>
        <v>-1103178</v>
      </c>
      <c r="AX31" s="426">
        <f t="shared" si="64"/>
        <v>-1179261</v>
      </c>
      <c r="AY31" s="426">
        <f t="shared" si="64"/>
        <v>-1244048</v>
      </c>
      <c r="AZ31" s="426">
        <f t="shared" si="64"/>
        <v>-1318369</v>
      </c>
      <c r="BA31" s="426">
        <f t="shared" si="64"/>
        <v>-1368141</v>
      </c>
      <c r="BB31" s="426">
        <f t="shared" si="64"/>
        <v>-1415540</v>
      </c>
      <c r="BC31" s="426">
        <f t="shared" si="64"/>
        <v>-1443431</v>
      </c>
      <c r="BD31" s="426">
        <f t="shared" si="64"/>
        <v>-1464243</v>
      </c>
      <c r="BE31" s="426">
        <f t="shared" ref="BE31" si="65">BD31-BE27</f>
        <v>-1485055</v>
      </c>
      <c r="BF31" s="426">
        <f t="shared" ref="BF31:BJ31" si="66">BE31-BF27</f>
        <v>-1485055</v>
      </c>
      <c r="BG31" s="426">
        <f t="shared" si="66"/>
        <v>-1485055</v>
      </c>
      <c r="BH31" s="426">
        <f t="shared" si="66"/>
        <v>-1485055</v>
      </c>
      <c r="BI31" s="426">
        <f t="shared" si="66"/>
        <v>-1485055</v>
      </c>
      <c r="BJ31" s="189">
        <f t="shared" si="66"/>
        <v>-1485055</v>
      </c>
    </row>
    <row r="32" spans="1:62" s="153" customFormat="1">
      <c r="A32" s="447" t="s">
        <v>150</v>
      </c>
      <c r="B32" s="448" t="s">
        <v>44</v>
      </c>
      <c r="C32" s="448" t="s">
        <v>44</v>
      </c>
      <c r="D32" s="449" t="s">
        <v>45</v>
      </c>
      <c r="E32" s="447" t="s">
        <v>302</v>
      </c>
      <c r="F32" s="450" t="s">
        <v>303</v>
      </c>
      <c r="G32" s="451" t="s">
        <v>294</v>
      </c>
      <c r="H32" s="450" t="s">
        <v>295</v>
      </c>
      <c r="I32" s="450">
        <v>100</v>
      </c>
      <c r="J32" s="450" t="s">
        <v>306</v>
      </c>
      <c r="K32" s="450">
        <v>0</v>
      </c>
      <c r="L32" s="447" t="s">
        <v>1090</v>
      </c>
      <c r="M32" s="452">
        <v>0</v>
      </c>
      <c r="N32" s="452">
        <v>0</v>
      </c>
      <c r="O32" s="452">
        <v>1</v>
      </c>
      <c r="P32" s="453">
        <v>0</v>
      </c>
      <c r="Q32" s="454">
        <v>0</v>
      </c>
      <c r="R32" s="454">
        <v>0</v>
      </c>
      <c r="S32" s="454">
        <v>0</v>
      </c>
      <c r="T32" s="454">
        <v>0</v>
      </c>
      <c r="U32" s="455" t="s">
        <v>238</v>
      </c>
      <c r="V32" s="437">
        <f>SUM(W32:BD32)</f>
        <v>345761</v>
      </c>
      <c r="W32" s="423">
        <v>0</v>
      </c>
      <c r="X32" s="423">
        <v>0</v>
      </c>
      <c r="Y32" s="423">
        <v>0</v>
      </c>
      <c r="Z32" s="423">
        <v>0</v>
      </c>
      <c r="AA32" s="423">
        <v>4224</v>
      </c>
      <c r="AB32" s="423">
        <v>0</v>
      </c>
      <c r="AC32" s="423">
        <v>0</v>
      </c>
      <c r="AD32" s="423">
        <v>5772</v>
      </c>
      <c r="AE32" s="423">
        <v>4986</v>
      </c>
      <c r="AF32" s="423">
        <v>4287</v>
      </c>
      <c r="AG32" s="423">
        <v>813</v>
      </c>
      <c r="AH32" s="423">
        <v>3703</v>
      </c>
      <c r="AI32" s="423">
        <v>3074</v>
      </c>
      <c r="AJ32" s="423">
        <v>0</v>
      </c>
      <c r="AK32" s="423">
        <v>13202</v>
      </c>
      <c r="AL32" s="423">
        <v>23202</v>
      </c>
      <c r="AM32" s="423">
        <v>21366</v>
      </c>
      <c r="AN32" s="423">
        <v>21993</v>
      </c>
      <c r="AO32" s="423">
        <v>21837</v>
      </c>
      <c r="AP32" s="423">
        <v>21375</v>
      </c>
      <c r="AQ32" s="423">
        <v>21782</v>
      </c>
      <c r="AR32" s="423">
        <v>20622</v>
      </c>
      <c r="AS32" s="423">
        <v>10087</v>
      </c>
      <c r="AT32" s="423">
        <v>16145</v>
      </c>
      <c r="AU32" s="423">
        <v>16667</v>
      </c>
      <c r="AV32" s="423">
        <v>18996</v>
      </c>
      <c r="AW32" s="423">
        <v>22352</v>
      </c>
      <c r="AX32" s="423">
        <v>15571</v>
      </c>
      <c r="AY32" s="423">
        <v>13767</v>
      </c>
      <c r="AZ32" s="423">
        <v>16545</v>
      </c>
      <c r="BA32" s="423">
        <v>8885</v>
      </c>
      <c r="BB32" s="423">
        <v>8313</v>
      </c>
      <c r="BC32" s="423">
        <v>3521</v>
      </c>
      <c r="BD32" s="423">
        <v>2674</v>
      </c>
      <c r="BE32" s="423">
        <v>2674</v>
      </c>
      <c r="BF32" s="423">
        <v>0</v>
      </c>
      <c r="BG32" s="423">
        <v>0</v>
      </c>
      <c r="BH32" s="423">
        <v>0</v>
      </c>
      <c r="BI32" s="423">
        <v>0</v>
      </c>
      <c r="BJ32" s="187">
        <v>0</v>
      </c>
    </row>
    <row r="33" spans="1:62" s="175" customFormat="1" ht="15">
      <c r="A33" s="456" t="str">
        <f t="shared" ref="A33:L36" si="67">A32</f>
        <v>P552</v>
      </c>
      <c r="B33" s="456" t="str">
        <f t="shared" si="67"/>
        <v>DA63-07368A</v>
      </c>
      <c r="C33" s="456" t="str">
        <f t="shared" si="67"/>
        <v>DA63-07368A</v>
      </c>
      <c r="D33" s="456" t="str">
        <f t="shared" si="67"/>
        <v>COVER-LAMP;3050,GPPS,T2.0,TP BLUE,G116HV</v>
      </c>
      <c r="E33" s="456" t="str">
        <f t="shared" si="67"/>
        <v>PC</v>
      </c>
      <c r="F33" s="456" t="str">
        <f t="shared" si="67"/>
        <v>D2</v>
      </c>
      <c r="G33" s="456" t="str">
        <f t="shared" si="67"/>
        <v>DYRY</v>
      </c>
      <c r="H33" s="456" t="str">
        <f t="shared" si="67"/>
        <v>MINH NGUYEN</v>
      </c>
      <c r="I33" s="456">
        <f t="shared" si="67"/>
        <v>100</v>
      </c>
      <c r="J33" s="456" t="str">
        <f t="shared" si="67"/>
        <v>MAIN LINE</v>
      </c>
      <c r="K33" s="456">
        <f>K32</f>
        <v>0</v>
      </c>
      <c r="L33" s="456" t="str">
        <f t="shared" si="67"/>
        <v>KIMKHOA.PT</v>
      </c>
      <c r="M33" s="457">
        <f t="shared" si="54"/>
        <v>0</v>
      </c>
      <c r="N33" s="457">
        <f t="shared" si="54"/>
        <v>0</v>
      </c>
      <c r="O33" s="457">
        <f t="shared" si="54"/>
        <v>1</v>
      </c>
      <c r="P33" s="458">
        <f t="shared" si="54"/>
        <v>0</v>
      </c>
      <c r="Q33" s="458">
        <f t="shared" si="54"/>
        <v>0</v>
      </c>
      <c r="R33" s="458">
        <f t="shared" si="54"/>
        <v>0</v>
      </c>
      <c r="S33" s="458">
        <f t="shared" si="54"/>
        <v>0</v>
      </c>
      <c r="T33" s="458">
        <f t="shared" si="54"/>
        <v>0</v>
      </c>
      <c r="U33" s="459" t="s">
        <v>296</v>
      </c>
      <c r="V33" s="438"/>
      <c r="W33" s="424"/>
      <c r="X33" s="424"/>
      <c r="Y33" s="424"/>
      <c r="Z33" s="424"/>
      <c r="AA33" s="424"/>
      <c r="AB33" s="424"/>
      <c r="AC33" s="424"/>
      <c r="AD33" s="424"/>
      <c r="AE33" s="424"/>
      <c r="AF33" s="424"/>
      <c r="AG33" s="424"/>
      <c r="AH33" s="424"/>
      <c r="AI33" s="424"/>
      <c r="AJ33" s="424"/>
      <c r="AK33" s="424"/>
      <c r="AL33" s="424"/>
      <c r="AM33" s="424"/>
      <c r="AN33" s="424"/>
      <c r="AO33" s="424"/>
      <c r="AP33" s="424"/>
      <c r="AQ33" s="424"/>
      <c r="AR33" s="424"/>
      <c r="AS33" s="424"/>
      <c r="AT33" s="424"/>
      <c r="AU33" s="424"/>
      <c r="AV33" s="424"/>
      <c r="AW33" s="424"/>
      <c r="AX33" s="424"/>
      <c r="AY33" s="424"/>
      <c r="AZ33" s="424"/>
      <c r="BA33" s="424"/>
      <c r="BB33" s="424"/>
      <c r="BC33" s="424"/>
      <c r="BD33" s="424"/>
      <c r="BE33" s="424"/>
      <c r="BF33" s="424"/>
      <c r="BG33" s="424"/>
      <c r="BH33" s="424"/>
      <c r="BI33" s="424"/>
      <c r="BJ33" s="209"/>
    </row>
    <row r="34" spans="1:62" s="175" customFormat="1" ht="15">
      <c r="A34" s="176" t="str">
        <f t="shared" si="67"/>
        <v>P552</v>
      </c>
      <c r="B34" s="176" t="str">
        <f t="shared" si="67"/>
        <v>DA63-07368A</v>
      </c>
      <c r="C34" s="176" t="str">
        <f t="shared" si="67"/>
        <v>DA63-07368A</v>
      </c>
      <c r="D34" s="176" t="str">
        <f t="shared" si="67"/>
        <v>COVER-LAMP;3050,GPPS,T2.0,TP BLUE,G116HV</v>
      </c>
      <c r="E34" s="176" t="str">
        <f t="shared" si="67"/>
        <v>PC</v>
      </c>
      <c r="F34" s="176" t="str">
        <f t="shared" si="67"/>
        <v>D2</v>
      </c>
      <c r="G34" s="176" t="str">
        <f t="shared" si="67"/>
        <v>DYRY</v>
      </c>
      <c r="H34" s="176" t="str">
        <f t="shared" si="67"/>
        <v>MINH NGUYEN</v>
      </c>
      <c r="I34" s="176">
        <f t="shared" si="67"/>
        <v>100</v>
      </c>
      <c r="J34" s="176" t="str">
        <f t="shared" si="67"/>
        <v>MAIN LINE</v>
      </c>
      <c r="K34" s="176">
        <f>K33</f>
        <v>0</v>
      </c>
      <c r="L34" s="176" t="str">
        <f t="shared" si="67"/>
        <v>KIMKHOA.PT</v>
      </c>
      <c r="M34" s="177">
        <f t="shared" si="54"/>
        <v>0</v>
      </c>
      <c r="N34" s="177">
        <f t="shared" si="54"/>
        <v>0</v>
      </c>
      <c r="O34" s="177">
        <f t="shared" si="54"/>
        <v>1</v>
      </c>
      <c r="P34" s="460">
        <f t="shared" si="54"/>
        <v>0</v>
      </c>
      <c r="Q34" s="460">
        <f t="shared" si="54"/>
        <v>0</v>
      </c>
      <c r="R34" s="460">
        <f t="shared" si="54"/>
        <v>0</v>
      </c>
      <c r="S34" s="460">
        <f t="shared" si="54"/>
        <v>0</v>
      </c>
      <c r="T34" s="460">
        <f t="shared" si="54"/>
        <v>0</v>
      </c>
      <c r="U34" s="461" t="s">
        <v>305</v>
      </c>
      <c r="V34" s="438">
        <f t="shared" ref="V34" si="68">SUM(Q32:R32)-S32</f>
        <v>0</v>
      </c>
      <c r="W34" s="425">
        <f t="shared" ref="W34:BD34" si="69">V34-W32+W33</f>
        <v>0</v>
      </c>
      <c r="X34" s="425">
        <f t="shared" si="69"/>
        <v>0</v>
      </c>
      <c r="Y34" s="425">
        <f t="shared" si="69"/>
        <v>0</v>
      </c>
      <c r="Z34" s="425">
        <f t="shared" si="69"/>
        <v>0</v>
      </c>
      <c r="AA34" s="425">
        <f t="shared" si="69"/>
        <v>-4224</v>
      </c>
      <c r="AB34" s="425">
        <f t="shared" si="69"/>
        <v>-4224</v>
      </c>
      <c r="AC34" s="425">
        <f>AB34-AC32+AC33</f>
        <v>-4224</v>
      </c>
      <c r="AD34" s="425">
        <f t="shared" si="69"/>
        <v>-9996</v>
      </c>
      <c r="AE34" s="425">
        <f t="shared" si="69"/>
        <v>-14982</v>
      </c>
      <c r="AF34" s="425">
        <f t="shared" si="69"/>
        <v>-19269</v>
      </c>
      <c r="AG34" s="425">
        <f t="shared" si="69"/>
        <v>-20082</v>
      </c>
      <c r="AH34" s="425">
        <f t="shared" si="69"/>
        <v>-23785</v>
      </c>
      <c r="AI34" s="425">
        <f t="shared" si="69"/>
        <v>-26859</v>
      </c>
      <c r="AJ34" s="425">
        <f t="shared" si="69"/>
        <v>-26859</v>
      </c>
      <c r="AK34" s="425">
        <f t="shared" si="69"/>
        <v>-40061</v>
      </c>
      <c r="AL34" s="425">
        <f t="shared" si="69"/>
        <v>-63263</v>
      </c>
      <c r="AM34" s="425">
        <f t="shared" si="69"/>
        <v>-84629</v>
      </c>
      <c r="AN34" s="425">
        <f t="shared" si="69"/>
        <v>-106622</v>
      </c>
      <c r="AO34" s="425">
        <f t="shared" si="69"/>
        <v>-128459</v>
      </c>
      <c r="AP34" s="425">
        <f t="shared" si="69"/>
        <v>-149834</v>
      </c>
      <c r="AQ34" s="425">
        <f t="shared" si="69"/>
        <v>-171616</v>
      </c>
      <c r="AR34" s="425">
        <f t="shared" si="69"/>
        <v>-192238</v>
      </c>
      <c r="AS34" s="425">
        <f t="shared" si="69"/>
        <v>-202325</v>
      </c>
      <c r="AT34" s="425">
        <f t="shared" si="69"/>
        <v>-218470</v>
      </c>
      <c r="AU34" s="425">
        <f t="shared" si="69"/>
        <v>-235137</v>
      </c>
      <c r="AV34" s="425">
        <f t="shared" si="69"/>
        <v>-254133</v>
      </c>
      <c r="AW34" s="425">
        <f t="shared" si="69"/>
        <v>-276485</v>
      </c>
      <c r="AX34" s="425">
        <f t="shared" si="69"/>
        <v>-292056</v>
      </c>
      <c r="AY34" s="425">
        <f t="shared" si="69"/>
        <v>-305823</v>
      </c>
      <c r="AZ34" s="425">
        <f t="shared" si="69"/>
        <v>-322368</v>
      </c>
      <c r="BA34" s="425">
        <f t="shared" si="69"/>
        <v>-331253</v>
      </c>
      <c r="BB34" s="425">
        <f t="shared" si="69"/>
        <v>-339566</v>
      </c>
      <c r="BC34" s="425">
        <f t="shared" si="69"/>
        <v>-343087</v>
      </c>
      <c r="BD34" s="425">
        <f t="shared" si="69"/>
        <v>-345761</v>
      </c>
      <c r="BE34" s="425">
        <f t="shared" ref="BE34" si="70">BD34-BE32+BE33</f>
        <v>-348435</v>
      </c>
      <c r="BF34" s="425">
        <f t="shared" ref="BF34:BJ34" si="71">BE34-BF32+BF33</f>
        <v>-348435</v>
      </c>
      <c r="BG34" s="425">
        <f t="shared" si="71"/>
        <v>-348435</v>
      </c>
      <c r="BH34" s="425">
        <f t="shared" si="71"/>
        <v>-348435</v>
      </c>
      <c r="BI34" s="425">
        <f t="shared" si="71"/>
        <v>-348435</v>
      </c>
      <c r="BJ34" s="188">
        <f t="shared" si="71"/>
        <v>-348435</v>
      </c>
    </row>
    <row r="35" spans="1:62" s="175" customFormat="1" ht="15">
      <c r="A35" s="176" t="str">
        <f t="shared" si="67"/>
        <v>P552</v>
      </c>
      <c r="B35" s="176" t="str">
        <f t="shared" si="67"/>
        <v>DA63-07368A</v>
      </c>
      <c r="C35" s="176" t="str">
        <f t="shared" si="67"/>
        <v>DA63-07368A</v>
      </c>
      <c r="D35" s="176" t="str">
        <f t="shared" si="67"/>
        <v>COVER-LAMP;3050,GPPS,T2.0,TP BLUE,G116HV</v>
      </c>
      <c r="E35" s="176" t="str">
        <f t="shared" si="67"/>
        <v>PC</v>
      </c>
      <c r="F35" s="176" t="str">
        <f t="shared" si="67"/>
        <v>D2</v>
      </c>
      <c r="G35" s="176" t="str">
        <f t="shared" si="67"/>
        <v>DYRY</v>
      </c>
      <c r="H35" s="176" t="str">
        <f t="shared" si="67"/>
        <v>MINH NGUYEN</v>
      </c>
      <c r="I35" s="176">
        <f t="shared" si="67"/>
        <v>100</v>
      </c>
      <c r="J35" s="176" t="str">
        <f t="shared" si="67"/>
        <v>MAIN LINE</v>
      </c>
      <c r="K35" s="176">
        <f>K34</f>
        <v>0</v>
      </c>
      <c r="L35" s="176" t="str">
        <f t="shared" si="67"/>
        <v>KIMKHOA.PT</v>
      </c>
      <c r="M35" s="177">
        <f t="shared" si="54"/>
        <v>0</v>
      </c>
      <c r="N35" s="177">
        <f t="shared" si="54"/>
        <v>0</v>
      </c>
      <c r="O35" s="177">
        <f t="shared" si="54"/>
        <v>1</v>
      </c>
      <c r="P35" s="460">
        <f t="shared" si="54"/>
        <v>0</v>
      </c>
      <c r="Q35" s="460">
        <f t="shared" si="54"/>
        <v>0</v>
      </c>
      <c r="R35" s="460">
        <f t="shared" si="54"/>
        <v>0</v>
      </c>
      <c r="S35" s="460">
        <f t="shared" si="54"/>
        <v>0</v>
      </c>
      <c r="T35" s="460">
        <f t="shared" si="54"/>
        <v>0</v>
      </c>
      <c r="U35" s="461" t="s">
        <v>298</v>
      </c>
      <c r="V35" s="438">
        <f t="shared" ref="V35" si="72">SUM(P32:R32)-S32</f>
        <v>0</v>
      </c>
      <c r="W35" s="426">
        <f t="shared" ref="W35:BD35" si="73">V35-W32+W33</f>
        <v>0</v>
      </c>
      <c r="X35" s="426">
        <f t="shared" si="73"/>
        <v>0</v>
      </c>
      <c r="Y35" s="426">
        <f t="shared" si="73"/>
        <v>0</v>
      </c>
      <c r="Z35" s="426">
        <f t="shared" si="73"/>
        <v>0</v>
      </c>
      <c r="AA35" s="426">
        <f t="shared" si="73"/>
        <v>-4224</v>
      </c>
      <c r="AB35" s="426">
        <f t="shared" si="73"/>
        <v>-4224</v>
      </c>
      <c r="AC35" s="426">
        <f>AB35-AC32+AC33</f>
        <v>-4224</v>
      </c>
      <c r="AD35" s="426">
        <f t="shared" si="73"/>
        <v>-9996</v>
      </c>
      <c r="AE35" s="426">
        <f t="shared" si="73"/>
        <v>-14982</v>
      </c>
      <c r="AF35" s="426">
        <f t="shared" si="73"/>
        <v>-19269</v>
      </c>
      <c r="AG35" s="426">
        <f t="shared" si="73"/>
        <v>-20082</v>
      </c>
      <c r="AH35" s="426">
        <f t="shared" si="73"/>
        <v>-23785</v>
      </c>
      <c r="AI35" s="426">
        <f t="shared" si="73"/>
        <v>-26859</v>
      </c>
      <c r="AJ35" s="426">
        <f t="shared" si="73"/>
        <v>-26859</v>
      </c>
      <c r="AK35" s="426">
        <f t="shared" si="73"/>
        <v>-40061</v>
      </c>
      <c r="AL35" s="426">
        <f t="shared" si="73"/>
        <v>-63263</v>
      </c>
      <c r="AM35" s="426">
        <f t="shared" si="73"/>
        <v>-84629</v>
      </c>
      <c r="AN35" s="426">
        <f t="shared" si="73"/>
        <v>-106622</v>
      </c>
      <c r="AO35" s="426">
        <f t="shared" si="73"/>
        <v>-128459</v>
      </c>
      <c r="AP35" s="426">
        <f t="shared" si="73"/>
        <v>-149834</v>
      </c>
      <c r="AQ35" s="426">
        <f t="shared" si="73"/>
        <v>-171616</v>
      </c>
      <c r="AR35" s="426">
        <f t="shared" si="73"/>
        <v>-192238</v>
      </c>
      <c r="AS35" s="426">
        <f t="shared" si="73"/>
        <v>-202325</v>
      </c>
      <c r="AT35" s="426">
        <f t="shared" si="73"/>
        <v>-218470</v>
      </c>
      <c r="AU35" s="426">
        <f t="shared" si="73"/>
        <v>-235137</v>
      </c>
      <c r="AV35" s="426">
        <f t="shared" si="73"/>
        <v>-254133</v>
      </c>
      <c r="AW35" s="426">
        <f t="shared" si="73"/>
        <v>-276485</v>
      </c>
      <c r="AX35" s="426">
        <f t="shared" si="73"/>
        <v>-292056</v>
      </c>
      <c r="AY35" s="426">
        <f t="shared" si="73"/>
        <v>-305823</v>
      </c>
      <c r="AZ35" s="426">
        <f t="shared" si="73"/>
        <v>-322368</v>
      </c>
      <c r="BA35" s="426">
        <f t="shared" si="73"/>
        <v>-331253</v>
      </c>
      <c r="BB35" s="426">
        <f t="shared" si="73"/>
        <v>-339566</v>
      </c>
      <c r="BC35" s="426">
        <f t="shared" si="73"/>
        <v>-343087</v>
      </c>
      <c r="BD35" s="426">
        <f t="shared" si="73"/>
        <v>-345761</v>
      </c>
      <c r="BE35" s="426">
        <f t="shared" ref="BE35" si="74">BD35-BE32+BE33</f>
        <v>-348435</v>
      </c>
      <c r="BF35" s="426">
        <f t="shared" ref="BF35:BJ35" si="75">BE35-BF32+BF33</f>
        <v>-348435</v>
      </c>
      <c r="BG35" s="426">
        <f t="shared" si="75"/>
        <v>-348435</v>
      </c>
      <c r="BH35" s="426">
        <f t="shared" si="75"/>
        <v>-348435</v>
      </c>
      <c r="BI35" s="426">
        <f t="shared" si="75"/>
        <v>-348435</v>
      </c>
      <c r="BJ35" s="189">
        <f t="shared" si="75"/>
        <v>-348435</v>
      </c>
    </row>
    <row r="36" spans="1:62" s="175" customFormat="1" ht="15">
      <c r="A36" s="178" t="str">
        <f t="shared" si="67"/>
        <v>P552</v>
      </c>
      <c r="B36" s="178" t="str">
        <f t="shared" si="67"/>
        <v>DA63-07368A</v>
      </c>
      <c r="C36" s="178" t="str">
        <f t="shared" si="67"/>
        <v>DA63-07368A</v>
      </c>
      <c r="D36" s="178" t="str">
        <f t="shared" si="67"/>
        <v>COVER-LAMP;3050,GPPS,T2.0,TP BLUE,G116HV</v>
      </c>
      <c r="E36" s="178" t="str">
        <f t="shared" si="67"/>
        <v>PC</v>
      </c>
      <c r="F36" s="178" t="str">
        <f t="shared" si="67"/>
        <v>D2</v>
      </c>
      <c r="G36" s="178" t="str">
        <f t="shared" si="67"/>
        <v>DYRY</v>
      </c>
      <c r="H36" s="178" t="str">
        <f t="shared" si="67"/>
        <v>MINH NGUYEN</v>
      </c>
      <c r="I36" s="178">
        <f t="shared" si="67"/>
        <v>100</v>
      </c>
      <c r="J36" s="178" t="str">
        <f t="shared" si="67"/>
        <v>MAIN LINE</v>
      </c>
      <c r="K36" s="178">
        <f>K35</f>
        <v>0</v>
      </c>
      <c r="L36" s="178" t="str">
        <f t="shared" si="67"/>
        <v>KIMKHOA.PT</v>
      </c>
      <c r="M36" s="179">
        <f t="shared" si="54"/>
        <v>0</v>
      </c>
      <c r="N36" s="179">
        <f t="shared" si="54"/>
        <v>0</v>
      </c>
      <c r="O36" s="179">
        <f t="shared" si="54"/>
        <v>1</v>
      </c>
      <c r="P36" s="462">
        <f t="shared" si="54"/>
        <v>0</v>
      </c>
      <c r="Q36" s="462">
        <f t="shared" si="54"/>
        <v>0</v>
      </c>
      <c r="R36" s="462">
        <f t="shared" si="54"/>
        <v>0</v>
      </c>
      <c r="S36" s="462">
        <f t="shared" si="54"/>
        <v>0</v>
      </c>
      <c r="T36" s="462">
        <f t="shared" si="54"/>
        <v>0</v>
      </c>
      <c r="U36" s="461" t="s">
        <v>299</v>
      </c>
      <c r="V36" s="438">
        <f t="shared" ref="V36" si="76">SUM(P32:R32)-S32+T32</f>
        <v>0</v>
      </c>
      <c r="W36" s="426">
        <f t="shared" ref="W36:BD36" si="77">V36-W32</f>
        <v>0</v>
      </c>
      <c r="X36" s="426">
        <f t="shared" si="77"/>
        <v>0</v>
      </c>
      <c r="Y36" s="426">
        <f t="shared" si="77"/>
        <v>0</v>
      </c>
      <c r="Z36" s="426">
        <f t="shared" si="77"/>
        <v>0</v>
      </c>
      <c r="AA36" s="426">
        <f t="shared" si="77"/>
        <v>-4224</v>
      </c>
      <c r="AB36" s="426">
        <f t="shared" si="77"/>
        <v>-4224</v>
      </c>
      <c r="AC36" s="426">
        <f>AB36-AC32</f>
        <v>-4224</v>
      </c>
      <c r="AD36" s="426">
        <f t="shared" si="77"/>
        <v>-9996</v>
      </c>
      <c r="AE36" s="426">
        <f t="shared" si="77"/>
        <v>-14982</v>
      </c>
      <c r="AF36" s="426">
        <f t="shared" si="77"/>
        <v>-19269</v>
      </c>
      <c r="AG36" s="426">
        <f t="shared" si="77"/>
        <v>-20082</v>
      </c>
      <c r="AH36" s="426">
        <f t="shared" si="77"/>
        <v>-23785</v>
      </c>
      <c r="AI36" s="426">
        <f t="shared" si="77"/>
        <v>-26859</v>
      </c>
      <c r="AJ36" s="426">
        <f t="shared" si="77"/>
        <v>-26859</v>
      </c>
      <c r="AK36" s="426">
        <f t="shared" si="77"/>
        <v>-40061</v>
      </c>
      <c r="AL36" s="426">
        <f t="shared" si="77"/>
        <v>-63263</v>
      </c>
      <c r="AM36" s="426">
        <f t="shared" si="77"/>
        <v>-84629</v>
      </c>
      <c r="AN36" s="426">
        <f t="shared" si="77"/>
        <v>-106622</v>
      </c>
      <c r="AO36" s="426">
        <f t="shared" si="77"/>
        <v>-128459</v>
      </c>
      <c r="AP36" s="426">
        <f t="shared" si="77"/>
        <v>-149834</v>
      </c>
      <c r="AQ36" s="426">
        <f t="shared" si="77"/>
        <v>-171616</v>
      </c>
      <c r="AR36" s="426">
        <f t="shared" si="77"/>
        <v>-192238</v>
      </c>
      <c r="AS36" s="426">
        <f t="shared" si="77"/>
        <v>-202325</v>
      </c>
      <c r="AT36" s="426">
        <f t="shared" si="77"/>
        <v>-218470</v>
      </c>
      <c r="AU36" s="426">
        <f t="shared" si="77"/>
        <v>-235137</v>
      </c>
      <c r="AV36" s="426">
        <f t="shared" si="77"/>
        <v>-254133</v>
      </c>
      <c r="AW36" s="426">
        <f t="shared" si="77"/>
        <v>-276485</v>
      </c>
      <c r="AX36" s="426">
        <f t="shared" si="77"/>
        <v>-292056</v>
      </c>
      <c r="AY36" s="426">
        <f t="shared" si="77"/>
        <v>-305823</v>
      </c>
      <c r="AZ36" s="426">
        <f t="shared" si="77"/>
        <v>-322368</v>
      </c>
      <c r="BA36" s="426">
        <f t="shared" si="77"/>
        <v>-331253</v>
      </c>
      <c r="BB36" s="426">
        <f t="shared" si="77"/>
        <v>-339566</v>
      </c>
      <c r="BC36" s="426">
        <f t="shared" si="77"/>
        <v>-343087</v>
      </c>
      <c r="BD36" s="426">
        <f t="shared" si="77"/>
        <v>-345761</v>
      </c>
      <c r="BE36" s="426">
        <f t="shared" ref="BE36" si="78">BD36-BE32</f>
        <v>-348435</v>
      </c>
      <c r="BF36" s="426">
        <f t="shared" ref="BF36:BJ36" si="79">BE36-BF32</f>
        <v>-348435</v>
      </c>
      <c r="BG36" s="426">
        <f t="shared" si="79"/>
        <v>-348435</v>
      </c>
      <c r="BH36" s="426">
        <f t="shared" si="79"/>
        <v>-348435</v>
      </c>
      <c r="BI36" s="426">
        <f t="shared" si="79"/>
        <v>-348435</v>
      </c>
      <c r="BJ36" s="189">
        <f t="shared" si="79"/>
        <v>-348435</v>
      </c>
    </row>
    <row r="37" spans="1:62" s="153" customFormat="1" ht="15" customHeight="1">
      <c r="A37" s="447" t="s">
        <v>150</v>
      </c>
      <c r="B37" s="448" t="s">
        <v>102</v>
      </c>
      <c r="C37" s="448" t="s">
        <v>102</v>
      </c>
      <c r="D37" s="449" t="s">
        <v>103</v>
      </c>
      <c r="E37" s="447" t="s">
        <v>302</v>
      </c>
      <c r="F37" s="450" t="s">
        <v>264</v>
      </c>
      <c r="G37" s="451" t="s">
        <v>294</v>
      </c>
      <c r="H37" s="450" t="s">
        <v>295</v>
      </c>
      <c r="I37" s="450">
        <v>100</v>
      </c>
      <c r="J37" s="450" t="s">
        <v>307</v>
      </c>
      <c r="K37" s="450">
        <v>0</v>
      </c>
      <c r="L37" s="447" t="s">
        <v>1090</v>
      </c>
      <c r="M37" s="452">
        <v>0</v>
      </c>
      <c r="N37" s="452">
        <v>0</v>
      </c>
      <c r="O37" s="452">
        <v>1</v>
      </c>
      <c r="P37" s="453">
        <v>0</v>
      </c>
      <c r="Q37" s="454">
        <v>8295</v>
      </c>
      <c r="R37" s="454">
        <v>5913</v>
      </c>
      <c r="S37" s="454">
        <v>0</v>
      </c>
      <c r="T37" s="454">
        <v>0</v>
      </c>
      <c r="U37" s="455" t="s">
        <v>238</v>
      </c>
      <c r="V37" s="437">
        <f>SUM(W37:BD37)</f>
        <v>222868</v>
      </c>
      <c r="W37" s="423">
        <v>0</v>
      </c>
      <c r="X37" s="423">
        <v>0</v>
      </c>
      <c r="Y37" s="423">
        <v>0</v>
      </c>
      <c r="Z37" s="423">
        <v>0</v>
      </c>
      <c r="AA37" s="423">
        <v>0</v>
      </c>
      <c r="AB37" s="423">
        <v>2400</v>
      </c>
      <c r="AC37" s="423">
        <v>0</v>
      </c>
      <c r="AD37" s="423">
        <v>896</v>
      </c>
      <c r="AE37" s="423">
        <v>4320</v>
      </c>
      <c r="AF37" s="423">
        <v>0</v>
      </c>
      <c r="AG37" s="423">
        <v>4288</v>
      </c>
      <c r="AH37" s="423">
        <v>3104</v>
      </c>
      <c r="AI37" s="423">
        <v>0</v>
      </c>
      <c r="AJ37" s="423">
        <v>0</v>
      </c>
      <c r="AK37" s="423">
        <v>7214</v>
      </c>
      <c r="AL37" s="423">
        <v>17740</v>
      </c>
      <c r="AM37" s="423">
        <v>16261</v>
      </c>
      <c r="AN37" s="423">
        <v>13694</v>
      </c>
      <c r="AO37" s="423">
        <v>16329</v>
      </c>
      <c r="AP37" s="423">
        <v>17303</v>
      </c>
      <c r="AQ37" s="423">
        <v>16239</v>
      </c>
      <c r="AR37" s="423">
        <v>8923</v>
      </c>
      <c r="AS37" s="423">
        <v>4415</v>
      </c>
      <c r="AT37" s="423">
        <v>11119</v>
      </c>
      <c r="AU37" s="423">
        <v>10846</v>
      </c>
      <c r="AV37" s="423">
        <v>11090</v>
      </c>
      <c r="AW37" s="423">
        <v>9270</v>
      </c>
      <c r="AX37" s="423">
        <v>8904</v>
      </c>
      <c r="AY37" s="423">
        <v>8886</v>
      </c>
      <c r="AZ37" s="423">
        <v>8328</v>
      </c>
      <c r="BA37" s="423">
        <v>7981</v>
      </c>
      <c r="BB37" s="423">
        <v>7809</v>
      </c>
      <c r="BC37" s="423">
        <v>3092</v>
      </c>
      <c r="BD37" s="423">
        <v>2417</v>
      </c>
      <c r="BE37" s="423">
        <v>2417</v>
      </c>
      <c r="BF37" s="423">
        <v>0</v>
      </c>
      <c r="BG37" s="423">
        <v>0</v>
      </c>
      <c r="BH37" s="423">
        <v>0</v>
      </c>
      <c r="BI37" s="423">
        <v>0</v>
      </c>
      <c r="BJ37" s="187">
        <v>0</v>
      </c>
    </row>
    <row r="38" spans="1:62" s="175" customFormat="1" ht="15" customHeight="1">
      <c r="A38" s="456" t="str">
        <f t="shared" ref="A38:L41" si="80">A37</f>
        <v>P552</v>
      </c>
      <c r="B38" s="456" t="str">
        <f t="shared" si="80"/>
        <v>DA64-04412A</v>
      </c>
      <c r="C38" s="456" t="str">
        <f t="shared" si="80"/>
        <v>DA64-04412A</v>
      </c>
      <c r="D38" s="456" t="str">
        <f t="shared" si="80"/>
        <v>KNOB-DIAL;3050,HIPS,2.0,COOL WHITE,TMF</v>
      </c>
      <c r="E38" s="456" t="str">
        <f t="shared" si="80"/>
        <v>PC</v>
      </c>
      <c r="F38" s="456" t="str">
        <f t="shared" si="80"/>
        <v>PO</v>
      </c>
      <c r="G38" s="456" t="str">
        <f t="shared" si="80"/>
        <v>DYRY</v>
      </c>
      <c r="H38" s="456" t="str">
        <f t="shared" si="80"/>
        <v>MINH NGUYEN</v>
      </c>
      <c r="I38" s="456">
        <f t="shared" si="80"/>
        <v>100</v>
      </c>
      <c r="J38" s="456" t="str">
        <f t="shared" si="80"/>
        <v>SUB INJECTION</v>
      </c>
      <c r="K38" s="456">
        <f>K37</f>
        <v>0</v>
      </c>
      <c r="L38" s="456" t="str">
        <f t="shared" si="80"/>
        <v>KIMKHOA.PT</v>
      </c>
      <c r="M38" s="457">
        <f t="shared" si="54"/>
        <v>0</v>
      </c>
      <c r="N38" s="457">
        <f t="shared" si="54"/>
        <v>0</v>
      </c>
      <c r="O38" s="457">
        <f t="shared" si="54"/>
        <v>1</v>
      </c>
      <c r="P38" s="458">
        <f t="shared" si="54"/>
        <v>0</v>
      </c>
      <c r="Q38" s="458">
        <f t="shared" si="54"/>
        <v>8295</v>
      </c>
      <c r="R38" s="458">
        <f t="shared" si="54"/>
        <v>5913</v>
      </c>
      <c r="S38" s="458">
        <f t="shared" si="54"/>
        <v>0</v>
      </c>
      <c r="T38" s="458">
        <f t="shared" si="54"/>
        <v>0</v>
      </c>
      <c r="U38" s="459" t="s">
        <v>296</v>
      </c>
      <c r="V38" s="438"/>
      <c r="W38" s="424"/>
      <c r="X38" s="424"/>
      <c r="Y38" s="424"/>
      <c r="Z38" s="424"/>
      <c r="AA38" s="424"/>
      <c r="AB38" s="424"/>
      <c r="AC38" s="424"/>
      <c r="AD38" s="424"/>
      <c r="AE38" s="424"/>
      <c r="AF38" s="424"/>
      <c r="AG38" s="424"/>
      <c r="AH38" s="424"/>
      <c r="AI38" s="424"/>
      <c r="AJ38" s="424"/>
      <c r="AK38" s="424"/>
      <c r="AL38" s="424"/>
      <c r="AM38" s="424"/>
      <c r="AN38" s="424"/>
      <c r="AO38" s="424"/>
      <c r="AP38" s="424"/>
      <c r="AQ38" s="424"/>
      <c r="AR38" s="424"/>
      <c r="AS38" s="424"/>
      <c r="AT38" s="424"/>
      <c r="AU38" s="424"/>
      <c r="AV38" s="424"/>
      <c r="AW38" s="424"/>
      <c r="AX38" s="424"/>
      <c r="AY38" s="424"/>
      <c r="AZ38" s="424"/>
      <c r="BA38" s="424"/>
      <c r="BB38" s="424"/>
      <c r="BC38" s="424"/>
      <c r="BD38" s="424"/>
      <c r="BE38" s="424"/>
      <c r="BF38" s="424"/>
      <c r="BG38" s="424"/>
      <c r="BH38" s="424"/>
      <c r="BI38" s="424"/>
      <c r="BJ38" s="209"/>
    </row>
    <row r="39" spans="1:62" s="175" customFormat="1" ht="15" customHeight="1">
      <c r="A39" s="176" t="str">
        <f t="shared" si="80"/>
        <v>P552</v>
      </c>
      <c r="B39" s="176" t="str">
        <f t="shared" si="80"/>
        <v>DA64-04412A</v>
      </c>
      <c r="C39" s="176" t="str">
        <f t="shared" si="80"/>
        <v>DA64-04412A</v>
      </c>
      <c r="D39" s="176" t="str">
        <f t="shared" si="80"/>
        <v>KNOB-DIAL;3050,HIPS,2.0,COOL WHITE,TMF</v>
      </c>
      <c r="E39" s="176" t="str">
        <f t="shared" si="80"/>
        <v>PC</v>
      </c>
      <c r="F39" s="176" t="str">
        <f t="shared" si="80"/>
        <v>PO</v>
      </c>
      <c r="G39" s="176" t="str">
        <f t="shared" si="80"/>
        <v>DYRY</v>
      </c>
      <c r="H39" s="176" t="str">
        <f t="shared" si="80"/>
        <v>MINH NGUYEN</v>
      </c>
      <c r="I39" s="176">
        <f t="shared" si="80"/>
        <v>100</v>
      </c>
      <c r="J39" s="176" t="str">
        <f t="shared" si="80"/>
        <v>SUB INJECTION</v>
      </c>
      <c r="K39" s="176">
        <f>K38</f>
        <v>0</v>
      </c>
      <c r="L39" s="176" t="str">
        <f t="shared" si="80"/>
        <v>KIMKHOA.PT</v>
      </c>
      <c r="M39" s="177">
        <f t="shared" si="54"/>
        <v>0</v>
      </c>
      <c r="N39" s="177">
        <f t="shared" si="54"/>
        <v>0</v>
      </c>
      <c r="O39" s="177">
        <f t="shared" si="54"/>
        <v>1</v>
      </c>
      <c r="P39" s="460">
        <f t="shared" si="54"/>
        <v>0</v>
      </c>
      <c r="Q39" s="460">
        <f t="shared" si="54"/>
        <v>8295</v>
      </c>
      <c r="R39" s="460">
        <f t="shared" si="54"/>
        <v>5913</v>
      </c>
      <c r="S39" s="460">
        <f t="shared" si="54"/>
        <v>0</v>
      </c>
      <c r="T39" s="460">
        <f t="shared" si="54"/>
        <v>0</v>
      </c>
      <c r="U39" s="461" t="s">
        <v>305</v>
      </c>
      <c r="V39" s="438">
        <f t="shared" ref="V39" si="81">SUM(Q37:R37)-S37</f>
        <v>14208</v>
      </c>
      <c r="W39" s="425">
        <f t="shared" ref="W39:BD39" si="82">V39-W37+W38</f>
        <v>14208</v>
      </c>
      <c r="X39" s="425">
        <f t="shared" si="82"/>
        <v>14208</v>
      </c>
      <c r="Y39" s="425">
        <f t="shared" si="82"/>
        <v>14208</v>
      </c>
      <c r="Z39" s="425">
        <f t="shared" si="82"/>
        <v>14208</v>
      </c>
      <c r="AA39" s="425">
        <f t="shared" si="82"/>
        <v>14208</v>
      </c>
      <c r="AB39" s="425">
        <f t="shared" si="82"/>
        <v>11808</v>
      </c>
      <c r="AC39" s="425">
        <f>AB39-AC37+AC38</f>
        <v>11808</v>
      </c>
      <c r="AD39" s="425">
        <f t="shared" si="82"/>
        <v>10912</v>
      </c>
      <c r="AE39" s="425">
        <f t="shared" si="82"/>
        <v>6592</v>
      </c>
      <c r="AF39" s="425">
        <f t="shared" si="82"/>
        <v>6592</v>
      </c>
      <c r="AG39" s="425">
        <f t="shared" si="82"/>
        <v>2304</v>
      </c>
      <c r="AH39" s="425">
        <f t="shared" si="82"/>
        <v>-800</v>
      </c>
      <c r="AI39" s="425">
        <f t="shared" si="82"/>
        <v>-800</v>
      </c>
      <c r="AJ39" s="425">
        <f t="shared" si="82"/>
        <v>-800</v>
      </c>
      <c r="AK39" s="425">
        <f t="shared" si="82"/>
        <v>-8014</v>
      </c>
      <c r="AL39" s="425">
        <f t="shared" si="82"/>
        <v>-25754</v>
      </c>
      <c r="AM39" s="425">
        <f t="shared" si="82"/>
        <v>-42015</v>
      </c>
      <c r="AN39" s="425">
        <f t="shared" si="82"/>
        <v>-55709</v>
      </c>
      <c r="AO39" s="425">
        <f t="shared" si="82"/>
        <v>-72038</v>
      </c>
      <c r="AP39" s="425">
        <f t="shared" si="82"/>
        <v>-89341</v>
      </c>
      <c r="AQ39" s="425">
        <f t="shared" si="82"/>
        <v>-105580</v>
      </c>
      <c r="AR39" s="425">
        <f t="shared" si="82"/>
        <v>-114503</v>
      </c>
      <c r="AS39" s="425">
        <f t="shared" si="82"/>
        <v>-118918</v>
      </c>
      <c r="AT39" s="425">
        <f t="shared" si="82"/>
        <v>-130037</v>
      </c>
      <c r="AU39" s="425">
        <f t="shared" si="82"/>
        <v>-140883</v>
      </c>
      <c r="AV39" s="425">
        <f t="shared" si="82"/>
        <v>-151973</v>
      </c>
      <c r="AW39" s="425">
        <f t="shared" si="82"/>
        <v>-161243</v>
      </c>
      <c r="AX39" s="425">
        <f t="shared" si="82"/>
        <v>-170147</v>
      </c>
      <c r="AY39" s="425">
        <f t="shared" si="82"/>
        <v>-179033</v>
      </c>
      <c r="AZ39" s="425">
        <f t="shared" si="82"/>
        <v>-187361</v>
      </c>
      <c r="BA39" s="425">
        <f t="shared" si="82"/>
        <v>-195342</v>
      </c>
      <c r="BB39" s="425">
        <f t="shared" si="82"/>
        <v>-203151</v>
      </c>
      <c r="BC39" s="425">
        <f t="shared" si="82"/>
        <v>-206243</v>
      </c>
      <c r="BD39" s="425">
        <f t="shared" si="82"/>
        <v>-208660</v>
      </c>
      <c r="BE39" s="425">
        <f t="shared" ref="BE39" si="83">BD39-BE37+BE38</f>
        <v>-211077</v>
      </c>
      <c r="BF39" s="425">
        <f t="shared" ref="BF39:BJ39" si="84">BE39-BF37+BF38</f>
        <v>-211077</v>
      </c>
      <c r="BG39" s="425">
        <f t="shared" si="84"/>
        <v>-211077</v>
      </c>
      <c r="BH39" s="425">
        <f t="shared" si="84"/>
        <v>-211077</v>
      </c>
      <c r="BI39" s="425">
        <f t="shared" si="84"/>
        <v>-211077</v>
      </c>
      <c r="BJ39" s="188">
        <f t="shared" si="84"/>
        <v>-211077</v>
      </c>
    </row>
    <row r="40" spans="1:62" s="175" customFormat="1" ht="15" customHeight="1">
      <c r="A40" s="176" t="str">
        <f t="shared" si="80"/>
        <v>P552</v>
      </c>
      <c r="B40" s="176" t="str">
        <f t="shared" si="80"/>
        <v>DA64-04412A</v>
      </c>
      <c r="C40" s="176" t="str">
        <f t="shared" si="80"/>
        <v>DA64-04412A</v>
      </c>
      <c r="D40" s="176" t="str">
        <f t="shared" si="80"/>
        <v>KNOB-DIAL;3050,HIPS,2.0,COOL WHITE,TMF</v>
      </c>
      <c r="E40" s="176" t="str">
        <f t="shared" si="80"/>
        <v>PC</v>
      </c>
      <c r="F40" s="176" t="str">
        <f t="shared" si="80"/>
        <v>PO</v>
      </c>
      <c r="G40" s="176" t="str">
        <f t="shared" si="80"/>
        <v>DYRY</v>
      </c>
      <c r="H40" s="176" t="str">
        <f t="shared" si="80"/>
        <v>MINH NGUYEN</v>
      </c>
      <c r="I40" s="176">
        <f t="shared" si="80"/>
        <v>100</v>
      </c>
      <c r="J40" s="176" t="str">
        <f t="shared" si="80"/>
        <v>SUB INJECTION</v>
      </c>
      <c r="K40" s="176">
        <f>K39</f>
        <v>0</v>
      </c>
      <c r="L40" s="176" t="str">
        <f t="shared" si="80"/>
        <v>KIMKHOA.PT</v>
      </c>
      <c r="M40" s="177">
        <f t="shared" si="54"/>
        <v>0</v>
      </c>
      <c r="N40" s="177">
        <f t="shared" si="54"/>
        <v>0</v>
      </c>
      <c r="O40" s="177">
        <f t="shared" si="54"/>
        <v>1</v>
      </c>
      <c r="P40" s="460">
        <f t="shared" si="54"/>
        <v>0</v>
      </c>
      <c r="Q40" s="460">
        <f t="shared" si="54"/>
        <v>8295</v>
      </c>
      <c r="R40" s="460">
        <f t="shared" si="54"/>
        <v>5913</v>
      </c>
      <c r="S40" s="460">
        <f t="shared" si="54"/>
        <v>0</v>
      </c>
      <c r="T40" s="460">
        <f t="shared" si="54"/>
        <v>0</v>
      </c>
      <c r="U40" s="461" t="s">
        <v>298</v>
      </c>
      <c r="V40" s="438">
        <f t="shared" ref="V40" si="85">SUM(P37:R37)-S37</f>
        <v>14208</v>
      </c>
      <c r="W40" s="426">
        <f t="shared" ref="W40:BD40" si="86">V40-W37+W38</f>
        <v>14208</v>
      </c>
      <c r="X40" s="426">
        <f t="shared" si="86"/>
        <v>14208</v>
      </c>
      <c r="Y40" s="426">
        <f t="shared" si="86"/>
        <v>14208</v>
      </c>
      <c r="Z40" s="426">
        <f t="shared" si="86"/>
        <v>14208</v>
      </c>
      <c r="AA40" s="426">
        <f t="shared" si="86"/>
        <v>14208</v>
      </c>
      <c r="AB40" s="426">
        <f t="shared" si="86"/>
        <v>11808</v>
      </c>
      <c r="AC40" s="426">
        <f>AB40-AC37+AC38</f>
        <v>11808</v>
      </c>
      <c r="AD40" s="426">
        <f t="shared" si="86"/>
        <v>10912</v>
      </c>
      <c r="AE40" s="426">
        <f t="shared" si="86"/>
        <v>6592</v>
      </c>
      <c r="AF40" s="426">
        <f t="shared" si="86"/>
        <v>6592</v>
      </c>
      <c r="AG40" s="426">
        <f t="shared" si="86"/>
        <v>2304</v>
      </c>
      <c r="AH40" s="426">
        <f t="shared" si="86"/>
        <v>-800</v>
      </c>
      <c r="AI40" s="426">
        <f t="shared" si="86"/>
        <v>-800</v>
      </c>
      <c r="AJ40" s="426">
        <f t="shared" si="86"/>
        <v>-800</v>
      </c>
      <c r="AK40" s="426">
        <f t="shared" si="86"/>
        <v>-8014</v>
      </c>
      <c r="AL40" s="426">
        <f t="shared" si="86"/>
        <v>-25754</v>
      </c>
      <c r="AM40" s="426">
        <f t="shared" si="86"/>
        <v>-42015</v>
      </c>
      <c r="AN40" s="426">
        <f t="shared" si="86"/>
        <v>-55709</v>
      </c>
      <c r="AO40" s="426">
        <f t="shared" si="86"/>
        <v>-72038</v>
      </c>
      <c r="AP40" s="426">
        <f t="shared" si="86"/>
        <v>-89341</v>
      </c>
      <c r="AQ40" s="426">
        <f t="shared" si="86"/>
        <v>-105580</v>
      </c>
      <c r="AR40" s="426">
        <f t="shared" si="86"/>
        <v>-114503</v>
      </c>
      <c r="AS40" s="426">
        <f t="shared" si="86"/>
        <v>-118918</v>
      </c>
      <c r="AT40" s="426">
        <f t="shared" si="86"/>
        <v>-130037</v>
      </c>
      <c r="AU40" s="426">
        <f t="shared" si="86"/>
        <v>-140883</v>
      </c>
      <c r="AV40" s="426">
        <f t="shared" si="86"/>
        <v>-151973</v>
      </c>
      <c r="AW40" s="426">
        <f t="shared" si="86"/>
        <v>-161243</v>
      </c>
      <c r="AX40" s="426">
        <f t="shared" si="86"/>
        <v>-170147</v>
      </c>
      <c r="AY40" s="426">
        <f t="shared" si="86"/>
        <v>-179033</v>
      </c>
      <c r="AZ40" s="426">
        <f t="shared" si="86"/>
        <v>-187361</v>
      </c>
      <c r="BA40" s="426">
        <f t="shared" si="86"/>
        <v>-195342</v>
      </c>
      <c r="BB40" s="426">
        <f t="shared" si="86"/>
        <v>-203151</v>
      </c>
      <c r="BC40" s="426">
        <f t="shared" si="86"/>
        <v>-206243</v>
      </c>
      <c r="BD40" s="426">
        <f t="shared" si="86"/>
        <v>-208660</v>
      </c>
      <c r="BE40" s="426">
        <f t="shared" ref="BE40" si="87">BD40-BE37+BE38</f>
        <v>-211077</v>
      </c>
      <c r="BF40" s="426">
        <f t="shared" ref="BF40:BJ40" si="88">BE40-BF37+BF38</f>
        <v>-211077</v>
      </c>
      <c r="BG40" s="426">
        <f t="shared" si="88"/>
        <v>-211077</v>
      </c>
      <c r="BH40" s="426">
        <f t="shared" si="88"/>
        <v>-211077</v>
      </c>
      <c r="BI40" s="426">
        <f t="shared" si="88"/>
        <v>-211077</v>
      </c>
      <c r="BJ40" s="189">
        <f t="shared" si="88"/>
        <v>-211077</v>
      </c>
    </row>
    <row r="41" spans="1:62" s="175" customFormat="1" ht="15" customHeight="1">
      <c r="A41" s="178" t="str">
        <f t="shared" si="80"/>
        <v>P552</v>
      </c>
      <c r="B41" s="178" t="str">
        <f t="shared" si="80"/>
        <v>DA64-04412A</v>
      </c>
      <c r="C41" s="178" t="str">
        <f t="shared" si="80"/>
        <v>DA64-04412A</v>
      </c>
      <c r="D41" s="178" t="str">
        <f t="shared" si="80"/>
        <v>KNOB-DIAL;3050,HIPS,2.0,COOL WHITE,TMF</v>
      </c>
      <c r="E41" s="178" t="str">
        <f t="shared" si="80"/>
        <v>PC</v>
      </c>
      <c r="F41" s="178" t="str">
        <f t="shared" si="80"/>
        <v>PO</v>
      </c>
      <c r="G41" s="178" t="str">
        <f t="shared" si="80"/>
        <v>DYRY</v>
      </c>
      <c r="H41" s="178" t="str">
        <f t="shared" si="80"/>
        <v>MINH NGUYEN</v>
      </c>
      <c r="I41" s="178">
        <f t="shared" si="80"/>
        <v>100</v>
      </c>
      <c r="J41" s="178" t="str">
        <f t="shared" si="80"/>
        <v>SUB INJECTION</v>
      </c>
      <c r="K41" s="178">
        <f>K40</f>
        <v>0</v>
      </c>
      <c r="L41" s="178" t="str">
        <f t="shared" si="80"/>
        <v>KIMKHOA.PT</v>
      </c>
      <c r="M41" s="179">
        <f t="shared" si="54"/>
        <v>0</v>
      </c>
      <c r="N41" s="179">
        <f t="shared" si="54"/>
        <v>0</v>
      </c>
      <c r="O41" s="179">
        <f t="shared" si="54"/>
        <v>1</v>
      </c>
      <c r="P41" s="462">
        <f t="shared" si="54"/>
        <v>0</v>
      </c>
      <c r="Q41" s="462">
        <f t="shared" si="54"/>
        <v>8295</v>
      </c>
      <c r="R41" s="462">
        <f t="shared" si="54"/>
        <v>5913</v>
      </c>
      <c r="S41" s="462">
        <f t="shared" si="54"/>
        <v>0</v>
      </c>
      <c r="T41" s="462">
        <f t="shared" si="54"/>
        <v>0</v>
      </c>
      <c r="U41" s="461" t="s">
        <v>299</v>
      </c>
      <c r="V41" s="438">
        <f t="shared" ref="V41" si="89">SUM(P37:R37)-S37+T37</f>
        <v>14208</v>
      </c>
      <c r="W41" s="426">
        <f t="shared" ref="W41:BD41" si="90">V41-W37</f>
        <v>14208</v>
      </c>
      <c r="X41" s="426">
        <f t="shared" si="90"/>
        <v>14208</v>
      </c>
      <c r="Y41" s="426">
        <f t="shared" si="90"/>
        <v>14208</v>
      </c>
      <c r="Z41" s="426">
        <f t="shared" si="90"/>
        <v>14208</v>
      </c>
      <c r="AA41" s="426">
        <f t="shared" si="90"/>
        <v>14208</v>
      </c>
      <c r="AB41" s="426">
        <f t="shared" si="90"/>
        <v>11808</v>
      </c>
      <c r="AC41" s="426">
        <f>AB41-AC37</f>
        <v>11808</v>
      </c>
      <c r="AD41" s="426">
        <f t="shared" si="90"/>
        <v>10912</v>
      </c>
      <c r="AE41" s="426">
        <f t="shared" si="90"/>
        <v>6592</v>
      </c>
      <c r="AF41" s="426">
        <f t="shared" si="90"/>
        <v>6592</v>
      </c>
      <c r="AG41" s="426">
        <f t="shared" si="90"/>
        <v>2304</v>
      </c>
      <c r="AH41" s="426">
        <f t="shared" si="90"/>
        <v>-800</v>
      </c>
      <c r="AI41" s="426">
        <f t="shared" si="90"/>
        <v>-800</v>
      </c>
      <c r="AJ41" s="426">
        <f t="shared" si="90"/>
        <v>-800</v>
      </c>
      <c r="AK41" s="426">
        <f t="shared" si="90"/>
        <v>-8014</v>
      </c>
      <c r="AL41" s="426">
        <f t="shared" si="90"/>
        <v>-25754</v>
      </c>
      <c r="AM41" s="426">
        <f t="shared" si="90"/>
        <v>-42015</v>
      </c>
      <c r="AN41" s="426">
        <f t="shared" si="90"/>
        <v>-55709</v>
      </c>
      <c r="AO41" s="426">
        <f t="shared" si="90"/>
        <v>-72038</v>
      </c>
      <c r="AP41" s="426">
        <f t="shared" si="90"/>
        <v>-89341</v>
      </c>
      <c r="AQ41" s="426">
        <f t="shared" si="90"/>
        <v>-105580</v>
      </c>
      <c r="AR41" s="426">
        <f t="shared" si="90"/>
        <v>-114503</v>
      </c>
      <c r="AS41" s="426">
        <f t="shared" si="90"/>
        <v>-118918</v>
      </c>
      <c r="AT41" s="426">
        <f t="shared" si="90"/>
        <v>-130037</v>
      </c>
      <c r="AU41" s="426">
        <f t="shared" si="90"/>
        <v>-140883</v>
      </c>
      <c r="AV41" s="426">
        <f t="shared" si="90"/>
        <v>-151973</v>
      </c>
      <c r="AW41" s="426">
        <f t="shared" si="90"/>
        <v>-161243</v>
      </c>
      <c r="AX41" s="426">
        <f t="shared" si="90"/>
        <v>-170147</v>
      </c>
      <c r="AY41" s="426">
        <f t="shared" si="90"/>
        <v>-179033</v>
      </c>
      <c r="AZ41" s="426">
        <f t="shared" si="90"/>
        <v>-187361</v>
      </c>
      <c r="BA41" s="426">
        <f t="shared" si="90"/>
        <v>-195342</v>
      </c>
      <c r="BB41" s="426">
        <f t="shared" si="90"/>
        <v>-203151</v>
      </c>
      <c r="BC41" s="426">
        <f t="shared" si="90"/>
        <v>-206243</v>
      </c>
      <c r="BD41" s="426">
        <f t="shared" si="90"/>
        <v>-208660</v>
      </c>
      <c r="BE41" s="426">
        <f t="shared" ref="BE41" si="91">BD41-BE37</f>
        <v>-211077</v>
      </c>
      <c r="BF41" s="426">
        <f t="shared" ref="BF41:BJ41" si="92">BE41-BF37</f>
        <v>-211077</v>
      </c>
      <c r="BG41" s="426">
        <f t="shared" si="92"/>
        <v>-211077</v>
      </c>
      <c r="BH41" s="426">
        <f t="shared" si="92"/>
        <v>-211077</v>
      </c>
      <c r="BI41" s="426">
        <f t="shared" si="92"/>
        <v>-211077</v>
      </c>
      <c r="BJ41" s="189">
        <f t="shared" si="92"/>
        <v>-211077</v>
      </c>
    </row>
    <row r="42" spans="1:62" s="153" customFormat="1" ht="15" hidden="1" customHeight="1">
      <c r="A42" s="447" t="s">
        <v>150</v>
      </c>
      <c r="B42" s="448" t="s">
        <v>4</v>
      </c>
      <c r="C42" s="448" t="s">
        <v>4</v>
      </c>
      <c r="D42" s="449" t="s">
        <v>23</v>
      </c>
      <c r="E42" s="447" t="s">
        <v>302</v>
      </c>
      <c r="F42" s="450" t="s">
        <v>303</v>
      </c>
      <c r="G42" s="451" t="s">
        <v>294</v>
      </c>
      <c r="H42" s="450" t="s">
        <v>295</v>
      </c>
      <c r="I42" s="450">
        <v>100</v>
      </c>
      <c r="J42" s="450" t="s">
        <v>306</v>
      </c>
      <c r="K42" s="450">
        <v>0</v>
      </c>
      <c r="L42" s="447" t="s">
        <v>1090</v>
      </c>
      <c r="M42" s="452">
        <v>0</v>
      </c>
      <c r="N42" s="452">
        <v>0</v>
      </c>
      <c r="O42" s="452">
        <v>1</v>
      </c>
      <c r="P42" s="453">
        <v>0</v>
      </c>
      <c r="Q42" s="454">
        <v>0</v>
      </c>
      <c r="R42" s="454">
        <v>0</v>
      </c>
      <c r="S42" s="454">
        <v>0</v>
      </c>
      <c r="T42" s="454">
        <v>0</v>
      </c>
      <c r="U42" s="455" t="s">
        <v>238</v>
      </c>
      <c r="V42" s="437">
        <f>SUM(W42:BD42)</f>
        <v>128129</v>
      </c>
      <c r="W42" s="423">
        <v>0</v>
      </c>
      <c r="X42" s="423">
        <v>0</v>
      </c>
      <c r="Y42" s="423">
        <v>0</v>
      </c>
      <c r="Z42" s="423">
        <v>0</v>
      </c>
      <c r="AA42" s="423">
        <v>2113</v>
      </c>
      <c r="AB42" s="423">
        <v>0</v>
      </c>
      <c r="AC42" s="423">
        <v>0</v>
      </c>
      <c r="AD42" s="423">
        <v>68</v>
      </c>
      <c r="AE42" s="423">
        <v>721</v>
      </c>
      <c r="AF42" s="423">
        <v>1900</v>
      </c>
      <c r="AG42" s="423">
        <v>412</v>
      </c>
      <c r="AH42" s="423">
        <v>2652</v>
      </c>
      <c r="AI42" s="423">
        <v>1430</v>
      </c>
      <c r="AJ42" s="423">
        <v>0</v>
      </c>
      <c r="AK42" s="423">
        <v>4235</v>
      </c>
      <c r="AL42" s="423">
        <v>9235</v>
      </c>
      <c r="AM42" s="423">
        <v>8958</v>
      </c>
      <c r="AN42" s="423">
        <v>7732</v>
      </c>
      <c r="AO42" s="423">
        <v>8737</v>
      </c>
      <c r="AP42" s="423">
        <v>9947</v>
      </c>
      <c r="AQ42" s="423">
        <v>8577</v>
      </c>
      <c r="AR42" s="423">
        <v>5122</v>
      </c>
      <c r="AS42" s="423">
        <v>3345</v>
      </c>
      <c r="AT42" s="423">
        <v>7130</v>
      </c>
      <c r="AU42" s="423">
        <v>6720</v>
      </c>
      <c r="AV42" s="423">
        <v>6402</v>
      </c>
      <c r="AW42" s="423">
        <v>5417</v>
      </c>
      <c r="AX42" s="423">
        <v>5547</v>
      </c>
      <c r="AY42" s="423">
        <v>4909</v>
      </c>
      <c r="AZ42" s="423">
        <v>4965</v>
      </c>
      <c r="BA42" s="423">
        <v>4444</v>
      </c>
      <c r="BB42" s="423">
        <v>4736</v>
      </c>
      <c r="BC42" s="423">
        <v>1531</v>
      </c>
      <c r="BD42" s="423">
        <v>1144</v>
      </c>
      <c r="BE42" s="423">
        <v>1144</v>
      </c>
      <c r="BF42" s="423">
        <v>0</v>
      </c>
      <c r="BG42" s="423">
        <v>0</v>
      </c>
      <c r="BH42" s="423">
        <v>0</v>
      </c>
      <c r="BI42" s="423">
        <v>0</v>
      </c>
      <c r="BJ42" s="187">
        <v>0</v>
      </c>
    </row>
    <row r="43" spans="1:62" s="175" customFormat="1" ht="15" hidden="1" customHeight="1">
      <c r="A43" s="456" t="str">
        <f t="shared" ref="A43:Q58" si="93">A42</f>
        <v>P552</v>
      </c>
      <c r="B43" s="456" t="str">
        <f t="shared" si="93"/>
        <v>DA97-13606A</v>
      </c>
      <c r="C43" s="456" t="str">
        <f t="shared" si="93"/>
        <v>DA97-13606A</v>
      </c>
      <c r="D43" s="456" t="str">
        <f t="shared" si="93"/>
        <v>ASSY COVER-DEODORIZER;3050PJT</v>
      </c>
      <c r="E43" s="456" t="str">
        <f t="shared" si="93"/>
        <v>PC</v>
      </c>
      <c r="F43" s="456" t="str">
        <f t="shared" si="93"/>
        <v>D2</v>
      </c>
      <c r="G43" s="456" t="str">
        <f t="shared" si="93"/>
        <v>DYRY</v>
      </c>
      <c r="H43" s="456" t="str">
        <f t="shared" si="93"/>
        <v>MINH NGUYEN</v>
      </c>
      <c r="I43" s="456">
        <f t="shared" si="93"/>
        <v>100</v>
      </c>
      <c r="J43" s="456" t="str">
        <f t="shared" si="93"/>
        <v>MAIN LINE</v>
      </c>
      <c r="K43" s="456">
        <f>K42</f>
        <v>0</v>
      </c>
      <c r="L43" s="456" t="str">
        <f t="shared" si="93"/>
        <v>KIMKHOA.PT</v>
      </c>
      <c r="M43" s="457">
        <f t="shared" si="54"/>
        <v>0</v>
      </c>
      <c r="N43" s="457">
        <f t="shared" si="54"/>
        <v>0</v>
      </c>
      <c r="O43" s="457">
        <f t="shared" si="54"/>
        <v>1</v>
      </c>
      <c r="P43" s="458">
        <f t="shared" si="54"/>
        <v>0</v>
      </c>
      <c r="Q43" s="458">
        <f t="shared" si="54"/>
        <v>0</v>
      </c>
      <c r="R43" s="458">
        <f t="shared" si="54"/>
        <v>0</v>
      </c>
      <c r="S43" s="458">
        <f t="shared" si="54"/>
        <v>0</v>
      </c>
      <c r="T43" s="458">
        <f t="shared" si="54"/>
        <v>0</v>
      </c>
      <c r="U43" s="459" t="s">
        <v>296</v>
      </c>
      <c r="V43" s="438"/>
      <c r="W43" s="424"/>
      <c r="X43" s="424"/>
      <c r="Y43" s="424"/>
      <c r="Z43" s="424"/>
      <c r="AA43" s="424"/>
      <c r="AB43" s="424"/>
      <c r="AC43" s="424"/>
      <c r="AD43" s="424"/>
      <c r="AE43" s="424"/>
      <c r="AF43" s="424"/>
      <c r="AG43" s="424"/>
      <c r="AH43" s="424"/>
      <c r="AI43" s="424"/>
      <c r="AJ43" s="424"/>
      <c r="AK43" s="424"/>
      <c r="AL43" s="424"/>
      <c r="AM43" s="424"/>
      <c r="AN43" s="424"/>
      <c r="AO43" s="424"/>
      <c r="AP43" s="424"/>
      <c r="AQ43" s="424"/>
      <c r="AR43" s="424"/>
      <c r="AS43" s="424"/>
      <c r="AT43" s="424"/>
      <c r="AU43" s="424"/>
      <c r="AV43" s="424"/>
      <c r="AW43" s="424"/>
      <c r="AX43" s="424"/>
      <c r="AY43" s="424"/>
      <c r="AZ43" s="424"/>
      <c r="BA43" s="424"/>
      <c r="BB43" s="424"/>
      <c r="BC43" s="424"/>
      <c r="BD43" s="424"/>
      <c r="BE43" s="424"/>
      <c r="BF43" s="424"/>
      <c r="BG43" s="424"/>
      <c r="BH43" s="424"/>
      <c r="BI43" s="424"/>
      <c r="BJ43" s="209"/>
    </row>
    <row r="44" spans="1:62" s="175" customFormat="1" ht="15" hidden="1" customHeight="1">
      <c r="A44" s="176" t="str">
        <f t="shared" si="93"/>
        <v>P552</v>
      </c>
      <c r="B44" s="176" t="str">
        <f t="shared" si="93"/>
        <v>DA97-13606A</v>
      </c>
      <c r="C44" s="176" t="str">
        <f t="shared" si="93"/>
        <v>DA97-13606A</v>
      </c>
      <c r="D44" s="176" t="str">
        <f t="shared" si="93"/>
        <v>ASSY COVER-DEODORIZER;3050PJT</v>
      </c>
      <c r="E44" s="176" t="str">
        <f t="shared" si="93"/>
        <v>PC</v>
      </c>
      <c r="F44" s="176" t="str">
        <f t="shared" si="93"/>
        <v>D2</v>
      </c>
      <c r="G44" s="176" t="str">
        <f t="shared" si="93"/>
        <v>DYRY</v>
      </c>
      <c r="H44" s="176" t="str">
        <f t="shared" si="93"/>
        <v>MINH NGUYEN</v>
      </c>
      <c r="I44" s="176">
        <f t="shared" si="93"/>
        <v>100</v>
      </c>
      <c r="J44" s="176" t="str">
        <f t="shared" si="93"/>
        <v>MAIN LINE</v>
      </c>
      <c r="K44" s="176">
        <f>K43</f>
        <v>0</v>
      </c>
      <c r="L44" s="176" t="str">
        <f t="shared" si="93"/>
        <v>KIMKHOA.PT</v>
      </c>
      <c r="M44" s="177">
        <f t="shared" si="93"/>
        <v>0</v>
      </c>
      <c r="N44" s="177">
        <f t="shared" si="93"/>
        <v>0</v>
      </c>
      <c r="O44" s="177">
        <f t="shared" si="93"/>
        <v>1</v>
      </c>
      <c r="P44" s="460">
        <f t="shared" si="93"/>
        <v>0</v>
      </c>
      <c r="Q44" s="460">
        <f t="shared" si="93"/>
        <v>0</v>
      </c>
      <c r="R44" s="460">
        <f t="shared" ref="R44:T59" si="94">R43</f>
        <v>0</v>
      </c>
      <c r="S44" s="460">
        <f t="shared" si="94"/>
        <v>0</v>
      </c>
      <c r="T44" s="460">
        <f t="shared" si="94"/>
        <v>0</v>
      </c>
      <c r="U44" s="461" t="s">
        <v>305</v>
      </c>
      <c r="V44" s="438">
        <f t="shared" ref="V44" si="95">SUM(Q42:R42)-S42</f>
        <v>0</v>
      </c>
      <c r="W44" s="425">
        <f t="shared" ref="W44:BD44" si="96">V44-W42+W43</f>
        <v>0</v>
      </c>
      <c r="X44" s="425">
        <f t="shared" si="96"/>
        <v>0</v>
      </c>
      <c r="Y44" s="425">
        <f t="shared" si="96"/>
        <v>0</v>
      </c>
      <c r="Z44" s="425">
        <f t="shared" si="96"/>
        <v>0</v>
      </c>
      <c r="AA44" s="425">
        <f t="shared" si="96"/>
        <v>-2113</v>
      </c>
      <c r="AB44" s="425">
        <f t="shared" si="96"/>
        <v>-2113</v>
      </c>
      <c r="AC44" s="425">
        <f>AB44-AC42+AC43</f>
        <v>-2113</v>
      </c>
      <c r="AD44" s="425">
        <f t="shared" si="96"/>
        <v>-2181</v>
      </c>
      <c r="AE44" s="425">
        <f t="shared" si="96"/>
        <v>-2902</v>
      </c>
      <c r="AF44" s="425">
        <f t="shared" si="96"/>
        <v>-4802</v>
      </c>
      <c r="AG44" s="425">
        <f t="shared" si="96"/>
        <v>-5214</v>
      </c>
      <c r="AH44" s="425">
        <f t="shared" si="96"/>
        <v>-7866</v>
      </c>
      <c r="AI44" s="425">
        <f t="shared" si="96"/>
        <v>-9296</v>
      </c>
      <c r="AJ44" s="425">
        <f t="shared" si="96"/>
        <v>-9296</v>
      </c>
      <c r="AK44" s="425">
        <f t="shared" si="96"/>
        <v>-13531</v>
      </c>
      <c r="AL44" s="425">
        <f t="shared" si="96"/>
        <v>-22766</v>
      </c>
      <c r="AM44" s="425">
        <f t="shared" si="96"/>
        <v>-31724</v>
      </c>
      <c r="AN44" s="425">
        <f t="shared" si="96"/>
        <v>-39456</v>
      </c>
      <c r="AO44" s="425">
        <f t="shared" si="96"/>
        <v>-48193</v>
      </c>
      <c r="AP44" s="425">
        <f t="shared" si="96"/>
        <v>-58140</v>
      </c>
      <c r="AQ44" s="425">
        <f t="shared" si="96"/>
        <v>-66717</v>
      </c>
      <c r="AR44" s="425">
        <f t="shared" si="96"/>
        <v>-71839</v>
      </c>
      <c r="AS44" s="425">
        <f t="shared" si="96"/>
        <v>-75184</v>
      </c>
      <c r="AT44" s="425">
        <f t="shared" si="96"/>
        <v>-82314</v>
      </c>
      <c r="AU44" s="425">
        <f t="shared" si="96"/>
        <v>-89034</v>
      </c>
      <c r="AV44" s="425">
        <f t="shared" si="96"/>
        <v>-95436</v>
      </c>
      <c r="AW44" s="425">
        <f t="shared" si="96"/>
        <v>-100853</v>
      </c>
      <c r="AX44" s="425">
        <f t="shared" si="96"/>
        <v>-106400</v>
      </c>
      <c r="AY44" s="425">
        <f t="shared" si="96"/>
        <v>-111309</v>
      </c>
      <c r="AZ44" s="425">
        <f t="shared" si="96"/>
        <v>-116274</v>
      </c>
      <c r="BA44" s="425">
        <f t="shared" si="96"/>
        <v>-120718</v>
      </c>
      <c r="BB44" s="425">
        <f t="shared" si="96"/>
        <v>-125454</v>
      </c>
      <c r="BC44" s="425">
        <f t="shared" si="96"/>
        <v>-126985</v>
      </c>
      <c r="BD44" s="425">
        <f t="shared" si="96"/>
        <v>-128129</v>
      </c>
      <c r="BE44" s="425">
        <f t="shared" ref="BE44" si="97">BD44-BE42+BE43</f>
        <v>-129273</v>
      </c>
      <c r="BF44" s="425">
        <f t="shared" ref="BF44:BJ44" si="98">BE44-BF42+BF43</f>
        <v>-129273</v>
      </c>
      <c r="BG44" s="425">
        <f t="shared" si="98"/>
        <v>-129273</v>
      </c>
      <c r="BH44" s="425">
        <f t="shared" si="98"/>
        <v>-129273</v>
      </c>
      <c r="BI44" s="425">
        <f t="shared" si="98"/>
        <v>-129273</v>
      </c>
      <c r="BJ44" s="188">
        <f t="shared" si="98"/>
        <v>-129273</v>
      </c>
    </row>
    <row r="45" spans="1:62" s="175" customFormat="1" ht="15" hidden="1" customHeight="1">
      <c r="A45" s="176" t="str">
        <f t="shared" si="93"/>
        <v>P552</v>
      </c>
      <c r="B45" s="176" t="str">
        <f t="shared" si="93"/>
        <v>DA97-13606A</v>
      </c>
      <c r="C45" s="176" t="str">
        <f t="shared" si="93"/>
        <v>DA97-13606A</v>
      </c>
      <c r="D45" s="176" t="str">
        <f t="shared" si="93"/>
        <v>ASSY COVER-DEODORIZER;3050PJT</v>
      </c>
      <c r="E45" s="176" t="str">
        <f t="shared" si="93"/>
        <v>PC</v>
      </c>
      <c r="F45" s="176" t="str">
        <f t="shared" si="93"/>
        <v>D2</v>
      </c>
      <c r="G45" s="176" t="str">
        <f t="shared" si="93"/>
        <v>DYRY</v>
      </c>
      <c r="H45" s="176" t="str">
        <f t="shared" si="93"/>
        <v>MINH NGUYEN</v>
      </c>
      <c r="I45" s="176">
        <f t="shared" si="93"/>
        <v>100</v>
      </c>
      <c r="J45" s="176" t="str">
        <f t="shared" si="93"/>
        <v>MAIN LINE</v>
      </c>
      <c r="K45" s="176">
        <f>K44</f>
        <v>0</v>
      </c>
      <c r="L45" s="176" t="str">
        <f t="shared" si="93"/>
        <v>KIMKHOA.PT</v>
      </c>
      <c r="M45" s="177">
        <f t="shared" si="93"/>
        <v>0</v>
      </c>
      <c r="N45" s="177">
        <f t="shared" si="93"/>
        <v>0</v>
      </c>
      <c r="O45" s="177">
        <f t="shared" si="93"/>
        <v>1</v>
      </c>
      <c r="P45" s="460">
        <f t="shared" si="93"/>
        <v>0</v>
      </c>
      <c r="Q45" s="460">
        <f t="shared" si="93"/>
        <v>0</v>
      </c>
      <c r="R45" s="460">
        <f t="shared" si="94"/>
        <v>0</v>
      </c>
      <c r="S45" s="460">
        <f t="shared" si="94"/>
        <v>0</v>
      </c>
      <c r="T45" s="460">
        <f t="shared" si="94"/>
        <v>0</v>
      </c>
      <c r="U45" s="461" t="s">
        <v>298</v>
      </c>
      <c r="V45" s="438">
        <f t="shared" ref="V45" si="99">SUM(P42:R42)-S42</f>
        <v>0</v>
      </c>
      <c r="W45" s="426">
        <f t="shared" ref="W45:BD45" si="100">V45-W42+W43</f>
        <v>0</v>
      </c>
      <c r="X45" s="426">
        <f t="shared" si="100"/>
        <v>0</v>
      </c>
      <c r="Y45" s="426">
        <f t="shared" si="100"/>
        <v>0</v>
      </c>
      <c r="Z45" s="426">
        <f t="shared" si="100"/>
        <v>0</v>
      </c>
      <c r="AA45" s="426">
        <f t="shared" si="100"/>
        <v>-2113</v>
      </c>
      <c r="AB45" s="426">
        <f t="shared" si="100"/>
        <v>-2113</v>
      </c>
      <c r="AC45" s="426">
        <f>AB45-AC42+AC43</f>
        <v>-2113</v>
      </c>
      <c r="AD45" s="426">
        <f t="shared" si="100"/>
        <v>-2181</v>
      </c>
      <c r="AE45" s="426">
        <f t="shared" si="100"/>
        <v>-2902</v>
      </c>
      <c r="AF45" s="426">
        <f t="shared" si="100"/>
        <v>-4802</v>
      </c>
      <c r="AG45" s="426">
        <f t="shared" si="100"/>
        <v>-5214</v>
      </c>
      <c r="AH45" s="426">
        <f t="shared" si="100"/>
        <v>-7866</v>
      </c>
      <c r="AI45" s="426">
        <f t="shared" si="100"/>
        <v>-9296</v>
      </c>
      <c r="AJ45" s="426">
        <f t="shared" si="100"/>
        <v>-9296</v>
      </c>
      <c r="AK45" s="426">
        <f t="shared" si="100"/>
        <v>-13531</v>
      </c>
      <c r="AL45" s="426">
        <f t="shared" si="100"/>
        <v>-22766</v>
      </c>
      <c r="AM45" s="426">
        <f t="shared" si="100"/>
        <v>-31724</v>
      </c>
      <c r="AN45" s="426">
        <f t="shared" si="100"/>
        <v>-39456</v>
      </c>
      <c r="AO45" s="426">
        <f t="shared" si="100"/>
        <v>-48193</v>
      </c>
      <c r="AP45" s="426">
        <f t="shared" si="100"/>
        <v>-58140</v>
      </c>
      <c r="AQ45" s="426">
        <f t="shared" si="100"/>
        <v>-66717</v>
      </c>
      <c r="AR45" s="426">
        <f t="shared" si="100"/>
        <v>-71839</v>
      </c>
      <c r="AS45" s="426">
        <f t="shared" si="100"/>
        <v>-75184</v>
      </c>
      <c r="AT45" s="426">
        <f t="shared" si="100"/>
        <v>-82314</v>
      </c>
      <c r="AU45" s="426">
        <f t="shared" si="100"/>
        <v>-89034</v>
      </c>
      <c r="AV45" s="426">
        <f t="shared" si="100"/>
        <v>-95436</v>
      </c>
      <c r="AW45" s="426">
        <f t="shared" si="100"/>
        <v>-100853</v>
      </c>
      <c r="AX45" s="426">
        <f t="shared" si="100"/>
        <v>-106400</v>
      </c>
      <c r="AY45" s="426">
        <f t="shared" si="100"/>
        <v>-111309</v>
      </c>
      <c r="AZ45" s="426">
        <f t="shared" si="100"/>
        <v>-116274</v>
      </c>
      <c r="BA45" s="426">
        <f t="shared" si="100"/>
        <v>-120718</v>
      </c>
      <c r="BB45" s="426">
        <f t="shared" si="100"/>
        <v>-125454</v>
      </c>
      <c r="BC45" s="426">
        <f t="shared" si="100"/>
        <v>-126985</v>
      </c>
      <c r="BD45" s="426">
        <f t="shared" si="100"/>
        <v>-128129</v>
      </c>
      <c r="BE45" s="426">
        <f t="shared" ref="BE45" si="101">BD45-BE42+BE43</f>
        <v>-129273</v>
      </c>
      <c r="BF45" s="426">
        <f t="shared" ref="BF45:BJ45" si="102">BE45-BF42+BF43</f>
        <v>-129273</v>
      </c>
      <c r="BG45" s="426">
        <f t="shared" si="102"/>
        <v>-129273</v>
      </c>
      <c r="BH45" s="426">
        <f t="shared" si="102"/>
        <v>-129273</v>
      </c>
      <c r="BI45" s="426">
        <f t="shared" si="102"/>
        <v>-129273</v>
      </c>
      <c r="BJ45" s="189">
        <f t="shared" si="102"/>
        <v>-129273</v>
      </c>
    </row>
    <row r="46" spans="1:62" s="175" customFormat="1" ht="15" hidden="1" customHeight="1">
      <c r="A46" s="178" t="str">
        <f t="shared" si="93"/>
        <v>P552</v>
      </c>
      <c r="B46" s="178" t="str">
        <f t="shared" si="93"/>
        <v>DA97-13606A</v>
      </c>
      <c r="C46" s="178" t="str">
        <f t="shared" si="93"/>
        <v>DA97-13606A</v>
      </c>
      <c r="D46" s="178" t="str">
        <f t="shared" si="93"/>
        <v>ASSY COVER-DEODORIZER;3050PJT</v>
      </c>
      <c r="E46" s="178" t="str">
        <f t="shared" si="93"/>
        <v>PC</v>
      </c>
      <c r="F46" s="178" t="str">
        <f t="shared" si="93"/>
        <v>D2</v>
      </c>
      <c r="G46" s="178" t="str">
        <f t="shared" si="93"/>
        <v>DYRY</v>
      </c>
      <c r="H46" s="178" t="str">
        <f t="shared" si="93"/>
        <v>MINH NGUYEN</v>
      </c>
      <c r="I46" s="178">
        <f t="shared" si="93"/>
        <v>100</v>
      </c>
      <c r="J46" s="178" t="str">
        <f t="shared" si="93"/>
        <v>MAIN LINE</v>
      </c>
      <c r="K46" s="178">
        <f>K45</f>
        <v>0</v>
      </c>
      <c r="L46" s="178" t="str">
        <f t="shared" si="93"/>
        <v>KIMKHOA.PT</v>
      </c>
      <c r="M46" s="179">
        <f t="shared" si="93"/>
        <v>0</v>
      </c>
      <c r="N46" s="179">
        <f t="shared" si="93"/>
        <v>0</v>
      </c>
      <c r="O46" s="179">
        <f t="shared" si="93"/>
        <v>1</v>
      </c>
      <c r="P46" s="462">
        <f t="shared" si="93"/>
        <v>0</v>
      </c>
      <c r="Q46" s="462">
        <f t="shared" si="93"/>
        <v>0</v>
      </c>
      <c r="R46" s="462">
        <f t="shared" si="94"/>
        <v>0</v>
      </c>
      <c r="S46" s="462">
        <f t="shared" si="94"/>
        <v>0</v>
      </c>
      <c r="T46" s="462">
        <f t="shared" si="94"/>
        <v>0</v>
      </c>
      <c r="U46" s="461" t="s">
        <v>299</v>
      </c>
      <c r="V46" s="438">
        <f t="shared" ref="V46" si="103">SUM(P42:R42)-S42+T42</f>
        <v>0</v>
      </c>
      <c r="W46" s="426">
        <f t="shared" ref="W46:BD46" si="104">V46-W42</f>
        <v>0</v>
      </c>
      <c r="X46" s="426">
        <f t="shared" si="104"/>
        <v>0</v>
      </c>
      <c r="Y46" s="426">
        <f t="shared" si="104"/>
        <v>0</v>
      </c>
      <c r="Z46" s="426">
        <f t="shared" si="104"/>
        <v>0</v>
      </c>
      <c r="AA46" s="426">
        <f t="shared" si="104"/>
        <v>-2113</v>
      </c>
      <c r="AB46" s="426">
        <f t="shared" si="104"/>
        <v>-2113</v>
      </c>
      <c r="AC46" s="426">
        <f>AB46-AC42</f>
        <v>-2113</v>
      </c>
      <c r="AD46" s="426">
        <f t="shared" si="104"/>
        <v>-2181</v>
      </c>
      <c r="AE46" s="426">
        <f t="shared" si="104"/>
        <v>-2902</v>
      </c>
      <c r="AF46" s="426">
        <f t="shared" si="104"/>
        <v>-4802</v>
      </c>
      <c r="AG46" s="426">
        <f t="shared" si="104"/>
        <v>-5214</v>
      </c>
      <c r="AH46" s="426">
        <f t="shared" si="104"/>
        <v>-7866</v>
      </c>
      <c r="AI46" s="426">
        <f t="shared" si="104"/>
        <v>-9296</v>
      </c>
      <c r="AJ46" s="426">
        <f t="shared" si="104"/>
        <v>-9296</v>
      </c>
      <c r="AK46" s="426">
        <f t="shared" si="104"/>
        <v>-13531</v>
      </c>
      <c r="AL46" s="426">
        <f t="shared" si="104"/>
        <v>-22766</v>
      </c>
      <c r="AM46" s="426">
        <f t="shared" si="104"/>
        <v>-31724</v>
      </c>
      <c r="AN46" s="426">
        <f t="shared" si="104"/>
        <v>-39456</v>
      </c>
      <c r="AO46" s="426">
        <f t="shared" si="104"/>
        <v>-48193</v>
      </c>
      <c r="AP46" s="426">
        <f t="shared" si="104"/>
        <v>-58140</v>
      </c>
      <c r="AQ46" s="426">
        <f t="shared" si="104"/>
        <v>-66717</v>
      </c>
      <c r="AR46" s="426">
        <f t="shared" si="104"/>
        <v>-71839</v>
      </c>
      <c r="AS46" s="426">
        <f t="shared" si="104"/>
        <v>-75184</v>
      </c>
      <c r="AT46" s="426">
        <f t="shared" si="104"/>
        <v>-82314</v>
      </c>
      <c r="AU46" s="426">
        <f t="shared" si="104"/>
        <v>-89034</v>
      </c>
      <c r="AV46" s="426">
        <f t="shared" si="104"/>
        <v>-95436</v>
      </c>
      <c r="AW46" s="426">
        <f t="shared" si="104"/>
        <v>-100853</v>
      </c>
      <c r="AX46" s="426">
        <f t="shared" si="104"/>
        <v>-106400</v>
      </c>
      <c r="AY46" s="426">
        <f t="shared" si="104"/>
        <v>-111309</v>
      </c>
      <c r="AZ46" s="426">
        <f t="shared" si="104"/>
        <v>-116274</v>
      </c>
      <c r="BA46" s="426">
        <f t="shared" si="104"/>
        <v>-120718</v>
      </c>
      <c r="BB46" s="426">
        <f t="shared" si="104"/>
        <v>-125454</v>
      </c>
      <c r="BC46" s="426">
        <f t="shared" si="104"/>
        <v>-126985</v>
      </c>
      <c r="BD46" s="426">
        <f t="shared" si="104"/>
        <v>-128129</v>
      </c>
      <c r="BE46" s="426">
        <f t="shared" ref="BE46" si="105">BD46-BE42</f>
        <v>-129273</v>
      </c>
      <c r="BF46" s="426">
        <f t="shared" ref="BF46:BJ46" si="106">BE46-BF42</f>
        <v>-129273</v>
      </c>
      <c r="BG46" s="426">
        <f t="shared" si="106"/>
        <v>-129273</v>
      </c>
      <c r="BH46" s="426">
        <f t="shared" si="106"/>
        <v>-129273</v>
      </c>
      <c r="BI46" s="426">
        <f t="shared" si="106"/>
        <v>-129273</v>
      </c>
      <c r="BJ46" s="189">
        <f t="shared" si="106"/>
        <v>-129273</v>
      </c>
    </row>
    <row r="47" spans="1:62" s="153" customFormat="1" ht="15" hidden="1" customHeight="1">
      <c r="A47" s="447" t="s">
        <v>150</v>
      </c>
      <c r="B47" s="448" t="s">
        <v>39</v>
      </c>
      <c r="C47" s="448" t="s">
        <v>39</v>
      </c>
      <c r="D47" s="449" t="s">
        <v>40</v>
      </c>
      <c r="E47" s="447" t="s">
        <v>302</v>
      </c>
      <c r="F47" s="450" t="s">
        <v>303</v>
      </c>
      <c r="G47" s="451" t="s">
        <v>294</v>
      </c>
      <c r="H47" s="450" t="s">
        <v>295</v>
      </c>
      <c r="I47" s="450">
        <v>100</v>
      </c>
      <c r="J47" s="450" t="s">
        <v>306</v>
      </c>
      <c r="K47" s="450">
        <v>0</v>
      </c>
      <c r="L47" s="447" t="s">
        <v>1090</v>
      </c>
      <c r="M47" s="452">
        <v>0</v>
      </c>
      <c r="N47" s="452">
        <v>0</v>
      </c>
      <c r="O47" s="452">
        <v>1</v>
      </c>
      <c r="P47" s="453">
        <v>0</v>
      </c>
      <c r="Q47" s="454">
        <v>0</v>
      </c>
      <c r="R47" s="454">
        <v>0</v>
      </c>
      <c r="S47" s="454">
        <v>0</v>
      </c>
      <c r="T47" s="454">
        <v>0</v>
      </c>
      <c r="U47" s="455" t="s">
        <v>238</v>
      </c>
      <c r="V47" s="437">
        <f>SUM(W47:BD47)</f>
        <v>97778</v>
      </c>
      <c r="W47" s="423">
        <v>0</v>
      </c>
      <c r="X47" s="423">
        <v>0</v>
      </c>
      <c r="Y47" s="423">
        <v>0</v>
      </c>
      <c r="Z47" s="423">
        <v>0</v>
      </c>
      <c r="AA47" s="423">
        <v>2111</v>
      </c>
      <c r="AB47" s="423">
        <v>0</v>
      </c>
      <c r="AC47" s="423">
        <v>0</v>
      </c>
      <c r="AD47" s="423">
        <v>68</v>
      </c>
      <c r="AE47" s="423">
        <v>1089</v>
      </c>
      <c r="AF47" s="423">
        <v>2387</v>
      </c>
      <c r="AG47" s="423">
        <v>401</v>
      </c>
      <c r="AH47" s="423">
        <v>1051</v>
      </c>
      <c r="AI47" s="423">
        <v>1644</v>
      </c>
      <c r="AJ47" s="423">
        <v>0</v>
      </c>
      <c r="AK47" s="423">
        <v>2979</v>
      </c>
      <c r="AL47" s="423">
        <v>8505</v>
      </c>
      <c r="AM47" s="423">
        <v>7303</v>
      </c>
      <c r="AN47" s="423">
        <v>5962</v>
      </c>
      <c r="AO47" s="423">
        <v>7592</v>
      </c>
      <c r="AP47" s="423">
        <v>7356</v>
      </c>
      <c r="AQ47" s="423">
        <v>7662</v>
      </c>
      <c r="AR47" s="423">
        <v>3801</v>
      </c>
      <c r="AS47" s="423">
        <v>1070</v>
      </c>
      <c r="AT47" s="423">
        <v>3989</v>
      </c>
      <c r="AU47" s="423">
        <v>4126</v>
      </c>
      <c r="AV47" s="423">
        <v>4688</v>
      </c>
      <c r="AW47" s="423">
        <v>3853</v>
      </c>
      <c r="AX47" s="423">
        <v>3357</v>
      </c>
      <c r="AY47" s="423">
        <v>3977</v>
      </c>
      <c r="AZ47" s="423">
        <v>3363</v>
      </c>
      <c r="BA47" s="423">
        <v>3537</v>
      </c>
      <c r="BB47" s="423">
        <v>3073</v>
      </c>
      <c r="BC47" s="423">
        <v>1561</v>
      </c>
      <c r="BD47" s="423">
        <v>1273</v>
      </c>
      <c r="BE47" s="423">
        <v>1273</v>
      </c>
      <c r="BF47" s="423">
        <v>0</v>
      </c>
      <c r="BG47" s="423">
        <v>0</v>
      </c>
      <c r="BH47" s="423">
        <v>0</v>
      </c>
      <c r="BI47" s="423">
        <v>0</v>
      </c>
      <c r="BJ47" s="187">
        <v>0</v>
      </c>
    </row>
    <row r="48" spans="1:62" s="175" customFormat="1" ht="15" hidden="1" customHeight="1">
      <c r="A48" s="456" t="str">
        <f t="shared" ref="A48:L51" si="107">A47</f>
        <v>P552</v>
      </c>
      <c r="B48" s="456" t="str">
        <f t="shared" si="107"/>
        <v>DA63-07423B</v>
      </c>
      <c r="C48" s="456" t="str">
        <f t="shared" si="107"/>
        <v>DA63-07423B</v>
      </c>
      <c r="D48" s="456" t="str">
        <f t="shared" si="107"/>
        <v>COVER-DEODORIZER;3050,PP,COOL WHITE,BJ75</v>
      </c>
      <c r="E48" s="456" t="str">
        <f t="shared" si="107"/>
        <v>PC</v>
      </c>
      <c r="F48" s="456" t="str">
        <f t="shared" si="107"/>
        <v>D2</v>
      </c>
      <c r="G48" s="456" t="str">
        <f t="shared" si="107"/>
        <v>DYRY</v>
      </c>
      <c r="H48" s="456" t="str">
        <f t="shared" si="107"/>
        <v>MINH NGUYEN</v>
      </c>
      <c r="I48" s="456">
        <f t="shared" si="107"/>
        <v>100</v>
      </c>
      <c r="J48" s="456" t="str">
        <f t="shared" si="107"/>
        <v>MAIN LINE</v>
      </c>
      <c r="K48" s="456">
        <f>K47</f>
        <v>0</v>
      </c>
      <c r="L48" s="456" t="str">
        <f t="shared" si="107"/>
        <v>KIMKHOA.PT</v>
      </c>
      <c r="M48" s="457">
        <f t="shared" si="93"/>
        <v>0</v>
      </c>
      <c r="N48" s="457">
        <f t="shared" si="93"/>
        <v>0</v>
      </c>
      <c r="O48" s="457">
        <f t="shared" si="93"/>
        <v>1</v>
      </c>
      <c r="P48" s="458">
        <f t="shared" si="93"/>
        <v>0</v>
      </c>
      <c r="Q48" s="458">
        <f t="shared" si="93"/>
        <v>0</v>
      </c>
      <c r="R48" s="458">
        <f t="shared" si="94"/>
        <v>0</v>
      </c>
      <c r="S48" s="458">
        <f t="shared" si="94"/>
        <v>0</v>
      </c>
      <c r="T48" s="458">
        <f t="shared" si="94"/>
        <v>0</v>
      </c>
      <c r="U48" s="459" t="s">
        <v>296</v>
      </c>
      <c r="V48" s="438"/>
      <c r="W48" s="424"/>
      <c r="X48" s="424"/>
      <c r="Y48" s="424"/>
      <c r="Z48" s="424"/>
      <c r="AA48" s="424"/>
      <c r="AB48" s="424"/>
      <c r="AC48" s="424"/>
      <c r="AD48" s="424"/>
      <c r="AE48" s="424"/>
      <c r="AF48" s="424"/>
      <c r="AG48" s="424"/>
      <c r="AH48" s="424"/>
      <c r="AI48" s="424"/>
      <c r="AJ48" s="424"/>
      <c r="AK48" s="424"/>
      <c r="AL48" s="424"/>
      <c r="AM48" s="424"/>
      <c r="AN48" s="424"/>
      <c r="AO48" s="424"/>
      <c r="AP48" s="424"/>
      <c r="AQ48" s="424"/>
      <c r="AR48" s="424"/>
      <c r="AS48" s="424"/>
      <c r="AT48" s="424"/>
      <c r="AU48" s="424"/>
      <c r="AV48" s="424"/>
      <c r="AW48" s="424"/>
      <c r="AX48" s="424"/>
      <c r="AY48" s="424"/>
      <c r="AZ48" s="424"/>
      <c r="BA48" s="424"/>
      <c r="BB48" s="424"/>
      <c r="BC48" s="424"/>
      <c r="BD48" s="424"/>
      <c r="BE48" s="424"/>
      <c r="BF48" s="424"/>
      <c r="BG48" s="424"/>
      <c r="BH48" s="424"/>
      <c r="BI48" s="424"/>
      <c r="BJ48" s="209"/>
    </row>
    <row r="49" spans="1:62" s="175" customFormat="1" ht="15" hidden="1" customHeight="1">
      <c r="A49" s="176" t="str">
        <f t="shared" si="107"/>
        <v>P552</v>
      </c>
      <c r="B49" s="176" t="str">
        <f t="shared" si="107"/>
        <v>DA63-07423B</v>
      </c>
      <c r="C49" s="176" t="str">
        <f t="shared" si="107"/>
        <v>DA63-07423B</v>
      </c>
      <c r="D49" s="176" t="str">
        <f t="shared" si="107"/>
        <v>COVER-DEODORIZER;3050,PP,COOL WHITE,BJ75</v>
      </c>
      <c r="E49" s="176" t="str">
        <f t="shared" si="107"/>
        <v>PC</v>
      </c>
      <c r="F49" s="176" t="str">
        <f t="shared" si="107"/>
        <v>D2</v>
      </c>
      <c r="G49" s="176" t="str">
        <f t="shared" si="107"/>
        <v>DYRY</v>
      </c>
      <c r="H49" s="176" t="str">
        <f t="shared" si="107"/>
        <v>MINH NGUYEN</v>
      </c>
      <c r="I49" s="176">
        <f t="shared" si="107"/>
        <v>100</v>
      </c>
      <c r="J49" s="176" t="str">
        <f t="shared" si="107"/>
        <v>MAIN LINE</v>
      </c>
      <c r="K49" s="176">
        <f>K48</f>
        <v>0</v>
      </c>
      <c r="L49" s="176" t="str">
        <f t="shared" si="107"/>
        <v>KIMKHOA.PT</v>
      </c>
      <c r="M49" s="177">
        <f t="shared" si="93"/>
        <v>0</v>
      </c>
      <c r="N49" s="177">
        <f t="shared" si="93"/>
        <v>0</v>
      </c>
      <c r="O49" s="177">
        <f t="shared" si="93"/>
        <v>1</v>
      </c>
      <c r="P49" s="460">
        <f t="shared" si="93"/>
        <v>0</v>
      </c>
      <c r="Q49" s="460">
        <f t="shared" si="93"/>
        <v>0</v>
      </c>
      <c r="R49" s="460">
        <f t="shared" si="94"/>
        <v>0</v>
      </c>
      <c r="S49" s="460">
        <f t="shared" si="94"/>
        <v>0</v>
      </c>
      <c r="T49" s="460">
        <f t="shared" si="94"/>
        <v>0</v>
      </c>
      <c r="U49" s="461" t="s">
        <v>305</v>
      </c>
      <c r="V49" s="438">
        <f t="shared" ref="V49" si="108">SUM(Q47:R47)-S47</f>
        <v>0</v>
      </c>
      <c r="W49" s="425">
        <f t="shared" ref="W49:BD49" si="109">V49-W47+W48</f>
        <v>0</v>
      </c>
      <c r="X49" s="425">
        <f t="shared" si="109"/>
        <v>0</v>
      </c>
      <c r="Y49" s="425">
        <f t="shared" si="109"/>
        <v>0</v>
      </c>
      <c r="Z49" s="425">
        <f t="shared" si="109"/>
        <v>0</v>
      </c>
      <c r="AA49" s="425">
        <f t="shared" si="109"/>
        <v>-2111</v>
      </c>
      <c r="AB49" s="425">
        <f t="shared" si="109"/>
        <v>-2111</v>
      </c>
      <c r="AC49" s="425">
        <f>AB49-AC47+AC48</f>
        <v>-2111</v>
      </c>
      <c r="AD49" s="425">
        <f t="shared" si="109"/>
        <v>-2179</v>
      </c>
      <c r="AE49" s="425">
        <f t="shared" si="109"/>
        <v>-3268</v>
      </c>
      <c r="AF49" s="425">
        <f t="shared" si="109"/>
        <v>-5655</v>
      </c>
      <c r="AG49" s="425">
        <f t="shared" si="109"/>
        <v>-6056</v>
      </c>
      <c r="AH49" s="425">
        <f t="shared" si="109"/>
        <v>-7107</v>
      </c>
      <c r="AI49" s="425">
        <f t="shared" si="109"/>
        <v>-8751</v>
      </c>
      <c r="AJ49" s="425">
        <f t="shared" si="109"/>
        <v>-8751</v>
      </c>
      <c r="AK49" s="425">
        <f t="shared" si="109"/>
        <v>-11730</v>
      </c>
      <c r="AL49" s="425">
        <f t="shared" si="109"/>
        <v>-20235</v>
      </c>
      <c r="AM49" s="425">
        <f t="shared" si="109"/>
        <v>-27538</v>
      </c>
      <c r="AN49" s="425">
        <f t="shared" si="109"/>
        <v>-33500</v>
      </c>
      <c r="AO49" s="425">
        <f t="shared" si="109"/>
        <v>-41092</v>
      </c>
      <c r="AP49" s="425">
        <f t="shared" si="109"/>
        <v>-48448</v>
      </c>
      <c r="AQ49" s="425">
        <f t="shared" si="109"/>
        <v>-56110</v>
      </c>
      <c r="AR49" s="425">
        <f t="shared" si="109"/>
        <v>-59911</v>
      </c>
      <c r="AS49" s="425">
        <f t="shared" si="109"/>
        <v>-60981</v>
      </c>
      <c r="AT49" s="425">
        <f t="shared" si="109"/>
        <v>-64970</v>
      </c>
      <c r="AU49" s="425">
        <f t="shared" si="109"/>
        <v>-69096</v>
      </c>
      <c r="AV49" s="425">
        <f t="shared" si="109"/>
        <v>-73784</v>
      </c>
      <c r="AW49" s="425">
        <f t="shared" si="109"/>
        <v>-77637</v>
      </c>
      <c r="AX49" s="425">
        <f t="shared" si="109"/>
        <v>-80994</v>
      </c>
      <c r="AY49" s="425">
        <f t="shared" si="109"/>
        <v>-84971</v>
      </c>
      <c r="AZ49" s="425">
        <f t="shared" si="109"/>
        <v>-88334</v>
      </c>
      <c r="BA49" s="425">
        <f t="shared" si="109"/>
        <v>-91871</v>
      </c>
      <c r="BB49" s="425">
        <f t="shared" si="109"/>
        <v>-94944</v>
      </c>
      <c r="BC49" s="425">
        <f t="shared" si="109"/>
        <v>-96505</v>
      </c>
      <c r="BD49" s="425">
        <f t="shared" si="109"/>
        <v>-97778</v>
      </c>
      <c r="BE49" s="425">
        <f t="shared" ref="BE49" si="110">BD49-BE47+BE48</f>
        <v>-99051</v>
      </c>
      <c r="BF49" s="425">
        <f t="shared" ref="BF49:BJ49" si="111">BE49-BF47+BF48</f>
        <v>-99051</v>
      </c>
      <c r="BG49" s="425">
        <f t="shared" si="111"/>
        <v>-99051</v>
      </c>
      <c r="BH49" s="425">
        <f t="shared" si="111"/>
        <v>-99051</v>
      </c>
      <c r="BI49" s="425">
        <f t="shared" si="111"/>
        <v>-99051</v>
      </c>
      <c r="BJ49" s="188">
        <f t="shared" si="111"/>
        <v>-99051</v>
      </c>
    </row>
    <row r="50" spans="1:62" s="175" customFormat="1" ht="15" hidden="1" customHeight="1">
      <c r="A50" s="176" t="str">
        <f t="shared" si="107"/>
        <v>P552</v>
      </c>
      <c r="B50" s="176" t="str">
        <f t="shared" si="107"/>
        <v>DA63-07423B</v>
      </c>
      <c r="C50" s="176" t="str">
        <f t="shared" si="107"/>
        <v>DA63-07423B</v>
      </c>
      <c r="D50" s="176" t="str">
        <f t="shared" si="107"/>
        <v>COVER-DEODORIZER;3050,PP,COOL WHITE,BJ75</v>
      </c>
      <c r="E50" s="176" t="str">
        <f t="shared" si="107"/>
        <v>PC</v>
      </c>
      <c r="F50" s="176" t="str">
        <f t="shared" si="107"/>
        <v>D2</v>
      </c>
      <c r="G50" s="176" t="str">
        <f t="shared" si="107"/>
        <v>DYRY</v>
      </c>
      <c r="H50" s="176" t="str">
        <f t="shared" si="107"/>
        <v>MINH NGUYEN</v>
      </c>
      <c r="I50" s="176">
        <f t="shared" si="107"/>
        <v>100</v>
      </c>
      <c r="J50" s="176" t="str">
        <f t="shared" si="107"/>
        <v>MAIN LINE</v>
      </c>
      <c r="K50" s="176">
        <f>K49</f>
        <v>0</v>
      </c>
      <c r="L50" s="176" t="str">
        <f t="shared" si="107"/>
        <v>KIMKHOA.PT</v>
      </c>
      <c r="M50" s="177">
        <f t="shared" si="93"/>
        <v>0</v>
      </c>
      <c r="N50" s="177">
        <f t="shared" si="93"/>
        <v>0</v>
      </c>
      <c r="O50" s="177">
        <f t="shared" si="93"/>
        <v>1</v>
      </c>
      <c r="P50" s="460">
        <f t="shared" si="93"/>
        <v>0</v>
      </c>
      <c r="Q50" s="460">
        <f t="shared" si="93"/>
        <v>0</v>
      </c>
      <c r="R50" s="460">
        <f t="shared" si="94"/>
        <v>0</v>
      </c>
      <c r="S50" s="460">
        <f t="shared" si="94"/>
        <v>0</v>
      </c>
      <c r="T50" s="460">
        <f t="shared" si="94"/>
        <v>0</v>
      </c>
      <c r="U50" s="461" t="s">
        <v>298</v>
      </c>
      <c r="V50" s="438">
        <f t="shared" ref="V50" si="112">SUM(P47:R47)-S47</f>
        <v>0</v>
      </c>
      <c r="W50" s="426">
        <f t="shared" ref="W50:BD50" si="113">V50-W47+W48</f>
        <v>0</v>
      </c>
      <c r="X50" s="426">
        <f t="shared" si="113"/>
        <v>0</v>
      </c>
      <c r="Y50" s="426">
        <f t="shared" si="113"/>
        <v>0</v>
      </c>
      <c r="Z50" s="426">
        <f t="shared" si="113"/>
        <v>0</v>
      </c>
      <c r="AA50" s="426">
        <f t="shared" si="113"/>
        <v>-2111</v>
      </c>
      <c r="AB50" s="426">
        <f t="shared" si="113"/>
        <v>-2111</v>
      </c>
      <c r="AC50" s="426">
        <f>AB50-AC47+AC48</f>
        <v>-2111</v>
      </c>
      <c r="AD50" s="426">
        <f t="shared" si="113"/>
        <v>-2179</v>
      </c>
      <c r="AE50" s="426">
        <f t="shared" si="113"/>
        <v>-3268</v>
      </c>
      <c r="AF50" s="426">
        <f t="shared" si="113"/>
        <v>-5655</v>
      </c>
      <c r="AG50" s="426">
        <f t="shared" si="113"/>
        <v>-6056</v>
      </c>
      <c r="AH50" s="426">
        <f t="shared" si="113"/>
        <v>-7107</v>
      </c>
      <c r="AI50" s="426">
        <f t="shared" si="113"/>
        <v>-8751</v>
      </c>
      <c r="AJ50" s="426">
        <f t="shared" si="113"/>
        <v>-8751</v>
      </c>
      <c r="AK50" s="426">
        <f t="shared" si="113"/>
        <v>-11730</v>
      </c>
      <c r="AL50" s="426">
        <f t="shared" si="113"/>
        <v>-20235</v>
      </c>
      <c r="AM50" s="426">
        <f t="shared" si="113"/>
        <v>-27538</v>
      </c>
      <c r="AN50" s="426">
        <f t="shared" si="113"/>
        <v>-33500</v>
      </c>
      <c r="AO50" s="426">
        <f t="shared" si="113"/>
        <v>-41092</v>
      </c>
      <c r="AP50" s="426">
        <f t="shared" si="113"/>
        <v>-48448</v>
      </c>
      <c r="AQ50" s="426">
        <f t="shared" si="113"/>
        <v>-56110</v>
      </c>
      <c r="AR50" s="426">
        <f t="shared" si="113"/>
        <v>-59911</v>
      </c>
      <c r="AS50" s="426">
        <f t="shared" si="113"/>
        <v>-60981</v>
      </c>
      <c r="AT50" s="426">
        <f t="shared" si="113"/>
        <v>-64970</v>
      </c>
      <c r="AU50" s="426">
        <f t="shared" si="113"/>
        <v>-69096</v>
      </c>
      <c r="AV50" s="426">
        <f t="shared" si="113"/>
        <v>-73784</v>
      </c>
      <c r="AW50" s="426">
        <f t="shared" si="113"/>
        <v>-77637</v>
      </c>
      <c r="AX50" s="426">
        <f t="shared" si="113"/>
        <v>-80994</v>
      </c>
      <c r="AY50" s="426">
        <f t="shared" si="113"/>
        <v>-84971</v>
      </c>
      <c r="AZ50" s="426">
        <f t="shared" si="113"/>
        <v>-88334</v>
      </c>
      <c r="BA50" s="426">
        <f t="shared" si="113"/>
        <v>-91871</v>
      </c>
      <c r="BB50" s="426">
        <f t="shared" si="113"/>
        <v>-94944</v>
      </c>
      <c r="BC50" s="426">
        <f t="shared" si="113"/>
        <v>-96505</v>
      </c>
      <c r="BD50" s="426">
        <f t="shared" si="113"/>
        <v>-97778</v>
      </c>
      <c r="BE50" s="426">
        <f t="shared" ref="BE50" si="114">BD50-BE47+BE48</f>
        <v>-99051</v>
      </c>
      <c r="BF50" s="426">
        <f t="shared" ref="BF50:BJ50" si="115">BE50-BF47+BF48</f>
        <v>-99051</v>
      </c>
      <c r="BG50" s="426">
        <f t="shared" si="115"/>
        <v>-99051</v>
      </c>
      <c r="BH50" s="426">
        <f t="shared" si="115"/>
        <v>-99051</v>
      </c>
      <c r="BI50" s="426">
        <f t="shared" si="115"/>
        <v>-99051</v>
      </c>
      <c r="BJ50" s="189">
        <f t="shared" si="115"/>
        <v>-99051</v>
      </c>
    </row>
    <row r="51" spans="1:62" s="175" customFormat="1" ht="15" hidden="1" customHeight="1">
      <c r="A51" s="178" t="str">
        <f t="shared" si="107"/>
        <v>P552</v>
      </c>
      <c r="B51" s="178" t="str">
        <f t="shared" si="107"/>
        <v>DA63-07423B</v>
      </c>
      <c r="C51" s="178" t="str">
        <f t="shared" si="107"/>
        <v>DA63-07423B</v>
      </c>
      <c r="D51" s="178" t="str">
        <f t="shared" si="107"/>
        <v>COVER-DEODORIZER;3050,PP,COOL WHITE,BJ75</v>
      </c>
      <c r="E51" s="178" t="str">
        <f t="shared" si="107"/>
        <v>PC</v>
      </c>
      <c r="F51" s="178" t="str">
        <f t="shared" si="107"/>
        <v>D2</v>
      </c>
      <c r="G51" s="178" t="str">
        <f t="shared" si="107"/>
        <v>DYRY</v>
      </c>
      <c r="H51" s="178" t="str">
        <f t="shared" si="107"/>
        <v>MINH NGUYEN</v>
      </c>
      <c r="I51" s="178">
        <f t="shared" si="107"/>
        <v>100</v>
      </c>
      <c r="J51" s="178" t="str">
        <f t="shared" si="107"/>
        <v>MAIN LINE</v>
      </c>
      <c r="K51" s="178">
        <f>K50</f>
        <v>0</v>
      </c>
      <c r="L51" s="178" t="str">
        <f t="shared" si="107"/>
        <v>KIMKHOA.PT</v>
      </c>
      <c r="M51" s="179">
        <f t="shared" si="93"/>
        <v>0</v>
      </c>
      <c r="N51" s="179">
        <f t="shared" si="93"/>
        <v>0</v>
      </c>
      <c r="O51" s="179">
        <f t="shared" si="93"/>
        <v>1</v>
      </c>
      <c r="P51" s="462">
        <f t="shared" si="93"/>
        <v>0</v>
      </c>
      <c r="Q51" s="462">
        <f t="shared" si="93"/>
        <v>0</v>
      </c>
      <c r="R51" s="462">
        <f t="shared" si="94"/>
        <v>0</v>
      </c>
      <c r="S51" s="462">
        <f t="shared" si="94"/>
        <v>0</v>
      </c>
      <c r="T51" s="462">
        <f t="shared" si="94"/>
        <v>0</v>
      </c>
      <c r="U51" s="461" t="s">
        <v>299</v>
      </c>
      <c r="V51" s="438">
        <f t="shared" ref="V51" si="116">SUM(P47:R47)-S47+T47</f>
        <v>0</v>
      </c>
      <c r="W51" s="426">
        <f t="shared" ref="W51:BD51" si="117">V51-W47</f>
        <v>0</v>
      </c>
      <c r="X51" s="426">
        <f t="shared" si="117"/>
        <v>0</v>
      </c>
      <c r="Y51" s="426">
        <f t="shared" si="117"/>
        <v>0</v>
      </c>
      <c r="Z51" s="426">
        <f t="shared" si="117"/>
        <v>0</v>
      </c>
      <c r="AA51" s="426">
        <f t="shared" si="117"/>
        <v>-2111</v>
      </c>
      <c r="AB51" s="426">
        <f t="shared" si="117"/>
        <v>-2111</v>
      </c>
      <c r="AC51" s="426">
        <f>AB51-AC47</f>
        <v>-2111</v>
      </c>
      <c r="AD51" s="426">
        <f t="shared" si="117"/>
        <v>-2179</v>
      </c>
      <c r="AE51" s="426">
        <f t="shared" si="117"/>
        <v>-3268</v>
      </c>
      <c r="AF51" s="426">
        <f t="shared" si="117"/>
        <v>-5655</v>
      </c>
      <c r="AG51" s="426">
        <f t="shared" si="117"/>
        <v>-6056</v>
      </c>
      <c r="AH51" s="426">
        <f t="shared" si="117"/>
        <v>-7107</v>
      </c>
      <c r="AI51" s="426">
        <f t="shared" si="117"/>
        <v>-8751</v>
      </c>
      <c r="AJ51" s="426">
        <f t="shared" si="117"/>
        <v>-8751</v>
      </c>
      <c r="AK51" s="426">
        <f t="shared" si="117"/>
        <v>-11730</v>
      </c>
      <c r="AL51" s="426">
        <f t="shared" si="117"/>
        <v>-20235</v>
      </c>
      <c r="AM51" s="426">
        <f t="shared" si="117"/>
        <v>-27538</v>
      </c>
      <c r="AN51" s="426">
        <f t="shared" si="117"/>
        <v>-33500</v>
      </c>
      <c r="AO51" s="426">
        <f t="shared" si="117"/>
        <v>-41092</v>
      </c>
      <c r="AP51" s="426">
        <f t="shared" si="117"/>
        <v>-48448</v>
      </c>
      <c r="AQ51" s="426">
        <f t="shared" si="117"/>
        <v>-56110</v>
      </c>
      <c r="AR51" s="426">
        <f t="shared" si="117"/>
        <v>-59911</v>
      </c>
      <c r="AS51" s="426">
        <f t="shared" si="117"/>
        <v>-60981</v>
      </c>
      <c r="AT51" s="426">
        <f t="shared" si="117"/>
        <v>-64970</v>
      </c>
      <c r="AU51" s="426">
        <f t="shared" si="117"/>
        <v>-69096</v>
      </c>
      <c r="AV51" s="426">
        <f t="shared" si="117"/>
        <v>-73784</v>
      </c>
      <c r="AW51" s="426">
        <f t="shared" si="117"/>
        <v>-77637</v>
      </c>
      <c r="AX51" s="426">
        <f t="shared" si="117"/>
        <v>-80994</v>
      </c>
      <c r="AY51" s="426">
        <f t="shared" si="117"/>
        <v>-84971</v>
      </c>
      <c r="AZ51" s="426">
        <f t="shared" si="117"/>
        <v>-88334</v>
      </c>
      <c r="BA51" s="426">
        <f t="shared" si="117"/>
        <v>-91871</v>
      </c>
      <c r="BB51" s="426">
        <f t="shared" si="117"/>
        <v>-94944</v>
      </c>
      <c r="BC51" s="426">
        <f t="shared" si="117"/>
        <v>-96505</v>
      </c>
      <c r="BD51" s="426">
        <f t="shared" si="117"/>
        <v>-97778</v>
      </c>
      <c r="BE51" s="426">
        <f t="shared" ref="BE51" si="118">BD51-BE47</f>
        <v>-99051</v>
      </c>
      <c r="BF51" s="426">
        <f t="shared" ref="BF51:BJ51" si="119">BE51-BF47</f>
        <v>-99051</v>
      </c>
      <c r="BG51" s="426">
        <f t="shared" si="119"/>
        <v>-99051</v>
      </c>
      <c r="BH51" s="426">
        <f t="shared" si="119"/>
        <v>-99051</v>
      </c>
      <c r="BI51" s="426">
        <f t="shared" si="119"/>
        <v>-99051</v>
      </c>
      <c r="BJ51" s="189">
        <f t="shared" si="119"/>
        <v>-99051</v>
      </c>
    </row>
    <row r="52" spans="1:62" s="153" customFormat="1" ht="15" hidden="1" customHeight="1">
      <c r="A52" s="447" t="s">
        <v>150</v>
      </c>
      <c r="B52" s="448" t="s">
        <v>53</v>
      </c>
      <c r="C52" s="448" t="s">
        <v>53</v>
      </c>
      <c r="D52" s="449" t="s">
        <v>43</v>
      </c>
      <c r="E52" s="447" t="s">
        <v>302</v>
      </c>
      <c r="F52" s="450" t="s">
        <v>308</v>
      </c>
      <c r="G52" s="451" t="s">
        <v>294</v>
      </c>
      <c r="H52" s="450" t="s">
        <v>295</v>
      </c>
      <c r="I52" s="450">
        <v>100</v>
      </c>
      <c r="J52" s="450" t="s">
        <v>306</v>
      </c>
      <c r="K52" s="450">
        <v>0</v>
      </c>
      <c r="L52" s="447" t="s">
        <v>1090</v>
      </c>
      <c r="M52" s="452">
        <v>0</v>
      </c>
      <c r="N52" s="452">
        <v>0</v>
      </c>
      <c r="O52" s="452">
        <v>1</v>
      </c>
      <c r="P52" s="453">
        <v>0</v>
      </c>
      <c r="Q52" s="454">
        <v>0</v>
      </c>
      <c r="R52" s="454">
        <v>0</v>
      </c>
      <c r="S52" s="454">
        <v>0</v>
      </c>
      <c r="T52" s="454">
        <v>0</v>
      </c>
      <c r="U52" s="455" t="s">
        <v>238</v>
      </c>
      <c r="V52" s="437">
        <f>SUM(W52:BD52)</f>
        <v>215149</v>
      </c>
      <c r="W52" s="423">
        <v>0</v>
      </c>
      <c r="X52" s="423">
        <v>0</v>
      </c>
      <c r="Y52" s="423">
        <v>0</v>
      </c>
      <c r="Z52" s="423">
        <v>0</v>
      </c>
      <c r="AA52" s="423">
        <v>4224</v>
      </c>
      <c r="AB52" s="423">
        <v>0</v>
      </c>
      <c r="AC52" s="423">
        <v>0</v>
      </c>
      <c r="AD52" s="423">
        <v>136</v>
      </c>
      <c r="AE52" s="423">
        <v>1792</v>
      </c>
      <c r="AF52" s="423">
        <v>4272</v>
      </c>
      <c r="AG52" s="423">
        <v>813</v>
      </c>
      <c r="AH52" s="423">
        <v>3548</v>
      </c>
      <c r="AI52" s="423">
        <v>1672</v>
      </c>
      <c r="AJ52" s="423">
        <v>0</v>
      </c>
      <c r="AK52" s="423">
        <v>6927</v>
      </c>
      <c r="AL52" s="423">
        <v>17046</v>
      </c>
      <c r="AM52" s="423">
        <v>15919</v>
      </c>
      <c r="AN52" s="423">
        <v>13400</v>
      </c>
      <c r="AO52" s="423">
        <v>15783</v>
      </c>
      <c r="AP52" s="423">
        <v>17095</v>
      </c>
      <c r="AQ52" s="423">
        <v>15449</v>
      </c>
      <c r="AR52" s="423">
        <v>8139</v>
      </c>
      <c r="AS52" s="423">
        <v>4335</v>
      </c>
      <c r="AT52" s="423">
        <v>10610</v>
      </c>
      <c r="AU52" s="423">
        <v>10280</v>
      </c>
      <c r="AV52" s="423">
        <v>10554</v>
      </c>
      <c r="AW52" s="423">
        <v>8790</v>
      </c>
      <c r="AX52" s="423">
        <v>8404</v>
      </c>
      <c r="AY52" s="423">
        <v>8494</v>
      </c>
      <c r="AZ52" s="423">
        <v>7294</v>
      </c>
      <c r="BA52" s="423">
        <v>7628</v>
      </c>
      <c r="BB52" s="423">
        <v>7414</v>
      </c>
      <c r="BC52" s="423">
        <v>3049</v>
      </c>
      <c r="BD52" s="423">
        <v>2082</v>
      </c>
      <c r="BE52" s="423">
        <v>2082</v>
      </c>
      <c r="BF52" s="423">
        <v>0</v>
      </c>
      <c r="BG52" s="423">
        <v>0</v>
      </c>
      <c r="BH52" s="423">
        <v>0</v>
      </c>
      <c r="BI52" s="423">
        <v>0</v>
      </c>
      <c r="BJ52" s="187">
        <v>0</v>
      </c>
    </row>
    <row r="53" spans="1:62" s="175" customFormat="1" ht="15" hidden="1" customHeight="1">
      <c r="A53" s="456" t="str">
        <f t="shared" ref="A53:L56" si="120">A52</f>
        <v>P552</v>
      </c>
      <c r="B53" s="456" t="str">
        <f t="shared" si="120"/>
        <v>DA63-07349M</v>
      </c>
      <c r="C53" s="456" t="str">
        <f t="shared" si="120"/>
        <v>DA63-07349M</v>
      </c>
      <c r="D53" s="456" t="str">
        <f t="shared" si="120"/>
        <v>COVER-HINGE UPP;3050PJ,PP,T1.5,HB,INOX G</v>
      </c>
      <c r="E53" s="456" t="str">
        <f t="shared" si="120"/>
        <v>PC</v>
      </c>
      <c r="F53" s="456" t="str">
        <f t="shared" si="120"/>
        <v>D4</v>
      </c>
      <c r="G53" s="456" t="str">
        <f t="shared" si="120"/>
        <v>DYRY</v>
      </c>
      <c r="H53" s="456" t="str">
        <f t="shared" si="120"/>
        <v>MINH NGUYEN</v>
      </c>
      <c r="I53" s="456">
        <f t="shared" si="120"/>
        <v>100</v>
      </c>
      <c r="J53" s="456" t="str">
        <f t="shared" si="120"/>
        <v>MAIN LINE</v>
      </c>
      <c r="K53" s="456">
        <f>K52</f>
        <v>0</v>
      </c>
      <c r="L53" s="456" t="str">
        <f t="shared" si="120"/>
        <v>KIMKHOA.PT</v>
      </c>
      <c r="M53" s="457">
        <f t="shared" si="93"/>
        <v>0</v>
      </c>
      <c r="N53" s="457">
        <f t="shared" si="93"/>
        <v>0</v>
      </c>
      <c r="O53" s="457">
        <f t="shared" si="93"/>
        <v>1</v>
      </c>
      <c r="P53" s="458">
        <f t="shared" si="93"/>
        <v>0</v>
      </c>
      <c r="Q53" s="458">
        <f t="shared" si="93"/>
        <v>0</v>
      </c>
      <c r="R53" s="458">
        <f t="shared" si="94"/>
        <v>0</v>
      </c>
      <c r="S53" s="458">
        <f t="shared" si="94"/>
        <v>0</v>
      </c>
      <c r="T53" s="458">
        <f t="shared" si="94"/>
        <v>0</v>
      </c>
      <c r="U53" s="459" t="s">
        <v>296</v>
      </c>
      <c r="V53" s="438"/>
      <c r="W53" s="424"/>
      <c r="X53" s="424"/>
      <c r="Y53" s="424"/>
      <c r="Z53" s="424"/>
      <c r="AA53" s="424"/>
      <c r="AB53" s="424"/>
      <c r="AC53" s="424"/>
      <c r="AD53" s="424"/>
      <c r="AE53" s="424"/>
      <c r="AF53" s="424"/>
      <c r="AG53" s="424"/>
      <c r="AH53" s="424"/>
      <c r="AI53" s="424"/>
      <c r="AJ53" s="424"/>
      <c r="AK53" s="424"/>
      <c r="AL53" s="424"/>
      <c r="AM53" s="424"/>
      <c r="AN53" s="424"/>
      <c r="AO53" s="424"/>
      <c r="AP53" s="424"/>
      <c r="AQ53" s="424"/>
      <c r="AR53" s="424"/>
      <c r="AS53" s="424"/>
      <c r="AT53" s="424"/>
      <c r="AU53" s="424"/>
      <c r="AV53" s="424"/>
      <c r="AW53" s="424"/>
      <c r="AX53" s="424"/>
      <c r="AY53" s="424"/>
      <c r="AZ53" s="424"/>
      <c r="BA53" s="424"/>
      <c r="BB53" s="424"/>
      <c r="BC53" s="424"/>
      <c r="BD53" s="424"/>
      <c r="BE53" s="424"/>
      <c r="BF53" s="424"/>
      <c r="BG53" s="424"/>
      <c r="BH53" s="424"/>
      <c r="BI53" s="424"/>
      <c r="BJ53" s="209"/>
    </row>
    <row r="54" spans="1:62" s="175" customFormat="1" ht="15" hidden="1" customHeight="1">
      <c r="A54" s="176" t="str">
        <f t="shared" si="120"/>
        <v>P552</v>
      </c>
      <c r="B54" s="176" t="str">
        <f t="shared" si="120"/>
        <v>DA63-07349M</v>
      </c>
      <c r="C54" s="176" t="str">
        <f t="shared" si="120"/>
        <v>DA63-07349M</v>
      </c>
      <c r="D54" s="176" t="str">
        <f t="shared" si="120"/>
        <v>COVER-HINGE UPP;3050PJ,PP,T1.5,HB,INOX G</v>
      </c>
      <c r="E54" s="176" t="str">
        <f t="shared" si="120"/>
        <v>PC</v>
      </c>
      <c r="F54" s="176" t="str">
        <f t="shared" si="120"/>
        <v>D4</v>
      </c>
      <c r="G54" s="176" t="str">
        <f t="shared" si="120"/>
        <v>DYRY</v>
      </c>
      <c r="H54" s="176" t="str">
        <f t="shared" si="120"/>
        <v>MINH NGUYEN</v>
      </c>
      <c r="I54" s="176">
        <f t="shared" si="120"/>
        <v>100</v>
      </c>
      <c r="J54" s="176" t="str">
        <f t="shared" si="120"/>
        <v>MAIN LINE</v>
      </c>
      <c r="K54" s="176">
        <f>K53</f>
        <v>0</v>
      </c>
      <c r="L54" s="176" t="str">
        <f t="shared" si="120"/>
        <v>KIMKHOA.PT</v>
      </c>
      <c r="M54" s="177">
        <f t="shared" si="93"/>
        <v>0</v>
      </c>
      <c r="N54" s="177">
        <f t="shared" si="93"/>
        <v>0</v>
      </c>
      <c r="O54" s="177">
        <f t="shared" si="93"/>
        <v>1</v>
      </c>
      <c r="P54" s="460">
        <f t="shared" si="93"/>
        <v>0</v>
      </c>
      <c r="Q54" s="460">
        <f t="shared" si="93"/>
        <v>0</v>
      </c>
      <c r="R54" s="460">
        <f t="shared" si="94"/>
        <v>0</v>
      </c>
      <c r="S54" s="460">
        <f t="shared" si="94"/>
        <v>0</v>
      </c>
      <c r="T54" s="460">
        <f t="shared" si="94"/>
        <v>0</v>
      </c>
      <c r="U54" s="461" t="s">
        <v>305</v>
      </c>
      <c r="V54" s="438">
        <f t="shared" ref="V54" si="121">SUM(Q52:R52)-S52</f>
        <v>0</v>
      </c>
      <c r="W54" s="425">
        <f t="shared" ref="W54:BD54" si="122">V54-W52+W53</f>
        <v>0</v>
      </c>
      <c r="X54" s="425">
        <f t="shared" si="122"/>
        <v>0</v>
      </c>
      <c r="Y54" s="425">
        <f t="shared" si="122"/>
        <v>0</v>
      </c>
      <c r="Z54" s="425">
        <f t="shared" si="122"/>
        <v>0</v>
      </c>
      <c r="AA54" s="425">
        <f t="shared" si="122"/>
        <v>-4224</v>
      </c>
      <c r="AB54" s="425">
        <f t="shared" si="122"/>
        <v>-4224</v>
      </c>
      <c r="AC54" s="425">
        <f>AB54-AC52+AC53</f>
        <v>-4224</v>
      </c>
      <c r="AD54" s="425">
        <f t="shared" si="122"/>
        <v>-4360</v>
      </c>
      <c r="AE54" s="425">
        <f t="shared" si="122"/>
        <v>-6152</v>
      </c>
      <c r="AF54" s="425">
        <f t="shared" si="122"/>
        <v>-10424</v>
      </c>
      <c r="AG54" s="425">
        <f t="shared" si="122"/>
        <v>-11237</v>
      </c>
      <c r="AH54" s="425">
        <f t="shared" si="122"/>
        <v>-14785</v>
      </c>
      <c r="AI54" s="425">
        <f t="shared" si="122"/>
        <v>-16457</v>
      </c>
      <c r="AJ54" s="425">
        <f t="shared" si="122"/>
        <v>-16457</v>
      </c>
      <c r="AK54" s="425">
        <f t="shared" si="122"/>
        <v>-23384</v>
      </c>
      <c r="AL54" s="425">
        <f t="shared" si="122"/>
        <v>-40430</v>
      </c>
      <c r="AM54" s="425">
        <f t="shared" si="122"/>
        <v>-56349</v>
      </c>
      <c r="AN54" s="425">
        <f t="shared" si="122"/>
        <v>-69749</v>
      </c>
      <c r="AO54" s="425">
        <f t="shared" si="122"/>
        <v>-85532</v>
      </c>
      <c r="AP54" s="425">
        <f t="shared" si="122"/>
        <v>-102627</v>
      </c>
      <c r="AQ54" s="425">
        <f t="shared" si="122"/>
        <v>-118076</v>
      </c>
      <c r="AR54" s="425">
        <f t="shared" si="122"/>
        <v>-126215</v>
      </c>
      <c r="AS54" s="425">
        <f t="shared" si="122"/>
        <v>-130550</v>
      </c>
      <c r="AT54" s="425">
        <f t="shared" si="122"/>
        <v>-141160</v>
      </c>
      <c r="AU54" s="425">
        <f t="shared" si="122"/>
        <v>-151440</v>
      </c>
      <c r="AV54" s="425">
        <f t="shared" si="122"/>
        <v>-161994</v>
      </c>
      <c r="AW54" s="425">
        <f t="shared" si="122"/>
        <v>-170784</v>
      </c>
      <c r="AX54" s="425">
        <f t="shared" si="122"/>
        <v>-179188</v>
      </c>
      <c r="AY54" s="425">
        <f t="shared" si="122"/>
        <v>-187682</v>
      </c>
      <c r="AZ54" s="425">
        <f t="shared" si="122"/>
        <v>-194976</v>
      </c>
      <c r="BA54" s="425">
        <f t="shared" si="122"/>
        <v>-202604</v>
      </c>
      <c r="BB54" s="425">
        <f t="shared" si="122"/>
        <v>-210018</v>
      </c>
      <c r="BC54" s="425">
        <f t="shared" si="122"/>
        <v>-213067</v>
      </c>
      <c r="BD54" s="425">
        <f t="shared" si="122"/>
        <v>-215149</v>
      </c>
      <c r="BE54" s="425">
        <f t="shared" ref="BE54" si="123">BD54-BE52+BE53</f>
        <v>-217231</v>
      </c>
      <c r="BF54" s="425">
        <f t="shared" ref="BF54:BJ54" si="124">BE54-BF52+BF53</f>
        <v>-217231</v>
      </c>
      <c r="BG54" s="425">
        <f t="shared" si="124"/>
        <v>-217231</v>
      </c>
      <c r="BH54" s="425">
        <f t="shared" si="124"/>
        <v>-217231</v>
      </c>
      <c r="BI54" s="425">
        <f t="shared" si="124"/>
        <v>-217231</v>
      </c>
      <c r="BJ54" s="188">
        <f t="shared" si="124"/>
        <v>-217231</v>
      </c>
    </row>
    <row r="55" spans="1:62" s="175" customFormat="1" ht="15" hidden="1" customHeight="1">
      <c r="A55" s="176" t="str">
        <f t="shared" si="120"/>
        <v>P552</v>
      </c>
      <c r="B55" s="176" t="str">
        <f t="shared" si="120"/>
        <v>DA63-07349M</v>
      </c>
      <c r="C55" s="176" t="str">
        <f t="shared" si="120"/>
        <v>DA63-07349M</v>
      </c>
      <c r="D55" s="176" t="str">
        <f t="shared" si="120"/>
        <v>COVER-HINGE UPP;3050PJ,PP,T1.5,HB,INOX G</v>
      </c>
      <c r="E55" s="176" t="str">
        <f t="shared" si="120"/>
        <v>PC</v>
      </c>
      <c r="F55" s="176" t="str">
        <f t="shared" si="120"/>
        <v>D4</v>
      </c>
      <c r="G55" s="176" t="str">
        <f t="shared" si="120"/>
        <v>DYRY</v>
      </c>
      <c r="H55" s="176" t="str">
        <f t="shared" si="120"/>
        <v>MINH NGUYEN</v>
      </c>
      <c r="I55" s="176">
        <f t="shared" si="120"/>
        <v>100</v>
      </c>
      <c r="J55" s="176" t="str">
        <f t="shared" si="120"/>
        <v>MAIN LINE</v>
      </c>
      <c r="K55" s="176">
        <f>K54</f>
        <v>0</v>
      </c>
      <c r="L55" s="176" t="str">
        <f t="shared" si="120"/>
        <v>KIMKHOA.PT</v>
      </c>
      <c r="M55" s="177">
        <f t="shared" si="93"/>
        <v>0</v>
      </c>
      <c r="N55" s="177">
        <f t="shared" si="93"/>
        <v>0</v>
      </c>
      <c r="O55" s="177">
        <f t="shared" si="93"/>
        <v>1</v>
      </c>
      <c r="P55" s="460">
        <f t="shared" si="93"/>
        <v>0</v>
      </c>
      <c r="Q55" s="460">
        <f t="shared" si="93"/>
        <v>0</v>
      </c>
      <c r="R55" s="460">
        <f t="shared" si="94"/>
        <v>0</v>
      </c>
      <c r="S55" s="460">
        <f t="shared" si="94"/>
        <v>0</v>
      </c>
      <c r="T55" s="460">
        <f t="shared" si="94"/>
        <v>0</v>
      </c>
      <c r="U55" s="461" t="s">
        <v>298</v>
      </c>
      <c r="V55" s="438">
        <f t="shared" ref="V55" si="125">SUM(P52:R52)-S52</f>
        <v>0</v>
      </c>
      <c r="W55" s="426">
        <f t="shared" ref="W55:BD55" si="126">V55-W52+W53</f>
        <v>0</v>
      </c>
      <c r="X55" s="426">
        <f t="shared" si="126"/>
        <v>0</v>
      </c>
      <c r="Y55" s="426">
        <f t="shared" si="126"/>
        <v>0</v>
      </c>
      <c r="Z55" s="426">
        <f t="shared" si="126"/>
        <v>0</v>
      </c>
      <c r="AA55" s="426">
        <f t="shared" si="126"/>
        <v>-4224</v>
      </c>
      <c r="AB55" s="426">
        <f t="shared" si="126"/>
        <v>-4224</v>
      </c>
      <c r="AC55" s="426">
        <f>AB55-AC52+AC53</f>
        <v>-4224</v>
      </c>
      <c r="AD55" s="426">
        <f t="shared" si="126"/>
        <v>-4360</v>
      </c>
      <c r="AE55" s="426">
        <f t="shared" si="126"/>
        <v>-6152</v>
      </c>
      <c r="AF55" s="426">
        <f t="shared" si="126"/>
        <v>-10424</v>
      </c>
      <c r="AG55" s="426">
        <f t="shared" si="126"/>
        <v>-11237</v>
      </c>
      <c r="AH55" s="426">
        <f t="shared" si="126"/>
        <v>-14785</v>
      </c>
      <c r="AI55" s="426">
        <f t="shared" si="126"/>
        <v>-16457</v>
      </c>
      <c r="AJ55" s="426">
        <f t="shared" si="126"/>
        <v>-16457</v>
      </c>
      <c r="AK55" s="426">
        <f t="shared" si="126"/>
        <v>-23384</v>
      </c>
      <c r="AL55" s="426">
        <f t="shared" si="126"/>
        <v>-40430</v>
      </c>
      <c r="AM55" s="426">
        <f t="shared" si="126"/>
        <v>-56349</v>
      </c>
      <c r="AN55" s="426">
        <f t="shared" si="126"/>
        <v>-69749</v>
      </c>
      <c r="AO55" s="426">
        <f t="shared" si="126"/>
        <v>-85532</v>
      </c>
      <c r="AP55" s="426">
        <f t="shared" si="126"/>
        <v>-102627</v>
      </c>
      <c r="AQ55" s="426">
        <f t="shared" si="126"/>
        <v>-118076</v>
      </c>
      <c r="AR55" s="426">
        <f t="shared" si="126"/>
        <v>-126215</v>
      </c>
      <c r="AS55" s="426">
        <f t="shared" si="126"/>
        <v>-130550</v>
      </c>
      <c r="AT55" s="426">
        <f t="shared" si="126"/>
        <v>-141160</v>
      </c>
      <c r="AU55" s="426">
        <f t="shared" si="126"/>
        <v>-151440</v>
      </c>
      <c r="AV55" s="426">
        <f t="shared" si="126"/>
        <v>-161994</v>
      </c>
      <c r="AW55" s="426">
        <f t="shared" si="126"/>
        <v>-170784</v>
      </c>
      <c r="AX55" s="426">
        <f t="shared" si="126"/>
        <v>-179188</v>
      </c>
      <c r="AY55" s="426">
        <f t="shared" si="126"/>
        <v>-187682</v>
      </c>
      <c r="AZ55" s="426">
        <f t="shared" si="126"/>
        <v>-194976</v>
      </c>
      <c r="BA55" s="426">
        <f t="shared" si="126"/>
        <v>-202604</v>
      </c>
      <c r="BB55" s="426">
        <f t="shared" si="126"/>
        <v>-210018</v>
      </c>
      <c r="BC55" s="426">
        <f t="shared" si="126"/>
        <v>-213067</v>
      </c>
      <c r="BD55" s="426">
        <f t="shared" si="126"/>
        <v>-215149</v>
      </c>
      <c r="BE55" s="426">
        <f t="shared" ref="BE55" si="127">BD55-BE52+BE53</f>
        <v>-217231</v>
      </c>
      <c r="BF55" s="426">
        <f t="shared" ref="BF55:BJ55" si="128">BE55-BF52+BF53</f>
        <v>-217231</v>
      </c>
      <c r="BG55" s="426">
        <f t="shared" si="128"/>
        <v>-217231</v>
      </c>
      <c r="BH55" s="426">
        <f t="shared" si="128"/>
        <v>-217231</v>
      </c>
      <c r="BI55" s="426">
        <f t="shared" si="128"/>
        <v>-217231</v>
      </c>
      <c r="BJ55" s="189">
        <f t="shared" si="128"/>
        <v>-217231</v>
      </c>
    </row>
    <row r="56" spans="1:62" s="175" customFormat="1" ht="15" hidden="1" customHeight="1">
      <c r="A56" s="178" t="str">
        <f t="shared" si="120"/>
        <v>P552</v>
      </c>
      <c r="B56" s="178" t="str">
        <f t="shared" si="120"/>
        <v>DA63-07349M</v>
      </c>
      <c r="C56" s="178" t="str">
        <f t="shared" si="120"/>
        <v>DA63-07349M</v>
      </c>
      <c r="D56" s="178" t="str">
        <f t="shared" si="120"/>
        <v>COVER-HINGE UPP;3050PJ,PP,T1.5,HB,INOX G</v>
      </c>
      <c r="E56" s="178" t="str">
        <f t="shared" si="120"/>
        <v>PC</v>
      </c>
      <c r="F56" s="178" t="str">
        <f t="shared" si="120"/>
        <v>D4</v>
      </c>
      <c r="G56" s="178" t="str">
        <f t="shared" si="120"/>
        <v>DYRY</v>
      </c>
      <c r="H56" s="178" t="str">
        <f t="shared" si="120"/>
        <v>MINH NGUYEN</v>
      </c>
      <c r="I56" s="178">
        <f t="shared" si="120"/>
        <v>100</v>
      </c>
      <c r="J56" s="178" t="str">
        <f t="shared" si="120"/>
        <v>MAIN LINE</v>
      </c>
      <c r="K56" s="178">
        <f>K55</f>
        <v>0</v>
      </c>
      <c r="L56" s="178" t="str">
        <f t="shared" si="120"/>
        <v>KIMKHOA.PT</v>
      </c>
      <c r="M56" s="179">
        <f t="shared" si="93"/>
        <v>0</v>
      </c>
      <c r="N56" s="179">
        <f t="shared" si="93"/>
        <v>0</v>
      </c>
      <c r="O56" s="179">
        <f t="shared" si="93"/>
        <v>1</v>
      </c>
      <c r="P56" s="462">
        <f t="shared" si="93"/>
        <v>0</v>
      </c>
      <c r="Q56" s="462">
        <f t="shared" si="93"/>
        <v>0</v>
      </c>
      <c r="R56" s="462">
        <f t="shared" si="94"/>
        <v>0</v>
      </c>
      <c r="S56" s="462">
        <f t="shared" si="94"/>
        <v>0</v>
      </c>
      <c r="T56" s="462">
        <f t="shared" si="94"/>
        <v>0</v>
      </c>
      <c r="U56" s="461" t="s">
        <v>299</v>
      </c>
      <c r="V56" s="438">
        <f t="shared" ref="V56" si="129">SUM(P52:R52)-S52+T52</f>
        <v>0</v>
      </c>
      <c r="W56" s="426">
        <f t="shared" ref="W56:BD56" si="130">V56-W52</f>
        <v>0</v>
      </c>
      <c r="X56" s="426">
        <f t="shared" si="130"/>
        <v>0</v>
      </c>
      <c r="Y56" s="426">
        <f t="shared" si="130"/>
        <v>0</v>
      </c>
      <c r="Z56" s="426">
        <f t="shared" si="130"/>
        <v>0</v>
      </c>
      <c r="AA56" s="426">
        <f t="shared" si="130"/>
        <v>-4224</v>
      </c>
      <c r="AB56" s="426">
        <f t="shared" si="130"/>
        <v>-4224</v>
      </c>
      <c r="AC56" s="426">
        <f>AB56-AC52</f>
        <v>-4224</v>
      </c>
      <c r="AD56" s="426">
        <f t="shared" si="130"/>
        <v>-4360</v>
      </c>
      <c r="AE56" s="426">
        <f t="shared" si="130"/>
        <v>-6152</v>
      </c>
      <c r="AF56" s="426">
        <f t="shared" si="130"/>
        <v>-10424</v>
      </c>
      <c r="AG56" s="426">
        <f t="shared" si="130"/>
        <v>-11237</v>
      </c>
      <c r="AH56" s="426">
        <f t="shared" si="130"/>
        <v>-14785</v>
      </c>
      <c r="AI56" s="426">
        <f t="shared" si="130"/>
        <v>-16457</v>
      </c>
      <c r="AJ56" s="426">
        <f t="shared" si="130"/>
        <v>-16457</v>
      </c>
      <c r="AK56" s="426">
        <f t="shared" si="130"/>
        <v>-23384</v>
      </c>
      <c r="AL56" s="426">
        <f t="shared" si="130"/>
        <v>-40430</v>
      </c>
      <c r="AM56" s="426">
        <f t="shared" si="130"/>
        <v>-56349</v>
      </c>
      <c r="AN56" s="426">
        <f t="shared" si="130"/>
        <v>-69749</v>
      </c>
      <c r="AO56" s="426">
        <f t="shared" si="130"/>
        <v>-85532</v>
      </c>
      <c r="AP56" s="426">
        <f t="shared" si="130"/>
        <v>-102627</v>
      </c>
      <c r="AQ56" s="426">
        <f t="shared" si="130"/>
        <v>-118076</v>
      </c>
      <c r="AR56" s="426">
        <f t="shared" si="130"/>
        <v>-126215</v>
      </c>
      <c r="AS56" s="426">
        <f t="shared" si="130"/>
        <v>-130550</v>
      </c>
      <c r="AT56" s="426">
        <f t="shared" si="130"/>
        <v>-141160</v>
      </c>
      <c r="AU56" s="426">
        <f t="shared" si="130"/>
        <v>-151440</v>
      </c>
      <c r="AV56" s="426">
        <f t="shared" si="130"/>
        <v>-161994</v>
      </c>
      <c r="AW56" s="426">
        <f t="shared" si="130"/>
        <v>-170784</v>
      </c>
      <c r="AX56" s="426">
        <f t="shared" si="130"/>
        <v>-179188</v>
      </c>
      <c r="AY56" s="426">
        <f t="shared" si="130"/>
        <v>-187682</v>
      </c>
      <c r="AZ56" s="426">
        <f t="shared" si="130"/>
        <v>-194976</v>
      </c>
      <c r="BA56" s="426">
        <f t="shared" si="130"/>
        <v>-202604</v>
      </c>
      <c r="BB56" s="426">
        <f t="shared" si="130"/>
        <v>-210018</v>
      </c>
      <c r="BC56" s="426">
        <f t="shared" si="130"/>
        <v>-213067</v>
      </c>
      <c r="BD56" s="426">
        <f t="shared" si="130"/>
        <v>-215149</v>
      </c>
      <c r="BE56" s="426">
        <f t="shared" ref="BE56" si="131">BD56-BE52</f>
        <v>-217231</v>
      </c>
      <c r="BF56" s="426">
        <f t="shared" ref="BF56:BJ56" si="132">BE56-BF52</f>
        <v>-217231</v>
      </c>
      <c r="BG56" s="426">
        <f t="shared" si="132"/>
        <v>-217231</v>
      </c>
      <c r="BH56" s="426">
        <f t="shared" si="132"/>
        <v>-217231</v>
      </c>
      <c r="BI56" s="426">
        <f t="shared" si="132"/>
        <v>-217231</v>
      </c>
      <c r="BJ56" s="189">
        <f t="shared" si="132"/>
        <v>-217231</v>
      </c>
    </row>
    <row r="57" spans="1:62" s="153" customFormat="1" ht="15" hidden="1" customHeight="1">
      <c r="A57" s="447" t="s">
        <v>150</v>
      </c>
      <c r="B57" s="448" t="s">
        <v>115</v>
      </c>
      <c r="C57" s="448" t="s">
        <v>115</v>
      </c>
      <c r="D57" s="449" t="s">
        <v>116</v>
      </c>
      <c r="E57" s="447" t="s">
        <v>302</v>
      </c>
      <c r="F57" s="450" t="s">
        <v>264</v>
      </c>
      <c r="G57" s="451" t="s">
        <v>294</v>
      </c>
      <c r="H57" s="450" t="s">
        <v>295</v>
      </c>
      <c r="I57" s="450">
        <v>100</v>
      </c>
      <c r="J57" s="450" t="s">
        <v>309</v>
      </c>
      <c r="K57" s="450">
        <v>0</v>
      </c>
      <c r="L57" s="447" t="s">
        <v>1090</v>
      </c>
      <c r="M57" s="452">
        <v>0</v>
      </c>
      <c r="N57" s="452">
        <v>0</v>
      </c>
      <c r="O57" s="452">
        <v>1</v>
      </c>
      <c r="P57" s="453">
        <v>0</v>
      </c>
      <c r="Q57" s="454">
        <v>2086</v>
      </c>
      <c r="R57" s="454">
        <v>0</v>
      </c>
      <c r="S57" s="454">
        <v>24</v>
      </c>
      <c r="T57" s="454">
        <v>0</v>
      </c>
      <c r="U57" s="455" t="s">
        <v>238</v>
      </c>
      <c r="V57" s="437">
        <f>SUM(W57:BD57)</f>
        <v>224860</v>
      </c>
      <c r="W57" s="423">
        <v>0</v>
      </c>
      <c r="X57" s="423">
        <v>0</v>
      </c>
      <c r="Y57" s="423">
        <v>0</v>
      </c>
      <c r="Z57" s="423">
        <v>0</v>
      </c>
      <c r="AA57" s="423">
        <v>3000</v>
      </c>
      <c r="AB57" s="423">
        <v>0</v>
      </c>
      <c r="AC57" s="423">
        <v>0</v>
      </c>
      <c r="AD57" s="423">
        <v>1000</v>
      </c>
      <c r="AE57" s="423">
        <v>3000</v>
      </c>
      <c r="AF57" s="423">
        <v>2000</v>
      </c>
      <c r="AG57" s="423">
        <v>3000</v>
      </c>
      <c r="AH57" s="423">
        <v>3000</v>
      </c>
      <c r="AI57" s="423">
        <v>2000</v>
      </c>
      <c r="AJ57" s="423">
        <v>0</v>
      </c>
      <c r="AK57" s="423">
        <v>7214</v>
      </c>
      <c r="AL57" s="423">
        <v>17740</v>
      </c>
      <c r="AM57" s="423">
        <v>16261</v>
      </c>
      <c r="AN57" s="423">
        <v>13694</v>
      </c>
      <c r="AO57" s="423">
        <v>16329</v>
      </c>
      <c r="AP57" s="423">
        <v>17303</v>
      </c>
      <c r="AQ57" s="423">
        <v>16239</v>
      </c>
      <c r="AR57" s="423">
        <v>8923</v>
      </c>
      <c r="AS57" s="423">
        <v>4415</v>
      </c>
      <c r="AT57" s="423">
        <v>11119</v>
      </c>
      <c r="AU57" s="423">
        <v>10846</v>
      </c>
      <c r="AV57" s="423">
        <v>11090</v>
      </c>
      <c r="AW57" s="423">
        <v>9270</v>
      </c>
      <c r="AX57" s="423">
        <v>8904</v>
      </c>
      <c r="AY57" s="423">
        <v>8886</v>
      </c>
      <c r="AZ57" s="423">
        <v>8328</v>
      </c>
      <c r="BA57" s="423">
        <v>7981</v>
      </c>
      <c r="BB57" s="423">
        <v>7809</v>
      </c>
      <c r="BC57" s="423">
        <v>3092</v>
      </c>
      <c r="BD57" s="423">
        <v>2417</v>
      </c>
      <c r="BE57" s="423">
        <v>2417</v>
      </c>
      <c r="BF57" s="423">
        <v>0</v>
      </c>
      <c r="BG57" s="423">
        <v>0</v>
      </c>
      <c r="BH57" s="423">
        <v>0</v>
      </c>
      <c r="BI57" s="423">
        <v>0</v>
      </c>
      <c r="BJ57" s="187">
        <v>0</v>
      </c>
    </row>
    <row r="58" spans="1:62" s="175" customFormat="1" ht="15" hidden="1" customHeight="1">
      <c r="A58" s="456" t="str">
        <f t="shared" ref="A58:Q73" si="133">A57</f>
        <v>P552</v>
      </c>
      <c r="B58" s="456" t="str">
        <f t="shared" si="133"/>
        <v>DA67-03601A</v>
      </c>
      <c r="C58" s="456" t="str">
        <f t="shared" si="133"/>
        <v>DA67-03601A</v>
      </c>
      <c r="D58" s="456" t="str">
        <f t="shared" si="133"/>
        <v>DRAIN-CONNECTOR;3050-PJT,ABS,NATURAL</v>
      </c>
      <c r="E58" s="456" t="str">
        <f t="shared" si="133"/>
        <v>PC</v>
      </c>
      <c r="F58" s="456" t="str">
        <f t="shared" si="133"/>
        <v>PO</v>
      </c>
      <c r="G58" s="456" t="str">
        <f t="shared" si="133"/>
        <v>DYRY</v>
      </c>
      <c r="H58" s="456" t="str">
        <f t="shared" si="133"/>
        <v>MINH NGUYEN</v>
      </c>
      <c r="I58" s="456">
        <f t="shared" si="133"/>
        <v>100</v>
      </c>
      <c r="J58" s="456" t="str">
        <f t="shared" si="133"/>
        <v>SUB EPS</v>
      </c>
      <c r="K58" s="456">
        <f>K57</f>
        <v>0</v>
      </c>
      <c r="L58" s="456" t="str">
        <f t="shared" si="133"/>
        <v>KIMKHOA.PT</v>
      </c>
      <c r="M58" s="457">
        <f t="shared" si="93"/>
        <v>0</v>
      </c>
      <c r="N58" s="457">
        <f t="shared" si="93"/>
        <v>0</v>
      </c>
      <c r="O58" s="457">
        <f t="shared" si="93"/>
        <v>1</v>
      </c>
      <c r="P58" s="458">
        <f t="shared" si="93"/>
        <v>0</v>
      </c>
      <c r="Q58" s="458">
        <f t="shared" si="93"/>
        <v>2086</v>
      </c>
      <c r="R58" s="458">
        <f t="shared" si="94"/>
        <v>0</v>
      </c>
      <c r="S58" s="458">
        <f t="shared" si="94"/>
        <v>24</v>
      </c>
      <c r="T58" s="458">
        <f t="shared" si="94"/>
        <v>0</v>
      </c>
      <c r="U58" s="459" t="s">
        <v>296</v>
      </c>
      <c r="V58" s="438"/>
      <c r="W58" s="424"/>
      <c r="X58" s="424"/>
      <c r="Y58" s="424"/>
      <c r="Z58" s="424"/>
      <c r="AA58" s="424"/>
      <c r="AB58" s="424"/>
      <c r="AC58" s="424"/>
      <c r="AD58" s="424"/>
      <c r="AE58" s="424"/>
      <c r="AF58" s="424"/>
      <c r="AG58" s="424"/>
      <c r="AH58" s="424"/>
      <c r="AI58" s="424"/>
      <c r="AJ58" s="424"/>
      <c r="AK58" s="424"/>
      <c r="AL58" s="424"/>
      <c r="AM58" s="424"/>
      <c r="AN58" s="424"/>
      <c r="AO58" s="424"/>
      <c r="AP58" s="424"/>
      <c r="AQ58" s="424"/>
      <c r="AR58" s="424"/>
      <c r="AS58" s="424"/>
      <c r="AT58" s="424"/>
      <c r="AU58" s="424"/>
      <c r="AV58" s="424"/>
      <c r="AW58" s="424"/>
      <c r="AX58" s="424"/>
      <c r="AY58" s="424"/>
      <c r="AZ58" s="424"/>
      <c r="BA58" s="424"/>
      <c r="BB58" s="424"/>
      <c r="BC58" s="424"/>
      <c r="BD58" s="424"/>
      <c r="BE58" s="424"/>
      <c r="BF58" s="424"/>
      <c r="BG58" s="424"/>
      <c r="BH58" s="424"/>
      <c r="BI58" s="424"/>
      <c r="BJ58" s="209"/>
    </row>
    <row r="59" spans="1:62" s="175" customFormat="1" ht="15" hidden="1" customHeight="1">
      <c r="A59" s="176" t="str">
        <f t="shared" si="133"/>
        <v>P552</v>
      </c>
      <c r="B59" s="176" t="str">
        <f t="shared" si="133"/>
        <v>DA67-03601A</v>
      </c>
      <c r="C59" s="176" t="str">
        <f t="shared" si="133"/>
        <v>DA67-03601A</v>
      </c>
      <c r="D59" s="176" t="str">
        <f t="shared" si="133"/>
        <v>DRAIN-CONNECTOR;3050-PJT,ABS,NATURAL</v>
      </c>
      <c r="E59" s="176" t="str">
        <f t="shared" si="133"/>
        <v>PC</v>
      </c>
      <c r="F59" s="176" t="str">
        <f t="shared" si="133"/>
        <v>PO</v>
      </c>
      <c r="G59" s="176" t="str">
        <f t="shared" si="133"/>
        <v>DYRY</v>
      </c>
      <c r="H59" s="176" t="str">
        <f t="shared" si="133"/>
        <v>MINH NGUYEN</v>
      </c>
      <c r="I59" s="176">
        <f t="shared" si="133"/>
        <v>100</v>
      </c>
      <c r="J59" s="176" t="str">
        <f t="shared" si="133"/>
        <v>SUB EPS</v>
      </c>
      <c r="K59" s="176">
        <f>K58</f>
        <v>0</v>
      </c>
      <c r="L59" s="176" t="str">
        <f t="shared" si="133"/>
        <v>KIMKHOA.PT</v>
      </c>
      <c r="M59" s="177">
        <f t="shared" si="133"/>
        <v>0</v>
      </c>
      <c r="N59" s="177">
        <f t="shared" si="133"/>
        <v>0</v>
      </c>
      <c r="O59" s="177">
        <f t="shared" si="133"/>
        <v>1</v>
      </c>
      <c r="P59" s="460">
        <f t="shared" si="133"/>
        <v>0</v>
      </c>
      <c r="Q59" s="460">
        <f t="shared" si="133"/>
        <v>2086</v>
      </c>
      <c r="R59" s="460">
        <f t="shared" si="94"/>
        <v>0</v>
      </c>
      <c r="S59" s="460">
        <f t="shared" si="94"/>
        <v>24</v>
      </c>
      <c r="T59" s="460">
        <f t="shared" si="94"/>
        <v>0</v>
      </c>
      <c r="U59" s="461" t="s">
        <v>305</v>
      </c>
      <c r="V59" s="438">
        <f t="shared" ref="V59" si="134">SUM(Q57:R57)-S57</f>
        <v>2062</v>
      </c>
      <c r="W59" s="425">
        <f t="shared" ref="W59:BD59" si="135">V59-W57+W58</f>
        <v>2062</v>
      </c>
      <c r="X59" s="425">
        <f t="shared" si="135"/>
        <v>2062</v>
      </c>
      <c r="Y59" s="425">
        <f t="shared" si="135"/>
        <v>2062</v>
      </c>
      <c r="Z59" s="425">
        <f t="shared" si="135"/>
        <v>2062</v>
      </c>
      <c r="AA59" s="425">
        <f t="shared" si="135"/>
        <v>-938</v>
      </c>
      <c r="AB59" s="425">
        <f t="shared" si="135"/>
        <v>-938</v>
      </c>
      <c r="AC59" s="425">
        <f>AB59-AC57+AC58</f>
        <v>-938</v>
      </c>
      <c r="AD59" s="425">
        <f t="shared" si="135"/>
        <v>-1938</v>
      </c>
      <c r="AE59" s="425">
        <f t="shared" si="135"/>
        <v>-4938</v>
      </c>
      <c r="AF59" s="425">
        <f t="shared" si="135"/>
        <v>-6938</v>
      </c>
      <c r="AG59" s="425">
        <f t="shared" si="135"/>
        <v>-9938</v>
      </c>
      <c r="AH59" s="425">
        <f t="shared" si="135"/>
        <v>-12938</v>
      </c>
      <c r="AI59" s="425">
        <f t="shared" si="135"/>
        <v>-14938</v>
      </c>
      <c r="AJ59" s="425">
        <f t="shared" si="135"/>
        <v>-14938</v>
      </c>
      <c r="AK59" s="425">
        <f t="shared" si="135"/>
        <v>-22152</v>
      </c>
      <c r="AL59" s="425">
        <f t="shared" si="135"/>
        <v>-39892</v>
      </c>
      <c r="AM59" s="425">
        <f t="shared" si="135"/>
        <v>-56153</v>
      </c>
      <c r="AN59" s="425">
        <f t="shared" si="135"/>
        <v>-69847</v>
      </c>
      <c r="AO59" s="425">
        <f t="shared" si="135"/>
        <v>-86176</v>
      </c>
      <c r="AP59" s="425">
        <f t="shared" si="135"/>
        <v>-103479</v>
      </c>
      <c r="AQ59" s="425">
        <f t="shared" si="135"/>
        <v>-119718</v>
      </c>
      <c r="AR59" s="425">
        <f t="shared" si="135"/>
        <v>-128641</v>
      </c>
      <c r="AS59" s="425">
        <f t="shared" si="135"/>
        <v>-133056</v>
      </c>
      <c r="AT59" s="425">
        <f t="shared" si="135"/>
        <v>-144175</v>
      </c>
      <c r="AU59" s="425">
        <f t="shared" si="135"/>
        <v>-155021</v>
      </c>
      <c r="AV59" s="425">
        <f t="shared" si="135"/>
        <v>-166111</v>
      </c>
      <c r="AW59" s="425">
        <f t="shared" si="135"/>
        <v>-175381</v>
      </c>
      <c r="AX59" s="425">
        <f t="shared" si="135"/>
        <v>-184285</v>
      </c>
      <c r="AY59" s="425">
        <f t="shared" si="135"/>
        <v>-193171</v>
      </c>
      <c r="AZ59" s="425">
        <f t="shared" si="135"/>
        <v>-201499</v>
      </c>
      <c r="BA59" s="425">
        <f t="shared" si="135"/>
        <v>-209480</v>
      </c>
      <c r="BB59" s="425">
        <f t="shared" si="135"/>
        <v>-217289</v>
      </c>
      <c r="BC59" s="425">
        <f t="shared" si="135"/>
        <v>-220381</v>
      </c>
      <c r="BD59" s="425">
        <f t="shared" si="135"/>
        <v>-222798</v>
      </c>
      <c r="BE59" s="425">
        <f t="shared" ref="BE59" si="136">BD59-BE57+BE58</f>
        <v>-225215</v>
      </c>
      <c r="BF59" s="425">
        <f t="shared" ref="BF59:BJ59" si="137">BE59-BF57+BF58</f>
        <v>-225215</v>
      </c>
      <c r="BG59" s="425">
        <f t="shared" si="137"/>
        <v>-225215</v>
      </c>
      <c r="BH59" s="425">
        <f t="shared" si="137"/>
        <v>-225215</v>
      </c>
      <c r="BI59" s="425">
        <f t="shared" si="137"/>
        <v>-225215</v>
      </c>
      <c r="BJ59" s="188">
        <f t="shared" si="137"/>
        <v>-225215</v>
      </c>
    </row>
    <row r="60" spans="1:62" s="175" customFormat="1" ht="15" hidden="1" customHeight="1">
      <c r="A60" s="176" t="str">
        <f t="shared" si="133"/>
        <v>P552</v>
      </c>
      <c r="B60" s="176" t="str">
        <f t="shared" si="133"/>
        <v>DA67-03601A</v>
      </c>
      <c r="C60" s="176" t="str">
        <f t="shared" si="133"/>
        <v>DA67-03601A</v>
      </c>
      <c r="D60" s="176" t="str">
        <f t="shared" si="133"/>
        <v>DRAIN-CONNECTOR;3050-PJT,ABS,NATURAL</v>
      </c>
      <c r="E60" s="176" t="str">
        <f t="shared" si="133"/>
        <v>PC</v>
      </c>
      <c r="F60" s="176" t="str">
        <f t="shared" si="133"/>
        <v>PO</v>
      </c>
      <c r="G60" s="176" t="str">
        <f t="shared" si="133"/>
        <v>DYRY</v>
      </c>
      <c r="H60" s="176" t="str">
        <f t="shared" si="133"/>
        <v>MINH NGUYEN</v>
      </c>
      <c r="I60" s="176">
        <f t="shared" si="133"/>
        <v>100</v>
      </c>
      <c r="J60" s="176" t="str">
        <f t="shared" si="133"/>
        <v>SUB EPS</v>
      </c>
      <c r="K60" s="176">
        <f>K59</f>
        <v>0</v>
      </c>
      <c r="L60" s="176" t="str">
        <f t="shared" si="133"/>
        <v>KIMKHOA.PT</v>
      </c>
      <c r="M60" s="177">
        <f t="shared" si="133"/>
        <v>0</v>
      </c>
      <c r="N60" s="177">
        <f t="shared" si="133"/>
        <v>0</v>
      </c>
      <c r="O60" s="177">
        <f t="shared" si="133"/>
        <v>1</v>
      </c>
      <c r="P60" s="460">
        <f t="shared" si="133"/>
        <v>0</v>
      </c>
      <c r="Q60" s="460">
        <f t="shared" si="133"/>
        <v>2086</v>
      </c>
      <c r="R60" s="460">
        <f t="shared" ref="R60:T61" si="138">R59</f>
        <v>0</v>
      </c>
      <c r="S60" s="460">
        <f t="shared" si="138"/>
        <v>24</v>
      </c>
      <c r="T60" s="460">
        <f t="shared" si="138"/>
        <v>0</v>
      </c>
      <c r="U60" s="461" t="s">
        <v>298</v>
      </c>
      <c r="V60" s="438">
        <f t="shared" ref="V60" si="139">SUM(P57:R57)-S57</f>
        <v>2062</v>
      </c>
      <c r="W60" s="426">
        <f t="shared" ref="W60:BD60" si="140">V60-W57+W58</f>
        <v>2062</v>
      </c>
      <c r="X60" s="426">
        <f t="shared" si="140"/>
        <v>2062</v>
      </c>
      <c r="Y60" s="426">
        <f t="shared" si="140"/>
        <v>2062</v>
      </c>
      <c r="Z60" s="426">
        <f t="shared" si="140"/>
        <v>2062</v>
      </c>
      <c r="AA60" s="426">
        <f t="shared" si="140"/>
        <v>-938</v>
      </c>
      <c r="AB60" s="426">
        <f t="shared" si="140"/>
        <v>-938</v>
      </c>
      <c r="AC60" s="426">
        <f>AB60-AC57+AC58</f>
        <v>-938</v>
      </c>
      <c r="AD60" s="426">
        <f t="shared" si="140"/>
        <v>-1938</v>
      </c>
      <c r="AE60" s="426">
        <f t="shared" si="140"/>
        <v>-4938</v>
      </c>
      <c r="AF60" s="426">
        <f t="shared" si="140"/>
        <v>-6938</v>
      </c>
      <c r="AG60" s="426">
        <f t="shared" si="140"/>
        <v>-9938</v>
      </c>
      <c r="AH60" s="426">
        <f t="shared" si="140"/>
        <v>-12938</v>
      </c>
      <c r="AI60" s="426">
        <f t="shared" si="140"/>
        <v>-14938</v>
      </c>
      <c r="AJ60" s="426">
        <f t="shared" si="140"/>
        <v>-14938</v>
      </c>
      <c r="AK60" s="426">
        <f t="shared" si="140"/>
        <v>-22152</v>
      </c>
      <c r="AL60" s="426">
        <f t="shared" si="140"/>
        <v>-39892</v>
      </c>
      <c r="AM60" s="426">
        <f t="shared" si="140"/>
        <v>-56153</v>
      </c>
      <c r="AN60" s="426">
        <f t="shared" si="140"/>
        <v>-69847</v>
      </c>
      <c r="AO60" s="426">
        <f t="shared" si="140"/>
        <v>-86176</v>
      </c>
      <c r="AP60" s="426">
        <f t="shared" si="140"/>
        <v>-103479</v>
      </c>
      <c r="AQ60" s="426">
        <f t="shared" si="140"/>
        <v>-119718</v>
      </c>
      <c r="AR60" s="426">
        <f t="shared" si="140"/>
        <v>-128641</v>
      </c>
      <c r="AS60" s="426">
        <f t="shared" si="140"/>
        <v>-133056</v>
      </c>
      <c r="AT60" s="426">
        <f t="shared" si="140"/>
        <v>-144175</v>
      </c>
      <c r="AU60" s="426">
        <f t="shared" si="140"/>
        <v>-155021</v>
      </c>
      <c r="AV60" s="426">
        <f t="shared" si="140"/>
        <v>-166111</v>
      </c>
      <c r="AW60" s="426">
        <f t="shared" si="140"/>
        <v>-175381</v>
      </c>
      <c r="AX60" s="426">
        <f t="shared" si="140"/>
        <v>-184285</v>
      </c>
      <c r="AY60" s="426">
        <f t="shared" si="140"/>
        <v>-193171</v>
      </c>
      <c r="AZ60" s="426">
        <f t="shared" si="140"/>
        <v>-201499</v>
      </c>
      <c r="BA60" s="426">
        <f t="shared" si="140"/>
        <v>-209480</v>
      </c>
      <c r="BB60" s="426">
        <f t="shared" si="140"/>
        <v>-217289</v>
      </c>
      <c r="BC60" s="426">
        <f t="shared" si="140"/>
        <v>-220381</v>
      </c>
      <c r="BD60" s="426">
        <f t="shared" si="140"/>
        <v>-222798</v>
      </c>
      <c r="BE60" s="426">
        <f t="shared" ref="BE60" si="141">BD60-BE57+BE58</f>
        <v>-225215</v>
      </c>
      <c r="BF60" s="426">
        <f t="shared" ref="BF60:BJ60" si="142">BE60-BF57+BF58</f>
        <v>-225215</v>
      </c>
      <c r="BG60" s="426">
        <f t="shared" si="142"/>
        <v>-225215</v>
      </c>
      <c r="BH60" s="426">
        <f t="shared" si="142"/>
        <v>-225215</v>
      </c>
      <c r="BI60" s="426">
        <f t="shared" si="142"/>
        <v>-225215</v>
      </c>
      <c r="BJ60" s="189">
        <f t="shared" si="142"/>
        <v>-225215</v>
      </c>
    </row>
    <row r="61" spans="1:62" s="175" customFormat="1" ht="15" hidden="1" customHeight="1">
      <c r="A61" s="178" t="str">
        <f t="shared" si="133"/>
        <v>P552</v>
      </c>
      <c r="B61" s="178" t="str">
        <f t="shared" si="133"/>
        <v>DA67-03601A</v>
      </c>
      <c r="C61" s="178" t="str">
        <f t="shared" si="133"/>
        <v>DA67-03601A</v>
      </c>
      <c r="D61" s="178" t="str">
        <f t="shared" si="133"/>
        <v>DRAIN-CONNECTOR;3050-PJT,ABS,NATURAL</v>
      </c>
      <c r="E61" s="178" t="str">
        <f t="shared" si="133"/>
        <v>PC</v>
      </c>
      <c r="F61" s="178" t="str">
        <f t="shared" si="133"/>
        <v>PO</v>
      </c>
      <c r="G61" s="178" t="str">
        <f t="shared" si="133"/>
        <v>DYRY</v>
      </c>
      <c r="H61" s="178" t="str">
        <f t="shared" si="133"/>
        <v>MINH NGUYEN</v>
      </c>
      <c r="I61" s="178">
        <f t="shared" si="133"/>
        <v>100</v>
      </c>
      <c r="J61" s="178" t="str">
        <f t="shared" si="133"/>
        <v>SUB EPS</v>
      </c>
      <c r="K61" s="178">
        <f>K60</f>
        <v>0</v>
      </c>
      <c r="L61" s="178" t="str">
        <f t="shared" si="133"/>
        <v>KIMKHOA.PT</v>
      </c>
      <c r="M61" s="179">
        <f t="shared" si="133"/>
        <v>0</v>
      </c>
      <c r="N61" s="179">
        <f t="shared" si="133"/>
        <v>0</v>
      </c>
      <c r="O61" s="179">
        <f t="shared" si="133"/>
        <v>1</v>
      </c>
      <c r="P61" s="462">
        <f t="shared" si="133"/>
        <v>0</v>
      </c>
      <c r="Q61" s="462">
        <f t="shared" si="133"/>
        <v>2086</v>
      </c>
      <c r="R61" s="462">
        <f t="shared" si="138"/>
        <v>0</v>
      </c>
      <c r="S61" s="462">
        <f t="shared" si="138"/>
        <v>24</v>
      </c>
      <c r="T61" s="462">
        <f t="shared" si="138"/>
        <v>0</v>
      </c>
      <c r="U61" s="461" t="s">
        <v>299</v>
      </c>
      <c r="V61" s="438">
        <f t="shared" ref="V61" si="143">SUM(P57:R57)-S57+T57</f>
        <v>2062</v>
      </c>
      <c r="W61" s="426">
        <f t="shared" ref="W61:BD61" si="144">V61-W57</f>
        <v>2062</v>
      </c>
      <c r="X61" s="426">
        <f t="shared" si="144"/>
        <v>2062</v>
      </c>
      <c r="Y61" s="426">
        <f t="shared" si="144"/>
        <v>2062</v>
      </c>
      <c r="Z61" s="426">
        <f t="shared" si="144"/>
        <v>2062</v>
      </c>
      <c r="AA61" s="426">
        <f t="shared" si="144"/>
        <v>-938</v>
      </c>
      <c r="AB61" s="426">
        <f t="shared" si="144"/>
        <v>-938</v>
      </c>
      <c r="AC61" s="426">
        <f>AB61-AC57</f>
        <v>-938</v>
      </c>
      <c r="AD61" s="426">
        <f t="shared" si="144"/>
        <v>-1938</v>
      </c>
      <c r="AE61" s="426">
        <f t="shared" si="144"/>
        <v>-4938</v>
      </c>
      <c r="AF61" s="426">
        <f t="shared" si="144"/>
        <v>-6938</v>
      </c>
      <c r="AG61" s="426">
        <f t="shared" si="144"/>
        <v>-9938</v>
      </c>
      <c r="AH61" s="426">
        <f t="shared" si="144"/>
        <v>-12938</v>
      </c>
      <c r="AI61" s="426">
        <f t="shared" si="144"/>
        <v>-14938</v>
      </c>
      <c r="AJ61" s="426">
        <f t="shared" si="144"/>
        <v>-14938</v>
      </c>
      <c r="AK61" s="426">
        <f t="shared" si="144"/>
        <v>-22152</v>
      </c>
      <c r="AL61" s="426">
        <f t="shared" si="144"/>
        <v>-39892</v>
      </c>
      <c r="AM61" s="426">
        <f t="shared" si="144"/>
        <v>-56153</v>
      </c>
      <c r="AN61" s="426">
        <f t="shared" si="144"/>
        <v>-69847</v>
      </c>
      <c r="AO61" s="426">
        <f t="shared" si="144"/>
        <v>-86176</v>
      </c>
      <c r="AP61" s="426">
        <f t="shared" si="144"/>
        <v>-103479</v>
      </c>
      <c r="AQ61" s="426">
        <f t="shared" si="144"/>
        <v>-119718</v>
      </c>
      <c r="AR61" s="426">
        <f t="shared" si="144"/>
        <v>-128641</v>
      </c>
      <c r="AS61" s="426">
        <f t="shared" si="144"/>
        <v>-133056</v>
      </c>
      <c r="AT61" s="426">
        <f t="shared" si="144"/>
        <v>-144175</v>
      </c>
      <c r="AU61" s="426">
        <f t="shared" si="144"/>
        <v>-155021</v>
      </c>
      <c r="AV61" s="426">
        <f t="shared" si="144"/>
        <v>-166111</v>
      </c>
      <c r="AW61" s="426">
        <f t="shared" si="144"/>
        <v>-175381</v>
      </c>
      <c r="AX61" s="426">
        <f t="shared" si="144"/>
        <v>-184285</v>
      </c>
      <c r="AY61" s="426">
        <f t="shared" si="144"/>
        <v>-193171</v>
      </c>
      <c r="AZ61" s="426">
        <f t="shared" si="144"/>
        <v>-201499</v>
      </c>
      <c r="BA61" s="426">
        <f t="shared" si="144"/>
        <v>-209480</v>
      </c>
      <c r="BB61" s="426">
        <f t="shared" si="144"/>
        <v>-217289</v>
      </c>
      <c r="BC61" s="426">
        <f t="shared" si="144"/>
        <v>-220381</v>
      </c>
      <c r="BD61" s="426">
        <f t="shared" si="144"/>
        <v>-222798</v>
      </c>
      <c r="BE61" s="426">
        <f t="shared" ref="BE61" si="145">BD61-BE57</f>
        <v>-225215</v>
      </c>
      <c r="BF61" s="426">
        <f t="shared" ref="BF61:BJ61" si="146">BE61-BF57</f>
        <v>-225215</v>
      </c>
      <c r="BG61" s="426">
        <f t="shared" si="146"/>
        <v>-225215</v>
      </c>
      <c r="BH61" s="426">
        <f t="shared" si="146"/>
        <v>-225215</v>
      </c>
      <c r="BI61" s="426">
        <f t="shared" si="146"/>
        <v>-225215</v>
      </c>
      <c r="BJ61" s="189">
        <f t="shared" si="146"/>
        <v>-225215</v>
      </c>
    </row>
    <row r="62" spans="1:62" s="153" customFormat="1" ht="15" hidden="1" customHeight="1">
      <c r="A62" s="447" t="s">
        <v>150</v>
      </c>
      <c r="B62" s="448" t="s">
        <v>201</v>
      </c>
      <c r="C62" s="448" t="s">
        <v>201</v>
      </c>
      <c r="D62" s="449" t="s">
        <v>310</v>
      </c>
      <c r="E62" s="447" t="s">
        <v>302</v>
      </c>
      <c r="F62" s="450" t="s">
        <v>308</v>
      </c>
      <c r="G62" s="451" t="s">
        <v>294</v>
      </c>
      <c r="H62" s="450" t="s">
        <v>295</v>
      </c>
      <c r="I62" s="450">
        <v>100</v>
      </c>
      <c r="J62" s="450" t="s">
        <v>306</v>
      </c>
      <c r="K62" s="450">
        <v>0</v>
      </c>
      <c r="L62" s="447" t="s">
        <v>1090</v>
      </c>
      <c r="M62" s="452">
        <v>0</v>
      </c>
      <c r="N62" s="452">
        <v>0</v>
      </c>
      <c r="O62" s="452">
        <v>1</v>
      </c>
      <c r="P62" s="453">
        <v>0</v>
      </c>
      <c r="Q62" s="454">
        <v>0</v>
      </c>
      <c r="R62" s="454">
        <v>0</v>
      </c>
      <c r="S62" s="454">
        <v>0</v>
      </c>
      <c r="T62" s="454">
        <v>0</v>
      </c>
      <c r="U62" s="455" t="s">
        <v>238</v>
      </c>
      <c r="V62" s="437">
        <f>SUM(W62:BD62)</f>
        <v>10758</v>
      </c>
      <c r="W62" s="423">
        <v>0</v>
      </c>
      <c r="X62" s="423">
        <v>0</v>
      </c>
      <c r="Y62" s="423">
        <v>0</v>
      </c>
      <c r="Z62" s="423">
        <v>0</v>
      </c>
      <c r="AA62" s="423">
        <v>0</v>
      </c>
      <c r="AB62" s="423">
        <v>0</v>
      </c>
      <c r="AC62" s="423">
        <v>0</v>
      </c>
      <c r="AD62" s="423">
        <v>0</v>
      </c>
      <c r="AE62" s="423">
        <v>18</v>
      </c>
      <c r="AF62" s="423">
        <v>15</v>
      </c>
      <c r="AG62" s="423">
        <v>0</v>
      </c>
      <c r="AH62" s="423">
        <v>155</v>
      </c>
      <c r="AI62" s="423">
        <v>1402</v>
      </c>
      <c r="AJ62" s="423">
        <v>0</v>
      </c>
      <c r="AK62" s="423">
        <v>287</v>
      </c>
      <c r="AL62" s="423">
        <v>694</v>
      </c>
      <c r="AM62" s="423">
        <v>342</v>
      </c>
      <c r="AN62" s="423">
        <v>294</v>
      </c>
      <c r="AO62" s="423">
        <v>546</v>
      </c>
      <c r="AP62" s="423">
        <v>208</v>
      </c>
      <c r="AQ62" s="423">
        <v>790</v>
      </c>
      <c r="AR62" s="423">
        <v>784</v>
      </c>
      <c r="AS62" s="423">
        <v>80</v>
      </c>
      <c r="AT62" s="423">
        <v>509</v>
      </c>
      <c r="AU62" s="423">
        <v>566</v>
      </c>
      <c r="AV62" s="423">
        <v>536</v>
      </c>
      <c r="AW62" s="423">
        <v>480</v>
      </c>
      <c r="AX62" s="423">
        <v>500</v>
      </c>
      <c r="AY62" s="423">
        <v>392</v>
      </c>
      <c r="AZ62" s="423">
        <v>1034</v>
      </c>
      <c r="BA62" s="423">
        <v>353</v>
      </c>
      <c r="BB62" s="423">
        <v>395</v>
      </c>
      <c r="BC62" s="423">
        <v>43</v>
      </c>
      <c r="BD62" s="423">
        <v>335</v>
      </c>
      <c r="BE62" s="423">
        <v>335</v>
      </c>
      <c r="BF62" s="423">
        <v>0</v>
      </c>
      <c r="BG62" s="423">
        <v>0</v>
      </c>
      <c r="BH62" s="423">
        <v>0</v>
      </c>
      <c r="BI62" s="423">
        <v>0</v>
      </c>
      <c r="BJ62" s="187">
        <v>0</v>
      </c>
    </row>
    <row r="63" spans="1:62" s="175" customFormat="1" ht="15" hidden="1" customHeight="1">
      <c r="A63" s="456" t="str">
        <f t="shared" ref="A63:L66" si="147">A62</f>
        <v>P552</v>
      </c>
      <c r="B63" s="456" t="str">
        <f t="shared" si="147"/>
        <v>DA63-07349N</v>
      </c>
      <c r="C63" s="456" t="str">
        <f t="shared" si="147"/>
        <v>DA63-07349N</v>
      </c>
      <c r="D63" s="456" t="str">
        <f t="shared" si="147"/>
        <v>COVER-HINGE UPP;3050PJ,PP,T1.5,SNOW WHIT</v>
      </c>
      <c r="E63" s="456" t="str">
        <f t="shared" si="147"/>
        <v>PC</v>
      </c>
      <c r="F63" s="456" t="str">
        <f t="shared" si="147"/>
        <v>D4</v>
      </c>
      <c r="G63" s="456" t="str">
        <f t="shared" si="147"/>
        <v>DYRY</v>
      </c>
      <c r="H63" s="456" t="str">
        <f t="shared" si="147"/>
        <v>MINH NGUYEN</v>
      </c>
      <c r="I63" s="456">
        <f t="shared" si="147"/>
        <v>100</v>
      </c>
      <c r="J63" s="456" t="str">
        <f t="shared" si="147"/>
        <v>MAIN LINE</v>
      </c>
      <c r="K63" s="456">
        <f>K62</f>
        <v>0</v>
      </c>
      <c r="L63" s="456" t="str">
        <f t="shared" si="147"/>
        <v>KIMKHOA.PT</v>
      </c>
      <c r="M63" s="457">
        <f t="shared" si="133"/>
        <v>0</v>
      </c>
      <c r="N63" s="457">
        <f t="shared" si="133"/>
        <v>0</v>
      </c>
      <c r="O63" s="457">
        <f t="shared" si="133"/>
        <v>1</v>
      </c>
      <c r="P63" s="458">
        <f t="shared" si="133"/>
        <v>0</v>
      </c>
      <c r="Q63" s="458">
        <f t="shared" si="133"/>
        <v>0</v>
      </c>
      <c r="R63" s="458">
        <f t="shared" ref="R63:T78" si="148">R62</f>
        <v>0</v>
      </c>
      <c r="S63" s="458">
        <f t="shared" si="148"/>
        <v>0</v>
      </c>
      <c r="T63" s="458">
        <f t="shared" si="148"/>
        <v>0</v>
      </c>
      <c r="U63" s="459" t="s">
        <v>296</v>
      </c>
      <c r="V63" s="438"/>
      <c r="W63" s="424"/>
      <c r="X63" s="424"/>
      <c r="Y63" s="424"/>
      <c r="Z63" s="424"/>
      <c r="AA63" s="424"/>
      <c r="AB63" s="424"/>
      <c r="AC63" s="424"/>
      <c r="AD63" s="424"/>
      <c r="AE63" s="424"/>
      <c r="AF63" s="424"/>
      <c r="AG63" s="424"/>
      <c r="AH63" s="424"/>
      <c r="AI63" s="424"/>
      <c r="AJ63" s="424"/>
      <c r="AK63" s="424"/>
      <c r="AL63" s="424"/>
      <c r="AM63" s="424"/>
      <c r="AN63" s="424"/>
      <c r="AO63" s="424"/>
      <c r="AP63" s="424"/>
      <c r="AQ63" s="424"/>
      <c r="AR63" s="424"/>
      <c r="AS63" s="424"/>
      <c r="AT63" s="424"/>
      <c r="AU63" s="424"/>
      <c r="AV63" s="424"/>
      <c r="AW63" s="424"/>
      <c r="AX63" s="424"/>
      <c r="AY63" s="424"/>
      <c r="AZ63" s="424"/>
      <c r="BA63" s="424"/>
      <c r="BB63" s="424"/>
      <c r="BC63" s="424"/>
      <c r="BD63" s="424"/>
      <c r="BE63" s="424"/>
      <c r="BF63" s="424"/>
      <c r="BG63" s="424"/>
      <c r="BH63" s="424"/>
      <c r="BI63" s="424"/>
      <c r="BJ63" s="209"/>
    </row>
    <row r="64" spans="1:62" s="175" customFormat="1" ht="15" hidden="1" customHeight="1">
      <c r="A64" s="176" t="str">
        <f t="shared" si="147"/>
        <v>P552</v>
      </c>
      <c r="B64" s="176" t="str">
        <f t="shared" si="147"/>
        <v>DA63-07349N</v>
      </c>
      <c r="C64" s="176" t="str">
        <f t="shared" si="147"/>
        <v>DA63-07349N</v>
      </c>
      <c r="D64" s="176" t="str">
        <f t="shared" si="147"/>
        <v>COVER-HINGE UPP;3050PJ,PP,T1.5,SNOW WHIT</v>
      </c>
      <c r="E64" s="176" t="str">
        <f t="shared" si="147"/>
        <v>PC</v>
      </c>
      <c r="F64" s="176" t="str">
        <f t="shared" si="147"/>
        <v>D4</v>
      </c>
      <c r="G64" s="176" t="str">
        <f t="shared" si="147"/>
        <v>DYRY</v>
      </c>
      <c r="H64" s="176" t="str">
        <f t="shared" si="147"/>
        <v>MINH NGUYEN</v>
      </c>
      <c r="I64" s="176">
        <f t="shared" si="147"/>
        <v>100</v>
      </c>
      <c r="J64" s="176" t="str">
        <f t="shared" si="147"/>
        <v>MAIN LINE</v>
      </c>
      <c r="K64" s="176">
        <f>K63</f>
        <v>0</v>
      </c>
      <c r="L64" s="176" t="str">
        <f t="shared" si="147"/>
        <v>KIMKHOA.PT</v>
      </c>
      <c r="M64" s="177">
        <f t="shared" si="133"/>
        <v>0</v>
      </c>
      <c r="N64" s="177">
        <f t="shared" si="133"/>
        <v>0</v>
      </c>
      <c r="O64" s="177">
        <f t="shared" si="133"/>
        <v>1</v>
      </c>
      <c r="P64" s="460">
        <f t="shared" si="133"/>
        <v>0</v>
      </c>
      <c r="Q64" s="460">
        <f t="shared" si="133"/>
        <v>0</v>
      </c>
      <c r="R64" s="460">
        <f t="shared" si="148"/>
        <v>0</v>
      </c>
      <c r="S64" s="460">
        <f t="shared" si="148"/>
        <v>0</v>
      </c>
      <c r="T64" s="460">
        <f t="shared" si="148"/>
        <v>0</v>
      </c>
      <c r="U64" s="461" t="s">
        <v>305</v>
      </c>
      <c r="V64" s="438">
        <f t="shared" ref="V64" si="149">SUM(Q62:R62)-S62</f>
        <v>0</v>
      </c>
      <c r="W64" s="425">
        <f t="shared" ref="W64:BD64" si="150">V64-W62+W63</f>
        <v>0</v>
      </c>
      <c r="X64" s="425">
        <f t="shared" si="150"/>
        <v>0</v>
      </c>
      <c r="Y64" s="425">
        <f t="shared" si="150"/>
        <v>0</v>
      </c>
      <c r="Z64" s="425">
        <f t="shared" si="150"/>
        <v>0</v>
      </c>
      <c r="AA64" s="425">
        <f t="shared" si="150"/>
        <v>0</v>
      </c>
      <c r="AB64" s="425">
        <f t="shared" si="150"/>
        <v>0</v>
      </c>
      <c r="AC64" s="425">
        <f>AB64-AC62+AC63</f>
        <v>0</v>
      </c>
      <c r="AD64" s="425">
        <f t="shared" si="150"/>
        <v>0</v>
      </c>
      <c r="AE64" s="425">
        <f t="shared" si="150"/>
        <v>-18</v>
      </c>
      <c r="AF64" s="425">
        <f t="shared" si="150"/>
        <v>-33</v>
      </c>
      <c r="AG64" s="425">
        <f t="shared" si="150"/>
        <v>-33</v>
      </c>
      <c r="AH64" s="425">
        <f t="shared" si="150"/>
        <v>-188</v>
      </c>
      <c r="AI64" s="425">
        <f t="shared" si="150"/>
        <v>-1590</v>
      </c>
      <c r="AJ64" s="425">
        <f t="shared" si="150"/>
        <v>-1590</v>
      </c>
      <c r="AK64" s="425">
        <f t="shared" si="150"/>
        <v>-1877</v>
      </c>
      <c r="AL64" s="425">
        <f t="shared" si="150"/>
        <v>-2571</v>
      </c>
      <c r="AM64" s="425">
        <f t="shared" si="150"/>
        <v>-2913</v>
      </c>
      <c r="AN64" s="425">
        <f t="shared" si="150"/>
        <v>-3207</v>
      </c>
      <c r="AO64" s="425">
        <f t="shared" si="150"/>
        <v>-3753</v>
      </c>
      <c r="AP64" s="425">
        <f t="shared" si="150"/>
        <v>-3961</v>
      </c>
      <c r="AQ64" s="425">
        <f t="shared" si="150"/>
        <v>-4751</v>
      </c>
      <c r="AR64" s="425">
        <f t="shared" si="150"/>
        <v>-5535</v>
      </c>
      <c r="AS64" s="425">
        <f t="shared" si="150"/>
        <v>-5615</v>
      </c>
      <c r="AT64" s="425">
        <f t="shared" si="150"/>
        <v>-6124</v>
      </c>
      <c r="AU64" s="425">
        <f t="shared" si="150"/>
        <v>-6690</v>
      </c>
      <c r="AV64" s="425">
        <f t="shared" si="150"/>
        <v>-7226</v>
      </c>
      <c r="AW64" s="425">
        <f t="shared" si="150"/>
        <v>-7706</v>
      </c>
      <c r="AX64" s="425">
        <f t="shared" si="150"/>
        <v>-8206</v>
      </c>
      <c r="AY64" s="425">
        <f t="shared" si="150"/>
        <v>-8598</v>
      </c>
      <c r="AZ64" s="425">
        <f t="shared" si="150"/>
        <v>-9632</v>
      </c>
      <c r="BA64" s="425">
        <f t="shared" si="150"/>
        <v>-9985</v>
      </c>
      <c r="BB64" s="425">
        <f t="shared" si="150"/>
        <v>-10380</v>
      </c>
      <c r="BC64" s="425">
        <f t="shared" si="150"/>
        <v>-10423</v>
      </c>
      <c r="BD64" s="425">
        <f t="shared" si="150"/>
        <v>-10758</v>
      </c>
      <c r="BE64" s="425">
        <f t="shared" ref="BE64" si="151">BD64-BE62+BE63</f>
        <v>-11093</v>
      </c>
      <c r="BF64" s="425">
        <f t="shared" ref="BF64:BJ64" si="152">BE64-BF62+BF63</f>
        <v>-11093</v>
      </c>
      <c r="BG64" s="425">
        <f t="shared" si="152"/>
        <v>-11093</v>
      </c>
      <c r="BH64" s="425">
        <f t="shared" si="152"/>
        <v>-11093</v>
      </c>
      <c r="BI64" s="425">
        <f t="shared" si="152"/>
        <v>-11093</v>
      </c>
      <c r="BJ64" s="188">
        <f t="shared" si="152"/>
        <v>-11093</v>
      </c>
    </row>
    <row r="65" spans="1:62" s="175" customFormat="1" ht="15" hidden="1" customHeight="1">
      <c r="A65" s="176" t="str">
        <f t="shared" si="147"/>
        <v>P552</v>
      </c>
      <c r="B65" s="176" t="str">
        <f t="shared" si="147"/>
        <v>DA63-07349N</v>
      </c>
      <c r="C65" s="176" t="str">
        <f t="shared" si="147"/>
        <v>DA63-07349N</v>
      </c>
      <c r="D65" s="176" t="str">
        <f t="shared" si="147"/>
        <v>COVER-HINGE UPP;3050PJ,PP,T1.5,SNOW WHIT</v>
      </c>
      <c r="E65" s="176" t="str">
        <f t="shared" si="147"/>
        <v>PC</v>
      </c>
      <c r="F65" s="176" t="str">
        <f t="shared" si="147"/>
        <v>D4</v>
      </c>
      <c r="G65" s="176" t="str">
        <f t="shared" si="147"/>
        <v>DYRY</v>
      </c>
      <c r="H65" s="176" t="str">
        <f t="shared" si="147"/>
        <v>MINH NGUYEN</v>
      </c>
      <c r="I65" s="176">
        <f t="shared" si="147"/>
        <v>100</v>
      </c>
      <c r="J65" s="176" t="str">
        <f t="shared" si="147"/>
        <v>MAIN LINE</v>
      </c>
      <c r="K65" s="176">
        <f>K64</f>
        <v>0</v>
      </c>
      <c r="L65" s="176" t="str">
        <f t="shared" si="147"/>
        <v>KIMKHOA.PT</v>
      </c>
      <c r="M65" s="177">
        <f t="shared" si="133"/>
        <v>0</v>
      </c>
      <c r="N65" s="177">
        <f t="shared" si="133"/>
        <v>0</v>
      </c>
      <c r="O65" s="177">
        <f t="shared" si="133"/>
        <v>1</v>
      </c>
      <c r="P65" s="460">
        <f t="shared" si="133"/>
        <v>0</v>
      </c>
      <c r="Q65" s="460">
        <f t="shared" si="133"/>
        <v>0</v>
      </c>
      <c r="R65" s="460">
        <f t="shared" si="148"/>
        <v>0</v>
      </c>
      <c r="S65" s="460">
        <f t="shared" si="148"/>
        <v>0</v>
      </c>
      <c r="T65" s="460">
        <f t="shared" si="148"/>
        <v>0</v>
      </c>
      <c r="U65" s="461" t="s">
        <v>298</v>
      </c>
      <c r="V65" s="438">
        <f t="shared" ref="V65" si="153">SUM(P62:R62)-S62</f>
        <v>0</v>
      </c>
      <c r="W65" s="426">
        <f t="shared" ref="W65:BD65" si="154">V65-W62+W63</f>
        <v>0</v>
      </c>
      <c r="X65" s="426">
        <f t="shared" si="154"/>
        <v>0</v>
      </c>
      <c r="Y65" s="426">
        <f t="shared" si="154"/>
        <v>0</v>
      </c>
      <c r="Z65" s="426">
        <f t="shared" si="154"/>
        <v>0</v>
      </c>
      <c r="AA65" s="426">
        <f t="shared" si="154"/>
        <v>0</v>
      </c>
      <c r="AB65" s="426">
        <f t="shared" si="154"/>
        <v>0</v>
      </c>
      <c r="AC65" s="426">
        <f>AB65-AC62+AC63</f>
        <v>0</v>
      </c>
      <c r="AD65" s="426">
        <f t="shared" si="154"/>
        <v>0</v>
      </c>
      <c r="AE65" s="426">
        <f t="shared" si="154"/>
        <v>-18</v>
      </c>
      <c r="AF65" s="426">
        <f t="shared" si="154"/>
        <v>-33</v>
      </c>
      <c r="AG65" s="426">
        <f t="shared" si="154"/>
        <v>-33</v>
      </c>
      <c r="AH65" s="426">
        <f t="shared" si="154"/>
        <v>-188</v>
      </c>
      <c r="AI65" s="426">
        <f t="shared" si="154"/>
        <v>-1590</v>
      </c>
      <c r="AJ65" s="426">
        <f t="shared" si="154"/>
        <v>-1590</v>
      </c>
      <c r="AK65" s="426">
        <f t="shared" si="154"/>
        <v>-1877</v>
      </c>
      <c r="AL65" s="426">
        <f t="shared" si="154"/>
        <v>-2571</v>
      </c>
      <c r="AM65" s="426">
        <f t="shared" si="154"/>
        <v>-2913</v>
      </c>
      <c r="AN65" s="426">
        <f t="shared" si="154"/>
        <v>-3207</v>
      </c>
      <c r="AO65" s="426">
        <f t="shared" si="154"/>
        <v>-3753</v>
      </c>
      <c r="AP65" s="426">
        <f t="shared" si="154"/>
        <v>-3961</v>
      </c>
      <c r="AQ65" s="426">
        <f t="shared" si="154"/>
        <v>-4751</v>
      </c>
      <c r="AR65" s="426">
        <f t="shared" si="154"/>
        <v>-5535</v>
      </c>
      <c r="AS65" s="426">
        <f t="shared" si="154"/>
        <v>-5615</v>
      </c>
      <c r="AT65" s="426">
        <f t="shared" si="154"/>
        <v>-6124</v>
      </c>
      <c r="AU65" s="426">
        <f t="shared" si="154"/>
        <v>-6690</v>
      </c>
      <c r="AV65" s="426">
        <f t="shared" si="154"/>
        <v>-7226</v>
      </c>
      <c r="AW65" s="426">
        <f t="shared" si="154"/>
        <v>-7706</v>
      </c>
      <c r="AX65" s="426">
        <f t="shared" si="154"/>
        <v>-8206</v>
      </c>
      <c r="AY65" s="426">
        <f t="shared" si="154"/>
        <v>-8598</v>
      </c>
      <c r="AZ65" s="426">
        <f t="shared" si="154"/>
        <v>-9632</v>
      </c>
      <c r="BA65" s="426">
        <f t="shared" si="154"/>
        <v>-9985</v>
      </c>
      <c r="BB65" s="426">
        <f t="shared" si="154"/>
        <v>-10380</v>
      </c>
      <c r="BC65" s="426">
        <f t="shared" si="154"/>
        <v>-10423</v>
      </c>
      <c r="BD65" s="426">
        <f t="shared" si="154"/>
        <v>-10758</v>
      </c>
      <c r="BE65" s="426">
        <f t="shared" ref="BE65" si="155">BD65-BE62+BE63</f>
        <v>-11093</v>
      </c>
      <c r="BF65" s="426">
        <f t="shared" ref="BF65:BJ65" si="156">BE65-BF62+BF63</f>
        <v>-11093</v>
      </c>
      <c r="BG65" s="426">
        <f t="shared" si="156"/>
        <v>-11093</v>
      </c>
      <c r="BH65" s="426">
        <f t="shared" si="156"/>
        <v>-11093</v>
      </c>
      <c r="BI65" s="426">
        <f t="shared" si="156"/>
        <v>-11093</v>
      </c>
      <c r="BJ65" s="189">
        <f t="shared" si="156"/>
        <v>-11093</v>
      </c>
    </row>
    <row r="66" spans="1:62" s="175" customFormat="1" ht="15" hidden="1" customHeight="1">
      <c r="A66" s="178" t="str">
        <f t="shared" si="147"/>
        <v>P552</v>
      </c>
      <c r="B66" s="178" t="str">
        <f t="shared" si="147"/>
        <v>DA63-07349N</v>
      </c>
      <c r="C66" s="178" t="str">
        <f t="shared" si="147"/>
        <v>DA63-07349N</v>
      </c>
      <c r="D66" s="178" t="str">
        <f t="shared" si="147"/>
        <v>COVER-HINGE UPP;3050PJ,PP,T1.5,SNOW WHIT</v>
      </c>
      <c r="E66" s="178" t="str">
        <f t="shared" si="147"/>
        <v>PC</v>
      </c>
      <c r="F66" s="178" t="str">
        <f t="shared" si="147"/>
        <v>D4</v>
      </c>
      <c r="G66" s="178" t="str">
        <f t="shared" si="147"/>
        <v>DYRY</v>
      </c>
      <c r="H66" s="178" t="str">
        <f t="shared" si="147"/>
        <v>MINH NGUYEN</v>
      </c>
      <c r="I66" s="178">
        <f t="shared" si="147"/>
        <v>100</v>
      </c>
      <c r="J66" s="178" t="str">
        <f t="shared" si="147"/>
        <v>MAIN LINE</v>
      </c>
      <c r="K66" s="178">
        <f>K65</f>
        <v>0</v>
      </c>
      <c r="L66" s="178" t="str">
        <f t="shared" si="147"/>
        <v>KIMKHOA.PT</v>
      </c>
      <c r="M66" s="179">
        <f t="shared" si="133"/>
        <v>0</v>
      </c>
      <c r="N66" s="179">
        <f t="shared" si="133"/>
        <v>0</v>
      </c>
      <c r="O66" s="179">
        <f t="shared" si="133"/>
        <v>1</v>
      </c>
      <c r="P66" s="462">
        <f t="shared" si="133"/>
        <v>0</v>
      </c>
      <c r="Q66" s="462">
        <f t="shared" si="133"/>
        <v>0</v>
      </c>
      <c r="R66" s="462">
        <f t="shared" si="148"/>
        <v>0</v>
      </c>
      <c r="S66" s="462">
        <f t="shared" si="148"/>
        <v>0</v>
      </c>
      <c r="T66" s="462">
        <f t="shared" si="148"/>
        <v>0</v>
      </c>
      <c r="U66" s="461" t="s">
        <v>299</v>
      </c>
      <c r="V66" s="438">
        <f t="shared" ref="V66" si="157">SUM(P62:R62)-S62+T62</f>
        <v>0</v>
      </c>
      <c r="W66" s="426">
        <f t="shared" ref="W66:BD66" si="158">V66-W62</f>
        <v>0</v>
      </c>
      <c r="X66" s="426">
        <f t="shared" si="158"/>
        <v>0</v>
      </c>
      <c r="Y66" s="426">
        <f t="shared" si="158"/>
        <v>0</v>
      </c>
      <c r="Z66" s="426">
        <f t="shared" si="158"/>
        <v>0</v>
      </c>
      <c r="AA66" s="426">
        <f t="shared" si="158"/>
        <v>0</v>
      </c>
      <c r="AB66" s="426">
        <f t="shared" si="158"/>
        <v>0</v>
      </c>
      <c r="AC66" s="426">
        <f>AB66-AC62</f>
        <v>0</v>
      </c>
      <c r="AD66" s="426">
        <f t="shared" si="158"/>
        <v>0</v>
      </c>
      <c r="AE66" s="426">
        <f t="shared" si="158"/>
        <v>-18</v>
      </c>
      <c r="AF66" s="426">
        <f t="shared" si="158"/>
        <v>-33</v>
      </c>
      <c r="AG66" s="426">
        <f t="shared" si="158"/>
        <v>-33</v>
      </c>
      <c r="AH66" s="426">
        <f t="shared" si="158"/>
        <v>-188</v>
      </c>
      <c r="AI66" s="426">
        <f t="shared" si="158"/>
        <v>-1590</v>
      </c>
      <c r="AJ66" s="426">
        <f t="shared" si="158"/>
        <v>-1590</v>
      </c>
      <c r="AK66" s="426">
        <f t="shared" si="158"/>
        <v>-1877</v>
      </c>
      <c r="AL66" s="426">
        <f t="shared" si="158"/>
        <v>-2571</v>
      </c>
      <c r="AM66" s="426">
        <f t="shared" si="158"/>
        <v>-2913</v>
      </c>
      <c r="AN66" s="426">
        <f t="shared" si="158"/>
        <v>-3207</v>
      </c>
      <c r="AO66" s="426">
        <f t="shared" si="158"/>
        <v>-3753</v>
      </c>
      <c r="AP66" s="426">
        <f t="shared" si="158"/>
        <v>-3961</v>
      </c>
      <c r="AQ66" s="426">
        <f t="shared" si="158"/>
        <v>-4751</v>
      </c>
      <c r="AR66" s="426">
        <f t="shared" si="158"/>
        <v>-5535</v>
      </c>
      <c r="AS66" s="426">
        <f t="shared" si="158"/>
        <v>-5615</v>
      </c>
      <c r="AT66" s="426">
        <f t="shared" si="158"/>
        <v>-6124</v>
      </c>
      <c r="AU66" s="426">
        <f t="shared" si="158"/>
        <v>-6690</v>
      </c>
      <c r="AV66" s="426">
        <f t="shared" si="158"/>
        <v>-7226</v>
      </c>
      <c r="AW66" s="426">
        <f t="shared" si="158"/>
        <v>-7706</v>
      </c>
      <c r="AX66" s="426">
        <f t="shared" si="158"/>
        <v>-8206</v>
      </c>
      <c r="AY66" s="426">
        <f t="shared" si="158"/>
        <v>-8598</v>
      </c>
      <c r="AZ66" s="426">
        <f t="shared" si="158"/>
        <v>-9632</v>
      </c>
      <c r="BA66" s="426">
        <f t="shared" si="158"/>
        <v>-9985</v>
      </c>
      <c r="BB66" s="426">
        <f t="shared" si="158"/>
        <v>-10380</v>
      </c>
      <c r="BC66" s="426">
        <f t="shared" si="158"/>
        <v>-10423</v>
      </c>
      <c r="BD66" s="426">
        <f t="shared" si="158"/>
        <v>-10758</v>
      </c>
      <c r="BE66" s="426">
        <f t="shared" ref="BE66" si="159">BD66-BE62</f>
        <v>-11093</v>
      </c>
      <c r="BF66" s="426">
        <f t="shared" ref="BF66:BJ66" si="160">BE66-BF62</f>
        <v>-11093</v>
      </c>
      <c r="BG66" s="426">
        <f t="shared" si="160"/>
        <v>-11093</v>
      </c>
      <c r="BH66" s="426">
        <f t="shared" si="160"/>
        <v>-11093</v>
      </c>
      <c r="BI66" s="426">
        <f t="shared" si="160"/>
        <v>-11093</v>
      </c>
      <c r="BJ66" s="189">
        <f t="shared" si="160"/>
        <v>-11093</v>
      </c>
    </row>
    <row r="67" spans="1:62" s="153" customFormat="1" ht="15" hidden="1" customHeight="1">
      <c r="A67" s="447" t="s">
        <v>150</v>
      </c>
      <c r="B67" s="448" t="s">
        <v>214</v>
      </c>
      <c r="C67" s="448" t="s">
        <v>214</v>
      </c>
      <c r="D67" s="449" t="s">
        <v>311</v>
      </c>
      <c r="E67" s="447" t="s">
        <v>302</v>
      </c>
      <c r="F67" s="450" t="s">
        <v>264</v>
      </c>
      <c r="G67" s="451" t="s">
        <v>294</v>
      </c>
      <c r="H67" s="450" t="s">
        <v>295</v>
      </c>
      <c r="I67" s="450">
        <v>100</v>
      </c>
      <c r="J67" s="450" t="s">
        <v>307</v>
      </c>
      <c r="K67" s="450">
        <v>0</v>
      </c>
      <c r="L67" s="447" t="s">
        <v>1090</v>
      </c>
      <c r="M67" s="452">
        <v>0</v>
      </c>
      <c r="N67" s="452">
        <v>0</v>
      </c>
      <c r="O67" s="452">
        <v>1</v>
      </c>
      <c r="P67" s="453">
        <v>0</v>
      </c>
      <c r="Q67" s="454">
        <v>1748</v>
      </c>
      <c r="R67" s="454">
        <v>3452</v>
      </c>
      <c r="S67" s="454">
        <v>0</v>
      </c>
      <c r="T67" s="454">
        <v>0</v>
      </c>
      <c r="U67" s="455" t="s">
        <v>238</v>
      </c>
      <c r="V67" s="437">
        <f>SUM(W67:BD67)</f>
        <v>60492</v>
      </c>
      <c r="W67" s="423">
        <v>0</v>
      </c>
      <c r="X67" s="423">
        <v>0</v>
      </c>
      <c r="Y67" s="423">
        <v>0</v>
      </c>
      <c r="Z67" s="423">
        <v>0</v>
      </c>
      <c r="AA67" s="423">
        <v>1448</v>
      </c>
      <c r="AB67" s="423">
        <v>1008</v>
      </c>
      <c r="AC67" s="423">
        <v>0</v>
      </c>
      <c r="AD67" s="423">
        <v>1836</v>
      </c>
      <c r="AE67" s="423">
        <v>0</v>
      </c>
      <c r="AF67" s="423">
        <v>0</v>
      </c>
      <c r="AG67" s="423">
        <v>0</v>
      </c>
      <c r="AH67" s="423">
        <v>0</v>
      </c>
      <c r="AI67" s="423">
        <v>0</v>
      </c>
      <c r="AJ67" s="423">
        <v>0</v>
      </c>
      <c r="AK67" s="423">
        <v>2920</v>
      </c>
      <c r="AL67" s="423">
        <v>2790</v>
      </c>
      <c r="AM67" s="423">
        <v>2809</v>
      </c>
      <c r="AN67" s="423">
        <v>4161</v>
      </c>
      <c r="AO67" s="423">
        <v>2862</v>
      </c>
      <c r="AP67" s="423">
        <v>1940</v>
      </c>
      <c r="AQ67" s="423">
        <v>2761</v>
      </c>
      <c r="AR67" s="423">
        <v>6181</v>
      </c>
      <c r="AS67" s="423">
        <v>2538</v>
      </c>
      <c r="AT67" s="423">
        <v>2742</v>
      </c>
      <c r="AU67" s="423">
        <v>2657</v>
      </c>
      <c r="AV67" s="423">
        <v>3924</v>
      </c>
      <c r="AW67" s="423">
        <v>6814</v>
      </c>
      <c r="AX67" s="423">
        <v>3701</v>
      </c>
      <c r="AY67" s="423">
        <v>2403</v>
      </c>
      <c r="AZ67" s="423">
        <v>3959</v>
      </c>
      <c r="BA67" s="423">
        <v>448</v>
      </c>
      <c r="BB67" s="423">
        <v>248</v>
      </c>
      <c r="BC67" s="423">
        <v>223</v>
      </c>
      <c r="BD67" s="423">
        <v>119</v>
      </c>
      <c r="BE67" s="423">
        <v>119</v>
      </c>
      <c r="BF67" s="423">
        <v>0</v>
      </c>
      <c r="BG67" s="423">
        <v>0</v>
      </c>
      <c r="BH67" s="423">
        <v>0</v>
      </c>
      <c r="BI67" s="423">
        <v>0</v>
      </c>
      <c r="BJ67" s="187">
        <v>0</v>
      </c>
    </row>
    <row r="68" spans="1:62" s="175" customFormat="1" ht="15" hidden="1" customHeight="1">
      <c r="A68" s="456" t="str">
        <f t="shared" ref="A68:L71" si="161">A67</f>
        <v>P552</v>
      </c>
      <c r="B68" s="456" t="str">
        <f t="shared" si="161"/>
        <v>DA61-08425A</v>
      </c>
      <c r="C68" s="456" t="str">
        <f t="shared" si="161"/>
        <v>DA61-08425A</v>
      </c>
      <c r="D68" s="456" t="str">
        <f t="shared" si="161"/>
        <v>CASE-MOTOR FRE;HM12,ABS,LIGHT GRAY,CNTK</v>
      </c>
      <c r="E68" s="456" t="str">
        <f t="shared" si="161"/>
        <v>PC</v>
      </c>
      <c r="F68" s="456" t="str">
        <f t="shared" si="161"/>
        <v>PO</v>
      </c>
      <c r="G68" s="456" t="str">
        <f t="shared" si="161"/>
        <v>DYRY</v>
      </c>
      <c r="H68" s="456" t="str">
        <f t="shared" si="161"/>
        <v>MINH NGUYEN</v>
      </c>
      <c r="I68" s="456">
        <f t="shared" si="161"/>
        <v>100</v>
      </c>
      <c r="J68" s="456" t="str">
        <f t="shared" si="161"/>
        <v>SUB INJECTION</v>
      </c>
      <c r="K68" s="456">
        <f>K67</f>
        <v>0</v>
      </c>
      <c r="L68" s="456" t="str">
        <f t="shared" si="161"/>
        <v>KIMKHOA.PT</v>
      </c>
      <c r="M68" s="457">
        <f t="shared" si="133"/>
        <v>0</v>
      </c>
      <c r="N68" s="457">
        <f t="shared" si="133"/>
        <v>0</v>
      </c>
      <c r="O68" s="457">
        <f t="shared" si="133"/>
        <v>1</v>
      </c>
      <c r="P68" s="458">
        <f t="shared" si="133"/>
        <v>0</v>
      </c>
      <c r="Q68" s="458">
        <f t="shared" si="133"/>
        <v>1748</v>
      </c>
      <c r="R68" s="458">
        <f t="shared" si="148"/>
        <v>3452</v>
      </c>
      <c r="S68" s="458">
        <f t="shared" si="148"/>
        <v>0</v>
      </c>
      <c r="T68" s="458">
        <f t="shared" si="148"/>
        <v>0</v>
      </c>
      <c r="U68" s="459" t="s">
        <v>296</v>
      </c>
      <c r="V68" s="438"/>
      <c r="W68" s="424"/>
      <c r="X68" s="424"/>
      <c r="Y68" s="424"/>
      <c r="Z68" s="424"/>
      <c r="AA68" s="424"/>
      <c r="AB68" s="424"/>
      <c r="AC68" s="424"/>
      <c r="AD68" s="424"/>
      <c r="AE68" s="424"/>
      <c r="AF68" s="424"/>
      <c r="AG68" s="424"/>
      <c r="AH68" s="424"/>
      <c r="AI68" s="424"/>
      <c r="AJ68" s="424"/>
      <c r="AK68" s="424"/>
      <c r="AL68" s="424"/>
      <c r="AM68" s="424"/>
      <c r="AN68" s="424"/>
      <c r="AO68" s="424"/>
      <c r="AP68" s="424"/>
      <c r="AQ68" s="424"/>
      <c r="AR68" s="424"/>
      <c r="AS68" s="424"/>
      <c r="AT68" s="424"/>
      <c r="AU68" s="424"/>
      <c r="AV68" s="424"/>
      <c r="AW68" s="424"/>
      <c r="AX68" s="424"/>
      <c r="AY68" s="424"/>
      <c r="AZ68" s="424"/>
      <c r="BA68" s="424"/>
      <c r="BB68" s="424"/>
      <c r="BC68" s="424"/>
      <c r="BD68" s="424"/>
      <c r="BE68" s="424"/>
      <c r="BF68" s="424"/>
      <c r="BG68" s="424"/>
      <c r="BH68" s="424"/>
      <c r="BI68" s="424"/>
      <c r="BJ68" s="209"/>
    </row>
    <row r="69" spans="1:62" s="175" customFormat="1" ht="15" hidden="1" customHeight="1">
      <c r="A69" s="176" t="str">
        <f t="shared" si="161"/>
        <v>P552</v>
      </c>
      <c r="B69" s="176" t="str">
        <f t="shared" si="161"/>
        <v>DA61-08425A</v>
      </c>
      <c r="C69" s="176" t="str">
        <f t="shared" si="161"/>
        <v>DA61-08425A</v>
      </c>
      <c r="D69" s="176" t="str">
        <f t="shared" si="161"/>
        <v>CASE-MOTOR FRE;HM12,ABS,LIGHT GRAY,CNTK</v>
      </c>
      <c r="E69" s="176" t="str">
        <f t="shared" si="161"/>
        <v>PC</v>
      </c>
      <c r="F69" s="176" t="str">
        <f t="shared" si="161"/>
        <v>PO</v>
      </c>
      <c r="G69" s="176" t="str">
        <f t="shared" si="161"/>
        <v>DYRY</v>
      </c>
      <c r="H69" s="176" t="str">
        <f t="shared" si="161"/>
        <v>MINH NGUYEN</v>
      </c>
      <c r="I69" s="176">
        <f t="shared" si="161"/>
        <v>100</v>
      </c>
      <c r="J69" s="176" t="str">
        <f t="shared" si="161"/>
        <v>SUB INJECTION</v>
      </c>
      <c r="K69" s="176">
        <f>K68</f>
        <v>0</v>
      </c>
      <c r="L69" s="176" t="str">
        <f t="shared" si="161"/>
        <v>KIMKHOA.PT</v>
      </c>
      <c r="M69" s="177">
        <f t="shared" si="133"/>
        <v>0</v>
      </c>
      <c r="N69" s="177">
        <f t="shared" si="133"/>
        <v>0</v>
      </c>
      <c r="O69" s="177">
        <f t="shared" si="133"/>
        <v>1</v>
      </c>
      <c r="P69" s="460">
        <f t="shared" si="133"/>
        <v>0</v>
      </c>
      <c r="Q69" s="460">
        <f t="shared" si="133"/>
        <v>1748</v>
      </c>
      <c r="R69" s="460">
        <f t="shared" si="148"/>
        <v>3452</v>
      </c>
      <c r="S69" s="460">
        <f t="shared" si="148"/>
        <v>0</v>
      </c>
      <c r="T69" s="460">
        <f t="shared" si="148"/>
        <v>0</v>
      </c>
      <c r="U69" s="461" t="s">
        <v>305</v>
      </c>
      <c r="V69" s="438">
        <f t="shared" ref="V69" si="162">SUM(Q67:R67)-S67</f>
        <v>5200</v>
      </c>
      <c r="W69" s="425">
        <f t="shared" ref="W69:BD69" si="163">V69-W67+W68</f>
        <v>5200</v>
      </c>
      <c r="X69" s="425">
        <f t="shared" si="163"/>
        <v>5200</v>
      </c>
      <c r="Y69" s="425">
        <f t="shared" si="163"/>
        <v>5200</v>
      </c>
      <c r="Z69" s="425">
        <f t="shared" si="163"/>
        <v>5200</v>
      </c>
      <c r="AA69" s="425">
        <f t="shared" si="163"/>
        <v>3752</v>
      </c>
      <c r="AB69" s="425">
        <f t="shared" si="163"/>
        <v>2744</v>
      </c>
      <c r="AC69" s="425">
        <f>AB69-AC67+AC68</f>
        <v>2744</v>
      </c>
      <c r="AD69" s="425">
        <f t="shared" si="163"/>
        <v>908</v>
      </c>
      <c r="AE69" s="425">
        <f t="shared" si="163"/>
        <v>908</v>
      </c>
      <c r="AF69" s="425">
        <f t="shared" si="163"/>
        <v>908</v>
      </c>
      <c r="AG69" s="425">
        <f t="shared" si="163"/>
        <v>908</v>
      </c>
      <c r="AH69" s="425">
        <f t="shared" si="163"/>
        <v>908</v>
      </c>
      <c r="AI69" s="425">
        <f t="shared" si="163"/>
        <v>908</v>
      </c>
      <c r="AJ69" s="425">
        <f t="shared" si="163"/>
        <v>908</v>
      </c>
      <c r="AK69" s="425">
        <f t="shared" si="163"/>
        <v>-2012</v>
      </c>
      <c r="AL69" s="425">
        <f t="shared" si="163"/>
        <v>-4802</v>
      </c>
      <c r="AM69" s="425">
        <f t="shared" si="163"/>
        <v>-7611</v>
      </c>
      <c r="AN69" s="425">
        <f t="shared" si="163"/>
        <v>-11772</v>
      </c>
      <c r="AO69" s="425">
        <f t="shared" si="163"/>
        <v>-14634</v>
      </c>
      <c r="AP69" s="425">
        <f t="shared" si="163"/>
        <v>-16574</v>
      </c>
      <c r="AQ69" s="425">
        <f t="shared" si="163"/>
        <v>-19335</v>
      </c>
      <c r="AR69" s="425">
        <f t="shared" si="163"/>
        <v>-25516</v>
      </c>
      <c r="AS69" s="425">
        <f t="shared" si="163"/>
        <v>-28054</v>
      </c>
      <c r="AT69" s="425">
        <f t="shared" si="163"/>
        <v>-30796</v>
      </c>
      <c r="AU69" s="425">
        <f t="shared" si="163"/>
        <v>-33453</v>
      </c>
      <c r="AV69" s="425">
        <f t="shared" si="163"/>
        <v>-37377</v>
      </c>
      <c r="AW69" s="425">
        <f t="shared" si="163"/>
        <v>-44191</v>
      </c>
      <c r="AX69" s="425">
        <f t="shared" si="163"/>
        <v>-47892</v>
      </c>
      <c r="AY69" s="425">
        <f t="shared" si="163"/>
        <v>-50295</v>
      </c>
      <c r="AZ69" s="425">
        <f t="shared" si="163"/>
        <v>-54254</v>
      </c>
      <c r="BA69" s="425">
        <f t="shared" si="163"/>
        <v>-54702</v>
      </c>
      <c r="BB69" s="425">
        <f t="shared" si="163"/>
        <v>-54950</v>
      </c>
      <c r="BC69" s="425">
        <f t="shared" si="163"/>
        <v>-55173</v>
      </c>
      <c r="BD69" s="425">
        <f t="shared" si="163"/>
        <v>-55292</v>
      </c>
      <c r="BE69" s="425">
        <f t="shared" ref="BE69" si="164">BD69-BE67+BE68</f>
        <v>-55411</v>
      </c>
      <c r="BF69" s="425">
        <f t="shared" ref="BF69:BJ69" si="165">BE69-BF67+BF68</f>
        <v>-55411</v>
      </c>
      <c r="BG69" s="425">
        <f t="shared" si="165"/>
        <v>-55411</v>
      </c>
      <c r="BH69" s="425">
        <f t="shared" si="165"/>
        <v>-55411</v>
      </c>
      <c r="BI69" s="425">
        <f t="shared" si="165"/>
        <v>-55411</v>
      </c>
      <c r="BJ69" s="188">
        <f t="shared" si="165"/>
        <v>-55411</v>
      </c>
    </row>
    <row r="70" spans="1:62" s="175" customFormat="1" ht="15" hidden="1" customHeight="1">
      <c r="A70" s="176" t="str">
        <f t="shared" si="161"/>
        <v>P552</v>
      </c>
      <c r="B70" s="176" t="str">
        <f t="shared" si="161"/>
        <v>DA61-08425A</v>
      </c>
      <c r="C70" s="176" t="str">
        <f t="shared" si="161"/>
        <v>DA61-08425A</v>
      </c>
      <c r="D70" s="176" t="str">
        <f t="shared" si="161"/>
        <v>CASE-MOTOR FRE;HM12,ABS,LIGHT GRAY,CNTK</v>
      </c>
      <c r="E70" s="176" t="str">
        <f t="shared" si="161"/>
        <v>PC</v>
      </c>
      <c r="F70" s="176" t="str">
        <f t="shared" si="161"/>
        <v>PO</v>
      </c>
      <c r="G70" s="176" t="str">
        <f t="shared" si="161"/>
        <v>DYRY</v>
      </c>
      <c r="H70" s="176" t="str">
        <f t="shared" si="161"/>
        <v>MINH NGUYEN</v>
      </c>
      <c r="I70" s="176">
        <f t="shared" si="161"/>
        <v>100</v>
      </c>
      <c r="J70" s="176" t="str">
        <f t="shared" si="161"/>
        <v>SUB INJECTION</v>
      </c>
      <c r="K70" s="176">
        <f>K69</f>
        <v>0</v>
      </c>
      <c r="L70" s="176" t="str">
        <f t="shared" si="161"/>
        <v>KIMKHOA.PT</v>
      </c>
      <c r="M70" s="177">
        <f t="shared" si="133"/>
        <v>0</v>
      </c>
      <c r="N70" s="177">
        <f t="shared" si="133"/>
        <v>0</v>
      </c>
      <c r="O70" s="177">
        <f t="shared" si="133"/>
        <v>1</v>
      </c>
      <c r="P70" s="460">
        <f t="shared" si="133"/>
        <v>0</v>
      </c>
      <c r="Q70" s="460">
        <f t="shared" si="133"/>
        <v>1748</v>
      </c>
      <c r="R70" s="460">
        <f t="shared" si="148"/>
        <v>3452</v>
      </c>
      <c r="S70" s="460">
        <f t="shared" si="148"/>
        <v>0</v>
      </c>
      <c r="T70" s="460">
        <f t="shared" si="148"/>
        <v>0</v>
      </c>
      <c r="U70" s="461" t="s">
        <v>298</v>
      </c>
      <c r="V70" s="438">
        <f t="shared" ref="V70" si="166">SUM(P67:R67)-S67</f>
        <v>5200</v>
      </c>
      <c r="W70" s="426">
        <f t="shared" ref="W70:BD70" si="167">V70-W67+W68</f>
        <v>5200</v>
      </c>
      <c r="X70" s="426">
        <f t="shared" si="167"/>
        <v>5200</v>
      </c>
      <c r="Y70" s="426">
        <f t="shared" si="167"/>
        <v>5200</v>
      </c>
      <c r="Z70" s="426">
        <f t="shared" si="167"/>
        <v>5200</v>
      </c>
      <c r="AA70" s="426">
        <f t="shared" si="167"/>
        <v>3752</v>
      </c>
      <c r="AB70" s="426">
        <f t="shared" si="167"/>
        <v>2744</v>
      </c>
      <c r="AC70" s="426">
        <f>AB70-AC67+AC68</f>
        <v>2744</v>
      </c>
      <c r="AD70" s="426">
        <f t="shared" si="167"/>
        <v>908</v>
      </c>
      <c r="AE70" s="426">
        <f t="shared" si="167"/>
        <v>908</v>
      </c>
      <c r="AF70" s="426">
        <f t="shared" si="167"/>
        <v>908</v>
      </c>
      <c r="AG70" s="426">
        <f t="shared" si="167"/>
        <v>908</v>
      </c>
      <c r="AH70" s="426">
        <f t="shared" si="167"/>
        <v>908</v>
      </c>
      <c r="AI70" s="426">
        <f t="shared" si="167"/>
        <v>908</v>
      </c>
      <c r="AJ70" s="426">
        <f t="shared" si="167"/>
        <v>908</v>
      </c>
      <c r="AK70" s="426">
        <f t="shared" si="167"/>
        <v>-2012</v>
      </c>
      <c r="AL70" s="426">
        <f t="shared" si="167"/>
        <v>-4802</v>
      </c>
      <c r="AM70" s="426">
        <f t="shared" si="167"/>
        <v>-7611</v>
      </c>
      <c r="AN70" s="426">
        <f t="shared" si="167"/>
        <v>-11772</v>
      </c>
      <c r="AO70" s="426">
        <f t="shared" si="167"/>
        <v>-14634</v>
      </c>
      <c r="AP70" s="426">
        <f t="shared" si="167"/>
        <v>-16574</v>
      </c>
      <c r="AQ70" s="426">
        <f t="shared" si="167"/>
        <v>-19335</v>
      </c>
      <c r="AR70" s="426">
        <f t="shared" si="167"/>
        <v>-25516</v>
      </c>
      <c r="AS70" s="426">
        <f t="shared" si="167"/>
        <v>-28054</v>
      </c>
      <c r="AT70" s="426">
        <f t="shared" si="167"/>
        <v>-30796</v>
      </c>
      <c r="AU70" s="426">
        <f t="shared" si="167"/>
        <v>-33453</v>
      </c>
      <c r="AV70" s="426">
        <f t="shared" si="167"/>
        <v>-37377</v>
      </c>
      <c r="AW70" s="426">
        <f t="shared" si="167"/>
        <v>-44191</v>
      </c>
      <c r="AX70" s="426">
        <f t="shared" si="167"/>
        <v>-47892</v>
      </c>
      <c r="AY70" s="426">
        <f t="shared" si="167"/>
        <v>-50295</v>
      </c>
      <c r="AZ70" s="426">
        <f t="shared" si="167"/>
        <v>-54254</v>
      </c>
      <c r="BA70" s="426">
        <f t="shared" si="167"/>
        <v>-54702</v>
      </c>
      <c r="BB70" s="426">
        <f t="shared" si="167"/>
        <v>-54950</v>
      </c>
      <c r="BC70" s="426">
        <f t="shared" si="167"/>
        <v>-55173</v>
      </c>
      <c r="BD70" s="426">
        <f t="shared" si="167"/>
        <v>-55292</v>
      </c>
      <c r="BE70" s="426">
        <f t="shared" ref="BE70" si="168">BD70-BE67+BE68</f>
        <v>-55411</v>
      </c>
      <c r="BF70" s="426">
        <f t="shared" ref="BF70:BJ70" si="169">BE70-BF67+BF68</f>
        <v>-55411</v>
      </c>
      <c r="BG70" s="426">
        <f t="shared" si="169"/>
        <v>-55411</v>
      </c>
      <c r="BH70" s="426">
        <f t="shared" si="169"/>
        <v>-55411</v>
      </c>
      <c r="BI70" s="426">
        <f t="shared" si="169"/>
        <v>-55411</v>
      </c>
      <c r="BJ70" s="189">
        <f t="shared" si="169"/>
        <v>-55411</v>
      </c>
    </row>
    <row r="71" spans="1:62" s="175" customFormat="1" ht="15" hidden="1" customHeight="1">
      <c r="A71" s="178" t="str">
        <f t="shared" si="161"/>
        <v>P552</v>
      </c>
      <c r="B71" s="178" t="str">
        <f t="shared" si="161"/>
        <v>DA61-08425A</v>
      </c>
      <c r="C71" s="178" t="str">
        <f t="shared" si="161"/>
        <v>DA61-08425A</v>
      </c>
      <c r="D71" s="178" t="str">
        <f t="shared" si="161"/>
        <v>CASE-MOTOR FRE;HM12,ABS,LIGHT GRAY,CNTK</v>
      </c>
      <c r="E71" s="178" t="str">
        <f t="shared" si="161"/>
        <v>PC</v>
      </c>
      <c r="F71" s="178" t="str">
        <f t="shared" si="161"/>
        <v>PO</v>
      </c>
      <c r="G71" s="178" t="str">
        <f t="shared" si="161"/>
        <v>DYRY</v>
      </c>
      <c r="H71" s="178" t="str">
        <f t="shared" si="161"/>
        <v>MINH NGUYEN</v>
      </c>
      <c r="I71" s="178">
        <f t="shared" si="161"/>
        <v>100</v>
      </c>
      <c r="J71" s="178" t="str">
        <f t="shared" si="161"/>
        <v>SUB INJECTION</v>
      </c>
      <c r="K71" s="178">
        <f>K70</f>
        <v>0</v>
      </c>
      <c r="L71" s="178" t="str">
        <f t="shared" si="161"/>
        <v>KIMKHOA.PT</v>
      </c>
      <c r="M71" s="179">
        <f t="shared" si="133"/>
        <v>0</v>
      </c>
      <c r="N71" s="179">
        <f t="shared" si="133"/>
        <v>0</v>
      </c>
      <c r="O71" s="179">
        <f t="shared" si="133"/>
        <v>1</v>
      </c>
      <c r="P71" s="462">
        <f t="shared" si="133"/>
        <v>0</v>
      </c>
      <c r="Q71" s="462">
        <f t="shared" si="133"/>
        <v>1748</v>
      </c>
      <c r="R71" s="462">
        <f t="shared" si="148"/>
        <v>3452</v>
      </c>
      <c r="S71" s="462">
        <f t="shared" si="148"/>
        <v>0</v>
      </c>
      <c r="T71" s="462">
        <f t="shared" si="148"/>
        <v>0</v>
      </c>
      <c r="U71" s="461" t="s">
        <v>299</v>
      </c>
      <c r="V71" s="438">
        <f t="shared" ref="V71" si="170">SUM(P67:R67)-S67+T67</f>
        <v>5200</v>
      </c>
      <c r="W71" s="426">
        <f t="shared" ref="W71:BD71" si="171">V71-W67</f>
        <v>5200</v>
      </c>
      <c r="X71" s="426">
        <f t="shared" si="171"/>
        <v>5200</v>
      </c>
      <c r="Y71" s="426">
        <f t="shared" si="171"/>
        <v>5200</v>
      </c>
      <c r="Z71" s="426">
        <f t="shared" si="171"/>
        <v>5200</v>
      </c>
      <c r="AA71" s="426">
        <f t="shared" si="171"/>
        <v>3752</v>
      </c>
      <c r="AB71" s="426">
        <f t="shared" si="171"/>
        <v>2744</v>
      </c>
      <c r="AC71" s="426">
        <f>AB71-AC67</f>
        <v>2744</v>
      </c>
      <c r="AD71" s="426">
        <f t="shared" si="171"/>
        <v>908</v>
      </c>
      <c r="AE71" s="426">
        <f t="shared" si="171"/>
        <v>908</v>
      </c>
      <c r="AF71" s="426">
        <f t="shared" si="171"/>
        <v>908</v>
      </c>
      <c r="AG71" s="426">
        <f t="shared" si="171"/>
        <v>908</v>
      </c>
      <c r="AH71" s="426">
        <f t="shared" si="171"/>
        <v>908</v>
      </c>
      <c r="AI71" s="426">
        <f t="shared" si="171"/>
        <v>908</v>
      </c>
      <c r="AJ71" s="426">
        <f t="shared" si="171"/>
        <v>908</v>
      </c>
      <c r="AK71" s="426">
        <f t="shared" si="171"/>
        <v>-2012</v>
      </c>
      <c r="AL71" s="426">
        <f t="shared" si="171"/>
        <v>-4802</v>
      </c>
      <c r="AM71" s="426">
        <f t="shared" si="171"/>
        <v>-7611</v>
      </c>
      <c r="AN71" s="426">
        <f t="shared" si="171"/>
        <v>-11772</v>
      </c>
      <c r="AO71" s="426">
        <f t="shared" si="171"/>
        <v>-14634</v>
      </c>
      <c r="AP71" s="426">
        <f t="shared" si="171"/>
        <v>-16574</v>
      </c>
      <c r="AQ71" s="426">
        <f t="shared" si="171"/>
        <v>-19335</v>
      </c>
      <c r="AR71" s="426">
        <f t="shared" si="171"/>
        <v>-25516</v>
      </c>
      <c r="AS71" s="426">
        <f t="shared" si="171"/>
        <v>-28054</v>
      </c>
      <c r="AT71" s="426">
        <f t="shared" si="171"/>
        <v>-30796</v>
      </c>
      <c r="AU71" s="426">
        <f t="shared" si="171"/>
        <v>-33453</v>
      </c>
      <c r="AV71" s="426">
        <f t="shared" si="171"/>
        <v>-37377</v>
      </c>
      <c r="AW71" s="426">
        <f t="shared" si="171"/>
        <v>-44191</v>
      </c>
      <c r="AX71" s="426">
        <f t="shared" si="171"/>
        <v>-47892</v>
      </c>
      <c r="AY71" s="426">
        <f t="shared" si="171"/>
        <v>-50295</v>
      </c>
      <c r="AZ71" s="426">
        <f t="shared" si="171"/>
        <v>-54254</v>
      </c>
      <c r="BA71" s="426">
        <f t="shared" si="171"/>
        <v>-54702</v>
      </c>
      <c r="BB71" s="426">
        <f t="shared" si="171"/>
        <v>-54950</v>
      </c>
      <c r="BC71" s="426">
        <f t="shared" si="171"/>
        <v>-55173</v>
      </c>
      <c r="BD71" s="426">
        <f t="shared" si="171"/>
        <v>-55292</v>
      </c>
      <c r="BE71" s="426">
        <f t="shared" ref="BE71" si="172">BD71-BE67</f>
        <v>-55411</v>
      </c>
      <c r="BF71" s="426">
        <f t="shared" ref="BF71:BJ71" si="173">BE71-BF67</f>
        <v>-55411</v>
      </c>
      <c r="BG71" s="426">
        <f t="shared" si="173"/>
        <v>-55411</v>
      </c>
      <c r="BH71" s="426">
        <f t="shared" si="173"/>
        <v>-55411</v>
      </c>
      <c r="BI71" s="426">
        <f t="shared" si="173"/>
        <v>-55411</v>
      </c>
      <c r="BJ71" s="189">
        <f t="shared" si="173"/>
        <v>-55411</v>
      </c>
    </row>
    <row r="72" spans="1:62" s="153" customFormat="1" ht="15" hidden="1" customHeight="1">
      <c r="A72" s="447" t="s">
        <v>150</v>
      </c>
      <c r="B72" s="448" t="s">
        <v>213</v>
      </c>
      <c r="C72" s="448" t="s">
        <v>213</v>
      </c>
      <c r="D72" s="449" t="s">
        <v>312</v>
      </c>
      <c r="E72" s="447" t="s">
        <v>302</v>
      </c>
      <c r="F72" s="450" t="s">
        <v>264</v>
      </c>
      <c r="G72" s="451" t="s">
        <v>294</v>
      </c>
      <c r="H72" s="450" t="s">
        <v>295</v>
      </c>
      <c r="I72" s="450">
        <v>100</v>
      </c>
      <c r="J72" s="450" t="s">
        <v>307</v>
      </c>
      <c r="K72" s="450">
        <v>0</v>
      </c>
      <c r="L72" s="447" t="s">
        <v>1090</v>
      </c>
      <c r="M72" s="452">
        <v>0</v>
      </c>
      <c r="N72" s="452">
        <v>0</v>
      </c>
      <c r="O72" s="452">
        <v>1</v>
      </c>
      <c r="P72" s="453">
        <v>0</v>
      </c>
      <c r="Q72" s="454">
        <v>403</v>
      </c>
      <c r="R72" s="454">
        <v>3057</v>
      </c>
      <c r="S72" s="454">
        <v>0</v>
      </c>
      <c r="T72" s="454">
        <v>0</v>
      </c>
      <c r="U72" s="455" t="s">
        <v>238</v>
      </c>
      <c r="V72" s="437">
        <f>SUM(W72:BD72)</f>
        <v>29689</v>
      </c>
      <c r="W72" s="423">
        <v>0</v>
      </c>
      <c r="X72" s="423">
        <v>0</v>
      </c>
      <c r="Y72" s="423">
        <v>0</v>
      </c>
      <c r="Z72" s="423">
        <v>0</v>
      </c>
      <c r="AA72" s="423">
        <v>200</v>
      </c>
      <c r="AB72" s="423">
        <v>1008</v>
      </c>
      <c r="AC72" s="423">
        <v>0</v>
      </c>
      <c r="AD72" s="423">
        <v>1060</v>
      </c>
      <c r="AE72" s="423">
        <v>0</v>
      </c>
      <c r="AF72" s="423">
        <v>0</v>
      </c>
      <c r="AG72" s="423">
        <v>0</v>
      </c>
      <c r="AH72" s="423">
        <v>0</v>
      </c>
      <c r="AI72" s="423">
        <v>0</v>
      </c>
      <c r="AJ72" s="423">
        <v>0</v>
      </c>
      <c r="AK72" s="423">
        <v>1534</v>
      </c>
      <c r="AL72" s="423">
        <v>1336</v>
      </c>
      <c r="AM72" s="423">
        <v>1148</v>
      </c>
      <c r="AN72" s="423">
        <v>2069</v>
      </c>
      <c r="AO72" s="423">
        <v>1323</v>
      </c>
      <c r="AP72" s="423">
        <v>1066</v>
      </c>
      <c r="AQ72" s="423">
        <v>1391</v>
      </c>
      <c r="AR72" s="423">
        <v>2759</v>
      </c>
      <c r="AS72" s="423">
        <v>1567</v>
      </c>
      <c r="AT72" s="423">
        <v>1142</v>
      </c>
      <c r="AU72" s="423">
        <v>1582</v>
      </c>
      <c r="AV72" s="423">
        <v>1991</v>
      </c>
      <c r="AW72" s="423">
        <v>3134</v>
      </c>
      <c r="AX72" s="423">
        <v>1483</v>
      </c>
      <c r="AY72" s="423">
        <v>1239</v>
      </c>
      <c r="AZ72" s="423">
        <v>2129</v>
      </c>
      <c r="BA72" s="423">
        <v>228</v>
      </c>
      <c r="BB72" s="423">
        <v>128</v>
      </c>
      <c r="BC72" s="423">
        <v>103</v>
      </c>
      <c r="BD72" s="423">
        <v>69</v>
      </c>
      <c r="BE72" s="423">
        <v>69</v>
      </c>
      <c r="BF72" s="423">
        <v>0</v>
      </c>
      <c r="BG72" s="423">
        <v>0</v>
      </c>
      <c r="BH72" s="423">
        <v>0</v>
      </c>
      <c r="BI72" s="423">
        <v>0</v>
      </c>
      <c r="BJ72" s="187">
        <v>0</v>
      </c>
    </row>
    <row r="73" spans="1:62" s="175" customFormat="1" ht="15" hidden="1" customHeight="1">
      <c r="A73" s="456" t="str">
        <f t="shared" ref="A73:Q88" si="174">A72</f>
        <v>P552</v>
      </c>
      <c r="B73" s="456" t="str">
        <f t="shared" si="174"/>
        <v>DA61-11356A</v>
      </c>
      <c r="C73" s="456" t="str">
        <f t="shared" si="174"/>
        <v>DA61-11356A</v>
      </c>
      <c r="D73" s="456" t="str">
        <f t="shared" si="174"/>
        <v>GUIDE AIR-REF;RR7000M,HIPS,T1.5,HB,NATUR</v>
      </c>
      <c r="E73" s="456" t="str">
        <f t="shared" si="174"/>
        <v>PC</v>
      </c>
      <c r="F73" s="456" t="str">
        <f t="shared" si="174"/>
        <v>PO</v>
      </c>
      <c r="G73" s="456" t="str">
        <f t="shared" si="174"/>
        <v>DYRY</v>
      </c>
      <c r="H73" s="456" t="str">
        <f t="shared" si="174"/>
        <v>MINH NGUYEN</v>
      </c>
      <c r="I73" s="456">
        <f t="shared" si="174"/>
        <v>100</v>
      </c>
      <c r="J73" s="456" t="str">
        <f t="shared" si="174"/>
        <v>SUB INJECTION</v>
      </c>
      <c r="K73" s="456">
        <f>K72</f>
        <v>0</v>
      </c>
      <c r="L73" s="456" t="str">
        <f t="shared" si="174"/>
        <v>KIMKHOA.PT</v>
      </c>
      <c r="M73" s="457">
        <f t="shared" si="133"/>
        <v>0</v>
      </c>
      <c r="N73" s="457">
        <f t="shared" si="133"/>
        <v>0</v>
      </c>
      <c r="O73" s="457">
        <f t="shared" si="133"/>
        <v>1</v>
      </c>
      <c r="P73" s="458">
        <f t="shared" si="133"/>
        <v>0</v>
      </c>
      <c r="Q73" s="458">
        <f t="shared" si="133"/>
        <v>403</v>
      </c>
      <c r="R73" s="458">
        <f t="shared" si="148"/>
        <v>3057</v>
      </c>
      <c r="S73" s="458">
        <f t="shared" si="148"/>
        <v>0</v>
      </c>
      <c r="T73" s="458">
        <f t="shared" si="148"/>
        <v>0</v>
      </c>
      <c r="U73" s="459" t="s">
        <v>296</v>
      </c>
      <c r="V73" s="438"/>
      <c r="W73" s="424"/>
      <c r="X73" s="424"/>
      <c r="Y73" s="424"/>
      <c r="Z73" s="424"/>
      <c r="AA73" s="424"/>
      <c r="AB73" s="424"/>
      <c r="AC73" s="424"/>
      <c r="AD73" s="424"/>
      <c r="AE73" s="424"/>
      <c r="AF73" s="424"/>
      <c r="AG73" s="424"/>
      <c r="AH73" s="424"/>
      <c r="AI73" s="424"/>
      <c r="AJ73" s="424"/>
      <c r="AK73" s="424"/>
      <c r="AL73" s="424"/>
      <c r="AM73" s="424"/>
      <c r="AN73" s="424"/>
      <c r="AO73" s="424"/>
      <c r="AP73" s="424"/>
      <c r="AQ73" s="424"/>
      <c r="AR73" s="424"/>
      <c r="AS73" s="424"/>
      <c r="AT73" s="424"/>
      <c r="AU73" s="424"/>
      <c r="AV73" s="424"/>
      <c r="AW73" s="424"/>
      <c r="AX73" s="424"/>
      <c r="AY73" s="424"/>
      <c r="AZ73" s="424"/>
      <c r="BA73" s="424"/>
      <c r="BB73" s="424"/>
      <c r="BC73" s="424"/>
      <c r="BD73" s="424"/>
      <c r="BE73" s="424"/>
      <c r="BF73" s="424"/>
      <c r="BG73" s="424"/>
      <c r="BH73" s="424"/>
      <c r="BI73" s="424"/>
      <c r="BJ73" s="209"/>
    </row>
    <row r="74" spans="1:62" s="175" customFormat="1" ht="15" hidden="1" customHeight="1">
      <c r="A74" s="176" t="str">
        <f t="shared" si="174"/>
        <v>P552</v>
      </c>
      <c r="B74" s="176" t="str">
        <f t="shared" si="174"/>
        <v>DA61-11356A</v>
      </c>
      <c r="C74" s="176" t="str">
        <f t="shared" si="174"/>
        <v>DA61-11356A</v>
      </c>
      <c r="D74" s="176" t="str">
        <f t="shared" si="174"/>
        <v>GUIDE AIR-REF;RR7000M,HIPS,T1.5,HB,NATUR</v>
      </c>
      <c r="E74" s="176" t="str">
        <f t="shared" si="174"/>
        <v>PC</v>
      </c>
      <c r="F74" s="176" t="str">
        <f t="shared" si="174"/>
        <v>PO</v>
      </c>
      <c r="G74" s="176" t="str">
        <f t="shared" si="174"/>
        <v>DYRY</v>
      </c>
      <c r="H74" s="176" t="str">
        <f t="shared" si="174"/>
        <v>MINH NGUYEN</v>
      </c>
      <c r="I74" s="176">
        <f t="shared" si="174"/>
        <v>100</v>
      </c>
      <c r="J74" s="176" t="str">
        <f t="shared" si="174"/>
        <v>SUB INJECTION</v>
      </c>
      <c r="K74" s="176">
        <f>K73</f>
        <v>0</v>
      </c>
      <c r="L74" s="176" t="str">
        <f t="shared" si="174"/>
        <v>KIMKHOA.PT</v>
      </c>
      <c r="M74" s="177">
        <f t="shared" si="174"/>
        <v>0</v>
      </c>
      <c r="N74" s="177">
        <f t="shared" si="174"/>
        <v>0</v>
      </c>
      <c r="O74" s="177">
        <f t="shared" si="174"/>
        <v>1</v>
      </c>
      <c r="P74" s="460">
        <f t="shared" si="174"/>
        <v>0</v>
      </c>
      <c r="Q74" s="460">
        <f t="shared" si="174"/>
        <v>403</v>
      </c>
      <c r="R74" s="460">
        <f t="shared" si="148"/>
        <v>3057</v>
      </c>
      <c r="S74" s="460">
        <f t="shared" si="148"/>
        <v>0</v>
      </c>
      <c r="T74" s="460">
        <f t="shared" si="148"/>
        <v>0</v>
      </c>
      <c r="U74" s="461" t="s">
        <v>305</v>
      </c>
      <c r="V74" s="438">
        <f t="shared" ref="V74" si="175">SUM(Q72:R72)-S72</f>
        <v>3460</v>
      </c>
      <c r="W74" s="425">
        <f t="shared" ref="W74:BD74" si="176">V74-W72+W73</f>
        <v>3460</v>
      </c>
      <c r="X74" s="425">
        <f t="shared" si="176"/>
        <v>3460</v>
      </c>
      <c r="Y74" s="425">
        <f t="shared" si="176"/>
        <v>3460</v>
      </c>
      <c r="Z74" s="425">
        <f t="shared" si="176"/>
        <v>3460</v>
      </c>
      <c r="AA74" s="425">
        <f t="shared" si="176"/>
        <v>3260</v>
      </c>
      <c r="AB74" s="425">
        <f t="shared" si="176"/>
        <v>2252</v>
      </c>
      <c r="AC74" s="425">
        <f>AB74-AC72+AC73</f>
        <v>2252</v>
      </c>
      <c r="AD74" s="425">
        <f t="shared" si="176"/>
        <v>1192</v>
      </c>
      <c r="AE74" s="425">
        <f t="shared" si="176"/>
        <v>1192</v>
      </c>
      <c r="AF74" s="425">
        <f t="shared" si="176"/>
        <v>1192</v>
      </c>
      <c r="AG74" s="425">
        <f t="shared" si="176"/>
        <v>1192</v>
      </c>
      <c r="AH74" s="425">
        <f t="shared" si="176"/>
        <v>1192</v>
      </c>
      <c r="AI74" s="425">
        <f t="shared" si="176"/>
        <v>1192</v>
      </c>
      <c r="AJ74" s="425">
        <f t="shared" si="176"/>
        <v>1192</v>
      </c>
      <c r="AK74" s="425">
        <f t="shared" si="176"/>
        <v>-342</v>
      </c>
      <c r="AL74" s="425">
        <f t="shared" si="176"/>
        <v>-1678</v>
      </c>
      <c r="AM74" s="425">
        <f t="shared" si="176"/>
        <v>-2826</v>
      </c>
      <c r="AN74" s="425">
        <f t="shared" si="176"/>
        <v>-4895</v>
      </c>
      <c r="AO74" s="425">
        <f t="shared" si="176"/>
        <v>-6218</v>
      </c>
      <c r="AP74" s="425">
        <f t="shared" si="176"/>
        <v>-7284</v>
      </c>
      <c r="AQ74" s="425">
        <f t="shared" si="176"/>
        <v>-8675</v>
      </c>
      <c r="AR74" s="425">
        <f t="shared" si="176"/>
        <v>-11434</v>
      </c>
      <c r="AS74" s="425">
        <f t="shared" si="176"/>
        <v>-13001</v>
      </c>
      <c r="AT74" s="425">
        <f t="shared" si="176"/>
        <v>-14143</v>
      </c>
      <c r="AU74" s="425">
        <f t="shared" si="176"/>
        <v>-15725</v>
      </c>
      <c r="AV74" s="425">
        <f t="shared" si="176"/>
        <v>-17716</v>
      </c>
      <c r="AW74" s="425">
        <f t="shared" si="176"/>
        <v>-20850</v>
      </c>
      <c r="AX74" s="425">
        <f t="shared" si="176"/>
        <v>-22333</v>
      </c>
      <c r="AY74" s="425">
        <f t="shared" si="176"/>
        <v>-23572</v>
      </c>
      <c r="AZ74" s="425">
        <f t="shared" si="176"/>
        <v>-25701</v>
      </c>
      <c r="BA74" s="425">
        <f t="shared" si="176"/>
        <v>-25929</v>
      </c>
      <c r="BB74" s="425">
        <f t="shared" si="176"/>
        <v>-26057</v>
      </c>
      <c r="BC74" s="425">
        <f t="shared" si="176"/>
        <v>-26160</v>
      </c>
      <c r="BD74" s="425">
        <f t="shared" si="176"/>
        <v>-26229</v>
      </c>
      <c r="BE74" s="425">
        <f t="shared" ref="BE74" si="177">BD74-BE72+BE73</f>
        <v>-26298</v>
      </c>
      <c r="BF74" s="425">
        <f t="shared" ref="BF74:BJ74" si="178">BE74-BF72+BF73</f>
        <v>-26298</v>
      </c>
      <c r="BG74" s="425">
        <f t="shared" si="178"/>
        <v>-26298</v>
      </c>
      <c r="BH74" s="425">
        <f t="shared" si="178"/>
        <v>-26298</v>
      </c>
      <c r="BI74" s="425">
        <f t="shared" si="178"/>
        <v>-26298</v>
      </c>
      <c r="BJ74" s="188">
        <f t="shared" si="178"/>
        <v>-26298</v>
      </c>
    </row>
    <row r="75" spans="1:62" s="175" customFormat="1" ht="15" hidden="1" customHeight="1">
      <c r="A75" s="176" t="str">
        <f t="shared" si="174"/>
        <v>P552</v>
      </c>
      <c r="B75" s="176" t="str">
        <f t="shared" si="174"/>
        <v>DA61-11356A</v>
      </c>
      <c r="C75" s="176" t="str">
        <f t="shared" si="174"/>
        <v>DA61-11356A</v>
      </c>
      <c r="D75" s="176" t="str">
        <f t="shared" si="174"/>
        <v>GUIDE AIR-REF;RR7000M,HIPS,T1.5,HB,NATUR</v>
      </c>
      <c r="E75" s="176" t="str">
        <f t="shared" si="174"/>
        <v>PC</v>
      </c>
      <c r="F75" s="176" t="str">
        <f t="shared" si="174"/>
        <v>PO</v>
      </c>
      <c r="G75" s="176" t="str">
        <f t="shared" si="174"/>
        <v>DYRY</v>
      </c>
      <c r="H75" s="176" t="str">
        <f t="shared" si="174"/>
        <v>MINH NGUYEN</v>
      </c>
      <c r="I75" s="176">
        <f t="shared" si="174"/>
        <v>100</v>
      </c>
      <c r="J75" s="176" t="str">
        <f t="shared" si="174"/>
        <v>SUB INJECTION</v>
      </c>
      <c r="K75" s="176">
        <f>K74</f>
        <v>0</v>
      </c>
      <c r="L75" s="176" t="str">
        <f t="shared" si="174"/>
        <v>KIMKHOA.PT</v>
      </c>
      <c r="M75" s="177">
        <f t="shared" si="174"/>
        <v>0</v>
      </c>
      <c r="N75" s="177">
        <f t="shared" si="174"/>
        <v>0</v>
      </c>
      <c r="O75" s="177">
        <f t="shared" si="174"/>
        <v>1</v>
      </c>
      <c r="P75" s="460">
        <f t="shared" si="174"/>
        <v>0</v>
      </c>
      <c r="Q75" s="460">
        <f t="shared" si="174"/>
        <v>403</v>
      </c>
      <c r="R75" s="460">
        <f t="shared" si="148"/>
        <v>3057</v>
      </c>
      <c r="S75" s="460">
        <f t="shared" si="148"/>
        <v>0</v>
      </c>
      <c r="T75" s="460">
        <f t="shared" si="148"/>
        <v>0</v>
      </c>
      <c r="U75" s="461" t="s">
        <v>298</v>
      </c>
      <c r="V75" s="438">
        <f t="shared" ref="V75" si="179">SUM(P72:R72)-S72</f>
        <v>3460</v>
      </c>
      <c r="W75" s="426">
        <f t="shared" ref="W75:BD75" si="180">V75-W72+W73</f>
        <v>3460</v>
      </c>
      <c r="X75" s="426">
        <f t="shared" si="180"/>
        <v>3460</v>
      </c>
      <c r="Y75" s="426">
        <f t="shared" si="180"/>
        <v>3460</v>
      </c>
      <c r="Z75" s="426">
        <f t="shared" si="180"/>
        <v>3460</v>
      </c>
      <c r="AA75" s="426">
        <f t="shared" si="180"/>
        <v>3260</v>
      </c>
      <c r="AB75" s="426">
        <f t="shared" si="180"/>
        <v>2252</v>
      </c>
      <c r="AC75" s="426">
        <f>AB75-AC72+AC73</f>
        <v>2252</v>
      </c>
      <c r="AD75" s="426">
        <f t="shared" si="180"/>
        <v>1192</v>
      </c>
      <c r="AE75" s="426">
        <f t="shared" si="180"/>
        <v>1192</v>
      </c>
      <c r="AF75" s="426">
        <f t="shared" si="180"/>
        <v>1192</v>
      </c>
      <c r="AG75" s="426">
        <f t="shared" si="180"/>
        <v>1192</v>
      </c>
      <c r="AH75" s="426">
        <f t="shared" si="180"/>
        <v>1192</v>
      </c>
      <c r="AI75" s="426">
        <f t="shared" si="180"/>
        <v>1192</v>
      </c>
      <c r="AJ75" s="426">
        <f t="shared" si="180"/>
        <v>1192</v>
      </c>
      <c r="AK75" s="426">
        <f t="shared" si="180"/>
        <v>-342</v>
      </c>
      <c r="AL75" s="426">
        <f t="shared" si="180"/>
        <v>-1678</v>
      </c>
      <c r="AM75" s="426">
        <f t="shared" si="180"/>
        <v>-2826</v>
      </c>
      <c r="AN75" s="426">
        <f t="shared" si="180"/>
        <v>-4895</v>
      </c>
      <c r="AO75" s="426">
        <f t="shared" si="180"/>
        <v>-6218</v>
      </c>
      <c r="AP75" s="426">
        <f t="shared" si="180"/>
        <v>-7284</v>
      </c>
      <c r="AQ75" s="426">
        <f t="shared" si="180"/>
        <v>-8675</v>
      </c>
      <c r="AR75" s="426">
        <f t="shared" si="180"/>
        <v>-11434</v>
      </c>
      <c r="AS75" s="426">
        <f t="shared" si="180"/>
        <v>-13001</v>
      </c>
      <c r="AT75" s="426">
        <f t="shared" si="180"/>
        <v>-14143</v>
      </c>
      <c r="AU75" s="426">
        <f t="shared" si="180"/>
        <v>-15725</v>
      </c>
      <c r="AV75" s="426">
        <f t="shared" si="180"/>
        <v>-17716</v>
      </c>
      <c r="AW75" s="426">
        <f t="shared" si="180"/>
        <v>-20850</v>
      </c>
      <c r="AX75" s="426">
        <f t="shared" si="180"/>
        <v>-22333</v>
      </c>
      <c r="AY75" s="426">
        <f t="shared" si="180"/>
        <v>-23572</v>
      </c>
      <c r="AZ75" s="426">
        <f t="shared" si="180"/>
        <v>-25701</v>
      </c>
      <c r="BA75" s="426">
        <f t="shared" si="180"/>
        <v>-25929</v>
      </c>
      <c r="BB75" s="426">
        <f t="shared" si="180"/>
        <v>-26057</v>
      </c>
      <c r="BC75" s="426">
        <f t="shared" si="180"/>
        <v>-26160</v>
      </c>
      <c r="BD75" s="426">
        <f t="shared" si="180"/>
        <v>-26229</v>
      </c>
      <c r="BE75" s="426">
        <f t="shared" ref="BE75" si="181">BD75-BE72+BE73</f>
        <v>-26298</v>
      </c>
      <c r="BF75" s="426">
        <f t="shared" ref="BF75:BJ75" si="182">BE75-BF72+BF73</f>
        <v>-26298</v>
      </c>
      <c r="BG75" s="426">
        <f t="shared" si="182"/>
        <v>-26298</v>
      </c>
      <c r="BH75" s="426">
        <f t="shared" si="182"/>
        <v>-26298</v>
      </c>
      <c r="BI75" s="426">
        <f t="shared" si="182"/>
        <v>-26298</v>
      </c>
      <c r="BJ75" s="189">
        <f t="shared" si="182"/>
        <v>-26298</v>
      </c>
    </row>
    <row r="76" spans="1:62" s="175" customFormat="1" ht="15" hidden="1" customHeight="1">
      <c r="A76" s="178" t="str">
        <f t="shared" si="174"/>
        <v>P552</v>
      </c>
      <c r="B76" s="178" t="str">
        <f t="shared" si="174"/>
        <v>DA61-11356A</v>
      </c>
      <c r="C76" s="178" t="str">
        <f t="shared" si="174"/>
        <v>DA61-11356A</v>
      </c>
      <c r="D76" s="178" t="str">
        <f t="shared" si="174"/>
        <v>GUIDE AIR-REF;RR7000M,HIPS,T1.5,HB,NATUR</v>
      </c>
      <c r="E76" s="178" t="str">
        <f t="shared" si="174"/>
        <v>PC</v>
      </c>
      <c r="F76" s="178" t="str">
        <f t="shared" si="174"/>
        <v>PO</v>
      </c>
      <c r="G76" s="178" t="str">
        <f t="shared" si="174"/>
        <v>DYRY</v>
      </c>
      <c r="H76" s="178" t="str">
        <f t="shared" si="174"/>
        <v>MINH NGUYEN</v>
      </c>
      <c r="I76" s="178">
        <f t="shared" si="174"/>
        <v>100</v>
      </c>
      <c r="J76" s="178" t="str">
        <f t="shared" si="174"/>
        <v>SUB INJECTION</v>
      </c>
      <c r="K76" s="178">
        <f>K75</f>
        <v>0</v>
      </c>
      <c r="L76" s="178" t="str">
        <f t="shared" si="174"/>
        <v>KIMKHOA.PT</v>
      </c>
      <c r="M76" s="179">
        <f t="shared" si="174"/>
        <v>0</v>
      </c>
      <c r="N76" s="179">
        <f t="shared" si="174"/>
        <v>0</v>
      </c>
      <c r="O76" s="179">
        <f t="shared" si="174"/>
        <v>1</v>
      </c>
      <c r="P76" s="462">
        <f t="shared" si="174"/>
        <v>0</v>
      </c>
      <c r="Q76" s="462">
        <f t="shared" si="174"/>
        <v>403</v>
      </c>
      <c r="R76" s="462">
        <f t="shared" si="148"/>
        <v>3057</v>
      </c>
      <c r="S76" s="462">
        <f t="shared" si="148"/>
        <v>0</v>
      </c>
      <c r="T76" s="462">
        <f t="shared" si="148"/>
        <v>0</v>
      </c>
      <c r="U76" s="461" t="s">
        <v>299</v>
      </c>
      <c r="V76" s="438">
        <f t="shared" ref="V76" si="183">SUM(P72:R72)-S72+T72</f>
        <v>3460</v>
      </c>
      <c r="W76" s="426">
        <f t="shared" ref="W76:BD76" si="184">V76-W72</f>
        <v>3460</v>
      </c>
      <c r="X76" s="426">
        <f t="shared" si="184"/>
        <v>3460</v>
      </c>
      <c r="Y76" s="426">
        <f t="shared" si="184"/>
        <v>3460</v>
      </c>
      <c r="Z76" s="426">
        <f t="shared" si="184"/>
        <v>3460</v>
      </c>
      <c r="AA76" s="426">
        <f t="shared" si="184"/>
        <v>3260</v>
      </c>
      <c r="AB76" s="426">
        <f t="shared" si="184"/>
        <v>2252</v>
      </c>
      <c r="AC76" s="426">
        <f>AB76-AC72</f>
        <v>2252</v>
      </c>
      <c r="AD76" s="426">
        <f t="shared" si="184"/>
        <v>1192</v>
      </c>
      <c r="AE76" s="426">
        <f t="shared" si="184"/>
        <v>1192</v>
      </c>
      <c r="AF76" s="426">
        <f t="shared" si="184"/>
        <v>1192</v>
      </c>
      <c r="AG76" s="426">
        <f t="shared" si="184"/>
        <v>1192</v>
      </c>
      <c r="AH76" s="426">
        <f t="shared" si="184"/>
        <v>1192</v>
      </c>
      <c r="AI76" s="426">
        <f t="shared" si="184"/>
        <v>1192</v>
      </c>
      <c r="AJ76" s="426">
        <f t="shared" si="184"/>
        <v>1192</v>
      </c>
      <c r="AK76" s="426">
        <f t="shared" si="184"/>
        <v>-342</v>
      </c>
      <c r="AL76" s="426">
        <f t="shared" si="184"/>
        <v>-1678</v>
      </c>
      <c r="AM76" s="426">
        <f t="shared" si="184"/>
        <v>-2826</v>
      </c>
      <c r="AN76" s="426">
        <f t="shared" si="184"/>
        <v>-4895</v>
      </c>
      <c r="AO76" s="426">
        <f t="shared" si="184"/>
        <v>-6218</v>
      </c>
      <c r="AP76" s="426">
        <f t="shared" si="184"/>
        <v>-7284</v>
      </c>
      <c r="AQ76" s="426">
        <f t="shared" si="184"/>
        <v>-8675</v>
      </c>
      <c r="AR76" s="426">
        <f t="shared" si="184"/>
        <v>-11434</v>
      </c>
      <c r="AS76" s="426">
        <f t="shared" si="184"/>
        <v>-13001</v>
      </c>
      <c r="AT76" s="426">
        <f t="shared" si="184"/>
        <v>-14143</v>
      </c>
      <c r="AU76" s="426">
        <f t="shared" si="184"/>
        <v>-15725</v>
      </c>
      <c r="AV76" s="426">
        <f t="shared" si="184"/>
        <v>-17716</v>
      </c>
      <c r="AW76" s="426">
        <f t="shared" si="184"/>
        <v>-20850</v>
      </c>
      <c r="AX76" s="426">
        <f t="shared" si="184"/>
        <v>-22333</v>
      </c>
      <c r="AY76" s="426">
        <f t="shared" si="184"/>
        <v>-23572</v>
      </c>
      <c r="AZ76" s="426">
        <f t="shared" si="184"/>
        <v>-25701</v>
      </c>
      <c r="BA76" s="426">
        <f t="shared" si="184"/>
        <v>-25929</v>
      </c>
      <c r="BB76" s="426">
        <f t="shared" si="184"/>
        <v>-26057</v>
      </c>
      <c r="BC76" s="426">
        <f t="shared" si="184"/>
        <v>-26160</v>
      </c>
      <c r="BD76" s="426">
        <f t="shared" si="184"/>
        <v>-26229</v>
      </c>
      <c r="BE76" s="426">
        <f t="shared" ref="BE76" si="185">BD76-BE72</f>
        <v>-26298</v>
      </c>
      <c r="BF76" s="426">
        <f t="shared" ref="BF76:BJ76" si="186">BE76-BF72</f>
        <v>-26298</v>
      </c>
      <c r="BG76" s="426">
        <f t="shared" si="186"/>
        <v>-26298</v>
      </c>
      <c r="BH76" s="426">
        <f t="shared" si="186"/>
        <v>-26298</v>
      </c>
      <c r="BI76" s="426">
        <f t="shared" si="186"/>
        <v>-26298</v>
      </c>
      <c r="BJ76" s="189">
        <f t="shared" si="186"/>
        <v>-26298</v>
      </c>
    </row>
    <row r="77" spans="1:62" s="153" customFormat="1" ht="15" hidden="1" customHeight="1">
      <c r="A77" s="447" t="s">
        <v>150</v>
      </c>
      <c r="B77" s="448" t="s">
        <v>189</v>
      </c>
      <c r="C77" s="448" t="s">
        <v>189</v>
      </c>
      <c r="D77" s="449" t="s">
        <v>313</v>
      </c>
      <c r="E77" s="447" t="s">
        <v>302</v>
      </c>
      <c r="F77" s="450" t="s">
        <v>303</v>
      </c>
      <c r="G77" s="451" t="s">
        <v>294</v>
      </c>
      <c r="H77" s="450" t="s">
        <v>295</v>
      </c>
      <c r="I77" s="450">
        <v>100</v>
      </c>
      <c r="J77" s="450" t="s">
        <v>306</v>
      </c>
      <c r="K77" s="450">
        <v>0</v>
      </c>
      <c r="L77" s="447" t="s">
        <v>1090</v>
      </c>
      <c r="M77" s="452">
        <v>0</v>
      </c>
      <c r="N77" s="452">
        <v>0</v>
      </c>
      <c r="O77" s="452">
        <v>1</v>
      </c>
      <c r="P77" s="453">
        <v>0</v>
      </c>
      <c r="Q77" s="454">
        <v>0</v>
      </c>
      <c r="R77" s="454">
        <v>0</v>
      </c>
      <c r="S77" s="454">
        <v>0</v>
      </c>
      <c r="T77" s="454">
        <v>0</v>
      </c>
      <c r="U77" s="455" t="s">
        <v>238</v>
      </c>
      <c r="V77" s="437">
        <f>SUM(W77:BD77)</f>
        <v>25421</v>
      </c>
      <c r="W77" s="423">
        <v>0</v>
      </c>
      <c r="X77" s="423">
        <v>0</v>
      </c>
      <c r="Y77" s="423">
        <v>0</v>
      </c>
      <c r="Z77" s="423">
        <v>0</v>
      </c>
      <c r="AA77" s="423">
        <v>0</v>
      </c>
      <c r="AB77" s="423">
        <v>0</v>
      </c>
      <c r="AC77" s="423">
        <v>0</v>
      </c>
      <c r="AD77" s="423">
        <v>857</v>
      </c>
      <c r="AE77" s="423">
        <v>794</v>
      </c>
      <c r="AF77" s="423">
        <v>0</v>
      </c>
      <c r="AG77" s="423">
        <v>0</v>
      </c>
      <c r="AH77" s="423">
        <v>0</v>
      </c>
      <c r="AI77" s="423">
        <v>0</v>
      </c>
      <c r="AJ77" s="423">
        <v>0</v>
      </c>
      <c r="AK77" s="423">
        <v>1062</v>
      </c>
      <c r="AL77" s="423">
        <v>1238</v>
      </c>
      <c r="AM77" s="423">
        <v>1516</v>
      </c>
      <c r="AN77" s="423">
        <v>1952</v>
      </c>
      <c r="AO77" s="423">
        <v>945</v>
      </c>
      <c r="AP77" s="423">
        <v>631</v>
      </c>
      <c r="AQ77" s="423">
        <v>1061</v>
      </c>
      <c r="AR77" s="423">
        <v>2930</v>
      </c>
      <c r="AS77" s="423">
        <v>776</v>
      </c>
      <c r="AT77" s="423">
        <v>1189</v>
      </c>
      <c r="AU77" s="423">
        <v>937</v>
      </c>
      <c r="AV77" s="423">
        <v>1532</v>
      </c>
      <c r="AW77" s="423">
        <v>3059</v>
      </c>
      <c r="AX77" s="423">
        <v>1732</v>
      </c>
      <c r="AY77" s="423">
        <v>956</v>
      </c>
      <c r="AZ77" s="423">
        <v>1830</v>
      </c>
      <c r="BA77" s="423">
        <v>220</v>
      </c>
      <c r="BB77" s="423">
        <v>120</v>
      </c>
      <c r="BC77" s="423">
        <v>84</v>
      </c>
      <c r="BD77" s="423">
        <v>0</v>
      </c>
      <c r="BE77" s="423">
        <v>0</v>
      </c>
      <c r="BF77" s="423">
        <v>0</v>
      </c>
      <c r="BG77" s="423">
        <v>0</v>
      </c>
      <c r="BH77" s="423">
        <v>0</v>
      </c>
      <c r="BI77" s="423">
        <v>0</v>
      </c>
      <c r="BJ77" s="187">
        <v>0</v>
      </c>
    </row>
    <row r="78" spans="1:62" s="175" customFormat="1" ht="15" hidden="1" customHeight="1">
      <c r="A78" s="456" t="str">
        <f t="shared" ref="A78:L81" si="187">A77</f>
        <v>P552</v>
      </c>
      <c r="B78" s="456" t="str">
        <f t="shared" si="187"/>
        <v>DA63-08637A</v>
      </c>
      <c r="C78" s="456" t="str">
        <f t="shared" si="187"/>
        <v>DA63-08637A</v>
      </c>
      <c r="D78" s="456" t="str">
        <f t="shared" si="187"/>
        <v>COVER RAIL-LEFT;RR7000M,HIPS,COOL WHITE,</v>
      </c>
      <c r="E78" s="456" t="str">
        <f t="shared" si="187"/>
        <v>PC</v>
      </c>
      <c r="F78" s="456" t="str">
        <f t="shared" si="187"/>
        <v>D2</v>
      </c>
      <c r="G78" s="456" t="str">
        <f t="shared" si="187"/>
        <v>DYRY</v>
      </c>
      <c r="H78" s="456" t="str">
        <f t="shared" si="187"/>
        <v>MINH NGUYEN</v>
      </c>
      <c r="I78" s="456">
        <f t="shared" si="187"/>
        <v>100</v>
      </c>
      <c r="J78" s="456" t="str">
        <f t="shared" si="187"/>
        <v>MAIN LINE</v>
      </c>
      <c r="K78" s="456">
        <f>K77</f>
        <v>0</v>
      </c>
      <c r="L78" s="456" t="str">
        <f t="shared" si="187"/>
        <v>KIMKHOA.PT</v>
      </c>
      <c r="M78" s="457">
        <f t="shared" si="174"/>
        <v>0</v>
      </c>
      <c r="N78" s="457">
        <f t="shared" si="174"/>
        <v>0</v>
      </c>
      <c r="O78" s="457">
        <f t="shared" si="174"/>
        <v>1</v>
      </c>
      <c r="P78" s="458">
        <f t="shared" si="174"/>
        <v>0</v>
      </c>
      <c r="Q78" s="458">
        <f t="shared" si="174"/>
        <v>0</v>
      </c>
      <c r="R78" s="458">
        <f t="shared" si="148"/>
        <v>0</v>
      </c>
      <c r="S78" s="458">
        <f t="shared" si="148"/>
        <v>0</v>
      </c>
      <c r="T78" s="458">
        <f t="shared" si="148"/>
        <v>0</v>
      </c>
      <c r="U78" s="459" t="s">
        <v>296</v>
      </c>
      <c r="V78" s="438"/>
      <c r="W78" s="424"/>
      <c r="X78" s="424"/>
      <c r="Y78" s="424"/>
      <c r="Z78" s="424"/>
      <c r="AA78" s="424"/>
      <c r="AB78" s="424"/>
      <c r="AC78" s="424"/>
      <c r="AD78" s="424"/>
      <c r="AE78" s="424"/>
      <c r="AF78" s="424"/>
      <c r="AG78" s="424"/>
      <c r="AH78" s="424"/>
      <c r="AI78" s="424"/>
      <c r="AJ78" s="424"/>
      <c r="AK78" s="424"/>
      <c r="AL78" s="424"/>
      <c r="AM78" s="424"/>
      <c r="AN78" s="424"/>
      <c r="AO78" s="424"/>
      <c r="AP78" s="424"/>
      <c r="AQ78" s="424"/>
      <c r="AR78" s="424"/>
      <c r="AS78" s="424"/>
      <c r="AT78" s="424"/>
      <c r="AU78" s="424"/>
      <c r="AV78" s="424"/>
      <c r="AW78" s="424"/>
      <c r="AX78" s="424"/>
      <c r="AY78" s="424"/>
      <c r="AZ78" s="424"/>
      <c r="BA78" s="424"/>
      <c r="BB78" s="424"/>
      <c r="BC78" s="424"/>
      <c r="BD78" s="424"/>
      <c r="BE78" s="424"/>
      <c r="BF78" s="424"/>
      <c r="BG78" s="424"/>
      <c r="BH78" s="424"/>
      <c r="BI78" s="424"/>
      <c r="BJ78" s="209"/>
    </row>
    <row r="79" spans="1:62" s="175" customFormat="1" ht="15" hidden="1" customHeight="1">
      <c r="A79" s="176" t="str">
        <f t="shared" si="187"/>
        <v>P552</v>
      </c>
      <c r="B79" s="176" t="str">
        <f t="shared" si="187"/>
        <v>DA63-08637A</v>
      </c>
      <c r="C79" s="176" t="str">
        <f t="shared" si="187"/>
        <v>DA63-08637A</v>
      </c>
      <c r="D79" s="176" t="str">
        <f t="shared" si="187"/>
        <v>COVER RAIL-LEFT;RR7000M,HIPS,COOL WHITE,</v>
      </c>
      <c r="E79" s="176" t="str">
        <f t="shared" si="187"/>
        <v>PC</v>
      </c>
      <c r="F79" s="176" t="str">
        <f t="shared" si="187"/>
        <v>D2</v>
      </c>
      <c r="G79" s="176" t="str">
        <f t="shared" si="187"/>
        <v>DYRY</v>
      </c>
      <c r="H79" s="176" t="str">
        <f t="shared" si="187"/>
        <v>MINH NGUYEN</v>
      </c>
      <c r="I79" s="176">
        <f t="shared" si="187"/>
        <v>100</v>
      </c>
      <c r="J79" s="176" t="str">
        <f t="shared" si="187"/>
        <v>MAIN LINE</v>
      </c>
      <c r="K79" s="176">
        <f>K78</f>
        <v>0</v>
      </c>
      <c r="L79" s="176" t="str">
        <f t="shared" si="187"/>
        <v>KIMKHOA.PT</v>
      </c>
      <c r="M79" s="177">
        <f t="shared" si="174"/>
        <v>0</v>
      </c>
      <c r="N79" s="177">
        <f t="shared" si="174"/>
        <v>0</v>
      </c>
      <c r="O79" s="177">
        <f t="shared" si="174"/>
        <v>1</v>
      </c>
      <c r="P79" s="460">
        <f t="shared" si="174"/>
        <v>0</v>
      </c>
      <c r="Q79" s="460">
        <f t="shared" si="174"/>
        <v>0</v>
      </c>
      <c r="R79" s="460">
        <f t="shared" ref="R79:T91" si="188">R78</f>
        <v>0</v>
      </c>
      <c r="S79" s="460">
        <f t="shared" si="188"/>
        <v>0</v>
      </c>
      <c r="T79" s="460">
        <f t="shared" si="188"/>
        <v>0</v>
      </c>
      <c r="U79" s="461" t="s">
        <v>305</v>
      </c>
      <c r="V79" s="438">
        <f t="shared" ref="V79" si="189">SUM(Q77:R77)-S77</f>
        <v>0</v>
      </c>
      <c r="W79" s="425">
        <f t="shared" ref="W79:BD79" si="190">V79-W77+W78</f>
        <v>0</v>
      </c>
      <c r="X79" s="425">
        <f t="shared" si="190"/>
        <v>0</v>
      </c>
      <c r="Y79" s="425">
        <f t="shared" si="190"/>
        <v>0</v>
      </c>
      <c r="Z79" s="425">
        <f t="shared" si="190"/>
        <v>0</v>
      </c>
      <c r="AA79" s="425">
        <f t="shared" si="190"/>
        <v>0</v>
      </c>
      <c r="AB79" s="425">
        <f t="shared" si="190"/>
        <v>0</v>
      </c>
      <c r="AC79" s="425">
        <f>AB79-AC77+AC78</f>
        <v>0</v>
      </c>
      <c r="AD79" s="425">
        <f t="shared" si="190"/>
        <v>-857</v>
      </c>
      <c r="AE79" s="425">
        <f t="shared" si="190"/>
        <v>-1651</v>
      </c>
      <c r="AF79" s="425">
        <f t="shared" si="190"/>
        <v>-1651</v>
      </c>
      <c r="AG79" s="425">
        <f t="shared" si="190"/>
        <v>-1651</v>
      </c>
      <c r="AH79" s="425">
        <f t="shared" si="190"/>
        <v>-1651</v>
      </c>
      <c r="AI79" s="425">
        <f t="shared" si="190"/>
        <v>-1651</v>
      </c>
      <c r="AJ79" s="425">
        <f t="shared" si="190"/>
        <v>-1651</v>
      </c>
      <c r="AK79" s="425">
        <f t="shared" si="190"/>
        <v>-2713</v>
      </c>
      <c r="AL79" s="425">
        <f t="shared" si="190"/>
        <v>-3951</v>
      </c>
      <c r="AM79" s="425">
        <f t="shared" si="190"/>
        <v>-5467</v>
      </c>
      <c r="AN79" s="425">
        <f t="shared" si="190"/>
        <v>-7419</v>
      </c>
      <c r="AO79" s="425">
        <f t="shared" si="190"/>
        <v>-8364</v>
      </c>
      <c r="AP79" s="425">
        <f t="shared" si="190"/>
        <v>-8995</v>
      </c>
      <c r="AQ79" s="425">
        <f t="shared" si="190"/>
        <v>-10056</v>
      </c>
      <c r="AR79" s="425">
        <f t="shared" si="190"/>
        <v>-12986</v>
      </c>
      <c r="AS79" s="425">
        <f t="shared" si="190"/>
        <v>-13762</v>
      </c>
      <c r="AT79" s="425">
        <f t="shared" si="190"/>
        <v>-14951</v>
      </c>
      <c r="AU79" s="425">
        <f t="shared" si="190"/>
        <v>-15888</v>
      </c>
      <c r="AV79" s="425">
        <f t="shared" si="190"/>
        <v>-17420</v>
      </c>
      <c r="AW79" s="425">
        <f t="shared" si="190"/>
        <v>-20479</v>
      </c>
      <c r="AX79" s="425">
        <f t="shared" si="190"/>
        <v>-22211</v>
      </c>
      <c r="AY79" s="425">
        <f t="shared" si="190"/>
        <v>-23167</v>
      </c>
      <c r="AZ79" s="425">
        <f t="shared" si="190"/>
        <v>-24997</v>
      </c>
      <c r="BA79" s="425">
        <f t="shared" si="190"/>
        <v>-25217</v>
      </c>
      <c r="BB79" s="425">
        <f t="shared" si="190"/>
        <v>-25337</v>
      </c>
      <c r="BC79" s="425">
        <f t="shared" si="190"/>
        <v>-25421</v>
      </c>
      <c r="BD79" s="425">
        <f t="shared" si="190"/>
        <v>-25421</v>
      </c>
      <c r="BE79" s="425">
        <f t="shared" ref="BE79" si="191">BD79-BE77+BE78</f>
        <v>-25421</v>
      </c>
      <c r="BF79" s="425">
        <f t="shared" ref="BF79:BJ79" si="192">BE79-BF77+BF78</f>
        <v>-25421</v>
      </c>
      <c r="BG79" s="425">
        <f t="shared" si="192"/>
        <v>-25421</v>
      </c>
      <c r="BH79" s="425">
        <f t="shared" si="192"/>
        <v>-25421</v>
      </c>
      <c r="BI79" s="425">
        <f t="shared" si="192"/>
        <v>-25421</v>
      </c>
      <c r="BJ79" s="188">
        <f t="shared" si="192"/>
        <v>-25421</v>
      </c>
    </row>
    <row r="80" spans="1:62" s="175" customFormat="1" ht="15" hidden="1" customHeight="1">
      <c r="A80" s="176" t="str">
        <f t="shared" si="187"/>
        <v>P552</v>
      </c>
      <c r="B80" s="176" t="str">
        <f t="shared" si="187"/>
        <v>DA63-08637A</v>
      </c>
      <c r="C80" s="176" t="str">
        <f t="shared" si="187"/>
        <v>DA63-08637A</v>
      </c>
      <c r="D80" s="176" t="str">
        <f t="shared" si="187"/>
        <v>COVER RAIL-LEFT;RR7000M,HIPS,COOL WHITE,</v>
      </c>
      <c r="E80" s="176" t="str">
        <f t="shared" si="187"/>
        <v>PC</v>
      </c>
      <c r="F80" s="176" t="str">
        <f t="shared" si="187"/>
        <v>D2</v>
      </c>
      <c r="G80" s="176" t="str">
        <f t="shared" si="187"/>
        <v>DYRY</v>
      </c>
      <c r="H80" s="176" t="str">
        <f t="shared" si="187"/>
        <v>MINH NGUYEN</v>
      </c>
      <c r="I80" s="176">
        <f t="shared" si="187"/>
        <v>100</v>
      </c>
      <c r="J80" s="176" t="str">
        <f t="shared" si="187"/>
        <v>MAIN LINE</v>
      </c>
      <c r="K80" s="176">
        <f>K79</f>
        <v>0</v>
      </c>
      <c r="L80" s="176" t="str">
        <f t="shared" si="187"/>
        <v>KIMKHOA.PT</v>
      </c>
      <c r="M80" s="177">
        <f t="shared" si="174"/>
        <v>0</v>
      </c>
      <c r="N80" s="177">
        <f t="shared" si="174"/>
        <v>0</v>
      </c>
      <c r="O80" s="177">
        <f t="shared" si="174"/>
        <v>1</v>
      </c>
      <c r="P80" s="460">
        <f t="shared" si="174"/>
        <v>0</v>
      </c>
      <c r="Q80" s="460">
        <f t="shared" si="174"/>
        <v>0</v>
      </c>
      <c r="R80" s="460">
        <f t="shared" si="188"/>
        <v>0</v>
      </c>
      <c r="S80" s="460">
        <f t="shared" si="188"/>
        <v>0</v>
      </c>
      <c r="T80" s="460">
        <f t="shared" si="188"/>
        <v>0</v>
      </c>
      <c r="U80" s="461" t="s">
        <v>298</v>
      </c>
      <c r="V80" s="438">
        <f t="shared" ref="V80" si="193">SUM(P77:R77)-S77</f>
        <v>0</v>
      </c>
      <c r="W80" s="426">
        <f t="shared" ref="W80:BD80" si="194">V80-W77+W78</f>
        <v>0</v>
      </c>
      <c r="X80" s="426">
        <f t="shared" si="194"/>
        <v>0</v>
      </c>
      <c r="Y80" s="426">
        <f t="shared" si="194"/>
        <v>0</v>
      </c>
      <c r="Z80" s="426">
        <f t="shared" si="194"/>
        <v>0</v>
      </c>
      <c r="AA80" s="426">
        <f t="shared" si="194"/>
        <v>0</v>
      </c>
      <c r="AB80" s="426">
        <f t="shared" si="194"/>
        <v>0</v>
      </c>
      <c r="AC80" s="426">
        <f>AB80-AC77+AC78</f>
        <v>0</v>
      </c>
      <c r="AD80" s="426">
        <f t="shared" si="194"/>
        <v>-857</v>
      </c>
      <c r="AE80" s="426">
        <f t="shared" si="194"/>
        <v>-1651</v>
      </c>
      <c r="AF80" s="426">
        <f t="shared" si="194"/>
        <v>-1651</v>
      </c>
      <c r="AG80" s="426">
        <f t="shared" si="194"/>
        <v>-1651</v>
      </c>
      <c r="AH80" s="426">
        <f t="shared" si="194"/>
        <v>-1651</v>
      </c>
      <c r="AI80" s="426">
        <f t="shared" si="194"/>
        <v>-1651</v>
      </c>
      <c r="AJ80" s="426">
        <f t="shared" si="194"/>
        <v>-1651</v>
      </c>
      <c r="AK80" s="426">
        <f t="shared" si="194"/>
        <v>-2713</v>
      </c>
      <c r="AL80" s="426">
        <f t="shared" si="194"/>
        <v>-3951</v>
      </c>
      <c r="AM80" s="426">
        <f t="shared" si="194"/>
        <v>-5467</v>
      </c>
      <c r="AN80" s="426">
        <f t="shared" si="194"/>
        <v>-7419</v>
      </c>
      <c r="AO80" s="426">
        <f t="shared" si="194"/>
        <v>-8364</v>
      </c>
      <c r="AP80" s="426">
        <f t="shared" si="194"/>
        <v>-8995</v>
      </c>
      <c r="AQ80" s="426">
        <f t="shared" si="194"/>
        <v>-10056</v>
      </c>
      <c r="AR80" s="426">
        <f t="shared" si="194"/>
        <v>-12986</v>
      </c>
      <c r="AS80" s="426">
        <f t="shared" si="194"/>
        <v>-13762</v>
      </c>
      <c r="AT80" s="426">
        <f t="shared" si="194"/>
        <v>-14951</v>
      </c>
      <c r="AU80" s="426">
        <f t="shared" si="194"/>
        <v>-15888</v>
      </c>
      <c r="AV80" s="426">
        <f t="shared" si="194"/>
        <v>-17420</v>
      </c>
      <c r="AW80" s="426">
        <f t="shared" si="194"/>
        <v>-20479</v>
      </c>
      <c r="AX80" s="426">
        <f t="shared" si="194"/>
        <v>-22211</v>
      </c>
      <c r="AY80" s="426">
        <f t="shared" si="194"/>
        <v>-23167</v>
      </c>
      <c r="AZ80" s="426">
        <f t="shared" si="194"/>
        <v>-24997</v>
      </c>
      <c r="BA80" s="426">
        <f t="shared" si="194"/>
        <v>-25217</v>
      </c>
      <c r="BB80" s="426">
        <f t="shared" si="194"/>
        <v>-25337</v>
      </c>
      <c r="BC80" s="426">
        <f t="shared" si="194"/>
        <v>-25421</v>
      </c>
      <c r="BD80" s="426">
        <f t="shared" si="194"/>
        <v>-25421</v>
      </c>
      <c r="BE80" s="426">
        <f t="shared" ref="BE80" si="195">BD80-BE77+BE78</f>
        <v>-25421</v>
      </c>
      <c r="BF80" s="426">
        <f t="shared" ref="BF80:BJ80" si="196">BE80-BF77+BF78</f>
        <v>-25421</v>
      </c>
      <c r="BG80" s="426">
        <f t="shared" si="196"/>
        <v>-25421</v>
      </c>
      <c r="BH80" s="426">
        <f t="shared" si="196"/>
        <v>-25421</v>
      </c>
      <c r="BI80" s="426">
        <f t="shared" si="196"/>
        <v>-25421</v>
      </c>
      <c r="BJ80" s="189">
        <f t="shared" si="196"/>
        <v>-25421</v>
      </c>
    </row>
    <row r="81" spans="1:62" s="175" customFormat="1" ht="15" hidden="1" customHeight="1">
      <c r="A81" s="178" t="str">
        <f t="shared" si="187"/>
        <v>P552</v>
      </c>
      <c r="B81" s="178" t="str">
        <f t="shared" si="187"/>
        <v>DA63-08637A</v>
      </c>
      <c r="C81" s="178" t="str">
        <f t="shared" si="187"/>
        <v>DA63-08637A</v>
      </c>
      <c r="D81" s="178" t="str">
        <f t="shared" si="187"/>
        <v>COVER RAIL-LEFT;RR7000M,HIPS,COOL WHITE,</v>
      </c>
      <c r="E81" s="178" t="str">
        <f t="shared" si="187"/>
        <v>PC</v>
      </c>
      <c r="F81" s="178" t="str">
        <f t="shared" si="187"/>
        <v>D2</v>
      </c>
      <c r="G81" s="178" t="str">
        <f t="shared" si="187"/>
        <v>DYRY</v>
      </c>
      <c r="H81" s="178" t="str">
        <f t="shared" si="187"/>
        <v>MINH NGUYEN</v>
      </c>
      <c r="I81" s="178">
        <f t="shared" si="187"/>
        <v>100</v>
      </c>
      <c r="J81" s="178" t="str">
        <f t="shared" si="187"/>
        <v>MAIN LINE</v>
      </c>
      <c r="K81" s="178">
        <f>K80</f>
        <v>0</v>
      </c>
      <c r="L81" s="178" t="str">
        <f t="shared" si="187"/>
        <v>KIMKHOA.PT</v>
      </c>
      <c r="M81" s="179">
        <f t="shared" si="174"/>
        <v>0</v>
      </c>
      <c r="N81" s="179">
        <f t="shared" si="174"/>
        <v>0</v>
      </c>
      <c r="O81" s="179">
        <f t="shared" si="174"/>
        <v>1</v>
      </c>
      <c r="P81" s="462">
        <f t="shared" si="174"/>
        <v>0</v>
      </c>
      <c r="Q81" s="462">
        <f t="shared" si="174"/>
        <v>0</v>
      </c>
      <c r="R81" s="462">
        <f t="shared" si="188"/>
        <v>0</v>
      </c>
      <c r="S81" s="462">
        <f t="shared" si="188"/>
        <v>0</v>
      </c>
      <c r="T81" s="462">
        <f t="shared" si="188"/>
        <v>0</v>
      </c>
      <c r="U81" s="461" t="s">
        <v>299</v>
      </c>
      <c r="V81" s="438">
        <f t="shared" ref="V81" si="197">SUM(P77:R77)-S77+T77</f>
        <v>0</v>
      </c>
      <c r="W81" s="426">
        <f t="shared" ref="W81:BD81" si="198">V81-W77</f>
        <v>0</v>
      </c>
      <c r="X81" s="426">
        <f t="shared" si="198"/>
        <v>0</v>
      </c>
      <c r="Y81" s="426">
        <f t="shared" si="198"/>
        <v>0</v>
      </c>
      <c r="Z81" s="426">
        <f t="shared" si="198"/>
        <v>0</v>
      </c>
      <c r="AA81" s="426">
        <f t="shared" si="198"/>
        <v>0</v>
      </c>
      <c r="AB81" s="426">
        <f t="shared" si="198"/>
        <v>0</v>
      </c>
      <c r="AC81" s="426">
        <f>AB81-AC77</f>
        <v>0</v>
      </c>
      <c r="AD81" s="426">
        <f t="shared" si="198"/>
        <v>-857</v>
      </c>
      <c r="AE81" s="426">
        <f t="shared" si="198"/>
        <v>-1651</v>
      </c>
      <c r="AF81" s="426">
        <f t="shared" si="198"/>
        <v>-1651</v>
      </c>
      <c r="AG81" s="426">
        <f t="shared" si="198"/>
        <v>-1651</v>
      </c>
      <c r="AH81" s="426">
        <f t="shared" si="198"/>
        <v>-1651</v>
      </c>
      <c r="AI81" s="426">
        <f t="shared" si="198"/>
        <v>-1651</v>
      </c>
      <c r="AJ81" s="426">
        <f t="shared" si="198"/>
        <v>-1651</v>
      </c>
      <c r="AK81" s="426">
        <f t="shared" si="198"/>
        <v>-2713</v>
      </c>
      <c r="AL81" s="426">
        <f t="shared" si="198"/>
        <v>-3951</v>
      </c>
      <c r="AM81" s="426">
        <f t="shared" si="198"/>
        <v>-5467</v>
      </c>
      <c r="AN81" s="426">
        <f t="shared" si="198"/>
        <v>-7419</v>
      </c>
      <c r="AO81" s="426">
        <f t="shared" si="198"/>
        <v>-8364</v>
      </c>
      <c r="AP81" s="426">
        <f t="shared" si="198"/>
        <v>-8995</v>
      </c>
      <c r="AQ81" s="426">
        <f t="shared" si="198"/>
        <v>-10056</v>
      </c>
      <c r="AR81" s="426">
        <f t="shared" si="198"/>
        <v>-12986</v>
      </c>
      <c r="AS81" s="426">
        <f t="shared" si="198"/>
        <v>-13762</v>
      </c>
      <c r="AT81" s="426">
        <f t="shared" si="198"/>
        <v>-14951</v>
      </c>
      <c r="AU81" s="426">
        <f t="shared" si="198"/>
        <v>-15888</v>
      </c>
      <c r="AV81" s="426">
        <f t="shared" si="198"/>
        <v>-17420</v>
      </c>
      <c r="AW81" s="426">
        <f t="shared" si="198"/>
        <v>-20479</v>
      </c>
      <c r="AX81" s="426">
        <f t="shared" si="198"/>
        <v>-22211</v>
      </c>
      <c r="AY81" s="426">
        <f t="shared" si="198"/>
        <v>-23167</v>
      </c>
      <c r="AZ81" s="426">
        <f t="shared" si="198"/>
        <v>-24997</v>
      </c>
      <c r="BA81" s="426">
        <f t="shared" si="198"/>
        <v>-25217</v>
      </c>
      <c r="BB81" s="426">
        <f t="shared" si="198"/>
        <v>-25337</v>
      </c>
      <c r="BC81" s="426">
        <f t="shared" si="198"/>
        <v>-25421</v>
      </c>
      <c r="BD81" s="426">
        <f t="shared" si="198"/>
        <v>-25421</v>
      </c>
      <c r="BE81" s="426">
        <f t="shared" ref="BE81" si="199">BD81-BE77</f>
        <v>-25421</v>
      </c>
      <c r="BF81" s="426">
        <f t="shared" ref="BF81:BJ81" si="200">BE81-BF77</f>
        <v>-25421</v>
      </c>
      <c r="BG81" s="426">
        <f t="shared" si="200"/>
        <v>-25421</v>
      </c>
      <c r="BH81" s="426">
        <f t="shared" si="200"/>
        <v>-25421</v>
      </c>
      <c r="BI81" s="426">
        <f t="shared" si="200"/>
        <v>-25421</v>
      </c>
      <c r="BJ81" s="189">
        <f t="shared" si="200"/>
        <v>-25421</v>
      </c>
    </row>
    <row r="82" spans="1:62" s="153" customFormat="1" ht="15" hidden="1" customHeight="1">
      <c r="A82" s="447" t="s">
        <v>150</v>
      </c>
      <c r="B82" s="448" t="s">
        <v>190</v>
      </c>
      <c r="C82" s="448" t="s">
        <v>190</v>
      </c>
      <c r="D82" s="449" t="s">
        <v>314</v>
      </c>
      <c r="E82" s="447" t="s">
        <v>302</v>
      </c>
      <c r="F82" s="450" t="s">
        <v>303</v>
      </c>
      <c r="G82" s="451" t="s">
        <v>294</v>
      </c>
      <c r="H82" s="450" t="s">
        <v>295</v>
      </c>
      <c r="I82" s="450">
        <v>100</v>
      </c>
      <c r="J82" s="450" t="s">
        <v>306</v>
      </c>
      <c r="K82" s="450">
        <v>0</v>
      </c>
      <c r="L82" s="447" t="s">
        <v>1090</v>
      </c>
      <c r="M82" s="452">
        <v>0</v>
      </c>
      <c r="N82" s="452">
        <v>0</v>
      </c>
      <c r="O82" s="452">
        <v>1</v>
      </c>
      <c r="P82" s="453">
        <v>0</v>
      </c>
      <c r="Q82" s="454">
        <v>0</v>
      </c>
      <c r="R82" s="454">
        <v>0</v>
      </c>
      <c r="S82" s="454">
        <v>0</v>
      </c>
      <c r="T82" s="454">
        <v>0</v>
      </c>
      <c r="U82" s="455" t="s">
        <v>238</v>
      </c>
      <c r="V82" s="437">
        <f>SUM(W82:BD82)</f>
        <v>25421</v>
      </c>
      <c r="W82" s="423">
        <v>0</v>
      </c>
      <c r="X82" s="423">
        <v>0</v>
      </c>
      <c r="Y82" s="423">
        <v>0</v>
      </c>
      <c r="Z82" s="423">
        <v>0</v>
      </c>
      <c r="AA82" s="423">
        <v>0</v>
      </c>
      <c r="AB82" s="423">
        <v>0</v>
      </c>
      <c r="AC82" s="423">
        <v>0</v>
      </c>
      <c r="AD82" s="423">
        <v>857</v>
      </c>
      <c r="AE82" s="423">
        <v>794</v>
      </c>
      <c r="AF82" s="423">
        <v>0</v>
      </c>
      <c r="AG82" s="423">
        <v>0</v>
      </c>
      <c r="AH82" s="423">
        <v>0</v>
      </c>
      <c r="AI82" s="423">
        <v>0</v>
      </c>
      <c r="AJ82" s="423">
        <v>0</v>
      </c>
      <c r="AK82" s="423">
        <v>1062</v>
      </c>
      <c r="AL82" s="423">
        <v>1238</v>
      </c>
      <c r="AM82" s="423">
        <v>1516</v>
      </c>
      <c r="AN82" s="423">
        <v>1952</v>
      </c>
      <c r="AO82" s="423">
        <v>945</v>
      </c>
      <c r="AP82" s="423">
        <v>631</v>
      </c>
      <c r="AQ82" s="423">
        <v>1061</v>
      </c>
      <c r="AR82" s="423">
        <v>2930</v>
      </c>
      <c r="AS82" s="423">
        <v>776</v>
      </c>
      <c r="AT82" s="423">
        <v>1189</v>
      </c>
      <c r="AU82" s="423">
        <v>937</v>
      </c>
      <c r="AV82" s="423">
        <v>1532</v>
      </c>
      <c r="AW82" s="423">
        <v>3059</v>
      </c>
      <c r="AX82" s="423">
        <v>1732</v>
      </c>
      <c r="AY82" s="423">
        <v>956</v>
      </c>
      <c r="AZ82" s="423">
        <v>1830</v>
      </c>
      <c r="BA82" s="423">
        <v>220</v>
      </c>
      <c r="BB82" s="423">
        <v>120</v>
      </c>
      <c r="BC82" s="423">
        <v>84</v>
      </c>
      <c r="BD82" s="423">
        <v>0</v>
      </c>
      <c r="BE82" s="423">
        <v>0</v>
      </c>
      <c r="BF82" s="423">
        <v>0</v>
      </c>
      <c r="BG82" s="423">
        <v>0</v>
      </c>
      <c r="BH82" s="423">
        <v>0</v>
      </c>
      <c r="BI82" s="423">
        <v>0</v>
      </c>
      <c r="BJ82" s="187">
        <v>0</v>
      </c>
    </row>
    <row r="83" spans="1:62" s="175" customFormat="1" ht="15" hidden="1" customHeight="1">
      <c r="A83" s="456" t="str">
        <f t="shared" ref="A83:L86" si="201">A82</f>
        <v>P552</v>
      </c>
      <c r="B83" s="456" t="str">
        <f t="shared" si="201"/>
        <v>DA63-08639A</v>
      </c>
      <c r="C83" s="456" t="str">
        <f t="shared" si="201"/>
        <v>DA63-08639A</v>
      </c>
      <c r="D83" s="456" t="str">
        <f t="shared" si="201"/>
        <v>COVER RAIL-RIGHT;RR7000M,HIPS,COOL WHITE</v>
      </c>
      <c r="E83" s="456" t="str">
        <f t="shared" si="201"/>
        <v>PC</v>
      </c>
      <c r="F83" s="456" t="str">
        <f t="shared" si="201"/>
        <v>D2</v>
      </c>
      <c r="G83" s="456" t="str">
        <f t="shared" si="201"/>
        <v>DYRY</v>
      </c>
      <c r="H83" s="456" t="str">
        <f t="shared" si="201"/>
        <v>MINH NGUYEN</v>
      </c>
      <c r="I83" s="456">
        <f t="shared" si="201"/>
        <v>100</v>
      </c>
      <c r="J83" s="456" t="str">
        <f t="shared" si="201"/>
        <v>MAIN LINE</v>
      </c>
      <c r="K83" s="456">
        <f>K82</f>
        <v>0</v>
      </c>
      <c r="L83" s="456" t="str">
        <f t="shared" si="201"/>
        <v>KIMKHOA.PT</v>
      </c>
      <c r="M83" s="457">
        <f t="shared" si="174"/>
        <v>0</v>
      </c>
      <c r="N83" s="457">
        <f t="shared" si="174"/>
        <v>0</v>
      </c>
      <c r="O83" s="457">
        <f t="shared" si="174"/>
        <v>1</v>
      </c>
      <c r="P83" s="458">
        <f t="shared" si="174"/>
        <v>0</v>
      </c>
      <c r="Q83" s="458">
        <f t="shared" si="174"/>
        <v>0</v>
      </c>
      <c r="R83" s="458">
        <f t="shared" si="188"/>
        <v>0</v>
      </c>
      <c r="S83" s="458">
        <f t="shared" si="188"/>
        <v>0</v>
      </c>
      <c r="T83" s="458">
        <f t="shared" si="188"/>
        <v>0</v>
      </c>
      <c r="U83" s="459" t="s">
        <v>296</v>
      </c>
      <c r="V83" s="438"/>
      <c r="W83" s="424"/>
      <c r="X83" s="424"/>
      <c r="Y83" s="424"/>
      <c r="Z83" s="424"/>
      <c r="AA83" s="424"/>
      <c r="AB83" s="424"/>
      <c r="AC83" s="424"/>
      <c r="AD83" s="424"/>
      <c r="AE83" s="424"/>
      <c r="AF83" s="424"/>
      <c r="AG83" s="424"/>
      <c r="AH83" s="424"/>
      <c r="AI83" s="424"/>
      <c r="AJ83" s="424"/>
      <c r="AK83" s="424"/>
      <c r="AL83" s="424"/>
      <c r="AM83" s="424"/>
      <c r="AN83" s="424"/>
      <c r="AO83" s="424"/>
      <c r="AP83" s="424"/>
      <c r="AQ83" s="424"/>
      <c r="AR83" s="424"/>
      <c r="AS83" s="424"/>
      <c r="AT83" s="424"/>
      <c r="AU83" s="424"/>
      <c r="AV83" s="424"/>
      <c r="AW83" s="424"/>
      <c r="AX83" s="424"/>
      <c r="AY83" s="424"/>
      <c r="AZ83" s="424"/>
      <c r="BA83" s="424"/>
      <c r="BB83" s="424"/>
      <c r="BC83" s="424"/>
      <c r="BD83" s="424"/>
      <c r="BE83" s="424"/>
      <c r="BF83" s="424"/>
      <c r="BG83" s="424"/>
      <c r="BH83" s="424"/>
      <c r="BI83" s="424"/>
      <c r="BJ83" s="209"/>
    </row>
    <row r="84" spans="1:62" s="175" customFormat="1" ht="15" hidden="1" customHeight="1">
      <c r="A84" s="176" t="str">
        <f t="shared" si="201"/>
        <v>P552</v>
      </c>
      <c r="B84" s="176" t="str">
        <f t="shared" si="201"/>
        <v>DA63-08639A</v>
      </c>
      <c r="C84" s="176" t="str">
        <f t="shared" si="201"/>
        <v>DA63-08639A</v>
      </c>
      <c r="D84" s="176" t="str">
        <f t="shared" si="201"/>
        <v>COVER RAIL-RIGHT;RR7000M,HIPS,COOL WHITE</v>
      </c>
      <c r="E84" s="176" t="str">
        <f t="shared" si="201"/>
        <v>PC</v>
      </c>
      <c r="F84" s="176" t="str">
        <f t="shared" si="201"/>
        <v>D2</v>
      </c>
      <c r="G84" s="176" t="str">
        <f t="shared" si="201"/>
        <v>DYRY</v>
      </c>
      <c r="H84" s="176" t="str">
        <f t="shared" si="201"/>
        <v>MINH NGUYEN</v>
      </c>
      <c r="I84" s="176">
        <f t="shared" si="201"/>
        <v>100</v>
      </c>
      <c r="J84" s="176" t="str">
        <f t="shared" si="201"/>
        <v>MAIN LINE</v>
      </c>
      <c r="K84" s="176">
        <f>K83</f>
        <v>0</v>
      </c>
      <c r="L84" s="176" t="str">
        <f t="shared" si="201"/>
        <v>KIMKHOA.PT</v>
      </c>
      <c r="M84" s="177">
        <f t="shared" si="174"/>
        <v>0</v>
      </c>
      <c r="N84" s="177">
        <f t="shared" si="174"/>
        <v>0</v>
      </c>
      <c r="O84" s="177">
        <f t="shared" si="174"/>
        <v>1</v>
      </c>
      <c r="P84" s="460">
        <f t="shared" si="174"/>
        <v>0</v>
      </c>
      <c r="Q84" s="460">
        <f t="shared" si="174"/>
        <v>0</v>
      </c>
      <c r="R84" s="460">
        <f t="shared" si="188"/>
        <v>0</v>
      </c>
      <c r="S84" s="460">
        <f t="shared" si="188"/>
        <v>0</v>
      </c>
      <c r="T84" s="460">
        <f t="shared" si="188"/>
        <v>0</v>
      </c>
      <c r="U84" s="461" t="s">
        <v>305</v>
      </c>
      <c r="V84" s="438">
        <f t="shared" ref="V84" si="202">SUM(Q82:R82)-S82</f>
        <v>0</v>
      </c>
      <c r="W84" s="425">
        <f t="shared" ref="W84:BD84" si="203">V84-W82+W83</f>
        <v>0</v>
      </c>
      <c r="X84" s="425">
        <f t="shared" si="203"/>
        <v>0</v>
      </c>
      <c r="Y84" s="425">
        <f t="shared" si="203"/>
        <v>0</v>
      </c>
      <c r="Z84" s="425">
        <f t="shared" si="203"/>
        <v>0</v>
      </c>
      <c r="AA84" s="425">
        <f t="shared" si="203"/>
        <v>0</v>
      </c>
      <c r="AB84" s="425">
        <f t="shared" si="203"/>
        <v>0</v>
      </c>
      <c r="AC84" s="425">
        <f>AB84-AC82+AC83</f>
        <v>0</v>
      </c>
      <c r="AD84" s="425">
        <f t="shared" si="203"/>
        <v>-857</v>
      </c>
      <c r="AE84" s="425">
        <f t="shared" si="203"/>
        <v>-1651</v>
      </c>
      <c r="AF84" s="425">
        <f t="shared" si="203"/>
        <v>-1651</v>
      </c>
      <c r="AG84" s="425">
        <f t="shared" si="203"/>
        <v>-1651</v>
      </c>
      <c r="AH84" s="425">
        <f t="shared" si="203"/>
        <v>-1651</v>
      </c>
      <c r="AI84" s="425">
        <f t="shared" si="203"/>
        <v>-1651</v>
      </c>
      <c r="AJ84" s="425">
        <f t="shared" si="203"/>
        <v>-1651</v>
      </c>
      <c r="AK84" s="425">
        <f t="shared" si="203"/>
        <v>-2713</v>
      </c>
      <c r="AL84" s="425">
        <f t="shared" si="203"/>
        <v>-3951</v>
      </c>
      <c r="AM84" s="425">
        <f t="shared" si="203"/>
        <v>-5467</v>
      </c>
      <c r="AN84" s="425">
        <f t="shared" si="203"/>
        <v>-7419</v>
      </c>
      <c r="AO84" s="425">
        <f t="shared" si="203"/>
        <v>-8364</v>
      </c>
      <c r="AP84" s="425">
        <f t="shared" si="203"/>
        <v>-8995</v>
      </c>
      <c r="AQ84" s="425">
        <f t="shared" si="203"/>
        <v>-10056</v>
      </c>
      <c r="AR84" s="425">
        <f t="shared" si="203"/>
        <v>-12986</v>
      </c>
      <c r="AS84" s="425">
        <f t="shared" si="203"/>
        <v>-13762</v>
      </c>
      <c r="AT84" s="425">
        <f t="shared" si="203"/>
        <v>-14951</v>
      </c>
      <c r="AU84" s="425">
        <f t="shared" si="203"/>
        <v>-15888</v>
      </c>
      <c r="AV84" s="425">
        <f t="shared" si="203"/>
        <v>-17420</v>
      </c>
      <c r="AW84" s="425">
        <f t="shared" si="203"/>
        <v>-20479</v>
      </c>
      <c r="AX84" s="425">
        <f t="shared" si="203"/>
        <v>-22211</v>
      </c>
      <c r="AY84" s="425">
        <f t="shared" si="203"/>
        <v>-23167</v>
      </c>
      <c r="AZ84" s="425">
        <f t="shared" si="203"/>
        <v>-24997</v>
      </c>
      <c r="BA84" s="425">
        <f t="shared" si="203"/>
        <v>-25217</v>
      </c>
      <c r="BB84" s="425">
        <f t="shared" si="203"/>
        <v>-25337</v>
      </c>
      <c r="BC84" s="425">
        <f t="shared" si="203"/>
        <v>-25421</v>
      </c>
      <c r="BD84" s="425">
        <f t="shared" si="203"/>
        <v>-25421</v>
      </c>
      <c r="BE84" s="425">
        <f t="shared" ref="BE84" si="204">BD84-BE82+BE83</f>
        <v>-25421</v>
      </c>
      <c r="BF84" s="425">
        <f t="shared" ref="BF84:BJ84" si="205">BE84-BF82+BF83</f>
        <v>-25421</v>
      </c>
      <c r="BG84" s="425">
        <f t="shared" si="205"/>
        <v>-25421</v>
      </c>
      <c r="BH84" s="425">
        <f t="shared" si="205"/>
        <v>-25421</v>
      </c>
      <c r="BI84" s="425">
        <f t="shared" si="205"/>
        <v>-25421</v>
      </c>
      <c r="BJ84" s="188">
        <f t="shared" si="205"/>
        <v>-25421</v>
      </c>
    </row>
    <row r="85" spans="1:62" s="175" customFormat="1" ht="15" hidden="1" customHeight="1">
      <c r="A85" s="176" t="str">
        <f t="shared" si="201"/>
        <v>P552</v>
      </c>
      <c r="B85" s="176" t="str">
        <f t="shared" si="201"/>
        <v>DA63-08639A</v>
      </c>
      <c r="C85" s="176" t="str">
        <f t="shared" si="201"/>
        <v>DA63-08639A</v>
      </c>
      <c r="D85" s="176" t="str">
        <f t="shared" si="201"/>
        <v>COVER RAIL-RIGHT;RR7000M,HIPS,COOL WHITE</v>
      </c>
      <c r="E85" s="176" t="str">
        <f t="shared" si="201"/>
        <v>PC</v>
      </c>
      <c r="F85" s="176" t="str">
        <f t="shared" si="201"/>
        <v>D2</v>
      </c>
      <c r="G85" s="176" t="str">
        <f t="shared" si="201"/>
        <v>DYRY</v>
      </c>
      <c r="H85" s="176" t="str">
        <f t="shared" si="201"/>
        <v>MINH NGUYEN</v>
      </c>
      <c r="I85" s="176">
        <f t="shared" si="201"/>
        <v>100</v>
      </c>
      <c r="J85" s="176" t="str">
        <f t="shared" si="201"/>
        <v>MAIN LINE</v>
      </c>
      <c r="K85" s="176">
        <f>K84</f>
        <v>0</v>
      </c>
      <c r="L85" s="176" t="str">
        <f t="shared" si="201"/>
        <v>KIMKHOA.PT</v>
      </c>
      <c r="M85" s="177">
        <f t="shared" si="174"/>
        <v>0</v>
      </c>
      <c r="N85" s="177">
        <f t="shared" si="174"/>
        <v>0</v>
      </c>
      <c r="O85" s="177">
        <f t="shared" si="174"/>
        <v>1</v>
      </c>
      <c r="P85" s="460">
        <f t="shared" si="174"/>
        <v>0</v>
      </c>
      <c r="Q85" s="460">
        <f t="shared" si="174"/>
        <v>0</v>
      </c>
      <c r="R85" s="460">
        <f t="shared" si="188"/>
        <v>0</v>
      </c>
      <c r="S85" s="460">
        <f t="shared" si="188"/>
        <v>0</v>
      </c>
      <c r="T85" s="460">
        <f t="shared" si="188"/>
        <v>0</v>
      </c>
      <c r="U85" s="461" t="s">
        <v>298</v>
      </c>
      <c r="V85" s="438">
        <f t="shared" ref="V85" si="206">SUM(P82:R82)-S82</f>
        <v>0</v>
      </c>
      <c r="W85" s="426">
        <f t="shared" ref="W85:BD85" si="207">V85-W82+W83</f>
        <v>0</v>
      </c>
      <c r="X85" s="426">
        <f t="shared" si="207"/>
        <v>0</v>
      </c>
      <c r="Y85" s="426">
        <f t="shared" si="207"/>
        <v>0</v>
      </c>
      <c r="Z85" s="426">
        <f t="shared" si="207"/>
        <v>0</v>
      </c>
      <c r="AA85" s="426">
        <f t="shared" si="207"/>
        <v>0</v>
      </c>
      <c r="AB85" s="426">
        <f t="shared" si="207"/>
        <v>0</v>
      </c>
      <c r="AC85" s="426">
        <f>AB85-AC82+AC83</f>
        <v>0</v>
      </c>
      <c r="AD85" s="426">
        <f t="shared" si="207"/>
        <v>-857</v>
      </c>
      <c r="AE85" s="426">
        <f t="shared" si="207"/>
        <v>-1651</v>
      </c>
      <c r="AF85" s="426">
        <f t="shared" si="207"/>
        <v>-1651</v>
      </c>
      <c r="AG85" s="426">
        <f t="shared" si="207"/>
        <v>-1651</v>
      </c>
      <c r="AH85" s="426">
        <f t="shared" si="207"/>
        <v>-1651</v>
      </c>
      <c r="AI85" s="426">
        <f t="shared" si="207"/>
        <v>-1651</v>
      </c>
      <c r="AJ85" s="426">
        <f t="shared" si="207"/>
        <v>-1651</v>
      </c>
      <c r="AK85" s="426">
        <f t="shared" si="207"/>
        <v>-2713</v>
      </c>
      <c r="AL85" s="426">
        <f t="shared" si="207"/>
        <v>-3951</v>
      </c>
      <c r="AM85" s="426">
        <f t="shared" si="207"/>
        <v>-5467</v>
      </c>
      <c r="AN85" s="426">
        <f t="shared" si="207"/>
        <v>-7419</v>
      </c>
      <c r="AO85" s="426">
        <f t="shared" si="207"/>
        <v>-8364</v>
      </c>
      <c r="AP85" s="426">
        <f t="shared" si="207"/>
        <v>-8995</v>
      </c>
      <c r="AQ85" s="426">
        <f t="shared" si="207"/>
        <v>-10056</v>
      </c>
      <c r="AR85" s="426">
        <f t="shared" si="207"/>
        <v>-12986</v>
      </c>
      <c r="AS85" s="426">
        <f t="shared" si="207"/>
        <v>-13762</v>
      </c>
      <c r="AT85" s="426">
        <f t="shared" si="207"/>
        <v>-14951</v>
      </c>
      <c r="AU85" s="426">
        <f t="shared" si="207"/>
        <v>-15888</v>
      </c>
      <c r="AV85" s="426">
        <f t="shared" si="207"/>
        <v>-17420</v>
      </c>
      <c r="AW85" s="426">
        <f t="shared" si="207"/>
        <v>-20479</v>
      </c>
      <c r="AX85" s="426">
        <f t="shared" si="207"/>
        <v>-22211</v>
      </c>
      <c r="AY85" s="426">
        <f t="shared" si="207"/>
        <v>-23167</v>
      </c>
      <c r="AZ85" s="426">
        <f t="shared" si="207"/>
        <v>-24997</v>
      </c>
      <c r="BA85" s="426">
        <f t="shared" si="207"/>
        <v>-25217</v>
      </c>
      <c r="BB85" s="426">
        <f t="shared" si="207"/>
        <v>-25337</v>
      </c>
      <c r="BC85" s="426">
        <f t="shared" si="207"/>
        <v>-25421</v>
      </c>
      <c r="BD85" s="426">
        <f t="shared" si="207"/>
        <v>-25421</v>
      </c>
      <c r="BE85" s="426">
        <f t="shared" ref="BE85" si="208">BD85-BE82+BE83</f>
        <v>-25421</v>
      </c>
      <c r="BF85" s="426">
        <f t="shared" ref="BF85:BJ85" si="209">BE85-BF82+BF83</f>
        <v>-25421</v>
      </c>
      <c r="BG85" s="426">
        <f t="shared" si="209"/>
        <v>-25421</v>
      </c>
      <c r="BH85" s="426">
        <f t="shared" si="209"/>
        <v>-25421</v>
      </c>
      <c r="BI85" s="426">
        <f t="shared" si="209"/>
        <v>-25421</v>
      </c>
      <c r="BJ85" s="189">
        <f t="shared" si="209"/>
        <v>-25421</v>
      </c>
    </row>
    <row r="86" spans="1:62" s="175" customFormat="1" ht="15" hidden="1" customHeight="1">
      <c r="A86" s="178" t="str">
        <f t="shared" si="201"/>
        <v>P552</v>
      </c>
      <c r="B86" s="178" t="str">
        <f t="shared" si="201"/>
        <v>DA63-08639A</v>
      </c>
      <c r="C86" s="178" t="str">
        <f t="shared" si="201"/>
        <v>DA63-08639A</v>
      </c>
      <c r="D86" s="178" t="str">
        <f t="shared" si="201"/>
        <v>COVER RAIL-RIGHT;RR7000M,HIPS,COOL WHITE</v>
      </c>
      <c r="E86" s="178" t="str">
        <f t="shared" si="201"/>
        <v>PC</v>
      </c>
      <c r="F86" s="178" t="str">
        <f t="shared" si="201"/>
        <v>D2</v>
      </c>
      <c r="G86" s="178" t="str">
        <f t="shared" si="201"/>
        <v>DYRY</v>
      </c>
      <c r="H86" s="178" t="str">
        <f t="shared" si="201"/>
        <v>MINH NGUYEN</v>
      </c>
      <c r="I86" s="178">
        <f t="shared" si="201"/>
        <v>100</v>
      </c>
      <c r="J86" s="178" t="str">
        <f t="shared" si="201"/>
        <v>MAIN LINE</v>
      </c>
      <c r="K86" s="178">
        <f>K85</f>
        <v>0</v>
      </c>
      <c r="L86" s="178" t="str">
        <f t="shared" si="201"/>
        <v>KIMKHOA.PT</v>
      </c>
      <c r="M86" s="179">
        <f t="shared" si="174"/>
        <v>0</v>
      </c>
      <c r="N86" s="179">
        <f t="shared" si="174"/>
        <v>0</v>
      </c>
      <c r="O86" s="179">
        <f t="shared" si="174"/>
        <v>1</v>
      </c>
      <c r="P86" s="462">
        <f t="shared" si="174"/>
        <v>0</v>
      </c>
      <c r="Q86" s="462">
        <f t="shared" si="174"/>
        <v>0</v>
      </c>
      <c r="R86" s="462">
        <f t="shared" si="188"/>
        <v>0</v>
      </c>
      <c r="S86" s="462">
        <f t="shared" si="188"/>
        <v>0</v>
      </c>
      <c r="T86" s="462">
        <f t="shared" si="188"/>
        <v>0</v>
      </c>
      <c r="U86" s="461" t="s">
        <v>299</v>
      </c>
      <c r="V86" s="438">
        <f t="shared" ref="V86" si="210">SUM(P82:R82)-S82+T82</f>
        <v>0</v>
      </c>
      <c r="W86" s="426">
        <f t="shared" ref="W86:BD86" si="211">V86-W82</f>
        <v>0</v>
      </c>
      <c r="X86" s="426">
        <f t="shared" si="211"/>
        <v>0</v>
      </c>
      <c r="Y86" s="426">
        <f t="shared" si="211"/>
        <v>0</v>
      </c>
      <c r="Z86" s="426">
        <f t="shared" si="211"/>
        <v>0</v>
      </c>
      <c r="AA86" s="426">
        <f t="shared" si="211"/>
        <v>0</v>
      </c>
      <c r="AB86" s="426">
        <f t="shared" si="211"/>
        <v>0</v>
      </c>
      <c r="AC86" s="426">
        <f>AB86-AC82</f>
        <v>0</v>
      </c>
      <c r="AD86" s="426">
        <f t="shared" si="211"/>
        <v>-857</v>
      </c>
      <c r="AE86" s="426">
        <f t="shared" si="211"/>
        <v>-1651</v>
      </c>
      <c r="AF86" s="426">
        <f t="shared" si="211"/>
        <v>-1651</v>
      </c>
      <c r="AG86" s="426">
        <f t="shared" si="211"/>
        <v>-1651</v>
      </c>
      <c r="AH86" s="426">
        <f t="shared" si="211"/>
        <v>-1651</v>
      </c>
      <c r="AI86" s="426">
        <f t="shared" si="211"/>
        <v>-1651</v>
      </c>
      <c r="AJ86" s="426">
        <f t="shared" si="211"/>
        <v>-1651</v>
      </c>
      <c r="AK86" s="426">
        <f t="shared" si="211"/>
        <v>-2713</v>
      </c>
      <c r="AL86" s="426">
        <f t="shared" si="211"/>
        <v>-3951</v>
      </c>
      <c r="AM86" s="426">
        <f t="shared" si="211"/>
        <v>-5467</v>
      </c>
      <c r="AN86" s="426">
        <f t="shared" si="211"/>
        <v>-7419</v>
      </c>
      <c r="AO86" s="426">
        <f t="shared" si="211"/>
        <v>-8364</v>
      </c>
      <c r="AP86" s="426">
        <f t="shared" si="211"/>
        <v>-8995</v>
      </c>
      <c r="AQ86" s="426">
        <f t="shared" si="211"/>
        <v>-10056</v>
      </c>
      <c r="AR86" s="426">
        <f t="shared" si="211"/>
        <v>-12986</v>
      </c>
      <c r="AS86" s="426">
        <f t="shared" si="211"/>
        <v>-13762</v>
      </c>
      <c r="AT86" s="426">
        <f t="shared" si="211"/>
        <v>-14951</v>
      </c>
      <c r="AU86" s="426">
        <f t="shared" si="211"/>
        <v>-15888</v>
      </c>
      <c r="AV86" s="426">
        <f t="shared" si="211"/>
        <v>-17420</v>
      </c>
      <c r="AW86" s="426">
        <f t="shared" si="211"/>
        <v>-20479</v>
      </c>
      <c r="AX86" s="426">
        <f t="shared" si="211"/>
        <v>-22211</v>
      </c>
      <c r="AY86" s="426">
        <f t="shared" si="211"/>
        <v>-23167</v>
      </c>
      <c r="AZ86" s="426">
        <f t="shared" si="211"/>
        <v>-24997</v>
      </c>
      <c r="BA86" s="426">
        <f t="shared" si="211"/>
        <v>-25217</v>
      </c>
      <c r="BB86" s="426">
        <f t="shared" si="211"/>
        <v>-25337</v>
      </c>
      <c r="BC86" s="426">
        <f t="shared" si="211"/>
        <v>-25421</v>
      </c>
      <c r="BD86" s="426">
        <f t="shared" si="211"/>
        <v>-25421</v>
      </c>
      <c r="BE86" s="426">
        <f t="shared" ref="BE86" si="212">BD86-BE82</f>
        <v>-25421</v>
      </c>
      <c r="BF86" s="426">
        <f t="shared" ref="BF86:BJ86" si="213">BE86-BF82</f>
        <v>-25421</v>
      </c>
      <c r="BG86" s="426">
        <f t="shared" si="213"/>
        <v>-25421</v>
      </c>
      <c r="BH86" s="426">
        <f t="shared" si="213"/>
        <v>-25421</v>
      </c>
      <c r="BI86" s="426">
        <f t="shared" si="213"/>
        <v>-25421</v>
      </c>
      <c r="BJ86" s="189">
        <f t="shared" si="213"/>
        <v>-25421</v>
      </c>
    </row>
    <row r="87" spans="1:62" s="153" customFormat="1" ht="15" hidden="1" customHeight="1">
      <c r="A87" s="447" t="s">
        <v>150</v>
      </c>
      <c r="B87" s="448" t="s">
        <v>117</v>
      </c>
      <c r="C87" s="448" t="s">
        <v>117</v>
      </c>
      <c r="D87" s="449" t="s">
        <v>118</v>
      </c>
      <c r="E87" s="447" t="s">
        <v>302</v>
      </c>
      <c r="F87" s="450" t="s">
        <v>264</v>
      </c>
      <c r="G87" s="451" t="s">
        <v>294</v>
      </c>
      <c r="H87" s="450" t="s">
        <v>295</v>
      </c>
      <c r="I87" s="450">
        <v>100</v>
      </c>
      <c r="J87" s="450" t="s">
        <v>307</v>
      </c>
      <c r="K87" s="450">
        <v>0</v>
      </c>
      <c r="L87" s="447" t="s">
        <v>1090</v>
      </c>
      <c r="M87" s="452">
        <v>0</v>
      </c>
      <c r="N87" s="452">
        <v>0</v>
      </c>
      <c r="O87" s="452">
        <v>1</v>
      </c>
      <c r="P87" s="453">
        <v>0</v>
      </c>
      <c r="Q87" s="454">
        <v>228</v>
      </c>
      <c r="R87" s="454">
        <v>1363</v>
      </c>
      <c r="S87" s="454">
        <v>80</v>
      </c>
      <c r="T87" s="454">
        <v>0</v>
      </c>
      <c r="U87" s="455" t="s">
        <v>238</v>
      </c>
      <c r="V87" s="437">
        <f>SUM(W87:BD87)</f>
        <v>29547</v>
      </c>
      <c r="W87" s="423">
        <v>0</v>
      </c>
      <c r="X87" s="423">
        <v>0</v>
      </c>
      <c r="Y87" s="423">
        <v>0</v>
      </c>
      <c r="Z87" s="423">
        <v>0</v>
      </c>
      <c r="AA87" s="423">
        <v>0</v>
      </c>
      <c r="AB87" s="423">
        <v>0</v>
      </c>
      <c r="AC87" s="423">
        <v>0</v>
      </c>
      <c r="AD87" s="423">
        <v>400</v>
      </c>
      <c r="AE87" s="423">
        <v>368</v>
      </c>
      <c r="AF87" s="423">
        <v>0</v>
      </c>
      <c r="AG87" s="423">
        <v>0</v>
      </c>
      <c r="AH87" s="423">
        <v>0</v>
      </c>
      <c r="AI87" s="423">
        <v>0</v>
      </c>
      <c r="AJ87" s="423">
        <v>0</v>
      </c>
      <c r="AK87" s="423">
        <v>1386</v>
      </c>
      <c r="AL87" s="423">
        <v>1454</v>
      </c>
      <c r="AM87" s="423">
        <v>1661</v>
      </c>
      <c r="AN87" s="423">
        <v>2092</v>
      </c>
      <c r="AO87" s="423">
        <v>1539</v>
      </c>
      <c r="AP87" s="423">
        <v>874</v>
      </c>
      <c r="AQ87" s="423">
        <v>1370</v>
      </c>
      <c r="AR87" s="423">
        <v>3422</v>
      </c>
      <c r="AS87" s="423">
        <v>971</v>
      </c>
      <c r="AT87" s="423">
        <v>1600</v>
      </c>
      <c r="AU87" s="423">
        <v>1075</v>
      </c>
      <c r="AV87" s="423">
        <v>1933</v>
      </c>
      <c r="AW87" s="423">
        <v>3680</v>
      </c>
      <c r="AX87" s="423">
        <v>2218</v>
      </c>
      <c r="AY87" s="423">
        <v>1164</v>
      </c>
      <c r="AZ87" s="423">
        <v>1830</v>
      </c>
      <c r="BA87" s="423">
        <v>220</v>
      </c>
      <c r="BB87" s="423">
        <v>120</v>
      </c>
      <c r="BC87" s="423">
        <v>120</v>
      </c>
      <c r="BD87" s="423">
        <v>50</v>
      </c>
      <c r="BE87" s="423">
        <v>50</v>
      </c>
      <c r="BF87" s="423">
        <v>0</v>
      </c>
      <c r="BG87" s="423">
        <v>0</v>
      </c>
      <c r="BH87" s="423">
        <v>0</v>
      </c>
      <c r="BI87" s="423">
        <v>0</v>
      </c>
      <c r="BJ87" s="187">
        <v>0</v>
      </c>
    </row>
    <row r="88" spans="1:62" s="175" customFormat="1" ht="15" hidden="1" customHeight="1">
      <c r="A88" s="456" t="str">
        <f t="shared" ref="A88:Q91" si="214">A87</f>
        <v>P552</v>
      </c>
      <c r="B88" s="456" t="str">
        <f t="shared" si="214"/>
        <v>DA67-04350A</v>
      </c>
      <c r="C88" s="456" t="str">
        <f t="shared" si="214"/>
        <v>DA67-04350A</v>
      </c>
      <c r="D88" s="456" t="str">
        <f t="shared" si="214"/>
        <v>SHELF-FRE;RR7000M,HIPS,COOL WHITE</v>
      </c>
      <c r="E88" s="456" t="str">
        <f t="shared" si="214"/>
        <v>PC</v>
      </c>
      <c r="F88" s="456" t="str">
        <f t="shared" si="214"/>
        <v>PO</v>
      </c>
      <c r="G88" s="456" t="str">
        <f t="shared" si="214"/>
        <v>DYRY</v>
      </c>
      <c r="H88" s="456" t="str">
        <f t="shared" si="214"/>
        <v>MINH NGUYEN</v>
      </c>
      <c r="I88" s="456">
        <f t="shared" si="214"/>
        <v>100</v>
      </c>
      <c r="J88" s="456" t="str">
        <f t="shared" si="214"/>
        <v>SUB INJECTION</v>
      </c>
      <c r="K88" s="456">
        <f>K87</f>
        <v>0</v>
      </c>
      <c r="L88" s="456" t="str">
        <f t="shared" si="214"/>
        <v>KIMKHOA.PT</v>
      </c>
      <c r="M88" s="457">
        <f t="shared" si="174"/>
        <v>0</v>
      </c>
      <c r="N88" s="457">
        <f t="shared" si="174"/>
        <v>0</v>
      </c>
      <c r="O88" s="457">
        <f t="shared" si="174"/>
        <v>1</v>
      </c>
      <c r="P88" s="458">
        <f t="shared" si="174"/>
        <v>0</v>
      </c>
      <c r="Q88" s="458">
        <f t="shared" si="174"/>
        <v>228</v>
      </c>
      <c r="R88" s="458">
        <f t="shared" si="188"/>
        <v>1363</v>
      </c>
      <c r="S88" s="458">
        <f t="shared" si="188"/>
        <v>80</v>
      </c>
      <c r="T88" s="458">
        <f t="shared" si="188"/>
        <v>0</v>
      </c>
      <c r="U88" s="459" t="s">
        <v>296</v>
      </c>
      <c r="V88" s="438"/>
      <c r="W88" s="424"/>
      <c r="X88" s="424"/>
      <c r="Y88" s="424"/>
      <c r="Z88" s="424"/>
      <c r="AA88" s="424"/>
      <c r="AB88" s="424"/>
      <c r="AC88" s="424"/>
      <c r="AD88" s="424"/>
      <c r="AE88" s="424"/>
      <c r="AF88" s="424"/>
      <c r="AG88" s="424"/>
      <c r="AH88" s="424"/>
      <c r="AI88" s="424"/>
      <c r="AJ88" s="424"/>
      <c r="AK88" s="424"/>
      <c r="AL88" s="424"/>
      <c r="AM88" s="424"/>
      <c r="AN88" s="424"/>
      <c r="AO88" s="424"/>
      <c r="AP88" s="424"/>
      <c r="AQ88" s="424"/>
      <c r="AR88" s="424"/>
      <c r="AS88" s="424"/>
      <c r="AT88" s="424"/>
      <c r="AU88" s="424"/>
      <c r="AV88" s="424"/>
      <c r="AW88" s="424"/>
      <c r="AX88" s="424"/>
      <c r="AY88" s="424"/>
      <c r="AZ88" s="424"/>
      <c r="BA88" s="424"/>
      <c r="BB88" s="424"/>
      <c r="BC88" s="424"/>
      <c r="BD88" s="424"/>
      <c r="BE88" s="424"/>
      <c r="BF88" s="424"/>
      <c r="BG88" s="424"/>
      <c r="BH88" s="424"/>
      <c r="BI88" s="424"/>
      <c r="BJ88" s="209"/>
    </row>
    <row r="89" spans="1:62" s="175" customFormat="1" ht="15" hidden="1" customHeight="1">
      <c r="A89" s="176" t="str">
        <f t="shared" si="214"/>
        <v>P552</v>
      </c>
      <c r="B89" s="176" t="str">
        <f t="shared" si="214"/>
        <v>DA67-04350A</v>
      </c>
      <c r="C89" s="176" t="str">
        <f t="shared" si="214"/>
        <v>DA67-04350A</v>
      </c>
      <c r="D89" s="176" t="str">
        <f t="shared" si="214"/>
        <v>SHELF-FRE;RR7000M,HIPS,COOL WHITE</v>
      </c>
      <c r="E89" s="176" t="str">
        <f t="shared" si="214"/>
        <v>PC</v>
      </c>
      <c r="F89" s="176" t="str">
        <f t="shared" si="214"/>
        <v>PO</v>
      </c>
      <c r="G89" s="176" t="str">
        <f t="shared" si="214"/>
        <v>DYRY</v>
      </c>
      <c r="H89" s="176" t="str">
        <f t="shared" si="214"/>
        <v>MINH NGUYEN</v>
      </c>
      <c r="I89" s="176">
        <f t="shared" si="214"/>
        <v>100</v>
      </c>
      <c r="J89" s="176" t="str">
        <f t="shared" si="214"/>
        <v>SUB INJECTION</v>
      </c>
      <c r="K89" s="176">
        <f>K88</f>
        <v>0</v>
      </c>
      <c r="L89" s="176" t="str">
        <f t="shared" si="214"/>
        <v>KIMKHOA.PT</v>
      </c>
      <c r="M89" s="177">
        <f t="shared" si="214"/>
        <v>0</v>
      </c>
      <c r="N89" s="177">
        <f t="shared" si="214"/>
        <v>0</v>
      </c>
      <c r="O89" s="177">
        <f t="shared" si="214"/>
        <v>1</v>
      </c>
      <c r="P89" s="460">
        <f t="shared" si="214"/>
        <v>0</v>
      </c>
      <c r="Q89" s="460">
        <f t="shared" si="214"/>
        <v>228</v>
      </c>
      <c r="R89" s="460">
        <f t="shared" si="188"/>
        <v>1363</v>
      </c>
      <c r="S89" s="460">
        <f t="shared" si="188"/>
        <v>80</v>
      </c>
      <c r="T89" s="460">
        <f t="shared" si="188"/>
        <v>0</v>
      </c>
      <c r="U89" s="461" t="s">
        <v>305</v>
      </c>
      <c r="V89" s="438">
        <f t="shared" ref="V89" si="215">SUM(Q87:R87)-S87</f>
        <v>1511</v>
      </c>
      <c r="W89" s="425">
        <f t="shared" ref="W89:BD89" si="216">V89-W87+W88</f>
        <v>1511</v>
      </c>
      <c r="X89" s="425">
        <f t="shared" si="216"/>
        <v>1511</v>
      </c>
      <c r="Y89" s="425">
        <f t="shared" si="216"/>
        <v>1511</v>
      </c>
      <c r="Z89" s="425">
        <f t="shared" si="216"/>
        <v>1511</v>
      </c>
      <c r="AA89" s="425">
        <f t="shared" si="216"/>
        <v>1511</v>
      </c>
      <c r="AB89" s="425">
        <f t="shared" si="216"/>
        <v>1511</v>
      </c>
      <c r="AC89" s="425">
        <f>AB89-AC87+AC88</f>
        <v>1511</v>
      </c>
      <c r="AD89" s="425">
        <f t="shared" si="216"/>
        <v>1111</v>
      </c>
      <c r="AE89" s="425">
        <f t="shared" si="216"/>
        <v>743</v>
      </c>
      <c r="AF89" s="425">
        <f t="shared" si="216"/>
        <v>743</v>
      </c>
      <c r="AG89" s="425">
        <f t="shared" si="216"/>
        <v>743</v>
      </c>
      <c r="AH89" s="425">
        <f t="shared" si="216"/>
        <v>743</v>
      </c>
      <c r="AI89" s="425">
        <f t="shared" si="216"/>
        <v>743</v>
      </c>
      <c r="AJ89" s="425">
        <f t="shared" si="216"/>
        <v>743</v>
      </c>
      <c r="AK89" s="425">
        <f t="shared" si="216"/>
        <v>-643</v>
      </c>
      <c r="AL89" s="425">
        <f t="shared" si="216"/>
        <v>-2097</v>
      </c>
      <c r="AM89" s="425">
        <f t="shared" si="216"/>
        <v>-3758</v>
      </c>
      <c r="AN89" s="425">
        <f t="shared" si="216"/>
        <v>-5850</v>
      </c>
      <c r="AO89" s="425">
        <f t="shared" si="216"/>
        <v>-7389</v>
      </c>
      <c r="AP89" s="425">
        <f t="shared" si="216"/>
        <v>-8263</v>
      </c>
      <c r="AQ89" s="425">
        <f t="shared" si="216"/>
        <v>-9633</v>
      </c>
      <c r="AR89" s="425">
        <f t="shared" si="216"/>
        <v>-13055</v>
      </c>
      <c r="AS89" s="425">
        <f t="shared" si="216"/>
        <v>-14026</v>
      </c>
      <c r="AT89" s="425">
        <f t="shared" si="216"/>
        <v>-15626</v>
      </c>
      <c r="AU89" s="425">
        <f t="shared" si="216"/>
        <v>-16701</v>
      </c>
      <c r="AV89" s="425">
        <f t="shared" si="216"/>
        <v>-18634</v>
      </c>
      <c r="AW89" s="425">
        <f t="shared" si="216"/>
        <v>-22314</v>
      </c>
      <c r="AX89" s="425">
        <f t="shared" si="216"/>
        <v>-24532</v>
      </c>
      <c r="AY89" s="425">
        <f t="shared" si="216"/>
        <v>-25696</v>
      </c>
      <c r="AZ89" s="425">
        <f t="shared" si="216"/>
        <v>-27526</v>
      </c>
      <c r="BA89" s="425">
        <f t="shared" si="216"/>
        <v>-27746</v>
      </c>
      <c r="BB89" s="425">
        <f t="shared" si="216"/>
        <v>-27866</v>
      </c>
      <c r="BC89" s="425">
        <f t="shared" si="216"/>
        <v>-27986</v>
      </c>
      <c r="BD89" s="425">
        <f t="shared" si="216"/>
        <v>-28036</v>
      </c>
      <c r="BE89" s="425">
        <f t="shared" ref="BE89" si="217">BD89-BE87+BE88</f>
        <v>-28086</v>
      </c>
      <c r="BF89" s="425">
        <f t="shared" ref="BF89:BJ89" si="218">BE89-BF87+BF88</f>
        <v>-28086</v>
      </c>
      <c r="BG89" s="425">
        <f t="shared" si="218"/>
        <v>-28086</v>
      </c>
      <c r="BH89" s="425">
        <f t="shared" si="218"/>
        <v>-28086</v>
      </c>
      <c r="BI89" s="425">
        <f t="shared" si="218"/>
        <v>-28086</v>
      </c>
      <c r="BJ89" s="188">
        <f t="shared" si="218"/>
        <v>-28086</v>
      </c>
    </row>
    <row r="90" spans="1:62" s="175" customFormat="1" ht="15" hidden="1" customHeight="1">
      <c r="A90" s="176" t="str">
        <f t="shared" si="214"/>
        <v>P552</v>
      </c>
      <c r="B90" s="176" t="str">
        <f t="shared" si="214"/>
        <v>DA67-04350A</v>
      </c>
      <c r="C90" s="176" t="str">
        <f t="shared" si="214"/>
        <v>DA67-04350A</v>
      </c>
      <c r="D90" s="176" t="str">
        <f t="shared" si="214"/>
        <v>SHELF-FRE;RR7000M,HIPS,COOL WHITE</v>
      </c>
      <c r="E90" s="176" t="str">
        <f t="shared" si="214"/>
        <v>PC</v>
      </c>
      <c r="F90" s="176" t="str">
        <f t="shared" si="214"/>
        <v>PO</v>
      </c>
      <c r="G90" s="176" t="str">
        <f t="shared" si="214"/>
        <v>DYRY</v>
      </c>
      <c r="H90" s="176" t="str">
        <f t="shared" si="214"/>
        <v>MINH NGUYEN</v>
      </c>
      <c r="I90" s="176">
        <f t="shared" si="214"/>
        <v>100</v>
      </c>
      <c r="J90" s="176" t="str">
        <f t="shared" si="214"/>
        <v>SUB INJECTION</v>
      </c>
      <c r="K90" s="176">
        <f>K89</f>
        <v>0</v>
      </c>
      <c r="L90" s="176" t="str">
        <f t="shared" si="214"/>
        <v>KIMKHOA.PT</v>
      </c>
      <c r="M90" s="177">
        <f t="shared" si="214"/>
        <v>0</v>
      </c>
      <c r="N90" s="177">
        <f t="shared" si="214"/>
        <v>0</v>
      </c>
      <c r="O90" s="177">
        <f t="shared" si="214"/>
        <v>1</v>
      </c>
      <c r="P90" s="460">
        <f t="shared" si="214"/>
        <v>0</v>
      </c>
      <c r="Q90" s="460">
        <f t="shared" si="214"/>
        <v>228</v>
      </c>
      <c r="R90" s="460">
        <f t="shared" si="188"/>
        <v>1363</v>
      </c>
      <c r="S90" s="460">
        <f t="shared" si="188"/>
        <v>80</v>
      </c>
      <c r="T90" s="460">
        <f t="shared" si="188"/>
        <v>0</v>
      </c>
      <c r="U90" s="461" t="s">
        <v>298</v>
      </c>
      <c r="V90" s="438">
        <f t="shared" ref="V90" si="219">SUM(P87:R87)-S87</f>
        <v>1511</v>
      </c>
      <c r="W90" s="426">
        <f t="shared" ref="W90:BD90" si="220">V90-W87+W88</f>
        <v>1511</v>
      </c>
      <c r="X90" s="426">
        <f t="shared" si="220"/>
        <v>1511</v>
      </c>
      <c r="Y90" s="426">
        <f t="shared" si="220"/>
        <v>1511</v>
      </c>
      <c r="Z90" s="426">
        <f t="shared" si="220"/>
        <v>1511</v>
      </c>
      <c r="AA90" s="426">
        <f t="shared" si="220"/>
        <v>1511</v>
      </c>
      <c r="AB90" s="426">
        <f t="shared" si="220"/>
        <v>1511</v>
      </c>
      <c r="AC90" s="426">
        <f>AB90-AC87+AC88</f>
        <v>1511</v>
      </c>
      <c r="AD90" s="426">
        <f t="shared" si="220"/>
        <v>1111</v>
      </c>
      <c r="AE90" s="426">
        <f t="shared" si="220"/>
        <v>743</v>
      </c>
      <c r="AF90" s="426">
        <f t="shared" si="220"/>
        <v>743</v>
      </c>
      <c r="AG90" s="426">
        <f t="shared" si="220"/>
        <v>743</v>
      </c>
      <c r="AH90" s="426">
        <f t="shared" si="220"/>
        <v>743</v>
      </c>
      <c r="AI90" s="426">
        <f t="shared" si="220"/>
        <v>743</v>
      </c>
      <c r="AJ90" s="426">
        <f t="shared" si="220"/>
        <v>743</v>
      </c>
      <c r="AK90" s="426">
        <f t="shared" si="220"/>
        <v>-643</v>
      </c>
      <c r="AL90" s="426">
        <f t="shared" si="220"/>
        <v>-2097</v>
      </c>
      <c r="AM90" s="426">
        <f t="shared" si="220"/>
        <v>-3758</v>
      </c>
      <c r="AN90" s="426">
        <f t="shared" si="220"/>
        <v>-5850</v>
      </c>
      <c r="AO90" s="426">
        <f t="shared" si="220"/>
        <v>-7389</v>
      </c>
      <c r="AP90" s="426">
        <f t="shared" si="220"/>
        <v>-8263</v>
      </c>
      <c r="AQ90" s="426">
        <f t="shared" si="220"/>
        <v>-9633</v>
      </c>
      <c r="AR90" s="426">
        <f t="shared" si="220"/>
        <v>-13055</v>
      </c>
      <c r="AS90" s="426">
        <f t="shared" si="220"/>
        <v>-14026</v>
      </c>
      <c r="AT90" s="426">
        <f t="shared" si="220"/>
        <v>-15626</v>
      </c>
      <c r="AU90" s="426">
        <f t="shared" si="220"/>
        <v>-16701</v>
      </c>
      <c r="AV90" s="426">
        <f t="shared" si="220"/>
        <v>-18634</v>
      </c>
      <c r="AW90" s="426">
        <f t="shared" si="220"/>
        <v>-22314</v>
      </c>
      <c r="AX90" s="426">
        <f t="shared" si="220"/>
        <v>-24532</v>
      </c>
      <c r="AY90" s="426">
        <f t="shared" si="220"/>
        <v>-25696</v>
      </c>
      <c r="AZ90" s="426">
        <f t="shared" si="220"/>
        <v>-27526</v>
      </c>
      <c r="BA90" s="426">
        <f t="shared" si="220"/>
        <v>-27746</v>
      </c>
      <c r="BB90" s="426">
        <f t="shared" si="220"/>
        <v>-27866</v>
      </c>
      <c r="BC90" s="426">
        <f t="shared" si="220"/>
        <v>-27986</v>
      </c>
      <c r="BD90" s="426">
        <f t="shared" si="220"/>
        <v>-28036</v>
      </c>
      <c r="BE90" s="426">
        <f t="shared" ref="BE90" si="221">BD90-BE87+BE88</f>
        <v>-28086</v>
      </c>
      <c r="BF90" s="426">
        <f t="shared" ref="BF90:BJ90" si="222">BE90-BF87+BF88</f>
        <v>-28086</v>
      </c>
      <c r="BG90" s="426">
        <f t="shared" si="222"/>
        <v>-28086</v>
      </c>
      <c r="BH90" s="426">
        <f t="shared" si="222"/>
        <v>-28086</v>
      </c>
      <c r="BI90" s="426">
        <f t="shared" si="222"/>
        <v>-28086</v>
      </c>
      <c r="BJ90" s="189">
        <f t="shared" si="222"/>
        <v>-28086</v>
      </c>
    </row>
    <row r="91" spans="1:62" s="175" customFormat="1" ht="15" hidden="1" customHeight="1">
      <c r="A91" s="178" t="str">
        <f t="shared" si="214"/>
        <v>P552</v>
      </c>
      <c r="B91" s="178" t="str">
        <f t="shared" si="214"/>
        <v>DA67-04350A</v>
      </c>
      <c r="C91" s="178" t="str">
        <f t="shared" si="214"/>
        <v>DA67-04350A</v>
      </c>
      <c r="D91" s="178" t="str">
        <f t="shared" si="214"/>
        <v>SHELF-FRE;RR7000M,HIPS,COOL WHITE</v>
      </c>
      <c r="E91" s="178" t="str">
        <f t="shared" si="214"/>
        <v>PC</v>
      </c>
      <c r="F91" s="178" t="str">
        <f t="shared" si="214"/>
        <v>PO</v>
      </c>
      <c r="G91" s="178" t="str">
        <f t="shared" si="214"/>
        <v>DYRY</v>
      </c>
      <c r="H91" s="178" t="str">
        <f t="shared" si="214"/>
        <v>MINH NGUYEN</v>
      </c>
      <c r="I91" s="178">
        <f t="shared" si="214"/>
        <v>100</v>
      </c>
      <c r="J91" s="178" t="str">
        <f t="shared" si="214"/>
        <v>SUB INJECTION</v>
      </c>
      <c r="K91" s="178">
        <f>K90</f>
        <v>0</v>
      </c>
      <c r="L91" s="178" t="str">
        <f t="shared" si="214"/>
        <v>KIMKHOA.PT</v>
      </c>
      <c r="M91" s="179">
        <f t="shared" si="214"/>
        <v>0</v>
      </c>
      <c r="N91" s="179">
        <f t="shared" si="214"/>
        <v>0</v>
      </c>
      <c r="O91" s="179">
        <f t="shared" si="214"/>
        <v>1</v>
      </c>
      <c r="P91" s="462">
        <f t="shared" si="214"/>
        <v>0</v>
      </c>
      <c r="Q91" s="462">
        <f t="shared" si="214"/>
        <v>228</v>
      </c>
      <c r="R91" s="462">
        <f t="shared" si="188"/>
        <v>1363</v>
      </c>
      <c r="S91" s="462">
        <f t="shared" si="188"/>
        <v>80</v>
      </c>
      <c r="T91" s="462">
        <f t="shared" si="188"/>
        <v>0</v>
      </c>
      <c r="U91" s="461" t="s">
        <v>299</v>
      </c>
      <c r="V91" s="438">
        <f t="shared" ref="V91" si="223">SUM(P87:R87)-S87+T87</f>
        <v>1511</v>
      </c>
      <c r="W91" s="426">
        <f t="shared" ref="W91:BD91" si="224">V91-W87</f>
        <v>1511</v>
      </c>
      <c r="X91" s="426">
        <f t="shared" si="224"/>
        <v>1511</v>
      </c>
      <c r="Y91" s="426">
        <f t="shared" si="224"/>
        <v>1511</v>
      </c>
      <c r="Z91" s="426">
        <f t="shared" si="224"/>
        <v>1511</v>
      </c>
      <c r="AA91" s="426">
        <f t="shared" si="224"/>
        <v>1511</v>
      </c>
      <c r="AB91" s="426">
        <f t="shared" si="224"/>
        <v>1511</v>
      </c>
      <c r="AC91" s="426">
        <f>AB91-AC87</f>
        <v>1511</v>
      </c>
      <c r="AD91" s="426">
        <f t="shared" si="224"/>
        <v>1111</v>
      </c>
      <c r="AE91" s="426">
        <f t="shared" si="224"/>
        <v>743</v>
      </c>
      <c r="AF91" s="426">
        <f t="shared" si="224"/>
        <v>743</v>
      </c>
      <c r="AG91" s="426">
        <f t="shared" si="224"/>
        <v>743</v>
      </c>
      <c r="AH91" s="426">
        <f t="shared" si="224"/>
        <v>743</v>
      </c>
      <c r="AI91" s="426">
        <f t="shared" si="224"/>
        <v>743</v>
      </c>
      <c r="AJ91" s="426">
        <f t="shared" si="224"/>
        <v>743</v>
      </c>
      <c r="AK91" s="426">
        <f t="shared" si="224"/>
        <v>-643</v>
      </c>
      <c r="AL91" s="426">
        <f t="shared" si="224"/>
        <v>-2097</v>
      </c>
      <c r="AM91" s="426">
        <f t="shared" si="224"/>
        <v>-3758</v>
      </c>
      <c r="AN91" s="426">
        <f t="shared" si="224"/>
        <v>-5850</v>
      </c>
      <c r="AO91" s="426">
        <f t="shared" si="224"/>
        <v>-7389</v>
      </c>
      <c r="AP91" s="426">
        <f t="shared" si="224"/>
        <v>-8263</v>
      </c>
      <c r="AQ91" s="426">
        <f t="shared" si="224"/>
        <v>-9633</v>
      </c>
      <c r="AR91" s="426">
        <f t="shared" si="224"/>
        <v>-13055</v>
      </c>
      <c r="AS91" s="426">
        <f t="shared" si="224"/>
        <v>-14026</v>
      </c>
      <c r="AT91" s="426">
        <f t="shared" si="224"/>
        <v>-15626</v>
      </c>
      <c r="AU91" s="426">
        <f t="shared" si="224"/>
        <v>-16701</v>
      </c>
      <c r="AV91" s="426">
        <f t="shared" si="224"/>
        <v>-18634</v>
      </c>
      <c r="AW91" s="426">
        <f t="shared" si="224"/>
        <v>-22314</v>
      </c>
      <c r="AX91" s="426">
        <f t="shared" si="224"/>
        <v>-24532</v>
      </c>
      <c r="AY91" s="426">
        <f t="shared" si="224"/>
        <v>-25696</v>
      </c>
      <c r="AZ91" s="426">
        <f t="shared" si="224"/>
        <v>-27526</v>
      </c>
      <c r="BA91" s="426">
        <f t="shared" si="224"/>
        <v>-27746</v>
      </c>
      <c r="BB91" s="426">
        <f t="shared" si="224"/>
        <v>-27866</v>
      </c>
      <c r="BC91" s="426">
        <f t="shared" si="224"/>
        <v>-27986</v>
      </c>
      <c r="BD91" s="426">
        <f t="shared" si="224"/>
        <v>-28036</v>
      </c>
      <c r="BE91" s="426">
        <f t="shared" ref="BE91" si="225">BD91-BE87</f>
        <v>-28086</v>
      </c>
      <c r="BF91" s="426">
        <f t="shared" ref="BF91:BJ91" si="226">BE91-BF87</f>
        <v>-28086</v>
      </c>
      <c r="BG91" s="426">
        <f t="shared" si="226"/>
        <v>-28086</v>
      </c>
      <c r="BH91" s="426">
        <f t="shared" si="226"/>
        <v>-28086</v>
      </c>
      <c r="BI91" s="426">
        <f t="shared" si="226"/>
        <v>-28086</v>
      </c>
      <c r="BJ91" s="189">
        <f t="shared" si="226"/>
        <v>-28086</v>
      </c>
    </row>
    <row r="92" spans="1:62" s="153" customFormat="1" ht="15" hidden="1" customHeight="1">
      <c r="A92" s="447" t="s">
        <v>150</v>
      </c>
      <c r="B92" s="448" t="s">
        <v>5</v>
      </c>
      <c r="C92" s="448" t="s">
        <v>5</v>
      </c>
      <c r="D92" s="449" t="s">
        <v>24</v>
      </c>
      <c r="E92" s="447" t="s">
        <v>302</v>
      </c>
      <c r="F92" s="450" t="s">
        <v>308</v>
      </c>
      <c r="G92" s="451" t="s">
        <v>294</v>
      </c>
      <c r="H92" s="450" t="s">
        <v>295</v>
      </c>
      <c r="I92" s="450">
        <v>100</v>
      </c>
      <c r="J92" s="450" t="s">
        <v>306</v>
      </c>
      <c r="K92" s="450">
        <v>0</v>
      </c>
      <c r="L92" s="447" t="s">
        <v>1090</v>
      </c>
      <c r="M92" s="452">
        <v>0</v>
      </c>
      <c r="N92" s="452">
        <v>0</v>
      </c>
      <c r="O92" s="452">
        <v>1</v>
      </c>
      <c r="P92" s="453">
        <v>0</v>
      </c>
      <c r="Q92" s="454">
        <v>5</v>
      </c>
      <c r="R92" s="454">
        <v>0</v>
      </c>
      <c r="S92" s="454">
        <v>0</v>
      </c>
      <c r="T92" s="454">
        <v>0</v>
      </c>
      <c r="U92" s="455" t="s">
        <v>238</v>
      </c>
      <c r="V92" s="437">
        <f>SUM(W92:BD92)</f>
        <v>22955</v>
      </c>
      <c r="W92" s="423">
        <v>0</v>
      </c>
      <c r="X92" s="423">
        <v>0</v>
      </c>
      <c r="Y92" s="423">
        <v>0</v>
      </c>
      <c r="Z92" s="423">
        <v>0</v>
      </c>
      <c r="AA92" s="423">
        <v>0</v>
      </c>
      <c r="AB92" s="423">
        <v>0</v>
      </c>
      <c r="AC92" s="423">
        <v>0</v>
      </c>
      <c r="AD92" s="423">
        <v>857</v>
      </c>
      <c r="AE92" s="423">
        <v>794</v>
      </c>
      <c r="AF92" s="423">
        <v>0</v>
      </c>
      <c r="AG92" s="423">
        <v>0</v>
      </c>
      <c r="AH92" s="423">
        <v>0</v>
      </c>
      <c r="AI92" s="423">
        <v>0</v>
      </c>
      <c r="AJ92" s="423">
        <v>0</v>
      </c>
      <c r="AK92" s="423">
        <v>1062</v>
      </c>
      <c r="AL92" s="423">
        <v>1076</v>
      </c>
      <c r="AM92" s="423">
        <v>1210</v>
      </c>
      <c r="AN92" s="423">
        <v>1898</v>
      </c>
      <c r="AO92" s="423">
        <v>945</v>
      </c>
      <c r="AP92" s="423">
        <v>631</v>
      </c>
      <c r="AQ92" s="423">
        <v>953</v>
      </c>
      <c r="AR92" s="423">
        <v>2822</v>
      </c>
      <c r="AS92" s="423">
        <v>776</v>
      </c>
      <c r="AT92" s="423">
        <v>1189</v>
      </c>
      <c r="AU92" s="423">
        <v>883</v>
      </c>
      <c r="AV92" s="423">
        <v>1154</v>
      </c>
      <c r="AW92" s="423">
        <v>2735</v>
      </c>
      <c r="AX92" s="423">
        <v>1408</v>
      </c>
      <c r="AY92" s="423">
        <v>686</v>
      </c>
      <c r="AZ92" s="423">
        <v>1452</v>
      </c>
      <c r="BA92" s="423">
        <v>220</v>
      </c>
      <c r="BB92" s="423">
        <v>120</v>
      </c>
      <c r="BC92" s="423">
        <v>84</v>
      </c>
      <c r="BD92" s="423">
        <v>0</v>
      </c>
      <c r="BE92" s="423">
        <v>0</v>
      </c>
      <c r="BF92" s="423">
        <v>0</v>
      </c>
      <c r="BG92" s="423">
        <v>0</v>
      </c>
      <c r="BH92" s="423">
        <v>0</v>
      </c>
      <c r="BI92" s="423">
        <v>0</v>
      </c>
      <c r="BJ92" s="187">
        <v>0</v>
      </c>
    </row>
    <row r="93" spans="1:62" s="175" customFormat="1" ht="15" hidden="1" customHeight="1">
      <c r="A93" s="456" t="str">
        <f t="shared" ref="A93:T101" si="227">A92</f>
        <v>P552</v>
      </c>
      <c r="B93" s="456" t="str">
        <f t="shared" si="227"/>
        <v>DA97-17502A</v>
      </c>
      <c r="C93" s="456" t="str">
        <f t="shared" si="227"/>
        <v>DA97-17502A</v>
      </c>
      <c r="D93" s="456" t="str">
        <f t="shared" si="227"/>
        <v>ASSY CASE ICE;RR7000M</v>
      </c>
      <c r="E93" s="456" t="str">
        <f t="shared" si="227"/>
        <v>PC</v>
      </c>
      <c r="F93" s="456" t="str">
        <f t="shared" si="227"/>
        <v>D4</v>
      </c>
      <c r="G93" s="456" t="str">
        <f t="shared" si="227"/>
        <v>DYRY</v>
      </c>
      <c r="H93" s="456" t="str">
        <f t="shared" si="227"/>
        <v>MINH NGUYEN</v>
      </c>
      <c r="I93" s="456">
        <f t="shared" si="227"/>
        <v>100</v>
      </c>
      <c r="J93" s="456" t="str">
        <f t="shared" si="227"/>
        <v>MAIN LINE</v>
      </c>
      <c r="K93" s="456">
        <f>K92</f>
        <v>0</v>
      </c>
      <c r="L93" s="456" t="str">
        <f t="shared" si="227"/>
        <v>KIMKHOA.PT</v>
      </c>
      <c r="M93" s="457">
        <f t="shared" si="227"/>
        <v>0</v>
      </c>
      <c r="N93" s="457">
        <f t="shared" si="227"/>
        <v>0</v>
      </c>
      <c r="O93" s="457">
        <f t="shared" si="227"/>
        <v>1</v>
      </c>
      <c r="P93" s="458">
        <f t="shared" si="227"/>
        <v>0</v>
      </c>
      <c r="Q93" s="458">
        <f t="shared" si="227"/>
        <v>5</v>
      </c>
      <c r="R93" s="458">
        <f t="shared" si="227"/>
        <v>0</v>
      </c>
      <c r="S93" s="458">
        <f t="shared" si="227"/>
        <v>0</v>
      </c>
      <c r="T93" s="458">
        <f t="shared" si="227"/>
        <v>0</v>
      </c>
      <c r="U93" s="459" t="s">
        <v>296</v>
      </c>
      <c r="V93" s="438"/>
      <c r="W93" s="424"/>
      <c r="X93" s="424"/>
      <c r="Y93" s="424"/>
      <c r="Z93" s="424"/>
      <c r="AA93" s="424"/>
      <c r="AB93" s="424"/>
      <c r="AC93" s="424"/>
      <c r="AD93" s="424"/>
      <c r="AE93" s="424"/>
      <c r="AF93" s="424"/>
      <c r="AG93" s="424"/>
      <c r="AH93" s="424"/>
      <c r="AI93" s="424"/>
      <c r="AJ93" s="424"/>
      <c r="AK93" s="424"/>
      <c r="AL93" s="424"/>
      <c r="AM93" s="424"/>
      <c r="AN93" s="424"/>
      <c r="AO93" s="424"/>
      <c r="AP93" s="424"/>
      <c r="AQ93" s="424"/>
      <c r="AR93" s="424"/>
      <c r="AS93" s="424"/>
      <c r="AT93" s="424"/>
      <c r="AU93" s="424"/>
      <c r="AV93" s="424"/>
      <c r="AW93" s="424"/>
      <c r="AX93" s="424"/>
      <c r="AY93" s="424"/>
      <c r="AZ93" s="424"/>
      <c r="BA93" s="424"/>
      <c r="BB93" s="424"/>
      <c r="BC93" s="424"/>
      <c r="BD93" s="424"/>
      <c r="BE93" s="424"/>
      <c r="BF93" s="424"/>
      <c r="BG93" s="424"/>
      <c r="BH93" s="424"/>
      <c r="BI93" s="424"/>
      <c r="BJ93" s="209"/>
    </row>
    <row r="94" spans="1:62" s="175" customFormat="1" ht="15" hidden="1" customHeight="1">
      <c r="A94" s="176" t="str">
        <f t="shared" si="227"/>
        <v>P552</v>
      </c>
      <c r="B94" s="176" t="str">
        <f t="shared" si="227"/>
        <v>DA97-17502A</v>
      </c>
      <c r="C94" s="176" t="str">
        <f t="shared" si="227"/>
        <v>DA97-17502A</v>
      </c>
      <c r="D94" s="176" t="str">
        <f t="shared" si="227"/>
        <v>ASSY CASE ICE;RR7000M</v>
      </c>
      <c r="E94" s="176" t="str">
        <f t="shared" si="227"/>
        <v>PC</v>
      </c>
      <c r="F94" s="176" t="str">
        <f t="shared" si="227"/>
        <v>D4</v>
      </c>
      <c r="G94" s="176" t="str">
        <f t="shared" si="227"/>
        <v>DYRY</v>
      </c>
      <c r="H94" s="176" t="str">
        <f t="shared" si="227"/>
        <v>MINH NGUYEN</v>
      </c>
      <c r="I94" s="176">
        <f t="shared" si="227"/>
        <v>100</v>
      </c>
      <c r="J94" s="176" t="str">
        <f t="shared" si="227"/>
        <v>MAIN LINE</v>
      </c>
      <c r="K94" s="176">
        <f>K93</f>
        <v>0</v>
      </c>
      <c r="L94" s="176" t="str">
        <f t="shared" si="227"/>
        <v>KIMKHOA.PT</v>
      </c>
      <c r="M94" s="177">
        <f t="shared" si="227"/>
        <v>0</v>
      </c>
      <c r="N94" s="177">
        <f t="shared" si="227"/>
        <v>0</v>
      </c>
      <c r="O94" s="177">
        <f t="shared" si="227"/>
        <v>1</v>
      </c>
      <c r="P94" s="460">
        <f t="shared" si="227"/>
        <v>0</v>
      </c>
      <c r="Q94" s="460">
        <f t="shared" si="227"/>
        <v>5</v>
      </c>
      <c r="R94" s="460">
        <f t="shared" si="227"/>
        <v>0</v>
      </c>
      <c r="S94" s="460">
        <f t="shared" si="227"/>
        <v>0</v>
      </c>
      <c r="T94" s="460">
        <f t="shared" si="227"/>
        <v>0</v>
      </c>
      <c r="U94" s="461" t="s">
        <v>305</v>
      </c>
      <c r="V94" s="438">
        <f t="shared" ref="V94" si="228">SUM(Q92:R92)-S92</f>
        <v>5</v>
      </c>
      <c r="W94" s="425">
        <f t="shared" ref="W94:BD94" si="229">V94-W92+W93</f>
        <v>5</v>
      </c>
      <c r="X94" s="425">
        <f t="shared" si="229"/>
        <v>5</v>
      </c>
      <c r="Y94" s="425">
        <f t="shared" si="229"/>
        <v>5</v>
      </c>
      <c r="Z94" s="425">
        <f t="shared" si="229"/>
        <v>5</v>
      </c>
      <c r="AA94" s="425">
        <f t="shared" si="229"/>
        <v>5</v>
      </c>
      <c r="AB94" s="425">
        <f t="shared" si="229"/>
        <v>5</v>
      </c>
      <c r="AC94" s="425">
        <f>AB94-AC92+AC93</f>
        <v>5</v>
      </c>
      <c r="AD94" s="425">
        <f t="shared" si="229"/>
        <v>-852</v>
      </c>
      <c r="AE94" s="425">
        <f t="shared" si="229"/>
        <v>-1646</v>
      </c>
      <c r="AF94" s="425">
        <f t="shared" si="229"/>
        <v>-1646</v>
      </c>
      <c r="AG94" s="425">
        <f t="shared" si="229"/>
        <v>-1646</v>
      </c>
      <c r="AH94" s="425">
        <f t="shared" si="229"/>
        <v>-1646</v>
      </c>
      <c r="AI94" s="425">
        <f t="shared" si="229"/>
        <v>-1646</v>
      </c>
      <c r="AJ94" s="425">
        <f t="shared" si="229"/>
        <v>-1646</v>
      </c>
      <c r="AK94" s="425">
        <f t="shared" si="229"/>
        <v>-2708</v>
      </c>
      <c r="AL94" s="425">
        <f t="shared" si="229"/>
        <v>-3784</v>
      </c>
      <c r="AM94" s="425">
        <f t="shared" si="229"/>
        <v>-4994</v>
      </c>
      <c r="AN94" s="425">
        <f t="shared" si="229"/>
        <v>-6892</v>
      </c>
      <c r="AO94" s="425">
        <f t="shared" si="229"/>
        <v>-7837</v>
      </c>
      <c r="AP94" s="425">
        <f t="shared" si="229"/>
        <v>-8468</v>
      </c>
      <c r="AQ94" s="425">
        <f t="shared" si="229"/>
        <v>-9421</v>
      </c>
      <c r="AR94" s="425">
        <f t="shared" si="229"/>
        <v>-12243</v>
      </c>
      <c r="AS94" s="425">
        <f t="shared" si="229"/>
        <v>-13019</v>
      </c>
      <c r="AT94" s="425">
        <f t="shared" si="229"/>
        <v>-14208</v>
      </c>
      <c r="AU94" s="425">
        <f t="shared" si="229"/>
        <v>-15091</v>
      </c>
      <c r="AV94" s="425">
        <f t="shared" si="229"/>
        <v>-16245</v>
      </c>
      <c r="AW94" s="425">
        <f t="shared" si="229"/>
        <v>-18980</v>
      </c>
      <c r="AX94" s="425">
        <f t="shared" si="229"/>
        <v>-20388</v>
      </c>
      <c r="AY94" s="425">
        <f t="shared" si="229"/>
        <v>-21074</v>
      </c>
      <c r="AZ94" s="425">
        <f t="shared" si="229"/>
        <v>-22526</v>
      </c>
      <c r="BA94" s="425">
        <f t="shared" si="229"/>
        <v>-22746</v>
      </c>
      <c r="BB94" s="425">
        <f t="shared" si="229"/>
        <v>-22866</v>
      </c>
      <c r="BC94" s="425">
        <f t="shared" si="229"/>
        <v>-22950</v>
      </c>
      <c r="BD94" s="425">
        <f t="shared" si="229"/>
        <v>-22950</v>
      </c>
      <c r="BE94" s="425">
        <f t="shared" ref="BE94" si="230">BD94-BE92+BE93</f>
        <v>-22950</v>
      </c>
      <c r="BF94" s="425">
        <f t="shared" ref="BF94:BJ94" si="231">BE94-BF92+BF93</f>
        <v>-22950</v>
      </c>
      <c r="BG94" s="425">
        <f t="shared" si="231"/>
        <v>-22950</v>
      </c>
      <c r="BH94" s="425">
        <f t="shared" si="231"/>
        <v>-22950</v>
      </c>
      <c r="BI94" s="425">
        <f t="shared" si="231"/>
        <v>-22950</v>
      </c>
      <c r="BJ94" s="188">
        <f t="shared" si="231"/>
        <v>-22950</v>
      </c>
    </row>
    <row r="95" spans="1:62" s="175" customFormat="1" ht="15" hidden="1" customHeight="1">
      <c r="A95" s="176" t="str">
        <f t="shared" si="227"/>
        <v>P552</v>
      </c>
      <c r="B95" s="176" t="str">
        <f t="shared" si="227"/>
        <v>DA97-17502A</v>
      </c>
      <c r="C95" s="176" t="str">
        <f t="shared" si="227"/>
        <v>DA97-17502A</v>
      </c>
      <c r="D95" s="176" t="str">
        <f t="shared" si="227"/>
        <v>ASSY CASE ICE;RR7000M</v>
      </c>
      <c r="E95" s="176" t="str">
        <f t="shared" si="227"/>
        <v>PC</v>
      </c>
      <c r="F95" s="176" t="str">
        <f t="shared" si="227"/>
        <v>D4</v>
      </c>
      <c r="G95" s="176" t="str">
        <f t="shared" si="227"/>
        <v>DYRY</v>
      </c>
      <c r="H95" s="176" t="str">
        <f t="shared" si="227"/>
        <v>MINH NGUYEN</v>
      </c>
      <c r="I95" s="176">
        <f t="shared" si="227"/>
        <v>100</v>
      </c>
      <c r="J95" s="176" t="str">
        <f t="shared" si="227"/>
        <v>MAIN LINE</v>
      </c>
      <c r="K95" s="176">
        <f>K94</f>
        <v>0</v>
      </c>
      <c r="L95" s="176" t="str">
        <f t="shared" si="227"/>
        <v>KIMKHOA.PT</v>
      </c>
      <c r="M95" s="177">
        <f t="shared" si="227"/>
        <v>0</v>
      </c>
      <c r="N95" s="177">
        <f t="shared" si="227"/>
        <v>0</v>
      </c>
      <c r="O95" s="177">
        <f t="shared" si="227"/>
        <v>1</v>
      </c>
      <c r="P95" s="460">
        <f t="shared" si="227"/>
        <v>0</v>
      </c>
      <c r="Q95" s="460">
        <f t="shared" si="227"/>
        <v>5</v>
      </c>
      <c r="R95" s="460">
        <f t="shared" si="227"/>
        <v>0</v>
      </c>
      <c r="S95" s="460">
        <f t="shared" si="227"/>
        <v>0</v>
      </c>
      <c r="T95" s="460">
        <f t="shared" si="227"/>
        <v>0</v>
      </c>
      <c r="U95" s="461" t="s">
        <v>298</v>
      </c>
      <c r="V95" s="438">
        <f t="shared" ref="V95" si="232">SUM(P92:R92)-S92</f>
        <v>5</v>
      </c>
      <c r="W95" s="426">
        <f t="shared" ref="W95:BD95" si="233">V95-W92+W93</f>
        <v>5</v>
      </c>
      <c r="X95" s="426">
        <f t="shared" si="233"/>
        <v>5</v>
      </c>
      <c r="Y95" s="426">
        <f t="shared" si="233"/>
        <v>5</v>
      </c>
      <c r="Z95" s="426">
        <f t="shared" si="233"/>
        <v>5</v>
      </c>
      <c r="AA95" s="426">
        <f t="shared" si="233"/>
        <v>5</v>
      </c>
      <c r="AB95" s="426">
        <f t="shared" si="233"/>
        <v>5</v>
      </c>
      <c r="AC95" s="426">
        <f>AB95-AC92+AC93</f>
        <v>5</v>
      </c>
      <c r="AD95" s="426">
        <f t="shared" si="233"/>
        <v>-852</v>
      </c>
      <c r="AE95" s="426">
        <f t="shared" si="233"/>
        <v>-1646</v>
      </c>
      <c r="AF95" s="426">
        <f t="shared" si="233"/>
        <v>-1646</v>
      </c>
      <c r="AG95" s="426">
        <f t="shared" si="233"/>
        <v>-1646</v>
      </c>
      <c r="AH95" s="426">
        <f t="shared" si="233"/>
        <v>-1646</v>
      </c>
      <c r="AI95" s="426">
        <f t="shared" si="233"/>
        <v>-1646</v>
      </c>
      <c r="AJ95" s="426">
        <f t="shared" si="233"/>
        <v>-1646</v>
      </c>
      <c r="AK95" s="426">
        <f t="shared" si="233"/>
        <v>-2708</v>
      </c>
      <c r="AL95" s="426">
        <f t="shared" si="233"/>
        <v>-3784</v>
      </c>
      <c r="AM95" s="426">
        <f t="shared" si="233"/>
        <v>-4994</v>
      </c>
      <c r="AN95" s="426">
        <f t="shared" si="233"/>
        <v>-6892</v>
      </c>
      <c r="AO95" s="426">
        <f t="shared" si="233"/>
        <v>-7837</v>
      </c>
      <c r="AP95" s="426">
        <f t="shared" si="233"/>
        <v>-8468</v>
      </c>
      <c r="AQ95" s="426">
        <f t="shared" si="233"/>
        <v>-9421</v>
      </c>
      <c r="AR95" s="426">
        <f t="shared" si="233"/>
        <v>-12243</v>
      </c>
      <c r="AS95" s="426">
        <f t="shared" si="233"/>
        <v>-13019</v>
      </c>
      <c r="AT95" s="426">
        <f t="shared" si="233"/>
        <v>-14208</v>
      </c>
      <c r="AU95" s="426">
        <f t="shared" si="233"/>
        <v>-15091</v>
      </c>
      <c r="AV95" s="426">
        <f t="shared" si="233"/>
        <v>-16245</v>
      </c>
      <c r="AW95" s="426">
        <f t="shared" si="233"/>
        <v>-18980</v>
      </c>
      <c r="AX95" s="426">
        <f t="shared" si="233"/>
        <v>-20388</v>
      </c>
      <c r="AY95" s="426">
        <f t="shared" si="233"/>
        <v>-21074</v>
      </c>
      <c r="AZ95" s="426">
        <f t="shared" si="233"/>
        <v>-22526</v>
      </c>
      <c r="BA95" s="426">
        <f t="shared" si="233"/>
        <v>-22746</v>
      </c>
      <c r="BB95" s="426">
        <f t="shared" si="233"/>
        <v>-22866</v>
      </c>
      <c r="BC95" s="426">
        <f t="shared" si="233"/>
        <v>-22950</v>
      </c>
      <c r="BD95" s="426">
        <f t="shared" si="233"/>
        <v>-22950</v>
      </c>
      <c r="BE95" s="426">
        <f t="shared" ref="BE95" si="234">BD95-BE92+BE93</f>
        <v>-22950</v>
      </c>
      <c r="BF95" s="426">
        <f t="shared" ref="BF95:BJ95" si="235">BE95-BF92+BF93</f>
        <v>-22950</v>
      </c>
      <c r="BG95" s="426">
        <f t="shared" si="235"/>
        <v>-22950</v>
      </c>
      <c r="BH95" s="426">
        <f t="shared" si="235"/>
        <v>-22950</v>
      </c>
      <c r="BI95" s="426">
        <f t="shared" si="235"/>
        <v>-22950</v>
      </c>
      <c r="BJ95" s="189">
        <f t="shared" si="235"/>
        <v>-22950</v>
      </c>
    </row>
    <row r="96" spans="1:62" s="175" customFormat="1" ht="15" hidden="1" customHeight="1">
      <c r="A96" s="178" t="str">
        <f t="shared" si="227"/>
        <v>P552</v>
      </c>
      <c r="B96" s="178" t="str">
        <f t="shared" si="227"/>
        <v>DA97-17502A</v>
      </c>
      <c r="C96" s="178" t="str">
        <f t="shared" si="227"/>
        <v>DA97-17502A</v>
      </c>
      <c r="D96" s="178" t="str">
        <f t="shared" si="227"/>
        <v>ASSY CASE ICE;RR7000M</v>
      </c>
      <c r="E96" s="178" t="str">
        <f t="shared" si="227"/>
        <v>PC</v>
      </c>
      <c r="F96" s="178" t="str">
        <f t="shared" si="227"/>
        <v>D4</v>
      </c>
      <c r="G96" s="178" t="str">
        <f t="shared" si="227"/>
        <v>DYRY</v>
      </c>
      <c r="H96" s="178" t="str">
        <f t="shared" si="227"/>
        <v>MINH NGUYEN</v>
      </c>
      <c r="I96" s="178">
        <f t="shared" si="227"/>
        <v>100</v>
      </c>
      <c r="J96" s="178" t="str">
        <f t="shared" si="227"/>
        <v>MAIN LINE</v>
      </c>
      <c r="K96" s="178">
        <f>K95</f>
        <v>0</v>
      </c>
      <c r="L96" s="178" t="str">
        <f t="shared" si="227"/>
        <v>KIMKHOA.PT</v>
      </c>
      <c r="M96" s="179">
        <f t="shared" si="227"/>
        <v>0</v>
      </c>
      <c r="N96" s="179">
        <f t="shared" si="227"/>
        <v>0</v>
      </c>
      <c r="O96" s="179">
        <f t="shared" si="227"/>
        <v>1</v>
      </c>
      <c r="P96" s="462">
        <f t="shared" si="227"/>
        <v>0</v>
      </c>
      <c r="Q96" s="462">
        <f t="shared" si="227"/>
        <v>5</v>
      </c>
      <c r="R96" s="462">
        <f t="shared" si="227"/>
        <v>0</v>
      </c>
      <c r="S96" s="462">
        <f t="shared" si="227"/>
        <v>0</v>
      </c>
      <c r="T96" s="462">
        <f t="shared" si="227"/>
        <v>0</v>
      </c>
      <c r="U96" s="461" t="s">
        <v>299</v>
      </c>
      <c r="V96" s="438">
        <f t="shared" ref="V96" si="236">SUM(P92:R92)-S92+T92</f>
        <v>5</v>
      </c>
      <c r="W96" s="426">
        <f t="shared" ref="W96:BD96" si="237">V96-W92</f>
        <v>5</v>
      </c>
      <c r="X96" s="426">
        <f t="shared" si="237"/>
        <v>5</v>
      </c>
      <c r="Y96" s="426">
        <f t="shared" si="237"/>
        <v>5</v>
      </c>
      <c r="Z96" s="426">
        <f t="shared" si="237"/>
        <v>5</v>
      </c>
      <c r="AA96" s="426">
        <f t="shared" si="237"/>
        <v>5</v>
      </c>
      <c r="AB96" s="426">
        <f t="shared" si="237"/>
        <v>5</v>
      </c>
      <c r="AC96" s="426">
        <f>AB96-AC92</f>
        <v>5</v>
      </c>
      <c r="AD96" s="426">
        <f t="shared" si="237"/>
        <v>-852</v>
      </c>
      <c r="AE96" s="426">
        <f t="shared" si="237"/>
        <v>-1646</v>
      </c>
      <c r="AF96" s="426">
        <f t="shared" si="237"/>
        <v>-1646</v>
      </c>
      <c r="AG96" s="426">
        <f t="shared" si="237"/>
        <v>-1646</v>
      </c>
      <c r="AH96" s="426">
        <f t="shared" si="237"/>
        <v>-1646</v>
      </c>
      <c r="AI96" s="426">
        <f t="shared" si="237"/>
        <v>-1646</v>
      </c>
      <c r="AJ96" s="426">
        <f t="shared" si="237"/>
        <v>-1646</v>
      </c>
      <c r="AK96" s="426">
        <f t="shared" si="237"/>
        <v>-2708</v>
      </c>
      <c r="AL96" s="426">
        <f t="shared" si="237"/>
        <v>-3784</v>
      </c>
      <c r="AM96" s="426">
        <f t="shared" si="237"/>
        <v>-4994</v>
      </c>
      <c r="AN96" s="426">
        <f t="shared" si="237"/>
        <v>-6892</v>
      </c>
      <c r="AO96" s="426">
        <f t="shared" si="237"/>
        <v>-7837</v>
      </c>
      <c r="AP96" s="426">
        <f t="shared" si="237"/>
        <v>-8468</v>
      </c>
      <c r="AQ96" s="426">
        <f t="shared" si="237"/>
        <v>-9421</v>
      </c>
      <c r="AR96" s="426">
        <f t="shared" si="237"/>
        <v>-12243</v>
      </c>
      <c r="AS96" s="426">
        <f t="shared" si="237"/>
        <v>-13019</v>
      </c>
      <c r="AT96" s="426">
        <f t="shared" si="237"/>
        <v>-14208</v>
      </c>
      <c r="AU96" s="426">
        <f t="shared" si="237"/>
        <v>-15091</v>
      </c>
      <c r="AV96" s="426">
        <f t="shared" si="237"/>
        <v>-16245</v>
      </c>
      <c r="AW96" s="426">
        <f t="shared" si="237"/>
        <v>-18980</v>
      </c>
      <c r="AX96" s="426">
        <f t="shared" si="237"/>
        <v>-20388</v>
      </c>
      <c r="AY96" s="426">
        <f t="shared" si="237"/>
        <v>-21074</v>
      </c>
      <c r="AZ96" s="426">
        <f t="shared" si="237"/>
        <v>-22526</v>
      </c>
      <c r="BA96" s="426">
        <f t="shared" si="237"/>
        <v>-22746</v>
      </c>
      <c r="BB96" s="426">
        <f t="shared" si="237"/>
        <v>-22866</v>
      </c>
      <c r="BC96" s="426">
        <f t="shared" si="237"/>
        <v>-22950</v>
      </c>
      <c r="BD96" s="426">
        <f t="shared" si="237"/>
        <v>-22950</v>
      </c>
      <c r="BE96" s="426">
        <f t="shared" ref="BE96" si="238">BD96-BE92</f>
        <v>-22950</v>
      </c>
      <c r="BF96" s="426">
        <f t="shared" ref="BF96:BJ96" si="239">BE96-BF92</f>
        <v>-22950</v>
      </c>
      <c r="BG96" s="426">
        <f t="shared" si="239"/>
        <v>-22950</v>
      </c>
      <c r="BH96" s="426">
        <f t="shared" si="239"/>
        <v>-22950</v>
      </c>
      <c r="BI96" s="426">
        <f t="shared" si="239"/>
        <v>-22950</v>
      </c>
      <c r="BJ96" s="189">
        <f t="shared" si="239"/>
        <v>-22950</v>
      </c>
    </row>
    <row r="97" spans="1:62" s="153" customFormat="1" ht="15" hidden="1" customHeight="1">
      <c r="A97" s="447" t="s">
        <v>150</v>
      </c>
      <c r="B97" s="448" t="s">
        <v>25</v>
      </c>
      <c r="C97" s="448" t="s">
        <v>25</v>
      </c>
      <c r="D97" s="449" t="s">
        <v>26</v>
      </c>
      <c r="E97" s="447" t="s">
        <v>302</v>
      </c>
      <c r="F97" s="450" t="s">
        <v>308</v>
      </c>
      <c r="G97" s="451" t="s">
        <v>294</v>
      </c>
      <c r="H97" s="450" t="s">
        <v>295</v>
      </c>
      <c r="I97" s="450">
        <v>100</v>
      </c>
      <c r="J97" s="450" t="s">
        <v>306</v>
      </c>
      <c r="K97" s="450">
        <v>0</v>
      </c>
      <c r="L97" s="447" t="s">
        <v>1090</v>
      </c>
      <c r="M97" s="452">
        <v>0</v>
      </c>
      <c r="N97" s="452">
        <v>0</v>
      </c>
      <c r="O97" s="452">
        <v>1</v>
      </c>
      <c r="P97" s="453">
        <v>0</v>
      </c>
      <c r="Q97" s="454">
        <v>7</v>
      </c>
      <c r="R97" s="454">
        <v>0</v>
      </c>
      <c r="S97" s="454">
        <v>0</v>
      </c>
      <c r="T97" s="454">
        <v>0</v>
      </c>
      <c r="U97" s="455" t="s">
        <v>238</v>
      </c>
      <c r="V97" s="437">
        <f>SUM(W97:BD97)</f>
        <v>8016</v>
      </c>
      <c r="W97" s="423">
        <v>0</v>
      </c>
      <c r="X97" s="423">
        <v>0</v>
      </c>
      <c r="Y97" s="423">
        <v>0</v>
      </c>
      <c r="Z97" s="423">
        <v>0</v>
      </c>
      <c r="AA97" s="423">
        <v>0</v>
      </c>
      <c r="AB97" s="423">
        <v>0</v>
      </c>
      <c r="AC97" s="423">
        <v>0</v>
      </c>
      <c r="AD97" s="423">
        <v>280</v>
      </c>
      <c r="AE97" s="423">
        <v>350</v>
      </c>
      <c r="AF97" s="423">
        <v>0</v>
      </c>
      <c r="AG97" s="423">
        <v>0</v>
      </c>
      <c r="AH97" s="423">
        <v>0</v>
      </c>
      <c r="AI97" s="423">
        <v>0</v>
      </c>
      <c r="AJ97" s="423">
        <v>0</v>
      </c>
      <c r="AK97" s="423">
        <v>702</v>
      </c>
      <c r="AL97" s="423">
        <v>360</v>
      </c>
      <c r="AM97" s="423">
        <v>254</v>
      </c>
      <c r="AN97" s="423">
        <v>432</v>
      </c>
      <c r="AO97" s="423">
        <v>558</v>
      </c>
      <c r="AP97" s="423">
        <v>380</v>
      </c>
      <c r="AQ97" s="423">
        <v>274</v>
      </c>
      <c r="AR97" s="423">
        <v>270</v>
      </c>
      <c r="AS97" s="423">
        <v>486</v>
      </c>
      <c r="AT97" s="423">
        <v>585</v>
      </c>
      <c r="AU97" s="423">
        <v>446</v>
      </c>
      <c r="AV97" s="423">
        <v>710</v>
      </c>
      <c r="AW97" s="423">
        <v>788</v>
      </c>
      <c r="AX97" s="423">
        <v>572</v>
      </c>
      <c r="AY97" s="423">
        <v>505</v>
      </c>
      <c r="AZ97" s="423">
        <v>20</v>
      </c>
      <c r="BA97" s="423">
        <v>20</v>
      </c>
      <c r="BB97" s="423">
        <v>20</v>
      </c>
      <c r="BC97" s="423">
        <v>4</v>
      </c>
      <c r="BD97" s="423">
        <v>0</v>
      </c>
      <c r="BE97" s="423">
        <v>0</v>
      </c>
      <c r="BF97" s="423">
        <v>0</v>
      </c>
      <c r="BG97" s="423">
        <v>0</v>
      </c>
      <c r="BH97" s="423">
        <v>0</v>
      </c>
      <c r="BI97" s="423">
        <v>0</v>
      </c>
      <c r="BJ97" s="187">
        <v>0</v>
      </c>
    </row>
    <row r="98" spans="1:62" s="175" customFormat="1" ht="15" hidden="1" customHeight="1">
      <c r="A98" s="456" t="str">
        <f t="shared" ref="A98:L101" si="240">A97</f>
        <v>P552</v>
      </c>
      <c r="B98" s="456" t="str">
        <f t="shared" si="240"/>
        <v>DA97-17510A</v>
      </c>
      <c r="C98" s="456" t="str">
        <f t="shared" si="240"/>
        <v>DA97-17510A</v>
      </c>
      <c r="D98" s="456" t="str">
        <f t="shared" si="240"/>
        <v>ASSY TRAY SUB;RR7000M</v>
      </c>
      <c r="E98" s="456" t="str">
        <f t="shared" si="240"/>
        <v>PC</v>
      </c>
      <c r="F98" s="456" t="str">
        <f t="shared" si="240"/>
        <v>D4</v>
      </c>
      <c r="G98" s="456" t="str">
        <f t="shared" si="240"/>
        <v>DYRY</v>
      </c>
      <c r="H98" s="456" t="str">
        <f t="shared" si="240"/>
        <v>MINH NGUYEN</v>
      </c>
      <c r="I98" s="456">
        <f t="shared" si="240"/>
        <v>100</v>
      </c>
      <c r="J98" s="456" t="str">
        <f t="shared" si="240"/>
        <v>MAIN LINE</v>
      </c>
      <c r="K98" s="456">
        <f>K97</f>
        <v>0</v>
      </c>
      <c r="L98" s="456" t="str">
        <f t="shared" si="240"/>
        <v>KIMKHOA.PT</v>
      </c>
      <c r="M98" s="457">
        <f t="shared" si="227"/>
        <v>0</v>
      </c>
      <c r="N98" s="457">
        <f t="shared" si="227"/>
        <v>0</v>
      </c>
      <c r="O98" s="457">
        <f t="shared" si="227"/>
        <v>1</v>
      </c>
      <c r="P98" s="458">
        <f t="shared" si="227"/>
        <v>0</v>
      </c>
      <c r="Q98" s="458">
        <f t="shared" si="227"/>
        <v>7</v>
      </c>
      <c r="R98" s="458">
        <f t="shared" si="227"/>
        <v>0</v>
      </c>
      <c r="S98" s="458">
        <f t="shared" si="227"/>
        <v>0</v>
      </c>
      <c r="T98" s="458">
        <f t="shared" si="227"/>
        <v>0</v>
      </c>
      <c r="U98" s="459" t="s">
        <v>296</v>
      </c>
      <c r="V98" s="438"/>
      <c r="W98" s="424"/>
      <c r="X98" s="424"/>
      <c r="Y98" s="424"/>
      <c r="Z98" s="424"/>
      <c r="AA98" s="424"/>
      <c r="AB98" s="424"/>
      <c r="AC98" s="424"/>
      <c r="AD98" s="424"/>
      <c r="AE98" s="424"/>
      <c r="AF98" s="424"/>
      <c r="AG98" s="424"/>
      <c r="AH98" s="424"/>
      <c r="AI98" s="424"/>
      <c r="AJ98" s="424"/>
      <c r="AK98" s="424"/>
      <c r="AL98" s="424"/>
      <c r="AM98" s="424"/>
      <c r="AN98" s="424"/>
      <c r="AO98" s="424"/>
      <c r="AP98" s="424"/>
      <c r="AQ98" s="424"/>
      <c r="AR98" s="424"/>
      <c r="AS98" s="424"/>
      <c r="AT98" s="424"/>
      <c r="AU98" s="424"/>
      <c r="AV98" s="424"/>
      <c r="AW98" s="424"/>
      <c r="AX98" s="424"/>
      <c r="AY98" s="424"/>
      <c r="AZ98" s="424"/>
      <c r="BA98" s="424"/>
      <c r="BB98" s="424"/>
      <c r="BC98" s="424"/>
      <c r="BD98" s="424"/>
      <c r="BE98" s="424"/>
      <c r="BF98" s="424"/>
      <c r="BG98" s="424"/>
      <c r="BH98" s="424"/>
      <c r="BI98" s="424"/>
      <c r="BJ98" s="209"/>
    </row>
    <row r="99" spans="1:62" s="175" customFormat="1" ht="15" hidden="1" customHeight="1">
      <c r="A99" s="176" t="str">
        <f t="shared" si="240"/>
        <v>P552</v>
      </c>
      <c r="B99" s="176" t="str">
        <f t="shared" si="240"/>
        <v>DA97-17510A</v>
      </c>
      <c r="C99" s="176" t="str">
        <f t="shared" si="240"/>
        <v>DA97-17510A</v>
      </c>
      <c r="D99" s="176" t="str">
        <f t="shared" si="240"/>
        <v>ASSY TRAY SUB;RR7000M</v>
      </c>
      <c r="E99" s="176" t="str">
        <f t="shared" si="240"/>
        <v>PC</v>
      </c>
      <c r="F99" s="176" t="str">
        <f t="shared" si="240"/>
        <v>D4</v>
      </c>
      <c r="G99" s="176" t="str">
        <f t="shared" si="240"/>
        <v>DYRY</v>
      </c>
      <c r="H99" s="176" t="str">
        <f t="shared" si="240"/>
        <v>MINH NGUYEN</v>
      </c>
      <c r="I99" s="176">
        <f t="shared" si="240"/>
        <v>100</v>
      </c>
      <c r="J99" s="176" t="str">
        <f t="shared" si="240"/>
        <v>MAIN LINE</v>
      </c>
      <c r="K99" s="176">
        <f>K98</f>
        <v>0</v>
      </c>
      <c r="L99" s="176" t="str">
        <f t="shared" si="240"/>
        <v>KIMKHOA.PT</v>
      </c>
      <c r="M99" s="177">
        <f t="shared" si="227"/>
        <v>0</v>
      </c>
      <c r="N99" s="177">
        <f t="shared" si="227"/>
        <v>0</v>
      </c>
      <c r="O99" s="177">
        <f t="shared" si="227"/>
        <v>1</v>
      </c>
      <c r="P99" s="460">
        <f t="shared" si="227"/>
        <v>0</v>
      </c>
      <c r="Q99" s="460">
        <f t="shared" si="227"/>
        <v>7</v>
      </c>
      <c r="R99" s="460">
        <f t="shared" si="227"/>
        <v>0</v>
      </c>
      <c r="S99" s="460">
        <f t="shared" si="227"/>
        <v>0</v>
      </c>
      <c r="T99" s="460">
        <f t="shared" si="227"/>
        <v>0</v>
      </c>
      <c r="U99" s="461" t="s">
        <v>305</v>
      </c>
      <c r="V99" s="438">
        <f t="shared" ref="V99" si="241">SUM(Q97:R97)-S97</f>
        <v>7</v>
      </c>
      <c r="W99" s="425">
        <f t="shared" ref="W99:BD99" si="242">V99-W97+W98</f>
        <v>7</v>
      </c>
      <c r="X99" s="425">
        <f t="shared" si="242"/>
        <v>7</v>
      </c>
      <c r="Y99" s="425">
        <f t="shared" si="242"/>
        <v>7</v>
      </c>
      <c r="Z99" s="425">
        <f t="shared" si="242"/>
        <v>7</v>
      </c>
      <c r="AA99" s="425">
        <f t="shared" si="242"/>
        <v>7</v>
      </c>
      <c r="AB99" s="425">
        <f t="shared" si="242"/>
        <v>7</v>
      </c>
      <c r="AC99" s="425">
        <f>AB99-AC97+AC98</f>
        <v>7</v>
      </c>
      <c r="AD99" s="425">
        <f t="shared" si="242"/>
        <v>-273</v>
      </c>
      <c r="AE99" s="425">
        <f t="shared" si="242"/>
        <v>-623</v>
      </c>
      <c r="AF99" s="425">
        <f t="shared" si="242"/>
        <v>-623</v>
      </c>
      <c r="AG99" s="425">
        <f t="shared" si="242"/>
        <v>-623</v>
      </c>
      <c r="AH99" s="425">
        <f t="shared" si="242"/>
        <v>-623</v>
      </c>
      <c r="AI99" s="425">
        <f t="shared" si="242"/>
        <v>-623</v>
      </c>
      <c r="AJ99" s="425">
        <f t="shared" si="242"/>
        <v>-623</v>
      </c>
      <c r="AK99" s="425">
        <f t="shared" si="242"/>
        <v>-1325</v>
      </c>
      <c r="AL99" s="425">
        <f t="shared" si="242"/>
        <v>-1685</v>
      </c>
      <c r="AM99" s="425">
        <f t="shared" si="242"/>
        <v>-1939</v>
      </c>
      <c r="AN99" s="425">
        <f t="shared" si="242"/>
        <v>-2371</v>
      </c>
      <c r="AO99" s="425">
        <f t="shared" si="242"/>
        <v>-2929</v>
      </c>
      <c r="AP99" s="425">
        <f t="shared" si="242"/>
        <v>-3309</v>
      </c>
      <c r="AQ99" s="425">
        <f t="shared" si="242"/>
        <v>-3583</v>
      </c>
      <c r="AR99" s="425">
        <f t="shared" si="242"/>
        <v>-3853</v>
      </c>
      <c r="AS99" s="425">
        <f t="shared" si="242"/>
        <v>-4339</v>
      </c>
      <c r="AT99" s="425">
        <f t="shared" si="242"/>
        <v>-4924</v>
      </c>
      <c r="AU99" s="425">
        <f t="shared" si="242"/>
        <v>-5370</v>
      </c>
      <c r="AV99" s="425">
        <f t="shared" si="242"/>
        <v>-6080</v>
      </c>
      <c r="AW99" s="425">
        <f t="shared" si="242"/>
        <v>-6868</v>
      </c>
      <c r="AX99" s="425">
        <f t="shared" si="242"/>
        <v>-7440</v>
      </c>
      <c r="AY99" s="425">
        <f t="shared" si="242"/>
        <v>-7945</v>
      </c>
      <c r="AZ99" s="425">
        <f t="shared" si="242"/>
        <v>-7965</v>
      </c>
      <c r="BA99" s="425">
        <f t="shared" si="242"/>
        <v>-7985</v>
      </c>
      <c r="BB99" s="425">
        <f t="shared" si="242"/>
        <v>-8005</v>
      </c>
      <c r="BC99" s="425">
        <f t="shared" si="242"/>
        <v>-8009</v>
      </c>
      <c r="BD99" s="425">
        <f t="shared" si="242"/>
        <v>-8009</v>
      </c>
      <c r="BE99" s="425">
        <f t="shared" ref="BE99" si="243">BD99-BE97+BE98</f>
        <v>-8009</v>
      </c>
      <c r="BF99" s="425">
        <f t="shared" ref="BF99:BJ99" si="244">BE99-BF97+BF98</f>
        <v>-8009</v>
      </c>
      <c r="BG99" s="425">
        <f t="shared" si="244"/>
        <v>-8009</v>
      </c>
      <c r="BH99" s="425">
        <f t="shared" si="244"/>
        <v>-8009</v>
      </c>
      <c r="BI99" s="425">
        <f t="shared" si="244"/>
        <v>-8009</v>
      </c>
      <c r="BJ99" s="188">
        <f t="shared" si="244"/>
        <v>-8009</v>
      </c>
    </row>
    <row r="100" spans="1:62" s="175" customFormat="1" ht="15" hidden="1" customHeight="1">
      <c r="A100" s="176" t="str">
        <f t="shared" si="240"/>
        <v>P552</v>
      </c>
      <c r="B100" s="176" t="str">
        <f t="shared" si="240"/>
        <v>DA97-17510A</v>
      </c>
      <c r="C100" s="176" t="str">
        <f t="shared" si="240"/>
        <v>DA97-17510A</v>
      </c>
      <c r="D100" s="176" t="str">
        <f t="shared" si="240"/>
        <v>ASSY TRAY SUB;RR7000M</v>
      </c>
      <c r="E100" s="176" t="str">
        <f t="shared" si="240"/>
        <v>PC</v>
      </c>
      <c r="F100" s="176" t="str">
        <f t="shared" si="240"/>
        <v>D4</v>
      </c>
      <c r="G100" s="176" t="str">
        <f t="shared" si="240"/>
        <v>DYRY</v>
      </c>
      <c r="H100" s="176" t="str">
        <f t="shared" si="240"/>
        <v>MINH NGUYEN</v>
      </c>
      <c r="I100" s="176">
        <f t="shared" si="240"/>
        <v>100</v>
      </c>
      <c r="J100" s="176" t="str">
        <f t="shared" si="240"/>
        <v>MAIN LINE</v>
      </c>
      <c r="K100" s="176">
        <f>K99</f>
        <v>0</v>
      </c>
      <c r="L100" s="176" t="str">
        <f t="shared" si="240"/>
        <v>KIMKHOA.PT</v>
      </c>
      <c r="M100" s="177">
        <f t="shared" si="227"/>
        <v>0</v>
      </c>
      <c r="N100" s="177">
        <f t="shared" si="227"/>
        <v>0</v>
      </c>
      <c r="O100" s="177">
        <f t="shared" si="227"/>
        <v>1</v>
      </c>
      <c r="P100" s="460">
        <f t="shared" si="227"/>
        <v>0</v>
      </c>
      <c r="Q100" s="460">
        <f t="shared" si="227"/>
        <v>7</v>
      </c>
      <c r="R100" s="460">
        <f t="shared" si="227"/>
        <v>0</v>
      </c>
      <c r="S100" s="460">
        <f t="shared" si="227"/>
        <v>0</v>
      </c>
      <c r="T100" s="460">
        <f t="shared" si="227"/>
        <v>0</v>
      </c>
      <c r="U100" s="461" t="s">
        <v>298</v>
      </c>
      <c r="V100" s="438">
        <f t="shared" ref="V100" si="245">SUM(P97:R97)-S97</f>
        <v>7</v>
      </c>
      <c r="W100" s="426">
        <f t="shared" ref="W100:BD100" si="246">V100-W97+W98</f>
        <v>7</v>
      </c>
      <c r="X100" s="426">
        <f t="shared" si="246"/>
        <v>7</v>
      </c>
      <c r="Y100" s="426">
        <f t="shared" si="246"/>
        <v>7</v>
      </c>
      <c r="Z100" s="426">
        <f t="shared" si="246"/>
        <v>7</v>
      </c>
      <c r="AA100" s="426">
        <f t="shared" si="246"/>
        <v>7</v>
      </c>
      <c r="AB100" s="426">
        <f t="shared" si="246"/>
        <v>7</v>
      </c>
      <c r="AC100" s="426">
        <f>AB100-AC97+AC98</f>
        <v>7</v>
      </c>
      <c r="AD100" s="426">
        <f t="shared" si="246"/>
        <v>-273</v>
      </c>
      <c r="AE100" s="426">
        <f t="shared" si="246"/>
        <v>-623</v>
      </c>
      <c r="AF100" s="426">
        <f t="shared" si="246"/>
        <v>-623</v>
      </c>
      <c r="AG100" s="426">
        <f t="shared" si="246"/>
        <v>-623</v>
      </c>
      <c r="AH100" s="426">
        <f t="shared" si="246"/>
        <v>-623</v>
      </c>
      <c r="AI100" s="426">
        <f t="shared" si="246"/>
        <v>-623</v>
      </c>
      <c r="AJ100" s="426">
        <f t="shared" si="246"/>
        <v>-623</v>
      </c>
      <c r="AK100" s="426">
        <f t="shared" si="246"/>
        <v>-1325</v>
      </c>
      <c r="AL100" s="426">
        <f t="shared" si="246"/>
        <v>-1685</v>
      </c>
      <c r="AM100" s="426">
        <f t="shared" si="246"/>
        <v>-1939</v>
      </c>
      <c r="AN100" s="426">
        <f t="shared" si="246"/>
        <v>-2371</v>
      </c>
      <c r="AO100" s="426">
        <f t="shared" si="246"/>
        <v>-2929</v>
      </c>
      <c r="AP100" s="426">
        <f t="shared" si="246"/>
        <v>-3309</v>
      </c>
      <c r="AQ100" s="426">
        <f t="shared" si="246"/>
        <v>-3583</v>
      </c>
      <c r="AR100" s="426">
        <f t="shared" si="246"/>
        <v>-3853</v>
      </c>
      <c r="AS100" s="426">
        <f t="shared" si="246"/>
        <v>-4339</v>
      </c>
      <c r="AT100" s="426">
        <f t="shared" si="246"/>
        <v>-4924</v>
      </c>
      <c r="AU100" s="426">
        <f t="shared" si="246"/>
        <v>-5370</v>
      </c>
      <c r="AV100" s="426">
        <f t="shared" si="246"/>
        <v>-6080</v>
      </c>
      <c r="AW100" s="426">
        <f t="shared" si="246"/>
        <v>-6868</v>
      </c>
      <c r="AX100" s="426">
        <f t="shared" si="246"/>
        <v>-7440</v>
      </c>
      <c r="AY100" s="426">
        <f t="shared" si="246"/>
        <v>-7945</v>
      </c>
      <c r="AZ100" s="426">
        <f t="shared" si="246"/>
        <v>-7965</v>
      </c>
      <c r="BA100" s="426">
        <f t="shared" si="246"/>
        <v>-7985</v>
      </c>
      <c r="BB100" s="426">
        <f t="shared" si="246"/>
        <v>-8005</v>
      </c>
      <c r="BC100" s="426">
        <f t="shared" si="246"/>
        <v>-8009</v>
      </c>
      <c r="BD100" s="426">
        <f t="shared" si="246"/>
        <v>-8009</v>
      </c>
      <c r="BE100" s="426">
        <f t="shared" ref="BE100" si="247">BD100-BE97+BE98</f>
        <v>-8009</v>
      </c>
      <c r="BF100" s="426">
        <f t="shared" ref="BF100:BJ100" si="248">BE100-BF97+BF98</f>
        <v>-8009</v>
      </c>
      <c r="BG100" s="426">
        <f t="shared" si="248"/>
        <v>-8009</v>
      </c>
      <c r="BH100" s="426">
        <f t="shared" si="248"/>
        <v>-8009</v>
      </c>
      <c r="BI100" s="426">
        <f t="shared" si="248"/>
        <v>-8009</v>
      </c>
      <c r="BJ100" s="189">
        <f t="shared" si="248"/>
        <v>-8009</v>
      </c>
    </row>
    <row r="101" spans="1:62" s="175" customFormat="1" ht="15" hidden="1" customHeight="1">
      <c r="A101" s="178" t="str">
        <f t="shared" si="240"/>
        <v>P552</v>
      </c>
      <c r="B101" s="178" t="str">
        <f t="shared" si="240"/>
        <v>DA97-17510A</v>
      </c>
      <c r="C101" s="178" t="str">
        <f t="shared" si="240"/>
        <v>DA97-17510A</v>
      </c>
      <c r="D101" s="178" t="str">
        <f t="shared" si="240"/>
        <v>ASSY TRAY SUB;RR7000M</v>
      </c>
      <c r="E101" s="178" t="str">
        <f t="shared" si="240"/>
        <v>PC</v>
      </c>
      <c r="F101" s="178" t="str">
        <f t="shared" si="240"/>
        <v>D4</v>
      </c>
      <c r="G101" s="178" t="str">
        <f t="shared" si="240"/>
        <v>DYRY</v>
      </c>
      <c r="H101" s="178" t="str">
        <f t="shared" si="240"/>
        <v>MINH NGUYEN</v>
      </c>
      <c r="I101" s="178">
        <f t="shared" si="240"/>
        <v>100</v>
      </c>
      <c r="J101" s="178" t="str">
        <f t="shared" si="240"/>
        <v>MAIN LINE</v>
      </c>
      <c r="K101" s="178">
        <f>K100</f>
        <v>0</v>
      </c>
      <c r="L101" s="178" t="str">
        <f t="shared" si="240"/>
        <v>KIMKHOA.PT</v>
      </c>
      <c r="M101" s="179">
        <f t="shared" si="227"/>
        <v>0</v>
      </c>
      <c r="N101" s="179">
        <f t="shared" si="227"/>
        <v>0</v>
      </c>
      <c r="O101" s="179">
        <f t="shared" si="227"/>
        <v>1</v>
      </c>
      <c r="P101" s="462">
        <f t="shared" si="227"/>
        <v>0</v>
      </c>
      <c r="Q101" s="462">
        <f t="shared" si="227"/>
        <v>7</v>
      </c>
      <c r="R101" s="462">
        <f t="shared" si="227"/>
        <v>0</v>
      </c>
      <c r="S101" s="462">
        <f t="shared" si="227"/>
        <v>0</v>
      </c>
      <c r="T101" s="462">
        <f t="shared" si="227"/>
        <v>0</v>
      </c>
      <c r="U101" s="461" t="s">
        <v>299</v>
      </c>
      <c r="V101" s="438">
        <f t="shared" ref="V101" si="249">SUM(P97:R97)-S97+T97</f>
        <v>7</v>
      </c>
      <c r="W101" s="426">
        <f t="shared" ref="W101:BD101" si="250">V101-W97</f>
        <v>7</v>
      </c>
      <c r="X101" s="426">
        <f t="shared" si="250"/>
        <v>7</v>
      </c>
      <c r="Y101" s="426">
        <f t="shared" si="250"/>
        <v>7</v>
      </c>
      <c r="Z101" s="426">
        <f t="shared" si="250"/>
        <v>7</v>
      </c>
      <c r="AA101" s="426">
        <f t="shared" si="250"/>
        <v>7</v>
      </c>
      <c r="AB101" s="426">
        <f t="shared" si="250"/>
        <v>7</v>
      </c>
      <c r="AC101" s="426">
        <f>AB101-AC97</f>
        <v>7</v>
      </c>
      <c r="AD101" s="426">
        <f t="shared" si="250"/>
        <v>-273</v>
      </c>
      <c r="AE101" s="426">
        <f t="shared" si="250"/>
        <v>-623</v>
      </c>
      <c r="AF101" s="426">
        <f t="shared" si="250"/>
        <v>-623</v>
      </c>
      <c r="AG101" s="426">
        <f t="shared" si="250"/>
        <v>-623</v>
      </c>
      <c r="AH101" s="426">
        <f t="shared" si="250"/>
        <v>-623</v>
      </c>
      <c r="AI101" s="426">
        <f t="shared" si="250"/>
        <v>-623</v>
      </c>
      <c r="AJ101" s="426">
        <f t="shared" si="250"/>
        <v>-623</v>
      </c>
      <c r="AK101" s="426">
        <f t="shared" si="250"/>
        <v>-1325</v>
      </c>
      <c r="AL101" s="426">
        <f t="shared" si="250"/>
        <v>-1685</v>
      </c>
      <c r="AM101" s="426">
        <f t="shared" si="250"/>
        <v>-1939</v>
      </c>
      <c r="AN101" s="426">
        <f t="shared" si="250"/>
        <v>-2371</v>
      </c>
      <c r="AO101" s="426">
        <f t="shared" si="250"/>
        <v>-2929</v>
      </c>
      <c r="AP101" s="426">
        <f t="shared" si="250"/>
        <v>-3309</v>
      </c>
      <c r="AQ101" s="426">
        <f t="shared" si="250"/>
        <v>-3583</v>
      </c>
      <c r="AR101" s="426">
        <f t="shared" si="250"/>
        <v>-3853</v>
      </c>
      <c r="AS101" s="426">
        <f t="shared" si="250"/>
        <v>-4339</v>
      </c>
      <c r="AT101" s="426">
        <f t="shared" si="250"/>
        <v>-4924</v>
      </c>
      <c r="AU101" s="426">
        <f t="shared" si="250"/>
        <v>-5370</v>
      </c>
      <c r="AV101" s="426">
        <f t="shared" si="250"/>
        <v>-6080</v>
      </c>
      <c r="AW101" s="426">
        <f t="shared" si="250"/>
        <v>-6868</v>
      </c>
      <c r="AX101" s="426">
        <f t="shared" si="250"/>
        <v>-7440</v>
      </c>
      <c r="AY101" s="426">
        <f t="shared" si="250"/>
        <v>-7945</v>
      </c>
      <c r="AZ101" s="426">
        <f t="shared" si="250"/>
        <v>-7965</v>
      </c>
      <c r="BA101" s="426">
        <f t="shared" si="250"/>
        <v>-7985</v>
      </c>
      <c r="BB101" s="426">
        <f t="shared" si="250"/>
        <v>-8005</v>
      </c>
      <c r="BC101" s="426">
        <f t="shared" si="250"/>
        <v>-8009</v>
      </c>
      <c r="BD101" s="426">
        <f t="shared" si="250"/>
        <v>-8009</v>
      </c>
      <c r="BE101" s="426">
        <f t="shared" ref="BE101" si="251">BD101-BE97</f>
        <v>-8009</v>
      </c>
      <c r="BF101" s="426">
        <f t="shared" ref="BF101:BJ101" si="252">BE101-BF97</f>
        <v>-8009</v>
      </c>
      <c r="BG101" s="426">
        <f t="shared" si="252"/>
        <v>-8009</v>
      </c>
      <c r="BH101" s="426">
        <f t="shared" si="252"/>
        <v>-8009</v>
      </c>
      <c r="BI101" s="426">
        <f t="shared" si="252"/>
        <v>-8009</v>
      </c>
      <c r="BJ101" s="189">
        <f t="shared" si="252"/>
        <v>-8009</v>
      </c>
    </row>
    <row r="102" spans="1:62" s="153" customFormat="1" ht="15" hidden="1" customHeight="1">
      <c r="A102" s="447" t="s">
        <v>150</v>
      </c>
      <c r="B102" s="448" t="s">
        <v>96</v>
      </c>
      <c r="C102" s="448" t="s">
        <v>96</v>
      </c>
      <c r="D102" s="449" t="s">
        <v>97</v>
      </c>
      <c r="E102" s="447" t="s">
        <v>302</v>
      </c>
      <c r="F102" s="450" t="s">
        <v>308</v>
      </c>
      <c r="G102" s="451" t="s">
        <v>294</v>
      </c>
      <c r="H102" s="450" t="s">
        <v>295</v>
      </c>
      <c r="I102" s="450">
        <v>100</v>
      </c>
      <c r="J102" s="450" t="s">
        <v>306</v>
      </c>
      <c r="K102" s="450">
        <v>0</v>
      </c>
      <c r="L102" s="447" t="s">
        <v>1090</v>
      </c>
      <c r="M102" s="452">
        <v>0</v>
      </c>
      <c r="N102" s="452">
        <v>0</v>
      </c>
      <c r="O102" s="452">
        <v>1</v>
      </c>
      <c r="P102" s="453">
        <v>0</v>
      </c>
      <c r="Q102" s="454">
        <v>0</v>
      </c>
      <c r="R102" s="454">
        <v>0</v>
      </c>
      <c r="S102" s="454">
        <v>0</v>
      </c>
      <c r="T102" s="454">
        <v>0</v>
      </c>
      <c r="U102" s="455" t="s">
        <v>238</v>
      </c>
      <c r="V102" s="437">
        <f>SUM(W102:BD102)</f>
        <v>24734</v>
      </c>
      <c r="W102" s="423">
        <v>0</v>
      </c>
      <c r="X102" s="423">
        <v>0</v>
      </c>
      <c r="Y102" s="423">
        <v>0</v>
      </c>
      <c r="Z102" s="423">
        <v>0</v>
      </c>
      <c r="AA102" s="423">
        <v>0</v>
      </c>
      <c r="AB102" s="423">
        <v>0</v>
      </c>
      <c r="AC102" s="423">
        <v>0</v>
      </c>
      <c r="AD102" s="423">
        <v>1223</v>
      </c>
      <c r="AE102" s="423">
        <v>794</v>
      </c>
      <c r="AF102" s="423">
        <v>0</v>
      </c>
      <c r="AG102" s="423">
        <v>0</v>
      </c>
      <c r="AH102" s="423">
        <v>0</v>
      </c>
      <c r="AI102" s="423">
        <v>0</v>
      </c>
      <c r="AJ102" s="423">
        <v>0</v>
      </c>
      <c r="AK102" s="423">
        <v>1134</v>
      </c>
      <c r="AL102" s="423">
        <v>950</v>
      </c>
      <c r="AM102" s="423">
        <v>1049</v>
      </c>
      <c r="AN102" s="423">
        <v>1876</v>
      </c>
      <c r="AO102" s="423">
        <v>1287</v>
      </c>
      <c r="AP102" s="423">
        <v>712</v>
      </c>
      <c r="AQ102" s="423">
        <v>1046</v>
      </c>
      <c r="AR102" s="423">
        <v>2810</v>
      </c>
      <c r="AS102" s="423">
        <v>971</v>
      </c>
      <c r="AT102" s="423">
        <v>1366</v>
      </c>
      <c r="AU102" s="423">
        <v>913</v>
      </c>
      <c r="AV102" s="423">
        <v>1235</v>
      </c>
      <c r="AW102" s="423">
        <v>3342</v>
      </c>
      <c r="AX102" s="423">
        <v>1682</v>
      </c>
      <c r="AY102" s="423">
        <v>826</v>
      </c>
      <c r="AZ102" s="423">
        <v>1296</v>
      </c>
      <c r="BA102" s="423">
        <v>100</v>
      </c>
      <c r="BB102" s="423">
        <v>0</v>
      </c>
      <c r="BC102" s="423">
        <v>72</v>
      </c>
      <c r="BD102" s="423">
        <v>50</v>
      </c>
      <c r="BE102" s="423">
        <v>50</v>
      </c>
      <c r="BF102" s="423">
        <v>0</v>
      </c>
      <c r="BG102" s="423">
        <v>0</v>
      </c>
      <c r="BH102" s="423">
        <v>0</v>
      </c>
      <c r="BI102" s="423">
        <v>0</v>
      </c>
      <c r="BJ102" s="187">
        <v>0</v>
      </c>
    </row>
    <row r="103" spans="1:62" s="175" customFormat="1" ht="15" hidden="1" customHeight="1">
      <c r="A103" s="456" t="str">
        <f t="shared" ref="A103:T106" si="253">A102</f>
        <v>P552</v>
      </c>
      <c r="B103" s="456" t="str">
        <f t="shared" si="253"/>
        <v>DA97-17973A</v>
      </c>
      <c r="C103" s="456" t="str">
        <f t="shared" si="253"/>
        <v>DA97-17973A</v>
      </c>
      <c r="D103" s="456" t="str">
        <f t="shared" si="253"/>
        <v>ASSY SHELF-FRE BOTTOM;RR7000M</v>
      </c>
      <c r="E103" s="456" t="str">
        <f t="shared" si="253"/>
        <v>PC</v>
      </c>
      <c r="F103" s="456" t="str">
        <f t="shared" si="253"/>
        <v>D4</v>
      </c>
      <c r="G103" s="456" t="str">
        <f t="shared" si="253"/>
        <v>DYRY</v>
      </c>
      <c r="H103" s="456" t="str">
        <f t="shared" si="253"/>
        <v>MINH NGUYEN</v>
      </c>
      <c r="I103" s="456">
        <f t="shared" si="253"/>
        <v>100</v>
      </c>
      <c r="J103" s="456" t="str">
        <f t="shared" si="253"/>
        <v>MAIN LINE</v>
      </c>
      <c r="K103" s="456">
        <f>K102</f>
        <v>0</v>
      </c>
      <c r="L103" s="456" t="str">
        <f t="shared" si="253"/>
        <v>KIMKHOA.PT</v>
      </c>
      <c r="M103" s="457">
        <f t="shared" si="253"/>
        <v>0</v>
      </c>
      <c r="N103" s="457">
        <f t="shared" si="253"/>
        <v>0</v>
      </c>
      <c r="O103" s="457">
        <f t="shared" si="253"/>
        <v>1</v>
      </c>
      <c r="P103" s="458">
        <f t="shared" si="253"/>
        <v>0</v>
      </c>
      <c r="Q103" s="458">
        <f t="shared" si="253"/>
        <v>0</v>
      </c>
      <c r="R103" s="458">
        <f t="shared" si="253"/>
        <v>0</v>
      </c>
      <c r="S103" s="458">
        <f t="shared" si="253"/>
        <v>0</v>
      </c>
      <c r="T103" s="458">
        <f t="shared" si="253"/>
        <v>0</v>
      </c>
      <c r="U103" s="459" t="s">
        <v>296</v>
      </c>
      <c r="V103" s="438"/>
      <c r="W103" s="424"/>
      <c r="X103" s="424"/>
      <c r="Y103" s="424"/>
      <c r="Z103" s="424"/>
      <c r="AA103" s="424"/>
      <c r="AB103" s="424"/>
      <c r="AC103" s="424"/>
      <c r="AD103" s="424"/>
      <c r="AE103" s="424"/>
      <c r="AF103" s="424"/>
      <c r="AG103" s="424"/>
      <c r="AH103" s="424"/>
      <c r="AI103" s="424"/>
      <c r="AJ103" s="424"/>
      <c r="AK103" s="424"/>
      <c r="AL103" s="424"/>
      <c r="AM103" s="424"/>
      <c r="AN103" s="424"/>
      <c r="AO103" s="424"/>
      <c r="AP103" s="424"/>
      <c r="AQ103" s="424"/>
      <c r="AR103" s="424"/>
      <c r="AS103" s="424"/>
      <c r="AT103" s="424"/>
      <c r="AU103" s="424"/>
      <c r="AV103" s="424"/>
      <c r="AW103" s="424"/>
      <c r="AX103" s="424"/>
      <c r="AY103" s="424"/>
      <c r="AZ103" s="424"/>
      <c r="BA103" s="424"/>
      <c r="BB103" s="424"/>
      <c r="BC103" s="424"/>
      <c r="BD103" s="424"/>
      <c r="BE103" s="424"/>
      <c r="BF103" s="424"/>
      <c r="BG103" s="424"/>
      <c r="BH103" s="424"/>
      <c r="BI103" s="424"/>
      <c r="BJ103" s="209"/>
    </row>
    <row r="104" spans="1:62" s="175" customFormat="1" ht="15" hidden="1" customHeight="1">
      <c r="A104" s="176" t="str">
        <f t="shared" si="253"/>
        <v>P552</v>
      </c>
      <c r="B104" s="176" t="str">
        <f t="shared" si="253"/>
        <v>DA97-17973A</v>
      </c>
      <c r="C104" s="176" t="str">
        <f t="shared" si="253"/>
        <v>DA97-17973A</v>
      </c>
      <c r="D104" s="176" t="str">
        <f t="shared" si="253"/>
        <v>ASSY SHELF-FRE BOTTOM;RR7000M</v>
      </c>
      <c r="E104" s="176" t="str">
        <f t="shared" si="253"/>
        <v>PC</v>
      </c>
      <c r="F104" s="176" t="str">
        <f t="shared" si="253"/>
        <v>D4</v>
      </c>
      <c r="G104" s="176" t="str">
        <f t="shared" si="253"/>
        <v>DYRY</v>
      </c>
      <c r="H104" s="176" t="str">
        <f t="shared" si="253"/>
        <v>MINH NGUYEN</v>
      </c>
      <c r="I104" s="176">
        <f t="shared" si="253"/>
        <v>100</v>
      </c>
      <c r="J104" s="176" t="str">
        <f t="shared" si="253"/>
        <v>MAIN LINE</v>
      </c>
      <c r="K104" s="176">
        <f>K103</f>
        <v>0</v>
      </c>
      <c r="L104" s="176" t="str">
        <f t="shared" si="253"/>
        <v>KIMKHOA.PT</v>
      </c>
      <c r="M104" s="177">
        <f t="shared" si="253"/>
        <v>0</v>
      </c>
      <c r="N104" s="177">
        <f t="shared" si="253"/>
        <v>0</v>
      </c>
      <c r="O104" s="177">
        <f t="shared" si="253"/>
        <v>1</v>
      </c>
      <c r="P104" s="460">
        <f t="shared" si="253"/>
        <v>0</v>
      </c>
      <c r="Q104" s="460">
        <f t="shared" si="253"/>
        <v>0</v>
      </c>
      <c r="R104" s="460">
        <f t="shared" si="253"/>
        <v>0</v>
      </c>
      <c r="S104" s="460">
        <f t="shared" si="253"/>
        <v>0</v>
      </c>
      <c r="T104" s="460">
        <f t="shared" si="253"/>
        <v>0</v>
      </c>
      <c r="U104" s="461" t="s">
        <v>305</v>
      </c>
      <c r="V104" s="438">
        <f t="shared" ref="V104" si="254">SUM(Q102:R102)-S102</f>
        <v>0</v>
      </c>
      <c r="W104" s="425">
        <f t="shared" ref="W104:BD104" si="255">V104-W102+W103</f>
        <v>0</v>
      </c>
      <c r="X104" s="425">
        <f t="shared" si="255"/>
        <v>0</v>
      </c>
      <c r="Y104" s="425">
        <f t="shared" si="255"/>
        <v>0</v>
      </c>
      <c r="Z104" s="425">
        <f t="shared" si="255"/>
        <v>0</v>
      </c>
      <c r="AA104" s="425">
        <f t="shared" si="255"/>
        <v>0</v>
      </c>
      <c r="AB104" s="425">
        <f t="shared" si="255"/>
        <v>0</v>
      </c>
      <c r="AC104" s="425">
        <f>AB104-AC102+AC103</f>
        <v>0</v>
      </c>
      <c r="AD104" s="425">
        <f t="shared" si="255"/>
        <v>-1223</v>
      </c>
      <c r="AE104" s="425">
        <f t="shared" si="255"/>
        <v>-2017</v>
      </c>
      <c r="AF104" s="425">
        <f t="shared" si="255"/>
        <v>-2017</v>
      </c>
      <c r="AG104" s="425">
        <f t="shared" si="255"/>
        <v>-2017</v>
      </c>
      <c r="AH104" s="425">
        <f t="shared" si="255"/>
        <v>-2017</v>
      </c>
      <c r="AI104" s="425">
        <f t="shared" si="255"/>
        <v>-2017</v>
      </c>
      <c r="AJ104" s="425">
        <f t="shared" si="255"/>
        <v>-2017</v>
      </c>
      <c r="AK104" s="425">
        <f t="shared" si="255"/>
        <v>-3151</v>
      </c>
      <c r="AL104" s="425">
        <f t="shared" si="255"/>
        <v>-4101</v>
      </c>
      <c r="AM104" s="425">
        <f t="shared" si="255"/>
        <v>-5150</v>
      </c>
      <c r="AN104" s="425">
        <f t="shared" si="255"/>
        <v>-7026</v>
      </c>
      <c r="AO104" s="425">
        <f t="shared" si="255"/>
        <v>-8313</v>
      </c>
      <c r="AP104" s="425">
        <f t="shared" si="255"/>
        <v>-9025</v>
      </c>
      <c r="AQ104" s="425">
        <f t="shared" si="255"/>
        <v>-10071</v>
      </c>
      <c r="AR104" s="425">
        <f t="shared" si="255"/>
        <v>-12881</v>
      </c>
      <c r="AS104" s="425">
        <f t="shared" si="255"/>
        <v>-13852</v>
      </c>
      <c r="AT104" s="425">
        <f t="shared" si="255"/>
        <v>-15218</v>
      </c>
      <c r="AU104" s="425">
        <f t="shared" si="255"/>
        <v>-16131</v>
      </c>
      <c r="AV104" s="425">
        <f t="shared" si="255"/>
        <v>-17366</v>
      </c>
      <c r="AW104" s="425">
        <f t="shared" si="255"/>
        <v>-20708</v>
      </c>
      <c r="AX104" s="425">
        <f t="shared" si="255"/>
        <v>-22390</v>
      </c>
      <c r="AY104" s="425">
        <f t="shared" si="255"/>
        <v>-23216</v>
      </c>
      <c r="AZ104" s="425">
        <f t="shared" si="255"/>
        <v>-24512</v>
      </c>
      <c r="BA104" s="425">
        <f t="shared" si="255"/>
        <v>-24612</v>
      </c>
      <c r="BB104" s="425">
        <f t="shared" si="255"/>
        <v>-24612</v>
      </c>
      <c r="BC104" s="425">
        <f t="shared" si="255"/>
        <v>-24684</v>
      </c>
      <c r="BD104" s="425">
        <f t="shared" si="255"/>
        <v>-24734</v>
      </c>
      <c r="BE104" s="425">
        <f t="shared" ref="BE104" si="256">BD104-BE102+BE103</f>
        <v>-24784</v>
      </c>
      <c r="BF104" s="425">
        <f t="shared" ref="BF104:BJ104" si="257">BE104-BF102+BF103</f>
        <v>-24784</v>
      </c>
      <c r="BG104" s="425">
        <f t="shared" si="257"/>
        <v>-24784</v>
      </c>
      <c r="BH104" s="425">
        <f t="shared" si="257"/>
        <v>-24784</v>
      </c>
      <c r="BI104" s="425">
        <f t="shared" si="257"/>
        <v>-24784</v>
      </c>
      <c r="BJ104" s="188">
        <f t="shared" si="257"/>
        <v>-24784</v>
      </c>
    </row>
    <row r="105" spans="1:62" s="175" customFormat="1" ht="15" hidden="1" customHeight="1">
      <c r="A105" s="176" t="str">
        <f t="shared" si="253"/>
        <v>P552</v>
      </c>
      <c r="B105" s="176" t="str">
        <f t="shared" si="253"/>
        <v>DA97-17973A</v>
      </c>
      <c r="C105" s="176" t="str">
        <f t="shared" si="253"/>
        <v>DA97-17973A</v>
      </c>
      <c r="D105" s="176" t="str">
        <f t="shared" si="253"/>
        <v>ASSY SHELF-FRE BOTTOM;RR7000M</v>
      </c>
      <c r="E105" s="176" t="str">
        <f t="shared" si="253"/>
        <v>PC</v>
      </c>
      <c r="F105" s="176" t="str">
        <f t="shared" si="253"/>
        <v>D4</v>
      </c>
      <c r="G105" s="176" t="str">
        <f t="shared" si="253"/>
        <v>DYRY</v>
      </c>
      <c r="H105" s="176" t="str">
        <f t="shared" si="253"/>
        <v>MINH NGUYEN</v>
      </c>
      <c r="I105" s="176">
        <f t="shared" si="253"/>
        <v>100</v>
      </c>
      <c r="J105" s="176" t="str">
        <f t="shared" si="253"/>
        <v>MAIN LINE</v>
      </c>
      <c r="K105" s="176">
        <f>K104</f>
        <v>0</v>
      </c>
      <c r="L105" s="176" t="str">
        <f t="shared" si="253"/>
        <v>KIMKHOA.PT</v>
      </c>
      <c r="M105" s="177">
        <f t="shared" si="253"/>
        <v>0</v>
      </c>
      <c r="N105" s="177">
        <f t="shared" si="253"/>
        <v>0</v>
      </c>
      <c r="O105" s="177">
        <f t="shared" si="253"/>
        <v>1</v>
      </c>
      <c r="P105" s="460">
        <f t="shared" si="253"/>
        <v>0</v>
      </c>
      <c r="Q105" s="460">
        <f t="shared" si="253"/>
        <v>0</v>
      </c>
      <c r="R105" s="460">
        <f t="shared" si="253"/>
        <v>0</v>
      </c>
      <c r="S105" s="460">
        <f t="shared" si="253"/>
        <v>0</v>
      </c>
      <c r="T105" s="460">
        <f t="shared" si="253"/>
        <v>0</v>
      </c>
      <c r="U105" s="461" t="s">
        <v>298</v>
      </c>
      <c r="V105" s="438">
        <f t="shared" ref="V105" si="258">SUM(P102:R102)-S102</f>
        <v>0</v>
      </c>
      <c r="W105" s="426">
        <f t="shared" ref="W105:BD105" si="259">V105-W102+W103</f>
        <v>0</v>
      </c>
      <c r="X105" s="426">
        <f t="shared" si="259"/>
        <v>0</v>
      </c>
      <c r="Y105" s="426">
        <f t="shared" si="259"/>
        <v>0</v>
      </c>
      <c r="Z105" s="426">
        <f t="shared" si="259"/>
        <v>0</v>
      </c>
      <c r="AA105" s="426">
        <f t="shared" si="259"/>
        <v>0</v>
      </c>
      <c r="AB105" s="426">
        <f t="shared" si="259"/>
        <v>0</v>
      </c>
      <c r="AC105" s="426">
        <f>AB105-AC102+AC103</f>
        <v>0</v>
      </c>
      <c r="AD105" s="426">
        <f t="shared" si="259"/>
        <v>-1223</v>
      </c>
      <c r="AE105" s="426">
        <f t="shared" si="259"/>
        <v>-2017</v>
      </c>
      <c r="AF105" s="426">
        <f t="shared" si="259"/>
        <v>-2017</v>
      </c>
      <c r="AG105" s="426">
        <f t="shared" si="259"/>
        <v>-2017</v>
      </c>
      <c r="AH105" s="426">
        <f t="shared" si="259"/>
        <v>-2017</v>
      </c>
      <c r="AI105" s="426">
        <f t="shared" si="259"/>
        <v>-2017</v>
      </c>
      <c r="AJ105" s="426">
        <f t="shared" si="259"/>
        <v>-2017</v>
      </c>
      <c r="AK105" s="426">
        <f t="shared" si="259"/>
        <v>-3151</v>
      </c>
      <c r="AL105" s="426">
        <f t="shared" si="259"/>
        <v>-4101</v>
      </c>
      <c r="AM105" s="426">
        <f t="shared" si="259"/>
        <v>-5150</v>
      </c>
      <c r="AN105" s="426">
        <f t="shared" si="259"/>
        <v>-7026</v>
      </c>
      <c r="AO105" s="426">
        <f t="shared" si="259"/>
        <v>-8313</v>
      </c>
      <c r="AP105" s="426">
        <f t="shared" si="259"/>
        <v>-9025</v>
      </c>
      <c r="AQ105" s="426">
        <f t="shared" si="259"/>
        <v>-10071</v>
      </c>
      <c r="AR105" s="426">
        <f t="shared" si="259"/>
        <v>-12881</v>
      </c>
      <c r="AS105" s="426">
        <f t="shared" si="259"/>
        <v>-13852</v>
      </c>
      <c r="AT105" s="426">
        <f t="shared" si="259"/>
        <v>-15218</v>
      </c>
      <c r="AU105" s="426">
        <f t="shared" si="259"/>
        <v>-16131</v>
      </c>
      <c r="AV105" s="426">
        <f t="shared" si="259"/>
        <v>-17366</v>
      </c>
      <c r="AW105" s="426">
        <f t="shared" si="259"/>
        <v>-20708</v>
      </c>
      <c r="AX105" s="426">
        <f t="shared" si="259"/>
        <v>-22390</v>
      </c>
      <c r="AY105" s="426">
        <f t="shared" si="259"/>
        <v>-23216</v>
      </c>
      <c r="AZ105" s="426">
        <f t="shared" si="259"/>
        <v>-24512</v>
      </c>
      <c r="BA105" s="426">
        <f t="shared" si="259"/>
        <v>-24612</v>
      </c>
      <c r="BB105" s="426">
        <f t="shared" si="259"/>
        <v>-24612</v>
      </c>
      <c r="BC105" s="426">
        <f t="shared" si="259"/>
        <v>-24684</v>
      </c>
      <c r="BD105" s="426">
        <f t="shared" si="259"/>
        <v>-24734</v>
      </c>
      <c r="BE105" s="426">
        <f t="shared" ref="BE105" si="260">BD105-BE102+BE103</f>
        <v>-24784</v>
      </c>
      <c r="BF105" s="426">
        <f t="shared" ref="BF105:BJ105" si="261">BE105-BF102+BF103</f>
        <v>-24784</v>
      </c>
      <c r="BG105" s="426">
        <f t="shared" si="261"/>
        <v>-24784</v>
      </c>
      <c r="BH105" s="426">
        <f t="shared" si="261"/>
        <v>-24784</v>
      </c>
      <c r="BI105" s="426">
        <f t="shared" si="261"/>
        <v>-24784</v>
      </c>
      <c r="BJ105" s="189">
        <f t="shared" si="261"/>
        <v>-24784</v>
      </c>
    </row>
    <row r="106" spans="1:62" s="175" customFormat="1" ht="15" hidden="1" customHeight="1">
      <c r="A106" s="178" t="str">
        <f t="shared" si="253"/>
        <v>P552</v>
      </c>
      <c r="B106" s="178" t="str">
        <f t="shared" si="253"/>
        <v>DA97-17973A</v>
      </c>
      <c r="C106" s="178" t="str">
        <f t="shared" si="253"/>
        <v>DA97-17973A</v>
      </c>
      <c r="D106" s="178" t="str">
        <f t="shared" si="253"/>
        <v>ASSY SHELF-FRE BOTTOM;RR7000M</v>
      </c>
      <c r="E106" s="178" t="str">
        <f t="shared" si="253"/>
        <v>PC</v>
      </c>
      <c r="F106" s="178" t="str">
        <f t="shared" si="253"/>
        <v>D4</v>
      </c>
      <c r="G106" s="178" t="str">
        <f t="shared" si="253"/>
        <v>DYRY</v>
      </c>
      <c r="H106" s="178" t="str">
        <f t="shared" si="253"/>
        <v>MINH NGUYEN</v>
      </c>
      <c r="I106" s="178">
        <f t="shared" si="253"/>
        <v>100</v>
      </c>
      <c r="J106" s="178" t="str">
        <f t="shared" si="253"/>
        <v>MAIN LINE</v>
      </c>
      <c r="K106" s="178">
        <f>K105</f>
        <v>0</v>
      </c>
      <c r="L106" s="178" t="str">
        <f t="shared" si="253"/>
        <v>KIMKHOA.PT</v>
      </c>
      <c r="M106" s="179">
        <f t="shared" si="253"/>
        <v>0</v>
      </c>
      <c r="N106" s="179">
        <f t="shared" si="253"/>
        <v>0</v>
      </c>
      <c r="O106" s="179">
        <f t="shared" si="253"/>
        <v>1</v>
      </c>
      <c r="P106" s="462">
        <f t="shared" si="253"/>
        <v>0</v>
      </c>
      <c r="Q106" s="462">
        <f t="shared" si="253"/>
        <v>0</v>
      </c>
      <c r="R106" s="462">
        <f t="shared" si="253"/>
        <v>0</v>
      </c>
      <c r="S106" s="462">
        <f t="shared" si="253"/>
        <v>0</v>
      </c>
      <c r="T106" s="462">
        <f t="shared" si="253"/>
        <v>0</v>
      </c>
      <c r="U106" s="461" t="s">
        <v>299</v>
      </c>
      <c r="V106" s="438">
        <f t="shared" ref="V106" si="262">SUM(P102:R102)-S102+T102</f>
        <v>0</v>
      </c>
      <c r="W106" s="426">
        <f t="shared" ref="W106:BD106" si="263">V106-W102</f>
        <v>0</v>
      </c>
      <c r="X106" s="426">
        <f t="shared" si="263"/>
        <v>0</v>
      </c>
      <c r="Y106" s="426">
        <f t="shared" si="263"/>
        <v>0</v>
      </c>
      <c r="Z106" s="426">
        <f t="shared" si="263"/>
        <v>0</v>
      </c>
      <c r="AA106" s="426">
        <f t="shared" si="263"/>
        <v>0</v>
      </c>
      <c r="AB106" s="426">
        <f t="shared" si="263"/>
        <v>0</v>
      </c>
      <c r="AC106" s="426">
        <f>AB106-AC102</f>
        <v>0</v>
      </c>
      <c r="AD106" s="426">
        <f t="shared" si="263"/>
        <v>-1223</v>
      </c>
      <c r="AE106" s="426">
        <f t="shared" si="263"/>
        <v>-2017</v>
      </c>
      <c r="AF106" s="426">
        <f t="shared" si="263"/>
        <v>-2017</v>
      </c>
      <c r="AG106" s="426">
        <f t="shared" si="263"/>
        <v>-2017</v>
      </c>
      <c r="AH106" s="426">
        <f t="shared" si="263"/>
        <v>-2017</v>
      </c>
      <c r="AI106" s="426">
        <f t="shared" si="263"/>
        <v>-2017</v>
      </c>
      <c r="AJ106" s="426">
        <f t="shared" si="263"/>
        <v>-2017</v>
      </c>
      <c r="AK106" s="426">
        <f t="shared" si="263"/>
        <v>-3151</v>
      </c>
      <c r="AL106" s="426">
        <f t="shared" si="263"/>
        <v>-4101</v>
      </c>
      <c r="AM106" s="426">
        <f t="shared" si="263"/>
        <v>-5150</v>
      </c>
      <c r="AN106" s="426">
        <f t="shared" si="263"/>
        <v>-7026</v>
      </c>
      <c r="AO106" s="426">
        <f t="shared" si="263"/>
        <v>-8313</v>
      </c>
      <c r="AP106" s="426">
        <f t="shared" si="263"/>
        <v>-9025</v>
      </c>
      <c r="AQ106" s="426">
        <f t="shared" si="263"/>
        <v>-10071</v>
      </c>
      <c r="AR106" s="426">
        <f t="shared" si="263"/>
        <v>-12881</v>
      </c>
      <c r="AS106" s="426">
        <f t="shared" si="263"/>
        <v>-13852</v>
      </c>
      <c r="AT106" s="426">
        <f t="shared" si="263"/>
        <v>-15218</v>
      </c>
      <c r="AU106" s="426">
        <f t="shared" si="263"/>
        <v>-16131</v>
      </c>
      <c r="AV106" s="426">
        <f t="shared" si="263"/>
        <v>-17366</v>
      </c>
      <c r="AW106" s="426">
        <f t="shared" si="263"/>
        <v>-20708</v>
      </c>
      <c r="AX106" s="426">
        <f t="shared" si="263"/>
        <v>-22390</v>
      </c>
      <c r="AY106" s="426">
        <f t="shared" si="263"/>
        <v>-23216</v>
      </c>
      <c r="AZ106" s="426">
        <f t="shared" si="263"/>
        <v>-24512</v>
      </c>
      <c r="BA106" s="426">
        <f t="shared" si="263"/>
        <v>-24612</v>
      </c>
      <c r="BB106" s="426">
        <f t="shared" si="263"/>
        <v>-24612</v>
      </c>
      <c r="BC106" s="426">
        <f t="shared" si="263"/>
        <v>-24684</v>
      </c>
      <c r="BD106" s="426">
        <f t="shared" si="263"/>
        <v>-24734</v>
      </c>
      <c r="BE106" s="426">
        <f t="shared" ref="BE106" si="264">BD106-BE102</f>
        <v>-24784</v>
      </c>
      <c r="BF106" s="426">
        <f t="shared" ref="BF106:BJ106" si="265">BE106-BF102</f>
        <v>-24784</v>
      </c>
      <c r="BG106" s="426">
        <f t="shared" si="265"/>
        <v>-24784</v>
      </c>
      <c r="BH106" s="426">
        <f t="shared" si="265"/>
        <v>-24784</v>
      </c>
      <c r="BI106" s="426">
        <f t="shared" si="265"/>
        <v>-24784</v>
      </c>
      <c r="BJ106" s="189">
        <f t="shared" si="265"/>
        <v>-24784</v>
      </c>
    </row>
    <row r="107" spans="1:62" s="153" customFormat="1" ht="15" hidden="1" customHeight="1">
      <c r="A107" s="447" t="s">
        <v>150</v>
      </c>
      <c r="B107" s="448" t="s">
        <v>315</v>
      </c>
      <c r="C107" s="448" t="s">
        <v>315</v>
      </c>
      <c r="D107" s="449" t="s">
        <v>316</v>
      </c>
      <c r="E107" s="447" t="s">
        <v>302</v>
      </c>
      <c r="F107" s="450" t="s">
        <v>308</v>
      </c>
      <c r="G107" s="451" t="s">
        <v>294</v>
      </c>
      <c r="H107" s="450" t="s">
        <v>295</v>
      </c>
      <c r="I107" s="450">
        <v>100</v>
      </c>
      <c r="J107" s="450" t="s">
        <v>306</v>
      </c>
      <c r="K107" s="450">
        <v>0</v>
      </c>
      <c r="L107" s="447" t="s">
        <v>1090</v>
      </c>
      <c r="M107" s="452">
        <v>0</v>
      </c>
      <c r="N107" s="452">
        <v>0</v>
      </c>
      <c r="O107" s="452">
        <v>1</v>
      </c>
      <c r="P107" s="453">
        <v>0</v>
      </c>
      <c r="Q107" s="454">
        <v>0</v>
      </c>
      <c r="R107" s="454">
        <v>0</v>
      </c>
      <c r="S107" s="454">
        <v>0</v>
      </c>
      <c r="T107" s="454">
        <v>0</v>
      </c>
      <c r="U107" s="455" t="s">
        <v>238</v>
      </c>
      <c r="V107" s="437">
        <f>SUM(W107:BD107)</f>
        <v>36</v>
      </c>
      <c r="W107" s="423">
        <v>0</v>
      </c>
      <c r="X107" s="423">
        <v>0</v>
      </c>
      <c r="Y107" s="423">
        <v>0</v>
      </c>
      <c r="Z107" s="423">
        <v>0</v>
      </c>
      <c r="AA107" s="423">
        <v>0</v>
      </c>
      <c r="AB107" s="423">
        <v>0</v>
      </c>
      <c r="AC107" s="423">
        <v>0</v>
      </c>
      <c r="AD107" s="423">
        <v>0</v>
      </c>
      <c r="AE107" s="423">
        <v>0</v>
      </c>
      <c r="AF107" s="423">
        <v>0</v>
      </c>
      <c r="AG107" s="423">
        <v>0</v>
      </c>
      <c r="AH107" s="423">
        <v>0</v>
      </c>
      <c r="AI107" s="423">
        <v>0</v>
      </c>
      <c r="AJ107" s="423">
        <v>0</v>
      </c>
      <c r="AK107" s="423">
        <v>36</v>
      </c>
      <c r="AL107" s="423">
        <v>0</v>
      </c>
      <c r="AM107" s="423">
        <v>0</v>
      </c>
      <c r="AN107" s="423">
        <v>0</v>
      </c>
      <c r="AO107" s="423">
        <v>0</v>
      </c>
      <c r="AP107" s="423">
        <v>0</v>
      </c>
      <c r="AQ107" s="423">
        <v>0</v>
      </c>
      <c r="AR107" s="423">
        <v>0</v>
      </c>
      <c r="AS107" s="423">
        <v>0</v>
      </c>
      <c r="AT107" s="423">
        <v>0</v>
      </c>
      <c r="AU107" s="423">
        <v>0</v>
      </c>
      <c r="AV107" s="423">
        <v>0</v>
      </c>
      <c r="AW107" s="423">
        <v>0</v>
      </c>
      <c r="AX107" s="423">
        <v>0</v>
      </c>
      <c r="AY107" s="423">
        <v>0</v>
      </c>
      <c r="AZ107" s="423">
        <v>0</v>
      </c>
      <c r="BA107" s="423">
        <v>0</v>
      </c>
      <c r="BB107" s="423">
        <v>0</v>
      </c>
      <c r="BC107" s="423">
        <v>0</v>
      </c>
      <c r="BD107" s="423">
        <v>0</v>
      </c>
      <c r="BE107" s="423">
        <v>0</v>
      </c>
      <c r="BF107" s="423">
        <v>0</v>
      </c>
      <c r="BG107" s="423">
        <v>0</v>
      </c>
      <c r="BH107" s="423">
        <v>0</v>
      </c>
      <c r="BI107" s="423">
        <v>0</v>
      </c>
      <c r="BJ107" s="187">
        <v>0</v>
      </c>
    </row>
    <row r="108" spans="1:62" s="175" customFormat="1" ht="15" hidden="1" customHeight="1">
      <c r="A108" s="456" t="str">
        <f t="shared" ref="A108:T111" si="266">A107</f>
        <v>P552</v>
      </c>
      <c r="B108" s="456" t="str">
        <f t="shared" si="266"/>
        <v>DA97-17973B</v>
      </c>
      <c r="C108" s="456" t="str">
        <f t="shared" si="266"/>
        <v>DA97-17973B</v>
      </c>
      <c r="D108" s="456" t="str">
        <f t="shared" si="266"/>
        <v>ASSY SHELF-FRE BOTTOM;RR7000M,UAE</v>
      </c>
      <c r="E108" s="456" t="str">
        <f t="shared" si="266"/>
        <v>PC</v>
      </c>
      <c r="F108" s="456" t="str">
        <f t="shared" si="266"/>
        <v>D4</v>
      </c>
      <c r="G108" s="456" t="str">
        <f t="shared" si="266"/>
        <v>DYRY</v>
      </c>
      <c r="H108" s="456" t="str">
        <f t="shared" si="266"/>
        <v>MINH NGUYEN</v>
      </c>
      <c r="I108" s="456">
        <f t="shared" si="266"/>
        <v>100</v>
      </c>
      <c r="J108" s="456" t="str">
        <f t="shared" si="266"/>
        <v>MAIN LINE</v>
      </c>
      <c r="K108" s="456">
        <f>K107</f>
        <v>0</v>
      </c>
      <c r="L108" s="456" t="str">
        <f t="shared" si="266"/>
        <v>KIMKHOA.PT</v>
      </c>
      <c r="M108" s="457">
        <f t="shared" si="266"/>
        <v>0</v>
      </c>
      <c r="N108" s="457">
        <f t="shared" si="266"/>
        <v>0</v>
      </c>
      <c r="O108" s="457">
        <f t="shared" si="266"/>
        <v>1</v>
      </c>
      <c r="P108" s="458">
        <f t="shared" si="266"/>
        <v>0</v>
      </c>
      <c r="Q108" s="458">
        <f t="shared" si="266"/>
        <v>0</v>
      </c>
      <c r="R108" s="458">
        <f t="shared" si="266"/>
        <v>0</v>
      </c>
      <c r="S108" s="458">
        <f t="shared" si="266"/>
        <v>0</v>
      </c>
      <c r="T108" s="458">
        <f t="shared" si="266"/>
        <v>0</v>
      </c>
      <c r="U108" s="459" t="s">
        <v>296</v>
      </c>
      <c r="V108" s="438"/>
      <c r="W108" s="424"/>
      <c r="X108" s="424"/>
      <c r="Y108" s="424"/>
      <c r="Z108" s="424"/>
      <c r="AA108" s="424"/>
      <c r="AB108" s="424"/>
      <c r="AC108" s="424"/>
      <c r="AD108" s="424"/>
      <c r="AE108" s="424"/>
      <c r="AF108" s="424"/>
      <c r="AG108" s="424"/>
      <c r="AH108" s="424"/>
      <c r="AI108" s="424"/>
      <c r="AJ108" s="424"/>
      <c r="AK108" s="424"/>
      <c r="AL108" s="424"/>
      <c r="AM108" s="424"/>
      <c r="AN108" s="424"/>
      <c r="AO108" s="424"/>
      <c r="AP108" s="424"/>
      <c r="AQ108" s="424"/>
      <c r="AR108" s="424"/>
      <c r="AS108" s="424"/>
      <c r="AT108" s="424"/>
      <c r="AU108" s="424"/>
      <c r="AV108" s="424"/>
      <c r="AW108" s="424"/>
      <c r="AX108" s="424"/>
      <c r="AY108" s="424"/>
      <c r="AZ108" s="424"/>
      <c r="BA108" s="424"/>
      <c r="BB108" s="424"/>
      <c r="BC108" s="424"/>
      <c r="BD108" s="424"/>
      <c r="BE108" s="424"/>
      <c r="BF108" s="424"/>
      <c r="BG108" s="424"/>
      <c r="BH108" s="424"/>
      <c r="BI108" s="424"/>
      <c r="BJ108" s="209"/>
    </row>
    <row r="109" spans="1:62" s="175" customFormat="1" ht="15" hidden="1" customHeight="1">
      <c r="A109" s="176" t="str">
        <f t="shared" si="266"/>
        <v>P552</v>
      </c>
      <c r="B109" s="176" t="str">
        <f t="shared" si="266"/>
        <v>DA97-17973B</v>
      </c>
      <c r="C109" s="176" t="str">
        <f t="shared" si="266"/>
        <v>DA97-17973B</v>
      </c>
      <c r="D109" s="176" t="str">
        <f t="shared" si="266"/>
        <v>ASSY SHELF-FRE BOTTOM;RR7000M,UAE</v>
      </c>
      <c r="E109" s="176" t="str">
        <f t="shared" si="266"/>
        <v>PC</v>
      </c>
      <c r="F109" s="176" t="str">
        <f t="shared" si="266"/>
        <v>D4</v>
      </c>
      <c r="G109" s="176" t="str">
        <f t="shared" si="266"/>
        <v>DYRY</v>
      </c>
      <c r="H109" s="176" t="str">
        <f t="shared" si="266"/>
        <v>MINH NGUYEN</v>
      </c>
      <c r="I109" s="176">
        <f t="shared" si="266"/>
        <v>100</v>
      </c>
      <c r="J109" s="176" t="str">
        <f t="shared" si="266"/>
        <v>MAIN LINE</v>
      </c>
      <c r="K109" s="176">
        <f>K108</f>
        <v>0</v>
      </c>
      <c r="L109" s="176" t="str">
        <f t="shared" si="266"/>
        <v>KIMKHOA.PT</v>
      </c>
      <c r="M109" s="177">
        <f t="shared" si="266"/>
        <v>0</v>
      </c>
      <c r="N109" s="177">
        <f t="shared" si="266"/>
        <v>0</v>
      </c>
      <c r="O109" s="177">
        <f t="shared" si="266"/>
        <v>1</v>
      </c>
      <c r="P109" s="460">
        <f t="shared" si="266"/>
        <v>0</v>
      </c>
      <c r="Q109" s="460">
        <f t="shared" si="266"/>
        <v>0</v>
      </c>
      <c r="R109" s="460">
        <f t="shared" si="266"/>
        <v>0</v>
      </c>
      <c r="S109" s="460">
        <f t="shared" si="266"/>
        <v>0</v>
      </c>
      <c r="T109" s="460">
        <f t="shared" si="266"/>
        <v>0</v>
      </c>
      <c r="U109" s="461" t="s">
        <v>305</v>
      </c>
      <c r="V109" s="438">
        <f t="shared" ref="V109" si="267">SUM(Q107:R107)-S107</f>
        <v>0</v>
      </c>
      <c r="W109" s="425">
        <f t="shared" ref="W109:BD109" si="268">V109-W107+W108</f>
        <v>0</v>
      </c>
      <c r="X109" s="425">
        <f t="shared" si="268"/>
        <v>0</v>
      </c>
      <c r="Y109" s="425">
        <f t="shared" si="268"/>
        <v>0</v>
      </c>
      <c r="Z109" s="425">
        <f t="shared" si="268"/>
        <v>0</v>
      </c>
      <c r="AA109" s="425">
        <f t="shared" si="268"/>
        <v>0</v>
      </c>
      <c r="AB109" s="425">
        <f t="shared" si="268"/>
        <v>0</v>
      </c>
      <c r="AC109" s="425">
        <f>AB109-AC107+AC108</f>
        <v>0</v>
      </c>
      <c r="AD109" s="425">
        <f t="shared" si="268"/>
        <v>0</v>
      </c>
      <c r="AE109" s="425">
        <f t="shared" si="268"/>
        <v>0</v>
      </c>
      <c r="AF109" s="425">
        <f t="shared" si="268"/>
        <v>0</v>
      </c>
      <c r="AG109" s="425">
        <f t="shared" si="268"/>
        <v>0</v>
      </c>
      <c r="AH109" s="425">
        <f t="shared" si="268"/>
        <v>0</v>
      </c>
      <c r="AI109" s="425">
        <f t="shared" si="268"/>
        <v>0</v>
      </c>
      <c r="AJ109" s="425">
        <f t="shared" si="268"/>
        <v>0</v>
      </c>
      <c r="AK109" s="425">
        <f t="shared" si="268"/>
        <v>-36</v>
      </c>
      <c r="AL109" s="425">
        <f t="shared" si="268"/>
        <v>-36</v>
      </c>
      <c r="AM109" s="425">
        <f t="shared" si="268"/>
        <v>-36</v>
      </c>
      <c r="AN109" s="425">
        <f t="shared" si="268"/>
        <v>-36</v>
      </c>
      <c r="AO109" s="425">
        <f t="shared" si="268"/>
        <v>-36</v>
      </c>
      <c r="AP109" s="425">
        <f t="shared" si="268"/>
        <v>-36</v>
      </c>
      <c r="AQ109" s="425">
        <f t="shared" si="268"/>
        <v>-36</v>
      </c>
      <c r="AR109" s="425">
        <f t="shared" si="268"/>
        <v>-36</v>
      </c>
      <c r="AS109" s="425">
        <f t="shared" si="268"/>
        <v>-36</v>
      </c>
      <c r="AT109" s="425">
        <f t="shared" si="268"/>
        <v>-36</v>
      </c>
      <c r="AU109" s="425">
        <f t="shared" si="268"/>
        <v>-36</v>
      </c>
      <c r="AV109" s="425">
        <f t="shared" si="268"/>
        <v>-36</v>
      </c>
      <c r="AW109" s="425">
        <f t="shared" si="268"/>
        <v>-36</v>
      </c>
      <c r="AX109" s="425">
        <f t="shared" si="268"/>
        <v>-36</v>
      </c>
      <c r="AY109" s="425">
        <f t="shared" si="268"/>
        <v>-36</v>
      </c>
      <c r="AZ109" s="425">
        <f t="shared" si="268"/>
        <v>-36</v>
      </c>
      <c r="BA109" s="425">
        <f t="shared" si="268"/>
        <v>-36</v>
      </c>
      <c r="BB109" s="425">
        <f t="shared" si="268"/>
        <v>-36</v>
      </c>
      <c r="BC109" s="425">
        <f t="shared" si="268"/>
        <v>-36</v>
      </c>
      <c r="BD109" s="425">
        <f t="shared" si="268"/>
        <v>-36</v>
      </c>
      <c r="BE109" s="425">
        <f t="shared" ref="BE109" si="269">BD109-BE107+BE108</f>
        <v>-36</v>
      </c>
      <c r="BF109" s="425">
        <f t="shared" ref="BF109:BJ109" si="270">BE109-BF107+BF108</f>
        <v>-36</v>
      </c>
      <c r="BG109" s="425">
        <f t="shared" si="270"/>
        <v>-36</v>
      </c>
      <c r="BH109" s="425">
        <f t="shared" si="270"/>
        <v>-36</v>
      </c>
      <c r="BI109" s="425">
        <f t="shared" si="270"/>
        <v>-36</v>
      </c>
      <c r="BJ109" s="188">
        <f t="shared" si="270"/>
        <v>-36</v>
      </c>
    </row>
    <row r="110" spans="1:62" s="175" customFormat="1" ht="15" hidden="1" customHeight="1">
      <c r="A110" s="176" t="str">
        <f t="shared" si="266"/>
        <v>P552</v>
      </c>
      <c r="B110" s="176" t="str">
        <f t="shared" si="266"/>
        <v>DA97-17973B</v>
      </c>
      <c r="C110" s="176" t="str">
        <f t="shared" si="266"/>
        <v>DA97-17973B</v>
      </c>
      <c r="D110" s="176" t="str">
        <f t="shared" si="266"/>
        <v>ASSY SHELF-FRE BOTTOM;RR7000M,UAE</v>
      </c>
      <c r="E110" s="176" t="str">
        <f t="shared" si="266"/>
        <v>PC</v>
      </c>
      <c r="F110" s="176" t="str">
        <f t="shared" si="266"/>
        <v>D4</v>
      </c>
      <c r="G110" s="176" t="str">
        <f t="shared" si="266"/>
        <v>DYRY</v>
      </c>
      <c r="H110" s="176" t="str">
        <f t="shared" si="266"/>
        <v>MINH NGUYEN</v>
      </c>
      <c r="I110" s="176">
        <f t="shared" si="266"/>
        <v>100</v>
      </c>
      <c r="J110" s="176" t="str">
        <f t="shared" si="266"/>
        <v>MAIN LINE</v>
      </c>
      <c r="K110" s="176">
        <f>K109</f>
        <v>0</v>
      </c>
      <c r="L110" s="176" t="str">
        <f t="shared" si="266"/>
        <v>KIMKHOA.PT</v>
      </c>
      <c r="M110" s="177">
        <f t="shared" si="266"/>
        <v>0</v>
      </c>
      <c r="N110" s="177">
        <f t="shared" si="266"/>
        <v>0</v>
      </c>
      <c r="O110" s="177">
        <f t="shared" si="266"/>
        <v>1</v>
      </c>
      <c r="P110" s="460">
        <f t="shared" si="266"/>
        <v>0</v>
      </c>
      <c r="Q110" s="460">
        <f t="shared" si="266"/>
        <v>0</v>
      </c>
      <c r="R110" s="460">
        <f t="shared" si="266"/>
        <v>0</v>
      </c>
      <c r="S110" s="460">
        <f t="shared" si="266"/>
        <v>0</v>
      </c>
      <c r="T110" s="460">
        <f t="shared" si="266"/>
        <v>0</v>
      </c>
      <c r="U110" s="461" t="s">
        <v>298</v>
      </c>
      <c r="V110" s="438">
        <f t="shared" ref="V110" si="271">SUM(P107:R107)-S107</f>
        <v>0</v>
      </c>
      <c r="W110" s="426">
        <f t="shared" ref="W110:BD110" si="272">V110-W107+W108</f>
        <v>0</v>
      </c>
      <c r="X110" s="426">
        <f t="shared" si="272"/>
        <v>0</v>
      </c>
      <c r="Y110" s="426">
        <f t="shared" si="272"/>
        <v>0</v>
      </c>
      <c r="Z110" s="426">
        <f t="shared" si="272"/>
        <v>0</v>
      </c>
      <c r="AA110" s="426">
        <f t="shared" si="272"/>
        <v>0</v>
      </c>
      <c r="AB110" s="426">
        <f t="shared" si="272"/>
        <v>0</v>
      </c>
      <c r="AC110" s="426">
        <f>AB110-AC107+AC108</f>
        <v>0</v>
      </c>
      <c r="AD110" s="426">
        <f t="shared" si="272"/>
        <v>0</v>
      </c>
      <c r="AE110" s="426">
        <f t="shared" si="272"/>
        <v>0</v>
      </c>
      <c r="AF110" s="426">
        <f t="shared" si="272"/>
        <v>0</v>
      </c>
      <c r="AG110" s="426">
        <f t="shared" si="272"/>
        <v>0</v>
      </c>
      <c r="AH110" s="426">
        <f t="shared" si="272"/>
        <v>0</v>
      </c>
      <c r="AI110" s="426">
        <f t="shared" si="272"/>
        <v>0</v>
      </c>
      <c r="AJ110" s="426">
        <f t="shared" si="272"/>
        <v>0</v>
      </c>
      <c r="AK110" s="426">
        <f t="shared" si="272"/>
        <v>-36</v>
      </c>
      <c r="AL110" s="426">
        <f t="shared" si="272"/>
        <v>-36</v>
      </c>
      <c r="AM110" s="426">
        <f t="shared" si="272"/>
        <v>-36</v>
      </c>
      <c r="AN110" s="426">
        <f t="shared" si="272"/>
        <v>-36</v>
      </c>
      <c r="AO110" s="426">
        <f t="shared" si="272"/>
        <v>-36</v>
      </c>
      <c r="AP110" s="426">
        <f t="shared" si="272"/>
        <v>-36</v>
      </c>
      <c r="AQ110" s="426">
        <f t="shared" si="272"/>
        <v>-36</v>
      </c>
      <c r="AR110" s="426">
        <f t="shared" si="272"/>
        <v>-36</v>
      </c>
      <c r="AS110" s="426">
        <f t="shared" si="272"/>
        <v>-36</v>
      </c>
      <c r="AT110" s="426">
        <f t="shared" si="272"/>
        <v>-36</v>
      </c>
      <c r="AU110" s="426">
        <f t="shared" si="272"/>
        <v>-36</v>
      </c>
      <c r="AV110" s="426">
        <f t="shared" si="272"/>
        <v>-36</v>
      </c>
      <c r="AW110" s="426">
        <f t="shared" si="272"/>
        <v>-36</v>
      </c>
      <c r="AX110" s="426">
        <f t="shared" si="272"/>
        <v>-36</v>
      </c>
      <c r="AY110" s="426">
        <f t="shared" si="272"/>
        <v>-36</v>
      </c>
      <c r="AZ110" s="426">
        <f t="shared" si="272"/>
        <v>-36</v>
      </c>
      <c r="BA110" s="426">
        <f t="shared" si="272"/>
        <v>-36</v>
      </c>
      <c r="BB110" s="426">
        <f t="shared" si="272"/>
        <v>-36</v>
      </c>
      <c r="BC110" s="426">
        <f t="shared" si="272"/>
        <v>-36</v>
      </c>
      <c r="BD110" s="426">
        <f t="shared" si="272"/>
        <v>-36</v>
      </c>
      <c r="BE110" s="426">
        <f t="shared" ref="BE110" si="273">BD110-BE107+BE108</f>
        <v>-36</v>
      </c>
      <c r="BF110" s="426">
        <f t="shared" ref="BF110:BJ110" si="274">BE110-BF107+BF108</f>
        <v>-36</v>
      </c>
      <c r="BG110" s="426">
        <f t="shared" si="274"/>
        <v>-36</v>
      </c>
      <c r="BH110" s="426">
        <f t="shared" si="274"/>
        <v>-36</v>
      </c>
      <c r="BI110" s="426">
        <f t="shared" si="274"/>
        <v>-36</v>
      </c>
      <c r="BJ110" s="189">
        <f t="shared" si="274"/>
        <v>-36</v>
      </c>
    </row>
    <row r="111" spans="1:62" s="175" customFormat="1" ht="15" hidden="1" customHeight="1">
      <c r="A111" s="178" t="str">
        <f t="shared" si="266"/>
        <v>P552</v>
      </c>
      <c r="B111" s="178" t="str">
        <f t="shared" si="266"/>
        <v>DA97-17973B</v>
      </c>
      <c r="C111" s="178" t="str">
        <f t="shared" si="266"/>
        <v>DA97-17973B</v>
      </c>
      <c r="D111" s="178" t="str">
        <f t="shared" si="266"/>
        <v>ASSY SHELF-FRE BOTTOM;RR7000M,UAE</v>
      </c>
      <c r="E111" s="178" t="str">
        <f t="shared" si="266"/>
        <v>PC</v>
      </c>
      <c r="F111" s="178" t="str">
        <f t="shared" si="266"/>
        <v>D4</v>
      </c>
      <c r="G111" s="178" t="str">
        <f t="shared" si="266"/>
        <v>DYRY</v>
      </c>
      <c r="H111" s="178" t="str">
        <f t="shared" si="266"/>
        <v>MINH NGUYEN</v>
      </c>
      <c r="I111" s="178">
        <f t="shared" si="266"/>
        <v>100</v>
      </c>
      <c r="J111" s="178" t="str">
        <f t="shared" si="266"/>
        <v>MAIN LINE</v>
      </c>
      <c r="K111" s="178">
        <f>K110</f>
        <v>0</v>
      </c>
      <c r="L111" s="178" t="str">
        <f t="shared" si="266"/>
        <v>KIMKHOA.PT</v>
      </c>
      <c r="M111" s="179">
        <f t="shared" si="266"/>
        <v>0</v>
      </c>
      <c r="N111" s="179">
        <f t="shared" si="266"/>
        <v>0</v>
      </c>
      <c r="O111" s="179">
        <f t="shared" si="266"/>
        <v>1</v>
      </c>
      <c r="P111" s="462">
        <f t="shared" si="266"/>
        <v>0</v>
      </c>
      <c r="Q111" s="462">
        <f t="shared" si="266"/>
        <v>0</v>
      </c>
      <c r="R111" s="462">
        <f t="shared" si="266"/>
        <v>0</v>
      </c>
      <c r="S111" s="462">
        <f t="shared" si="266"/>
        <v>0</v>
      </c>
      <c r="T111" s="462">
        <f t="shared" si="266"/>
        <v>0</v>
      </c>
      <c r="U111" s="461" t="s">
        <v>299</v>
      </c>
      <c r="V111" s="438">
        <f t="shared" ref="V111" si="275">SUM(P107:R107)-S107+T107</f>
        <v>0</v>
      </c>
      <c r="W111" s="426">
        <f t="shared" ref="W111:BD111" si="276">V111-W107</f>
        <v>0</v>
      </c>
      <c r="X111" s="426">
        <f t="shared" si="276"/>
        <v>0</v>
      </c>
      <c r="Y111" s="426">
        <f t="shared" si="276"/>
        <v>0</v>
      </c>
      <c r="Z111" s="426">
        <f t="shared" si="276"/>
        <v>0</v>
      </c>
      <c r="AA111" s="426">
        <f t="shared" si="276"/>
        <v>0</v>
      </c>
      <c r="AB111" s="426">
        <f t="shared" si="276"/>
        <v>0</v>
      </c>
      <c r="AC111" s="426">
        <f>AB111-AC107</f>
        <v>0</v>
      </c>
      <c r="AD111" s="426">
        <f t="shared" si="276"/>
        <v>0</v>
      </c>
      <c r="AE111" s="426">
        <f t="shared" si="276"/>
        <v>0</v>
      </c>
      <c r="AF111" s="426">
        <f t="shared" si="276"/>
        <v>0</v>
      </c>
      <c r="AG111" s="426">
        <f t="shared" si="276"/>
        <v>0</v>
      </c>
      <c r="AH111" s="426">
        <f t="shared" si="276"/>
        <v>0</v>
      </c>
      <c r="AI111" s="426">
        <f t="shared" si="276"/>
        <v>0</v>
      </c>
      <c r="AJ111" s="426">
        <f t="shared" si="276"/>
        <v>0</v>
      </c>
      <c r="AK111" s="426">
        <f t="shared" si="276"/>
        <v>-36</v>
      </c>
      <c r="AL111" s="426">
        <f t="shared" si="276"/>
        <v>-36</v>
      </c>
      <c r="AM111" s="426">
        <f t="shared" si="276"/>
        <v>-36</v>
      </c>
      <c r="AN111" s="426">
        <f t="shared" si="276"/>
        <v>-36</v>
      </c>
      <c r="AO111" s="426">
        <f t="shared" si="276"/>
        <v>-36</v>
      </c>
      <c r="AP111" s="426">
        <f t="shared" si="276"/>
        <v>-36</v>
      </c>
      <c r="AQ111" s="426">
        <f t="shared" si="276"/>
        <v>-36</v>
      </c>
      <c r="AR111" s="426">
        <f t="shared" si="276"/>
        <v>-36</v>
      </c>
      <c r="AS111" s="426">
        <f t="shared" si="276"/>
        <v>-36</v>
      </c>
      <c r="AT111" s="426">
        <f t="shared" si="276"/>
        <v>-36</v>
      </c>
      <c r="AU111" s="426">
        <f t="shared" si="276"/>
        <v>-36</v>
      </c>
      <c r="AV111" s="426">
        <f t="shared" si="276"/>
        <v>-36</v>
      </c>
      <c r="AW111" s="426">
        <f t="shared" si="276"/>
        <v>-36</v>
      </c>
      <c r="AX111" s="426">
        <f t="shared" si="276"/>
        <v>-36</v>
      </c>
      <c r="AY111" s="426">
        <f t="shared" si="276"/>
        <v>-36</v>
      </c>
      <c r="AZ111" s="426">
        <f t="shared" si="276"/>
        <v>-36</v>
      </c>
      <c r="BA111" s="426">
        <f t="shared" si="276"/>
        <v>-36</v>
      </c>
      <c r="BB111" s="426">
        <f t="shared" si="276"/>
        <v>-36</v>
      </c>
      <c r="BC111" s="426">
        <f t="shared" si="276"/>
        <v>-36</v>
      </c>
      <c r="BD111" s="426">
        <f t="shared" si="276"/>
        <v>-36</v>
      </c>
      <c r="BE111" s="426">
        <f t="shared" ref="BE111" si="277">BD111-BE107</f>
        <v>-36</v>
      </c>
      <c r="BF111" s="426">
        <f t="shared" ref="BF111:BJ111" si="278">BE111-BF107</f>
        <v>-36</v>
      </c>
      <c r="BG111" s="426">
        <f t="shared" si="278"/>
        <v>-36</v>
      </c>
      <c r="BH111" s="426">
        <f t="shared" si="278"/>
        <v>-36</v>
      </c>
      <c r="BI111" s="426">
        <f t="shared" si="278"/>
        <v>-36</v>
      </c>
      <c r="BJ111" s="189">
        <f t="shared" si="278"/>
        <v>-36</v>
      </c>
    </row>
    <row r="112" spans="1:62" s="153" customFormat="1" ht="15" hidden="1" customHeight="1">
      <c r="A112" s="447" t="s">
        <v>150</v>
      </c>
      <c r="B112" s="448" t="s">
        <v>104</v>
      </c>
      <c r="C112" s="448" t="s">
        <v>104</v>
      </c>
      <c r="D112" s="449" t="s">
        <v>105</v>
      </c>
      <c r="E112" s="447" t="s">
        <v>302</v>
      </c>
      <c r="F112" s="450" t="s">
        <v>303</v>
      </c>
      <c r="G112" s="451" t="s">
        <v>294</v>
      </c>
      <c r="H112" s="450" t="s">
        <v>295</v>
      </c>
      <c r="I112" s="450">
        <v>100</v>
      </c>
      <c r="J112" s="450" t="s">
        <v>306</v>
      </c>
      <c r="K112" s="450">
        <v>0</v>
      </c>
      <c r="L112" s="447" t="s">
        <v>1090</v>
      </c>
      <c r="M112" s="452">
        <v>0</v>
      </c>
      <c r="N112" s="452">
        <v>0</v>
      </c>
      <c r="O112" s="452">
        <v>1</v>
      </c>
      <c r="P112" s="453">
        <v>0</v>
      </c>
      <c r="Q112" s="454">
        <v>0</v>
      </c>
      <c r="R112" s="454">
        <v>0</v>
      </c>
      <c r="S112" s="454">
        <v>0</v>
      </c>
      <c r="T112" s="454">
        <v>0</v>
      </c>
      <c r="U112" s="455" t="s">
        <v>238</v>
      </c>
      <c r="V112" s="437">
        <f>SUM(W112:BD112)</f>
        <v>48747</v>
      </c>
      <c r="W112" s="423">
        <v>0</v>
      </c>
      <c r="X112" s="423">
        <v>0</v>
      </c>
      <c r="Y112" s="423">
        <v>0</v>
      </c>
      <c r="Z112" s="423">
        <v>0</v>
      </c>
      <c r="AA112" s="423">
        <v>1929</v>
      </c>
      <c r="AB112" s="423">
        <v>0</v>
      </c>
      <c r="AC112" s="423">
        <v>0</v>
      </c>
      <c r="AD112" s="423">
        <v>0</v>
      </c>
      <c r="AE112" s="423">
        <v>0</v>
      </c>
      <c r="AF112" s="423">
        <v>1683</v>
      </c>
      <c r="AG112" s="423">
        <v>412</v>
      </c>
      <c r="AH112" s="423">
        <v>1520</v>
      </c>
      <c r="AI112" s="423">
        <v>264</v>
      </c>
      <c r="AJ112" s="423">
        <v>0</v>
      </c>
      <c r="AK112" s="423">
        <v>464</v>
      </c>
      <c r="AL112" s="423">
        <v>3037</v>
      </c>
      <c r="AM112" s="423">
        <v>5702</v>
      </c>
      <c r="AN112" s="423">
        <v>3570</v>
      </c>
      <c r="AO112" s="423">
        <v>4670</v>
      </c>
      <c r="AP112" s="423">
        <v>4804</v>
      </c>
      <c r="AQ112" s="423">
        <v>4210</v>
      </c>
      <c r="AR112" s="423">
        <v>1538</v>
      </c>
      <c r="AS112" s="423">
        <v>312</v>
      </c>
      <c r="AT112" s="423">
        <v>1546</v>
      </c>
      <c r="AU112" s="423">
        <v>1680</v>
      </c>
      <c r="AV112" s="423">
        <v>1724</v>
      </c>
      <c r="AW112" s="423">
        <v>1554</v>
      </c>
      <c r="AX112" s="423">
        <v>1542</v>
      </c>
      <c r="AY112" s="423">
        <v>1408</v>
      </c>
      <c r="AZ112" s="423">
        <v>1602</v>
      </c>
      <c r="BA112" s="423">
        <v>1120</v>
      </c>
      <c r="BB112" s="423">
        <v>1304</v>
      </c>
      <c r="BC112" s="423">
        <v>756</v>
      </c>
      <c r="BD112" s="423">
        <v>396</v>
      </c>
      <c r="BE112" s="423">
        <v>396</v>
      </c>
      <c r="BF112" s="423">
        <v>0</v>
      </c>
      <c r="BG112" s="423">
        <v>0</v>
      </c>
      <c r="BH112" s="423">
        <v>0</v>
      </c>
      <c r="BI112" s="423">
        <v>0</v>
      </c>
      <c r="BJ112" s="187">
        <v>0</v>
      </c>
    </row>
    <row r="113" spans="1:62" s="175" customFormat="1" ht="15" hidden="1" customHeight="1">
      <c r="A113" s="456" t="str">
        <f t="shared" ref="A113:T121" si="279">A112</f>
        <v>P552</v>
      </c>
      <c r="B113" s="456" t="str">
        <f t="shared" si="279"/>
        <v>DA63-09042A</v>
      </c>
      <c r="C113" s="456" t="str">
        <f t="shared" si="279"/>
        <v>DA63-09042A</v>
      </c>
      <c r="D113" s="456" t="str">
        <f t="shared" si="279"/>
        <v>COVER RAIL-LEFT;RT3000K,HIPS,COOL WHITE,</v>
      </c>
      <c r="E113" s="456" t="str">
        <f t="shared" si="279"/>
        <v>PC</v>
      </c>
      <c r="F113" s="456" t="str">
        <f t="shared" si="279"/>
        <v>D2</v>
      </c>
      <c r="G113" s="456" t="str">
        <f t="shared" si="279"/>
        <v>DYRY</v>
      </c>
      <c r="H113" s="456" t="str">
        <f t="shared" si="279"/>
        <v>MINH NGUYEN</v>
      </c>
      <c r="I113" s="456">
        <f t="shared" si="279"/>
        <v>100</v>
      </c>
      <c r="J113" s="456" t="str">
        <f t="shared" si="279"/>
        <v>MAIN LINE</v>
      </c>
      <c r="K113" s="456">
        <f>K112</f>
        <v>0</v>
      </c>
      <c r="L113" s="456" t="str">
        <f t="shared" si="279"/>
        <v>KIMKHOA.PT</v>
      </c>
      <c r="M113" s="457">
        <f t="shared" si="279"/>
        <v>0</v>
      </c>
      <c r="N113" s="457">
        <f t="shared" si="279"/>
        <v>0</v>
      </c>
      <c r="O113" s="457">
        <f t="shared" si="279"/>
        <v>1</v>
      </c>
      <c r="P113" s="458">
        <f t="shared" si="279"/>
        <v>0</v>
      </c>
      <c r="Q113" s="458">
        <f t="shared" si="279"/>
        <v>0</v>
      </c>
      <c r="R113" s="458">
        <f t="shared" si="279"/>
        <v>0</v>
      </c>
      <c r="S113" s="458">
        <f t="shared" si="279"/>
        <v>0</v>
      </c>
      <c r="T113" s="458">
        <f t="shared" si="279"/>
        <v>0</v>
      </c>
      <c r="U113" s="459" t="s">
        <v>296</v>
      </c>
      <c r="V113" s="438"/>
      <c r="W113" s="424"/>
      <c r="X113" s="424"/>
      <c r="Y113" s="424"/>
      <c r="Z113" s="424"/>
      <c r="AA113" s="424"/>
      <c r="AB113" s="424"/>
      <c r="AC113" s="424"/>
      <c r="AD113" s="424"/>
      <c r="AE113" s="424"/>
      <c r="AF113" s="424"/>
      <c r="AG113" s="424"/>
      <c r="AH113" s="424"/>
      <c r="AI113" s="424"/>
      <c r="AJ113" s="424"/>
      <c r="AK113" s="424"/>
      <c r="AL113" s="424"/>
      <c r="AM113" s="424"/>
      <c r="AN113" s="424"/>
      <c r="AO113" s="424"/>
      <c r="AP113" s="424"/>
      <c r="AQ113" s="424"/>
      <c r="AR113" s="424"/>
      <c r="AS113" s="424"/>
      <c r="AT113" s="424"/>
      <c r="AU113" s="424"/>
      <c r="AV113" s="424"/>
      <c r="AW113" s="424"/>
      <c r="AX113" s="424"/>
      <c r="AY113" s="424"/>
      <c r="AZ113" s="424"/>
      <c r="BA113" s="424"/>
      <c r="BB113" s="424"/>
      <c r="BC113" s="424"/>
      <c r="BD113" s="424"/>
      <c r="BE113" s="424"/>
      <c r="BF113" s="424"/>
      <c r="BG113" s="424"/>
      <c r="BH113" s="424"/>
      <c r="BI113" s="424"/>
      <c r="BJ113" s="209"/>
    </row>
    <row r="114" spans="1:62" s="175" customFormat="1" ht="15" hidden="1" customHeight="1">
      <c r="A114" s="176" t="str">
        <f t="shared" si="279"/>
        <v>P552</v>
      </c>
      <c r="B114" s="176" t="str">
        <f t="shared" si="279"/>
        <v>DA63-09042A</v>
      </c>
      <c r="C114" s="176" t="str">
        <f t="shared" si="279"/>
        <v>DA63-09042A</v>
      </c>
      <c r="D114" s="176" t="str">
        <f t="shared" si="279"/>
        <v>COVER RAIL-LEFT;RT3000K,HIPS,COOL WHITE,</v>
      </c>
      <c r="E114" s="176" t="str">
        <f t="shared" si="279"/>
        <v>PC</v>
      </c>
      <c r="F114" s="176" t="str">
        <f t="shared" si="279"/>
        <v>D2</v>
      </c>
      <c r="G114" s="176" t="str">
        <f t="shared" si="279"/>
        <v>DYRY</v>
      </c>
      <c r="H114" s="176" t="str">
        <f t="shared" si="279"/>
        <v>MINH NGUYEN</v>
      </c>
      <c r="I114" s="176">
        <f t="shared" si="279"/>
        <v>100</v>
      </c>
      <c r="J114" s="176" t="str">
        <f t="shared" si="279"/>
        <v>MAIN LINE</v>
      </c>
      <c r="K114" s="176">
        <f>K113</f>
        <v>0</v>
      </c>
      <c r="L114" s="176" t="str">
        <f t="shared" si="279"/>
        <v>KIMKHOA.PT</v>
      </c>
      <c r="M114" s="177">
        <f t="shared" si="279"/>
        <v>0</v>
      </c>
      <c r="N114" s="177">
        <f t="shared" si="279"/>
        <v>0</v>
      </c>
      <c r="O114" s="177">
        <f t="shared" si="279"/>
        <v>1</v>
      </c>
      <c r="P114" s="460">
        <f t="shared" si="279"/>
        <v>0</v>
      </c>
      <c r="Q114" s="460">
        <f t="shared" si="279"/>
        <v>0</v>
      </c>
      <c r="R114" s="460">
        <f t="shared" si="279"/>
        <v>0</v>
      </c>
      <c r="S114" s="460">
        <f t="shared" si="279"/>
        <v>0</v>
      </c>
      <c r="T114" s="460">
        <f t="shared" si="279"/>
        <v>0</v>
      </c>
      <c r="U114" s="461" t="s">
        <v>305</v>
      </c>
      <c r="V114" s="438">
        <f t="shared" ref="V114" si="280">SUM(Q112:R112)-S112</f>
        <v>0</v>
      </c>
      <c r="W114" s="425">
        <f t="shared" ref="W114:BD114" si="281">V114-W112+W113</f>
        <v>0</v>
      </c>
      <c r="X114" s="425">
        <f t="shared" si="281"/>
        <v>0</v>
      </c>
      <c r="Y114" s="425">
        <f t="shared" si="281"/>
        <v>0</v>
      </c>
      <c r="Z114" s="425">
        <f t="shared" si="281"/>
        <v>0</v>
      </c>
      <c r="AA114" s="425">
        <f t="shared" si="281"/>
        <v>-1929</v>
      </c>
      <c r="AB114" s="425">
        <f t="shared" si="281"/>
        <v>-1929</v>
      </c>
      <c r="AC114" s="425">
        <f>AB114-AC112+AC113</f>
        <v>-1929</v>
      </c>
      <c r="AD114" s="425">
        <f t="shared" si="281"/>
        <v>-1929</v>
      </c>
      <c r="AE114" s="425">
        <f t="shared" si="281"/>
        <v>-1929</v>
      </c>
      <c r="AF114" s="425">
        <f t="shared" si="281"/>
        <v>-3612</v>
      </c>
      <c r="AG114" s="425">
        <f t="shared" si="281"/>
        <v>-4024</v>
      </c>
      <c r="AH114" s="425">
        <f t="shared" si="281"/>
        <v>-5544</v>
      </c>
      <c r="AI114" s="425">
        <f t="shared" si="281"/>
        <v>-5808</v>
      </c>
      <c r="AJ114" s="425">
        <f t="shared" si="281"/>
        <v>-5808</v>
      </c>
      <c r="AK114" s="425">
        <f t="shared" si="281"/>
        <v>-6272</v>
      </c>
      <c r="AL114" s="425">
        <f t="shared" si="281"/>
        <v>-9309</v>
      </c>
      <c r="AM114" s="425">
        <f t="shared" si="281"/>
        <v>-15011</v>
      </c>
      <c r="AN114" s="425">
        <f t="shared" si="281"/>
        <v>-18581</v>
      </c>
      <c r="AO114" s="425">
        <f t="shared" si="281"/>
        <v>-23251</v>
      </c>
      <c r="AP114" s="425">
        <f t="shared" si="281"/>
        <v>-28055</v>
      </c>
      <c r="AQ114" s="425">
        <f t="shared" si="281"/>
        <v>-32265</v>
      </c>
      <c r="AR114" s="425">
        <f t="shared" si="281"/>
        <v>-33803</v>
      </c>
      <c r="AS114" s="425">
        <f t="shared" si="281"/>
        <v>-34115</v>
      </c>
      <c r="AT114" s="425">
        <f t="shared" si="281"/>
        <v>-35661</v>
      </c>
      <c r="AU114" s="425">
        <f t="shared" si="281"/>
        <v>-37341</v>
      </c>
      <c r="AV114" s="425">
        <f t="shared" si="281"/>
        <v>-39065</v>
      </c>
      <c r="AW114" s="425">
        <f t="shared" si="281"/>
        <v>-40619</v>
      </c>
      <c r="AX114" s="425">
        <f t="shared" si="281"/>
        <v>-42161</v>
      </c>
      <c r="AY114" s="425">
        <f t="shared" si="281"/>
        <v>-43569</v>
      </c>
      <c r="AZ114" s="425">
        <f t="shared" si="281"/>
        <v>-45171</v>
      </c>
      <c r="BA114" s="425">
        <f t="shared" si="281"/>
        <v>-46291</v>
      </c>
      <c r="BB114" s="425">
        <f t="shared" si="281"/>
        <v>-47595</v>
      </c>
      <c r="BC114" s="425">
        <f t="shared" si="281"/>
        <v>-48351</v>
      </c>
      <c r="BD114" s="425">
        <f t="shared" si="281"/>
        <v>-48747</v>
      </c>
      <c r="BE114" s="425">
        <f t="shared" ref="BE114" si="282">BD114-BE112+BE113</f>
        <v>-49143</v>
      </c>
      <c r="BF114" s="425">
        <f t="shared" ref="BF114:BJ114" si="283">BE114-BF112+BF113</f>
        <v>-49143</v>
      </c>
      <c r="BG114" s="425">
        <f t="shared" si="283"/>
        <v>-49143</v>
      </c>
      <c r="BH114" s="425">
        <f t="shared" si="283"/>
        <v>-49143</v>
      </c>
      <c r="BI114" s="425">
        <f t="shared" si="283"/>
        <v>-49143</v>
      </c>
      <c r="BJ114" s="188">
        <f t="shared" si="283"/>
        <v>-49143</v>
      </c>
    </row>
    <row r="115" spans="1:62" s="175" customFormat="1" ht="15" hidden="1" customHeight="1">
      <c r="A115" s="176" t="str">
        <f t="shared" si="279"/>
        <v>P552</v>
      </c>
      <c r="B115" s="176" t="str">
        <f t="shared" si="279"/>
        <v>DA63-09042A</v>
      </c>
      <c r="C115" s="176" t="str">
        <f t="shared" si="279"/>
        <v>DA63-09042A</v>
      </c>
      <c r="D115" s="176" t="str">
        <f t="shared" si="279"/>
        <v>COVER RAIL-LEFT;RT3000K,HIPS,COOL WHITE,</v>
      </c>
      <c r="E115" s="176" t="str">
        <f t="shared" si="279"/>
        <v>PC</v>
      </c>
      <c r="F115" s="176" t="str">
        <f t="shared" si="279"/>
        <v>D2</v>
      </c>
      <c r="G115" s="176" t="str">
        <f t="shared" si="279"/>
        <v>DYRY</v>
      </c>
      <c r="H115" s="176" t="str">
        <f t="shared" si="279"/>
        <v>MINH NGUYEN</v>
      </c>
      <c r="I115" s="176">
        <f t="shared" si="279"/>
        <v>100</v>
      </c>
      <c r="J115" s="176" t="str">
        <f t="shared" si="279"/>
        <v>MAIN LINE</v>
      </c>
      <c r="K115" s="176">
        <f>K114</f>
        <v>0</v>
      </c>
      <c r="L115" s="176" t="str">
        <f t="shared" si="279"/>
        <v>KIMKHOA.PT</v>
      </c>
      <c r="M115" s="177">
        <f t="shared" si="279"/>
        <v>0</v>
      </c>
      <c r="N115" s="177">
        <f t="shared" si="279"/>
        <v>0</v>
      </c>
      <c r="O115" s="177">
        <f t="shared" si="279"/>
        <v>1</v>
      </c>
      <c r="P115" s="460">
        <f t="shared" si="279"/>
        <v>0</v>
      </c>
      <c r="Q115" s="460">
        <f t="shared" si="279"/>
        <v>0</v>
      </c>
      <c r="R115" s="460">
        <f t="shared" si="279"/>
        <v>0</v>
      </c>
      <c r="S115" s="460">
        <f t="shared" si="279"/>
        <v>0</v>
      </c>
      <c r="T115" s="460">
        <f t="shared" si="279"/>
        <v>0</v>
      </c>
      <c r="U115" s="461" t="s">
        <v>298</v>
      </c>
      <c r="V115" s="438">
        <f t="shared" ref="V115" si="284">SUM(P112:R112)-S112</f>
        <v>0</v>
      </c>
      <c r="W115" s="426">
        <f t="shared" ref="W115:BD115" si="285">V115-W112+W113</f>
        <v>0</v>
      </c>
      <c r="X115" s="426">
        <f t="shared" si="285"/>
        <v>0</v>
      </c>
      <c r="Y115" s="426">
        <f t="shared" si="285"/>
        <v>0</v>
      </c>
      <c r="Z115" s="426">
        <f t="shared" si="285"/>
        <v>0</v>
      </c>
      <c r="AA115" s="426">
        <f t="shared" si="285"/>
        <v>-1929</v>
      </c>
      <c r="AB115" s="426">
        <f t="shared" si="285"/>
        <v>-1929</v>
      </c>
      <c r="AC115" s="426">
        <f>AB115-AC112+AC113</f>
        <v>-1929</v>
      </c>
      <c r="AD115" s="426">
        <f t="shared" si="285"/>
        <v>-1929</v>
      </c>
      <c r="AE115" s="426">
        <f t="shared" si="285"/>
        <v>-1929</v>
      </c>
      <c r="AF115" s="426">
        <f t="shared" si="285"/>
        <v>-3612</v>
      </c>
      <c r="AG115" s="426">
        <f t="shared" si="285"/>
        <v>-4024</v>
      </c>
      <c r="AH115" s="426">
        <f t="shared" si="285"/>
        <v>-5544</v>
      </c>
      <c r="AI115" s="426">
        <f t="shared" si="285"/>
        <v>-5808</v>
      </c>
      <c r="AJ115" s="426">
        <f t="shared" si="285"/>
        <v>-5808</v>
      </c>
      <c r="AK115" s="426">
        <f t="shared" si="285"/>
        <v>-6272</v>
      </c>
      <c r="AL115" s="426">
        <f t="shared" si="285"/>
        <v>-9309</v>
      </c>
      <c r="AM115" s="426">
        <f t="shared" si="285"/>
        <v>-15011</v>
      </c>
      <c r="AN115" s="426">
        <f t="shared" si="285"/>
        <v>-18581</v>
      </c>
      <c r="AO115" s="426">
        <f t="shared" si="285"/>
        <v>-23251</v>
      </c>
      <c r="AP115" s="426">
        <f t="shared" si="285"/>
        <v>-28055</v>
      </c>
      <c r="AQ115" s="426">
        <f t="shared" si="285"/>
        <v>-32265</v>
      </c>
      <c r="AR115" s="426">
        <f t="shared" si="285"/>
        <v>-33803</v>
      </c>
      <c r="AS115" s="426">
        <f t="shared" si="285"/>
        <v>-34115</v>
      </c>
      <c r="AT115" s="426">
        <f t="shared" si="285"/>
        <v>-35661</v>
      </c>
      <c r="AU115" s="426">
        <f t="shared" si="285"/>
        <v>-37341</v>
      </c>
      <c r="AV115" s="426">
        <f t="shared" si="285"/>
        <v>-39065</v>
      </c>
      <c r="AW115" s="426">
        <f t="shared" si="285"/>
        <v>-40619</v>
      </c>
      <c r="AX115" s="426">
        <f t="shared" si="285"/>
        <v>-42161</v>
      </c>
      <c r="AY115" s="426">
        <f t="shared" si="285"/>
        <v>-43569</v>
      </c>
      <c r="AZ115" s="426">
        <f t="shared" si="285"/>
        <v>-45171</v>
      </c>
      <c r="BA115" s="426">
        <f t="shared" si="285"/>
        <v>-46291</v>
      </c>
      <c r="BB115" s="426">
        <f t="shared" si="285"/>
        <v>-47595</v>
      </c>
      <c r="BC115" s="426">
        <f t="shared" si="285"/>
        <v>-48351</v>
      </c>
      <c r="BD115" s="426">
        <f t="shared" si="285"/>
        <v>-48747</v>
      </c>
      <c r="BE115" s="426">
        <f t="shared" ref="BE115" si="286">BD115-BE112+BE113</f>
        <v>-49143</v>
      </c>
      <c r="BF115" s="426">
        <f t="shared" ref="BF115:BJ115" si="287">BE115-BF112+BF113</f>
        <v>-49143</v>
      </c>
      <c r="BG115" s="426">
        <f t="shared" si="287"/>
        <v>-49143</v>
      </c>
      <c r="BH115" s="426">
        <f t="shared" si="287"/>
        <v>-49143</v>
      </c>
      <c r="BI115" s="426">
        <f t="shared" si="287"/>
        <v>-49143</v>
      </c>
      <c r="BJ115" s="189">
        <f t="shared" si="287"/>
        <v>-49143</v>
      </c>
    </row>
    <row r="116" spans="1:62" s="175" customFormat="1" ht="15" hidden="1" customHeight="1">
      <c r="A116" s="178" t="str">
        <f t="shared" si="279"/>
        <v>P552</v>
      </c>
      <c r="B116" s="178" t="str">
        <f t="shared" si="279"/>
        <v>DA63-09042A</v>
      </c>
      <c r="C116" s="178" t="str">
        <f t="shared" si="279"/>
        <v>DA63-09042A</v>
      </c>
      <c r="D116" s="178" t="str">
        <f t="shared" si="279"/>
        <v>COVER RAIL-LEFT;RT3000K,HIPS,COOL WHITE,</v>
      </c>
      <c r="E116" s="178" t="str">
        <f t="shared" si="279"/>
        <v>PC</v>
      </c>
      <c r="F116" s="178" t="str">
        <f t="shared" si="279"/>
        <v>D2</v>
      </c>
      <c r="G116" s="178" t="str">
        <f t="shared" si="279"/>
        <v>DYRY</v>
      </c>
      <c r="H116" s="178" t="str">
        <f t="shared" si="279"/>
        <v>MINH NGUYEN</v>
      </c>
      <c r="I116" s="178">
        <f t="shared" si="279"/>
        <v>100</v>
      </c>
      <c r="J116" s="178" t="str">
        <f t="shared" si="279"/>
        <v>MAIN LINE</v>
      </c>
      <c r="K116" s="178">
        <f>K115</f>
        <v>0</v>
      </c>
      <c r="L116" s="178" t="str">
        <f t="shared" si="279"/>
        <v>KIMKHOA.PT</v>
      </c>
      <c r="M116" s="179">
        <f t="shared" si="279"/>
        <v>0</v>
      </c>
      <c r="N116" s="179">
        <f t="shared" si="279"/>
        <v>0</v>
      </c>
      <c r="O116" s="179">
        <f t="shared" si="279"/>
        <v>1</v>
      </c>
      <c r="P116" s="462">
        <f t="shared" si="279"/>
        <v>0</v>
      </c>
      <c r="Q116" s="462">
        <f t="shared" si="279"/>
        <v>0</v>
      </c>
      <c r="R116" s="462">
        <f t="shared" si="279"/>
        <v>0</v>
      </c>
      <c r="S116" s="462">
        <f t="shared" si="279"/>
        <v>0</v>
      </c>
      <c r="T116" s="462">
        <f t="shared" si="279"/>
        <v>0</v>
      </c>
      <c r="U116" s="461" t="s">
        <v>299</v>
      </c>
      <c r="V116" s="438">
        <f t="shared" ref="V116" si="288">SUM(P112:R112)-S112+T112</f>
        <v>0</v>
      </c>
      <c r="W116" s="426">
        <f t="shared" ref="W116:BD116" si="289">V116-W112</f>
        <v>0</v>
      </c>
      <c r="X116" s="426">
        <f t="shared" si="289"/>
        <v>0</v>
      </c>
      <c r="Y116" s="426">
        <f t="shared" si="289"/>
        <v>0</v>
      </c>
      <c r="Z116" s="426">
        <f t="shared" si="289"/>
        <v>0</v>
      </c>
      <c r="AA116" s="426">
        <f t="shared" si="289"/>
        <v>-1929</v>
      </c>
      <c r="AB116" s="426">
        <f t="shared" si="289"/>
        <v>-1929</v>
      </c>
      <c r="AC116" s="426">
        <f>AB116-AC112</f>
        <v>-1929</v>
      </c>
      <c r="AD116" s="426">
        <f t="shared" si="289"/>
        <v>-1929</v>
      </c>
      <c r="AE116" s="426">
        <f t="shared" si="289"/>
        <v>-1929</v>
      </c>
      <c r="AF116" s="426">
        <f t="shared" si="289"/>
        <v>-3612</v>
      </c>
      <c r="AG116" s="426">
        <f t="shared" si="289"/>
        <v>-4024</v>
      </c>
      <c r="AH116" s="426">
        <f t="shared" si="289"/>
        <v>-5544</v>
      </c>
      <c r="AI116" s="426">
        <f t="shared" si="289"/>
        <v>-5808</v>
      </c>
      <c r="AJ116" s="426">
        <f t="shared" si="289"/>
        <v>-5808</v>
      </c>
      <c r="AK116" s="426">
        <f t="shared" si="289"/>
        <v>-6272</v>
      </c>
      <c r="AL116" s="426">
        <f t="shared" si="289"/>
        <v>-9309</v>
      </c>
      <c r="AM116" s="426">
        <f t="shared" si="289"/>
        <v>-15011</v>
      </c>
      <c r="AN116" s="426">
        <f t="shared" si="289"/>
        <v>-18581</v>
      </c>
      <c r="AO116" s="426">
        <f t="shared" si="289"/>
        <v>-23251</v>
      </c>
      <c r="AP116" s="426">
        <f t="shared" si="289"/>
        <v>-28055</v>
      </c>
      <c r="AQ116" s="426">
        <f t="shared" si="289"/>
        <v>-32265</v>
      </c>
      <c r="AR116" s="426">
        <f t="shared" si="289"/>
        <v>-33803</v>
      </c>
      <c r="AS116" s="426">
        <f t="shared" si="289"/>
        <v>-34115</v>
      </c>
      <c r="AT116" s="426">
        <f t="shared" si="289"/>
        <v>-35661</v>
      </c>
      <c r="AU116" s="426">
        <f t="shared" si="289"/>
        <v>-37341</v>
      </c>
      <c r="AV116" s="426">
        <f t="shared" si="289"/>
        <v>-39065</v>
      </c>
      <c r="AW116" s="426">
        <f t="shared" si="289"/>
        <v>-40619</v>
      </c>
      <c r="AX116" s="426">
        <f t="shared" si="289"/>
        <v>-42161</v>
      </c>
      <c r="AY116" s="426">
        <f t="shared" si="289"/>
        <v>-43569</v>
      </c>
      <c r="AZ116" s="426">
        <f t="shared" si="289"/>
        <v>-45171</v>
      </c>
      <c r="BA116" s="426">
        <f t="shared" si="289"/>
        <v>-46291</v>
      </c>
      <c r="BB116" s="426">
        <f t="shared" si="289"/>
        <v>-47595</v>
      </c>
      <c r="BC116" s="426">
        <f t="shared" si="289"/>
        <v>-48351</v>
      </c>
      <c r="BD116" s="426">
        <f t="shared" si="289"/>
        <v>-48747</v>
      </c>
      <c r="BE116" s="426">
        <f t="shared" ref="BE116" si="290">BD116-BE112</f>
        <v>-49143</v>
      </c>
      <c r="BF116" s="426">
        <f t="shared" ref="BF116:BJ116" si="291">BE116-BF112</f>
        <v>-49143</v>
      </c>
      <c r="BG116" s="426">
        <f t="shared" si="291"/>
        <v>-49143</v>
      </c>
      <c r="BH116" s="426">
        <f t="shared" si="291"/>
        <v>-49143</v>
      </c>
      <c r="BI116" s="426">
        <f t="shared" si="291"/>
        <v>-49143</v>
      </c>
      <c r="BJ116" s="189">
        <f t="shared" si="291"/>
        <v>-49143</v>
      </c>
    </row>
    <row r="117" spans="1:62" s="153" customFormat="1" ht="15" hidden="1" customHeight="1">
      <c r="A117" s="447" t="s">
        <v>150</v>
      </c>
      <c r="B117" s="448" t="s">
        <v>106</v>
      </c>
      <c r="C117" s="448" t="s">
        <v>106</v>
      </c>
      <c r="D117" s="449" t="s">
        <v>107</v>
      </c>
      <c r="E117" s="447" t="s">
        <v>302</v>
      </c>
      <c r="F117" s="450" t="s">
        <v>303</v>
      </c>
      <c r="G117" s="451" t="s">
        <v>294</v>
      </c>
      <c r="H117" s="450" t="s">
        <v>295</v>
      </c>
      <c r="I117" s="450">
        <v>100</v>
      </c>
      <c r="J117" s="450" t="s">
        <v>306</v>
      </c>
      <c r="K117" s="450">
        <v>0</v>
      </c>
      <c r="L117" s="447" t="s">
        <v>1090</v>
      </c>
      <c r="M117" s="452">
        <v>0</v>
      </c>
      <c r="N117" s="452">
        <v>0</v>
      </c>
      <c r="O117" s="452">
        <v>1</v>
      </c>
      <c r="P117" s="453">
        <v>0</v>
      </c>
      <c r="Q117" s="454">
        <v>0</v>
      </c>
      <c r="R117" s="454">
        <v>0</v>
      </c>
      <c r="S117" s="454">
        <v>0</v>
      </c>
      <c r="T117" s="454">
        <v>0</v>
      </c>
      <c r="U117" s="455" t="s">
        <v>238</v>
      </c>
      <c r="V117" s="437">
        <f>SUM(W117:BD117)</f>
        <v>48747</v>
      </c>
      <c r="W117" s="423">
        <v>0</v>
      </c>
      <c r="X117" s="423">
        <v>0</v>
      </c>
      <c r="Y117" s="423">
        <v>0</v>
      </c>
      <c r="Z117" s="423">
        <v>0</v>
      </c>
      <c r="AA117" s="423">
        <v>1929</v>
      </c>
      <c r="AB117" s="423">
        <v>0</v>
      </c>
      <c r="AC117" s="423">
        <v>0</v>
      </c>
      <c r="AD117" s="423">
        <v>0</v>
      </c>
      <c r="AE117" s="423">
        <v>0</v>
      </c>
      <c r="AF117" s="423">
        <v>1683</v>
      </c>
      <c r="AG117" s="423">
        <v>412</v>
      </c>
      <c r="AH117" s="423">
        <v>1520</v>
      </c>
      <c r="AI117" s="423">
        <v>264</v>
      </c>
      <c r="AJ117" s="423">
        <v>0</v>
      </c>
      <c r="AK117" s="423">
        <v>464</v>
      </c>
      <c r="AL117" s="423">
        <v>3037</v>
      </c>
      <c r="AM117" s="423">
        <v>5702</v>
      </c>
      <c r="AN117" s="423">
        <v>3570</v>
      </c>
      <c r="AO117" s="423">
        <v>4670</v>
      </c>
      <c r="AP117" s="423">
        <v>4804</v>
      </c>
      <c r="AQ117" s="423">
        <v>4210</v>
      </c>
      <c r="AR117" s="423">
        <v>1538</v>
      </c>
      <c r="AS117" s="423">
        <v>312</v>
      </c>
      <c r="AT117" s="423">
        <v>1546</v>
      </c>
      <c r="AU117" s="423">
        <v>1680</v>
      </c>
      <c r="AV117" s="423">
        <v>1724</v>
      </c>
      <c r="AW117" s="423">
        <v>1554</v>
      </c>
      <c r="AX117" s="423">
        <v>1542</v>
      </c>
      <c r="AY117" s="423">
        <v>1408</v>
      </c>
      <c r="AZ117" s="423">
        <v>1602</v>
      </c>
      <c r="BA117" s="423">
        <v>1120</v>
      </c>
      <c r="BB117" s="423">
        <v>1304</v>
      </c>
      <c r="BC117" s="423">
        <v>756</v>
      </c>
      <c r="BD117" s="423">
        <v>396</v>
      </c>
      <c r="BE117" s="423">
        <v>396</v>
      </c>
      <c r="BF117" s="423">
        <v>0</v>
      </c>
      <c r="BG117" s="423">
        <v>0</v>
      </c>
      <c r="BH117" s="423">
        <v>0</v>
      </c>
      <c r="BI117" s="423">
        <v>0</v>
      </c>
      <c r="BJ117" s="187">
        <v>0</v>
      </c>
    </row>
    <row r="118" spans="1:62" s="175" customFormat="1" ht="15" hidden="1" customHeight="1">
      <c r="A118" s="456" t="str">
        <f t="shared" ref="A118:L121" si="292">A117</f>
        <v>P552</v>
      </c>
      <c r="B118" s="456" t="str">
        <f t="shared" si="292"/>
        <v>DA63-09044A</v>
      </c>
      <c r="C118" s="456" t="str">
        <f t="shared" si="292"/>
        <v>DA63-09044A</v>
      </c>
      <c r="D118" s="456" t="str">
        <f t="shared" si="292"/>
        <v>COVER RAIL-RIGHT;RT3000K,HIPS,COOL WHITE</v>
      </c>
      <c r="E118" s="456" t="str">
        <f t="shared" si="292"/>
        <v>PC</v>
      </c>
      <c r="F118" s="456" t="str">
        <f t="shared" si="292"/>
        <v>D2</v>
      </c>
      <c r="G118" s="456" t="str">
        <f t="shared" si="292"/>
        <v>DYRY</v>
      </c>
      <c r="H118" s="456" t="str">
        <f t="shared" si="292"/>
        <v>MINH NGUYEN</v>
      </c>
      <c r="I118" s="456">
        <f t="shared" si="292"/>
        <v>100</v>
      </c>
      <c r="J118" s="456" t="str">
        <f t="shared" si="292"/>
        <v>MAIN LINE</v>
      </c>
      <c r="K118" s="456">
        <f>K117</f>
        <v>0</v>
      </c>
      <c r="L118" s="456" t="str">
        <f t="shared" si="292"/>
        <v>KIMKHOA.PT</v>
      </c>
      <c r="M118" s="457">
        <f t="shared" si="279"/>
        <v>0</v>
      </c>
      <c r="N118" s="457">
        <f t="shared" si="279"/>
        <v>0</v>
      </c>
      <c r="O118" s="457">
        <f t="shared" si="279"/>
        <v>1</v>
      </c>
      <c r="P118" s="458">
        <f t="shared" si="279"/>
        <v>0</v>
      </c>
      <c r="Q118" s="458">
        <f t="shared" si="279"/>
        <v>0</v>
      </c>
      <c r="R118" s="458">
        <f t="shared" si="279"/>
        <v>0</v>
      </c>
      <c r="S118" s="458">
        <f t="shared" si="279"/>
        <v>0</v>
      </c>
      <c r="T118" s="458">
        <f t="shared" si="279"/>
        <v>0</v>
      </c>
      <c r="U118" s="459" t="s">
        <v>296</v>
      </c>
      <c r="V118" s="438"/>
      <c r="W118" s="424"/>
      <c r="X118" s="424"/>
      <c r="Y118" s="424"/>
      <c r="Z118" s="424"/>
      <c r="AA118" s="424"/>
      <c r="AB118" s="424"/>
      <c r="AC118" s="424"/>
      <c r="AD118" s="424"/>
      <c r="AE118" s="424"/>
      <c r="AF118" s="424"/>
      <c r="AG118" s="424"/>
      <c r="AH118" s="424"/>
      <c r="AI118" s="424"/>
      <c r="AJ118" s="424"/>
      <c r="AK118" s="424"/>
      <c r="AL118" s="424"/>
      <c r="AM118" s="424"/>
      <c r="AN118" s="424"/>
      <c r="AO118" s="424"/>
      <c r="AP118" s="424"/>
      <c r="AQ118" s="424"/>
      <c r="AR118" s="424"/>
      <c r="AS118" s="424"/>
      <c r="AT118" s="424"/>
      <c r="AU118" s="424"/>
      <c r="AV118" s="424"/>
      <c r="AW118" s="424"/>
      <c r="AX118" s="424"/>
      <c r="AY118" s="424"/>
      <c r="AZ118" s="424"/>
      <c r="BA118" s="424"/>
      <c r="BB118" s="424"/>
      <c r="BC118" s="424"/>
      <c r="BD118" s="424"/>
      <c r="BE118" s="424"/>
      <c r="BF118" s="424"/>
      <c r="BG118" s="424"/>
      <c r="BH118" s="424"/>
      <c r="BI118" s="424"/>
      <c r="BJ118" s="209"/>
    </row>
    <row r="119" spans="1:62" s="175" customFormat="1" ht="15" hidden="1" customHeight="1">
      <c r="A119" s="176" t="str">
        <f t="shared" si="292"/>
        <v>P552</v>
      </c>
      <c r="B119" s="176" t="str">
        <f t="shared" si="292"/>
        <v>DA63-09044A</v>
      </c>
      <c r="C119" s="176" t="str">
        <f t="shared" si="292"/>
        <v>DA63-09044A</v>
      </c>
      <c r="D119" s="176" t="str">
        <f t="shared" si="292"/>
        <v>COVER RAIL-RIGHT;RT3000K,HIPS,COOL WHITE</v>
      </c>
      <c r="E119" s="176" t="str">
        <f t="shared" si="292"/>
        <v>PC</v>
      </c>
      <c r="F119" s="176" t="str">
        <f t="shared" si="292"/>
        <v>D2</v>
      </c>
      <c r="G119" s="176" t="str">
        <f t="shared" si="292"/>
        <v>DYRY</v>
      </c>
      <c r="H119" s="176" t="str">
        <f t="shared" si="292"/>
        <v>MINH NGUYEN</v>
      </c>
      <c r="I119" s="176">
        <f t="shared" si="292"/>
        <v>100</v>
      </c>
      <c r="J119" s="176" t="str">
        <f t="shared" si="292"/>
        <v>MAIN LINE</v>
      </c>
      <c r="K119" s="176">
        <f>K118</f>
        <v>0</v>
      </c>
      <c r="L119" s="176" t="str">
        <f t="shared" si="292"/>
        <v>KIMKHOA.PT</v>
      </c>
      <c r="M119" s="177">
        <f t="shared" si="279"/>
        <v>0</v>
      </c>
      <c r="N119" s="177">
        <f t="shared" si="279"/>
        <v>0</v>
      </c>
      <c r="O119" s="177">
        <f t="shared" si="279"/>
        <v>1</v>
      </c>
      <c r="P119" s="460">
        <f t="shared" si="279"/>
        <v>0</v>
      </c>
      <c r="Q119" s="460">
        <f t="shared" si="279"/>
        <v>0</v>
      </c>
      <c r="R119" s="460">
        <f t="shared" si="279"/>
        <v>0</v>
      </c>
      <c r="S119" s="460">
        <f t="shared" si="279"/>
        <v>0</v>
      </c>
      <c r="T119" s="460">
        <f t="shared" si="279"/>
        <v>0</v>
      </c>
      <c r="U119" s="461" t="s">
        <v>305</v>
      </c>
      <c r="V119" s="438">
        <f t="shared" ref="V119" si="293">SUM(Q117:R117)-S117</f>
        <v>0</v>
      </c>
      <c r="W119" s="425">
        <f t="shared" ref="W119:BD119" si="294">V119-W117+W118</f>
        <v>0</v>
      </c>
      <c r="X119" s="425">
        <f t="shared" si="294"/>
        <v>0</v>
      </c>
      <c r="Y119" s="425">
        <f t="shared" si="294"/>
        <v>0</v>
      </c>
      <c r="Z119" s="425">
        <f t="shared" si="294"/>
        <v>0</v>
      </c>
      <c r="AA119" s="425">
        <f t="shared" si="294"/>
        <v>-1929</v>
      </c>
      <c r="AB119" s="425">
        <f t="shared" si="294"/>
        <v>-1929</v>
      </c>
      <c r="AC119" s="425">
        <f>AB119-AC117+AC118</f>
        <v>-1929</v>
      </c>
      <c r="AD119" s="425">
        <f t="shared" si="294"/>
        <v>-1929</v>
      </c>
      <c r="AE119" s="425">
        <f t="shared" si="294"/>
        <v>-1929</v>
      </c>
      <c r="AF119" s="425">
        <f t="shared" si="294"/>
        <v>-3612</v>
      </c>
      <c r="AG119" s="425">
        <f t="shared" si="294"/>
        <v>-4024</v>
      </c>
      <c r="AH119" s="425">
        <f t="shared" si="294"/>
        <v>-5544</v>
      </c>
      <c r="AI119" s="425">
        <f t="shared" si="294"/>
        <v>-5808</v>
      </c>
      <c r="AJ119" s="425">
        <f t="shared" si="294"/>
        <v>-5808</v>
      </c>
      <c r="AK119" s="425">
        <f t="shared" si="294"/>
        <v>-6272</v>
      </c>
      <c r="AL119" s="425">
        <f t="shared" si="294"/>
        <v>-9309</v>
      </c>
      <c r="AM119" s="425">
        <f t="shared" si="294"/>
        <v>-15011</v>
      </c>
      <c r="AN119" s="425">
        <f t="shared" si="294"/>
        <v>-18581</v>
      </c>
      <c r="AO119" s="425">
        <f t="shared" si="294"/>
        <v>-23251</v>
      </c>
      <c r="AP119" s="425">
        <f t="shared" si="294"/>
        <v>-28055</v>
      </c>
      <c r="AQ119" s="425">
        <f t="shared" si="294"/>
        <v>-32265</v>
      </c>
      <c r="AR119" s="425">
        <f t="shared" si="294"/>
        <v>-33803</v>
      </c>
      <c r="AS119" s="425">
        <f t="shared" si="294"/>
        <v>-34115</v>
      </c>
      <c r="AT119" s="425">
        <f t="shared" si="294"/>
        <v>-35661</v>
      </c>
      <c r="AU119" s="425">
        <f t="shared" si="294"/>
        <v>-37341</v>
      </c>
      <c r="AV119" s="425">
        <f t="shared" si="294"/>
        <v>-39065</v>
      </c>
      <c r="AW119" s="425">
        <f t="shared" si="294"/>
        <v>-40619</v>
      </c>
      <c r="AX119" s="425">
        <f t="shared" si="294"/>
        <v>-42161</v>
      </c>
      <c r="AY119" s="425">
        <f t="shared" si="294"/>
        <v>-43569</v>
      </c>
      <c r="AZ119" s="425">
        <f t="shared" si="294"/>
        <v>-45171</v>
      </c>
      <c r="BA119" s="425">
        <f t="shared" si="294"/>
        <v>-46291</v>
      </c>
      <c r="BB119" s="425">
        <f t="shared" si="294"/>
        <v>-47595</v>
      </c>
      <c r="BC119" s="425">
        <f t="shared" si="294"/>
        <v>-48351</v>
      </c>
      <c r="BD119" s="425">
        <f t="shared" si="294"/>
        <v>-48747</v>
      </c>
      <c r="BE119" s="425">
        <f t="shared" ref="BE119" si="295">BD119-BE117+BE118</f>
        <v>-49143</v>
      </c>
      <c r="BF119" s="425">
        <f t="shared" ref="BF119:BJ119" si="296">BE119-BF117+BF118</f>
        <v>-49143</v>
      </c>
      <c r="BG119" s="425">
        <f t="shared" si="296"/>
        <v>-49143</v>
      </c>
      <c r="BH119" s="425">
        <f t="shared" si="296"/>
        <v>-49143</v>
      </c>
      <c r="BI119" s="425">
        <f t="shared" si="296"/>
        <v>-49143</v>
      </c>
      <c r="BJ119" s="188">
        <f t="shared" si="296"/>
        <v>-49143</v>
      </c>
    </row>
    <row r="120" spans="1:62" s="175" customFormat="1" ht="15" hidden="1" customHeight="1">
      <c r="A120" s="176" t="str">
        <f t="shared" si="292"/>
        <v>P552</v>
      </c>
      <c r="B120" s="176" t="str">
        <f t="shared" si="292"/>
        <v>DA63-09044A</v>
      </c>
      <c r="C120" s="176" t="str">
        <f t="shared" si="292"/>
        <v>DA63-09044A</v>
      </c>
      <c r="D120" s="176" t="str">
        <f t="shared" si="292"/>
        <v>COVER RAIL-RIGHT;RT3000K,HIPS,COOL WHITE</v>
      </c>
      <c r="E120" s="176" t="str">
        <f t="shared" si="292"/>
        <v>PC</v>
      </c>
      <c r="F120" s="176" t="str">
        <f t="shared" si="292"/>
        <v>D2</v>
      </c>
      <c r="G120" s="176" t="str">
        <f t="shared" si="292"/>
        <v>DYRY</v>
      </c>
      <c r="H120" s="176" t="str">
        <f t="shared" si="292"/>
        <v>MINH NGUYEN</v>
      </c>
      <c r="I120" s="176">
        <f t="shared" si="292"/>
        <v>100</v>
      </c>
      <c r="J120" s="176" t="str">
        <f t="shared" si="292"/>
        <v>MAIN LINE</v>
      </c>
      <c r="K120" s="176">
        <f>K119</f>
        <v>0</v>
      </c>
      <c r="L120" s="176" t="str">
        <f t="shared" si="292"/>
        <v>KIMKHOA.PT</v>
      </c>
      <c r="M120" s="177">
        <f t="shared" si="279"/>
        <v>0</v>
      </c>
      <c r="N120" s="177">
        <f t="shared" si="279"/>
        <v>0</v>
      </c>
      <c r="O120" s="177">
        <f t="shared" si="279"/>
        <v>1</v>
      </c>
      <c r="P120" s="460">
        <f t="shared" si="279"/>
        <v>0</v>
      </c>
      <c r="Q120" s="460">
        <f t="shared" si="279"/>
        <v>0</v>
      </c>
      <c r="R120" s="460">
        <f t="shared" si="279"/>
        <v>0</v>
      </c>
      <c r="S120" s="460">
        <f t="shared" si="279"/>
        <v>0</v>
      </c>
      <c r="T120" s="460">
        <f t="shared" si="279"/>
        <v>0</v>
      </c>
      <c r="U120" s="461" t="s">
        <v>298</v>
      </c>
      <c r="V120" s="438">
        <f t="shared" ref="V120" si="297">SUM(P117:R117)-S117</f>
        <v>0</v>
      </c>
      <c r="W120" s="426">
        <f t="shared" ref="W120:BD120" si="298">V120-W117+W118</f>
        <v>0</v>
      </c>
      <c r="X120" s="426">
        <f t="shared" si="298"/>
        <v>0</v>
      </c>
      <c r="Y120" s="426">
        <f t="shared" si="298"/>
        <v>0</v>
      </c>
      <c r="Z120" s="426">
        <f t="shared" si="298"/>
        <v>0</v>
      </c>
      <c r="AA120" s="426">
        <f t="shared" si="298"/>
        <v>-1929</v>
      </c>
      <c r="AB120" s="426">
        <f t="shared" si="298"/>
        <v>-1929</v>
      </c>
      <c r="AC120" s="426">
        <f>AB120-AC117+AC118</f>
        <v>-1929</v>
      </c>
      <c r="AD120" s="426">
        <f t="shared" si="298"/>
        <v>-1929</v>
      </c>
      <c r="AE120" s="426">
        <f t="shared" si="298"/>
        <v>-1929</v>
      </c>
      <c r="AF120" s="426">
        <f t="shared" si="298"/>
        <v>-3612</v>
      </c>
      <c r="AG120" s="426">
        <f t="shared" si="298"/>
        <v>-4024</v>
      </c>
      <c r="AH120" s="426">
        <f t="shared" si="298"/>
        <v>-5544</v>
      </c>
      <c r="AI120" s="426">
        <f t="shared" si="298"/>
        <v>-5808</v>
      </c>
      <c r="AJ120" s="426">
        <f t="shared" si="298"/>
        <v>-5808</v>
      </c>
      <c r="AK120" s="426">
        <f t="shared" si="298"/>
        <v>-6272</v>
      </c>
      <c r="AL120" s="426">
        <f t="shared" si="298"/>
        <v>-9309</v>
      </c>
      <c r="AM120" s="426">
        <f t="shared" si="298"/>
        <v>-15011</v>
      </c>
      <c r="AN120" s="426">
        <f t="shared" si="298"/>
        <v>-18581</v>
      </c>
      <c r="AO120" s="426">
        <f t="shared" si="298"/>
        <v>-23251</v>
      </c>
      <c r="AP120" s="426">
        <f t="shared" si="298"/>
        <v>-28055</v>
      </c>
      <c r="AQ120" s="426">
        <f t="shared" si="298"/>
        <v>-32265</v>
      </c>
      <c r="AR120" s="426">
        <f t="shared" si="298"/>
        <v>-33803</v>
      </c>
      <c r="AS120" s="426">
        <f t="shared" si="298"/>
        <v>-34115</v>
      </c>
      <c r="AT120" s="426">
        <f t="shared" si="298"/>
        <v>-35661</v>
      </c>
      <c r="AU120" s="426">
        <f t="shared" si="298"/>
        <v>-37341</v>
      </c>
      <c r="AV120" s="426">
        <f t="shared" si="298"/>
        <v>-39065</v>
      </c>
      <c r="AW120" s="426">
        <f t="shared" si="298"/>
        <v>-40619</v>
      </c>
      <c r="AX120" s="426">
        <f t="shared" si="298"/>
        <v>-42161</v>
      </c>
      <c r="AY120" s="426">
        <f t="shared" si="298"/>
        <v>-43569</v>
      </c>
      <c r="AZ120" s="426">
        <f t="shared" si="298"/>
        <v>-45171</v>
      </c>
      <c r="BA120" s="426">
        <f t="shared" si="298"/>
        <v>-46291</v>
      </c>
      <c r="BB120" s="426">
        <f t="shared" si="298"/>
        <v>-47595</v>
      </c>
      <c r="BC120" s="426">
        <f t="shared" si="298"/>
        <v>-48351</v>
      </c>
      <c r="BD120" s="426">
        <f t="shared" si="298"/>
        <v>-48747</v>
      </c>
      <c r="BE120" s="426">
        <f t="shared" ref="BE120" si="299">BD120-BE117+BE118</f>
        <v>-49143</v>
      </c>
      <c r="BF120" s="426">
        <f t="shared" ref="BF120:BJ120" si="300">BE120-BF117+BF118</f>
        <v>-49143</v>
      </c>
      <c r="BG120" s="426">
        <f t="shared" si="300"/>
        <v>-49143</v>
      </c>
      <c r="BH120" s="426">
        <f t="shared" si="300"/>
        <v>-49143</v>
      </c>
      <c r="BI120" s="426">
        <f t="shared" si="300"/>
        <v>-49143</v>
      </c>
      <c r="BJ120" s="189">
        <f t="shared" si="300"/>
        <v>-49143</v>
      </c>
    </row>
    <row r="121" spans="1:62" s="175" customFormat="1" ht="15" hidden="1" customHeight="1">
      <c r="A121" s="178" t="str">
        <f t="shared" si="292"/>
        <v>P552</v>
      </c>
      <c r="B121" s="178" t="str">
        <f t="shared" si="292"/>
        <v>DA63-09044A</v>
      </c>
      <c r="C121" s="178" t="str">
        <f t="shared" si="292"/>
        <v>DA63-09044A</v>
      </c>
      <c r="D121" s="178" t="str">
        <f t="shared" si="292"/>
        <v>COVER RAIL-RIGHT;RT3000K,HIPS,COOL WHITE</v>
      </c>
      <c r="E121" s="178" t="str">
        <f t="shared" si="292"/>
        <v>PC</v>
      </c>
      <c r="F121" s="178" t="str">
        <f t="shared" si="292"/>
        <v>D2</v>
      </c>
      <c r="G121" s="178" t="str">
        <f t="shared" si="292"/>
        <v>DYRY</v>
      </c>
      <c r="H121" s="178" t="str">
        <f t="shared" si="292"/>
        <v>MINH NGUYEN</v>
      </c>
      <c r="I121" s="178">
        <f t="shared" si="292"/>
        <v>100</v>
      </c>
      <c r="J121" s="178" t="str">
        <f t="shared" si="292"/>
        <v>MAIN LINE</v>
      </c>
      <c r="K121" s="178">
        <f>K120</f>
        <v>0</v>
      </c>
      <c r="L121" s="178" t="str">
        <f t="shared" si="292"/>
        <v>KIMKHOA.PT</v>
      </c>
      <c r="M121" s="179">
        <f t="shared" si="279"/>
        <v>0</v>
      </c>
      <c r="N121" s="179">
        <f t="shared" si="279"/>
        <v>0</v>
      </c>
      <c r="O121" s="179">
        <f t="shared" si="279"/>
        <v>1</v>
      </c>
      <c r="P121" s="462">
        <f t="shared" si="279"/>
        <v>0</v>
      </c>
      <c r="Q121" s="462">
        <f t="shared" si="279"/>
        <v>0</v>
      </c>
      <c r="R121" s="462">
        <f t="shared" si="279"/>
        <v>0</v>
      </c>
      <c r="S121" s="462">
        <f t="shared" si="279"/>
        <v>0</v>
      </c>
      <c r="T121" s="462">
        <f t="shared" si="279"/>
        <v>0</v>
      </c>
      <c r="U121" s="461" t="s">
        <v>299</v>
      </c>
      <c r="V121" s="438">
        <f t="shared" ref="V121" si="301">SUM(P117:R117)-S117+T117</f>
        <v>0</v>
      </c>
      <c r="W121" s="426">
        <f t="shared" ref="W121:BD121" si="302">V121-W117</f>
        <v>0</v>
      </c>
      <c r="X121" s="426">
        <f t="shared" si="302"/>
        <v>0</v>
      </c>
      <c r="Y121" s="426">
        <f t="shared" si="302"/>
        <v>0</v>
      </c>
      <c r="Z121" s="426">
        <f t="shared" si="302"/>
        <v>0</v>
      </c>
      <c r="AA121" s="426">
        <f t="shared" si="302"/>
        <v>-1929</v>
      </c>
      <c r="AB121" s="426">
        <f t="shared" si="302"/>
        <v>-1929</v>
      </c>
      <c r="AC121" s="426">
        <f>AB121-AC117</f>
        <v>-1929</v>
      </c>
      <c r="AD121" s="426">
        <f t="shared" si="302"/>
        <v>-1929</v>
      </c>
      <c r="AE121" s="426">
        <f t="shared" si="302"/>
        <v>-1929</v>
      </c>
      <c r="AF121" s="426">
        <f t="shared" si="302"/>
        <v>-3612</v>
      </c>
      <c r="AG121" s="426">
        <f t="shared" si="302"/>
        <v>-4024</v>
      </c>
      <c r="AH121" s="426">
        <f t="shared" si="302"/>
        <v>-5544</v>
      </c>
      <c r="AI121" s="426">
        <f t="shared" si="302"/>
        <v>-5808</v>
      </c>
      <c r="AJ121" s="426">
        <f t="shared" si="302"/>
        <v>-5808</v>
      </c>
      <c r="AK121" s="426">
        <f t="shared" si="302"/>
        <v>-6272</v>
      </c>
      <c r="AL121" s="426">
        <f t="shared" si="302"/>
        <v>-9309</v>
      </c>
      <c r="AM121" s="426">
        <f t="shared" si="302"/>
        <v>-15011</v>
      </c>
      <c r="AN121" s="426">
        <f t="shared" si="302"/>
        <v>-18581</v>
      </c>
      <c r="AO121" s="426">
        <f t="shared" si="302"/>
        <v>-23251</v>
      </c>
      <c r="AP121" s="426">
        <f t="shared" si="302"/>
        <v>-28055</v>
      </c>
      <c r="AQ121" s="426">
        <f t="shared" si="302"/>
        <v>-32265</v>
      </c>
      <c r="AR121" s="426">
        <f t="shared" si="302"/>
        <v>-33803</v>
      </c>
      <c r="AS121" s="426">
        <f t="shared" si="302"/>
        <v>-34115</v>
      </c>
      <c r="AT121" s="426">
        <f t="shared" si="302"/>
        <v>-35661</v>
      </c>
      <c r="AU121" s="426">
        <f t="shared" si="302"/>
        <v>-37341</v>
      </c>
      <c r="AV121" s="426">
        <f t="shared" si="302"/>
        <v>-39065</v>
      </c>
      <c r="AW121" s="426">
        <f t="shared" si="302"/>
        <v>-40619</v>
      </c>
      <c r="AX121" s="426">
        <f t="shared" si="302"/>
        <v>-42161</v>
      </c>
      <c r="AY121" s="426">
        <f t="shared" si="302"/>
        <v>-43569</v>
      </c>
      <c r="AZ121" s="426">
        <f t="shared" si="302"/>
        <v>-45171</v>
      </c>
      <c r="BA121" s="426">
        <f t="shared" si="302"/>
        <v>-46291</v>
      </c>
      <c r="BB121" s="426">
        <f t="shared" si="302"/>
        <v>-47595</v>
      </c>
      <c r="BC121" s="426">
        <f t="shared" si="302"/>
        <v>-48351</v>
      </c>
      <c r="BD121" s="426">
        <f t="shared" si="302"/>
        <v>-48747</v>
      </c>
      <c r="BE121" s="426">
        <f t="shared" ref="BE121" si="303">BD121-BE117</f>
        <v>-49143</v>
      </c>
      <c r="BF121" s="426">
        <f t="shared" ref="BF121:BJ121" si="304">BE121-BF117</f>
        <v>-49143</v>
      </c>
      <c r="BG121" s="426">
        <f t="shared" si="304"/>
        <v>-49143</v>
      </c>
      <c r="BH121" s="426">
        <f t="shared" si="304"/>
        <v>-49143</v>
      </c>
      <c r="BI121" s="426">
        <f t="shared" si="304"/>
        <v>-49143</v>
      </c>
      <c r="BJ121" s="189">
        <f t="shared" si="304"/>
        <v>-49143</v>
      </c>
    </row>
    <row r="122" spans="1:62" s="153" customFormat="1" ht="15" hidden="1" customHeight="1">
      <c r="A122" s="447" t="s">
        <v>150</v>
      </c>
      <c r="B122" s="448" t="s">
        <v>108</v>
      </c>
      <c r="C122" s="448" t="s">
        <v>108</v>
      </c>
      <c r="D122" s="449" t="s">
        <v>109</v>
      </c>
      <c r="E122" s="447" t="s">
        <v>302</v>
      </c>
      <c r="F122" s="450" t="s">
        <v>308</v>
      </c>
      <c r="G122" s="451" t="s">
        <v>294</v>
      </c>
      <c r="H122" s="450" t="s">
        <v>295</v>
      </c>
      <c r="I122" s="450">
        <v>100</v>
      </c>
      <c r="J122" s="450" t="s">
        <v>306</v>
      </c>
      <c r="K122" s="450">
        <v>0</v>
      </c>
      <c r="L122" s="447" t="s">
        <v>1090</v>
      </c>
      <c r="M122" s="452">
        <v>0</v>
      </c>
      <c r="N122" s="452">
        <v>0</v>
      </c>
      <c r="O122" s="452">
        <v>1</v>
      </c>
      <c r="P122" s="453">
        <v>0</v>
      </c>
      <c r="Q122" s="454">
        <v>0</v>
      </c>
      <c r="R122" s="454">
        <v>0</v>
      </c>
      <c r="S122" s="454">
        <v>13</v>
      </c>
      <c r="T122" s="454">
        <v>0</v>
      </c>
      <c r="U122" s="455" t="s">
        <v>238</v>
      </c>
      <c r="V122" s="437">
        <f>SUM(W122:BD122)</f>
        <v>43750</v>
      </c>
      <c r="W122" s="423">
        <v>0</v>
      </c>
      <c r="X122" s="423">
        <v>0</v>
      </c>
      <c r="Y122" s="423">
        <v>0</v>
      </c>
      <c r="Z122" s="423">
        <v>0</v>
      </c>
      <c r="AA122" s="423">
        <v>0</v>
      </c>
      <c r="AB122" s="423">
        <v>0</v>
      </c>
      <c r="AC122" s="423">
        <v>0</v>
      </c>
      <c r="AD122" s="423">
        <v>2220</v>
      </c>
      <c r="AE122" s="423">
        <v>1426</v>
      </c>
      <c r="AF122" s="423">
        <v>0</v>
      </c>
      <c r="AG122" s="423">
        <v>0</v>
      </c>
      <c r="AH122" s="423">
        <v>0</v>
      </c>
      <c r="AI122" s="423">
        <v>0</v>
      </c>
      <c r="AJ122" s="423">
        <v>0</v>
      </c>
      <c r="AK122" s="423">
        <v>2002</v>
      </c>
      <c r="AL122" s="423">
        <v>1710</v>
      </c>
      <c r="AM122" s="423">
        <v>1720</v>
      </c>
      <c r="AN122" s="423">
        <v>3540</v>
      </c>
      <c r="AO122" s="423">
        <v>1746</v>
      </c>
      <c r="AP122" s="423">
        <v>1182</v>
      </c>
      <c r="AQ122" s="423">
        <v>1868</v>
      </c>
      <c r="AR122" s="423">
        <v>4885</v>
      </c>
      <c r="AS122" s="423">
        <v>1890</v>
      </c>
      <c r="AT122" s="423">
        <v>1869</v>
      </c>
      <c r="AU122" s="423">
        <v>1914</v>
      </c>
      <c r="AV122" s="423">
        <v>2552</v>
      </c>
      <c r="AW122" s="423">
        <v>5433</v>
      </c>
      <c r="AX122" s="423">
        <v>2230</v>
      </c>
      <c r="AY122" s="423">
        <v>1722</v>
      </c>
      <c r="AZ122" s="423">
        <v>3351</v>
      </c>
      <c r="BA122" s="423">
        <v>200</v>
      </c>
      <c r="BB122" s="423">
        <v>0</v>
      </c>
      <c r="BC122" s="423">
        <v>171</v>
      </c>
      <c r="BD122" s="423">
        <v>119</v>
      </c>
      <c r="BE122" s="423">
        <v>119</v>
      </c>
      <c r="BF122" s="423">
        <v>0</v>
      </c>
      <c r="BG122" s="423">
        <v>0</v>
      </c>
      <c r="BH122" s="423">
        <v>0</v>
      </c>
      <c r="BI122" s="423">
        <v>0</v>
      </c>
      <c r="BJ122" s="187">
        <v>0</v>
      </c>
    </row>
    <row r="123" spans="1:62" s="175" customFormat="1" ht="15" hidden="1" customHeight="1">
      <c r="A123" s="456" t="str">
        <f t="shared" ref="A123:T126" si="305">A122</f>
        <v>P552</v>
      </c>
      <c r="B123" s="456" t="str">
        <f t="shared" si="305"/>
        <v>DA61-10462B</v>
      </c>
      <c r="C123" s="456" t="str">
        <f t="shared" si="305"/>
        <v>DA61-10462B</v>
      </c>
      <c r="D123" s="456" t="str">
        <f t="shared" si="305"/>
        <v>CASE CONTROL;RR7000M,HIPS,GRAY</v>
      </c>
      <c r="E123" s="456" t="str">
        <f t="shared" si="305"/>
        <v>PC</v>
      </c>
      <c r="F123" s="456" t="str">
        <f t="shared" si="305"/>
        <v>D4</v>
      </c>
      <c r="G123" s="456" t="str">
        <f t="shared" si="305"/>
        <v>DYRY</v>
      </c>
      <c r="H123" s="456" t="str">
        <f t="shared" si="305"/>
        <v>MINH NGUYEN</v>
      </c>
      <c r="I123" s="456">
        <f t="shared" si="305"/>
        <v>100</v>
      </c>
      <c r="J123" s="456" t="str">
        <f t="shared" si="305"/>
        <v>MAIN LINE</v>
      </c>
      <c r="K123" s="456">
        <f>K122</f>
        <v>0</v>
      </c>
      <c r="L123" s="456" t="str">
        <f t="shared" si="305"/>
        <v>KIMKHOA.PT</v>
      </c>
      <c r="M123" s="457">
        <f t="shared" si="305"/>
        <v>0</v>
      </c>
      <c r="N123" s="457">
        <f t="shared" si="305"/>
        <v>0</v>
      </c>
      <c r="O123" s="457">
        <f t="shared" si="305"/>
        <v>1</v>
      </c>
      <c r="P123" s="458">
        <f t="shared" si="305"/>
        <v>0</v>
      </c>
      <c r="Q123" s="458">
        <f t="shared" si="305"/>
        <v>0</v>
      </c>
      <c r="R123" s="458">
        <f t="shared" si="305"/>
        <v>0</v>
      </c>
      <c r="S123" s="458">
        <f t="shared" si="305"/>
        <v>13</v>
      </c>
      <c r="T123" s="458">
        <f t="shared" si="305"/>
        <v>0</v>
      </c>
      <c r="U123" s="459" t="s">
        <v>296</v>
      </c>
      <c r="V123" s="438"/>
      <c r="W123" s="424"/>
      <c r="X123" s="424"/>
      <c r="Y123" s="424"/>
      <c r="Z123" s="424"/>
      <c r="AA123" s="424"/>
      <c r="AB123" s="424"/>
      <c r="AC123" s="424"/>
      <c r="AD123" s="424"/>
      <c r="AE123" s="424"/>
      <c r="AF123" s="424"/>
      <c r="AG123" s="424"/>
      <c r="AH123" s="424"/>
      <c r="AI123" s="424"/>
      <c r="AJ123" s="424"/>
      <c r="AK123" s="424"/>
      <c r="AL123" s="424"/>
      <c r="AM123" s="424"/>
      <c r="AN123" s="424"/>
      <c r="AO123" s="424"/>
      <c r="AP123" s="424"/>
      <c r="AQ123" s="424"/>
      <c r="AR123" s="424"/>
      <c r="AS123" s="424"/>
      <c r="AT123" s="424"/>
      <c r="AU123" s="424"/>
      <c r="AV123" s="424"/>
      <c r="AW123" s="424"/>
      <c r="AX123" s="424"/>
      <c r="AY123" s="424"/>
      <c r="AZ123" s="424"/>
      <c r="BA123" s="424"/>
      <c r="BB123" s="424"/>
      <c r="BC123" s="424"/>
      <c r="BD123" s="424"/>
      <c r="BE123" s="424"/>
      <c r="BF123" s="424"/>
      <c r="BG123" s="424"/>
      <c r="BH123" s="424"/>
      <c r="BI123" s="424"/>
      <c r="BJ123" s="209"/>
    </row>
    <row r="124" spans="1:62" s="175" customFormat="1" ht="15" hidden="1" customHeight="1">
      <c r="A124" s="176" t="str">
        <f t="shared" si="305"/>
        <v>P552</v>
      </c>
      <c r="B124" s="176" t="str">
        <f t="shared" si="305"/>
        <v>DA61-10462B</v>
      </c>
      <c r="C124" s="176" t="str">
        <f t="shared" si="305"/>
        <v>DA61-10462B</v>
      </c>
      <c r="D124" s="176" t="str">
        <f t="shared" si="305"/>
        <v>CASE CONTROL;RR7000M,HIPS,GRAY</v>
      </c>
      <c r="E124" s="176" t="str">
        <f t="shared" si="305"/>
        <v>PC</v>
      </c>
      <c r="F124" s="176" t="str">
        <f t="shared" si="305"/>
        <v>D4</v>
      </c>
      <c r="G124" s="176" t="str">
        <f t="shared" si="305"/>
        <v>DYRY</v>
      </c>
      <c r="H124" s="176" t="str">
        <f t="shared" si="305"/>
        <v>MINH NGUYEN</v>
      </c>
      <c r="I124" s="176">
        <f t="shared" si="305"/>
        <v>100</v>
      </c>
      <c r="J124" s="176" t="str">
        <f t="shared" si="305"/>
        <v>MAIN LINE</v>
      </c>
      <c r="K124" s="176">
        <f>K123</f>
        <v>0</v>
      </c>
      <c r="L124" s="176" t="str">
        <f t="shared" si="305"/>
        <v>KIMKHOA.PT</v>
      </c>
      <c r="M124" s="177">
        <f t="shared" si="305"/>
        <v>0</v>
      </c>
      <c r="N124" s="177">
        <f t="shared" si="305"/>
        <v>0</v>
      </c>
      <c r="O124" s="177">
        <f t="shared" si="305"/>
        <v>1</v>
      </c>
      <c r="P124" s="460">
        <f t="shared" si="305"/>
        <v>0</v>
      </c>
      <c r="Q124" s="460">
        <f t="shared" si="305"/>
        <v>0</v>
      </c>
      <c r="R124" s="460">
        <f t="shared" si="305"/>
        <v>0</v>
      </c>
      <c r="S124" s="460">
        <f t="shared" si="305"/>
        <v>13</v>
      </c>
      <c r="T124" s="460">
        <f t="shared" si="305"/>
        <v>0</v>
      </c>
      <c r="U124" s="461" t="s">
        <v>305</v>
      </c>
      <c r="V124" s="438">
        <f t="shared" ref="V124" si="306">SUM(Q122:R122)-S122</f>
        <v>-13</v>
      </c>
      <c r="W124" s="425">
        <f t="shared" ref="W124:BD124" si="307">V124-W122+W123</f>
        <v>-13</v>
      </c>
      <c r="X124" s="425">
        <f t="shared" si="307"/>
        <v>-13</v>
      </c>
      <c r="Y124" s="425">
        <f t="shared" si="307"/>
        <v>-13</v>
      </c>
      <c r="Z124" s="425">
        <f t="shared" si="307"/>
        <v>-13</v>
      </c>
      <c r="AA124" s="425">
        <f t="shared" si="307"/>
        <v>-13</v>
      </c>
      <c r="AB124" s="425">
        <f t="shared" si="307"/>
        <v>-13</v>
      </c>
      <c r="AC124" s="425">
        <f>AB124-AC122+AC123</f>
        <v>-13</v>
      </c>
      <c r="AD124" s="425">
        <f t="shared" si="307"/>
        <v>-2233</v>
      </c>
      <c r="AE124" s="425">
        <f t="shared" si="307"/>
        <v>-3659</v>
      </c>
      <c r="AF124" s="425">
        <f t="shared" si="307"/>
        <v>-3659</v>
      </c>
      <c r="AG124" s="425">
        <f t="shared" si="307"/>
        <v>-3659</v>
      </c>
      <c r="AH124" s="425">
        <f t="shared" si="307"/>
        <v>-3659</v>
      </c>
      <c r="AI124" s="425">
        <f t="shared" si="307"/>
        <v>-3659</v>
      </c>
      <c r="AJ124" s="425">
        <f t="shared" si="307"/>
        <v>-3659</v>
      </c>
      <c r="AK124" s="425">
        <f t="shared" si="307"/>
        <v>-5661</v>
      </c>
      <c r="AL124" s="425">
        <f t="shared" si="307"/>
        <v>-7371</v>
      </c>
      <c r="AM124" s="425">
        <f t="shared" si="307"/>
        <v>-9091</v>
      </c>
      <c r="AN124" s="425">
        <f t="shared" si="307"/>
        <v>-12631</v>
      </c>
      <c r="AO124" s="425">
        <f t="shared" si="307"/>
        <v>-14377</v>
      </c>
      <c r="AP124" s="425">
        <f t="shared" si="307"/>
        <v>-15559</v>
      </c>
      <c r="AQ124" s="425">
        <f t="shared" si="307"/>
        <v>-17427</v>
      </c>
      <c r="AR124" s="425">
        <f t="shared" si="307"/>
        <v>-22312</v>
      </c>
      <c r="AS124" s="425">
        <f t="shared" si="307"/>
        <v>-24202</v>
      </c>
      <c r="AT124" s="425">
        <f t="shared" si="307"/>
        <v>-26071</v>
      </c>
      <c r="AU124" s="425">
        <f t="shared" si="307"/>
        <v>-27985</v>
      </c>
      <c r="AV124" s="425">
        <f t="shared" si="307"/>
        <v>-30537</v>
      </c>
      <c r="AW124" s="425">
        <f t="shared" si="307"/>
        <v>-35970</v>
      </c>
      <c r="AX124" s="425">
        <f t="shared" si="307"/>
        <v>-38200</v>
      </c>
      <c r="AY124" s="425">
        <f t="shared" si="307"/>
        <v>-39922</v>
      </c>
      <c r="AZ124" s="425">
        <f t="shared" si="307"/>
        <v>-43273</v>
      </c>
      <c r="BA124" s="425">
        <f t="shared" si="307"/>
        <v>-43473</v>
      </c>
      <c r="BB124" s="425">
        <f t="shared" si="307"/>
        <v>-43473</v>
      </c>
      <c r="BC124" s="425">
        <f t="shared" si="307"/>
        <v>-43644</v>
      </c>
      <c r="BD124" s="425">
        <f t="shared" si="307"/>
        <v>-43763</v>
      </c>
      <c r="BE124" s="425">
        <f t="shared" ref="BE124" si="308">BD124-BE122+BE123</f>
        <v>-43882</v>
      </c>
      <c r="BF124" s="425">
        <f t="shared" ref="BF124:BJ124" si="309">BE124-BF122+BF123</f>
        <v>-43882</v>
      </c>
      <c r="BG124" s="425">
        <f t="shared" si="309"/>
        <v>-43882</v>
      </c>
      <c r="BH124" s="425">
        <f t="shared" si="309"/>
        <v>-43882</v>
      </c>
      <c r="BI124" s="425">
        <f t="shared" si="309"/>
        <v>-43882</v>
      </c>
      <c r="BJ124" s="188">
        <f t="shared" si="309"/>
        <v>-43882</v>
      </c>
    </row>
    <row r="125" spans="1:62" s="175" customFormat="1" ht="15" hidden="1" customHeight="1">
      <c r="A125" s="176" t="str">
        <f t="shared" si="305"/>
        <v>P552</v>
      </c>
      <c r="B125" s="176" t="str">
        <f t="shared" si="305"/>
        <v>DA61-10462B</v>
      </c>
      <c r="C125" s="176" t="str">
        <f t="shared" si="305"/>
        <v>DA61-10462B</v>
      </c>
      <c r="D125" s="176" t="str">
        <f t="shared" si="305"/>
        <v>CASE CONTROL;RR7000M,HIPS,GRAY</v>
      </c>
      <c r="E125" s="176" t="str">
        <f t="shared" si="305"/>
        <v>PC</v>
      </c>
      <c r="F125" s="176" t="str">
        <f t="shared" si="305"/>
        <v>D4</v>
      </c>
      <c r="G125" s="176" t="str">
        <f t="shared" si="305"/>
        <v>DYRY</v>
      </c>
      <c r="H125" s="176" t="str">
        <f t="shared" si="305"/>
        <v>MINH NGUYEN</v>
      </c>
      <c r="I125" s="176">
        <f t="shared" si="305"/>
        <v>100</v>
      </c>
      <c r="J125" s="176" t="str">
        <f t="shared" si="305"/>
        <v>MAIN LINE</v>
      </c>
      <c r="K125" s="176">
        <f>K124</f>
        <v>0</v>
      </c>
      <c r="L125" s="176" t="str">
        <f t="shared" si="305"/>
        <v>KIMKHOA.PT</v>
      </c>
      <c r="M125" s="177">
        <f t="shared" si="305"/>
        <v>0</v>
      </c>
      <c r="N125" s="177">
        <f t="shared" si="305"/>
        <v>0</v>
      </c>
      <c r="O125" s="177">
        <f t="shared" si="305"/>
        <v>1</v>
      </c>
      <c r="P125" s="460">
        <f t="shared" si="305"/>
        <v>0</v>
      </c>
      <c r="Q125" s="460">
        <f t="shared" si="305"/>
        <v>0</v>
      </c>
      <c r="R125" s="460">
        <f t="shared" si="305"/>
        <v>0</v>
      </c>
      <c r="S125" s="460">
        <f t="shared" si="305"/>
        <v>13</v>
      </c>
      <c r="T125" s="460">
        <f t="shared" si="305"/>
        <v>0</v>
      </c>
      <c r="U125" s="461" t="s">
        <v>298</v>
      </c>
      <c r="V125" s="438">
        <f t="shared" ref="V125" si="310">SUM(P122:R122)-S122</f>
        <v>-13</v>
      </c>
      <c r="W125" s="426">
        <f t="shared" ref="W125:BD125" si="311">V125-W122+W123</f>
        <v>-13</v>
      </c>
      <c r="X125" s="426">
        <f t="shared" si="311"/>
        <v>-13</v>
      </c>
      <c r="Y125" s="426">
        <f t="shared" si="311"/>
        <v>-13</v>
      </c>
      <c r="Z125" s="426">
        <f t="shared" si="311"/>
        <v>-13</v>
      </c>
      <c r="AA125" s="426">
        <f t="shared" si="311"/>
        <v>-13</v>
      </c>
      <c r="AB125" s="426">
        <f t="shared" si="311"/>
        <v>-13</v>
      </c>
      <c r="AC125" s="426">
        <f>AB125-AC122+AC123</f>
        <v>-13</v>
      </c>
      <c r="AD125" s="426">
        <f t="shared" si="311"/>
        <v>-2233</v>
      </c>
      <c r="AE125" s="426">
        <f t="shared" si="311"/>
        <v>-3659</v>
      </c>
      <c r="AF125" s="426">
        <f t="shared" si="311"/>
        <v>-3659</v>
      </c>
      <c r="AG125" s="426">
        <f t="shared" si="311"/>
        <v>-3659</v>
      </c>
      <c r="AH125" s="426">
        <f t="shared" si="311"/>
        <v>-3659</v>
      </c>
      <c r="AI125" s="426">
        <f t="shared" si="311"/>
        <v>-3659</v>
      </c>
      <c r="AJ125" s="426">
        <f t="shared" si="311"/>
        <v>-3659</v>
      </c>
      <c r="AK125" s="426">
        <f t="shared" si="311"/>
        <v>-5661</v>
      </c>
      <c r="AL125" s="426">
        <f t="shared" si="311"/>
        <v>-7371</v>
      </c>
      <c r="AM125" s="426">
        <f t="shared" si="311"/>
        <v>-9091</v>
      </c>
      <c r="AN125" s="426">
        <f t="shared" si="311"/>
        <v>-12631</v>
      </c>
      <c r="AO125" s="426">
        <f t="shared" si="311"/>
        <v>-14377</v>
      </c>
      <c r="AP125" s="426">
        <f t="shared" si="311"/>
        <v>-15559</v>
      </c>
      <c r="AQ125" s="426">
        <f t="shared" si="311"/>
        <v>-17427</v>
      </c>
      <c r="AR125" s="426">
        <f t="shared" si="311"/>
        <v>-22312</v>
      </c>
      <c r="AS125" s="426">
        <f t="shared" si="311"/>
        <v>-24202</v>
      </c>
      <c r="AT125" s="426">
        <f t="shared" si="311"/>
        <v>-26071</v>
      </c>
      <c r="AU125" s="426">
        <f t="shared" si="311"/>
        <v>-27985</v>
      </c>
      <c r="AV125" s="426">
        <f t="shared" si="311"/>
        <v>-30537</v>
      </c>
      <c r="AW125" s="426">
        <f t="shared" si="311"/>
        <v>-35970</v>
      </c>
      <c r="AX125" s="426">
        <f t="shared" si="311"/>
        <v>-38200</v>
      </c>
      <c r="AY125" s="426">
        <f t="shared" si="311"/>
        <v>-39922</v>
      </c>
      <c r="AZ125" s="426">
        <f t="shared" si="311"/>
        <v>-43273</v>
      </c>
      <c r="BA125" s="426">
        <f t="shared" si="311"/>
        <v>-43473</v>
      </c>
      <c r="BB125" s="426">
        <f t="shared" si="311"/>
        <v>-43473</v>
      </c>
      <c r="BC125" s="426">
        <f t="shared" si="311"/>
        <v>-43644</v>
      </c>
      <c r="BD125" s="426">
        <f t="shared" si="311"/>
        <v>-43763</v>
      </c>
      <c r="BE125" s="426">
        <f t="shared" ref="BE125" si="312">BD125-BE122+BE123</f>
        <v>-43882</v>
      </c>
      <c r="BF125" s="426">
        <f t="shared" ref="BF125:BJ125" si="313">BE125-BF122+BF123</f>
        <v>-43882</v>
      </c>
      <c r="BG125" s="426">
        <f t="shared" si="313"/>
        <v>-43882</v>
      </c>
      <c r="BH125" s="426">
        <f t="shared" si="313"/>
        <v>-43882</v>
      </c>
      <c r="BI125" s="426">
        <f t="shared" si="313"/>
        <v>-43882</v>
      </c>
      <c r="BJ125" s="189">
        <f t="shared" si="313"/>
        <v>-43882</v>
      </c>
    </row>
    <row r="126" spans="1:62" s="175" customFormat="1" ht="15" hidden="1" customHeight="1">
      <c r="A126" s="178" t="str">
        <f t="shared" si="305"/>
        <v>P552</v>
      </c>
      <c r="B126" s="178" t="str">
        <f t="shared" si="305"/>
        <v>DA61-10462B</v>
      </c>
      <c r="C126" s="178" t="str">
        <f t="shared" si="305"/>
        <v>DA61-10462B</v>
      </c>
      <c r="D126" s="178" t="str">
        <f t="shared" si="305"/>
        <v>CASE CONTROL;RR7000M,HIPS,GRAY</v>
      </c>
      <c r="E126" s="178" t="str">
        <f t="shared" si="305"/>
        <v>PC</v>
      </c>
      <c r="F126" s="178" t="str">
        <f t="shared" si="305"/>
        <v>D4</v>
      </c>
      <c r="G126" s="178" t="str">
        <f t="shared" si="305"/>
        <v>DYRY</v>
      </c>
      <c r="H126" s="178" t="str">
        <f t="shared" si="305"/>
        <v>MINH NGUYEN</v>
      </c>
      <c r="I126" s="178">
        <f t="shared" si="305"/>
        <v>100</v>
      </c>
      <c r="J126" s="178" t="str">
        <f t="shared" si="305"/>
        <v>MAIN LINE</v>
      </c>
      <c r="K126" s="178">
        <f>K125</f>
        <v>0</v>
      </c>
      <c r="L126" s="178" t="str">
        <f t="shared" si="305"/>
        <v>KIMKHOA.PT</v>
      </c>
      <c r="M126" s="179">
        <f t="shared" si="305"/>
        <v>0</v>
      </c>
      <c r="N126" s="179">
        <f t="shared" si="305"/>
        <v>0</v>
      </c>
      <c r="O126" s="179">
        <f t="shared" si="305"/>
        <v>1</v>
      </c>
      <c r="P126" s="462">
        <f t="shared" si="305"/>
        <v>0</v>
      </c>
      <c r="Q126" s="462">
        <f t="shared" si="305"/>
        <v>0</v>
      </c>
      <c r="R126" s="462">
        <f t="shared" si="305"/>
        <v>0</v>
      </c>
      <c r="S126" s="462">
        <f t="shared" si="305"/>
        <v>13</v>
      </c>
      <c r="T126" s="462">
        <f t="shared" si="305"/>
        <v>0</v>
      </c>
      <c r="U126" s="461" t="s">
        <v>299</v>
      </c>
      <c r="V126" s="438">
        <f t="shared" ref="V126" si="314">SUM(P122:R122)-S122+T122</f>
        <v>-13</v>
      </c>
      <c r="W126" s="426">
        <f t="shared" ref="W126:BD126" si="315">V126-W122</f>
        <v>-13</v>
      </c>
      <c r="X126" s="426">
        <f t="shared" si="315"/>
        <v>-13</v>
      </c>
      <c r="Y126" s="426">
        <f t="shared" si="315"/>
        <v>-13</v>
      </c>
      <c r="Z126" s="426">
        <f t="shared" si="315"/>
        <v>-13</v>
      </c>
      <c r="AA126" s="426">
        <f t="shared" si="315"/>
        <v>-13</v>
      </c>
      <c r="AB126" s="426">
        <f t="shared" si="315"/>
        <v>-13</v>
      </c>
      <c r="AC126" s="426">
        <f>AB126-AC122</f>
        <v>-13</v>
      </c>
      <c r="AD126" s="426">
        <f t="shared" si="315"/>
        <v>-2233</v>
      </c>
      <c r="AE126" s="426">
        <f t="shared" si="315"/>
        <v>-3659</v>
      </c>
      <c r="AF126" s="426">
        <f t="shared" si="315"/>
        <v>-3659</v>
      </c>
      <c r="AG126" s="426">
        <f t="shared" si="315"/>
        <v>-3659</v>
      </c>
      <c r="AH126" s="426">
        <f t="shared" si="315"/>
        <v>-3659</v>
      </c>
      <c r="AI126" s="426">
        <f t="shared" si="315"/>
        <v>-3659</v>
      </c>
      <c r="AJ126" s="426">
        <f t="shared" si="315"/>
        <v>-3659</v>
      </c>
      <c r="AK126" s="426">
        <f t="shared" si="315"/>
        <v>-5661</v>
      </c>
      <c r="AL126" s="426">
        <f t="shared" si="315"/>
        <v>-7371</v>
      </c>
      <c r="AM126" s="426">
        <f t="shared" si="315"/>
        <v>-9091</v>
      </c>
      <c r="AN126" s="426">
        <f t="shared" si="315"/>
        <v>-12631</v>
      </c>
      <c r="AO126" s="426">
        <f t="shared" si="315"/>
        <v>-14377</v>
      </c>
      <c r="AP126" s="426">
        <f t="shared" si="315"/>
        <v>-15559</v>
      </c>
      <c r="AQ126" s="426">
        <f t="shared" si="315"/>
        <v>-17427</v>
      </c>
      <c r="AR126" s="426">
        <f t="shared" si="315"/>
        <v>-22312</v>
      </c>
      <c r="AS126" s="426">
        <f t="shared" si="315"/>
        <v>-24202</v>
      </c>
      <c r="AT126" s="426">
        <f t="shared" si="315"/>
        <v>-26071</v>
      </c>
      <c r="AU126" s="426">
        <f t="shared" si="315"/>
        <v>-27985</v>
      </c>
      <c r="AV126" s="426">
        <f t="shared" si="315"/>
        <v>-30537</v>
      </c>
      <c r="AW126" s="426">
        <f t="shared" si="315"/>
        <v>-35970</v>
      </c>
      <c r="AX126" s="426">
        <f t="shared" si="315"/>
        <v>-38200</v>
      </c>
      <c r="AY126" s="426">
        <f t="shared" si="315"/>
        <v>-39922</v>
      </c>
      <c r="AZ126" s="426">
        <f t="shared" si="315"/>
        <v>-43273</v>
      </c>
      <c r="BA126" s="426">
        <f t="shared" si="315"/>
        <v>-43473</v>
      </c>
      <c r="BB126" s="426">
        <f t="shared" si="315"/>
        <v>-43473</v>
      </c>
      <c r="BC126" s="426">
        <f t="shared" si="315"/>
        <v>-43644</v>
      </c>
      <c r="BD126" s="426">
        <f t="shared" si="315"/>
        <v>-43763</v>
      </c>
      <c r="BE126" s="426">
        <f t="shared" ref="BE126" si="316">BD126-BE122</f>
        <v>-43882</v>
      </c>
      <c r="BF126" s="426">
        <f t="shared" ref="BF126:BJ126" si="317">BE126-BF122</f>
        <v>-43882</v>
      </c>
      <c r="BG126" s="426">
        <f t="shared" si="317"/>
        <v>-43882</v>
      </c>
      <c r="BH126" s="426">
        <f t="shared" si="317"/>
        <v>-43882</v>
      </c>
      <c r="BI126" s="426">
        <f t="shared" si="317"/>
        <v>-43882</v>
      </c>
      <c r="BJ126" s="189">
        <f t="shared" si="317"/>
        <v>-43882</v>
      </c>
    </row>
    <row r="127" spans="1:62" s="153" customFormat="1" ht="15" hidden="1" customHeight="1">
      <c r="A127" s="447" t="s">
        <v>150</v>
      </c>
      <c r="B127" s="448" t="s">
        <v>27</v>
      </c>
      <c r="C127" s="448" t="s">
        <v>27</v>
      </c>
      <c r="D127" s="449" t="s">
        <v>28</v>
      </c>
      <c r="E127" s="447" t="s">
        <v>302</v>
      </c>
      <c r="F127" s="450" t="s">
        <v>308</v>
      </c>
      <c r="G127" s="451" t="s">
        <v>294</v>
      </c>
      <c r="H127" s="450" t="s">
        <v>295</v>
      </c>
      <c r="I127" s="450">
        <v>100</v>
      </c>
      <c r="J127" s="450" t="s">
        <v>306</v>
      </c>
      <c r="K127" s="450">
        <v>0</v>
      </c>
      <c r="L127" s="447" t="s">
        <v>1090</v>
      </c>
      <c r="M127" s="452">
        <v>0</v>
      </c>
      <c r="N127" s="452">
        <v>0</v>
      </c>
      <c r="O127" s="452">
        <v>1</v>
      </c>
      <c r="P127" s="453">
        <v>0</v>
      </c>
      <c r="Q127" s="454">
        <v>0</v>
      </c>
      <c r="R127" s="454">
        <v>0</v>
      </c>
      <c r="S127" s="454">
        <v>0</v>
      </c>
      <c r="T127" s="454">
        <v>0</v>
      </c>
      <c r="U127" s="455" t="s">
        <v>238</v>
      </c>
      <c r="V127" s="437">
        <f>SUM(W127:BD127)</f>
        <v>22955</v>
      </c>
      <c r="W127" s="423">
        <v>0</v>
      </c>
      <c r="X127" s="423">
        <v>0</v>
      </c>
      <c r="Y127" s="423">
        <v>0</v>
      </c>
      <c r="Z127" s="423">
        <v>0</v>
      </c>
      <c r="AA127" s="423">
        <v>0</v>
      </c>
      <c r="AB127" s="423">
        <v>0</v>
      </c>
      <c r="AC127" s="423">
        <v>0</v>
      </c>
      <c r="AD127" s="423">
        <v>857</v>
      </c>
      <c r="AE127" s="423">
        <v>794</v>
      </c>
      <c r="AF127" s="423">
        <v>0</v>
      </c>
      <c r="AG127" s="423">
        <v>0</v>
      </c>
      <c r="AH127" s="423">
        <v>0</v>
      </c>
      <c r="AI127" s="423">
        <v>0</v>
      </c>
      <c r="AJ127" s="423">
        <v>0</v>
      </c>
      <c r="AK127" s="423">
        <v>1062</v>
      </c>
      <c r="AL127" s="423">
        <v>1076</v>
      </c>
      <c r="AM127" s="423">
        <v>1210</v>
      </c>
      <c r="AN127" s="423">
        <v>1898</v>
      </c>
      <c r="AO127" s="423">
        <v>945</v>
      </c>
      <c r="AP127" s="423">
        <v>631</v>
      </c>
      <c r="AQ127" s="423">
        <v>953</v>
      </c>
      <c r="AR127" s="423">
        <v>2822</v>
      </c>
      <c r="AS127" s="423">
        <v>776</v>
      </c>
      <c r="AT127" s="423">
        <v>1189</v>
      </c>
      <c r="AU127" s="423">
        <v>883</v>
      </c>
      <c r="AV127" s="423">
        <v>1154</v>
      </c>
      <c r="AW127" s="423">
        <v>2735</v>
      </c>
      <c r="AX127" s="423">
        <v>1408</v>
      </c>
      <c r="AY127" s="423">
        <v>686</v>
      </c>
      <c r="AZ127" s="423">
        <v>1452</v>
      </c>
      <c r="BA127" s="423">
        <v>220</v>
      </c>
      <c r="BB127" s="423">
        <v>120</v>
      </c>
      <c r="BC127" s="423">
        <v>84</v>
      </c>
      <c r="BD127" s="423">
        <v>0</v>
      </c>
      <c r="BE127" s="423">
        <v>0</v>
      </c>
      <c r="BF127" s="423">
        <v>0</v>
      </c>
      <c r="BG127" s="423">
        <v>0</v>
      </c>
      <c r="BH127" s="423">
        <v>0</v>
      </c>
      <c r="BI127" s="423">
        <v>0</v>
      </c>
      <c r="BJ127" s="187">
        <v>0</v>
      </c>
    </row>
    <row r="128" spans="1:62" s="175" customFormat="1" ht="15" hidden="1" customHeight="1">
      <c r="A128" s="456" t="str">
        <f t="shared" ref="A128:T131" si="318">A127</f>
        <v>P552</v>
      </c>
      <c r="B128" s="456" t="str">
        <f t="shared" si="318"/>
        <v>DA97-17503A</v>
      </c>
      <c r="C128" s="456" t="str">
        <f t="shared" si="318"/>
        <v>DA97-17503A</v>
      </c>
      <c r="D128" s="456" t="str">
        <f t="shared" si="318"/>
        <v>ASSY ICE MAKER-INDOOR;RR7000M</v>
      </c>
      <c r="E128" s="456" t="str">
        <f t="shared" si="318"/>
        <v>PC</v>
      </c>
      <c r="F128" s="456" t="str">
        <f t="shared" si="318"/>
        <v>D4</v>
      </c>
      <c r="G128" s="456" t="str">
        <f t="shared" si="318"/>
        <v>DYRY</v>
      </c>
      <c r="H128" s="456" t="str">
        <f t="shared" si="318"/>
        <v>MINH NGUYEN</v>
      </c>
      <c r="I128" s="456">
        <f t="shared" si="318"/>
        <v>100</v>
      </c>
      <c r="J128" s="456" t="str">
        <f t="shared" si="318"/>
        <v>MAIN LINE</v>
      </c>
      <c r="K128" s="456">
        <f>K127</f>
        <v>0</v>
      </c>
      <c r="L128" s="456" t="str">
        <f t="shared" si="318"/>
        <v>KIMKHOA.PT</v>
      </c>
      <c r="M128" s="457">
        <f t="shared" si="318"/>
        <v>0</v>
      </c>
      <c r="N128" s="457">
        <f t="shared" si="318"/>
        <v>0</v>
      </c>
      <c r="O128" s="457">
        <f t="shared" si="318"/>
        <v>1</v>
      </c>
      <c r="P128" s="458">
        <f t="shared" si="318"/>
        <v>0</v>
      </c>
      <c r="Q128" s="458">
        <f t="shared" si="318"/>
        <v>0</v>
      </c>
      <c r="R128" s="458">
        <f t="shared" si="318"/>
        <v>0</v>
      </c>
      <c r="S128" s="458">
        <f t="shared" si="318"/>
        <v>0</v>
      </c>
      <c r="T128" s="458">
        <f t="shared" si="318"/>
        <v>0</v>
      </c>
      <c r="U128" s="459" t="s">
        <v>296</v>
      </c>
      <c r="V128" s="438"/>
      <c r="W128" s="424"/>
      <c r="X128" s="424"/>
      <c r="Y128" s="424"/>
      <c r="Z128" s="424"/>
      <c r="AA128" s="424"/>
      <c r="AB128" s="424"/>
      <c r="AC128" s="424"/>
      <c r="AD128" s="424"/>
      <c r="AE128" s="424"/>
      <c r="AF128" s="424"/>
      <c r="AG128" s="424"/>
      <c r="AH128" s="424"/>
      <c r="AI128" s="424"/>
      <c r="AJ128" s="424"/>
      <c r="AK128" s="424"/>
      <c r="AL128" s="424"/>
      <c r="AM128" s="424"/>
      <c r="AN128" s="424"/>
      <c r="AO128" s="424"/>
      <c r="AP128" s="424"/>
      <c r="AQ128" s="424"/>
      <c r="AR128" s="424"/>
      <c r="AS128" s="424"/>
      <c r="AT128" s="424"/>
      <c r="AU128" s="424"/>
      <c r="AV128" s="424"/>
      <c r="AW128" s="424"/>
      <c r="AX128" s="424"/>
      <c r="AY128" s="424"/>
      <c r="AZ128" s="424"/>
      <c r="BA128" s="424"/>
      <c r="BB128" s="424"/>
      <c r="BC128" s="424"/>
      <c r="BD128" s="424"/>
      <c r="BE128" s="424"/>
      <c r="BF128" s="424"/>
      <c r="BG128" s="424"/>
      <c r="BH128" s="424"/>
      <c r="BI128" s="424"/>
      <c r="BJ128" s="209"/>
    </row>
    <row r="129" spans="1:62" s="175" customFormat="1" ht="15" hidden="1" customHeight="1">
      <c r="A129" s="176" t="str">
        <f t="shared" si="318"/>
        <v>P552</v>
      </c>
      <c r="B129" s="176" t="str">
        <f t="shared" si="318"/>
        <v>DA97-17503A</v>
      </c>
      <c r="C129" s="176" t="str">
        <f t="shared" si="318"/>
        <v>DA97-17503A</v>
      </c>
      <c r="D129" s="176" t="str">
        <f t="shared" si="318"/>
        <v>ASSY ICE MAKER-INDOOR;RR7000M</v>
      </c>
      <c r="E129" s="176" t="str">
        <f t="shared" si="318"/>
        <v>PC</v>
      </c>
      <c r="F129" s="176" t="str">
        <f t="shared" si="318"/>
        <v>D4</v>
      </c>
      <c r="G129" s="176" t="str">
        <f t="shared" si="318"/>
        <v>DYRY</v>
      </c>
      <c r="H129" s="176" t="str">
        <f t="shared" si="318"/>
        <v>MINH NGUYEN</v>
      </c>
      <c r="I129" s="176">
        <f t="shared" si="318"/>
        <v>100</v>
      </c>
      <c r="J129" s="176" t="str">
        <f t="shared" si="318"/>
        <v>MAIN LINE</v>
      </c>
      <c r="K129" s="176">
        <f>K128</f>
        <v>0</v>
      </c>
      <c r="L129" s="176" t="str">
        <f t="shared" si="318"/>
        <v>KIMKHOA.PT</v>
      </c>
      <c r="M129" s="177">
        <f t="shared" si="318"/>
        <v>0</v>
      </c>
      <c r="N129" s="177">
        <f t="shared" si="318"/>
        <v>0</v>
      </c>
      <c r="O129" s="177">
        <f t="shared" si="318"/>
        <v>1</v>
      </c>
      <c r="P129" s="460">
        <f t="shared" si="318"/>
        <v>0</v>
      </c>
      <c r="Q129" s="460">
        <f t="shared" si="318"/>
        <v>0</v>
      </c>
      <c r="R129" s="460">
        <f t="shared" si="318"/>
        <v>0</v>
      </c>
      <c r="S129" s="460">
        <f t="shared" si="318"/>
        <v>0</v>
      </c>
      <c r="T129" s="460">
        <f t="shared" si="318"/>
        <v>0</v>
      </c>
      <c r="U129" s="461" t="s">
        <v>305</v>
      </c>
      <c r="V129" s="438">
        <f t="shared" ref="V129" si="319">SUM(Q127:R127)-S127</f>
        <v>0</v>
      </c>
      <c r="W129" s="425">
        <f t="shared" ref="W129:BD129" si="320">V129-W127+W128</f>
        <v>0</v>
      </c>
      <c r="X129" s="425">
        <f t="shared" si="320"/>
        <v>0</v>
      </c>
      <c r="Y129" s="425">
        <f t="shared" si="320"/>
        <v>0</v>
      </c>
      <c r="Z129" s="425">
        <f t="shared" si="320"/>
        <v>0</v>
      </c>
      <c r="AA129" s="425">
        <f t="shared" si="320"/>
        <v>0</v>
      </c>
      <c r="AB129" s="425">
        <f t="shared" si="320"/>
        <v>0</v>
      </c>
      <c r="AC129" s="425">
        <f>AB129-AC127+AC128</f>
        <v>0</v>
      </c>
      <c r="AD129" s="425">
        <f t="shared" si="320"/>
        <v>-857</v>
      </c>
      <c r="AE129" s="425">
        <f t="shared" si="320"/>
        <v>-1651</v>
      </c>
      <c r="AF129" s="425">
        <f t="shared" si="320"/>
        <v>-1651</v>
      </c>
      <c r="AG129" s="425">
        <f t="shared" si="320"/>
        <v>-1651</v>
      </c>
      <c r="AH129" s="425">
        <f t="shared" si="320"/>
        <v>-1651</v>
      </c>
      <c r="AI129" s="425">
        <f t="shared" si="320"/>
        <v>-1651</v>
      </c>
      <c r="AJ129" s="425">
        <f t="shared" si="320"/>
        <v>-1651</v>
      </c>
      <c r="AK129" s="425">
        <f t="shared" si="320"/>
        <v>-2713</v>
      </c>
      <c r="AL129" s="425">
        <f t="shared" si="320"/>
        <v>-3789</v>
      </c>
      <c r="AM129" s="425">
        <f t="shared" si="320"/>
        <v>-4999</v>
      </c>
      <c r="AN129" s="425">
        <f t="shared" si="320"/>
        <v>-6897</v>
      </c>
      <c r="AO129" s="425">
        <f t="shared" si="320"/>
        <v>-7842</v>
      </c>
      <c r="AP129" s="425">
        <f t="shared" si="320"/>
        <v>-8473</v>
      </c>
      <c r="AQ129" s="425">
        <f t="shared" si="320"/>
        <v>-9426</v>
      </c>
      <c r="AR129" s="425">
        <f t="shared" si="320"/>
        <v>-12248</v>
      </c>
      <c r="AS129" s="425">
        <f t="shared" si="320"/>
        <v>-13024</v>
      </c>
      <c r="AT129" s="425">
        <f t="shared" si="320"/>
        <v>-14213</v>
      </c>
      <c r="AU129" s="425">
        <f t="shared" si="320"/>
        <v>-15096</v>
      </c>
      <c r="AV129" s="425">
        <f t="shared" si="320"/>
        <v>-16250</v>
      </c>
      <c r="AW129" s="425">
        <f t="shared" si="320"/>
        <v>-18985</v>
      </c>
      <c r="AX129" s="425">
        <f t="shared" si="320"/>
        <v>-20393</v>
      </c>
      <c r="AY129" s="425">
        <f t="shared" si="320"/>
        <v>-21079</v>
      </c>
      <c r="AZ129" s="425">
        <f t="shared" si="320"/>
        <v>-22531</v>
      </c>
      <c r="BA129" s="425">
        <f t="shared" si="320"/>
        <v>-22751</v>
      </c>
      <c r="BB129" s="425">
        <f t="shared" si="320"/>
        <v>-22871</v>
      </c>
      <c r="BC129" s="425">
        <f t="shared" si="320"/>
        <v>-22955</v>
      </c>
      <c r="BD129" s="425">
        <f t="shared" si="320"/>
        <v>-22955</v>
      </c>
      <c r="BE129" s="425">
        <f t="shared" ref="BE129" si="321">BD129-BE127+BE128</f>
        <v>-22955</v>
      </c>
      <c r="BF129" s="425">
        <f t="shared" ref="BF129:BJ129" si="322">BE129-BF127+BF128</f>
        <v>-22955</v>
      </c>
      <c r="BG129" s="425">
        <f t="shared" si="322"/>
        <v>-22955</v>
      </c>
      <c r="BH129" s="425">
        <f t="shared" si="322"/>
        <v>-22955</v>
      </c>
      <c r="BI129" s="425">
        <f t="shared" si="322"/>
        <v>-22955</v>
      </c>
      <c r="BJ129" s="188">
        <f t="shared" si="322"/>
        <v>-22955</v>
      </c>
    </row>
    <row r="130" spans="1:62" s="175" customFormat="1" ht="15" hidden="1" customHeight="1">
      <c r="A130" s="176" t="str">
        <f t="shared" si="318"/>
        <v>P552</v>
      </c>
      <c r="B130" s="176" t="str">
        <f t="shared" si="318"/>
        <v>DA97-17503A</v>
      </c>
      <c r="C130" s="176" t="str">
        <f t="shared" si="318"/>
        <v>DA97-17503A</v>
      </c>
      <c r="D130" s="176" t="str">
        <f t="shared" si="318"/>
        <v>ASSY ICE MAKER-INDOOR;RR7000M</v>
      </c>
      <c r="E130" s="176" t="str">
        <f t="shared" si="318"/>
        <v>PC</v>
      </c>
      <c r="F130" s="176" t="str">
        <f t="shared" si="318"/>
        <v>D4</v>
      </c>
      <c r="G130" s="176" t="str">
        <f t="shared" si="318"/>
        <v>DYRY</v>
      </c>
      <c r="H130" s="176" t="str">
        <f t="shared" si="318"/>
        <v>MINH NGUYEN</v>
      </c>
      <c r="I130" s="176">
        <f t="shared" si="318"/>
        <v>100</v>
      </c>
      <c r="J130" s="176" t="str">
        <f t="shared" si="318"/>
        <v>MAIN LINE</v>
      </c>
      <c r="K130" s="176">
        <f>K129</f>
        <v>0</v>
      </c>
      <c r="L130" s="176" t="str">
        <f t="shared" si="318"/>
        <v>KIMKHOA.PT</v>
      </c>
      <c r="M130" s="177">
        <f t="shared" si="318"/>
        <v>0</v>
      </c>
      <c r="N130" s="177">
        <f t="shared" si="318"/>
        <v>0</v>
      </c>
      <c r="O130" s="177">
        <f t="shared" si="318"/>
        <v>1</v>
      </c>
      <c r="P130" s="460">
        <f t="shared" si="318"/>
        <v>0</v>
      </c>
      <c r="Q130" s="460">
        <f t="shared" si="318"/>
        <v>0</v>
      </c>
      <c r="R130" s="460">
        <f t="shared" si="318"/>
        <v>0</v>
      </c>
      <c r="S130" s="460">
        <f t="shared" si="318"/>
        <v>0</v>
      </c>
      <c r="T130" s="460">
        <f t="shared" si="318"/>
        <v>0</v>
      </c>
      <c r="U130" s="461" t="s">
        <v>298</v>
      </c>
      <c r="V130" s="438">
        <f t="shared" ref="V130" si="323">SUM(P127:R127)-S127</f>
        <v>0</v>
      </c>
      <c r="W130" s="426">
        <f t="shared" ref="W130:BD130" si="324">V130-W127+W128</f>
        <v>0</v>
      </c>
      <c r="X130" s="426">
        <f t="shared" si="324"/>
        <v>0</v>
      </c>
      <c r="Y130" s="426">
        <f t="shared" si="324"/>
        <v>0</v>
      </c>
      <c r="Z130" s="426">
        <f t="shared" si="324"/>
        <v>0</v>
      </c>
      <c r="AA130" s="426">
        <f t="shared" si="324"/>
        <v>0</v>
      </c>
      <c r="AB130" s="426">
        <f t="shared" si="324"/>
        <v>0</v>
      </c>
      <c r="AC130" s="426">
        <f>AB130-AC127+AC128</f>
        <v>0</v>
      </c>
      <c r="AD130" s="426">
        <f t="shared" si="324"/>
        <v>-857</v>
      </c>
      <c r="AE130" s="426">
        <f t="shared" si="324"/>
        <v>-1651</v>
      </c>
      <c r="AF130" s="426">
        <f t="shared" si="324"/>
        <v>-1651</v>
      </c>
      <c r="AG130" s="426">
        <f t="shared" si="324"/>
        <v>-1651</v>
      </c>
      <c r="AH130" s="426">
        <f t="shared" si="324"/>
        <v>-1651</v>
      </c>
      <c r="AI130" s="426">
        <f t="shared" si="324"/>
        <v>-1651</v>
      </c>
      <c r="AJ130" s="426">
        <f t="shared" si="324"/>
        <v>-1651</v>
      </c>
      <c r="AK130" s="426">
        <f t="shared" si="324"/>
        <v>-2713</v>
      </c>
      <c r="AL130" s="426">
        <f t="shared" si="324"/>
        <v>-3789</v>
      </c>
      <c r="AM130" s="426">
        <f t="shared" si="324"/>
        <v>-4999</v>
      </c>
      <c r="AN130" s="426">
        <f t="shared" si="324"/>
        <v>-6897</v>
      </c>
      <c r="AO130" s="426">
        <f t="shared" si="324"/>
        <v>-7842</v>
      </c>
      <c r="AP130" s="426">
        <f t="shared" si="324"/>
        <v>-8473</v>
      </c>
      <c r="AQ130" s="426">
        <f t="shared" si="324"/>
        <v>-9426</v>
      </c>
      <c r="AR130" s="426">
        <f t="shared" si="324"/>
        <v>-12248</v>
      </c>
      <c r="AS130" s="426">
        <f t="shared" si="324"/>
        <v>-13024</v>
      </c>
      <c r="AT130" s="426">
        <f t="shared" si="324"/>
        <v>-14213</v>
      </c>
      <c r="AU130" s="426">
        <f t="shared" si="324"/>
        <v>-15096</v>
      </c>
      <c r="AV130" s="426">
        <f t="shared" si="324"/>
        <v>-16250</v>
      </c>
      <c r="AW130" s="426">
        <f t="shared" si="324"/>
        <v>-18985</v>
      </c>
      <c r="AX130" s="426">
        <f t="shared" si="324"/>
        <v>-20393</v>
      </c>
      <c r="AY130" s="426">
        <f t="shared" si="324"/>
        <v>-21079</v>
      </c>
      <c r="AZ130" s="426">
        <f t="shared" si="324"/>
        <v>-22531</v>
      </c>
      <c r="BA130" s="426">
        <f t="shared" si="324"/>
        <v>-22751</v>
      </c>
      <c r="BB130" s="426">
        <f t="shared" si="324"/>
        <v>-22871</v>
      </c>
      <c r="BC130" s="426">
        <f t="shared" si="324"/>
        <v>-22955</v>
      </c>
      <c r="BD130" s="426">
        <f t="shared" si="324"/>
        <v>-22955</v>
      </c>
      <c r="BE130" s="426">
        <f t="shared" ref="BE130" si="325">BD130-BE127+BE128</f>
        <v>-22955</v>
      </c>
      <c r="BF130" s="426">
        <f t="shared" ref="BF130:BJ130" si="326">BE130-BF127+BF128</f>
        <v>-22955</v>
      </c>
      <c r="BG130" s="426">
        <f t="shared" si="326"/>
        <v>-22955</v>
      </c>
      <c r="BH130" s="426">
        <f t="shared" si="326"/>
        <v>-22955</v>
      </c>
      <c r="BI130" s="426">
        <f t="shared" si="326"/>
        <v>-22955</v>
      </c>
      <c r="BJ130" s="189">
        <f t="shared" si="326"/>
        <v>-22955</v>
      </c>
    </row>
    <row r="131" spans="1:62" s="175" customFormat="1" ht="15" hidden="1" customHeight="1">
      <c r="A131" s="178" t="str">
        <f t="shared" si="318"/>
        <v>P552</v>
      </c>
      <c r="B131" s="178" t="str">
        <f t="shared" si="318"/>
        <v>DA97-17503A</v>
      </c>
      <c r="C131" s="178" t="str">
        <f t="shared" si="318"/>
        <v>DA97-17503A</v>
      </c>
      <c r="D131" s="178" t="str">
        <f t="shared" si="318"/>
        <v>ASSY ICE MAKER-INDOOR;RR7000M</v>
      </c>
      <c r="E131" s="178" t="str">
        <f t="shared" si="318"/>
        <v>PC</v>
      </c>
      <c r="F131" s="178" t="str">
        <f t="shared" si="318"/>
        <v>D4</v>
      </c>
      <c r="G131" s="178" t="str">
        <f t="shared" si="318"/>
        <v>DYRY</v>
      </c>
      <c r="H131" s="178" t="str">
        <f t="shared" si="318"/>
        <v>MINH NGUYEN</v>
      </c>
      <c r="I131" s="178">
        <f t="shared" si="318"/>
        <v>100</v>
      </c>
      <c r="J131" s="178" t="str">
        <f t="shared" si="318"/>
        <v>MAIN LINE</v>
      </c>
      <c r="K131" s="178">
        <f>K130</f>
        <v>0</v>
      </c>
      <c r="L131" s="178" t="str">
        <f t="shared" si="318"/>
        <v>KIMKHOA.PT</v>
      </c>
      <c r="M131" s="179">
        <f t="shared" si="318"/>
        <v>0</v>
      </c>
      <c r="N131" s="179">
        <f t="shared" si="318"/>
        <v>0</v>
      </c>
      <c r="O131" s="179">
        <f t="shared" si="318"/>
        <v>1</v>
      </c>
      <c r="P131" s="462">
        <f t="shared" si="318"/>
        <v>0</v>
      </c>
      <c r="Q131" s="462">
        <f t="shared" si="318"/>
        <v>0</v>
      </c>
      <c r="R131" s="462">
        <f t="shared" si="318"/>
        <v>0</v>
      </c>
      <c r="S131" s="462">
        <f t="shared" si="318"/>
        <v>0</v>
      </c>
      <c r="T131" s="462">
        <f t="shared" si="318"/>
        <v>0</v>
      </c>
      <c r="U131" s="461" t="s">
        <v>299</v>
      </c>
      <c r="V131" s="438">
        <f t="shared" ref="V131" si="327">SUM(P127:R127)-S127+T127</f>
        <v>0</v>
      </c>
      <c r="W131" s="426">
        <f t="shared" ref="W131:BD131" si="328">V131-W127</f>
        <v>0</v>
      </c>
      <c r="X131" s="426">
        <f t="shared" si="328"/>
        <v>0</v>
      </c>
      <c r="Y131" s="426">
        <f t="shared" si="328"/>
        <v>0</v>
      </c>
      <c r="Z131" s="426">
        <f t="shared" si="328"/>
        <v>0</v>
      </c>
      <c r="AA131" s="426">
        <f t="shared" si="328"/>
        <v>0</v>
      </c>
      <c r="AB131" s="426">
        <f t="shared" si="328"/>
        <v>0</v>
      </c>
      <c r="AC131" s="426">
        <f>AB131-AC127</f>
        <v>0</v>
      </c>
      <c r="AD131" s="426">
        <f t="shared" si="328"/>
        <v>-857</v>
      </c>
      <c r="AE131" s="426">
        <f t="shared" si="328"/>
        <v>-1651</v>
      </c>
      <c r="AF131" s="426">
        <f t="shared" si="328"/>
        <v>-1651</v>
      </c>
      <c r="AG131" s="426">
        <f t="shared" si="328"/>
        <v>-1651</v>
      </c>
      <c r="AH131" s="426">
        <f t="shared" si="328"/>
        <v>-1651</v>
      </c>
      <c r="AI131" s="426">
        <f t="shared" si="328"/>
        <v>-1651</v>
      </c>
      <c r="AJ131" s="426">
        <f t="shared" si="328"/>
        <v>-1651</v>
      </c>
      <c r="AK131" s="426">
        <f t="shared" si="328"/>
        <v>-2713</v>
      </c>
      <c r="AL131" s="426">
        <f t="shared" si="328"/>
        <v>-3789</v>
      </c>
      <c r="AM131" s="426">
        <f t="shared" si="328"/>
        <v>-4999</v>
      </c>
      <c r="AN131" s="426">
        <f t="shared" si="328"/>
        <v>-6897</v>
      </c>
      <c r="AO131" s="426">
        <f t="shared" si="328"/>
        <v>-7842</v>
      </c>
      <c r="AP131" s="426">
        <f t="shared" si="328"/>
        <v>-8473</v>
      </c>
      <c r="AQ131" s="426">
        <f t="shared" si="328"/>
        <v>-9426</v>
      </c>
      <c r="AR131" s="426">
        <f t="shared" si="328"/>
        <v>-12248</v>
      </c>
      <c r="AS131" s="426">
        <f t="shared" si="328"/>
        <v>-13024</v>
      </c>
      <c r="AT131" s="426">
        <f t="shared" si="328"/>
        <v>-14213</v>
      </c>
      <c r="AU131" s="426">
        <f t="shared" si="328"/>
        <v>-15096</v>
      </c>
      <c r="AV131" s="426">
        <f t="shared" si="328"/>
        <v>-16250</v>
      </c>
      <c r="AW131" s="426">
        <f t="shared" si="328"/>
        <v>-18985</v>
      </c>
      <c r="AX131" s="426">
        <f t="shared" si="328"/>
        <v>-20393</v>
      </c>
      <c r="AY131" s="426">
        <f t="shared" si="328"/>
        <v>-21079</v>
      </c>
      <c r="AZ131" s="426">
        <f t="shared" si="328"/>
        <v>-22531</v>
      </c>
      <c r="BA131" s="426">
        <f t="shared" si="328"/>
        <v>-22751</v>
      </c>
      <c r="BB131" s="426">
        <f t="shared" si="328"/>
        <v>-22871</v>
      </c>
      <c r="BC131" s="426">
        <f t="shared" si="328"/>
        <v>-22955</v>
      </c>
      <c r="BD131" s="426">
        <f t="shared" si="328"/>
        <v>-22955</v>
      </c>
      <c r="BE131" s="426">
        <f t="shared" ref="BE131" si="329">BD131-BE127</f>
        <v>-22955</v>
      </c>
      <c r="BF131" s="426">
        <f t="shared" ref="BF131:BJ131" si="330">BE131-BF127</f>
        <v>-22955</v>
      </c>
      <c r="BG131" s="426">
        <f t="shared" si="330"/>
        <v>-22955</v>
      </c>
      <c r="BH131" s="426">
        <f t="shared" si="330"/>
        <v>-22955</v>
      </c>
      <c r="BI131" s="426">
        <f t="shared" si="330"/>
        <v>-22955</v>
      </c>
      <c r="BJ131" s="189">
        <f t="shared" si="330"/>
        <v>-22955</v>
      </c>
    </row>
    <row r="132" spans="1:62" s="153" customFormat="1" ht="15" hidden="1" customHeight="1">
      <c r="A132" s="447" t="s">
        <v>149</v>
      </c>
      <c r="B132" s="448" t="s">
        <v>52</v>
      </c>
      <c r="C132" s="448" t="s">
        <v>52</v>
      </c>
      <c r="D132" s="449" t="s">
        <v>110</v>
      </c>
      <c r="E132" s="447" t="s">
        <v>302</v>
      </c>
      <c r="F132" s="450" t="s">
        <v>308</v>
      </c>
      <c r="G132" s="451" t="s">
        <v>294</v>
      </c>
      <c r="H132" s="450" t="s">
        <v>295</v>
      </c>
      <c r="I132" s="450">
        <v>100</v>
      </c>
      <c r="J132" s="450" t="s">
        <v>304</v>
      </c>
      <c r="K132" s="450" t="s">
        <v>317</v>
      </c>
      <c r="L132" s="447" t="s">
        <v>1090</v>
      </c>
      <c r="M132" s="452">
        <v>0</v>
      </c>
      <c r="N132" s="452">
        <v>0</v>
      </c>
      <c r="O132" s="452">
        <v>1</v>
      </c>
      <c r="P132" s="453">
        <v>0</v>
      </c>
      <c r="Q132" s="454">
        <v>0</v>
      </c>
      <c r="R132" s="454">
        <v>0</v>
      </c>
      <c r="S132" s="454">
        <v>0</v>
      </c>
      <c r="T132" s="454">
        <v>0</v>
      </c>
      <c r="U132" s="455" t="s">
        <v>238</v>
      </c>
      <c r="V132" s="437">
        <f>SUM(W132:BD132)</f>
        <v>32423</v>
      </c>
      <c r="W132" s="423">
        <v>0</v>
      </c>
      <c r="X132" s="423">
        <v>0</v>
      </c>
      <c r="Y132" s="423">
        <v>0</v>
      </c>
      <c r="Z132" s="423">
        <v>0</v>
      </c>
      <c r="AA132" s="423">
        <v>500</v>
      </c>
      <c r="AB132" s="423">
        <v>602</v>
      </c>
      <c r="AC132" s="423">
        <v>0</v>
      </c>
      <c r="AD132" s="423">
        <v>1051</v>
      </c>
      <c r="AE132" s="423">
        <v>293</v>
      </c>
      <c r="AF132" s="423">
        <v>156</v>
      </c>
      <c r="AG132" s="423">
        <v>0</v>
      </c>
      <c r="AH132" s="423">
        <v>0</v>
      </c>
      <c r="AI132" s="423">
        <v>0</v>
      </c>
      <c r="AJ132" s="423">
        <v>0</v>
      </c>
      <c r="AK132" s="423">
        <v>1553</v>
      </c>
      <c r="AL132" s="423">
        <v>1575</v>
      </c>
      <c r="AM132" s="423">
        <v>1806</v>
      </c>
      <c r="AN132" s="423">
        <v>911</v>
      </c>
      <c r="AO132" s="423">
        <v>1211</v>
      </c>
      <c r="AP132" s="423">
        <v>2676</v>
      </c>
      <c r="AQ132" s="423">
        <v>2807</v>
      </c>
      <c r="AR132" s="423">
        <v>1810</v>
      </c>
      <c r="AS132" s="423">
        <v>1895</v>
      </c>
      <c r="AT132" s="423">
        <v>3294</v>
      </c>
      <c r="AU132" s="423">
        <v>2780</v>
      </c>
      <c r="AV132" s="423">
        <v>2263</v>
      </c>
      <c r="AW132" s="423">
        <v>2081</v>
      </c>
      <c r="AX132" s="423">
        <v>1945</v>
      </c>
      <c r="AY132" s="423">
        <v>1214</v>
      </c>
      <c r="AZ132" s="423">
        <v>0</v>
      </c>
      <c r="BA132" s="423">
        <v>0</v>
      </c>
      <c r="BB132" s="423">
        <v>0</v>
      </c>
      <c r="BC132" s="423">
        <v>0</v>
      </c>
      <c r="BD132" s="423">
        <v>0</v>
      </c>
      <c r="BE132" s="423">
        <v>0</v>
      </c>
      <c r="BF132" s="423">
        <v>0</v>
      </c>
      <c r="BG132" s="423">
        <v>0</v>
      </c>
      <c r="BH132" s="423">
        <v>0</v>
      </c>
      <c r="BI132" s="423">
        <v>0</v>
      </c>
      <c r="BJ132" s="187">
        <v>0</v>
      </c>
    </row>
    <row r="133" spans="1:62" s="175" customFormat="1" ht="15" hidden="1" customHeight="1">
      <c r="A133" s="456" t="str">
        <f t="shared" ref="A133:J136" si="331">A132</f>
        <v>P553</v>
      </c>
      <c r="B133" s="456" t="str">
        <f t="shared" si="331"/>
        <v>DC63-02022A</v>
      </c>
      <c r="C133" s="456" t="str">
        <f t="shared" si="331"/>
        <v>DC63-02022A</v>
      </c>
      <c r="D133" s="456" t="str">
        <f t="shared" si="331"/>
        <v>COVER-GLASS;WV7500M,ABS,T3,HB,BLACK CAVI</v>
      </c>
      <c r="E133" s="456" t="str">
        <f t="shared" si="331"/>
        <v>PC</v>
      </c>
      <c r="F133" s="456" t="str">
        <f t="shared" si="331"/>
        <v>D4</v>
      </c>
      <c r="G133" s="456" t="str">
        <f t="shared" si="331"/>
        <v>DYRY</v>
      </c>
      <c r="H133" s="456" t="str">
        <f t="shared" si="331"/>
        <v>MINH NGUYEN</v>
      </c>
      <c r="I133" s="456">
        <f t="shared" si="331"/>
        <v>100</v>
      </c>
      <c r="J133" s="456" t="str">
        <f t="shared" si="331"/>
        <v>SUB DOOR</v>
      </c>
      <c r="K133" s="456" t="str">
        <f>K132</f>
        <v>Temporary O/S</v>
      </c>
      <c r="L133" s="456" t="str">
        <f t="shared" ref="L133:T136" si="332">L132</f>
        <v>KIMKHOA.PT</v>
      </c>
      <c r="M133" s="457">
        <f t="shared" si="332"/>
        <v>0</v>
      </c>
      <c r="N133" s="457">
        <f t="shared" si="332"/>
        <v>0</v>
      </c>
      <c r="O133" s="457">
        <f t="shared" si="332"/>
        <v>1</v>
      </c>
      <c r="P133" s="458">
        <f t="shared" si="332"/>
        <v>0</v>
      </c>
      <c r="Q133" s="458">
        <f t="shared" si="332"/>
        <v>0</v>
      </c>
      <c r="R133" s="458">
        <f t="shared" si="332"/>
        <v>0</v>
      </c>
      <c r="S133" s="458">
        <f t="shared" si="332"/>
        <v>0</v>
      </c>
      <c r="T133" s="458">
        <f t="shared" si="332"/>
        <v>0</v>
      </c>
      <c r="U133" s="459" t="s">
        <v>296</v>
      </c>
      <c r="V133" s="438"/>
      <c r="W133" s="424"/>
      <c r="X133" s="424"/>
      <c r="Y133" s="424"/>
      <c r="Z133" s="424"/>
      <c r="AA133" s="424"/>
      <c r="AB133" s="424"/>
      <c r="AC133" s="424"/>
      <c r="AD133" s="424"/>
      <c r="AE133" s="424"/>
      <c r="AF133" s="424"/>
      <c r="AG133" s="424"/>
      <c r="AH133" s="424"/>
      <c r="AI133" s="424"/>
      <c r="AJ133" s="424"/>
      <c r="AK133" s="424"/>
      <c r="AL133" s="424"/>
      <c r="AM133" s="424"/>
      <c r="AN133" s="424"/>
      <c r="AO133" s="424"/>
      <c r="AP133" s="424"/>
      <c r="AQ133" s="424"/>
      <c r="AR133" s="424"/>
      <c r="AS133" s="424"/>
      <c r="AT133" s="424"/>
      <c r="AU133" s="424"/>
      <c r="AV133" s="424"/>
      <c r="AW133" s="424"/>
      <c r="AX133" s="424"/>
      <c r="AY133" s="424"/>
      <c r="AZ133" s="424"/>
      <c r="BA133" s="424"/>
      <c r="BB133" s="424"/>
      <c r="BC133" s="424"/>
      <c r="BD133" s="424"/>
      <c r="BE133" s="424"/>
      <c r="BF133" s="424"/>
      <c r="BG133" s="424"/>
      <c r="BH133" s="424"/>
      <c r="BI133" s="424"/>
      <c r="BJ133" s="209"/>
    </row>
    <row r="134" spans="1:62" s="175" customFormat="1" ht="15" hidden="1" customHeight="1">
      <c r="A134" s="176" t="str">
        <f t="shared" si="331"/>
        <v>P553</v>
      </c>
      <c r="B134" s="176" t="str">
        <f t="shared" si="331"/>
        <v>DC63-02022A</v>
      </c>
      <c r="C134" s="176" t="str">
        <f t="shared" si="331"/>
        <v>DC63-02022A</v>
      </c>
      <c r="D134" s="176" t="str">
        <f t="shared" si="331"/>
        <v>COVER-GLASS;WV7500M,ABS,T3,HB,BLACK CAVI</v>
      </c>
      <c r="E134" s="176" t="str">
        <f t="shared" si="331"/>
        <v>PC</v>
      </c>
      <c r="F134" s="176" t="str">
        <f t="shared" si="331"/>
        <v>D4</v>
      </c>
      <c r="G134" s="176" t="str">
        <f t="shared" si="331"/>
        <v>DYRY</v>
      </c>
      <c r="H134" s="176" t="str">
        <f t="shared" si="331"/>
        <v>MINH NGUYEN</v>
      </c>
      <c r="I134" s="176">
        <f t="shared" si="331"/>
        <v>100</v>
      </c>
      <c r="J134" s="176" t="str">
        <f t="shared" si="331"/>
        <v>SUB DOOR</v>
      </c>
      <c r="K134" s="176" t="str">
        <f>K133</f>
        <v>Temporary O/S</v>
      </c>
      <c r="L134" s="176" t="str">
        <f t="shared" si="332"/>
        <v>KIMKHOA.PT</v>
      </c>
      <c r="M134" s="177">
        <f t="shared" si="332"/>
        <v>0</v>
      </c>
      <c r="N134" s="177">
        <f t="shared" si="332"/>
        <v>0</v>
      </c>
      <c r="O134" s="177">
        <f t="shared" si="332"/>
        <v>1</v>
      </c>
      <c r="P134" s="460">
        <f t="shared" si="332"/>
        <v>0</v>
      </c>
      <c r="Q134" s="460">
        <f t="shared" si="332"/>
        <v>0</v>
      </c>
      <c r="R134" s="460">
        <f t="shared" si="332"/>
        <v>0</v>
      </c>
      <c r="S134" s="460">
        <f t="shared" si="332"/>
        <v>0</v>
      </c>
      <c r="T134" s="460">
        <f t="shared" si="332"/>
        <v>0</v>
      </c>
      <c r="U134" s="461" t="s">
        <v>305</v>
      </c>
      <c r="V134" s="438">
        <f t="shared" ref="V134" si="333">SUM(Q132:R132)-S132</f>
        <v>0</v>
      </c>
      <c r="W134" s="425">
        <f t="shared" ref="W134:BD134" si="334">V134-W132+W133</f>
        <v>0</v>
      </c>
      <c r="X134" s="425">
        <f t="shared" si="334"/>
        <v>0</v>
      </c>
      <c r="Y134" s="425">
        <f t="shared" si="334"/>
        <v>0</v>
      </c>
      <c r="Z134" s="425">
        <f t="shared" si="334"/>
        <v>0</v>
      </c>
      <c r="AA134" s="425">
        <f t="shared" si="334"/>
        <v>-500</v>
      </c>
      <c r="AB134" s="425">
        <f t="shared" si="334"/>
        <v>-1102</v>
      </c>
      <c r="AC134" s="425">
        <f>AB134-AC132+AC133</f>
        <v>-1102</v>
      </c>
      <c r="AD134" s="425">
        <f t="shared" si="334"/>
        <v>-2153</v>
      </c>
      <c r="AE134" s="425">
        <f t="shared" si="334"/>
        <v>-2446</v>
      </c>
      <c r="AF134" s="425">
        <f t="shared" si="334"/>
        <v>-2602</v>
      </c>
      <c r="AG134" s="425">
        <f t="shared" si="334"/>
        <v>-2602</v>
      </c>
      <c r="AH134" s="425">
        <f t="shared" si="334"/>
        <v>-2602</v>
      </c>
      <c r="AI134" s="425">
        <f t="shared" si="334"/>
        <v>-2602</v>
      </c>
      <c r="AJ134" s="425">
        <f t="shared" si="334"/>
        <v>-2602</v>
      </c>
      <c r="AK134" s="425">
        <f t="shared" si="334"/>
        <v>-4155</v>
      </c>
      <c r="AL134" s="425">
        <f t="shared" si="334"/>
        <v>-5730</v>
      </c>
      <c r="AM134" s="425">
        <f t="shared" si="334"/>
        <v>-7536</v>
      </c>
      <c r="AN134" s="425">
        <f t="shared" si="334"/>
        <v>-8447</v>
      </c>
      <c r="AO134" s="425">
        <f t="shared" si="334"/>
        <v>-9658</v>
      </c>
      <c r="AP134" s="425">
        <f t="shared" si="334"/>
        <v>-12334</v>
      </c>
      <c r="AQ134" s="425">
        <f t="shared" si="334"/>
        <v>-15141</v>
      </c>
      <c r="AR134" s="425">
        <f t="shared" si="334"/>
        <v>-16951</v>
      </c>
      <c r="AS134" s="425">
        <f t="shared" si="334"/>
        <v>-18846</v>
      </c>
      <c r="AT134" s="425">
        <f t="shared" si="334"/>
        <v>-22140</v>
      </c>
      <c r="AU134" s="425">
        <f t="shared" si="334"/>
        <v>-24920</v>
      </c>
      <c r="AV134" s="425">
        <f t="shared" si="334"/>
        <v>-27183</v>
      </c>
      <c r="AW134" s="425">
        <f t="shared" si="334"/>
        <v>-29264</v>
      </c>
      <c r="AX134" s="425">
        <f t="shared" si="334"/>
        <v>-31209</v>
      </c>
      <c r="AY134" s="425">
        <f t="shared" si="334"/>
        <v>-32423</v>
      </c>
      <c r="AZ134" s="425">
        <f t="shared" si="334"/>
        <v>-32423</v>
      </c>
      <c r="BA134" s="425">
        <f t="shared" si="334"/>
        <v>-32423</v>
      </c>
      <c r="BB134" s="425">
        <f t="shared" si="334"/>
        <v>-32423</v>
      </c>
      <c r="BC134" s="425">
        <f t="shared" si="334"/>
        <v>-32423</v>
      </c>
      <c r="BD134" s="425">
        <f t="shared" si="334"/>
        <v>-32423</v>
      </c>
      <c r="BE134" s="425">
        <f t="shared" ref="BE134" si="335">BD134-BE132+BE133</f>
        <v>-32423</v>
      </c>
      <c r="BF134" s="425">
        <f t="shared" ref="BF134:BJ134" si="336">BE134-BF132+BF133</f>
        <v>-32423</v>
      </c>
      <c r="BG134" s="425">
        <f t="shared" si="336"/>
        <v>-32423</v>
      </c>
      <c r="BH134" s="425">
        <f t="shared" si="336"/>
        <v>-32423</v>
      </c>
      <c r="BI134" s="425">
        <f t="shared" si="336"/>
        <v>-32423</v>
      </c>
      <c r="BJ134" s="188">
        <f t="shared" si="336"/>
        <v>-32423</v>
      </c>
    </row>
    <row r="135" spans="1:62" s="175" customFormat="1" ht="15" hidden="1" customHeight="1">
      <c r="A135" s="176" t="str">
        <f t="shared" si="331"/>
        <v>P553</v>
      </c>
      <c r="B135" s="176" t="str">
        <f t="shared" si="331"/>
        <v>DC63-02022A</v>
      </c>
      <c r="C135" s="176" t="str">
        <f t="shared" si="331"/>
        <v>DC63-02022A</v>
      </c>
      <c r="D135" s="176" t="str">
        <f t="shared" si="331"/>
        <v>COVER-GLASS;WV7500M,ABS,T3,HB,BLACK CAVI</v>
      </c>
      <c r="E135" s="176" t="str">
        <f t="shared" si="331"/>
        <v>PC</v>
      </c>
      <c r="F135" s="176" t="str">
        <f t="shared" si="331"/>
        <v>D4</v>
      </c>
      <c r="G135" s="176" t="str">
        <f t="shared" si="331"/>
        <v>DYRY</v>
      </c>
      <c r="H135" s="176" t="str">
        <f t="shared" si="331"/>
        <v>MINH NGUYEN</v>
      </c>
      <c r="I135" s="176">
        <f t="shared" si="331"/>
        <v>100</v>
      </c>
      <c r="J135" s="176" t="str">
        <f t="shared" si="331"/>
        <v>SUB DOOR</v>
      </c>
      <c r="K135" s="176" t="str">
        <f>K134</f>
        <v>Temporary O/S</v>
      </c>
      <c r="L135" s="176" t="str">
        <f t="shared" si="332"/>
        <v>KIMKHOA.PT</v>
      </c>
      <c r="M135" s="177">
        <f t="shared" si="332"/>
        <v>0</v>
      </c>
      <c r="N135" s="177">
        <f t="shared" si="332"/>
        <v>0</v>
      </c>
      <c r="O135" s="177">
        <f t="shared" si="332"/>
        <v>1</v>
      </c>
      <c r="P135" s="460">
        <f t="shared" si="332"/>
        <v>0</v>
      </c>
      <c r="Q135" s="460">
        <f t="shared" si="332"/>
        <v>0</v>
      </c>
      <c r="R135" s="460">
        <f t="shared" si="332"/>
        <v>0</v>
      </c>
      <c r="S135" s="460">
        <f t="shared" si="332"/>
        <v>0</v>
      </c>
      <c r="T135" s="460">
        <f t="shared" si="332"/>
        <v>0</v>
      </c>
      <c r="U135" s="461" t="s">
        <v>298</v>
      </c>
      <c r="V135" s="438">
        <f t="shared" ref="V135" si="337">SUM(P132:R132)-S132</f>
        <v>0</v>
      </c>
      <c r="W135" s="426">
        <f t="shared" ref="W135:BD135" si="338">V135-W132+W133</f>
        <v>0</v>
      </c>
      <c r="X135" s="426">
        <f t="shared" si="338"/>
        <v>0</v>
      </c>
      <c r="Y135" s="426">
        <f t="shared" si="338"/>
        <v>0</v>
      </c>
      <c r="Z135" s="426">
        <f t="shared" si="338"/>
        <v>0</v>
      </c>
      <c r="AA135" s="426">
        <f t="shared" si="338"/>
        <v>-500</v>
      </c>
      <c r="AB135" s="426">
        <f t="shared" si="338"/>
        <v>-1102</v>
      </c>
      <c r="AC135" s="426">
        <f>AB135-AC132+AC133</f>
        <v>-1102</v>
      </c>
      <c r="AD135" s="426">
        <f t="shared" si="338"/>
        <v>-2153</v>
      </c>
      <c r="AE135" s="426">
        <f t="shared" si="338"/>
        <v>-2446</v>
      </c>
      <c r="AF135" s="426">
        <f t="shared" si="338"/>
        <v>-2602</v>
      </c>
      <c r="AG135" s="426">
        <f t="shared" si="338"/>
        <v>-2602</v>
      </c>
      <c r="AH135" s="426">
        <f t="shared" si="338"/>
        <v>-2602</v>
      </c>
      <c r="AI135" s="426">
        <f t="shared" si="338"/>
        <v>-2602</v>
      </c>
      <c r="AJ135" s="426">
        <f t="shared" si="338"/>
        <v>-2602</v>
      </c>
      <c r="AK135" s="426">
        <f t="shared" si="338"/>
        <v>-4155</v>
      </c>
      <c r="AL135" s="426">
        <f t="shared" si="338"/>
        <v>-5730</v>
      </c>
      <c r="AM135" s="426">
        <f t="shared" si="338"/>
        <v>-7536</v>
      </c>
      <c r="AN135" s="426">
        <f t="shared" si="338"/>
        <v>-8447</v>
      </c>
      <c r="AO135" s="426">
        <f t="shared" si="338"/>
        <v>-9658</v>
      </c>
      <c r="AP135" s="426">
        <f t="shared" si="338"/>
        <v>-12334</v>
      </c>
      <c r="AQ135" s="426">
        <f t="shared" si="338"/>
        <v>-15141</v>
      </c>
      <c r="AR135" s="426">
        <f t="shared" si="338"/>
        <v>-16951</v>
      </c>
      <c r="AS135" s="426">
        <f t="shared" si="338"/>
        <v>-18846</v>
      </c>
      <c r="AT135" s="426">
        <f t="shared" si="338"/>
        <v>-22140</v>
      </c>
      <c r="AU135" s="426">
        <f t="shared" si="338"/>
        <v>-24920</v>
      </c>
      <c r="AV135" s="426">
        <f t="shared" si="338"/>
        <v>-27183</v>
      </c>
      <c r="AW135" s="426">
        <f t="shared" si="338"/>
        <v>-29264</v>
      </c>
      <c r="AX135" s="426">
        <f t="shared" si="338"/>
        <v>-31209</v>
      </c>
      <c r="AY135" s="426">
        <f t="shared" si="338"/>
        <v>-32423</v>
      </c>
      <c r="AZ135" s="426">
        <f t="shared" si="338"/>
        <v>-32423</v>
      </c>
      <c r="BA135" s="426">
        <f t="shared" si="338"/>
        <v>-32423</v>
      </c>
      <c r="BB135" s="426">
        <f t="shared" si="338"/>
        <v>-32423</v>
      </c>
      <c r="BC135" s="426">
        <f t="shared" si="338"/>
        <v>-32423</v>
      </c>
      <c r="BD135" s="426">
        <f t="shared" si="338"/>
        <v>-32423</v>
      </c>
      <c r="BE135" s="426">
        <f t="shared" ref="BE135" si="339">BD135-BE132+BE133</f>
        <v>-32423</v>
      </c>
      <c r="BF135" s="426">
        <f t="shared" ref="BF135:BJ135" si="340">BE135-BF132+BF133</f>
        <v>-32423</v>
      </c>
      <c r="BG135" s="426">
        <f t="shared" si="340"/>
        <v>-32423</v>
      </c>
      <c r="BH135" s="426">
        <f t="shared" si="340"/>
        <v>-32423</v>
      </c>
      <c r="BI135" s="426">
        <f t="shared" si="340"/>
        <v>-32423</v>
      </c>
      <c r="BJ135" s="189">
        <f t="shared" si="340"/>
        <v>-32423</v>
      </c>
    </row>
    <row r="136" spans="1:62" s="175" customFormat="1" ht="15" hidden="1" customHeight="1">
      <c r="A136" s="178" t="str">
        <f t="shared" si="331"/>
        <v>P553</v>
      </c>
      <c r="B136" s="178" t="str">
        <f t="shared" si="331"/>
        <v>DC63-02022A</v>
      </c>
      <c r="C136" s="178" t="str">
        <f t="shared" si="331"/>
        <v>DC63-02022A</v>
      </c>
      <c r="D136" s="178" t="str">
        <f t="shared" si="331"/>
        <v>COVER-GLASS;WV7500M,ABS,T3,HB,BLACK CAVI</v>
      </c>
      <c r="E136" s="178" t="str">
        <f t="shared" si="331"/>
        <v>PC</v>
      </c>
      <c r="F136" s="178" t="str">
        <f t="shared" si="331"/>
        <v>D4</v>
      </c>
      <c r="G136" s="178" t="str">
        <f t="shared" si="331"/>
        <v>DYRY</v>
      </c>
      <c r="H136" s="178" t="str">
        <f t="shared" si="331"/>
        <v>MINH NGUYEN</v>
      </c>
      <c r="I136" s="178">
        <f t="shared" si="331"/>
        <v>100</v>
      </c>
      <c r="J136" s="178" t="str">
        <f t="shared" si="331"/>
        <v>SUB DOOR</v>
      </c>
      <c r="K136" s="178" t="str">
        <f>K135</f>
        <v>Temporary O/S</v>
      </c>
      <c r="L136" s="178" t="str">
        <f t="shared" si="332"/>
        <v>KIMKHOA.PT</v>
      </c>
      <c r="M136" s="179">
        <f t="shared" si="332"/>
        <v>0</v>
      </c>
      <c r="N136" s="179">
        <f t="shared" si="332"/>
        <v>0</v>
      </c>
      <c r="O136" s="179">
        <f t="shared" si="332"/>
        <v>1</v>
      </c>
      <c r="P136" s="462">
        <f t="shared" si="332"/>
        <v>0</v>
      </c>
      <c r="Q136" s="462">
        <f t="shared" si="332"/>
        <v>0</v>
      </c>
      <c r="R136" s="462">
        <f t="shared" si="332"/>
        <v>0</v>
      </c>
      <c r="S136" s="462">
        <f t="shared" si="332"/>
        <v>0</v>
      </c>
      <c r="T136" s="462">
        <f t="shared" si="332"/>
        <v>0</v>
      </c>
      <c r="U136" s="461" t="s">
        <v>299</v>
      </c>
      <c r="V136" s="438">
        <f t="shared" ref="V136" si="341">SUM(P132:R132)-S132+T132</f>
        <v>0</v>
      </c>
      <c r="W136" s="426">
        <f t="shared" ref="W136:BD136" si="342">V136-W132</f>
        <v>0</v>
      </c>
      <c r="X136" s="426">
        <f t="shared" si="342"/>
        <v>0</v>
      </c>
      <c r="Y136" s="426">
        <f t="shared" si="342"/>
        <v>0</v>
      </c>
      <c r="Z136" s="426">
        <f t="shared" si="342"/>
        <v>0</v>
      </c>
      <c r="AA136" s="426">
        <f t="shared" si="342"/>
        <v>-500</v>
      </c>
      <c r="AB136" s="426">
        <f t="shared" si="342"/>
        <v>-1102</v>
      </c>
      <c r="AC136" s="426">
        <f>AB136-AC132</f>
        <v>-1102</v>
      </c>
      <c r="AD136" s="426">
        <f t="shared" si="342"/>
        <v>-2153</v>
      </c>
      <c r="AE136" s="426">
        <f t="shared" si="342"/>
        <v>-2446</v>
      </c>
      <c r="AF136" s="426">
        <f t="shared" si="342"/>
        <v>-2602</v>
      </c>
      <c r="AG136" s="426">
        <f t="shared" si="342"/>
        <v>-2602</v>
      </c>
      <c r="AH136" s="426">
        <f t="shared" si="342"/>
        <v>-2602</v>
      </c>
      <c r="AI136" s="426">
        <f t="shared" si="342"/>
        <v>-2602</v>
      </c>
      <c r="AJ136" s="426">
        <f t="shared" si="342"/>
        <v>-2602</v>
      </c>
      <c r="AK136" s="426">
        <f t="shared" si="342"/>
        <v>-4155</v>
      </c>
      <c r="AL136" s="426">
        <f t="shared" si="342"/>
        <v>-5730</v>
      </c>
      <c r="AM136" s="426">
        <f t="shared" si="342"/>
        <v>-7536</v>
      </c>
      <c r="AN136" s="426">
        <f t="shared" si="342"/>
        <v>-8447</v>
      </c>
      <c r="AO136" s="426">
        <f t="shared" si="342"/>
        <v>-9658</v>
      </c>
      <c r="AP136" s="426">
        <f t="shared" si="342"/>
        <v>-12334</v>
      </c>
      <c r="AQ136" s="426">
        <f t="shared" si="342"/>
        <v>-15141</v>
      </c>
      <c r="AR136" s="426">
        <f t="shared" si="342"/>
        <v>-16951</v>
      </c>
      <c r="AS136" s="426">
        <f t="shared" si="342"/>
        <v>-18846</v>
      </c>
      <c r="AT136" s="426">
        <f t="shared" si="342"/>
        <v>-22140</v>
      </c>
      <c r="AU136" s="426">
        <f t="shared" si="342"/>
        <v>-24920</v>
      </c>
      <c r="AV136" s="426">
        <f t="shared" si="342"/>
        <v>-27183</v>
      </c>
      <c r="AW136" s="426">
        <f t="shared" si="342"/>
        <v>-29264</v>
      </c>
      <c r="AX136" s="426">
        <f t="shared" si="342"/>
        <v>-31209</v>
      </c>
      <c r="AY136" s="426">
        <f t="shared" si="342"/>
        <v>-32423</v>
      </c>
      <c r="AZ136" s="426">
        <f t="shared" si="342"/>
        <v>-32423</v>
      </c>
      <c r="BA136" s="426">
        <f t="shared" si="342"/>
        <v>-32423</v>
      </c>
      <c r="BB136" s="426">
        <f t="shared" si="342"/>
        <v>-32423</v>
      </c>
      <c r="BC136" s="426">
        <f t="shared" si="342"/>
        <v>-32423</v>
      </c>
      <c r="BD136" s="426">
        <f t="shared" si="342"/>
        <v>-32423</v>
      </c>
      <c r="BE136" s="426">
        <f t="shared" ref="BE136" si="343">BD136-BE132</f>
        <v>-32423</v>
      </c>
      <c r="BF136" s="426">
        <f t="shared" ref="BF136:BJ136" si="344">BE136-BF132</f>
        <v>-32423</v>
      </c>
      <c r="BG136" s="426">
        <f t="shared" si="344"/>
        <v>-32423</v>
      </c>
      <c r="BH136" s="426">
        <f t="shared" si="344"/>
        <v>-32423</v>
      </c>
      <c r="BI136" s="426">
        <f t="shared" si="344"/>
        <v>-32423</v>
      </c>
      <c r="BJ136" s="189">
        <f t="shared" si="344"/>
        <v>-32423</v>
      </c>
    </row>
    <row r="137" spans="1:62" s="153" customFormat="1" ht="15" hidden="1" customHeight="1">
      <c r="A137" s="447" t="s">
        <v>150</v>
      </c>
      <c r="B137" s="448" t="s">
        <v>811</v>
      </c>
      <c r="C137" s="448" t="s">
        <v>811</v>
      </c>
      <c r="D137" s="449" t="s">
        <v>1091</v>
      </c>
      <c r="E137" s="447" t="s">
        <v>302</v>
      </c>
      <c r="F137" s="450" t="s">
        <v>264</v>
      </c>
      <c r="G137" s="451" t="s">
        <v>294</v>
      </c>
      <c r="H137" s="450" t="s">
        <v>295</v>
      </c>
      <c r="I137" s="450">
        <v>100</v>
      </c>
      <c r="J137" s="450" t="s">
        <v>306</v>
      </c>
      <c r="K137" s="450">
        <v>0</v>
      </c>
      <c r="L137" s="447" t="s">
        <v>1090</v>
      </c>
      <c r="M137" s="452">
        <v>0</v>
      </c>
      <c r="N137" s="452">
        <v>0</v>
      </c>
      <c r="O137" s="452">
        <v>1</v>
      </c>
      <c r="P137" s="453">
        <v>0</v>
      </c>
      <c r="Q137" s="454">
        <v>0</v>
      </c>
      <c r="R137" s="454">
        <v>0</v>
      </c>
      <c r="S137" s="454">
        <v>0</v>
      </c>
      <c r="T137" s="454">
        <v>0</v>
      </c>
      <c r="U137" s="455" t="s">
        <v>238</v>
      </c>
      <c r="V137" s="437"/>
      <c r="W137" s="423">
        <v>0</v>
      </c>
      <c r="X137" s="423">
        <v>0</v>
      </c>
      <c r="Y137" s="423">
        <v>0</v>
      </c>
      <c r="Z137" s="423">
        <v>0</v>
      </c>
      <c r="AA137" s="423">
        <v>0</v>
      </c>
      <c r="AB137" s="423">
        <v>0</v>
      </c>
      <c r="AC137" s="423">
        <v>0</v>
      </c>
      <c r="AD137" s="423">
        <v>0</v>
      </c>
      <c r="AE137" s="423">
        <v>0</v>
      </c>
      <c r="AF137" s="423">
        <v>0</v>
      </c>
      <c r="AG137" s="423">
        <v>0</v>
      </c>
      <c r="AH137" s="423">
        <v>145</v>
      </c>
      <c r="AI137" s="423">
        <v>1247</v>
      </c>
      <c r="AJ137" s="423">
        <v>0</v>
      </c>
      <c r="AK137" s="423">
        <v>0</v>
      </c>
      <c r="AL137" s="423">
        <v>0</v>
      </c>
      <c r="AM137" s="423">
        <v>0</v>
      </c>
      <c r="AN137" s="423">
        <v>0</v>
      </c>
      <c r="AO137" s="423">
        <v>0</v>
      </c>
      <c r="AP137" s="423">
        <v>0</v>
      </c>
      <c r="AQ137" s="423">
        <v>0</v>
      </c>
      <c r="AR137" s="423">
        <v>0</v>
      </c>
      <c r="AS137" s="423">
        <v>0</v>
      </c>
      <c r="AT137" s="423">
        <v>0</v>
      </c>
      <c r="AU137" s="423">
        <v>0</v>
      </c>
      <c r="AV137" s="423">
        <v>0</v>
      </c>
      <c r="AW137" s="423">
        <v>0</v>
      </c>
      <c r="AX137" s="423">
        <v>0</v>
      </c>
      <c r="AY137" s="423">
        <v>0</v>
      </c>
      <c r="AZ137" s="423">
        <v>232</v>
      </c>
      <c r="BA137" s="423">
        <v>0</v>
      </c>
      <c r="BB137" s="423">
        <v>0</v>
      </c>
      <c r="BC137" s="423">
        <v>0</v>
      </c>
      <c r="BD137" s="423">
        <v>116</v>
      </c>
      <c r="BE137" s="423">
        <v>116</v>
      </c>
      <c r="BF137" s="423">
        <v>0</v>
      </c>
      <c r="BG137" s="423">
        <v>0</v>
      </c>
      <c r="BH137" s="423">
        <v>0</v>
      </c>
      <c r="BI137" s="423">
        <v>0</v>
      </c>
      <c r="BJ137" s="187">
        <v>0</v>
      </c>
    </row>
    <row r="138" spans="1:62" s="175" customFormat="1" ht="15" hidden="1" customHeight="1">
      <c r="A138" s="456" t="str">
        <f t="shared" ref="A138:J141" si="345">A137</f>
        <v>P552</v>
      </c>
      <c r="B138" s="456" t="str">
        <f t="shared" si="345"/>
        <v>DA97-17160D</v>
      </c>
      <c r="C138" s="456" t="str">
        <f t="shared" si="345"/>
        <v>DA97-17160D</v>
      </c>
      <c r="D138" s="456" t="str">
        <f t="shared" si="345"/>
        <v>ASSY COVER VEG-LOW;3050,RT20,Biodegradab</v>
      </c>
      <c r="E138" s="456" t="str">
        <f t="shared" si="345"/>
        <v>PC</v>
      </c>
      <c r="F138" s="456" t="str">
        <f t="shared" si="345"/>
        <v>PO</v>
      </c>
      <c r="G138" s="456" t="str">
        <f t="shared" si="345"/>
        <v>DYRY</v>
      </c>
      <c r="H138" s="456" t="str">
        <f t="shared" si="345"/>
        <v>MINH NGUYEN</v>
      </c>
      <c r="I138" s="456">
        <f t="shared" si="345"/>
        <v>100</v>
      </c>
      <c r="J138" s="456" t="str">
        <f t="shared" si="345"/>
        <v>MAIN LINE</v>
      </c>
      <c r="K138" s="456">
        <f>K137</f>
        <v>0</v>
      </c>
      <c r="L138" s="456" t="str">
        <f t="shared" ref="L138:T141" si="346">L137</f>
        <v>KIMKHOA.PT</v>
      </c>
      <c r="M138" s="457">
        <f t="shared" si="346"/>
        <v>0</v>
      </c>
      <c r="N138" s="457">
        <f t="shared" si="346"/>
        <v>0</v>
      </c>
      <c r="O138" s="457">
        <f t="shared" si="346"/>
        <v>1</v>
      </c>
      <c r="P138" s="458">
        <f t="shared" si="346"/>
        <v>0</v>
      </c>
      <c r="Q138" s="458">
        <f t="shared" si="346"/>
        <v>0</v>
      </c>
      <c r="R138" s="458">
        <f t="shared" si="346"/>
        <v>0</v>
      </c>
      <c r="S138" s="458">
        <f t="shared" si="346"/>
        <v>0</v>
      </c>
      <c r="T138" s="458">
        <f t="shared" si="346"/>
        <v>0</v>
      </c>
      <c r="U138" s="459" t="s">
        <v>296</v>
      </c>
      <c r="V138" s="438"/>
      <c r="W138" s="424"/>
      <c r="X138" s="424"/>
      <c r="Y138" s="424"/>
      <c r="Z138" s="424"/>
      <c r="AA138" s="424"/>
      <c r="AB138" s="424"/>
      <c r="AC138" s="424"/>
      <c r="AD138" s="424"/>
      <c r="AE138" s="424"/>
      <c r="AF138" s="424"/>
      <c r="AG138" s="424"/>
      <c r="AH138" s="424"/>
      <c r="AI138" s="424"/>
      <c r="AJ138" s="424"/>
      <c r="AK138" s="424"/>
      <c r="AL138" s="424"/>
      <c r="AM138" s="424"/>
      <c r="AN138" s="424"/>
      <c r="AO138" s="424"/>
      <c r="AP138" s="424"/>
      <c r="AQ138" s="424"/>
      <c r="AR138" s="424"/>
      <c r="AS138" s="424"/>
      <c r="AT138" s="424"/>
      <c r="AU138" s="424"/>
      <c r="AV138" s="424"/>
      <c r="AW138" s="424"/>
      <c r="AX138" s="424"/>
      <c r="AY138" s="424"/>
      <c r="AZ138" s="424"/>
      <c r="BA138" s="424"/>
      <c r="BB138" s="424"/>
      <c r="BC138" s="424"/>
      <c r="BD138" s="424"/>
      <c r="BE138" s="424"/>
      <c r="BF138" s="424"/>
      <c r="BG138" s="424"/>
      <c r="BH138" s="424"/>
      <c r="BI138" s="424"/>
      <c r="BJ138" s="209"/>
    </row>
    <row r="139" spans="1:62" s="175" customFormat="1" ht="15" hidden="1" customHeight="1">
      <c r="A139" s="176" t="str">
        <f t="shared" si="345"/>
        <v>P552</v>
      </c>
      <c r="B139" s="176" t="str">
        <f t="shared" si="345"/>
        <v>DA97-17160D</v>
      </c>
      <c r="C139" s="176" t="str">
        <f t="shared" si="345"/>
        <v>DA97-17160D</v>
      </c>
      <c r="D139" s="176" t="str">
        <f t="shared" si="345"/>
        <v>ASSY COVER VEG-LOW;3050,RT20,Biodegradab</v>
      </c>
      <c r="E139" s="176" t="str">
        <f t="shared" si="345"/>
        <v>PC</v>
      </c>
      <c r="F139" s="176" t="str">
        <f t="shared" si="345"/>
        <v>PO</v>
      </c>
      <c r="G139" s="176" t="str">
        <f t="shared" si="345"/>
        <v>DYRY</v>
      </c>
      <c r="H139" s="176" t="str">
        <f t="shared" si="345"/>
        <v>MINH NGUYEN</v>
      </c>
      <c r="I139" s="176">
        <f t="shared" si="345"/>
        <v>100</v>
      </c>
      <c r="J139" s="176" t="str">
        <f t="shared" si="345"/>
        <v>MAIN LINE</v>
      </c>
      <c r="K139" s="176">
        <f>K138</f>
        <v>0</v>
      </c>
      <c r="L139" s="176" t="str">
        <f t="shared" si="346"/>
        <v>KIMKHOA.PT</v>
      </c>
      <c r="M139" s="177">
        <f t="shared" si="346"/>
        <v>0</v>
      </c>
      <c r="N139" s="177">
        <f t="shared" si="346"/>
        <v>0</v>
      </c>
      <c r="O139" s="177">
        <f t="shared" si="346"/>
        <v>1</v>
      </c>
      <c r="P139" s="460">
        <f t="shared" si="346"/>
        <v>0</v>
      </c>
      <c r="Q139" s="460">
        <f t="shared" si="346"/>
        <v>0</v>
      </c>
      <c r="R139" s="460">
        <f t="shared" si="346"/>
        <v>0</v>
      </c>
      <c r="S139" s="460">
        <f t="shared" si="346"/>
        <v>0</v>
      </c>
      <c r="T139" s="460">
        <f t="shared" si="346"/>
        <v>0</v>
      </c>
      <c r="U139" s="461" t="s">
        <v>305</v>
      </c>
      <c r="V139" s="438">
        <f t="shared" ref="V139" si="347">SUM(Q137:R137)-S137</f>
        <v>0</v>
      </c>
      <c r="W139" s="425">
        <f t="shared" ref="W139:BD139" si="348">V139-W137+W138</f>
        <v>0</v>
      </c>
      <c r="X139" s="425">
        <f t="shared" si="348"/>
        <v>0</v>
      </c>
      <c r="Y139" s="425">
        <f t="shared" si="348"/>
        <v>0</v>
      </c>
      <c r="Z139" s="425">
        <f t="shared" si="348"/>
        <v>0</v>
      </c>
      <c r="AA139" s="425">
        <f t="shared" si="348"/>
        <v>0</v>
      </c>
      <c r="AB139" s="425">
        <f t="shared" si="348"/>
        <v>0</v>
      </c>
      <c r="AC139" s="425">
        <f>AB139-AC137+AC138</f>
        <v>0</v>
      </c>
      <c r="AD139" s="425">
        <f t="shared" si="348"/>
        <v>0</v>
      </c>
      <c r="AE139" s="425">
        <f t="shared" si="348"/>
        <v>0</v>
      </c>
      <c r="AF139" s="425">
        <f t="shared" si="348"/>
        <v>0</v>
      </c>
      <c r="AG139" s="425">
        <f t="shared" si="348"/>
        <v>0</v>
      </c>
      <c r="AH139" s="425">
        <f t="shared" si="348"/>
        <v>-145</v>
      </c>
      <c r="AI139" s="425">
        <f t="shared" si="348"/>
        <v>-1392</v>
      </c>
      <c r="AJ139" s="425">
        <f t="shared" si="348"/>
        <v>-1392</v>
      </c>
      <c r="AK139" s="425">
        <f t="shared" si="348"/>
        <v>-1392</v>
      </c>
      <c r="AL139" s="425">
        <f t="shared" si="348"/>
        <v>-1392</v>
      </c>
      <c r="AM139" s="425">
        <f t="shared" si="348"/>
        <v>-1392</v>
      </c>
      <c r="AN139" s="425">
        <f t="shared" si="348"/>
        <v>-1392</v>
      </c>
      <c r="AO139" s="425">
        <f t="shared" si="348"/>
        <v>-1392</v>
      </c>
      <c r="AP139" s="425">
        <f t="shared" si="348"/>
        <v>-1392</v>
      </c>
      <c r="AQ139" s="425">
        <f t="shared" si="348"/>
        <v>-1392</v>
      </c>
      <c r="AR139" s="425">
        <f t="shared" si="348"/>
        <v>-1392</v>
      </c>
      <c r="AS139" s="425">
        <f t="shared" si="348"/>
        <v>-1392</v>
      </c>
      <c r="AT139" s="425">
        <f t="shared" si="348"/>
        <v>-1392</v>
      </c>
      <c r="AU139" s="425">
        <f t="shared" si="348"/>
        <v>-1392</v>
      </c>
      <c r="AV139" s="425">
        <f t="shared" si="348"/>
        <v>-1392</v>
      </c>
      <c r="AW139" s="425">
        <f t="shared" si="348"/>
        <v>-1392</v>
      </c>
      <c r="AX139" s="425">
        <f t="shared" si="348"/>
        <v>-1392</v>
      </c>
      <c r="AY139" s="425">
        <f t="shared" si="348"/>
        <v>-1392</v>
      </c>
      <c r="AZ139" s="425">
        <f t="shared" si="348"/>
        <v>-1624</v>
      </c>
      <c r="BA139" s="425">
        <f t="shared" si="348"/>
        <v>-1624</v>
      </c>
      <c r="BB139" s="425">
        <f t="shared" si="348"/>
        <v>-1624</v>
      </c>
      <c r="BC139" s="425">
        <f t="shared" si="348"/>
        <v>-1624</v>
      </c>
      <c r="BD139" s="425">
        <f t="shared" si="348"/>
        <v>-1740</v>
      </c>
      <c r="BE139" s="425">
        <f t="shared" ref="BE139" si="349">BD139-BE137+BE138</f>
        <v>-1856</v>
      </c>
      <c r="BF139" s="425">
        <f t="shared" ref="BF139:BJ139" si="350">BE139-BF137+BF138</f>
        <v>-1856</v>
      </c>
      <c r="BG139" s="425">
        <f t="shared" si="350"/>
        <v>-1856</v>
      </c>
      <c r="BH139" s="425">
        <f t="shared" si="350"/>
        <v>-1856</v>
      </c>
      <c r="BI139" s="425">
        <f t="shared" si="350"/>
        <v>-1856</v>
      </c>
      <c r="BJ139" s="188">
        <f t="shared" si="350"/>
        <v>-1856</v>
      </c>
    </row>
    <row r="140" spans="1:62" s="175" customFormat="1" ht="15" hidden="1" customHeight="1">
      <c r="A140" s="176" t="str">
        <f t="shared" si="345"/>
        <v>P552</v>
      </c>
      <c r="B140" s="176" t="str">
        <f t="shared" si="345"/>
        <v>DA97-17160D</v>
      </c>
      <c r="C140" s="176" t="str">
        <f t="shared" si="345"/>
        <v>DA97-17160D</v>
      </c>
      <c r="D140" s="176" t="str">
        <f t="shared" si="345"/>
        <v>ASSY COVER VEG-LOW;3050,RT20,Biodegradab</v>
      </c>
      <c r="E140" s="176" t="str">
        <f t="shared" si="345"/>
        <v>PC</v>
      </c>
      <c r="F140" s="176" t="str">
        <f t="shared" si="345"/>
        <v>PO</v>
      </c>
      <c r="G140" s="176" t="str">
        <f t="shared" si="345"/>
        <v>DYRY</v>
      </c>
      <c r="H140" s="176" t="str">
        <f t="shared" si="345"/>
        <v>MINH NGUYEN</v>
      </c>
      <c r="I140" s="176">
        <f t="shared" si="345"/>
        <v>100</v>
      </c>
      <c r="J140" s="176" t="str">
        <f t="shared" si="345"/>
        <v>MAIN LINE</v>
      </c>
      <c r="K140" s="176">
        <f>K139</f>
        <v>0</v>
      </c>
      <c r="L140" s="176" t="str">
        <f t="shared" si="346"/>
        <v>KIMKHOA.PT</v>
      </c>
      <c r="M140" s="177">
        <f t="shared" si="346"/>
        <v>0</v>
      </c>
      <c r="N140" s="177">
        <f t="shared" si="346"/>
        <v>0</v>
      </c>
      <c r="O140" s="177">
        <f t="shared" si="346"/>
        <v>1</v>
      </c>
      <c r="P140" s="460">
        <f t="shared" si="346"/>
        <v>0</v>
      </c>
      <c r="Q140" s="460">
        <f t="shared" si="346"/>
        <v>0</v>
      </c>
      <c r="R140" s="460">
        <f t="shared" si="346"/>
        <v>0</v>
      </c>
      <c r="S140" s="460">
        <f t="shared" si="346"/>
        <v>0</v>
      </c>
      <c r="T140" s="460">
        <f t="shared" si="346"/>
        <v>0</v>
      </c>
      <c r="U140" s="461" t="s">
        <v>298</v>
      </c>
      <c r="V140" s="438">
        <f t="shared" ref="V140" si="351">SUM(P137:R137)-S137</f>
        <v>0</v>
      </c>
      <c r="W140" s="426">
        <f t="shared" ref="W140:BD140" si="352">V140-W137+W138</f>
        <v>0</v>
      </c>
      <c r="X140" s="426">
        <f t="shared" si="352"/>
        <v>0</v>
      </c>
      <c r="Y140" s="426">
        <f t="shared" si="352"/>
        <v>0</v>
      </c>
      <c r="Z140" s="426">
        <f t="shared" si="352"/>
        <v>0</v>
      </c>
      <c r="AA140" s="426">
        <f t="shared" si="352"/>
        <v>0</v>
      </c>
      <c r="AB140" s="426">
        <f t="shared" si="352"/>
        <v>0</v>
      </c>
      <c r="AC140" s="426">
        <f>AB140-AC137+AC138</f>
        <v>0</v>
      </c>
      <c r="AD140" s="426">
        <f t="shared" si="352"/>
        <v>0</v>
      </c>
      <c r="AE140" s="426">
        <f t="shared" si="352"/>
        <v>0</v>
      </c>
      <c r="AF140" s="426">
        <f t="shared" si="352"/>
        <v>0</v>
      </c>
      <c r="AG140" s="426">
        <f t="shared" si="352"/>
        <v>0</v>
      </c>
      <c r="AH140" s="426">
        <f t="shared" si="352"/>
        <v>-145</v>
      </c>
      <c r="AI140" s="426">
        <f t="shared" si="352"/>
        <v>-1392</v>
      </c>
      <c r="AJ140" s="426">
        <f t="shared" si="352"/>
        <v>-1392</v>
      </c>
      <c r="AK140" s="426">
        <f t="shared" si="352"/>
        <v>-1392</v>
      </c>
      <c r="AL140" s="426">
        <f t="shared" si="352"/>
        <v>-1392</v>
      </c>
      <c r="AM140" s="426">
        <f t="shared" si="352"/>
        <v>-1392</v>
      </c>
      <c r="AN140" s="426">
        <f t="shared" si="352"/>
        <v>-1392</v>
      </c>
      <c r="AO140" s="426">
        <f t="shared" si="352"/>
        <v>-1392</v>
      </c>
      <c r="AP140" s="426">
        <f t="shared" si="352"/>
        <v>-1392</v>
      </c>
      <c r="AQ140" s="426">
        <f t="shared" si="352"/>
        <v>-1392</v>
      </c>
      <c r="AR140" s="426">
        <f t="shared" si="352"/>
        <v>-1392</v>
      </c>
      <c r="AS140" s="426">
        <f t="shared" si="352"/>
        <v>-1392</v>
      </c>
      <c r="AT140" s="426">
        <f t="shared" si="352"/>
        <v>-1392</v>
      </c>
      <c r="AU140" s="426">
        <f t="shared" si="352"/>
        <v>-1392</v>
      </c>
      <c r="AV140" s="426">
        <f t="shared" si="352"/>
        <v>-1392</v>
      </c>
      <c r="AW140" s="426">
        <f t="shared" si="352"/>
        <v>-1392</v>
      </c>
      <c r="AX140" s="426">
        <f t="shared" si="352"/>
        <v>-1392</v>
      </c>
      <c r="AY140" s="426">
        <f t="shared" si="352"/>
        <v>-1392</v>
      </c>
      <c r="AZ140" s="426">
        <f t="shared" si="352"/>
        <v>-1624</v>
      </c>
      <c r="BA140" s="426">
        <f t="shared" si="352"/>
        <v>-1624</v>
      </c>
      <c r="BB140" s="426">
        <f t="shared" si="352"/>
        <v>-1624</v>
      </c>
      <c r="BC140" s="426">
        <f t="shared" si="352"/>
        <v>-1624</v>
      </c>
      <c r="BD140" s="426">
        <f t="shared" si="352"/>
        <v>-1740</v>
      </c>
      <c r="BE140" s="426">
        <f t="shared" ref="BE140" si="353">BD140-BE137+BE138</f>
        <v>-1856</v>
      </c>
      <c r="BF140" s="426">
        <f t="shared" ref="BF140:BJ140" si="354">BE140-BF137+BF138</f>
        <v>-1856</v>
      </c>
      <c r="BG140" s="426">
        <f t="shared" si="354"/>
        <v>-1856</v>
      </c>
      <c r="BH140" s="426">
        <f t="shared" si="354"/>
        <v>-1856</v>
      </c>
      <c r="BI140" s="426">
        <f t="shared" si="354"/>
        <v>-1856</v>
      </c>
      <c r="BJ140" s="189">
        <f t="shared" si="354"/>
        <v>-1856</v>
      </c>
    </row>
    <row r="141" spans="1:62" s="175" customFormat="1" ht="15" hidden="1" customHeight="1">
      <c r="A141" s="178" t="str">
        <f t="shared" si="345"/>
        <v>P552</v>
      </c>
      <c r="B141" s="178" t="str">
        <f t="shared" si="345"/>
        <v>DA97-17160D</v>
      </c>
      <c r="C141" s="178" t="str">
        <f t="shared" si="345"/>
        <v>DA97-17160D</v>
      </c>
      <c r="D141" s="178" t="str">
        <f t="shared" si="345"/>
        <v>ASSY COVER VEG-LOW;3050,RT20,Biodegradab</v>
      </c>
      <c r="E141" s="178" t="str">
        <f t="shared" si="345"/>
        <v>PC</v>
      </c>
      <c r="F141" s="178" t="str">
        <f t="shared" si="345"/>
        <v>PO</v>
      </c>
      <c r="G141" s="178" t="str">
        <f t="shared" si="345"/>
        <v>DYRY</v>
      </c>
      <c r="H141" s="178" t="str">
        <f t="shared" si="345"/>
        <v>MINH NGUYEN</v>
      </c>
      <c r="I141" s="178">
        <f t="shared" si="345"/>
        <v>100</v>
      </c>
      <c r="J141" s="178" t="str">
        <f t="shared" si="345"/>
        <v>MAIN LINE</v>
      </c>
      <c r="K141" s="178">
        <f>K140</f>
        <v>0</v>
      </c>
      <c r="L141" s="178" t="str">
        <f t="shared" si="346"/>
        <v>KIMKHOA.PT</v>
      </c>
      <c r="M141" s="179">
        <f t="shared" si="346"/>
        <v>0</v>
      </c>
      <c r="N141" s="179">
        <f t="shared" si="346"/>
        <v>0</v>
      </c>
      <c r="O141" s="179">
        <f t="shared" si="346"/>
        <v>1</v>
      </c>
      <c r="P141" s="462">
        <f t="shared" si="346"/>
        <v>0</v>
      </c>
      <c r="Q141" s="462">
        <f t="shared" si="346"/>
        <v>0</v>
      </c>
      <c r="R141" s="462">
        <f t="shared" si="346"/>
        <v>0</v>
      </c>
      <c r="S141" s="462">
        <f t="shared" si="346"/>
        <v>0</v>
      </c>
      <c r="T141" s="462">
        <f t="shared" si="346"/>
        <v>0</v>
      </c>
      <c r="U141" s="461" t="s">
        <v>299</v>
      </c>
      <c r="V141" s="438">
        <f t="shared" ref="V141" si="355">SUM(P137:R137)-S137+T137</f>
        <v>0</v>
      </c>
      <c r="W141" s="426">
        <f t="shared" ref="W141:BD141" si="356">V141-W137</f>
        <v>0</v>
      </c>
      <c r="X141" s="426">
        <f t="shared" si="356"/>
        <v>0</v>
      </c>
      <c r="Y141" s="426">
        <f t="shared" si="356"/>
        <v>0</v>
      </c>
      <c r="Z141" s="426">
        <f t="shared" si="356"/>
        <v>0</v>
      </c>
      <c r="AA141" s="426">
        <f t="shared" si="356"/>
        <v>0</v>
      </c>
      <c r="AB141" s="426">
        <f t="shared" si="356"/>
        <v>0</v>
      </c>
      <c r="AC141" s="426">
        <f>AB141-AC137</f>
        <v>0</v>
      </c>
      <c r="AD141" s="426">
        <f t="shared" si="356"/>
        <v>0</v>
      </c>
      <c r="AE141" s="426">
        <f t="shared" si="356"/>
        <v>0</v>
      </c>
      <c r="AF141" s="426">
        <f t="shared" si="356"/>
        <v>0</v>
      </c>
      <c r="AG141" s="426">
        <f t="shared" si="356"/>
        <v>0</v>
      </c>
      <c r="AH141" s="426">
        <f t="shared" si="356"/>
        <v>-145</v>
      </c>
      <c r="AI141" s="426">
        <f t="shared" si="356"/>
        <v>-1392</v>
      </c>
      <c r="AJ141" s="426">
        <f t="shared" si="356"/>
        <v>-1392</v>
      </c>
      <c r="AK141" s="426">
        <f t="shared" si="356"/>
        <v>-1392</v>
      </c>
      <c r="AL141" s="426">
        <f t="shared" si="356"/>
        <v>-1392</v>
      </c>
      <c r="AM141" s="426">
        <f t="shared" si="356"/>
        <v>-1392</v>
      </c>
      <c r="AN141" s="426">
        <f t="shared" si="356"/>
        <v>-1392</v>
      </c>
      <c r="AO141" s="426">
        <f t="shared" si="356"/>
        <v>-1392</v>
      </c>
      <c r="AP141" s="426">
        <f t="shared" si="356"/>
        <v>-1392</v>
      </c>
      <c r="AQ141" s="426">
        <f t="shared" si="356"/>
        <v>-1392</v>
      </c>
      <c r="AR141" s="426">
        <f t="shared" si="356"/>
        <v>-1392</v>
      </c>
      <c r="AS141" s="426">
        <f t="shared" si="356"/>
        <v>-1392</v>
      </c>
      <c r="AT141" s="426">
        <f t="shared" si="356"/>
        <v>-1392</v>
      </c>
      <c r="AU141" s="426">
        <f t="shared" si="356"/>
        <v>-1392</v>
      </c>
      <c r="AV141" s="426">
        <f t="shared" si="356"/>
        <v>-1392</v>
      </c>
      <c r="AW141" s="426">
        <f t="shared" si="356"/>
        <v>-1392</v>
      </c>
      <c r="AX141" s="426">
        <f t="shared" si="356"/>
        <v>-1392</v>
      </c>
      <c r="AY141" s="426">
        <f t="shared" si="356"/>
        <v>-1392</v>
      </c>
      <c r="AZ141" s="426">
        <f t="shared" si="356"/>
        <v>-1624</v>
      </c>
      <c r="BA141" s="426">
        <f t="shared" si="356"/>
        <v>-1624</v>
      </c>
      <c r="BB141" s="426">
        <f t="shared" si="356"/>
        <v>-1624</v>
      </c>
      <c r="BC141" s="426">
        <f t="shared" si="356"/>
        <v>-1624</v>
      </c>
      <c r="BD141" s="426">
        <f t="shared" si="356"/>
        <v>-1740</v>
      </c>
      <c r="BE141" s="426">
        <f t="shared" ref="BE141" si="357">BD141-BE137</f>
        <v>-1856</v>
      </c>
      <c r="BF141" s="426">
        <f t="shared" ref="BF141:BJ141" si="358">BE141-BF137</f>
        <v>-1856</v>
      </c>
      <c r="BG141" s="426">
        <f t="shared" si="358"/>
        <v>-1856</v>
      </c>
      <c r="BH141" s="426">
        <f t="shared" si="358"/>
        <v>-1856</v>
      </c>
      <c r="BI141" s="426">
        <f t="shared" si="358"/>
        <v>-1856</v>
      </c>
      <c r="BJ141" s="189">
        <f t="shared" si="358"/>
        <v>-1856</v>
      </c>
    </row>
    <row r="142" spans="1:62" hidden="1">
      <c r="AF142" s="423">
        <v>0</v>
      </c>
      <c r="AG142" s="423">
        <v>0</v>
      </c>
      <c r="AH142" s="423">
        <v>0</v>
      </c>
      <c r="AI142" s="423">
        <v>0</v>
      </c>
      <c r="AJ142" s="423">
        <v>0</v>
      </c>
      <c r="AK142" s="423">
        <v>0</v>
      </c>
      <c r="AL142" s="423">
        <v>0</v>
      </c>
      <c r="AM142" s="423">
        <v>0</v>
      </c>
      <c r="AN142" s="423">
        <v>0</v>
      </c>
      <c r="AO142" s="423">
        <v>0</v>
      </c>
      <c r="AP142" s="423">
        <v>1392</v>
      </c>
      <c r="AQ142" s="423">
        <v>0</v>
      </c>
      <c r="AR142" s="423">
        <v>0</v>
      </c>
      <c r="AS142" s="423">
        <v>0</v>
      </c>
      <c r="AT142" s="423">
        <v>0</v>
      </c>
      <c r="AU142" s="423">
        <v>0</v>
      </c>
      <c r="AV142" s="423">
        <v>0</v>
      </c>
      <c r="AW142" s="423">
        <v>0</v>
      </c>
      <c r="AX142" s="423">
        <v>0</v>
      </c>
      <c r="AY142" s="423">
        <v>0</v>
      </c>
      <c r="AZ142" s="423">
        <v>0</v>
      </c>
      <c r="BA142" s="423">
        <v>0</v>
      </c>
      <c r="BB142" s="423">
        <v>0</v>
      </c>
      <c r="BC142" s="423">
        <v>0</v>
      </c>
      <c r="BD142" s="423">
        <v>0</v>
      </c>
      <c r="BE142" s="423">
        <v>0</v>
      </c>
      <c r="BF142" s="423">
        <v>0</v>
      </c>
      <c r="BG142" s="423">
        <v>0</v>
      </c>
      <c r="BH142" s="423">
        <v>0</v>
      </c>
      <c r="BI142" s="423">
        <v>0</v>
      </c>
    </row>
    <row r="143" spans="1:62">
      <c r="AF143" s="424"/>
      <c r="AG143" s="424"/>
      <c r="AH143" s="424"/>
      <c r="AI143" s="424"/>
      <c r="AJ143" s="424"/>
      <c r="AK143" s="424"/>
      <c r="AL143" s="424"/>
      <c r="AM143" s="424"/>
      <c r="AN143" s="424"/>
      <c r="AO143" s="424"/>
      <c r="AP143" s="424"/>
      <c r="AQ143" s="424"/>
      <c r="AR143" s="424"/>
      <c r="AS143" s="424"/>
      <c r="AT143" s="424"/>
      <c r="AU143" s="424"/>
      <c r="AV143" s="424"/>
      <c r="AW143" s="424"/>
      <c r="AX143" s="424"/>
      <c r="AY143" s="424"/>
      <c r="AZ143" s="424"/>
      <c r="BA143" s="424"/>
      <c r="BB143" s="424"/>
      <c r="BC143" s="424"/>
      <c r="BD143" s="424"/>
      <c r="BE143" s="424"/>
      <c r="BF143" s="424"/>
      <c r="BG143" s="424"/>
      <c r="BH143" s="424"/>
      <c r="BI143" s="424"/>
    </row>
    <row r="144" spans="1:62">
      <c r="AF144" s="425">
        <f t="shared" ref="AF144:BI144" si="359">AE144-AF142+AF143</f>
        <v>0</v>
      </c>
      <c r="AG144" s="425">
        <f t="shared" si="359"/>
        <v>0</v>
      </c>
      <c r="AH144" s="425">
        <f t="shared" si="359"/>
        <v>0</v>
      </c>
      <c r="AI144" s="425">
        <f t="shared" si="359"/>
        <v>0</v>
      </c>
      <c r="AJ144" s="425">
        <f t="shared" si="359"/>
        <v>0</v>
      </c>
      <c r="AK144" s="425">
        <f t="shared" si="359"/>
        <v>0</v>
      </c>
      <c r="AL144" s="425">
        <f t="shared" si="359"/>
        <v>0</v>
      </c>
      <c r="AM144" s="425">
        <f t="shared" si="359"/>
        <v>0</v>
      </c>
      <c r="AN144" s="425">
        <f t="shared" si="359"/>
        <v>0</v>
      </c>
      <c r="AO144" s="425">
        <f t="shared" si="359"/>
        <v>0</v>
      </c>
      <c r="AP144" s="425">
        <f t="shared" si="359"/>
        <v>-1392</v>
      </c>
      <c r="AQ144" s="425">
        <f t="shared" si="359"/>
        <v>-1392</v>
      </c>
      <c r="AR144" s="425">
        <f t="shared" si="359"/>
        <v>-1392</v>
      </c>
      <c r="AS144" s="425">
        <f t="shared" si="359"/>
        <v>-1392</v>
      </c>
      <c r="AT144" s="425">
        <f t="shared" si="359"/>
        <v>-1392</v>
      </c>
      <c r="AU144" s="425">
        <f t="shared" si="359"/>
        <v>-1392</v>
      </c>
      <c r="AV144" s="425">
        <f t="shared" si="359"/>
        <v>-1392</v>
      </c>
      <c r="AW144" s="425">
        <f t="shared" si="359"/>
        <v>-1392</v>
      </c>
      <c r="AX144" s="425">
        <f t="shared" si="359"/>
        <v>-1392</v>
      </c>
      <c r="AY144" s="425">
        <f t="shared" si="359"/>
        <v>-1392</v>
      </c>
      <c r="AZ144" s="425">
        <f t="shared" si="359"/>
        <v>-1392</v>
      </c>
      <c r="BA144" s="425">
        <f t="shared" si="359"/>
        <v>-1392</v>
      </c>
      <c r="BB144" s="425">
        <f t="shared" si="359"/>
        <v>-1392</v>
      </c>
      <c r="BC144" s="425">
        <f t="shared" si="359"/>
        <v>-1392</v>
      </c>
      <c r="BD144" s="425">
        <f t="shared" si="359"/>
        <v>-1392</v>
      </c>
      <c r="BE144" s="425">
        <f t="shared" si="359"/>
        <v>-1392</v>
      </c>
      <c r="BF144" s="425">
        <f t="shared" si="359"/>
        <v>-1392</v>
      </c>
      <c r="BG144" s="425">
        <f t="shared" si="359"/>
        <v>-1392</v>
      </c>
      <c r="BH144" s="425">
        <f t="shared" si="359"/>
        <v>-1392</v>
      </c>
      <c r="BI144" s="425">
        <f t="shared" si="359"/>
        <v>-1392</v>
      </c>
    </row>
    <row r="145" spans="32:61">
      <c r="AF145" s="426">
        <f t="shared" ref="AF145:BI145" si="360">AE145-AF142+AF143</f>
        <v>0</v>
      </c>
      <c r="AG145" s="426">
        <f t="shared" si="360"/>
        <v>0</v>
      </c>
      <c r="AH145" s="426">
        <f t="shared" si="360"/>
        <v>0</v>
      </c>
      <c r="AI145" s="426">
        <f t="shared" si="360"/>
        <v>0</v>
      </c>
      <c r="AJ145" s="426">
        <f t="shared" si="360"/>
        <v>0</v>
      </c>
      <c r="AK145" s="426">
        <f t="shared" si="360"/>
        <v>0</v>
      </c>
      <c r="AL145" s="426">
        <f t="shared" si="360"/>
        <v>0</v>
      </c>
      <c r="AM145" s="426">
        <f t="shared" si="360"/>
        <v>0</v>
      </c>
      <c r="AN145" s="426">
        <f t="shared" si="360"/>
        <v>0</v>
      </c>
      <c r="AO145" s="426">
        <f t="shared" si="360"/>
        <v>0</v>
      </c>
      <c r="AP145" s="426">
        <f t="shared" si="360"/>
        <v>-1392</v>
      </c>
      <c r="AQ145" s="426">
        <f t="shared" si="360"/>
        <v>-1392</v>
      </c>
      <c r="AR145" s="426">
        <f t="shared" si="360"/>
        <v>-1392</v>
      </c>
      <c r="AS145" s="426">
        <f t="shared" si="360"/>
        <v>-1392</v>
      </c>
      <c r="AT145" s="426">
        <f t="shared" si="360"/>
        <v>-1392</v>
      </c>
      <c r="AU145" s="426">
        <f t="shared" si="360"/>
        <v>-1392</v>
      </c>
      <c r="AV145" s="426">
        <f t="shared" si="360"/>
        <v>-1392</v>
      </c>
      <c r="AW145" s="426">
        <f t="shared" si="360"/>
        <v>-1392</v>
      </c>
      <c r="AX145" s="426">
        <f t="shared" si="360"/>
        <v>-1392</v>
      </c>
      <c r="AY145" s="426">
        <f t="shared" si="360"/>
        <v>-1392</v>
      </c>
      <c r="AZ145" s="426">
        <f t="shared" si="360"/>
        <v>-1392</v>
      </c>
      <c r="BA145" s="426">
        <f t="shared" si="360"/>
        <v>-1392</v>
      </c>
      <c r="BB145" s="426">
        <f t="shared" si="360"/>
        <v>-1392</v>
      </c>
      <c r="BC145" s="426">
        <f t="shared" si="360"/>
        <v>-1392</v>
      </c>
      <c r="BD145" s="426">
        <f t="shared" si="360"/>
        <v>-1392</v>
      </c>
      <c r="BE145" s="426">
        <f t="shared" si="360"/>
        <v>-1392</v>
      </c>
      <c r="BF145" s="426">
        <f t="shared" si="360"/>
        <v>-1392</v>
      </c>
      <c r="BG145" s="426">
        <f t="shared" si="360"/>
        <v>-1392</v>
      </c>
      <c r="BH145" s="426">
        <f t="shared" si="360"/>
        <v>-1392</v>
      </c>
      <c r="BI145" s="426">
        <f t="shared" si="360"/>
        <v>-1392</v>
      </c>
    </row>
    <row r="146" spans="32:61">
      <c r="AF146" s="426">
        <f t="shared" ref="AF146:BI146" si="361">AE146-AF142</f>
        <v>0</v>
      </c>
      <c r="AG146" s="426">
        <f t="shared" si="361"/>
        <v>0</v>
      </c>
      <c r="AH146" s="426">
        <f t="shared" si="361"/>
        <v>0</v>
      </c>
      <c r="AI146" s="426">
        <f t="shared" si="361"/>
        <v>0</v>
      </c>
      <c r="AJ146" s="426">
        <f t="shared" si="361"/>
        <v>0</v>
      </c>
      <c r="AK146" s="426">
        <f t="shared" si="361"/>
        <v>0</v>
      </c>
      <c r="AL146" s="426">
        <f t="shared" si="361"/>
        <v>0</v>
      </c>
      <c r="AM146" s="426">
        <f t="shared" si="361"/>
        <v>0</v>
      </c>
      <c r="AN146" s="426">
        <f t="shared" si="361"/>
        <v>0</v>
      </c>
      <c r="AO146" s="426">
        <f t="shared" si="361"/>
        <v>0</v>
      </c>
      <c r="AP146" s="426">
        <f t="shared" si="361"/>
        <v>-1392</v>
      </c>
      <c r="AQ146" s="426">
        <f t="shared" si="361"/>
        <v>-1392</v>
      </c>
      <c r="AR146" s="426">
        <f t="shared" si="361"/>
        <v>-1392</v>
      </c>
      <c r="AS146" s="426">
        <f t="shared" si="361"/>
        <v>-1392</v>
      </c>
      <c r="AT146" s="426">
        <f t="shared" si="361"/>
        <v>-1392</v>
      </c>
      <c r="AU146" s="426">
        <f t="shared" si="361"/>
        <v>-1392</v>
      </c>
      <c r="AV146" s="426">
        <f t="shared" si="361"/>
        <v>-1392</v>
      </c>
      <c r="AW146" s="426">
        <f t="shared" si="361"/>
        <v>-1392</v>
      </c>
      <c r="AX146" s="426">
        <f t="shared" si="361"/>
        <v>-1392</v>
      </c>
      <c r="AY146" s="426">
        <f t="shared" si="361"/>
        <v>-1392</v>
      </c>
      <c r="AZ146" s="426">
        <f t="shared" si="361"/>
        <v>-1392</v>
      </c>
      <c r="BA146" s="426">
        <f t="shared" si="361"/>
        <v>-1392</v>
      </c>
      <c r="BB146" s="426">
        <f t="shared" si="361"/>
        <v>-1392</v>
      </c>
      <c r="BC146" s="426">
        <f t="shared" si="361"/>
        <v>-1392</v>
      </c>
      <c r="BD146" s="426">
        <f t="shared" si="361"/>
        <v>-1392</v>
      </c>
      <c r="BE146" s="426">
        <f t="shared" si="361"/>
        <v>-1392</v>
      </c>
      <c r="BF146" s="426">
        <f t="shared" si="361"/>
        <v>-1392</v>
      </c>
      <c r="BG146" s="426">
        <f t="shared" si="361"/>
        <v>-1392</v>
      </c>
      <c r="BH146" s="426">
        <f t="shared" si="361"/>
        <v>-1392</v>
      </c>
      <c r="BI146" s="426">
        <f t="shared" si="361"/>
        <v>-1392</v>
      </c>
    </row>
  </sheetData>
  <autoFilter ref="A6:AZ142">
    <filterColumn colId="1">
      <filters>
        <filter val="DA64-04412A"/>
      </filters>
    </filterColumn>
  </autoFilter>
  <mergeCells count="2">
    <mergeCell ref="M5:P5"/>
    <mergeCell ref="Q5:T5"/>
  </mergeCells>
  <conditionalFormatting sqref="K5">
    <cfRule type="containsText" dxfId="89" priority="2" operator="containsText" text="shortage">
      <formula>NOT(ISERROR(SEARCH("shortage",K5)))</formula>
    </cfRule>
  </conditionalFormatting>
  <conditionalFormatting sqref="J5">
    <cfRule type="containsText" dxfId="88" priority="1" operator="containsText" text="shortage">
      <formula>NOT(ISERROR(SEARCH("shortage",J5)))</formula>
    </cfRule>
  </conditionalFormatting>
  <dataValidations count="2">
    <dataValidation allowBlank="1" showInputMessage="1" showErrorMessage="1" prompt="Daily Vender Stock Check_x000a_and manual Input data at 17:00 PM by &quot;Vendor&quot;" sqref="P17:R17 P22:R22 P27:R27 P32:R32 P37:R37 P42:R42 P47:R47 P52:R52 P57:R57 P62:R62 P67:R67 P72:R72 P77:R77 P82:R82 P87:R87 P92:R92 P97:R97 P102:R102 P107:R107 P127:R127 P112:R112 P117:R117 P122:R122 P7:R7 P12:R12 P132:R132 P137:R137"/>
    <dataValidation allowBlank="1" showInputMessage="1" showErrorMessage="1" prompt="Auto calculation_x000a_( Don't Thouch it )" sqref="U9:U10 U14:U15 U19:U20 U24:U25 U29:U30 U34:U35 U39:U40 U44:U45 U49:U50 U54:U55 U59:U60 U64:U65 U69:U70 U74:U75 U79:U80 U84:U85 U89:U90 U94:U95 U99:U100 U104:U105 U109:U110 U114:U115 U119:U120 U124:U125 U129:U130 U134:U135 U139:U140"/>
  </dataValidations>
  <pageMargins left="0.7" right="0.7" top="0.75" bottom="0.75" header="0.3" footer="0.3"/>
  <pageSetup orientation="portrait" verticalDpi="0"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7558519241921"/>
  </sheetPr>
  <dimension ref="A1:K326"/>
  <sheetViews>
    <sheetView workbookViewId="0">
      <selection activeCell="F40" sqref="A39:F40"/>
    </sheetView>
  </sheetViews>
  <sheetFormatPr defaultRowHeight="12.75"/>
  <cols>
    <col min="1" max="1" width="4.7109375" style="147" bestFit="1" customWidth="1"/>
    <col min="2" max="2" width="16.5703125" style="142" bestFit="1" customWidth="1"/>
    <col min="3" max="3" width="10.28515625" style="143" bestFit="1" customWidth="1"/>
    <col min="4" max="4" width="9.7109375" style="143" bestFit="1" customWidth="1"/>
    <col min="7" max="7" width="11.7109375" bestFit="1" customWidth="1"/>
    <col min="8" max="8" width="21.140625" style="274" bestFit="1" customWidth="1"/>
    <col min="9" max="9" width="34.5703125" style="275" customWidth="1"/>
    <col min="10" max="10" width="8.28515625" style="274" bestFit="1" customWidth="1"/>
    <col min="11" max="11" width="16.5703125" bestFit="1" customWidth="1"/>
  </cols>
  <sheetData>
    <row r="1" spans="1:11" ht="30">
      <c r="A1" s="148" t="s">
        <v>242</v>
      </c>
      <c r="B1" s="148" t="s">
        <v>414</v>
      </c>
      <c r="C1" s="149" t="s">
        <v>244</v>
      </c>
      <c r="D1" s="149" t="s">
        <v>245</v>
      </c>
      <c r="E1" s="149" t="s">
        <v>261</v>
      </c>
      <c r="F1" s="149" t="s">
        <v>241</v>
      </c>
      <c r="G1" s="210" t="s">
        <v>416</v>
      </c>
      <c r="H1" s="270" t="s">
        <v>925</v>
      </c>
      <c r="I1" s="270" t="s">
        <v>926</v>
      </c>
      <c r="J1" s="270" t="s">
        <v>927</v>
      </c>
      <c r="K1" s="148" t="s">
        <v>978</v>
      </c>
    </row>
    <row r="2" spans="1:11">
      <c r="A2" s="147">
        <f>ROW()-1</f>
        <v>1</v>
      </c>
      <c r="B2" s="142" t="s">
        <v>220</v>
      </c>
      <c r="C2" s="143">
        <v>1</v>
      </c>
      <c r="D2" s="143">
        <v>160</v>
      </c>
      <c r="E2" s="143">
        <v>39</v>
      </c>
      <c r="F2" s="143">
        <v>2</v>
      </c>
      <c r="G2" s="143">
        <v>0.5</v>
      </c>
      <c r="H2" s="271" t="s">
        <v>166</v>
      </c>
      <c r="I2" s="271" t="s">
        <v>193</v>
      </c>
      <c r="J2" s="271">
        <v>13.5</v>
      </c>
      <c r="K2" s="142"/>
    </row>
    <row r="3" spans="1:11">
      <c r="A3" s="147">
        <f t="shared" ref="A3:A66" si="0">ROW()-1</f>
        <v>2</v>
      </c>
      <c r="B3" s="142" t="s">
        <v>100</v>
      </c>
      <c r="C3" s="143">
        <v>1</v>
      </c>
      <c r="D3" s="143">
        <v>160</v>
      </c>
      <c r="E3" s="143">
        <v>36</v>
      </c>
      <c r="F3" s="143">
        <v>4</v>
      </c>
      <c r="G3" s="143">
        <v>0.5</v>
      </c>
      <c r="H3" s="271" t="s">
        <v>196</v>
      </c>
      <c r="I3" s="271" t="s">
        <v>123</v>
      </c>
      <c r="J3" s="271">
        <v>1.6</v>
      </c>
      <c r="K3" s="142"/>
    </row>
    <row r="4" spans="1:11" ht="25.5">
      <c r="A4" s="147">
        <f t="shared" si="0"/>
        <v>3</v>
      </c>
      <c r="B4" s="142" t="s">
        <v>246</v>
      </c>
      <c r="C4" s="143">
        <v>2</v>
      </c>
      <c r="D4" s="143">
        <v>240</v>
      </c>
      <c r="E4" s="143">
        <v>43</v>
      </c>
      <c r="F4" s="143">
        <v>2</v>
      </c>
      <c r="G4" s="143">
        <v>1</v>
      </c>
      <c r="H4" s="271" t="s">
        <v>928</v>
      </c>
      <c r="I4" s="271" t="s">
        <v>929</v>
      </c>
      <c r="J4" s="271">
        <v>8.5</v>
      </c>
      <c r="K4" s="142"/>
    </row>
    <row r="5" spans="1:11">
      <c r="A5" s="147">
        <f t="shared" si="0"/>
        <v>4</v>
      </c>
      <c r="B5" s="142" t="s">
        <v>247</v>
      </c>
      <c r="C5" s="143">
        <v>2</v>
      </c>
      <c r="D5" s="143">
        <v>240</v>
      </c>
      <c r="E5" s="143">
        <v>35.1</v>
      </c>
      <c r="F5" s="143">
        <v>2</v>
      </c>
      <c r="G5" s="143">
        <v>0.5</v>
      </c>
      <c r="H5" s="271" t="s">
        <v>930</v>
      </c>
      <c r="I5" s="271" t="s">
        <v>931</v>
      </c>
      <c r="J5" s="271">
        <v>5.25</v>
      </c>
      <c r="K5" s="142"/>
    </row>
    <row r="6" spans="1:11" ht="25.5">
      <c r="A6" s="147">
        <f t="shared" si="0"/>
        <v>5</v>
      </c>
      <c r="B6" s="142" t="s">
        <v>104</v>
      </c>
      <c r="C6" s="143">
        <v>34</v>
      </c>
      <c r="D6" s="143">
        <v>240</v>
      </c>
      <c r="E6" s="143">
        <v>39</v>
      </c>
      <c r="F6" s="143">
        <v>2</v>
      </c>
      <c r="G6" s="143">
        <v>0</v>
      </c>
      <c r="H6" s="271" t="s">
        <v>932</v>
      </c>
      <c r="I6" s="271" t="s">
        <v>38</v>
      </c>
      <c r="J6" s="271">
        <v>13.2</v>
      </c>
      <c r="K6" s="142"/>
    </row>
    <row r="7" spans="1:11" ht="25.5">
      <c r="A7" s="147">
        <f t="shared" si="0"/>
        <v>6</v>
      </c>
      <c r="B7" s="142" t="s">
        <v>106</v>
      </c>
      <c r="C7" s="143">
        <v>34</v>
      </c>
      <c r="D7" s="143">
        <v>240</v>
      </c>
      <c r="E7" s="143">
        <v>39</v>
      </c>
      <c r="F7" s="143">
        <v>2</v>
      </c>
      <c r="G7" s="143">
        <v>0.5</v>
      </c>
      <c r="H7" s="271" t="s">
        <v>932</v>
      </c>
      <c r="I7" s="271" t="s">
        <v>38</v>
      </c>
      <c r="J7" s="271">
        <v>13.2</v>
      </c>
      <c r="K7" s="142"/>
    </row>
    <row r="8" spans="1:11">
      <c r="A8" s="147">
        <f t="shared" si="0"/>
        <v>7</v>
      </c>
      <c r="B8" s="142" t="s">
        <v>190</v>
      </c>
      <c r="C8" s="143">
        <v>3</v>
      </c>
      <c r="D8" s="143">
        <v>240</v>
      </c>
      <c r="E8" s="143">
        <v>35</v>
      </c>
      <c r="F8" s="143">
        <v>1</v>
      </c>
      <c r="G8" s="143">
        <v>0.25</v>
      </c>
      <c r="H8" s="271" t="s">
        <v>933</v>
      </c>
      <c r="I8" s="271" t="s">
        <v>38</v>
      </c>
      <c r="J8" s="271">
        <v>29</v>
      </c>
      <c r="K8" s="142"/>
    </row>
    <row r="9" spans="1:11">
      <c r="A9" s="147">
        <f t="shared" si="0"/>
        <v>8</v>
      </c>
      <c r="B9" s="142" t="s">
        <v>189</v>
      </c>
      <c r="C9" s="143">
        <v>3</v>
      </c>
      <c r="D9" s="143">
        <v>240</v>
      </c>
      <c r="E9" s="143">
        <v>35</v>
      </c>
      <c r="F9" s="143">
        <v>1</v>
      </c>
      <c r="G9" s="143">
        <v>0.25</v>
      </c>
      <c r="H9" s="271" t="s">
        <v>933</v>
      </c>
      <c r="I9" s="272" t="s">
        <v>38</v>
      </c>
      <c r="J9" s="271">
        <v>29</v>
      </c>
      <c r="K9" s="142"/>
    </row>
    <row r="10" spans="1:11">
      <c r="A10" s="147">
        <f t="shared" si="0"/>
        <v>9</v>
      </c>
      <c r="B10" s="142" t="s">
        <v>176</v>
      </c>
      <c r="C10" s="143">
        <v>3</v>
      </c>
      <c r="D10" s="143">
        <v>240</v>
      </c>
      <c r="E10" s="143">
        <v>35</v>
      </c>
      <c r="F10" s="143">
        <v>4</v>
      </c>
      <c r="G10" s="143">
        <v>0.5</v>
      </c>
      <c r="H10" s="271" t="s">
        <v>934</v>
      </c>
      <c r="I10" s="272" t="s">
        <v>194</v>
      </c>
      <c r="J10" s="271">
        <v>12.9</v>
      </c>
      <c r="K10" s="142"/>
    </row>
    <row r="11" spans="1:11">
      <c r="A11" s="147">
        <f t="shared" si="0"/>
        <v>10</v>
      </c>
      <c r="B11" s="142" t="s">
        <v>248</v>
      </c>
      <c r="C11" s="143">
        <v>3</v>
      </c>
      <c r="D11" s="143">
        <v>240</v>
      </c>
      <c r="E11" s="143">
        <v>39</v>
      </c>
      <c r="F11" s="143">
        <v>4</v>
      </c>
      <c r="G11" s="143">
        <v>0.5</v>
      </c>
      <c r="H11" s="271" t="s">
        <v>934</v>
      </c>
      <c r="I11" s="272" t="s">
        <v>194</v>
      </c>
      <c r="J11" s="271">
        <v>8.9</v>
      </c>
      <c r="K11" s="142"/>
    </row>
    <row r="12" spans="1:11">
      <c r="A12" s="147">
        <f t="shared" si="0"/>
        <v>11</v>
      </c>
      <c r="B12" s="142" t="s">
        <v>73</v>
      </c>
      <c r="C12" s="143">
        <v>4</v>
      </c>
      <c r="D12" s="143">
        <v>240</v>
      </c>
      <c r="E12" s="143">
        <v>35</v>
      </c>
      <c r="F12" s="143">
        <v>2</v>
      </c>
      <c r="G12" s="143">
        <v>1</v>
      </c>
      <c r="H12" s="271" t="s">
        <v>935</v>
      </c>
      <c r="I12" s="272" t="s">
        <v>38</v>
      </c>
      <c r="J12" s="271">
        <v>22.6</v>
      </c>
      <c r="K12" s="142"/>
    </row>
    <row r="13" spans="1:11">
      <c r="A13" s="147">
        <f t="shared" si="0"/>
        <v>12</v>
      </c>
      <c r="B13" s="142" t="s">
        <v>249</v>
      </c>
      <c r="C13" s="143">
        <v>4</v>
      </c>
      <c r="D13" s="143">
        <v>240</v>
      </c>
      <c r="E13" s="143">
        <v>35</v>
      </c>
      <c r="F13" s="143">
        <v>2</v>
      </c>
      <c r="G13" s="143">
        <v>0.5</v>
      </c>
      <c r="H13" s="271" t="s">
        <v>936</v>
      </c>
      <c r="I13" s="272" t="s">
        <v>192</v>
      </c>
      <c r="J13" s="271">
        <v>10.9</v>
      </c>
      <c r="K13" s="142"/>
    </row>
    <row r="14" spans="1:11">
      <c r="A14" s="147">
        <f t="shared" si="0"/>
        <v>13</v>
      </c>
      <c r="B14" s="142" t="s">
        <v>174</v>
      </c>
      <c r="C14" s="143">
        <v>4</v>
      </c>
      <c r="D14" s="143">
        <v>240</v>
      </c>
      <c r="E14" s="143">
        <v>38</v>
      </c>
      <c r="F14" s="143">
        <v>2</v>
      </c>
      <c r="G14" s="143">
        <v>1</v>
      </c>
      <c r="H14" s="271" t="s">
        <v>936</v>
      </c>
      <c r="I14" s="272" t="s">
        <v>192</v>
      </c>
      <c r="J14" s="271">
        <v>8.3000000000000007</v>
      </c>
      <c r="K14" s="142"/>
    </row>
    <row r="15" spans="1:11">
      <c r="A15" s="147">
        <f t="shared" si="0"/>
        <v>14</v>
      </c>
      <c r="B15" s="142" t="s">
        <v>72</v>
      </c>
      <c r="C15" s="143">
        <v>35</v>
      </c>
      <c r="D15" s="143">
        <v>240</v>
      </c>
      <c r="E15" s="143">
        <v>38</v>
      </c>
      <c r="F15" s="143">
        <v>2</v>
      </c>
      <c r="G15" s="143">
        <v>1</v>
      </c>
      <c r="H15" s="271" t="s">
        <v>167</v>
      </c>
      <c r="I15" s="272" t="s">
        <v>38</v>
      </c>
      <c r="J15" s="271">
        <v>23</v>
      </c>
      <c r="K15" s="142"/>
    </row>
    <row r="16" spans="1:11">
      <c r="A16" s="147">
        <f t="shared" si="0"/>
        <v>15</v>
      </c>
      <c r="B16" s="142" t="s">
        <v>191</v>
      </c>
      <c r="C16" s="143">
        <v>4</v>
      </c>
      <c r="D16" s="143">
        <v>240</v>
      </c>
      <c r="E16" s="143">
        <v>32</v>
      </c>
      <c r="F16" s="143">
        <v>2</v>
      </c>
      <c r="G16" s="143">
        <v>1</v>
      </c>
      <c r="H16" s="271" t="s">
        <v>200</v>
      </c>
      <c r="I16" s="272" t="s">
        <v>207</v>
      </c>
      <c r="J16" s="271">
        <v>18.2</v>
      </c>
      <c r="K16" s="142"/>
    </row>
    <row r="17" spans="1:11">
      <c r="A17" s="147">
        <f t="shared" si="0"/>
        <v>16</v>
      </c>
      <c r="B17" s="142" t="s">
        <v>173</v>
      </c>
      <c r="C17" s="143">
        <v>4</v>
      </c>
      <c r="D17" s="143">
        <v>240</v>
      </c>
      <c r="E17" s="143">
        <v>23.4</v>
      </c>
      <c r="F17" s="143">
        <v>4</v>
      </c>
      <c r="G17" s="143">
        <v>0.5</v>
      </c>
      <c r="H17" s="271" t="s">
        <v>166</v>
      </c>
      <c r="I17" s="272" t="s">
        <v>94</v>
      </c>
      <c r="J17" s="271">
        <v>4.4000000000000004</v>
      </c>
      <c r="K17" s="142"/>
    </row>
    <row r="18" spans="1:11">
      <c r="A18" s="147">
        <f t="shared" si="0"/>
        <v>17</v>
      </c>
      <c r="B18" s="142" t="s">
        <v>111</v>
      </c>
      <c r="C18" s="143">
        <v>5</v>
      </c>
      <c r="D18" s="143">
        <v>240</v>
      </c>
      <c r="E18" s="143">
        <v>28</v>
      </c>
      <c r="F18" s="143">
        <v>8</v>
      </c>
      <c r="G18" s="143">
        <v>1</v>
      </c>
      <c r="H18" s="271" t="s">
        <v>933</v>
      </c>
      <c r="I18" s="272" t="s">
        <v>38</v>
      </c>
      <c r="J18" s="271">
        <v>2.9</v>
      </c>
      <c r="K18" s="142"/>
    </row>
    <row r="19" spans="1:11" ht="25.5">
      <c r="A19" s="147">
        <f t="shared" si="0"/>
        <v>18</v>
      </c>
      <c r="B19" s="142" t="s">
        <v>39</v>
      </c>
      <c r="C19" s="143">
        <v>9</v>
      </c>
      <c r="D19" s="143">
        <v>240</v>
      </c>
      <c r="E19" s="143">
        <v>43</v>
      </c>
      <c r="F19" s="143">
        <v>4</v>
      </c>
      <c r="G19" s="143">
        <v>1</v>
      </c>
      <c r="H19" s="271" t="s">
        <v>937</v>
      </c>
      <c r="I19" s="272" t="s">
        <v>202</v>
      </c>
      <c r="J19" s="271">
        <v>12.5</v>
      </c>
      <c r="K19" s="142"/>
    </row>
    <row r="20" spans="1:11">
      <c r="A20" s="147">
        <f t="shared" si="0"/>
        <v>19</v>
      </c>
      <c r="B20" s="142" t="s">
        <v>102</v>
      </c>
      <c r="C20" s="143">
        <v>5</v>
      </c>
      <c r="D20" s="143">
        <v>240</v>
      </c>
      <c r="E20" s="143">
        <v>36</v>
      </c>
      <c r="F20" s="143">
        <v>8</v>
      </c>
      <c r="G20" s="143">
        <v>1</v>
      </c>
      <c r="H20" s="271" t="s">
        <v>933</v>
      </c>
      <c r="I20" s="272" t="s">
        <v>38</v>
      </c>
      <c r="J20" s="271">
        <v>8.4</v>
      </c>
      <c r="K20" s="142"/>
    </row>
    <row r="21" spans="1:11">
      <c r="A21" s="147">
        <f t="shared" si="0"/>
        <v>20</v>
      </c>
      <c r="B21" s="142" t="s">
        <v>526</v>
      </c>
      <c r="C21" s="143">
        <v>6</v>
      </c>
      <c r="D21" s="143">
        <v>240</v>
      </c>
      <c r="E21" s="143">
        <v>46.1</v>
      </c>
      <c r="F21" s="143">
        <v>2</v>
      </c>
      <c r="G21" s="143">
        <v>1</v>
      </c>
      <c r="H21" s="271" t="s">
        <v>166</v>
      </c>
      <c r="I21" s="272" t="s">
        <v>193</v>
      </c>
      <c r="J21" s="271">
        <v>57.3</v>
      </c>
      <c r="K21" s="142" t="s">
        <v>175</v>
      </c>
    </row>
    <row r="22" spans="1:11">
      <c r="A22" s="147">
        <f t="shared" si="0"/>
        <v>21</v>
      </c>
      <c r="B22" s="142" t="s">
        <v>183</v>
      </c>
      <c r="C22" s="143">
        <v>7</v>
      </c>
      <c r="D22" s="143">
        <v>240</v>
      </c>
      <c r="E22" s="143">
        <v>39.25</v>
      </c>
      <c r="F22" s="143">
        <v>2</v>
      </c>
      <c r="G22" s="143">
        <v>0.5</v>
      </c>
      <c r="H22" s="271" t="s">
        <v>166</v>
      </c>
      <c r="I22" s="272" t="s">
        <v>195</v>
      </c>
      <c r="J22" s="271">
        <v>39</v>
      </c>
      <c r="K22" s="142"/>
    </row>
    <row r="23" spans="1:11" ht="15">
      <c r="A23" s="147">
        <f t="shared" si="0"/>
        <v>22</v>
      </c>
      <c r="B23" s="369" t="s">
        <v>113</v>
      </c>
      <c r="C23" s="143">
        <v>7</v>
      </c>
      <c r="D23" s="143">
        <v>240</v>
      </c>
      <c r="E23" s="143">
        <v>35</v>
      </c>
      <c r="F23" s="143">
        <v>16</v>
      </c>
      <c r="G23" s="143">
        <v>0.5</v>
      </c>
      <c r="H23" s="271" t="s">
        <v>226</v>
      </c>
      <c r="I23" s="272" t="s">
        <v>221</v>
      </c>
      <c r="J23" s="271">
        <v>1.3</v>
      </c>
      <c r="K23" s="142"/>
    </row>
    <row r="24" spans="1:11">
      <c r="A24" s="147">
        <f t="shared" si="0"/>
        <v>23</v>
      </c>
      <c r="B24" s="142" t="s">
        <v>66</v>
      </c>
      <c r="C24" s="143">
        <v>8</v>
      </c>
      <c r="D24" s="143">
        <v>160</v>
      </c>
      <c r="E24" s="143">
        <v>40</v>
      </c>
      <c r="F24" s="143">
        <v>2</v>
      </c>
      <c r="G24" s="143">
        <v>1</v>
      </c>
      <c r="H24" s="271" t="s">
        <v>938</v>
      </c>
      <c r="I24" s="272" t="s">
        <v>93</v>
      </c>
      <c r="J24" s="271">
        <v>18.600000000000001</v>
      </c>
      <c r="K24" s="142" t="s">
        <v>405</v>
      </c>
    </row>
    <row r="25" spans="1:11">
      <c r="A25" s="147">
        <f t="shared" si="0"/>
        <v>24</v>
      </c>
      <c r="B25" s="142" t="s">
        <v>119</v>
      </c>
      <c r="C25" s="143">
        <v>8</v>
      </c>
      <c r="D25" s="143">
        <v>160</v>
      </c>
      <c r="E25" s="143">
        <v>43</v>
      </c>
      <c r="F25" s="143">
        <v>2</v>
      </c>
      <c r="G25" s="143">
        <v>1</v>
      </c>
      <c r="H25" s="271" t="s">
        <v>939</v>
      </c>
      <c r="I25" s="272" t="s">
        <v>123</v>
      </c>
      <c r="J25" s="271">
        <v>41.2</v>
      </c>
      <c r="K25" s="142"/>
    </row>
    <row r="26" spans="1:11">
      <c r="A26" s="147">
        <f t="shared" si="0"/>
        <v>25</v>
      </c>
      <c r="B26" s="142" t="s">
        <v>252</v>
      </c>
      <c r="C26" s="143">
        <v>8</v>
      </c>
      <c r="D26" s="143">
        <v>160</v>
      </c>
      <c r="E26" s="143">
        <v>62</v>
      </c>
      <c r="F26" s="143">
        <v>4</v>
      </c>
      <c r="G26" s="143">
        <v>1</v>
      </c>
      <c r="H26" s="271" t="s">
        <v>940</v>
      </c>
      <c r="I26" s="272" t="s">
        <v>941</v>
      </c>
      <c r="J26" s="271">
        <v>50.9</v>
      </c>
      <c r="K26" s="142"/>
    </row>
    <row r="27" spans="1:11" ht="25.5">
      <c r="A27" s="147">
        <f t="shared" si="0"/>
        <v>26</v>
      </c>
      <c r="B27" s="142" t="s">
        <v>404</v>
      </c>
      <c r="C27" s="143">
        <v>8</v>
      </c>
      <c r="D27" s="143">
        <v>160</v>
      </c>
      <c r="E27" s="143">
        <v>37</v>
      </c>
      <c r="F27" s="143">
        <v>2</v>
      </c>
      <c r="G27" s="143">
        <v>1</v>
      </c>
      <c r="H27" s="271" t="s">
        <v>942</v>
      </c>
      <c r="I27" s="272" t="s">
        <v>943</v>
      </c>
      <c r="J27" s="271">
        <v>20.8</v>
      </c>
      <c r="K27" s="142" t="s">
        <v>979</v>
      </c>
    </row>
    <row r="28" spans="1:11">
      <c r="A28" s="147">
        <f t="shared" si="0"/>
        <v>27</v>
      </c>
      <c r="B28" s="142" t="s">
        <v>177</v>
      </c>
      <c r="C28" s="143">
        <v>10</v>
      </c>
      <c r="D28" s="143">
        <v>240</v>
      </c>
      <c r="E28" s="143">
        <v>42.1</v>
      </c>
      <c r="F28" s="143">
        <v>2</v>
      </c>
      <c r="G28" s="143">
        <v>1</v>
      </c>
      <c r="H28" s="271" t="s">
        <v>166</v>
      </c>
      <c r="I28" s="272" t="s">
        <v>94</v>
      </c>
      <c r="J28" s="271">
        <v>22</v>
      </c>
      <c r="K28" s="142" t="s">
        <v>63</v>
      </c>
    </row>
    <row r="29" spans="1:11">
      <c r="A29" s="147">
        <f t="shared" si="0"/>
        <v>28</v>
      </c>
      <c r="B29" s="142" t="s">
        <v>179</v>
      </c>
      <c r="C29" s="143">
        <v>10</v>
      </c>
      <c r="D29" s="143">
        <v>240</v>
      </c>
      <c r="E29" s="143">
        <v>42.1</v>
      </c>
      <c r="F29" s="143">
        <v>2</v>
      </c>
      <c r="G29" s="143">
        <v>1</v>
      </c>
      <c r="H29" s="271" t="s">
        <v>166</v>
      </c>
      <c r="I29" s="272" t="s">
        <v>51</v>
      </c>
      <c r="J29" s="271">
        <v>22</v>
      </c>
      <c r="K29" s="142" t="s">
        <v>257</v>
      </c>
    </row>
    <row r="30" spans="1:11">
      <c r="A30" s="147">
        <f t="shared" si="0"/>
        <v>29</v>
      </c>
      <c r="B30" s="142" t="s">
        <v>217</v>
      </c>
      <c r="C30" s="143">
        <v>10</v>
      </c>
      <c r="D30" s="143">
        <v>240</v>
      </c>
      <c r="E30" s="143">
        <v>42.1</v>
      </c>
      <c r="F30" s="143">
        <v>2</v>
      </c>
      <c r="G30" s="143">
        <v>1</v>
      </c>
      <c r="H30" s="271" t="s">
        <v>166</v>
      </c>
      <c r="I30" s="272" t="s">
        <v>36</v>
      </c>
      <c r="J30" s="271">
        <v>22</v>
      </c>
      <c r="K30" s="142" t="s">
        <v>258</v>
      </c>
    </row>
    <row r="31" spans="1:11">
      <c r="A31" s="147">
        <f t="shared" si="0"/>
        <v>30</v>
      </c>
      <c r="B31" s="142" t="s">
        <v>178</v>
      </c>
      <c r="C31" s="143">
        <v>10</v>
      </c>
      <c r="D31" s="143">
        <v>240</v>
      </c>
      <c r="E31" s="143">
        <v>42.1</v>
      </c>
      <c r="F31" s="143">
        <v>2</v>
      </c>
      <c r="G31" s="143">
        <v>1</v>
      </c>
      <c r="H31" s="271" t="s">
        <v>166</v>
      </c>
      <c r="I31" s="272" t="s">
        <v>944</v>
      </c>
      <c r="J31" s="271">
        <v>22</v>
      </c>
      <c r="K31" s="142" t="s">
        <v>259</v>
      </c>
    </row>
    <row r="32" spans="1:11">
      <c r="A32" s="147">
        <f t="shared" si="0"/>
        <v>31</v>
      </c>
      <c r="B32" s="142" t="s">
        <v>180</v>
      </c>
      <c r="C32" s="143">
        <v>11</v>
      </c>
      <c r="D32" s="143">
        <v>380</v>
      </c>
      <c r="E32" s="143">
        <v>34.200000000000003</v>
      </c>
      <c r="F32" s="143">
        <v>2</v>
      </c>
      <c r="G32" s="143">
        <v>0.5</v>
      </c>
      <c r="H32" s="271" t="s">
        <v>945</v>
      </c>
      <c r="I32" s="272" t="s">
        <v>36</v>
      </c>
      <c r="J32" s="271">
        <v>17.100000000000001</v>
      </c>
      <c r="K32" s="142"/>
    </row>
    <row r="33" spans="1:11">
      <c r="A33" s="147">
        <f t="shared" si="0"/>
        <v>32</v>
      </c>
      <c r="B33" s="142" t="s">
        <v>181</v>
      </c>
      <c r="C33" s="143">
        <v>11</v>
      </c>
      <c r="D33" s="143">
        <v>380</v>
      </c>
      <c r="E33" s="143">
        <v>34.200000000000003</v>
      </c>
      <c r="F33" s="143">
        <v>2</v>
      </c>
      <c r="G33" s="143">
        <v>0.5</v>
      </c>
      <c r="H33" s="271" t="s">
        <v>166</v>
      </c>
      <c r="I33" s="272" t="s">
        <v>36</v>
      </c>
      <c r="J33" s="271">
        <v>17.100000000000001</v>
      </c>
      <c r="K33" s="142"/>
    </row>
    <row r="34" spans="1:11" ht="25.5">
      <c r="A34" s="147">
        <f t="shared" si="0"/>
        <v>33</v>
      </c>
      <c r="B34" s="142" t="s">
        <v>41</v>
      </c>
      <c r="C34" s="143">
        <v>11</v>
      </c>
      <c r="D34" s="143">
        <v>380</v>
      </c>
      <c r="E34" s="143">
        <v>48</v>
      </c>
      <c r="F34" s="143">
        <v>2</v>
      </c>
      <c r="G34" s="143">
        <v>0.5</v>
      </c>
      <c r="H34" s="271" t="s">
        <v>946</v>
      </c>
      <c r="I34" s="272" t="s">
        <v>947</v>
      </c>
      <c r="J34" s="271">
        <v>67.3</v>
      </c>
      <c r="K34" s="142"/>
    </row>
    <row r="35" spans="1:11">
      <c r="A35" s="147">
        <f t="shared" si="0"/>
        <v>34</v>
      </c>
      <c r="B35" s="142" t="s">
        <v>58</v>
      </c>
      <c r="C35" s="143">
        <v>12</v>
      </c>
      <c r="D35" s="143">
        <v>280</v>
      </c>
      <c r="E35" s="143">
        <v>38</v>
      </c>
      <c r="F35" s="143">
        <v>4</v>
      </c>
      <c r="G35" s="143">
        <v>1</v>
      </c>
      <c r="H35" s="271" t="s">
        <v>945</v>
      </c>
      <c r="I35" s="272" t="s">
        <v>36</v>
      </c>
      <c r="J35" s="271">
        <v>19.8</v>
      </c>
      <c r="K35" s="142"/>
    </row>
    <row r="36" spans="1:11">
      <c r="A36" s="147">
        <f t="shared" si="0"/>
        <v>35</v>
      </c>
      <c r="B36" s="142" t="s">
        <v>407</v>
      </c>
      <c r="C36" s="143">
        <v>12</v>
      </c>
      <c r="D36" s="143">
        <v>280</v>
      </c>
      <c r="E36" s="143">
        <v>48</v>
      </c>
      <c r="F36" s="143">
        <v>2</v>
      </c>
      <c r="G36" s="143">
        <v>1</v>
      </c>
      <c r="H36" s="271" t="s">
        <v>166</v>
      </c>
      <c r="I36" s="272" t="s">
        <v>36</v>
      </c>
      <c r="J36" s="271">
        <v>41.4</v>
      </c>
      <c r="K36" s="142" t="s">
        <v>218</v>
      </c>
    </row>
    <row r="37" spans="1:11">
      <c r="A37" s="147">
        <f t="shared" si="0"/>
        <v>36</v>
      </c>
      <c r="B37" s="142" t="s">
        <v>182</v>
      </c>
      <c r="C37" s="143">
        <v>13</v>
      </c>
      <c r="D37" s="143">
        <v>280</v>
      </c>
      <c r="E37" s="143">
        <v>43.2</v>
      </c>
      <c r="F37" s="143">
        <v>2</v>
      </c>
      <c r="G37" s="143">
        <v>1</v>
      </c>
      <c r="H37" s="271" t="s">
        <v>166</v>
      </c>
      <c r="I37" s="272" t="s">
        <v>36</v>
      </c>
      <c r="J37" s="271">
        <v>29</v>
      </c>
      <c r="K37" s="142"/>
    </row>
    <row r="38" spans="1:11" ht="25.5">
      <c r="A38" s="147">
        <f t="shared" si="0"/>
        <v>37</v>
      </c>
      <c r="B38" s="142" t="s">
        <v>216</v>
      </c>
      <c r="C38" s="143">
        <v>14</v>
      </c>
      <c r="D38" s="143">
        <v>450</v>
      </c>
      <c r="E38" s="143">
        <v>40</v>
      </c>
      <c r="F38" s="143">
        <v>2</v>
      </c>
      <c r="G38" s="143">
        <v>0.5</v>
      </c>
      <c r="H38" s="271" t="s">
        <v>948</v>
      </c>
      <c r="I38" s="272" t="s">
        <v>202</v>
      </c>
      <c r="J38" s="271">
        <v>48</v>
      </c>
      <c r="K38" s="142"/>
    </row>
    <row r="39" spans="1:11">
      <c r="A39" s="147">
        <f t="shared" si="0"/>
        <v>38</v>
      </c>
      <c r="B39" s="142" t="s">
        <v>75</v>
      </c>
      <c r="C39" s="143">
        <v>16</v>
      </c>
      <c r="D39" s="143">
        <v>450</v>
      </c>
      <c r="E39" s="143">
        <v>55</v>
      </c>
      <c r="F39" s="143">
        <v>1</v>
      </c>
      <c r="G39" s="143">
        <v>1</v>
      </c>
      <c r="H39" s="271" t="s">
        <v>935</v>
      </c>
      <c r="I39" s="272" t="s">
        <v>38</v>
      </c>
      <c r="J39" s="271">
        <v>386.4</v>
      </c>
      <c r="K39" s="142"/>
    </row>
    <row r="40" spans="1:11">
      <c r="A40" s="147">
        <f t="shared" si="0"/>
        <v>39</v>
      </c>
      <c r="B40" s="142" t="s">
        <v>74</v>
      </c>
      <c r="C40" s="143">
        <v>14</v>
      </c>
      <c r="D40" s="143">
        <v>450</v>
      </c>
      <c r="E40" s="143">
        <v>52</v>
      </c>
      <c r="F40" s="143">
        <v>1</v>
      </c>
      <c r="G40" s="143">
        <v>1</v>
      </c>
      <c r="H40" s="271" t="s">
        <v>167</v>
      </c>
      <c r="I40" s="272" t="s">
        <v>38</v>
      </c>
      <c r="J40" s="271">
        <v>219.8</v>
      </c>
      <c r="K40" s="142"/>
    </row>
    <row r="41" spans="1:11">
      <c r="A41" s="147">
        <f t="shared" si="0"/>
        <v>40</v>
      </c>
      <c r="B41" s="142" t="s">
        <v>65</v>
      </c>
      <c r="C41" s="143">
        <v>15</v>
      </c>
      <c r="D41" s="143">
        <v>450</v>
      </c>
      <c r="E41" s="143">
        <v>65</v>
      </c>
      <c r="F41" s="143">
        <v>2</v>
      </c>
      <c r="G41" s="143">
        <v>1</v>
      </c>
      <c r="H41" s="271" t="s">
        <v>167</v>
      </c>
      <c r="I41" s="272" t="s">
        <v>38</v>
      </c>
      <c r="J41" s="271">
        <v>62.1</v>
      </c>
      <c r="K41" s="142" t="s">
        <v>406</v>
      </c>
    </row>
    <row r="42" spans="1:11" ht="25.5">
      <c r="A42" s="147">
        <f t="shared" si="0"/>
        <v>41</v>
      </c>
      <c r="B42" s="142" t="s">
        <v>53</v>
      </c>
      <c r="C42" s="143">
        <v>15</v>
      </c>
      <c r="D42" s="143">
        <v>380</v>
      </c>
      <c r="E42" s="143">
        <v>39</v>
      </c>
      <c r="F42" s="143">
        <v>4</v>
      </c>
      <c r="G42" s="143">
        <v>1</v>
      </c>
      <c r="H42" s="271" t="s">
        <v>949</v>
      </c>
      <c r="I42" s="272" t="s">
        <v>204</v>
      </c>
      <c r="J42" s="271">
        <v>22.5</v>
      </c>
      <c r="K42" s="142"/>
    </row>
    <row r="43" spans="1:11" ht="25.5">
      <c r="A43" s="147">
        <f t="shared" si="0"/>
        <v>42</v>
      </c>
      <c r="B43" s="142" t="s">
        <v>201</v>
      </c>
      <c r="C43" s="143">
        <v>15</v>
      </c>
      <c r="D43" s="143">
        <v>380</v>
      </c>
      <c r="E43" s="143">
        <v>39</v>
      </c>
      <c r="F43" s="143">
        <v>4</v>
      </c>
      <c r="G43" s="143">
        <v>1</v>
      </c>
      <c r="H43" s="271" t="s">
        <v>950</v>
      </c>
      <c r="I43" s="272" t="s">
        <v>205</v>
      </c>
      <c r="J43" s="271">
        <v>22.5</v>
      </c>
      <c r="K43" s="142"/>
    </row>
    <row r="44" spans="1:11">
      <c r="A44" s="147">
        <f t="shared" si="0"/>
        <v>43</v>
      </c>
      <c r="B44" s="142" t="s">
        <v>213</v>
      </c>
      <c r="C44" s="143">
        <v>16</v>
      </c>
      <c r="D44" s="143">
        <v>380</v>
      </c>
      <c r="E44" s="143">
        <v>45</v>
      </c>
      <c r="F44" s="143">
        <v>2</v>
      </c>
      <c r="G44" s="143">
        <v>0.5</v>
      </c>
      <c r="H44" s="271" t="s">
        <v>933</v>
      </c>
      <c r="I44" s="272" t="s">
        <v>42</v>
      </c>
      <c r="J44" s="271">
        <v>93.5</v>
      </c>
      <c r="K44" s="142"/>
    </row>
    <row r="45" spans="1:11">
      <c r="A45" s="147">
        <f t="shared" si="0"/>
        <v>44</v>
      </c>
      <c r="B45" s="142" t="s">
        <v>108</v>
      </c>
      <c r="C45" s="143">
        <v>16</v>
      </c>
      <c r="D45" s="143">
        <v>380</v>
      </c>
      <c r="E45" s="143">
        <v>55</v>
      </c>
      <c r="F45" s="143">
        <v>2</v>
      </c>
      <c r="G45" s="143">
        <v>0.5</v>
      </c>
      <c r="H45" s="271" t="s">
        <v>951</v>
      </c>
      <c r="I45" s="272" t="s">
        <v>42</v>
      </c>
      <c r="J45" s="271">
        <v>99.4</v>
      </c>
      <c r="K45" s="142"/>
    </row>
    <row r="46" spans="1:11">
      <c r="A46" s="147">
        <f t="shared" si="0"/>
        <v>45</v>
      </c>
      <c r="B46" s="142" t="s">
        <v>214</v>
      </c>
      <c r="C46" s="143">
        <v>16</v>
      </c>
      <c r="D46" s="143">
        <v>380</v>
      </c>
      <c r="E46" s="143">
        <v>44</v>
      </c>
      <c r="F46" s="143">
        <v>2</v>
      </c>
      <c r="G46" s="143">
        <v>0.5</v>
      </c>
      <c r="H46" s="271" t="s">
        <v>952</v>
      </c>
      <c r="I46" s="272" t="s">
        <v>223</v>
      </c>
      <c r="J46" s="271">
        <v>101.5</v>
      </c>
      <c r="K46" s="142"/>
    </row>
    <row r="47" spans="1:11">
      <c r="A47" s="147">
        <f t="shared" si="0"/>
        <v>46</v>
      </c>
      <c r="B47" s="142" t="s">
        <v>186</v>
      </c>
      <c r="C47" s="143">
        <v>17</v>
      </c>
      <c r="D47" s="143">
        <v>380</v>
      </c>
      <c r="E47" s="143">
        <v>52.9</v>
      </c>
      <c r="F47" s="143">
        <v>2</v>
      </c>
      <c r="G47" s="143">
        <v>1</v>
      </c>
      <c r="H47" s="271" t="s">
        <v>166</v>
      </c>
      <c r="I47" s="272" t="s">
        <v>36</v>
      </c>
      <c r="J47" s="271">
        <v>68</v>
      </c>
      <c r="K47" s="142"/>
    </row>
    <row r="48" spans="1:11">
      <c r="A48" s="147">
        <f t="shared" si="0"/>
        <v>47</v>
      </c>
      <c r="B48" s="142" t="s">
        <v>184</v>
      </c>
      <c r="C48" s="143">
        <v>17</v>
      </c>
      <c r="D48" s="143">
        <v>380</v>
      </c>
      <c r="E48" s="143">
        <v>30</v>
      </c>
      <c r="F48" s="143">
        <v>12</v>
      </c>
      <c r="G48" s="143">
        <v>0.5</v>
      </c>
      <c r="H48" s="271" t="s">
        <v>953</v>
      </c>
      <c r="I48" s="272" t="s">
        <v>123</v>
      </c>
      <c r="J48" s="271">
        <v>1.7</v>
      </c>
      <c r="K48" s="142"/>
    </row>
    <row r="49" spans="1:11">
      <c r="A49" s="147">
        <f t="shared" si="0"/>
        <v>48</v>
      </c>
      <c r="B49" s="142" t="s">
        <v>253</v>
      </c>
      <c r="C49" s="143">
        <v>18</v>
      </c>
      <c r="D49" s="143">
        <v>650</v>
      </c>
      <c r="E49" s="143">
        <v>45</v>
      </c>
      <c r="F49" s="143">
        <v>2</v>
      </c>
      <c r="G49" s="143">
        <v>1</v>
      </c>
      <c r="H49" s="271" t="s">
        <v>954</v>
      </c>
      <c r="I49" s="272" t="s">
        <v>955</v>
      </c>
      <c r="J49" s="271">
        <v>112.8</v>
      </c>
      <c r="K49" s="142"/>
    </row>
    <row r="50" spans="1:11">
      <c r="A50" s="147">
        <f t="shared" si="0"/>
        <v>49</v>
      </c>
      <c r="B50" s="142" t="s">
        <v>254</v>
      </c>
      <c r="C50" s="143">
        <v>18</v>
      </c>
      <c r="D50" s="143">
        <v>650</v>
      </c>
      <c r="E50" s="143">
        <v>45</v>
      </c>
      <c r="F50" s="143">
        <v>2</v>
      </c>
      <c r="G50" s="143">
        <v>1</v>
      </c>
      <c r="H50" s="271" t="s">
        <v>956</v>
      </c>
      <c r="I50" s="272" t="s">
        <v>957</v>
      </c>
      <c r="J50" s="271">
        <v>112.8</v>
      </c>
      <c r="K50" s="142"/>
    </row>
    <row r="51" spans="1:11">
      <c r="A51" s="147">
        <f t="shared" si="0"/>
        <v>50</v>
      </c>
      <c r="B51" s="142" t="s">
        <v>115</v>
      </c>
      <c r="C51" s="143">
        <v>19</v>
      </c>
      <c r="D51" s="143">
        <v>450</v>
      </c>
      <c r="E51" s="143">
        <v>36</v>
      </c>
      <c r="F51" s="143">
        <v>2</v>
      </c>
      <c r="G51" s="143">
        <v>0.5</v>
      </c>
      <c r="H51" s="271" t="s">
        <v>935</v>
      </c>
      <c r="I51" s="272" t="s">
        <v>124</v>
      </c>
      <c r="J51" s="271">
        <v>32</v>
      </c>
      <c r="K51" s="142"/>
    </row>
    <row r="52" spans="1:11" ht="25.5">
      <c r="A52" s="147">
        <f t="shared" si="0"/>
        <v>51</v>
      </c>
      <c r="B52" s="142" t="s">
        <v>185</v>
      </c>
      <c r="C52" s="143">
        <v>19</v>
      </c>
      <c r="D52" s="143">
        <v>450</v>
      </c>
      <c r="E52" s="143">
        <v>58</v>
      </c>
      <c r="F52" s="143">
        <v>2</v>
      </c>
      <c r="G52" s="143">
        <v>1</v>
      </c>
      <c r="H52" s="271" t="s">
        <v>958</v>
      </c>
      <c r="I52" s="272" t="s">
        <v>224</v>
      </c>
      <c r="J52" s="271">
        <v>135.4</v>
      </c>
      <c r="K52" s="142"/>
    </row>
    <row r="53" spans="1:11">
      <c r="A53" s="147">
        <f t="shared" si="0"/>
        <v>52</v>
      </c>
      <c r="B53" s="142" t="s">
        <v>68</v>
      </c>
      <c r="C53" s="143">
        <v>47</v>
      </c>
      <c r="D53" s="143">
        <v>450</v>
      </c>
      <c r="E53" s="143">
        <v>63</v>
      </c>
      <c r="F53" s="143">
        <v>2</v>
      </c>
      <c r="G53" s="143">
        <v>1</v>
      </c>
      <c r="H53" s="271" t="s">
        <v>167</v>
      </c>
      <c r="I53" s="272" t="s">
        <v>38</v>
      </c>
      <c r="J53" s="271">
        <v>139.1</v>
      </c>
      <c r="K53" s="142"/>
    </row>
    <row r="54" spans="1:11">
      <c r="A54" s="147">
        <f t="shared" si="0"/>
        <v>53</v>
      </c>
      <c r="B54" s="142" t="s">
        <v>1030</v>
      </c>
      <c r="C54" s="143">
        <v>19</v>
      </c>
      <c r="D54" s="143">
        <v>450</v>
      </c>
      <c r="E54" s="143">
        <v>50</v>
      </c>
      <c r="F54" s="143">
        <v>2</v>
      </c>
      <c r="G54" s="143">
        <v>1</v>
      </c>
      <c r="H54" s="271" t="s">
        <v>951</v>
      </c>
      <c r="I54" s="272" t="s">
        <v>42</v>
      </c>
      <c r="J54" s="271">
        <v>122.2</v>
      </c>
      <c r="K54" s="142"/>
    </row>
    <row r="55" spans="1:11">
      <c r="A55" s="147">
        <f t="shared" si="0"/>
        <v>54</v>
      </c>
      <c r="B55" s="142" t="s">
        <v>62</v>
      </c>
      <c r="C55" s="143">
        <v>20</v>
      </c>
      <c r="D55" s="143">
        <v>850</v>
      </c>
      <c r="E55" s="143">
        <v>54</v>
      </c>
      <c r="F55" s="143">
        <v>2</v>
      </c>
      <c r="G55" s="143">
        <v>1</v>
      </c>
      <c r="H55" s="271" t="s">
        <v>166</v>
      </c>
      <c r="I55" s="272" t="s">
        <v>36</v>
      </c>
      <c r="J55" s="271">
        <v>106</v>
      </c>
      <c r="K55" s="142"/>
    </row>
    <row r="56" spans="1:11">
      <c r="A56" s="147">
        <f t="shared" si="0"/>
        <v>55</v>
      </c>
      <c r="B56" s="142" t="s">
        <v>413</v>
      </c>
      <c r="C56" s="143">
        <v>20</v>
      </c>
      <c r="D56" s="143">
        <v>850</v>
      </c>
      <c r="E56" s="143">
        <v>53.8</v>
      </c>
      <c r="F56" s="143">
        <v>2</v>
      </c>
      <c r="G56" s="143">
        <v>1</v>
      </c>
      <c r="H56" s="271" t="s">
        <v>959</v>
      </c>
      <c r="I56" s="272" t="s">
        <v>36</v>
      </c>
      <c r="J56" s="271">
        <v>185.2</v>
      </c>
      <c r="K56" s="142" t="s">
        <v>60</v>
      </c>
    </row>
    <row r="57" spans="1:11">
      <c r="A57" s="147">
        <f t="shared" si="0"/>
        <v>56</v>
      </c>
      <c r="B57" s="142" t="s">
        <v>44</v>
      </c>
      <c r="C57" s="143">
        <v>21</v>
      </c>
      <c r="D57" s="143">
        <v>450</v>
      </c>
      <c r="E57" s="143">
        <v>29</v>
      </c>
      <c r="F57" s="143">
        <v>4</v>
      </c>
      <c r="G57" s="143">
        <v>1</v>
      </c>
      <c r="H57" s="271" t="s">
        <v>960</v>
      </c>
      <c r="I57" s="272" t="s">
        <v>46</v>
      </c>
      <c r="J57" s="271">
        <v>15.2</v>
      </c>
      <c r="K57" s="142"/>
    </row>
    <row r="58" spans="1:11">
      <c r="A58" s="147">
        <f t="shared" si="0"/>
        <v>57</v>
      </c>
      <c r="B58" s="142" t="s">
        <v>67</v>
      </c>
      <c r="C58" s="143">
        <v>22</v>
      </c>
      <c r="D58" s="143">
        <v>650</v>
      </c>
      <c r="E58" s="143">
        <v>60.4</v>
      </c>
      <c r="F58" s="143">
        <v>1</v>
      </c>
      <c r="G58" s="143">
        <v>1</v>
      </c>
      <c r="H58" s="271" t="s">
        <v>166</v>
      </c>
      <c r="I58" s="272" t="s">
        <v>47</v>
      </c>
      <c r="J58" s="271">
        <v>303</v>
      </c>
      <c r="K58" s="142"/>
    </row>
    <row r="59" spans="1:11">
      <c r="A59" s="147">
        <f t="shared" si="0"/>
        <v>58</v>
      </c>
      <c r="B59" s="142" t="s">
        <v>255</v>
      </c>
      <c r="C59" s="143">
        <v>22</v>
      </c>
      <c r="D59" s="143">
        <v>650</v>
      </c>
      <c r="E59" s="143">
        <v>60.4</v>
      </c>
      <c r="F59" s="143">
        <v>1</v>
      </c>
      <c r="G59" s="143">
        <v>1</v>
      </c>
      <c r="H59" s="271" t="s">
        <v>166</v>
      </c>
      <c r="I59" s="272" t="s">
        <v>51</v>
      </c>
      <c r="J59" s="271">
        <v>303</v>
      </c>
      <c r="K59" s="142"/>
    </row>
    <row r="60" spans="1:11">
      <c r="A60" s="147">
        <f t="shared" si="0"/>
        <v>59</v>
      </c>
      <c r="B60" s="142" t="s">
        <v>48</v>
      </c>
      <c r="C60" s="143">
        <v>22</v>
      </c>
      <c r="D60" s="143">
        <v>650</v>
      </c>
      <c r="E60" s="143">
        <v>60.4</v>
      </c>
      <c r="F60" s="143">
        <v>1</v>
      </c>
      <c r="G60" s="143">
        <v>1</v>
      </c>
      <c r="H60" s="271" t="s">
        <v>945</v>
      </c>
      <c r="I60" s="272" t="s">
        <v>961</v>
      </c>
      <c r="J60" s="271">
        <v>303</v>
      </c>
      <c r="K60" s="142"/>
    </row>
    <row r="61" spans="1:11">
      <c r="A61" s="147">
        <f t="shared" si="0"/>
        <v>60</v>
      </c>
      <c r="B61" s="142" t="s">
        <v>69</v>
      </c>
      <c r="C61" s="143">
        <v>22</v>
      </c>
      <c r="D61" s="143">
        <v>650</v>
      </c>
      <c r="E61" s="143">
        <v>60.4</v>
      </c>
      <c r="F61" s="143">
        <v>1</v>
      </c>
      <c r="G61" s="143">
        <v>1</v>
      </c>
      <c r="H61" s="271" t="s">
        <v>962</v>
      </c>
      <c r="I61" s="272" t="s">
        <v>944</v>
      </c>
      <c r="J61" s="271">
        <v>303.8</v>
      </c>
      <c r="K61" s="142"/>
    </row>
    <row r="62" spans="1:11" ht="25.5">
      <c r="A62" s="147">
        <f t="shared" si="0"/>
        <v>61</v>
      </c>
      <c r="B62" s="142" t="s">
        <v>64</v>
      </c>
      <c r="C62" s="143">
        <v>24</v>
      </c>
      <c r="D62" s="143">
        <v>650</v>
      </c>
      <c r="E62" s="143">
        <v>72</v>
      </c>
      <c r="F62" s="143">
        <v>2</v>
      </c>
      <c r="G62" s="143">
        <v>1</v>
      </c>
      <c r="H62" s="271" t="s">
        <v>963</v>
      </c>
      <c r="I62" s="272" t="s">
        <v>964</v>
      </c>
      <c r="J62" s="271">
        <v>401.8</v>
      </c>
      <c r="K62" s="142"/>
    </row>
    <row r="63" spans="1:11">
      <c r="A63" s="147">
        <f t="shared" si="0"/>
        <v>62</v>
      </c>
      <c r="B63" s="142" t="s">
        <v>98</v>
      </c>
      <c r="C63" s="143">
        <v>42</v>
      </c>
      <c r="D63" s="143">
        <v>850</v>
      </c>
      <c r="E63" s="143">
        <v>63</v>
      </c>
      <c r="F63" s="143">
        <v>2</v>
      </c>
      <c r="G63" s="143">
        <v>1</v>
      </c>
      <c r="H63" s="271" t="s">
        <v>965</v>
      </c>
      <c r="I63" s="272" t="s">
        <v>122</v>
      </c>
      <c r="J63" s="271">
        <v>101.9</v>
      </c>
      <c r="K63" s="142"/>
    </row>
    <row r="64" spans="1:11">
      <c r="A64" s="147">
        <f t="shared" si="0"/>
        <v>63</v>
      </c>
      <c r="B64" s="142" t="s">
        <v>52</v>
      </c>
      <c r="C64" s="143">
        <v>25</v>
      </c>
      <c r="D64" s="143">
        <v>850</v>
      </c>
      <c r="E64" s="143">
        <v>54</v>
      </c>
      <c r="F64" s="143">
        <v>1</v>
      </c>
      <c r="G64" s="143">
        <v>1</v>
      </c>
      <c r="H64" s="271" t="s">
        <v>166</v>
      </c>
      <c r="I64" s="272" t="s">
        <v>165</v>
      </c>
      <c r="J64" s="271">
        <v>449</v>
      </c>
      <c r="K64" s="142"/>
    </row>
    <row r="65" spans="1:11">
      <c r="A65" s="147">
        <f t="shared" si="0"/>
        <v>64</v>
      </c>
      <c r="B65" s="142" t="s">
        <v>171</v>
      </c>
      <c r="C65" s="143">
        <v>26</v>
      </c>
      <c r="D65" s="143">
        <v>650</v>
      </c>
      <c r="E65" s="143">
        <v>63</v>
      </c>
      <c r="F65" s="143">
        <v>2</v>
      </c>
      <c r="G65" s="143">
        <v>1</v>
      </c>
      <c r="H65" s="271" t="s">
        <v>960</v>
      </c>
      <c r="I65" s="272" t="s">
        <v>46</v>
      </c>
      <c r="J65" s="271">
        <v>404</v>
      </c>
      <c r="K65" s="142"/>
    </row>
    <row r="66" spans="1:11">
      <c r="A66" s="147">
        <f t="shared" si="0"/>
        <v>65</v>
      </c>
      <c r="B66" s="142" t="s">
        <v>172</v>
      </c>
      <c r="C66" s="143">
        <v>26</v>
      </c>
      <c r="D66" s="143">
        <v>650</v>
      </c>
      <c r="E66" s="143">
        <v>65.5</v>
      </c>
      <c r="F66" s="143">
        <v>2</v>
      </c>
      <c r="G66" s="143">
        <v>1</v>
      </c>
      <c r="H66" s="271" t="s">
        <v>966</v>
      </c>
      <c r="I66" s="272" t="s">
        <v>46</v>
      </c>
      <c r="J66" s="271">
        <v>336</v>
      </c>
      <c r="K66" s="142"/>
    </row>
    <row r="67" spans="1:11">
      <c r="A67" s="147">
        <f t="shared" ref="A67:A130" si="1">ROW()-1</f>
        <v>66</v>
      </c>
      <c r="B67" s="142" t="s">
        <v>187</v>
      </c>
      <c r="C67" s="143">
        <v>26</v>
      </c>
      <c r="D67" s="143">
        <v>650</v>
      </c>
      <c r="E67" s="143">
        <v>65.5</v>
      </c>
      <c r="F67" s="143">
        <v>2</v>
      </c>
      <c r="G67" s="143">
        <v>1</v>
      </c>
      <c r="H67" s="271" t="s">
        <v>966</v>
      </c>
      <c r="I67" s="272" t="s">
        <v>46</v>
      </c>
      <c r="J67" s="271">
        <v>489</v>
      </c>
      <c r="K67" s="142"/>
    </row>
    <row r="68" spans="1:11">
      <c r="A68" s="147">
        <f t="shared" si="1"/>
        <v>67</v>
      </c>
      <c r="B68" s="142" t="s">
        <v>59</v>
      </c>
      <c r="C68" s="143">
        <v>26</v>
      </c>
      <c r="D68" s="143">
        <v>650</v>
      </c>
      <c r="E68" s="143">
        <v>67</v>
      </c>
      <c r="F68" s="143">
        <v>2</v>
      </c>
      <c r="G68" s="143">
        <v>1</v>
      </c>
      <c r="H68" s="271" t="s">
        <v>967</v>
      </c>
      <c r="I68" s="272" t="s">
        <v>92</v>
      </c>
      <c r="J68" s="271">
        <v>333.3</v>
      </c>
      <c r="K68" s="142"/>
    </row>
    <row r="69" spans="1:11">
      <c r="A69" s="147">
        <f t="shared" si="1"/>
        <v>68</v>
      </c>
      <c r="B69" s="142" t="s">
        <v>117</v>
      </c>
      <c r="C69" s="143">
        <v>27</v>
      </c>
      <c r="D69" s="143">
        <v>550</v>
      </c>
      <c r="E69" s="143">
        <v>58</v>
      </c>
      <c r="F69" s="143">
        <v>1</v>
      </c>
      <c r="G69" s="143">
        <v>1</v>
      </c>
      <c r="H69" s="271" t="s">
        <v>933</v>
      </c>
      <c r="I69" s="272" t="s">
        <v>38</v>
      </c>
      <c r="J69" s="271">
        <v>311.2</v>
      </c>
      <c r="K69" s="142"/>
    </row>
    <row r="70" spans="1:11">
      <c r="A70" s="147">
        <f t="shared" si="1"/>
        <v>69</v>
      </c>
      <c r="B70" s="142" t="s">
        <v>256</v>
      </c>
      <c r="C70" s="143">
        <v>49</v>
      </c>
      <c r="D70" s="143">
        <v>550</v>
      </c>
      <c r="E70" s="143">
        <v>65</v>
      </c>
      <c r="F70" s="143">
        <v>1</v>
      </c>
      <c r="G70" s="143">
        <v>1</v>
      </c>
      <c r="H70" s="271" t="s">
        <v>196</v>
      </c>
      <c r="I70" s="272" t="s">
        <v>225</v>
      </c>
      <c r="J70" s="271">
        <v>480</v>
      </c>
      <c r="K70" s="142"/>
    </row>
    <row r="71" spans="1:11">
      <c r="A71" s="147">
        <f t="shared" si="1"/>
        <v>70</v>
      </c>
      <c r="B71" s="142" t="s">
        <v>71</v>
      </c>
      <c r="C71" s="143">
        <v>31</v>
      </c>
      <c r="D71" s="143">
        <v>850</v>
      </c>
      <c r="E71" s="143">
        <v>57</v>
      </c>
      <c r="F71" s="143">
        <v>2</v>
      </c>
      <c r="G71" s="143">
        <v>1</v>
      </c>
      <c r="H71" s="271" t="s">
        <v>166</v>
      </c>
      <c r="I71" s="272" t="s">
        <v>94</v>
      </c>
      <c r="J71" s="271">
        <v>143.80000000000001</v>
      </c>
      <c r="K71" s="142"/>
    </row>
    <row r="72" spans="1:11">
      <c r="A72" s="147">
        <f t="shared" si="1"/>
        <v>71</v>
      </c>
      <c r="B72" s="142" t="s">
        <v>188</v>
      </c>
      <c r="C72" s="143">
        <v>31</v>
      </c>
      <c r="D72" s="143">
        <v>850</v>
      </c>
      <c r="E72" s="143">
        <v>57</v>
      </c>
      <c r="F72" s="143">
        <v>2</v>
      </c>
      <c r="G72" s="143">
        <v>1</v>
      </c>
      <c r="H72" s="271" t="s">
        <v>166</v>
      </c>
      <c r="I72" s="272" t="s">
        <v>944</v>
      </c>
      <c r="J72" s="271">
        <v>143.80000000000001</v>
      </c>
      <c r="K72" s="142"/>
    </row>
    <row r="73" spans="1:11">
      <c r="A73" s="147">
        <f t="shared" si="1"/>
        <v>72</v>
      </c>
      <c r="B73" s="142" t="s">
        <v>49</v>
      </c>
      <c r="C73" s="143">
        <v>31</v>
      </c>
      <c r="D73" s="143">
        <v>850</v>
      </c>
      <c r="E73" s="143">
        <v>57</v>
      </c>
      <c r="F73" s="143">
        <v>2</v>
      </c>
      <c r="G73" s="143">
        <v>1</v>
      </c>
      <c r="H73" s="271" t="s">
        <v>166</v>
      </c>
      <c r="I73" s="272" t="s">
        <v>51</v>
      </c>
      <c r="J73" s="271">
        <v>143.80000000000001</v>
      </c>
      <c r="K73" s="142"/>
    </row>
    <row r="74" spans="1:11">
      <c r="A74" s="147">
        <f t="shared" si="1"/>
        <v>73</v>
      </c>
      <c r="B74" s="142" t="s">
        <v>219</v>
      </c>
      <c r="C74" s="143">
        <v>31</v>
      </c>
      <c r="D74" s="143">
        <v>850</v>
      </c>
      <c r="E74" s="143">
        <v>57</v>
      </c>
      <c r="F74" s="143">
        <v>2</v>
      </c>
      <c r="G74" s="143">
        <v>1</v>
      </c>
      <c r="H74" s="271" t="s">
        <v>166</v>
      </c>
      <c r="I74" s="272" t="s">
        <v>36</v>
      </c>
      <c r="J74" s="271">
        <v>143.80000000000001</v>
      </c>
      <c r="K74" s="142"/>
    </row>
    <row r="75" spans="1:11" ht="25.5">
      <c r="A75" s="147">
        <f t="shared" si="1"/>
        <v>74</v>
      </c>
      <c r="B75" s="142" t="s">
        <v>170</v>
      </c>
      <c r="C75" s="143">
        <v>33</v>
      </c>
      <c r="D75" s="143">
        <v>150</v>
      </c>
      <c r="E75" s="143">
        <v>48</v>
      </c>
      <c r="F75" s="143">
        <v>2</v>
      </c>
      <c r="G75" s="143">
        <v>0.5</v>
      </c>
      <c r="H75" s="271" t="s">
        <v>968</v>
      </c>
      <c r="I75" s="272" t="s">
        <v>969</v>
      </c>
      <c r="J75" s="271">
        <v>41.3</v>
      </c>
      <c r="K75" s="142"/>
    </row>
    <row r="76" spans="1:11">
      <c r="A76" s="147">
        <f t="shared" si="1"/>
        <v>75</v>
      </c>
      <c r="B76" s="142" t="s">
        <v>37</v>
      </c>
      <c r="C76" s="143">
        <v>37</v>
      </c>
      <c r="D76" s="143">
        <v>150</v>
      </c>
      <c r="E76" s="143">
        <v>55</v>
      </c>
      <c r="F76" s="143">
        <v>2</v>
      </c>
      <c r="G76" s="143">
        <v>1</v>
      </c>
      <c r="H76" s="271" t="s">
        <v>970</v>
      </c>
      <c r="I76" s="273" t="s">
        <v>208</v>
      </c>
      <c r="J76" s="273">
        <v>14.1</v>
      </c>
      <c r="K76" s="142"/>
    </row>
    <row r="77" spans="1:11">
      <c r="A77" s="147">
        <f t="shared" si="1"/>
        <v>76</v>
      </c>
      <c r="B77" s="142" t="s">
        <v>61</v>
      </c>
      <c r="C77" s="143">
        <v>48</v>
      </c>
      <c r="D77" s="143">
        <v>450</v>
      </c>
      <c r="E77" s="143">
        <v>57.2</v>
      </c>
      <c r="F77" s="143">
        <v>2</v>
      </c>
      <c r="G77" s="143">
        <v>1</v>
      </c>
      <c r="H77" s="271" t="s">
        <v>967</v>
      </c>
      <c r="I77" s="271" t="s">
        <v>92</v>
      </c>
      <c r="J77" s="271">
        <v>137</v>
      </c>
      <c r="K77" s="142"/>
    </row>
    <row r="78" spans="1:11">
      <c r="A78" s="147">
        <f t="shared" si="1"/>
        <v>77</v>
      </c>
      <c r="E78" s="143"/>
      <c r="F78" s="143"/>
      <c r="G78" s="143"/>
      <c r="H78" s="271"/>
      <c r="I78" s="271"/>
      <c r="J78" s="271"/>
      <c r="K78" s="142"/>
    </row>
    <row r="79" spans="1:11">
      <c r="A79" s="147">
        <f t="shared" si="1"/>
        <v>78</v>
      </c>
      <c r="E79" s="143"/>
      <c r="F79" s="143"/>
      <c r="G79" s="143"/>
      <c r="H79" s="271"/>
      <c r="I79" s="271"/>
      <c r="J79" s="271"/>
      <c r="K79" s="142"/>
    </row>
    <row r="80" spans="1:11">
      <c r="A80" s="147">
        <f t="shared" si="1"/>
        <v>79</v>
      </c>
      <c r="E80" s="143"/>
      <c r="F80" s="143"/>
      <c r="G80" s="143"/>
      <c r="H80" s="271"/>
      <c r="I80" s="271"/>
      <c r="J80" s="271"/>
      <c r="K80" s="142"/>
    </row>
    <row r="81" spans="1:11">
      <c r="A81" s="147">
        <f t="shared" si="1"/>
        <v>80</v>
      </c>
      <c r="E81" s="143"/>
      <c r="F81" s="143"/>
      <c r="G81" s="143"/>
      <c r="H81" s="271"/>
      <c r="I81" s="271"/>
      <c r="J81" s="271"/>
      <c r="K81" s="142"/>
    </row>
    <row r="82" spans="1:11">
      <c r="A82" s="147">
        <f t="shared" si="1"/>
        <v>81</v>
      </c>
      <c r="E82" s="143"/>
      <c r="F82" s="143"/>
      <c r="G82" s="143"/>
      <c r="H82" s="271"/>
      <c r="I82" s="271"/>
      <c r="J82" s="271"/>
      <c r="K82" s="142"/>
    </row>
    <row r="83" spans="1:11">
      <c r="A83" s="147">
        <f t="shared" si="1"/>
        <v>82</v>
      </c>
      <c r="E83" s="143"/>
      <c r="F83" s="143"/>
      <c r="G83" s="143"/>
      <c r="H83" s="271"/>
      <c r="I83" s="271"/>
      <c r="J83" s="271"/>
      <c r="K83" s="142"/>
    </row>
    <row r="84" spans="1:11">
      <c r="A84" s="147">
        <f t="shared" si="1"/>
        <v>83</v>
      </c>
      <c r="E84" s="143"/>
      <c r="F84" s="143"/>
      <c r="G84" s="143"/>
      <c r="H84" s="271"/>
      <c r="I84" s="271"/>
      <c r="J84" s="271"/>
      <c r="K84" s="142"/>
    </row>
    <row r="85" spans="1:11">
      <c r="A85" s="147">
        <f t="shared" si="1"/>
        <v>84</v>
      </c>
      <c r="E85" s="143"/>
      <c r="F85" s="143"/>
      <c r="G85" s="143"/>
      <c r="H85" s="271"/>
      <c r="I85" s="271"/>
      <c r="J85" s="271"/>
      <c r="K85" s="142"/>
    </row>
    <row r="86" spans="1:11">
      <c r="A86" s="147">
        <f t="shared" si="1"/>
        <v>85</v>
      </c>
      <c r="E86" s="143"/>
      <c r="F86" s="143"/>
      <c r="G86" s="143"/>
      <c r="H86" s="271"/>
      <c r="I86" s="271"/>
      <c r="J86" s="271"/>
      <c r="K86" s="142"/>
    </row>
    <row r="87" spans="1:11">
      <c r="A87" s="147">
        <f t="shared" si="1"/>
        <v>86</v>
      </c>
      <c r="E87" s="143"/>
      <c r="F87" s="143"/>
      <c r="G87" s="143"/>
      <c r="H87" s="271"/>
      <c r="I87" s="271"/>
      <c r="J87" s="271"/>
      <c r="K87" s="142"/>
    </row>
    <row r="88" spans="1:11">
      <c r="A88" s="147">
        <f t="shared" si="1"/>
        <v>87</v>
      </c>
      <c r="E88" s="143"/>
      <c r="F88" s="143"/>
      <c r="G88" s="143"/>
      <c r="H88" s="271"/>
      <c r="I88" s="271"/>
      <c r="J88" s="271"/>
      <c r="K88" s="142"/>
    </row>
    <row r="89" spans="1:11">
      <c r="A89" s="147">
        <f t="shared" si="1"/>
        <v>88</v>
      </c>
      <c r="E89" s="143"/>
      <c r="F89" s="143"/>
      <c r="G89" s="143"/>
      <c r="H89" s="271"/>
      <c r="I89" s="271"/>
      <c r="J89" s="271"/>
      <c r="K89" s="142"/>
    </row>
    <row r="90" spans="1:11">
      <c r="A90" s="147">
        <f t="shared" si="1"/>
        <v>89</v>
      </c>
      <c r="E90" s="143"/>
      <c r="F90" s="143"/>
      <c r="G90" s="143"/>
      <c r="H90" s="271"/>
      <c r="I90" s="271"/>
      <c r="J90" s="271"/>
      <c r="K90" s="142"/>
    </row>
    <row r="91" spans="1:11">
      <c r="A91" s="147">
        <f t="shared" si="1"/>
        <v>90</v>
      </c>
      <c r="E91" s="143"/>
      <c r="F91" s="143"/>
      <c r="G91" s="143"/>
      <c r="H91" s="271"/>
      <c r="I91" s="271"/>
      <c r="J91" s="271"/>
      <c r="K91" s="142"/>
    </row>
    <row r="92" spans="1:11">
      <c r="A92" s="147">
        <f t="shared" si="1"/>
        <v>91</v>
      </c>
      <c r="E92" s="143"/>
      <c r="F92" s="143"/>
      <c r="G92" s="143"/>
      <c r="H92" s="271"/>
      <c r="I92" s="271"/>
      <c r="J92" s="271"/>
      <c r="K92" s="142"/>
    </row>
    <row r="93" spans="1:11">
      <c r="A93" s="147">
        <f t="shared" si="1"/>
        <v>92</v>
      </c>
      <c r="E93" s="143"/>
      <c r="F93" s="143"/>
      <c r="G93" s="143"/>
      <c r="H93" s="271"/>
      <c r="I93" s="271"/>
      <c r="J93" s="271"/>
      <c r="K93" s="142"/>
    </row>
    <row r="94" spans="1:11">
      <c r="A94" s="147">
        <f t="shared" si="1"/>
        <v>93</v>
      </c>
      <c r="E94" s="143"/>
      <c r="F94" s="143"/>
      <c r="G94" s="143"/>
      <c r="H94" s="271"/>
      <c r="I94" s="271"/>
      <c r="J94" s="271"/>
      <c r="K94" s="142"/>
    </row>
    <row r="95" spans="1:11">
      <c r="A95" s="147">
        <f t="shared" si="1"/>
        <v>94</v>
      </c>
      <c r="E95" s="143"/>
      <c r="F95" s="143"/>
      <c r="G95" s="143"/>
      <c r="H95" s="271"/>
      <c r="I95" s="271"/>
      <c r="J95" s="271"/>
      <c r="K95" s="142"/>
    </row>
    <row r="96" spans="1:11">
      <c r="A96" s="147">
        <f t="shared" si="1"/>
        <v>95</v>
      </c>
      <c r="E96" s="143"/>
      <c r="F96" s="143"/>
      <c r="G96" s="143"/>
      <c r="H96" s="271"/>
      <c r="I96" s="271"/>
      <c r="J96" s="271"/>
      <c r="K96" s="142"/>
    </row>
    <row r="97" spans="1:11">
      <c r="A97" s="147">
        <f t="shared" si="1"/>
        <v>96</v>
      </c>
      <c r="E97" s="143"/>
      <c r="F97" s="143"/>
      <c r="G97" s="143"/>
      <c r="H97" s="271"/>
      <c r="I97" s="271"/>
      <c r="J97" s="271"/>
      <c r="K97" s="142"/>
    </row>
    <row r="98" spans="1:11">
      <c r="A98" s="147">
        <f t="shared" si="1"/>
        <v>97</v>
      </c>
      <c r="E98" s="143"/>
      <c r="F98" s="143"/>
      <c r="G98" s="143"/>
      <c r="H98" s="271"/>
      <c r="I98" s="271"/>
      <c r="J98" s="271"/>
      <c r="K98" s="142"/>
    </row>
    <row r="99" spans="1:11">
      <c r="A99" s="147">
        <f t="shared" si="1"/>
        <v>98</v>
      </c>
      <c r="E99" s="143"/>
      <c r="F99" s="143"/>
      <c r="G99" s="143"/>
      <c r="H99" s="271"/>
      <c r="I99" s="271"/>
      <c r="J99" s="271"/>
      <c r="K99" s="142"/>
    </row>
    <row r="100" spans="1:11">
      <c r="A100" s="147">
        <f t="shared" si="1"/>
        <v>99</v>
      </c>
      <c r="E100" s="143"/>
      <c r="F100" s="143"/>
      <c r="G100" s="143"/>
      <c r="H100" s="271"/>
      <c r="I100" s="271"/>
      <c r="J100" s="271"/>
      <c r="K100" s="142"/>
    </row>
    <row r="101" spans="1:11">
      <c r="A101" s="147">
        <f t="shared" si="1"/>
        <v>100</v>
      </c>
      <c r="E101" s="143"/>
      <c r="F101" s="143"/>
      <c r="G101" s="143"/>
      <c r="H101" s="271"/>
      <c r="I101" s="271"/>
      <c r="J101" s="271"/>
      <c r="K101" s="142"/>
    </row>
    <row r="102" spans="1:11">
      <c r="A102" s="147">
        <f t="shared" si="1"/>
        <v>101</v>
      </c>
      <c r="E102" s="143"/>
      <c r="F102" s="143"/>
      <c r="G102" s="143"/>
      <c r="H102" s="271"/>
      <c r="I102" s="271"/>
      <c r="J102" s="271"/>
      <c r="K102" s="142"/>
    </row>
    <row r="103" spans="1:11">
      <c r="A103" s="147">
        <f t="shared" si="1"/>
        <v>102</v>
      </c>
      <c r="E103" s="143"/>
      <c r="F103" s="143"/>
      <c r="G103" s="143"/>
      <c r="H103" s="271"/>
      <c r="I103" s="271"/>
      <c r="J103" s="271"/>
      <c r="K103" s="142"/>
    </row>
    <row r="104" spans="1:11">
      <c r="A104" s="147">
        <f t="shared" si="1"/>
        <v>103</v>
      </c>
      <c r="E104" s="143"/>
      <c r="F104" s="143"/>
      <c r="G104" s="143"/>
      <c r="H104" s="271"/>
      <c r="I104" s="271"/>
      <c r="J104" s="271"/>
      <c r="K104" s="142"/>
    </row>
    <row r="105" spans="1:11">
      <c r="A105" s="147">
        <f t="shared" si="1"/>
        <v>104</v>
      </c>
      <c r="E105" s="143"/>
      <c r="F105" s="143"/>
      <c r="G105" s="143"/>
      <c r="H105" s="271"/>
      <c r="I105" s="271"/>
      <c r="J105" s="271"/>
      <c r="K105" s="142"/>
    </row>
    <row r="106" spans="1:11">
      <c r="A106" s="147">
        <f t="shared" si="1"/>
        <v>105</v>
      </c>
      <c r="E106" s="143"/>
      <c r="F106" s="143"/>
      <c r="G106" s="143"/>
      <c r="H106" s="271"/>
      <c r="I106" s="271"/>
      <c r="J106" s="271"/>
      <c r="K106" s="142"/>
    </row>
    <row r="107" spans="1:11">
      <c r="A107" s="147">
        <f t="shared" si="1"/>
        <v>106</v>
      </c>
      <c r="E107" s="143"/>
      <c r="F107" s="143"/>
      <c r="G107" s="143"/>
      <c r="H107" s="271"/>
      <c r="I107" s="271"/>
      <c r="J107" s="271"/>
      <c r="K107" s="142"/>
    </row>
    <row r="108" spans="1:11">
      <c r="A108" s="147">
        <f t="shared" si="1"/>
        <v>107</v>
      </c>
      <c r="E108" s="143"/>
      <c r="F108" s="143"/>
      <c r="G108" s="143"/>
      <c r="H108" s="271"/>
      <c r="I108" s="271"/>
      <c r="J108" s="271"/>
      <c r="K108" s="142"/>
    </row>
    <row r="109" spans="1:11">
      <c r="A109" s="147">
        <f t="shared" si="1"/>
        <v>108</v>
      </c>
      <c r="E109" s="143"/>
      <c r="F109" s="143"/>
      <c r="G109" s="143"/>
      <c r="H109" s="271"/>
      <c r="I109" s="271"/>
      <c r="J109" s="271"/>
      <c r="K109" s="142"/>
    </row>
    <row r="110" spans="1:11">
      <c r="A110" s="147">
        <f t="shared" si="1"/>
        <v>109</v>
      </c>
      <c r="E110" s="143"/>
      <c r="F110" s="143"/>
      <c r="G110" s="143"/>
      <c r="H110" s="271"/>
      <c r="I110" s="271"/>
      <c r="J110" s="271"/>
      <c r="K110" s="142"/>
    </row>
    <row r="111" spans="1:11">
      <c r="A111" s="147">
        <f t="shared" si="1"/>
        <v>110</v>
      </c>
      <c r="E111" s="143"/>
      <c r="F111" s="143"/>
      <c r="G111" s="143"/>
      <c r="H111" s="271"/>
      <c r="I111" s="271"/>
      <c r="J111" s="271"/>
      <c r="K111" s="142"/>
    </row>
    <row r="112" spans="1:11">
      <c r="A112" s="147">
        <f t="shared" si="1"/>
        <v>111</v>
      </c>
      <c r="E112" s="143"/>
      <c r="F112" s="143"/>
      <c r="G112" s="143"/>
      <c r="H112" s="271"/>
      <c r="I112" s="271"/>
      <c r="J112" s="271"/>
      <c r="K112" s="142"/>
    </row>
    <row r="113" spans="1:11">
      <c r="A113" s="147">
        <f t="shared" si="1"/>
        <v>112</v>
      </c>
      <c r="E113" s="143"/>
      <c r="F113" s="143"/>
      <c r="G113" s="143"/>
      <c r="H113" s="271"/>
      <c r="I113" s="271"/>
      <c r="J113" s="271"/>
      <c r="K113" s="142"/>
    </row>
    <row r="114" spans="1:11">
      <c r="A114" s="147">
        <f t="shared" si="1"/>
        <v>113</v>
      </c>
      <c r="E114" s="143"/>
      <c r="F114" s="143"/>
      <c r="G114" s="143"/>
      <c r="H114" s="271"/>
      <c r="I114" s="271"/>
      <c r="J114" s="271"/>
      <c r="K114" s="142"/>
    </row>
    <row r="115" spans="1:11">
      <c r="A115" s="147">
        <f t="shared" si="1"/>
        <v>114</v>
      </c>
      <c r="E115" s="143"/>
      <c r="F115" s="143"/>
      <c r="G115" s="143"/>
      <c r="H115" s="271"/>
      <c r="I115" s="271"/>
      <c r="J115" s="271"/>
      <c r="K115" s="142"/>
    </row>
    <row r="116" spans="1:11">
      <c r="A116" s="147">
        <f t="shared" si="1"/>
        <v>115</v>
      </c>
      <c r="E116" s="143"/>
      <c r="F116" s="143"/>
      <c r="G116" s="143"/>
      <c r="H116" s="271"/>
      <c r="I116" s="271"/>
      <c r="J116" s="271"/>
      <c r="K116" s="142"/>
    </row>
    <row r="117" spans="1:11">
      <c r="A117" s="147">
        <f t="shared" si="1"/>
        <v>116</v>
      </c>
      <c r="E117" s="143"/>
      <c r="F117" s="143"/>
      <c r="G117" s="143"/>
      <c r="H117" s="271"/>
      <c r="I117" s="271"/>
      <c r="J117" s="271"/>
      <c r="K117" s="142"/>
    </row>
    <row r="118" spans="1:11">
      <c r="A118" s="147">
        <f t="shared" si="1"/>
        <v>117</v>
      </c>
      <c r="E118" s="143"/>
      <c r="F118" s="143"/>
      <c r="G118" s="143"/>
      <c r="H118" s="271"/>
      <c r="I118" s="271"/>
      <c r="J118" s="271"/>
      <c r="K118" s="142"/>
    </row>
    <row r="119" spans="1:11">
      <c r="A119" s="147">
        <f t="shared" si="1"/>
        <v>118</v>
      </c>
      <c r="E119" s="143"/>
      <c r="F119" s="143"/>
      <c r="G119" s="143"/>
      <c r="H119" s="271"/>
      <c r="I119" s="271"/>
      <c r="J119" s="271"/>
      <c r="K119" s="142"/>
    </row>
    <row r="120" spans="1:11">
      <c r="A120" s="147">
        <f t="shared" si="1"/>
        <v>119</v>
      </c>
      <c r="E120" s="143"/>
      <c r="F120" s="143"/>
      <c r="G120" s="143"/>
      <c r="H120" s="271"/>
      <c r="I120" s="271"/>
      <c r="J120" s="271"/>
      <c r="K120" s="142"/>
    </row>
    <row r="121" spans="1:11">
      <c r="A121" s="147">
        <f t="shared" si="1"/>
        <v>120</v>
      </c>
      <c r="E121" s="143"/>
      <c r="F121" s="143"/>
      <c r="G121" s="143"/>
      <c r="H121" s="271"/>
      <c r="I121" s="271"/>
      <c r="J121" s="271"/>
      <c r="K121" s="142"/>
    </row>
    <row r="122" spans="1:11">
      <c r="A122" s="147">
        <f t="shared" si="1"/>
        <v>121</v>
      </c>
      <c r="E122" s="143"/>
      <c r="F122" s="143"/>
      <c r="G122" s="143"/>
      <c r="H122" s="271"/>
      <c r="I122" s="271"/>
      <c r="J122" s="271"/>
      <c r="K122" s="142"/>
    </row>
    <row r="123" spans="1:11">
      <c r="A123" s="147">
        <f t="shared" si="1"/>
        <v>122</v>
      </c>
      <c r="E123" s="143"/>
      <c r="F123" s="143"/>
      <c r="G123" s="143"/>
      <c r="H123" s="271"/>
      <c r="I123" s="271"/>
      <c r="J123" s="271"/>
      <c r="K123" s="142"/>
    </row>
    <row r="124" spans="1:11">
      <c r="A124" s="147">
        <f t="shared" si="1"/>
        <v>123</v>
      </c>
      <c r="E124" s="143"/>
      <c r="F124" s="143"/>
      <c r="G124" s="143"/>
      <c r="H124" s="271"/>
      <c r="I124" s="271"/>
      <c r="J124" s="271"/>
      <c r="K124" s="142"/>
    </row>
    <row r="125" spans="1:11">
      <c r="A125" s="147">
        <f t="shared" si="1"/>
        <v>124</v>
      </c>
      <c r="E125" s="143"/>
      <c r="F125" s="143"/>
      <c r="G125" s="143"/>
      <c r="H125" s="271"/>
      <c r="I125" s="271"/>
      <c r="J125" s="271"/>
      <c r="K125" s="142"/>
    </row>
    <row r="126" spans="1:11">
      <c r="A126" s="147">
        <f t="shared" si="1"/>
        <v>125</v>
      </c>
      <c r="E126" s="143"/>
      <c r="F126" s="143"/>
      <c r="G126" s="143"/>
      <c r="H126" s="271"/>
      <c r="I126" s="271"/>
      <c r="J126" s="271"/>
      <c r="K126" s="142"/>
    </row>
    <row r="127" spans="1:11">
      <c r="A127" s="147">
        <f t="shared" si="1"/>
        <v>126</v>
      </c>
      <c r="E127" s="143"/>
      <c r="F127" s="143"/>
      <c r="G127" s="143"/>
      <c r="H127" s="271"/>
      <c r="I127" s="271"/>
      <c r="J127" s="271"/>
      <c r="K127" s="142"/>
    </row>
    <row r="128" spans="1:11">
      <c r="A128" s="147">
        <f t="shared" si="1"/>
        <v>127</v>
      </c>
      <c r="E128" s="143"/>
      <c r="F128" s="143"/>
      <c r="G128" s="143"/>
      <c r="H128" s="271"/>
      <c r="I128" s="271"/>
      <c r="J128" s="271"/>
      <c r="K128" s="142"/>
    </row>
    <row r="129" spans="1:11">
      <c r="A129" s="147">
        <f t="shared" si="1"/>
        <v>128</v>
      </c>
      <c r="E129" s="143"/>
      <c r="F129" s="143"/>
      <c r="G129" s="143"/>
      <c r="H129" s="271"/>
      <c r="I129" s="271"/>
      <c r="J129" s="271"/>
      <c r="K129" s="142"/>
    </row>
    <row r="130" spans="1:11">
      <c r="A130" s="147">
        <f t="shared" si="1"/>
        <v>129</v>
      </c>
      <c r="E130" s="143"/>
      <c r="F130" s="143"/>
      <c r="G130" s="143"/>
      <c r="H130" s="271"/>
      <c r="I130" s="271"/>
      <c r="J130" s="271"/>
      <c r="K130" s="142"/>
    </row>
    <row r="131" spans="1:11">
      <c r="A131" s="147">
        <f t="shared" ref="A131:A194" si="2">ROW()-1</f>
        <v>130</v>
      </c>
      <c r="E131" s="143"/>
      <c r="F131" s="143"/>
      <c r="G131" s="143"/>
      <c r="H131" s="271"/>
      <c r="I131" s="271"/>
      <c r="J131" s="271"/>
      <c r="K131" s="142"/>
    </row>
    <row r="132" spans="1:11">
      <c r="A132" s="147">
        <f t="shared" si="2"/>
        <v>131</v>
      </c>
      <c r="E132" s="143"/>
      <c r="F132" s="143"/>
      <c r="G132" s="143"/>
      <c r="H132" s="271"/>
      <c r="I132" s="271"/>
      <c r="J132" s="271"/>
      <c r="K132" s="142"/>
    </row>
    <row r="133" spans="1:11">
      <c r="A133" s="147">
        <f t="shared" si="2"/>
        <v>132</v>
      </c>
      <c r="E133" s="143"/>
      <c r="F133" s="143"/>
      <c r="G133" s="143"/>
      <c r="H133" s="271"/>
      <c r="I133" s="271"/>
      <c r="J133" s="271"/>
      <c r="K133" s="142"/>
    </row>
    <row r="134" spans="1:11">
      <c r="A134" s="147">
        <f t="shared" si="2"/>
        <v>133</v>
      </c>
      <c r="E134" s="143"/>
      <c r="F134" s="143"/>
      <c r="G134" s="143"/>
      <c r="H134" s="271"/>
      <c r="I134" s="271"/>
      <c r="J134" s="271"/>
      <c r="K134" s="142"/>
    </row>
    <row r="135" spans="1:11">
      <c r="A135" s="147">
        <f t="shared" si="2"/>
        <v>134</v>
      </c>
      <c r="E135" s="143"/>
      <c r="F135" s="143"/>
      <c r="G135" s="143"/>
      <c r="H135" s="271"/>
      <c r="I135" s="271"/>
      <c r="J135" s="271"/>
      <c r="K135" s="142"/>
    </row>
    <row r="136" spans="1:11">
      <c r="A136" s="147">
        <f t="shared" si="2"/>
        <v>135</v>
      </c>
      <c r="E136" s="143"/>
      <c r="F136" s="143"/>
      <c r="G136" s="143"/>
      <c r="H136" s="271"/>
      <c r="I136" s="271"/>
      <c r="J136" s="271"/>
      <c r="K136" s="142"/>
    </row>
    <row r="137" spans="1:11">
      <c r="A137" s="147">
        <f t="shared" si="2"/>
        <v>136</v>
      </c>
      <c r="E137" s="143"/>
      <c r="F137" s="143"/>
      <c r="G137" s="143"/>
      <c r="H137" s="271"/>
      <c r="I137" s="271"/>
      <c r="J137" s="271"/>
      <c r="K137" s="142"/>
    </row>
    <row r="138" spans="1:11">
      <c r="A138" s="147">
        <f t="shared" si="2"/>
        <v>137</v>
      </c>
      <c r="E138" s="143"/>
      <c r="F138" s="143"/>
      <c r="G138" s="143"/>
      <c r="H138" s="271"/>
      <c r="I138" s="271"/>
      <c r="J138" s="271"/>
      <c r="K138" s="142"/>
    </row>
    <row r="139" spans="1:11">
      <c r="A139" s="147">
        <f t="shared" si="2"/>
        <v>138</v>
      </c>
      <c r="E139" s="143"/>
      <c r="F139" s="143"/>
      <c r="G139" s="143"/>
      <c r="H139" s="271"/>
      <c r="I139" s="271"/>
      <c r="J139" s="271"/>
      <c r="K139" s="142"/>
    </row>
    <row r="140" spans="1:11">
      <c r="A140" s="147">
        <f t="shared" si="2"/>
        <v>139</v>
      </c>
      <c r="E140" s="143"/>
      <c r="F140" s="143"/>
      <c r="G140" s="143"/>
      <c r="H140" s="271"/>
      <c r="I140" s="271"/>
      <c r="J140" s="271"/>
      <c r="K140" s="142"/>
    </row>
    <row r="141" spans="1:11">
      <c r="A141" s="147">
        <f t="shared" si="2"/>
        <v>140</v>
      </c>
      <c r="E141" s="143"/>
      <c r="F141" s="143"/>
      <c r="G141" s="143"/>
      <c r="H141" s="271"/>
      <c r="I141" s="271"/>
      <c r="J141" s="271"/>
      <c r="K141" s="142"/>
    </row>
    <row r="142" spans="1:11">
      <c r="A142" s="147">
        <f t="shared" si="2"/>
        <v>141</v>
      </c>
      <c r="E142" s="143"/>
      <c r="F142" s="143"/>
      <c r="G142" s="143"/>
      <c r="H142" s="271"/>
      <c r="I142" s="271"/>
      <c r="J142" s="271"/>
      <c r="K142" s="142"/>
    </row>
    <row r="143" spans="1:11">
      <c r="A143" s="147">
        <f t="shared" si="2"/>
        <v>142</v>
      </c>
      <c r="E143" s="143"/>
      <c r="F143" s="143"/>
      <c r="G143" s="143"/>
      <c r="H143" s="271"/>
      <c r="I143" s="271"/>
      <c r="J143" s="271"/>
      <c r="K143" s="142"/>
    </row>
    <row r="144" spans="1:11">
      <c r="A144" s="147">
        <f t="shared" si="2"/>
        <v>143</v>
      </c>
      <c r="E144" s="143"/>
      <c r="F144" s="143"/>
      <c r="G144" s="143"/>
      <c r="H144" s="271"/>
      <c r="I144" s="271"/>
      <c r="J144" s="271"/>
      <c r="K144" s="142"/>
    </row>
    <row r="145" spans="1:11">
      <c r="A145" s="147">
        <f t="shared" si="2"/>
        <v>144</v>
      </c>
      <c r="E145" s="143"/>
      <c r="F145" s="143"/>
      <c r="G145" s="143"/>
      <c r="H145" s="271"/>
      <c r="I145" s="271"/>
      <c r="J145" s="271"/>
      <c r="K145" s="142"/>
    </row>
    <row r="146" spans="1:11">
      <c r="A146" s="147">
        <f t="shared" si="2"/>
        <v>145</v>
      </c>
      <c r="E146" s="143"/>
      <c r="F146" s="143"/>
      <c r="G146" s="143"/>
      <c r="H146" s="271"/>
      <c r="I146" s="271"/>
      <c r="J146" s="271"/>
      <c r="K146" s="142"/>
    </row>
    <row r="147" spans="1:11">
      <c r="A147" s="147">
        <f t="shared" si="2"/>
        <v>146</v>
      </c>
      <c r="E147" s="143"/>
      <c r="F147" s="143"/>
      <c r="G147" s="143"/>
      <c r="H147" s="271"/>
      <c r="I147" s="271"/>
      <c r="J147" s="271"/>
      <c r="K147" s="142"/>
    </row>
    <row r="148" spans="1:11">
      <c r="A148" s="147">
        <f t="shared" si="2"/>
        <v>147</v>
      </c>
      <c r="E148" s="143"/>
      <c r="F148" s="143"/>
      <c r="G148" s="143"/>
      <c r="H148" s="271"/>
      <c r="I148" s="271"/>
      <c r="J148" s="271"/>
      <c r="K148" s="142"/>
    </row>
    <row r="149" spans="1:11">
      <c r="A149" s="147">
        <f t="shared" si="2"/>
        <v>148</v>
      </c>
      <c r="E149" s="143"/>
      <c r="F149" s="143"/>
      <c r="G149" s="143"/>
      <c r="H149" s="271"/>
      <c r="I149" s="271"/>
      <c r="J149" s="271"/>
      <c r="K149" s="142"/>
    </row>
    <row r="150" spans="1:11">
      <c r="A150" s="147">
        <f t="shared" si="2"/>
        <v>149</v>
      </c>
      <c r="E150" s="143"/>
      <c r="F150" s="143"/>
      <c r="G150" s="143"/>
      <c r="H150" s="271"/>
      <c r="I150" s="271"/>
      <c r="J150" s="271"/>
      <c r="K150" s="142"/>
    </row>
    <row r="151" spans="1:11">
      <c r="A151" s="147">
        <f t="shared" si="2"/>
        <v>150</v>
      </c>
      <c r="E151" s="143"/>
      <c r="F151" s="143"/>
      <c r="G151" s="143"/>
      <c r="H151" s="271"/>
      <c r="I151" s="271"/>
      <c r="J151" s="271"/>
      <c r="K151" s="142"/>
    </row>
    <row r="152" spans="1:11">
      <c r="A152" s="147">
        <f t="shared" si="2"/>
        <v>151</v>
      </c>
      <c r="E152" s="143"/>
      <c r="F152" s="143"/>
      <c r="G152" s="143"/>
      <c r="H152" s="271"/>
      <c r="I152" s="271"/>
      <c r="J152" s="271"/>
      <c r="K152" s="142"/>
    </row>
    <row r="153" spans="1:11">
      <c r="A153" s="147">
        <f t="shared" si="2"/>
        <v>152</v>
      </c>
      <c r="E153" s="143"/>
      <c r="F153" s="143"/>
      <c r="G153" s="143"/>
      <c r="H153" s="271"/>
      <c r="I153" s="271"/>
      <c r="J153" s="271"/>
      <c r="K153" s="142"/>
    </row>
    <row r="154" spans="1:11">
      <c r="A154" s="147">
        <f t="shared" si="2"/>
        <v>153</v>
      </c>
      <c r="E154" s="143"/>
      <c r="F154" s="143"/>
      <c r="G154" s="143"/>
      <c r="H154" s="271"/>
      <c r="I154" s="271"/>
      <c r="J154" s="271"/>
      <c r="K154" s="142"/>
    </row>
    <row r="155" spans="1:11">
      <c r="A155" s="147">
        <f t="shared" si="2"/>
        <v>154</v>
      </c>
      <c r="E155" s="143"/>
      <c r="F155" s="143"/>
      <c r="G155" s="143"/>
      <c r="H155" s="271"/>
      <c r="I155" s="271"/>
      <c r="J155" s="271"/>
      <c r="K155" s="142"/>
    </row>
    <row r="156" spans="1:11">
      <c r="A156" s="147">
        <f t="shared" si="2"/>
        <v>155</v>
      </c>
      <c r="E156" s="143"/>
      <c r="F156" s="143"/>
      <c r="G156" s="143"/>
      <c r="H156" s="271"/>
      <c r="I156" s="271"/>
      <c r="J156" s="271"/>
      <c r="K156" s="142"/>
    </row>
    <row r="157" spans="1:11">
      <c r="A157" s="147">
        <f t="shared" si="2"/>
        <v>156</v>
      </c>
      <c r="E157" s="143"/>
      <c r="F157" s="143"/>
      <c r="G157" s="143"/>
      <c r="H157" s="271"/>
      <c r="I157" s="271"/>
      <c r="J157" s="271"/>
      <c r="K157" s="142"/>
    </row>
    <row r="158" spans="1:11">
      <c r="A158" s="147">
        <f t="shared" si="2"/>
        <v>157</v>
      </c>
      <c r="E158" s="143"/>
      <c r="F158" s="143"/>
      <c r="G158" s="143"/>
      <c r="H158" s="271"/>
      <c r="I158" s="271"/>
      <c r="J158" s="271"/>
      <c r="K158" s="142"/>
    </row>
    <row r="159" spans="1:11">
      <c r="A159" s="147">
        <f t="shared" si="2"/>
        <v>158</v>
      </c>
      <c r="E159" s="143"/>
      <c r="F159" s="143"/>
      <c r="G159" s="143"/>
      <c r="H159" s="271"/>
      <c r="I159" s="271"/>
      <c r="J159" s="271"/>
      <c r="K159" s="142"/>
    </row>
    <row r="160" spans="1:11">
      <c r="A160" s="147">
        <f t="shared" si="2"/>
        <v>159</v>
      </c>
      <c r="E160" s="143"/>
      <c r="F160" s="143"/>
      <c r="G160" s="143"/>
      <c r="H160" s="271"/>
      <c r="I160" s="271"/>
      <c r="J160" s="271"/>
      <c r="K160" s="142"/>
    </row>
    <row r="161" spans="1:11">
      <c r="A161" s="147">
        <f t="shared" si="2"/>
        <v>160</v>
      </c>
      <c r="E161" s="143"/>
      <c r="F161" s="143"/>
      <c r="G161" s="143"/>
      <c r="H161" s="271"/>
      <c r="I161" s="271"/>
      <c r="J161" s="271"/>
      <c r="K161" s="142"/>
    </row>
    <row r="162" spans="1:11">
      <c r="A162" s="147">
        <f t="shared" si="2"/>
        <v>161</v>
      </c>
      <c r="E162" s="143"/>
      <c r="F162" s="143"/>
      <c r="G162" s="143"/>
      <c r="H162" s="271"/>
      <c r="I162" s="271"/>
      <c r="J162" s="271"/>
      <c r="K162" s="142"/>
    </row>
    <row r="163" spans="1:11">
      <c r="A163" s="147">
        <f t="shared" si="2"/>
        <v>162</v>
      </c>
      <c r="E163" s="143"/>
      <c r="F163" s="143"/>
      <c r="G163" s="143"/>
      <c r="H163" s="271"/>
      <c r="I163" s="271"/>
      <c r="J163" s="271"/>
      <c r="K163" s="142"/>
    </row>
    <row r="164" spans="1:11">
      <c r="A164" s="147">
        <f t="shared" si="2"/>
        <v>163</v>
      </c>
      <c r="E164" s="143"/>
      <c r="F164" s="143"/>
      <c r="G164" s="143"/>
      <c r="H164" s="271"/>
      <c r="I164" s="271"/>
      <c r="J164" s="271"/>
      <c r="K164" s="142"/>
    </row>
    <row r="165" spans="1:11">
      <c r="A165" s="147">
        <f t="shared" si="2"/>
        <v>164</v>
      </c>
      <c r="E165" s="143"/>
      <c r="F165" s="143"/>
      <c r="G165" s="143"/>
      <c r="H165" s="271"/>
      <c r="I165" s="271"/>
      <c r="J165" s="271"/>
      <c r="K165" s="142"/>
    </row>
    <row r="166" spans="1:11">
      <c r="A166" s="147">
        <f t="shared" si="2"/>
        <v>165</v>
      </c>
      <c r="E166" s="143"/>
      <c r="F166" s="143"/>
      <c r="G166" s="143"/>
      <c r="H166" s="271"/>
      <c r="I166" s="271"/>
      <c r="J166" s="271"/>
      <c r="K166" s="142"/>
    </row>
    <row r="167" spans="1:11">
      <c r="A167" s="147">
        <f t="shared" si="2"/>
        <v>166</v>
      </c>
      <c r="E167" s="143"/>
      <c r="F167" s="143"/>
      <c r="G167" s="143"/>
      <c r="H167" s="271"/>
      <c r="I167" s="271"/>
      <c r="J167" s="271"/>
      <c r="K167" s="142"/>
    </row>
    <row r="168" spans="1:11">
      <c r="A168" s="147">
        <f t="shared" si="2"/>
        <v>167</v>
      </c>
      <c r="E168" s="143"/>
      <c r="F168" s="143"/>
      <c r="G168" s="143"/>
      <c r="H168" s="271"/>
      <c r="I168" s="271"/>
      <c r="J168" s="271"/>
      <c r="K168" s="142"/>
    </row>
    <row r="169" spans="1:11">
      <c r="A169" s="147">
        <f t="shared" si="2"/>
        <v>168</v>
      </c>
      <c r="E169" s="143"/>
      <c r="F169" s="143"/>
      <c r="G169" s="143"/>
      <c r="H169" s="271"/>
      <c r="I169" s="271"/>
      <c r="J169" s="271"/>
      <c r="K169" s="142"/>
    </row>
    <row r="170" spans="1:11">
      <c r="A170" s="147">
        <f t="shared" si="2"/>
        <v>169</v>
      </c>
      <c r="E170" s="143"/>
      <c r="F170" s="143"/>
      <c r="G170" s="143"/>
      <c r="H170" s="271"/>
      <c r="I170" s="271"/>
      <c r="J170" s="271"/>
      <c r="K170" s="142"/>
    </row>
    <row r="171" spans="1:11">
      <c r="A171" s="147">
        <f t="shared" si="2"/>
        <v>170</v>
      </c>
      <c r="E171" s="143"/>
      <c r="F171" s="143"/>
      <c r="G171" s="143"/>
      <c r="H171" s="271"/>
      <c r="I171" s="271"/>
      <c r="J171" s="271"/>
      <c r="K171" s="142"/>
    </row>
    <row r="172" spans="1:11">
      <c r="A172" s="147">
        <f t="shared" si="2"/>
        <v>171</v>
      </c>
      <c r="E172" s="143"/>
      <c r="F172" s="143"/>
      <c r="G172" s="143"/>
      <c r="H172" s="271"/>
      <c r="I172" s="271"/>
      <c r="J172" s="271"/>
      <c r="K172" s="142"/>
    </row>
    <row r="173" spans="1:11">
      <c r="A173" s="147">
        <f t="shared" si="2"/>
        <v>172</v>
      </c>
      <c r="E173" s="143"/>
      <c r="F173" s="143"/>
      <c r="G173" s="143"/>
      <c r="H173" s="271"/>
      <c r="I173" s="271"/>
      <c r="J173" s="271"/>
      <c r="K173" s="142"/>
    </row>
    <row r="174" spans="1:11">
      <c r="A174" s="147">
        <f t="shared" si="2"/>
        <v>173</v>
      </c>
      <c r="E174" s="143"/>
      <c r="F174" s="143"/>
      <c r="G174" s="143"/>
      <c r="H174" s="271"/>
      <c r="I174" s="271"/>
      <c r="J174" s="271"/>
      <c r="K174" s="142"/>
    </row>
    <row r="175" spans="1:11">
      <c r="A175" s="147">
        <f t="shared" si="2"/>
        <v>174</v>
      </c>
      <c r="E175" s="143"/>
      <c r="F175" s="143"/>
      <c r="G175" s="143"/>
      <c r="H175" s="271"/>
      <c r="I175" s="271"/>
      <c r="J175" s="271"/>
      <c r="K175" s="142"/>
    </row>
    <row r="176" spans="1:11">
      <c r="A176" s="147">
        <f t="shared" si="2"/>
        <v>175</v>
      </c>
      <c r="E176" s="143"/>
      <c r="F176" s="143"/>
      <c r="G176" s="143"/>
      <c r="H176" s="271"/>
      <c r="I176" s="271"/>
      <c r="J176" s="271"/>
      <c r="K176" s="142"/>
    </row>
    <row r="177" spans="1:11">
      <c r="A177" s="147">
        <f t="shared" si="2"/>
        <v>176</v>
      </c>
      <c r="E177" s="143"/>
      <c r="F177" s="143"/>
      <c r="G177" s="143"/>
      <c r="H177" s="271"/>
      <c r="I177" s="271"/>
      <c r="J177" s="271"/>
      <c r="K177" s="142"/>
    </row>
    <row r="178" spans="1:11">
      <c r="A178" s="147">
        <f t="shared" si="2"/>
        <v>177</v>
      </c>
      <c r="E178" s="143"/>
      <c r="F178" s="143"/>
      <c r="G178" s="143"/>
      <c r="H178" s="271"/>
      <c r="I178" s="271"/>
      <c r="J178" s="271"/>
      <c r="K178" s="142"/>
    </row>
    <row r="179" spans="1:11">
      <c r="A179" s="147">
        <f t="shared" si="2"/>
        <v>178</v>
      </c>
      <c r="E179" s="143"/>
      <c r="F179" s="143"/>
      <c r="G179" s="143"/>
      <c r="H179" s="271"/>
      <c r="I179" s="271"/>
      <c r="J179" s="271"/>
      <c r="K179" s="142"/>
    </row>
    <row r="180" spans="1:11">
      <c r="A180" s="147">
        <f t="shared" si="2"/>
        <v>179</v>
      </c>
      <c r="E180" s="143"/>
      <c r="F180" s="143"/>
      <c r="G180" s="143"/>
      <c r="H180" s="271"/>
      <c r="I180" s="271"/>
      <c r="J180" s="271"/>
      <c r="K180" s="142"/>
    </row>
    <row r="181" spans="1:11">
      <c r="A181" s="147">
        <f t="shared" si="2"/>
        <v>180</v>
      </c>
      <c r="E181" s="143"/>
      <c r="F181" s="143"/>
      <c r="G181" s="143"/>
      <c r="H181" s="271"/>
      <c r="I181" s="271"/>
      <c r="J181" s="271"/>
      <c r="K181" s="142"/>
    </row>
    <row r="182" spans="1:11">
      <c r="A182" s="147">
        <f t="shared" si="2"/>
        <v>181</v>
      </c>
      <c r="E182" s="143"/>
      <c r="F182" s="143"/>
      <c r="G182" s="143"/>
      <c r="H182" s="271"/>
      <c r="I182" s="271"/>
      <c r="J182" s="271"/>
      <c r="K182" s="142"/>
    </row>
    <row r="183" spans="1:11">
      <c r="A183" s="147">
        <f t="shared" si="2"/>
        <v>182</v>
      </c>
      <c r="E183" s="143"/>
      <c r="F183" s="143"/>
      <c r="G183" s="143"/>
      <c r="H183" s="271"/>
      <c r="I183" s="271"/>
      <c r="J183" s="271"/>
      <c r="K183" s="142"/>
    </row>
    <row r="184" spans="1:11">
      <c r="A184" s="147">
        <f t="shared" si="2"/>
        <v>183</v>
      </c>
      <c r="E184" s="143"/>
      <c r="F184" s="143"/>
      <c r="G184" s="143"/>
      <c r="H184" s="271"/>
      <c r="I184" s="271"/>
      <c r="J184" s="271"/>
      <c r="K184" s="142"/>
    </row>
    <row r="185" spans="1:11">
      <c r="A185" s="147">
        <f t="shared" si="2"/>
        <v>184</v>
      </c>
      <c r="E185" s="143"/>
      <c r="F185" s="143"/>
      <c r="G185" s="143"/>
      <c r="H185" s="271"/>
      <c r="I185" s="271"/>
      <c r="J185" s="271"/>
      <c r="K185" s="142"/>
    </row>
    <row r="186" spans="1:11">
      <c r="A186" s="147">
        <f t="shared" si="2"/>
        <v>185</v>
      </c>
      <c r="E186" s="143"/>
      <c r="F186" s="143"/>
      <c r="G186" s="143"/>
      <c r="H186" s="271"/>
      <c r="I186" s="271"/>
      <c r="J186" s="271"/>
      <c r="K186" s="142"/>
    </row>
    <row r="187" spans="1:11">
      <c r="A187" s="147">
        <f t="shared" si="2"/>
        <v>186</v>
      </c>
      <c r="E187" s="143"/>
      <c r="F187" s="143"/>
      <c r="G187" s="143"/>
      <c r="H187" s="271"/>
      <c r="I187" s="271"/>
      <c r="J187" s="271"/>
      <c r="K187" s="142"/>
    </row>
    <row r="188" spans="1:11">
      <c r="A188" s="147">
        <f t="shared" si="2"/>
        <v>187</v>
      </c>
      <c r="E188" s="143"/>
      <c r="F188" s="143"/>
      <c r="G188" s="143"/>
      <c r="H188" s="271"/>
      <c r="I188" s="271"/>
      <c r="J188" s="271"/>
      <c r="K188" s="142"/>
    </row>
    <row r="189" spans="1:11">
      <c r="A189" s="147">
        <f t="shared" si="2"/>
        <v>188</v>
      </c>
      <c r="E189" s="143"/>
      <c r="F189" s="143"/>
      <c r="G189" s="143"/>
      <c r="H189" s="271"/>
      <c r="I189" s="271"/>
      <c r="J189" s="271"/>
      <c r="K189" s="142"/>
    </row>
    <row r="190" spans="1:11">
      <c r="A190" s="147">
        <f t="shared" si="2"/>
        <v>189</v>
      </c>
      <c r="E190" s="143"/>
      <c r="F190" s="143"/>
      <c r="G190" s="143"/>
      <c r="H190" s="271"/>
      <c r="I190" s="271"/>
      <c r="J190" s="271"/>
      <c r="K190" s="142"/>
    </row>
    <row r="191" spans="1:11">
      <c r="A191" s="147">
        <f t="shared" si="2"/>
        <v>190</v>
      </c>
      <c r="E191" s="143"/>
      <c r="F191" s="143"/>
      <c r="G191" s="143"/>
      <c r="H191" s="271"/>
      <c r="I191" s="271"/>
      <c r="J191" s="271"/>
      <c r="K191" s="142"/>
    </row>
    <row r="192" spans="1:11">
      <c r="A192" s="147">
        <f t="shared" si="2"/>
        <v>191</v>
      </c>
      <c r="E192" s="143"/>
      <c r="F192" s="143"/>
      <c r="G192" s="143"/>
      <c r="H192" s="271"/>
      <c r="I192" s="271"/>
      <c r="J192" s="271"/>
      <c r="K192" s="142"/>
    </row>
    <row r="193" spans="1:11">
      <c r="A193" s="147">
        <f t="shared" si="2"/>
        <v>192</v>
      </c>
      <c r="E193" s="143"/>
      <c r="F193" s="143"/>
      <c r="G193" s="143"/>
      <c r="H193" s="271"/>
      <c r="I193" s="271"/>
      <c r="J193" s="271"/>
      <c r="K193" s="142"/>
    </row>
    <row r="194" spans="1:11">
      <c r="A194" s="147">
        <f t="shared" si="2"/>
        <v>193</v>
      </c>
      <c r="E194" s="143"/>
      <c r="F194" s="143"/>
      <c r="G194" s="143"/>
      <c r="H194" s="271"/>
      <c r="I194" s="271"/>
      <c r="J194" s="271"/>
      <c r="K194" s="142"/>
    </row>
    <row r="195" spans="1:11">
      <c r="A195" s="147">
        <f t="shared" ref="A195:A258" si="3">ROW()-1</f>
        <v>194</v>
      </c>
      <c r="E195" s="143"/>
      <c r="F195" s="143"/>
      <c r="G195" s="143"/>
      <c r="H195" s="271"/>
      <c r="I195" s="271"/>
      <c r="J195" s="271"/>
      <c r="K195" s="142"/>
    </row>
    <row r="196" spans="1:11">
      <c r="A196" s="147">
        <f t="shared" si="3"/>
        <v>195</v>
      </c>
      <c r="E196" s="143"/>
      <c r="F196" s="143"/>
      <c r="G196" s="143"/>
      <c r="H196" s="271"/>
      <c r="I196" s="271"/>
      <c r="J196" s="271"/>
      <c r="K196" s="142"/>
    </row>
    <row r="197" spans="1:11">
      <c r="A197" s="147">
        <f t="shared" si="3"/>
        <v>196</v>
      </c>
      <c r="E197" s="143"/>
      <c r="F197" s="143"/>
      <c r="G197" s="143"/>
      <c r="H197" s="271"/>
      <c r="I197" s="271"/>
      <c r="J197" s="271"/>
      <c r="K197" s="142"/>
    </row>
    <row r="198" spans="1:11">
      <c r="A198" s="147">
        <f t="shared" si="3"/>
        <v>197</v>
      </c>
      <c r="E198" s="143"/>
      <c r="F198" s="143"/>
      <c r="G198" s="143"/>
      <c r="H198" s="271"/>
      <c r="I198" s="271"/>
      <c r="J198" s="271"/>
      <c r="K198" s="142"/>
    </row>
    <row r="199" spans="1:11">
      <c r="A199" s="147">
        <f t="shared" si="3"/>
        <v>198</v>
      </c>
      <c r="E199" s="143"/>
      <c r="F199" s="143"/>
      <c r="G199" s="143"/>
      <c r="H199" s="271"/>
      <c r="I199" s="271"/>
      <c r="J199" s="271"/>
      <c r="K199" s="142"/>
    </row>
    <row r="200" spans="1:11">
      <c r="A200" s="147">
        <f t="shared" si="3"/>
        <v>199</v>
      </c>
      <c r="E200" s="143"/>
      <c r="F200" s="143"/>
      <c r="G200" s="143"/>
      <c r="H200" s="271"/>
      <c r="I200" s="271"/>
      <c r="J200" s="271"/>
      <c r="K200" s="142"/>
    </row>
    <row r="201" spans="1:11">
      <c r="A201" s="147">
        <f t="shared" si="3"/>
        <v>200</v>
      </c>
      <c r="E201" s="143"/>
      <c r="F201" s="143"/>
      <c r="G201" s="143"/>
      <c r="H201" s="271"/>
      <c r="I201" s="271"/>
      <c r="J201" s="271"/>
      <c r="K201" s="142"/>
    </row>
    <row r="202" spans="1:11">
      <c r="A202" s="147">
        <f t="shared" si="3"/>
        <v>201</v>
      </c>
      <c r="E202" s="143"/>
      <c r="F202" s="143"/>
      <c r="G202" s="143"/>
      <c r="H202" s="271"/>
      <c r="I202" s="271"/>
      <c r="J202" s="271"/>
      <c r="K202" s="142"/>
    </row>
    <row r="203" spans="1:11">
      <c r="A203" s="147">
        <f t="shared" si="3"/>
        <v>202</v>
      </c>
      <c r="E203" s="143"/>
      <c r="F203" s="143"/>
      <c r="G203" s="143"/>
      <c r="H203" s="271"/>
      <c r="I203" s="271"/>
      <c r="J203" s="271"/>
      <c r="K203" s="142"/>
    </row>
    <row r="204" spans="1:11">
      <c r="A204" s="147">
        <f t="shared" si="3"/>
        <v>203</v>
      </c>
      <c r="E204" s="143"/>
      <c r="F204" s="143"/>
      <c r="G204" s="143"/>
      <c r="H204" s="271"/>
      <c r="I204" s="271"/>
      <c r="J204" s="271"/>
      <c r="K204" s="142"/>
    </row>
    <row r="205" spans="1:11">
      <c r="A205" s="147">
        <f t="shared" si="3"/>
        <v>204</v>
      </c>
      <c r="E205" s="143"/>
      <c r="F205" s="143"/>
      <c r="G205" s="143"/>
      <c r="H205" s="271"/>
      <c r="I205" s="271"/>
      <c r="J205" s="271"/>
      <c r="K205" s="142"/>
    </row>
    <row r="206" spans="1:11">
      <c r="A206" s="147">
        <f t="shared" si="3"/>
        <v>205</v>
      </c>
      <c r="E206" s="143"/>
      <c r="F206" s="143"/>
      <c r="G206" s="143"/>
      <c r="H206" s="271"/>
      <c r="I206" s="271"/>
      <c r="J206" s="271"/>
      <c r="K206" s="142"/>
    </row>
    <row r="207" spans="1:11">
      <c r="A207" s="147">
        <f t="shared" si="3"/>
        <v>206</v>
      </c>
      <c r="E207" s="143"/>
      <c r="F207" s="143"/>
      <c r="G207" s="143"/>
      <c r="H207" s="271"/>
      <c r="I207" s="271"/>
      <c r="J207" s="271"/>
      <c r="K207" s="142"/>
    </row>
    <row r="208" spans="1:11">
      <c r="A208" s="147">
        <f t="shared" si="3"/>
        <v>207</v>
      </c>
      <c r="E208" s="143"/>
      <c r="F208" s="143"/>
      <c r="G208" s="143"/>
      <c r="H208" s="271"/>
      <c r="I208" s="271"/>
      <c r="J208" s="271"/>
      <c r="K208" s="142"/>
    </row>
    <row r="209" spans="1:11">
      <c r="A209" s="147">
        <f t="shared" si="3"/>
        <v>208</v>
      </c>
      <c r="E209" s="143"/>
      <c r="F209" s="143"/>
      <c r="G209" s="143"/>
      <c r="H209" s="271"/>
      <c r="I209" s="271"/>
      <c r="J209" s="271"/>
      <c r="K209" s="142"/>
    </row>
    <row r="210" spans="1:11">
      <c r="A210" s="147">
        <f t="shared" si="3"/>
        <v>209</v>
      </c>
      <c r="E210" s="143"/>
      <c r="F210" s="143"/>
      <c r="G210" s="143"/>
      <c r="H210" s="271"/>
      <c r="I210" s="271"/>
      <c r="J210" s="271"/>
      <c r="K210" s="142"/>
    </row>
    <row r="211" spans="1:11">
      <c r="A211" s="147">
        <f t="shared" si="3"/>
        <v>210</v>
      </c>
      <c r="E211" s="143"/>
      <c r="F211" s="143"/>
      <c r="G211" s="143"/>
      <c r="H211" s="271"/>
      <c r="I211" s="271"/>
      <c r="J211" s="271"/>
      <c r="K211" s="142"/>
    </row>
    <row r="212" spans="1:11">
      <c r="A212" s="147">
        <f t="shared" si="3"/>
        <v>211</v>
      </c>
      <c r="E212" s="143"/>
      <c r="F212" s="143"/>
      <c r="G212" s="143"/>
      <c r="H212" s="271"/>
      <c r="I212" s="271"/>
      <c r="J212" s="271"/>
      <c r="K212" s="142"/>
    </row>
    <row r="213" spans="1:11">
      <c r="A213" s="147">
        <f t="shared" si="3"/>
        <v>212</v>
      </c>
      <c r="E213" s="143"/>
      <c r="F213" s="143"/>
      <c r="G213" s="143"/>
      <c r="H213" s="271"/>
      <c r="I213" s="271"/>
      <c r="J213" s="271"/>
      <c r="K213" s="142"/>
    </row>
    <row r="214" spans="1:11">
      <c r="A214" s="147">
        <f t="shared" si="3"/>
        <v>213</v>
      </c>
      <c r="E214" s="143"/>
      <c r="F214" s="143"/>
      <c r="G214" s="143"/>
      <c r="H214" s="271"/>
      <c r="I214" s="271"/>
      <c r="J214" s="271"/>
      <c r="K214" s="142"/>
    </row>
    <row r="215" spans="1:11">
      <c r="A215" s="147">
        <f t="shared" si="3"/>
        <v>214</v>
      </c>
      <c r="E215" s="143"/>
      <c r="F215" s="143"/>
      <c r="G215" s="143"/>
      <c r="H215" s="271"/>
      <c r="I215" s="271"/>
      <c r="J215" s="271"/>
      <c r="K215" s="142"/>
    </row>
    <row r="216" spans="1:11">
      <c r="A216" s="147">
        <f t="shared" si="3"/>
        <v>215</v>
      </c>
      <c r="E216" s="143"/>
      <c r="F216" s="143"/>
      <c r="G216" s="143"/>
      <c r="H216" s="271"/>
      <c r="I216" s="271"/>
      <c r="J216" s="271"/>
      <c r="K216" s="142"/>
    </row>
    <row r="217" spans="1:11">
      <c r="A217" s="147">
        <f t="shared" si="3"/>
        <v>216</v>
      </c>
      <c r="E217" s="143"/>
      <c r="F217" s="143"/>
      <c r="G217" s="143"/>
      <c r="H217" s="271"/>
      <c r="I217" s="271"/>
      <c r="J217" s="271"/>
      <c r="K217" s="142"/>
    </row>
    <row r="218" spans="1:11">
      <c r="A218" s="147">
        <f t="shared" si="3"/>
        <v>217</v>
      </c>
      <c r="E218" s="143"/>
      <c r="F218" s="143"/>
      <c r="G218" s="143"/>
      <c r="H218" s="271"/>
      <c r="I218" s="271"/>
      <c r="J218" s="271"/>
      <c r="K218" s="142"/>
    </row>
    <row r="219" spans="1:11">
      <c r="A219" s="147">
        <f t="shared" si="3"/>
        <v>218</v>
      </c>
      <c r="E219" s="143"/>
      <c r="F219" s="143"/>
      <c r="G219" s="143"/>
      <c r="H219" s="271"/>
      <c r="I219" s="271"/>
      <c r="J219" s="271"/>
      <c r="K219" s="142"/>
    </row>
    <row r="220" spans="1:11">
      <c r="A220" s="147">
        <f t="shared" si="3"/>
        <v>219</v>
      </c>
      <c r="E220" s="143"/>
      <c r="F220" s="143"/>
      <c r="G220" s="143"/>
      <c r="H220" s="271"/>
      <c r="I220" s="271"/>
      <c r="J220" s="271"/>
      <c r="K220" s="142"/>
    </row>
    <row r="221" spans="1:11">
      <c r="A221" s="147">
        <f t="shared" si="3"/>
        <v>220</v>
      </c>
      <c r="E221" s="143"/>
      <c r="F221" s="143"/>
      <c r="G221" s="143"/>
      <c r="H221" s="271"/>
      <c r="I221" s="271"/>
      <c r="J221" s="271"/>
      <c r="K221" s="142"/>
    </row>
    <row r="222" spans="1:11">
      <c r="A222" s="147">
        <f t="shared" si="3"/>
        <v>221</v>
      </c>
      <c r="E222" s="143"/>
      <c r="F222" s="143"/>
      <c r="G222" s="143"/>
      <c r="H222" s="271"/>
      <c r="I222" s="271"/>
      <c r="J222" s="271"/>
      <c r="K222" s="142"/>
    </row>
    <row r="223" spans="1:11">
      <c r="A223" s="147">
        <f t="shared" si="3"/>
        <v>222</v>
      </c>
      <c r="E223" s="143"/>
      <c r="F223" s="143"/>
      <c r="G223" s="143"/>
      <c r="H223" s="271"/>
      <c r="I223" s="271"/>
      <c r="J223" s="271"/>
      <c r="K223" s="142"/>
    </row>
    <row r="224" spans="1:11">
      <c r="A224" s="147">
        <f t="shared" si="3"/>
        <v>223</v>
      </c>
      <c r="E224" s="143"/>
      <c r="F224" s="143"/>
      <c r="G224" s="143"/>
      <c r="H224" s="271"/>
      <c r="I224" s="271"/>
      <c r="J224" s="271"/>
      <c r="K224" s="142"/>
    </row>
    <row r="225" spans="1:11">
      <c r="A225" s="147">
        <f t="shared" si="3"/>
        <v>224</v>
      </c>
      <c r="E225" s="143"/>
      <c r="F225" s="143"/>
      <c r="G225" s="143"/>
      <c r="H225" s="271"/>
      <c r="I225" s="271"/>
      <c r="J225" s="271"/>
      <c r="K225" s="142"/>
    </row>
    <row r="226" spans="1:11">
      <c r="A226" s="147">
        <f t="shared" si="3"/>
        <v>225</v>
      </c>
      <c r="E226" s="143"/>
      <c r="F226" s="143"/>
      <c r="G226" s="143"/>
      <c r="H226" s="271"/>
      <c r="I226" s="271"/>
      <c r="J226" s="271"/>
      <c r="K226" s="142"/>
    </row>
    <row r="227" spans="1:11">
      <c r="A227" s="147">
        <f t="shared" si="3"/>
        <v>226</v>
      </c>
      <c r="E227" s="143"/>
      <c r="F227" s="143"/>
      <c r="G227" s="143"/>
      <c r="H227" s="271"/>
      <c r="I227" s="271"/>
      <c r="J227" s="271"/>
      <c r="K227" s="142"/>
    </row>
    <row r="228" spans="1:11">
      <c r="A228" s="147">
        <f t="shared" si="3"/>
        <v>227</v>
      </c>
      <c r="E228" s="143"/>
      <c r="F228" s="143"/>
      <c r="G228" s="143"/>
      <c r="H228" s="271"/>
      <c r="I228" s="271"/>
      <c r="J228" s="271"/>
      <c r="K228" s="142"/>
    </row>
    <row r="229" spans="1:11">
      <c r="A229" s="147">
        <f t="shared" si="3"/>
        <v>228</v>
      </c>
      <c r="E229" s="143"/>
      <c r="F229" s="143"/>
      <c r="G229" s="143"/>
      <c r="H229" s="271"/>
      <c r="I229" s="271"/>
      <c r="J229" s="271"/>
      <c r="K229" s="142"/>
    </row>
    <row r="230" spans="1:11">
      <c r="A230" s="147">
        <f t="shared" si="3"/>
        <v>229</v>
      </c>
      <c r="E230" s="143"/>
      <c r="F230" s="143"/>
      <c r="G230" s="143"/>
      <c r="H230" s="271"/>
      <c r="I230" s="271"/>
      <c r="J230" s="271"/>
      <c r="K230" s="142"/>
    </row>
    <row r="231" spans="1:11">
      <c r="A231" s="147">
        <f t="shared" si="3"/>
        <v>230</v>
      </c>
      <c r="E231" s="143"/>
      <c r="F231" s="143"/>
      <c r="G231" s="143"/>
      <c r="H231" s="271"/>
      <c r="I231" s="271"/>
      <c r="J231" s="271"/>
      <c r="K231" s="142"/>
    </row>
    <row r="232" spans="1:11">
      <c r="A232" s="147">
        <f t="shared" si="3"/>
        <v>231</v>
      </c>
      <c r="E232" s="143"/>
      <c r="F232" s="143"/>
      <c r="G232" s="143"/>
      <c r="H232" s="271"/>
      <c r="I232" s="271"/>
      <c r="J232" s="271"/>
      <c r="K232" s="142"/>
    </row>
    <row r="233" spans="1:11">
      <c r="A233" s="147">
        <f t="shared" si="3"/>
        <v>232</v>
      </c>
      <c r="E233" s="143"/>
      <c r="F233" s="143"/>
      <c r="G233" s="143"/>
      <c r="H233" s="271"/>
      <c r="I233" s="271"/>
      <c r="J233" s="271"/>
      <c r="K233" s="142"/>
    </row>
    <row r="234" spans="1:11">
      <c r="A234" s="147">
        <f t="shared" si="3"/>
        <v>233</v>
      </c>
      <c r="E234" s="143"/>
      <c r="F234" s="143"/>
      <c r="G234" s="143"/>
      <c r="H234" s="271"/>
      <c r="I234" s="271"/>
      <c r="J234" s="271"/>
      <c r="K234" s="142"/>
    </row>
    <row r="235" spans="1:11">
      <c r="A235" s="147">
        <f t="shared" si="3"/>
        <v>234</v>
      </c>
      <c r="E235" s="143"/>
      <c r="F235" s="143"/>
      <c r="G235" s="143"/>
      <c r="H235" s="271"/>
      <c r="I235" s="271"/>
      <c r="J235" s="271"/>
      <c r="K235" s="142"/>
    </row>
    <row r="236" spans="1:11">
      <c r="A236" s="147">
        <f t="shared" si="3"/>
        <v>235</v>
      </c>
      <c r="E236" s="143"/>
      <c r="F236" s="143"/>
      <c r="G236" s="143"/>
      <c r="H236" s="271"/>
      <c r="I236" s="271"/>
      <c r="J236" s="271"/>
      <c r="K236" s="142"/>
    </row>
    <row r="237" spans="1:11">
      <c r="A237" s="147">
        <f t="shared" si="3"/>
        <v>236</v>
      </c>
      <c r="E237" s="143"/>
      <c r="F237" s="143"/>
      <c r="G237" s="143"/>
      <c r="H237" s="271"/>
      <c r="I237" s="271"/>
      <c r="J237" s="271"/>
      <c r="K237" s="142"/>
    </row>
    <row r="238" spans="1:11">
      <c r="A238" s="147">
        <f t="shared" si="3"/>
        <v>237</v>
      </c>
      <c r="E238" s="143"/>
      <c r="F238" s="143"/>
      <c r="G238" s="143"/>
      <c r="H238" s="271"/>
      <c r="I238" s="271"/>
      <c r="J238" s="271"/>
      <c r="K238" s="142"/>
    </row>
    <row r="239" spans="1:11">
      <c r="A239" s="147">
        <f t="shared" si="3"/>
        <v>238</v>
      </c>
      <c r="E239" s="143"/>
      <c r="F239" s="143"/>
      <c r="G239" s="143"/>
      <c r="H239" s="271"/>
      <c r="I239" s="271"/>
      <c r="J239" s="271"/>
      <c r="K239" s="142"/>
    </row>
    <row r="240" spans="1:11">
      <c r="A240" s="147">
        <f t="shared" si="3"/>
        <v>239</v>
      </c>
      <c r="E240" s="143"/>
      <c r="F240" s="143"/>
      <c r="G240" s="143"/>
      <c r="H240" s="271"/>
      <c r="I240" s="271"/>
      <c r="J240" s="271"/>
      <c r="K240" s="142"/>
    </row>
    <row r="241" spans="1:11">
      <c r="A241" s="147">
        <f t="shared" si="3"/>
        <v>240</v>
      </c>
      <c r="E241" s="143"/>
      <c r="F241" s="143"/>
      <c r="G241" s="143"/>
      <c r="H241" s="271"/>
      <c r="I241" s="271"/>
      <c r="J241" s="271"/>
      <c r="K241" s="142"/>
    </row>
    <row r="242" spans="1:11">
      <c r="A242" s="147">
        <f t="shared" si="3"/>
        <v>241</v>
      </c>
      <c r="E242" s="143"/>
      <c r="F242" s="143"/>
      <c r="G242" s="143"/>
      <c r="H242" s="271"/>
      <c r="I242" s="271"/>
      <c r="J242" s="271"/>
      <c r="K242" s="142"/>
    </row>
    <row r="243" spans="1:11">
      <c r="A243" s="147">
        <f t="shared" si="3"/>
        <v>242</v>
      </c>
      <c r="E243" s="143"/>
      <c r="F243" s="143"/>
      <c r="G243" s="143"/>
      <c r="H243" s="271"/>
      <c r="I243" s="271"/>
      <c r="J243" s="271"/>
      <c r="K243" s="142"/>
    </row>
    <row r="244" spans="1:11">
      <c r="A244" s="147">
        <f t="shared" si="3"/>
        <v>243</v>
      </c>
      <c r="E244" s="143"/>
      <c r="F244" s="143"/>
      <c r="G244" s="143"/>
      <c r="H244" s="271"/>
      <c r="I244" s="271"/>
      <c r="J244" s="271"/>
      <c r="K244" s="142"/>
    </row>
    <row r="245" spans="1:11">
      <c r="A245" s="147">
        <f t="shared" si="3"/>
        <v>244</v>
      </c>
      <c r="E245" s="143"/>
      <c r="F245" s="143"/>
      <c r="G245" s="143"/>
      <c r="H245" s="271"/>
      <c r="I245" s="271"/>
      <c r="J245" s="271"/>
      <c r="K245" s="142"/>
    </row>
    <row r="246" spans="1:11">
      <c r="A246" s="147">
        <f t="shared" si="3"/>
        <v>245</v>
      </c>
      <c r="E246" s="143"/>
      <c r="F246" s="143"/>
      <c r="G246" s="143"/>
      <c r="H246" s="271"/>
      <c r="I246" s="271"/>
      <c r="J246" s="271"/>
      <c r="K246" s="142"/>
    </row>
    <row r="247" spans="1:11">
      <c r="A247" s="147">
        <f t="shared" si="3"/>
        <v>246</v>
      </c>
      <c r="E247" s="143"/>
      <c r="F247" s="143"/>
      <c r="G247" s="143"/>
      <c r="H247" s="271"/>
      <c r="I247" s="271"/>
      <c r="J247" s="271"/>
      <c r="K247" s="142"/>
    </row>
    <row r="248" spans="1:11">
      <c r="A248" s="147">
        <f t="shared" si="3"/>
        <v>247</v>
      </c>
      <c r="E248" s="143"/>
      <c r="F248" s="143"/>
      <c r="G248" s="143"/>
      <c r="H248" s="271"/>
      <c r="I248" s="271"/>
      <c r="J248" s="271"/>
      <c r="K248" s="142"/>
    </row>
    <row r="249" spans="1:11">
      <c r="A249" s="147">
        <f t="shared" si="3"/>
        <v>248</v>
      </c>
      <c r="E249" s="143"/>
      <c r="F249" s="143"/>
      <c r="G249" s="143"/>
      <c r="H249" s="271"/>
      <c r="I249" s="271"/>
      <c r="J249" s="271"/>
      <c r="K249" s="142"/>
    </row>
    <row r="250" spans="1:11">
      <c r="A250" s="147">
        <f t="shared" si="3"/>
        <v>249</v>
      </c>
      <c r="E250" s="143"/>
      <c r="F250" s="143"/>
      <c r="G250" s="143"/>
      <c r="H250" s="271"/>
      <c r="I250" s="271"/>
      <c r="J250" s="271"/>
      <c r="K250" s="142"/>
    </row>
    <row r="251" spans="1:11">
      <c r="A251" s="147">
        <f t="shared" si="3"/>
        <v>250</v>
      </c>
      <c r="E251" s="143"/>
      <c r="F251" s="143"/>
      <c r="G251" s="143"/>
      <c r="H251" s="271"/>
      <c r="I251" s="271"/>
      <c r="J251" s="271"/>
      <c r="K251" s="142"/>
    </row>
    <row r="252" spans="1:11">
      <c r="A252" s="147">
        <f t="shared" si="3"/>
        <v>251</v>
      </c>
      <c r="E252" s="143"/>
      <c r="F252" s="143"/>
      <c r="G252" s="143"/>
      <c r="H252" s="271"/>
      <c r="I252" s="271"/>
      <c r="J252" s="271"/>
      <c r="K252" s="142"/>
    </row>
    <row r="253" spans="1:11">
      <c r="A253" s="147">
        <f t="shared" si="3"/>
        <v>252</v>
      </c>
      <c r="E253" s="143"/>
      <c r="F253" s="143"/>
      <c r="G253" s="143"/>
      <c r="H253" s="271"/>
      <c r="I253" s="271"/>
      <c r="J253" s="271"/>
      <c r="K253" s="142"/>
    </row>
    <row r="254" spans="1:11">
      <c r="A254" s="147">
        <f t="shared" si="3"/>
        <v>253</v>
      </c>
      <c r="E254" s="143"/>
      <c r="F254" s="143"/>
      <c r="G254" s="143"/>
      <c r="H254" s="271"/>
      <c r="I254" s="271"/>
      <c r="J254" s="271"/>
      <c r="K254" s="142"/>
    </row>
    <row r="255" spans="1:11">
      <c r="A255" s="147">
        <f t="shared" si="3"/>
        <v>254</v>
      </c>
      <c r="E255" s="143"/>
      <c r="F255" s="143"/>
      <c r="G255" s="143"/>
      <c r="H255" s="271"/>
      <c r="I255" s="271"/>
      <c r="J255" s="271"/>
      <c r="K255" s="142"/>
    </row>
    <row r="256" spans="1:11">
      <c r="A256" s="147">
        <f t="shared" si="3"/>
        <v>255</v>
      </c>
      <c r="E256" s="143"/>
      <c r="F256" s="143"/>
      <c r="G256" s="143"/>
      <c r="H256" s="271"/>
      <c r="I256" s="271"/>
      <c r="J256" s="271"/>
      <c r="K256" s="142"/>
    </row>
    <row r="257" spans="1:11">
      <c r="A257" s="147">
        <f t="shared" si="3"/>
        <v>256</v>
      </c>
      <c r="E257" s="143"/>
      <c r="F257" s="143"/>
      <c r="G257" s="143"/>
      <c r="H257" s="271"/>
      <c r="I257" s="271"/>
      <c r="J257" s="271"/>
      <c r="K257" s="142"/>
    </row>
    <row r="258" spans="1:11">
      <c r="A258" s="147">
        <f t="shared" si="3"/>
        <v>257</v>
      </c>
      <c r="E258" s="143"/>
      <c r="F258" s="143"/>
      <c r="G258" s="143"/>
      <c r="H258" s="271"/>
      <c r="I258" s="271"/>
      <c r="J258" s="271"/>
      <c r="K258" s="142"/>
    </row>
    <row r="259" spans="1:11">
      <c r="A259" s="147">
        <f t="shared" ref="A259:A300" si="4">ROW()-1</f>
        <v>258</v>
      </c>
      <c r="E259" s="143"/>
      <c r="F259" s="143"/>
      <c r="G259" s="143"/>
      <c r="H259" s="271"/>
      <c r="I259" s="271"/>
      <c r="J259" s="271"/>
      <c r="K259" s="142"/>
    </row>
    <row r="260" spans="1:11">
      <c r="A260" s="147">
        <f t="shared" si="4"/>
        <v>259</v>
      </c>
      <c r="E260" s="143"/>
      <c r="F260" s="143"/>
      <c r="G260" s="143"/>
      <c r="H260" s="271"/>
      <c r="I260" s="271"/>
      <c r="J260" s="271"/>
      <c r="K260" s="142"/>
    </row>
    <row r="261" spans="1:11">
      <c r="A261" s="147">
        <f t="shared" si="4"/>
        <v>260</v>
      </c>
      <c r="E261" s="143"/>
      <c r="F261" s="143"/>
      <c r="G261" s="143"/>
      <c r="H261" s="271"/>
      <c r="I261" s="271"/>
      <c r="J261" s="271"/>
      <c r="K261" s="142"/>
    </row>
    <row r="262" spans="1:11">
      <c r="A262" s="147">
        <f t="shared" si="4"/>
        <v>261</v>
      </c>
      <c r="E262" s="143"/>
      <c r="F262" s="143"/>
      <c r="G262" s="143"/>
      <c r="H262" s="271"/>
      <c r="I262" s="271"/>
      <c r="J262" s="271"/>
      <c r="K262" s="142"/>
    </row>
    <row r="263" spans="1:11">
      <c r="A263" s="147">
        <f t="shared" si="4"/>
        <v>262</v>
      </c>
      <c r="E263" s="143"/>
      <c r="F263" s="143"/>
      <c r="G263" s="143"/>
      <c r="H263" s="271"/>
      <c r="I263" s="271"/>
      <c r="J263" s="271"/>
      <c r="K263" s="142"/>
    </row>
    <row r="264" spans="1:11">
      <c r="A264" s="147">
        <f t="shared" si="4"/>
        <v>263</v>
      </c>
      <c r="E264" s="143"/>
      <c r="F264" s="143"/>
      <c r="G264" s="143"/>
      <c r="H264" s="271"/>
      <c r="I264" s="271"/>
      <c r="J264" s="271"/>
      <c r="K264" s="142"/>
    </row>
    <row r="265" spans="1:11">
      <c r="A265" s="147">
        <f t="shared" si="4"/>
        <v>264</v>
      </c>
      <c r="E265" s="143"/>
      <c r="F265" s="143"/>
      <c r="G265" s="143"/>
      <c r="H265" s="271"/>
      <c r="I265" s="271"/>
      <c r="J265" s="271"/>
      <c r="K265" s="142"/>
    </row>
    <row r="266" spans="1:11">
      <c r="A266" s="147">
        <f t="shared" si="4"/>
        <v>265</v>
      </c>
      <c r="E266" s="143"/>
      <c r="F266" s="143"/>
      <c r="G266" s="143"/>
      <c r="H266" s="271"/>
      <c r="I266" s="271"/>
      <c r="J266" s="271"/>
      <c r="K266" s="142"/>
    </row>
    <row r="267" spans="1:11">
      <c r="A267" s="147">
        <f t="shared" si="4"/>
        <v>266</v>
      </c>
      <c r="E267" s="143"/>
      <c r="F267" s="143"/>
      <c r="G267" s="143"/>
      <c r="H267" s="271"/>
      <c r="I267" s="271"/>
      <c r="J267" s="271"/>
      <c r="K267" s="142"/>
    </row>
    <row r="268" spans="1:11">
      <c r="A268" s="147">
        <f t="shared" si="4"/>
        <v>267</v>
      </c>
      <c r="E268" s="143"/>
      <c r="F268" s="143"/>
      <c r="G268" s="143"/>
      <c r="H268" s="271"/>
      <c r="I268" s="271"/>
      <c r="J268" s="271"/>
      <c r="K268" s="142"/>
    </row>
    <row r="269" spans="1:11">
      <c r="A269" s="147">
        <f t="shared" si="4"/>
        <v>268</v>
      </c>
      <c r="E269" s="143"/>
      <c r="F269" s="143"/>
      <c r="G269" s="143"/>
      <c r="H269" s="271"/>
      <c r="I269" s="271"/>
      <c r="J269" s="271"/>
      <c r="K269" s="142"/>
    </row>
    <row r="270" spans="1:11">
      <c r="A270" s="147">
        <f t="shared" si="4"/>
        <v>269</v>
      </c>
      <c r="E270" s="143"/>
      <c r="F270" s="143"/>
      <c r="G270" s="143"/>
      <c r="H270" s="271"/>
      <c r="I270" s="271"/>
      <c r="J270" s="271"/>
      <c r="K270" s="142"/>
    </row>
    <row r="271" spans="1:11">
      <c r="A271" s="147">
        <f t="shared" si="4"/>
        <v>270</v>
      </c>
      <c r="E271" s="143"/>
      <c r="F271" s="143"/>
      <c r="G271" s="143"/>
      <c r="H271" s="271"/>
      <c r="I271" s="271"/>
      <c r="J271" s="271"/>
      <c r="K271" s="142"/>
    </row>
    <row r="272" spans="1:11">
      <c r="A272" s="147">
        <f t="shared" si="4"/>
        <v>271</v>
      </c>
      <c r="E272" s="143"/>
      <c r="F272" s="143"/>
      <c r="G272" s="143"/>
      <c r="H272" s="271"/>
      <c r="I272" s="271"/>
      <c r="J272" s="271"/>
      <c r="K272" s="142"/>
    </row>
    <row r="273" spans="1:11">
      <c r="A273" s="147">
        <f t="shared" si="4"/>
        <v>272</v>
      </c>
      <c r="E273" s="143"/>
      <c r="F273" s="143"/>
      <c r="G273" s="143"/>
      <c r="H273" s="271"/>
      <c r="I273" s="271"/>
      <c r="J273" s="271"/>
      <c r="K273" s="142"/>
    </row>
    <row r="274" spans="1:11">
      <c r="A274" s="147">
        <f t="shared" si="4"/>
        <v>273</v>
      </c>
      <c r="E274" s="143"/>
      <c r="F274" s="143"/>
      <c r="G274" s="143"/>
      <c r="H274" s="271"/>
      <c r="I274" s="271"/>
      <c r="J274" s="271"/>
      <c r="K274" s="142"/>
    </row>
    <row r="275" spans="1:11">
      <c r="A275" s="147">
        <f t="shared" si="4"/>
        <v>274</v>
      </c>
      <c r="E275" s="143"/>
      <c r="F275" s="143"/>
      <c r="G275" s="143"/>
      <c r="H275" s="271"/>
      <c r="I275" s="271"/>
      <c r="J275" s="271"/>
      <c r="K275" s="142"/>
    </row>
    <row r="276" spans="1:11">
      <c r="A276" s="147">
        <f t="shared" si="4"/>
        <v>275</v>
      </c>
      <c r="E276" s="143"/>
      <c r="F276" s="143"/>
      <c r="G276" s="143"/>
      <c r="H276" s="271"/>
      <c r="I276" s="271"/>
      <c r="J276" s="271"/>
      <c r="K276" s="142"/>
    </row>
    <row r="277" spans="1:11">
      <c r="A277" s="147">
        <f t="shared" si="4"/>
        <v>276</v>
      </c>
      <c r="E277" s="143"/>
      <c r="F277" s="143"/>
      <c r="G277" s="143"/>
      <c r="H277" s="271"/>
      <c r="I277" s="271"/>
      <c r="J277" s="271"/>
      <c r="K277" s="142"/>
    </row>
    <row r="278" spans="1:11">
      <c r="A278" s="147">
        <f t="shared" si="4"/>
        <v>277</v>
      </c>
      <c r="E278" s="143"/>
      <c r="F278" s="143"/>
      <c r="G278" s="143"/>
      <c r="H278" s="271"/>
      <c r="I278" s="271"/>
      <c r="J278" s="271"/>
      <c r="K278" s="142"/>
    </row>
    <row r="279" spans="1:11">
      <c r="A279" s="147">
        <f t="shared" si="4"/>
        <v>278</v>
      </c>
      <c r="E279" s="143"/>
      <c r="F279" s="143"/>
      <c r="G279" s="143"/>
      <c r="H279" s="271"/>
      <c r="I279" s="271"/>
      <c r="J279" s="271"/>
      <c r="K279" s="142"/>
    </row>
    <row r="280" spans="1:11">
      <c r="A280" s="147">
        <f t="shared" si="4"/>
        <v>279</v>
      </c>
      <c r="E280" s="143"/>
      <c r="F280" s="143"/>
      <c r="G280" s="143"/>
      <c r="H280" s="271"/>
      <c r="I280" s="271"/>
      <c r="J280" s="271"/>
      <c r="K280" s="142"/>
    </row>
    <row r="281" spans="1:11">
      <c r="A281" s="147">
        <f t="shared" si="4"/>
        <v>280</v>
      </c>
      <c r="E281" s="143"/>
      <c r="F281" s="143"/>
      <c r="G281" s="143"/>
      <c r="H281" s="271"/>
      <c r="I281" s="271"/>
      <c r="J281" s="271"/>
      <c r="K281" s="142"/>
    </row>
    <row r="282" spans="1:11">
      <c r="A282" s="147">
        <f t="shared" si="4"/>
        <v>281</v>
      </c>
      <c r="E282" s="143"/>
      <c r="F282" s="143"/>
      <c r="G282" s="143"/>
      <c r="H282" s="271"/>
      <c r="I282" s="271"/>
      <c r="J282" s="271"/>
      <c r="K282" s="142"/>
    </row>
    <row r="283" spans="1:11">
      <c r="A283" s="147">
        <f t="shared" si="4"/>
        <v>282</v>
      </c>
      <c r="E283" s="143"/>
      <c r="F283" s="143"/>
      <c r="G283" s="143"/>
      <c r="H283" s="271"/>
      <c r="I283" s="271"/>
      <c r="J283" s="271"/>
      <c r="K283" s="142"/>
    </row>
    <row r="284" spans="1:11">
      <c r="A284" s="147">
        <f t="shared" si="4"/>
        <v>283</v>
      </c>
      <c r="E284" s="143"/>
      <c r="F284" s="143"/>
      <c r="G284" s="143"/>
      <c r="H284" s="271"/>
      <c r="I284" s="271"/>
      <c r="J284" s="271"/>
      <c r="K284" s="142"/>
    </row>
    <row r="285" spans="1:11">
      <c r="A285" s="147">
        <f t="shared" si="4"/>
        <v>284</v>
      </c>
      <c r="E285" s="143"/>
      <c r="F285" s="143"/>
      <c r="G285" s="143"/>
      <c r="H285" s="271"/>
      <c r="I285" s="271"/>
      <c r="J285" s="271"/>
      <c r="K285" s="142"/>
    </row>
    <row r="286" spans="1:11">
      <c r="A286" s="147">
        <f t="shared" si="4"/>
        <v>285</v>
      </c>
      <c r="E286" s="143"/>
      <c r="F286" s="143"/>
      <c r="G286" s="143"/>
      <c r="H286" s="271"/>
      <c r="I286" s="271"/>
      <c r="J286" s="271"/>
      <c r="K286" s="142"/>
    </row>
    <row r="287" spans="1:11">
      <c r="A287" s="147">
        <f t="shared" si="4"/>
        <v>286</v>
      </c>
      <c r="E287" s="143"/>
      <c r="F287" s="143"/>
      <c r="G287" s="143"/>
      <c r="H287" s="271"/>
      <c r="I287" s="271"/>
      <c r="J287" s="271"/>
      <c r="K287" s="142"/>
    </row>
    <row r="288" spans="1:11">
      <c r="A288" s="147">
        <f t="shared" si="4"/>
        <v>287</v>
      </c>
      <c r="E288" s="143"/>
      <c r="F288" s="143"/>
      <c r="G288" s="143"/>
      <c r="H288" s="271"/>
      <c r="I288" s="271"/>
      <c r="J288" s="271"/>
      <c r="K288" s="142"/>
    </row>
    <row r="289" spans="1:11">
      <c r="A289" s="147">
        <f t="shared" si="4"/>
        <v>288</v>
      </c>
      <c r="E289" s="143"/>
      <c r="F289" s="143"/>
      <c r="G289" s="143"/>
      <c r="H289" s="271"/>
      <c r="I289" s="271"/>
      <c r="J289" s="271"/>
      <c r="K289" s="142"/>
    </row>
    <row r="290" spans="1:11">
      <c r="A290" s="147">
        <f t="shared" si="4"/>
        <v>289</v>
      </c>
      <c r="E290" s="143"/>
      <c r="F290" s="143"/>
      <c r="G290" s="143"/>
      <c r="H290" s="271"/>
      <c r="I290" s="271"/>
      <c r="J290" s="271"/>
      <c r="K290" s="142"/>
    </row>
    <row r="291" spans="1:11">
      <c r="A291" s="147">
        <f t="shared" si="4"/>
        <v>290</v>
      </c>
      <c r="E291" s="143"/>
      <c r="F291" s="143"/>
      <c r="G291" s="143"/>
      <c r="H291" s="271"/>
      <c r="I291" s="271"/>
      <c r="J291" s="271"/>
      <c r="K291" s="142"/>
    </row>
    <row r="292" spans="1:11">
      <c r="A292" s="147">
        <f t="shared" si="4"/>
        <v>291</v>
      </c>
      <c r="E292" s="143"/>
      <c r="F292" s="143"/>
      <c r="G292" s="143"/>
      <c r="H292" s="271"/>
      <c r="I292" s="271"/>
      <c r="J292" s="271"/>
      <c r="K292" s="142"/>
    </row>
    <row r="293" spans="1:11">
      <c r="A293" s="147">
        <f t="shared" si="4"/>
        <v>292</v>
      </c>
      <c r="E293" s="143"/>
      <c r="F293" s="143"/>
      <c r="G293" s="143"/>
      <c r="H293" s="271"/>
      <c r="I293" s="271"/>
      <c r="J293" s="271"/>
      <c r="K293" s="142"/>
    </row>
    <row r="294" spans="1:11">
      <c r="A294" s="147">
        <f t="shared" si="4"/>
        <v>293</v>
      </c>
      <c r="E294" s="143"/>
      <c r="F294" s="143"/>
      <c r="G294" s="143"/>
      <c r="H294" s="271"/>
      <c r="I294" s="271"/>
      <c r="J294" s="271"/>
      <c r="K294" s="142"/>
    </row>
    <row r="295" spans="1:11">
      <c r="A295" s="147">
        <f t="shared" si="4"/>
        <v>294</v>
      </c>
      <c r="E295" s="143"/>
      <c r="F295" s="143"/>
      <c r="G295" s="143"/>
      <c r="H295" s="271"/>
      <c r="I295" s="271"/>
      <c r="J295" s="271"/>
      <c r="K295" s="142"/>
    </row>
    <row r="296" spans="1:11">
      <c r="A296" s="147">
        <f t="shared" si="4"/>
        <v>295</v>
      </c>
      <c r="E296" s="143"/>
      <c r="F296" s="143"/>
      <c r="G296" s="143"/>
      <c r="H296" s="271"/>
      <c r="I296" s="271"/>
      <c r="J296" s="271"/>
      <c r="K296" s="142"/>
    </row>
    <row r="297" spans="1:11">
      <c r="A297" s="147">
        <f t="shared" si="4"/>
        <v>296</v>
      </c>
      <c r="E297" s="143"/>
      <c r="F297" s="143"/>
      <c r="G297" s="143"/>
      <c r="H297" s="271"/>
      <c r="I297" s="271"/>
      <c r="J297" s="271"/>
      <c r="K297" s="142"/>
    </row>
    <row r="298" spans="1:11">
      <c r="A298" s="147">
        <f t="shared" si="4"/>
        <v>297</v>
      </c>
      <c r="E298" s="143"/>
      <c r="F298" s="143"/>
      <c r="G298" s="143"/>
      <c r="H298" s="271"/>
      <c r="I298" s="271"/>
      <c r="J298" s="271"/>
      <c r="K298" s="142"/>
    </row>
    <row r="299" spans="1:11">
      <c r="A299" s="147">
        <f t="shared" si="4"/>
        <v>298</v>
      </c>
      <c r="E299" s="143"/>
      <c r="F299" s="143"/>
      <c r="G299" s="143"/>
      <c r="H299" s="271"/>
      <c r="I299" s="271"/>
      <c r="J299" s="271"/>
      <c r="K299" s="142"/>
    </row>
    <row r="300" spans="1:11">
      <c r="A300" s="147">
        <f t="shared" si="4"/>
        <v>299</v>
      </c>
      <c r="E300" s="143"/>
      <c r="F300" s="143"/>
      <c r="G300" s="143"/>
      <c r="H300" s="271"/>
      <c r="I300" s="271"/>
      <c r="J300" s="271"/>
      <c r="K300" s="142"/>
    </row>
    <row r="301" spans="1:11">
      <c r="E301" s="143"/>
      <c r="F301" s="143"/>
      <c r="G301" s="143"/>
      <c r="H301" s="271"/>
      <c r="I301" s="271"/>
      <c r="J301" s="271"/>
      <c r="K301" s="142"/>
    </row>
    <row r="302" spans="1:11">
      <c r="E302" s="143"/>
      <c r="F302" s="143"/>
      <c r="G302" s="143"/>
      <c r="H302" s="271"/>
      <c r="I302" s="271"/>
      <c r="J302" s="271"/>
      <c r="K302" s="142"/>
    </row>
    <row r="303" spans="1:11">
      <c r="E303" s="143"/>
      <c r="F303" s="143"/>
      <c r="G303" s="143"/>
      <c r="H303" s="271"/>
      <c r="I303" s="271"/>
      <c r="J303" s="271"/>
      <c r="K303" s="142"/>
    </row>
    <row r="304" spans="1:11">
      <c r="E304" s="143"/>
      <c r="F304" s="143"/>
      <c r="G304" s="143"/>
      <c r="H304" s="271"/>
      <c r="I304" s="271"/>
      <c r="J304" s="271"/>
      <c r="K304" s="142"/>
    </row>
    <row r="305" spans="5:11">
      <c r="E305" s="143"/>
      <c r="F305" s="143"/>
      <c r="G305" s="143"/>
      <c r="H305" s="271"/>
      <c r="I305" s="271"/>
      <c r="J305" s="271"/>
      <c r="K305" s="142"/>
    </row>
    <row r="306" spans="5:11">
      <c r="E306" s="143"/>
      <c r="F306" s="143"/>
      <c r="G306" s="143"/>
      <c r="H306" s="271"/>
      <c r="I306" s="271"/>
      <c r="J306" s="271"/>
      <c r="K306" s="142"/>
    </row>
    <row r="307" spans="5:11">
      <c r="E307" s="143"/>
      <c r="F307" s="143"/>
      <c r="G307" s="143"/>
      <c r="H307" s="271"/>
      <c r="I307" s="271"/>
      <c r="J307" s="271"/>
      <c r="K307" s="142"/>
    </row>
    <row r="308" spans="5:11">
      <c r="E308" s="143"/>
      <c r="F308" s="143"/>
      <c r="G308" s="143"/>
      <c r="H308" s="271"/>
      <c r="I308" s="271"/>
      <c r="J308" s="271"/>
      <c r="K308" s="142"/>
    </row>
    <row r="309" spans="5:11">
      <c r="E309" s="143"/>
      <c r="F309" s="143"/>
      <c r="G309" s="143"/>
      <c r="H309" s="271"/>
      <c r="I309" s="271"/>
      <c r="J309" s="271"/>
      <c r="K309" s="142"/>
    </row>
    <row r="310" spans="5:11">
      <c r="E310" s="143"/>
      <c r="F310" s="143"/>
      <c r="G310" s="143"/>
      <c r="H310" s="271"/>
      <c r="I310" s="271"/>
      <c r="J310" s="271"/>
      <c r="K310" s="142"/>
    </row>
    <row r="311" spans="5:11">
      <c r="E311" s="143"/>
      <c r="F311" s="143"/>
      <c r="G311" s="143"/>
      <c r="H311" s="271"/>
      <c r="I311" s="271"/>
      <c r="J311" s="271"/>
      <c r="K311" s="142"/>
    </row>
    <row r="312" spans="5:11">
      <c r="E312" s="143"/>
      <c r="F312" s="143"/>
      <c r="G312" s="143"/>
      <c r="H312" s="271"/>
      <c r="I312" s="271"/>
      <c r="J312" s="271"/>
      <c r="K312" s="142"/>
    </row>
    <row r="313" spans="5:11">
      <c r="E313" s="143"/>
      <c r="F313" s="143"/>
      <c r="G313" s="143"/>
      <c r="H313" s="271"/>
      <c r="I313" s="271"/>
      <c r="J313" s="271"/>
      <c r="K313" s="142"/>
    </row>
    <row r="314" spans="5:11">
      <c r="E314" s="143"/>
      <c r="F314" s="143"/>
      <c r="G314" s="143"/>
      <c r="H314" s="271"/>
      <c r="I314" s="271"/>
      <c r="J314" s="271"/>
      <c r="K314" s="142"/>
    </row>
    <row r="315" spans="5:11">
      <c r="E315" s="143"/>
      <c r="F315" s="143"/>
      <c r="G315" s="143"/>
      <c r="H315" s="271"/>
      <c r="I315" s="271"/>
      <c r="J315" s="271"/>
      <c r="K315" s="142"/>
    </row>
    <row r="316" spans="5:11">
      <c r="E316" s="143"/>
      <c r="F316" s="143"/>
      <c r="G316" s="143"/>
      <c r="H316" s="271"/>
      <c r="I316" s="271"/>
      <c r="J316" s="271"/>
      <c r="K316" s="142"/>
    </row>
    <row r="317" spans="5:11">
      <c r="E317" s="143"/>
      <c r="F317" s="143"/>
      <c r="G317" s="143"/>
      <c r="H317" s="271"/>
      <c r="I317" s="271"/>
      <c r="J317" s="271"/>
      <c r="K317" s="142"/>
    </row>
    <row r="318" spans="5:11">
      <c r="E318" s="143"/>
      <c r="F318" s="143"/>
      <c r="G318" s="143"/>
      <c r="H318" s="271"/>
      <c r="I318" s="271"/>
      <c r="J318" s="271"/>
      <c r="K318" s="142"/>
    </row>
    <row r="319" spans="5:11">
      <c r="E319" s="143"/>
      <c r="F319" s="143"/>
      <c r="G319" s="143"/>
      <c r="H319" s="271"/>
      <c r="I319" s="271"/>
      <c r="J319" s="271"/>
      <c r="K319" s="142"/>
    </row>
    <row r="320" spans="5:11">
      <c r="E320" s="143"/>
      <c r="F320" s="143"/>
      <c r="G320" s="143"/>
      <c r="H320" s="271"/>
      <c r="I320" s="271"/>
      <c r="J320" s="271"/>
      <c r="K320" s="142"/>
    </row>
    <row r="321" spans="5:11">
      <c r="E321" s="143"/>
      <c r="F321" s="143"/>
      <c r="G321" s="143"/>
      <c r="H321" s="271"/>
      <c r="I321" s="271"/>
      <c r="J321" s="271"/>
      <c r="K321" s="142"/>
    </row>
    <row r="322" spans="5:11">
      <c r="E322" s="143"/>
      <c r="F322" s="143"/>
    </row>
    <row r="323" spans="5:11">
      <c r="E323" s="143"/>
      <c r="F323" s="143"/>
    </row>
    <row r="324" spans="5:11">
      <c r="E324" s="143"/>
      <c r="F324" s="143"/>
    </row>
    <row r="325" spans="5:11">
      <c r="E325" s="143"/>
      <c r="F325" s="143"/>
    </row>
    <row r="326" spans="5:11">
      <c r="E326" s="143"/>
      <c r="F326" s="143"/>
    </row>
  </sheetData>
  <conditionalFormatting sqref="B1:B22 B24:B1048576">
    <cfRule type="duplicateValues" dxfId="87" priority="10"/>
  </conditionalFormatting>
  <conditionalFormatting sqref="K2:K20 K22:K23 K25:K26 K32:K35 K37:K40 K42:K321">
    <cfRule type="duplicateValues" dxfId="86" priority="8"/>
  </conditionalFormatting>
  <conditionalFormatting sqref="K21">
    <cfRule type="duplicateValues" dxfId="85" priority="7"/>
  </conditionalFormatting>
  <conditionalFormatting sqref="K24">
    <cfRule type="duplicateValues" dxfId="84" priority="6"/>
  </conditionalFormatting>
  <conditionalFormatting sqref="K27">
    <cfRule type="duplicateValues" dxfId="83" priority="5"/>
  </conditionalFormatting>
  <conditionalFormatting sqref="K28:K31">
    <cfRule type="duplicateValues" dxfId="82" priority="4"/>
  </conditionalFormatting>
  <conditionalFormatting sqref="K36">
    <cfRule type="duplicateValues" dxfId="81" priority="3"/>
  </conditionalFormatting>
  <conditionalFormatting sqref="K41">
    <cfRule type="duplicateValues" dxfId="80" priority="2"/>
  </conditionalFormatting>
  <conditionalFormatting sqref="B23">
    <cfRule type="duplicateValues" dxfId="79" priority="1"/>
  </conditionalFormatting>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3"/>
  <sheetViews>
    <sheetView topLeftCell="C13" zoomScale="40" zoomScaleNormal="40" workbookViewId="0">
      <selection activeCell="R22" sqref="R22:R23"/>
    </sheetView>
  </sheetViews>
  <sheetFormatPr defaultColWidth="20.7109375" defaultRowHeight="34.5"/>
  <cols>
    <col min="1" max="1" width="6.5703125" style="27" hidden="1" customWidth="1"/>
    <col min="2" max="2" width="18.5703125" style="102" hidden="1" customWidth="1"/>
    <col min="3" max="4" width="16.140625" style="27" customWidth="1"/>
    <col min="5" max="5" width="23.28515625" style="29" customWidth="1"/>
    <col min="6" max="6" width="21.140625" style="26" customWidth="1"/>
    <col min="7" max="7" width="52.85546875" style="40" customWidth="1"/>
    <col min="8" max="8" width="25.28515625" style="47" customWidth="1"/>
    <col min="9" max="9" width="29.5703125" style="50" customWidth="1"/>
    <col min="10" max="10" width="25.28515625" style="32" customWidth="1"/>
    <col min="11" max="11" width="20.28515625" style="32" customWidth="1"/>
    <col min="12" max="12" width="21.28515625" style="32" customWidth="1"/>
    <col min="13" max="13" width="24.42578125" style="29" customWidth="1"/>
    <col min="14" max="14" width="23.7109375" style="29" customWidth="1"/>
    <col min="15" max="15" width="23.42578125" style="29" customWidth="1"/>
    <col min="16" max="16" width="24.140625" style="29" customWidth="1"/>
    <col min="17" max="17" width="25.140625" style="29" customWidth="1"/>
    <col min="18" max="18" width="24.42578125" style="29" customWidth="1"/>
    <col min="19" max="19" width="24.140625" style="78" hidden="1" customWidth="1"/>
    <col min="20" max="20" width="23.7109375" style="76" hidden="1" customWidth="1"/>
    <col min="21" max="25" width="23.7109375" style="29" hidden="1" customWidth="1"/>
    <col min="26" max="26" width="23.7109375" style="29" customWidth="1"/>
    <col min="27" max="27" width="23.7109375" style="49" customWidth="1"/>
    <col min="28" max="28" width="37.5703125" style="30" customWidth="1"/>
    <col min="29" max="29" width="32.28515625" style="27" customWidth="1"/>
    <col min="30" max="30" width="72.5703125" style="27" customWidth="1"/>
    <col min="31" max="31" width="20.28515625" style="28" customWidth="1"/>
    <col min="32" max="16384" width="20.7109375" style="28"/>
  </cols>
  <sheetData>
    <row r="1" spans="1:31" s="25" customFormat="1" ht="73.5" customHeight="1" thickBot="1">
      <c r="A1" s="24"/>
      <c r="B1" s="95"/>
      <c r="C1" s="465" t="s">
        <v>215</v>
      </c>
      <c r="D1" s="465"/>
      <c r="E1" s="465"/>
      <c r="F1" s="465"/>
      <c r="G1" s="465"/>
      <c r="H1" s="465"/>
      <c r="I1" s="465"/>
      <c r="J1" s="465"/>
      <c r="K1" s="81"/>
      <c r="L1" s="81"/>
      <c r="M1" s="81"/>
      <c r="N1" s="81"/>
      <c r="O1" s="81"/>
      <c r="P1" s="81"/>
      <c r="Q1" s="81"/>
      <c r="R1" s="81"/>
      <c r="S1" s="81"/>
      <c r="T1" s="81"/>
      <c r="U1" s="81"/>
      <c r="V1" s="81"/>
      <c r="W1" s="81"/>
      <c r="X1" s="81"/>
      <c r="Y1" s="81"/>
      <c r="Z1" s="81"/>
      <c r="AA1" s="81"/>
      <c r="AB1" s="81"/>
      <c r="AC1" s="81"/>
      <c r="AD1" s="81"/>
      <c r="AE1" s="81"/>
    </row>
    <row r="2" spans="1:31" s="52" customFormat="1" ht="63.75" customHeight="1">
      <c r="A2" s="51" t="s">
        <v>0</v>
      </c>
      <c r="B2" s="96" t="s">
        <v>1</v>
      </c>
      <c r="C2" s="42" t="s">
        <v>2</v>
      </c>
      <c r="D2" s="42" t="s">
        <v>3</v>
      </c>
      <c r="E2" s="42" t="s">
        <v>29</v>
      </c>
      <c r="F2" s="42" t="s">
        <v>30</v>
      </c>
      <c r="G2" s="42" t="s">
        <v>31</v>
      </c>
      <c r="H2" s="53" t="s">
        <v>32</v>
      </c>
      <c r="I2" s="48" t="s">
        <v>210</v>
      </c>
      <c r="J2" s="43" t="s">
        <v>162</v>
      </c>
      <c r="K2" s="44">
        <v>43563</v>
      </c>
      <c r="L2" s="44">
        <v>43564</v>
      </c>
      <c r="M2" s="44">
        <v>43565</v>
      </c>
      <c r="N2" s="44">
        <v>43566</v>
      </c>
      <c r="O2" s="44">
        <v>43567</v>
      </c>
      <c r="P2" s="44">
        <v>43568</v>
      </c>
      <c r="Q2" s="44">
        <v>43569</v>
      </c>
      <c r="R2" s="44">
        <v>43570</v>
      </c>
      <c r="S2" s="44">
        <v>43571</v>
      </c>
      <c r="T2" s="44">
        <v>43572</v>
      </c>
      <c r="U2" s="44">
        <v>43573</v>
      </c>
      <c r="V2" s="44">
        <v>43574</v>
      </c>
      <c r="W2" s="44">
        <v>43575</v>
      </c>
      <c r="X2" s="44">
        <v>43576</v>
      </c>
      <c r="Y2" s="44">
        <v>43577</v>
      </c>
      <c r="Z2" s="44">
        <v>43578</v>
      </c>
      <c r="AA2" s="44" t="s">
        <v>209</v>
      </c>
      <c r="AB2" s="45" t="s">
        <v>33</v>
      </c>
      <c r="AC2" s="45" t="s">
        <v>34</v>
      </c>
      <c r="AD2" s="45" t="s">
        <v>35</v>
      </c>
      <c r="AE2" s="46" t="s">
        <v>163</v>
      </c>
    </row>
    <row r="3" spans="1:31" s="38" customFormat="1" ht="63.75" customHeight="1">
      <c r="A3" s="35">
        <f>IF(ISTEXT($G3),COUNTIF($G$3:$G3,"*")," ")</f>
        <v>1</v>
      </c>
      <c r="B3" s="97">
        <v>43524</v>
      </c>
      <c r="C3" s="36">
        <v>0.25</v>
      </c>
      <c r="D3" s="36">
        <v>0.25</v>
      </c>
      <c r="E3" s="103">
        <v>1</v>
      </c>
      <c r="F3" s="103">
        <v>160</v>
      </c>
      <c r="G3" s="34" t="s">
        <v>72</v>
      </c>
      <c r="H3" s="90"/>
      <c r="I3" s="66">
        <v>0</v>
      </c>
      <c r="J3" s="104">
        <f t="shared" ref="J3:J63" si="0">SUM(K3:Z3)-(H3)-I3</f>
        <v>0</v>
      </c>
      <c r="K3" s="39"/>
      <c r="L3" s="39"/>
      <c r="M3" s="39"/>
      <c r="N3" s="56"/>
      <c r="O3" s="58"/>
      <c r="P3" s="57"/>
      <c r="Q3" s="31"/>
      <c r="R3" s="31"/>
      <c r="S3" s="31"/>
      <c r="T3" s="31"/>
      <c r="U3" s="31"/>
      <c r="V3" s="31"/>
      <c r="W3" s="31"/>
      <c r="X3" s="31"/>
      <c r="Y3" s="31"/>
      <c r="Z3" s="31"/>
      <c r="AA3" s="31">
        <f t="shared" ref="AA3:AA59" si="1">SUM(K3:Z3)</f>
        <v>0</v>
      </c>
      <c r="AB3" s="105" t="s">
        <v>38</v>
      </c>
      <c r="AC3" s="93" t="s">
        <v>167</v>
      </c>
      <c r="AD3" s="33" t="s">
        <v>211</v>
      </c>
      <c r="AE3" s="37"/>
    </row>
    <row r="4" spans="1:31" s="38" customFormat="1" ht="63.75" customHeight="1">
      <c r="A4" s="35">
        <f>IF(ISTEXT($G4),COUNTIF($G$3:$G4,"*")," ")</f>
        <v>2</v>
      </c>
      <c r="B4" s="97">
        <v>43524</v>
      </c>
      <c r="C4" s="36">
        <v>0.25</v>
      </c>
      <c r="D4" s="36">
        <v>0.25</v>
      </c>
      <c r="E4" s="103">
        <v>1</v>
      </c>
      <c r="F4" s="103">
        <v>160</v>
      </c>
      <c r="G4" s="34" t="s">
        <v>173</v>
      </c>
      <c r="H4" s="90"/>
      <c r="I4" s="66">
        <v>0</v>
      </c>
      <c r="J4" s="104">
        <f t="shared" si="0"/>
        <v>0</v>
      </c>
      <c r="K4" s="39"/>
      <c r="L4" s="39"/>
      <c r="M4" s="39"/>
      <c r="N4" s="56"/>
      <c r="O4" s="58"/>
      <c r="P4" s="57"/>
      <c r="Q4" s="31"/>
      <c r="R4" s="31"/>
      <c r="S4" s="31"/>
      <c r="T4" s="31"/>
      <c r="U4" s="31"/>
      <c r="V4" s="31"/>
      <c r="W4" s="31"/>
      <c r="X4" s="31"/>
      <c r="Y4" s="31"/>
      <c r="Z4" s="31"/>
      <c r="AA4" s="31">
        <f t="shared" si="1"/>
        <v>0</v>
      </c>
      <c r="AB4" s="106" t="s">
        <v>94</v>
      </c>
      <c r="AC4" s="93" t="s">
        <v>166</v>
      </c>
      <c r="AD4" s="33"/>
      <c r="AE4" s="37"/>
    </row>
    <row r="5" spans="1:31" s="38" customFormat="1" ht="63.75" customHeight="1">
      <c r="A5" s="35"/>
      <c r="B5" s="97"/>
      <c r="C5" s="36">
        <v>0.25</v>
      </c>
      <c r="D5" s="36">
        <v>0.25</v>
      </c>
      <c r="E5" s="103">
        <v>2</v>
      </c>
      <c r="F5" s="103">
        <v>240</v>
      </c>
      <c r="G5" s="34" t="s">
        <v>180</v>
      </c>
      <c r="H5" s="90"/>
      <c r="I5" s="66">
        <v>0</v>
      </c>
      <c r="J5" s="104">
        <f t="shared" si="0"/>
        <v>0</v>
      </c>
      <c r="K5" s="39"/>
      <c r="L5" s="39"/>
      <c r="M5" s="39"/>
      <c r="N5" s="56"/>
      <c r="O5" s="58"/>
      <c r="P5" s="57"/>
      <c r="Q5" s="31"/>
      <c r="R5" s="31"/>
      <c r="S5" s="31"/>
      <c r="T5" s="31"/>
      <c r="U5" s="31"/>
      <c r="V5" s="31"/>
      <c r="W5" s="31"/>
      <c r="X5" s="31"/>
      <c r="Y5" s="31"/>
      <c r="Z5" s="31"/>
      <c r="AA5" s="31">
        <f t="shared" si="1"/>
        <v>0</v>
      </c>
      <c r="AB5" s="106" t="s">
        <v>36</v>
      </c>
      <c r="AC5" s="93" t="s">
        <v>166</v>
      </c>
      <c r="AD5" s="33"/>
      <c r="AE5" s="37"/>
    </row>
    <row r="6" spans="1:31" s="38" customFormat="1" ht="63.75" customHeight="1">
      <c r="A6" s="35">
        <f>IF(ISTEXT($G6),COUNTIF($G$3:$G6,"*")," ")</f>
        <v>4</v>
      </c>
      <c r="B6" s="97">
        <v>43524</v>
      </c>
      <c r="C6" s="36">
        <v>0.25</v>
      </c>
      <c r="D6" s="36">
        <v>0.25</v>
      </c>
      <c r="E6" s="103">
        <v>2</v>
      </c>
      <c r="F6" s="103">
        <v>240</v>
      </c>
      <c r="G6" s="34" t="s">
        <v>181</v>
      </c>
      <c r="H6" s="90"/>
      <c r="I6" s="66">
        <v>0</v>
      </c>
      <c r="J6" s="104">
        <f t="shared" si="0"/>
        <v>0</v>
      </c>
      <c r="K6" s="39"/>
      <c r="L6" s="39"/>
      <c r="M6" s="39"/>
      <c r="N6" s="56"/>
      <c r="O6" s="58"/>
      <c r="P6" s="57"/>
      <c r="Q6" s="31"/>
      <c r="R6" s="31"/>
      <c r="S6" s="31"/>
      <c r="T6" s="31"/>
      <c r="U6" s="31"/>
      <c r="V6" s="31"/>
      <c r="W6" s="31"/>
      <c r="X6" s="31"/>
      <c r="Y6" s="31"/>
      <c r="Z6" s="31"/>
      <c r="AA6" s="31">
        <f t="shared" si="1"/>
        <v>0</v>
      </c>
      <c r="AB6" s="106" t="s">
        <v>36</v>
      </c>
      <c r="AC6" s="93" t="s">
        <v>166</v>
      </c>
      <c r="AD6" s="33"/>
      <c r="AE6" s="37"/>
    </row>
    <row r="7" spans="1:31" s="38" customFormat="1" ht="63.75" customHeight="1">
      <c r="A7" s="35"/>
      <c r="B7" s="97"/>
      <c r="C7" s="36">
        <v>0.25</v>
      </c>
      <c r="D7" s="36">
        <v>0.25</v>
      </c>
      <c r="E7" s="103">
        <v>3</v>
      </c>
      <c r="F7" s="103">
        <v>240</v>
      </c>
      <c r="G7" s="34" t="s">
        <v>189</v>
      </c>
      <c r="H7" s="90"/>
      <c r="I7" s="66">
        <v>0</v>
      </c>
      <c r="J7" s="104">
        <f t="shared" si="0"/>
        <v>0</v>
      </c>
      <c r="K7" s="39"/>
      <c r="L7" s="39"/>
      <c r="M7" s="39"/>
      <c r="N7" s="56"/>
      <c r="O7" s="58"/>
      <c r="P7" s="57"/>
      <c r="Q7" s="31"/>
      <c r="R7" s="31"/>
      <c r="S7" s="31"/>
      <c r="T7" s="31"/>
      <c r="U7" s="31"/>
      <c r="V7" s="31"/>
      <c r="W7" s="31"/>
      <c r="X7" s="31"/>
      <c r="Y7" s="31"/>
      <c r="Z7" s="31"/>
      <c r="AA7" s="31">
        <f t="shared" si="1"/>
        <v>0</v>
      </c>
      <c r="AB7" s="105" t="s">
        <v>38</v>
      </c>
      <c r="AC7" s="93" t="s">
        <v>167</v>
      </c>
      <c r="AD7" s="33"/>
      <c r="AE7" s="37"/>
    </row>
    <row r="8" spans="1:31" s="38" customFormat="1" ht="63.75" customHeight="1">
      <c r="A8" s="35"/>
      <c r="B8" s="97"/>
      <c r="C8" s="36">
        <v>0.25</v>
      </c>
      <c r="D8" s="36">
        <v>0.25</v>
      </c>
      <c r="E8" s="103">
        <v>3</v>
      </c>
      <c r="F8" s="103">
        <v>240</v>
      </c>
      <c r="G8" s="34" t="s">
        <v>190</v>
      </c>
      <c r="H8" s="90"/>
      <c r="I8" s="66">
        <v>0</v>
      </c>
      <c r="J8" s="104">
        <f t="shared" si="0"/>
        <v>0</v>
      </c>
      <c r="K8" s="39"/>
      <c r="L8" s="39"/>
      <c r="M8" s="39"/>
      <c r="N8" s="56"/>
      <c r="O8" s="58"/>
      <c r="P8" s="57"/>
      <c r="Q8" s="31"/>
      <c r="R8" s="31"/>
      <c r="S8" s="31"/>
      <c r="T8" s="31"/>
      <c r="U8" s="31"/>
      <c r="V8" s="31"/>
      <c r="W8" s="31"/>
      <c r="X8" s="31"/>
      <c r="Y8" s="31"/>
      <c r="Z8" s="31"/>
      <c r="AA8" s="31">
        <f t="shared" si="1"/>
        <v>0</v>
      </c>
      <c r="AB8" s="105" t="s">
        <v>38</v>
      </c>
      <c r="AC8" s="93" t="s">
        <v>167</v>
      </c>
      <c r="AD8" s="33"/>
      <c r="AE8" s="37"/>
    </row>
    <row r="9" spans="1:31" s="38" customFormat="1" ht="63.75" customHeight="1">
      <c r="A9" s="35"/>
      <c r="B9" s="97"/>
      <c r="C9" s="36">
        <v>0.25</v>
      </c>
      <c r="D9" s="36">
        <v>0.25</v>
      </c>
      <c r="E9" s="103">
        <v>4</v>
      </c>
      <c r="F9" s="103">
        <v>240</v>
      </c>
      <c r="G9" s="34" t="s">
        <v>66</v>
      </c>
      <c r="H9" s="90"/>
      <c r="I9" s="66">
        <v>0</v>
      </c>
      <c r="J9" s="104">
        <f t="shared" si="0"/>
        <v>0</v>
      </c>
      <c r="K9" s="39"/>
      <c r="L9" s="39"/>
      <c r="M9" s="39"/>
      <c r="N9" s="56"/>
      <c r="O9" s="58"/>
      <c r="P9" s="57"/>
      <c r="Q9" s="31"/>
      <c r="R9" s="31"/>
      <c r="S9" s="31"/>
      <c r="T9" s="31"/>
      <c r="U9" s="31"/>
      <c r="V9" s="31"/>
      <c r="W9" s="31"/>
      <c r="X9" s="31"/>
      <c r="Y9" s="31"/>
      <c r="Z9" s="31"/>
      <c r="AA9" s="31">
        <f t="shared" si="1"/>
        <v>0</v>
      </c>
      <c r="AB9" s="106" t="s">
        <v>93</v>
      </c>
      <c r="AC9" s="93" t="s">
        <v>166</v>
      </c>
      <c r="AD9" s="33"/>
      <c r="AE9" s="37"/>
    </row>
    <row r="10" spans="1:31" s="38" customFormat="1" ht="63.75" customHeight="1">
      <c r="A10" s="35"/>
      <c r="B10" s="97"/>
      <c r="C10" s="36">
        <v>0.25</v>
      </c>
      <c r="D10" s="36">
        <v>0.25</v>
      </c>
      <c r="E10" s="103">
        <v>5</v>
      </c>
      <c r="F10" s="103">
        <v>240</v>
      </c>
      <c r="G10" s="34" t="s">
        <v>102</v>
      </c>
      <c r="H10" s="90"/>
      <c r="I10" s="66">
        <v>0</v>
      </c>
      <c r="J10" s="104">
        <f t="shared" si="0"/>
        <v>0</v>
      </c>
      <c r="K10" s="39"/>
      <c r="L10" s="39"/>
      <c r="M10" s="39"/>
      <c r="N10" s="56"/>
      <c r="O10" s="58"/>
      <c r="P10" s="57"/>
      <c r="Q10" s="31"/>
      <c r="R10" s="31"/>
      <c r="S10" s="31"/>
      <c r="T10" s="31"/>
      <c r="U10" s="31"/>
      <c r="V10" s="31"/>
      <c r="W10" s="31"/>
      <c r="X10" s="31"/>
      <c r="Y10" s="31"/>
      <c r="Z10" s="31"/>
      <c r="AA10" s="31">
        <f t="shared" si="1"/>
        <v>0</v>
      </c>
      <c r="AB10" s="106" t="s">
        <v>38</v>
      </c>
      <c r="AC10" s="93" t="s">
        <v>167</v>
      </c>
      <c r="AD10" s="33"/>
      <c r="AE10" s="37"/>
    </row>
    <row r="11" spans="1:31" s="38" customFormat="1" ht="63.75" customHeight="1">
      <c r="A11" s="35">
        <f>IF(ISTEXT($G11),COUNTIF($G$3:$G11,"*")," ")</f>
        <v>9</v>
      </c>
      <c r="B11" s="97">
        <v>43524</v>
      </c>
      <c r="C11" s="36">
        <v>0.25</v>
      </c>
      <c r="D11" s="36">
        <v>0.25</v>
      </c>
      <c r="E11" s="103">
        <v>6</v>
      </c>
      <c r="F11" s="103">
        <v>240</v>
      </c>
      <c r="G11" s="34" t="s">
        <v>58</v>
      </c>
      <c r="H11" s="90"/>
      <c r="I11" s="66">
        <v>0</v>
      </c>
      <c r="J11" s="104">
        <f t="shared" si="0"/>
        <v>0</v>
      </c>
      <c r="K11" s="39"/>
      <c r="L11" s="39"/>
      <c r="M11" s="39"/>
      <c r="N11" s="56"/>
      <c r="O11" s="58"/>
      <c r="P11" s="57"/>
      <c r="Q11" s="31"/>
      <c r="R11" s="31"/>
      <c r="S11" s="31"/>
      <c r="T11" s="31"/>
      <c r="U11" s="31"/>
      <c r="V11" s="31"/>
      <c r="W11" s="31"/>
      <c r="X11" s="31"/>
      <c r="Y11" s="31"/>
      <c r="Z11" s="31"/>
      <c r="AA11" s="31">
        <f t="shared" si="1"/>
        <v>0</v>
      </c>
      <c r="AB11" s="105" t="s">
        <v>36</v>
      </c>
      <c r="AC11" s="93" t="s">
        <v>166</v>
      </c>
      <c r="AD11" s="33"/>
      <c r="AE11" s="37"/>
    </row>
    <row r="12" spans="1:31" s="75" customFormat="1" ht="63.75" customHeight="1">
      <c r="A12" s="35"/>
      <c r="B12" s="97"/>
      <c r="C12" s="36">
        <v>0.25</v>
      </c>
      <c r="D12" s="36">
        <v>0.25</v>
      </c>
      <c r="E12" s="103">
        <v>6</v>
      </c>
      <c r="F12" s="103">
        <v>240</v>
      </c>
      <c r="G12" s="34" t="s">
        <v>175</v>
      </c>
      <c r="H12" s="90"/>
      <c r="I12" s="66">
        <v>0</v>
      </c>
      <c r="J12" s="104">
        <f t="shared" si="0"/>
        <v>0</v>
      </c>
      <c r="K12" s="39"/>
      <c r="L12" s="39"/>
      <c r="M12" s="39"/>
      <c r="N12" s="56"/>
      <c r="O12" s="58"/>
      <c r="P12" s="57"/>
      <c r="Q12" s="31"/>
      <c r="R12" s="31"/>
      <c r="S12" s="31"/>
      <c r="T12" s="31"/>
      <c r="U12" s="31"/>
      <c r="V12" s="31"/>
      <c r="W12" s="31"/>
      <c r="X12" s="31"/>
      <c r="Y12" s="31"/>
      <c r="Z12" s="31"/>
      <c r="AA12" s="31">
        <f t="shared" si="1"/>
        <v>0</v>
      </c>
      <c r="AB12" s="106" t="s">
        <v>193</v>
      </c>
      <c r="AC12" s="93" t="s">
        <v>166</v>
      </c>
      <c r="AD12" s="33"/>
      <c r="AE12" s="37"/>
    </row>
    <row r="13" spans="1:31" s="38" customFormat="1" ht="63.75" customHeight="1">
      <c r="A13" s="35">
        <f>IF(ISTEXT($G13),COUNTIF($G$3:$G13,"*")," ")</f>
        <v>11</v>
      </c>
      <c r="B13" s="97">
        <v>43524</v>
      </c>
      <c r="C13" s="36">
        <v>0.25</v>
      </c>
      <c r="D13" s="36">
        <v>0.25</v>
      </c>
      <c r="E13" s="103">
        <v>7</v>
      </c>
      <c r="F13" s="103">
        <v>240</v>
      </c>
      <c r="G13" s="34" t="s">
        <v>113</v>
      </c>
      <c r="H13" s="90"/>
      <c r="I13" s="66">
        <v>0</v>
      </c>
      <c r="J13" s="104">
        <f t="shared" si="0"/>
        <v>0</v>
      </c>
      <c r="K13" s="39"/>
      <c r="L13" s="39"/>
      <c r="M13" s="39"/>
      <c r="N13" s="56"/>
      <c r="O13" s="58"/>
      <c r="P13" s="57"/>
      <c r="Q13" s="31"/>
      <c r="R13" s="31"/>
      <c r="S13" s="31"/>
      <c r="T13" s="31"/>
      <c r="U13" s="31"/>
      <c r="V13" s="31"/>
      <c r="W13" s="31"/>
      <c r="X13" s="31"/>
      <c r="Y13" s="31"/>
      <c r="Z13" s="31"/>
      <c r="AA13" s="31">
        <f t="shared" si="1"/>
        <v>0</v>
      </c>
      <c r="AB13" s="106" t="s">
        <v>221</v>
      </c>
      <c r="AC13" s="93" t="s">
        <v>226</v>
      </c>
      <c r="AD13" s="33"/>
      <c r="AE13" s="37"/>
    </row>
    <row r="14" spans="1:31" s="38" customFormat="1" ht="63.75" customHeight="1">
      <c r="A14" s="67">
        <f>IF(ISTEXT($G14),COUNTIF($G$3:$G14,"*")," ")</f>
        <v>12</v>
      </c>
      <c r="B14" s="100">
        <v>43524</v>
      </c>
      <c r="C14" s="36">
        <v>0.25</v>
      </c>
      <c r="D14" s="36">
        <v>0.25</v>
      </c>
      <c r="E14" s="103">
        <v>7</v>
      </c>
      <c r="F14" s="103">
        <v>240</v>
      </c>
      <c r="G14" s="34" t="s">
        <v>176</v>
      </c>
      <c r="H14" s="90"/>
      <c r="I14" s="66">
        <v>0</v>
      </c>
      <c r="J14" s="104">
        <f t="shared" si="0"/>
        <v>0</v>
      </c>
      <c r="K14" s="39"/>
      <c r="L14" s="39"/>
      <c r="M14" s="39"/>
      <c r="N14" s="56"/>
      <c r="O14" s="58"/>
      <c r="P14" s="57"/>
      <c r="Q14" s="31"/>
      <c r="R14" s="31"/>
      <c r="S14" s="31"/>
      <c r="T14" s="31"/>
      <c r="U14" s="31"/>
      <c r="V14" s="31"/>
      <c r="W14" s="31"/>
      <c r="X14" s="31"/>
      <c r="Y14" s="31"/>
      <c r="Z14" s="31"/>
      <c r="AA14" s="31">
        <f t="shared" si="1"/>
        <v>0</v>
      </c>
      <c r="AB14" s="105" t="s">
        <v>194</v>
      </c>
      <c r="AC14" s="93" t="s">
        <v>197</v>
      </c>
      <c r="AD14" s="33" t="s">
        <v>211</v>
      </c>
      <c r="AE14" s="37"/>
    </row>
    <row r="15" spans="1:31" s="38" customFormat="1" ht="63.75" customHeight="1">
      <c r="A15" s="35"/>
      <c r="B15" s="97"/>
      <c r="C15" s="36">
        <v>0.25</v>
      </c>
      <c r="D15" s="36">
        <v>0.25</v>
      </c>
      <c r="E15" s="103">
        <v>8</v>
      </c>
      <c r="F15" s="103">
        <v>160</v>
      </c>
      <c r="G15" s="34" t="s">
        <v>100</v>
      </c>
      <c r="H15" s="90"/>
      <c r="I15" s="66">
        <v>0</v>
      </c>
      <c r="J15" s="104">
        <f>SUM(K15:Z15)-(H15)-I15</f>
        <v>0</v>
      </c>
      <c r="K15" s="39"/>
      <c r="L15" s="39"/>
      <c r="M15" s="39"/>
      <c r="N15" s="56"/>
      <c r="O15" s="58"/>
      <c r="P15" s="57"/>
      <c r="Q15" s="31"/>
      <c r="R15" s="31"/>
      <c r="S15" s="31"/>
      <c r="T15" s="31"/>
      <c r="U15" s="31"/>
      <c r="V15" s="31"/>
      <c r="W15" s="31"/>
      <c r="X15" s="31"/>
      <c r="Y15" s="31"/>
      <c r="Z15" s="31"/>
      <c r="AA15" s="31">
        <f>SUM(K15:Z15)</f>
        <v>0</v>
      </c>
      <c r="AB15" s="105" t="s">
        <v>123</v>
      </c>
      <c r="AC15" s="93" t="s">
        <v>196</v>
      </c>
      <c r="AD15" s="33"/>
      <c r="AE15" s="37"/>
    </row>
    <row r="16" spans="1:31" s="38" customFormat="1" ht="63.75" customHeight="1">
      <c r="A16" s="107">
        <f>IF(ISTEXT($G16),COUNTIF($G$3:$G16,"*")," ")</f>
        <v>14</v>
      </c>
      <c r="B16" s="108">
        <v>43524</v>
      </c>
      <c r="C16" s="36">
        <v>0.25</v>
      </c>
      <c r="D16" s="36">
        <v>0.25</v>
      </c>
      <c r="E16" s="103">
        <v>8</v>
      </c>
      <c r="F16" s="103">
        <v>380</v>
      </c>
      <c r="G16" s="34" t="s">
        <v>119</v>
      </c>
      <c r="H16" s="90"/>
      <c r="I16" s="66">
        <v>0</v>
      </c>
      <c r="J16" s="104">
        <f t="shared" si="0"/>
        <v>0</v>
      </c>
      <c r="K16" s="39"/>
      <c r="L16" s="39"/>
      <c r="M16" s="39"/>
      <c r="N16" s="56"/>
      <c r="O16" s="58"/>
      <c r="P16" s="57"/>
      <c r="Q16" s="31"/>
      <c r="R16" s="31"/>
      <c r="S16" s="31"/>
      <c r="T16" s="31"/>
      <c r="U16" s="31"/>
      <c r="V16" s="31"/>
      <c r="W16" s="31"/>
      <c r="X16" s="31"/>
      <c r="Y16" s="31"/>
      <c r="Z16" s="31"/>
      <c r="AA16" s="31">
        <f t="shared" si="1"/>
        <v>0</v>
      </c>
      <c r="AB16" s="106" t="s">
        <v>123</v>
      </c>
      <c r="AC16" s="93" t="s">
        <v>196</v>
      </c>
      <c r="AD16" s="33"/>
      <c r="AE16" s="109"/>
    </row>
    <row r="17" spans="1:31" s="38" customFormat="1" ht="63.75" customHeight="1">
      <c r="A17" s="107">
        <f>IF(ISTEXT($G17),COUNTIF($G$3:$G17,"*")," ")</f>
        <v>15</v>
      </c>
      <c r="B17" s="108">
        <v>43524</v>
      </c>
      <c r="C17" s="36">
        <v>0.25</v>
      </c>
      <c r="D17" s="36">
        <v>0.25</v>
      </c>
      <c r="E17" s="103">
        <v>9</v>
      </c>
      <c r="F17" s="103">
        <v>280</v>
      </c>
      <c r="G17" s="34" t="s">
        <v>216</v>
      </c>
      <c r="H17" s="90"/>
      <c r="I17" s="66">
        <v>0</v>
      </c>
      <c r="J17" s="104">
        <f t="shared" si="0"/>
        <v>0</v>
      </c>
      <c r="K17" s="39"/>
      <c r="L17" s="39"/>
      <c r="M17" s="39"/>
      <c r="N17" s="56"/>
      <c r="O17" s="58"/>
      <c r="P17" s="57"/>
      <c r="Q17" s="31"/>
      <c r="R17" s="31"/>
      <c r="S17" s="31"/>
      <c r="T17" s="31"/>
      <c r="U17" s="31"/>
      <c r="V17" s="31"/>
      <c r="W17" s="31"/>
      <c r="X17" s="31"/>
      <c r="Y17" s="31"/>
      <c r="Z17" s="31"/>
      <c r="AA17" s="31">
        <f t="shared" si="1"/>
        <v>0</v>
      </c>
      <c r="AB17" s="110" t="s">
        <v>202</v>
      </c>
      <c r="AC17" s="93" t="s">
        <v>196</v>
      </c>
      <c r="AD17" s="33" t="s">
        <v>211</v>
      </c>
      <c r="AE17" s="109"/>
    </row>
    <row r="18" spans="1:31" s="82" customFormat="1" ht="63.75" customHeight="1">
      <c r="A18" s="35"/>
      <c r="B18" s="97"/>
      <c r="C18" s="36">
        <v>0.25</v>
      </c>
      <c r="D18" s="36">
        <v>0.25</v>
      </c>
      <c r="E18" s="103">
        <v>10</v>
      </c>
      <c r="F18" s="103">
        <v>240</v>
      </c>
      <c r="G18" s="34" t="s">
        <v>177</v>
      </c>
      <c r="H18" s="90"/>
      <c r="I18" s="66">
        <v>0</v>
      </c>
      <c r="J18" s="104">
        <f t="shared" si="0"/>
        <v>0</v>
      </c>
      <c r="K18" s="39"/>
      <c r="L18" s="39"/>
      <c r="M18" s="39"/>
      <c r="N18" s="56"/>
      <c r="O18" s="58"/>
      <c r="P18" s="57"/>
      <c r="Q18" s="31"/>
      <c r="R18" s="31"/>
      <c r="S18" s="31"/>
      <c r="T18" s="31"/>
      <c r="U18" s="31"/>
      <c r="V18" s="31"/>
      <c r="W18" s="31"/>
      <c r="X18" s="31"/>
      <c r="Y18" s="31"/>
      <c r="Z18" s="31"/>
      <c r="AA18" s="31">
        <f t="shared" si="1"/>
        <v>0</v>
      </c>
      <c r="AB18" s="106" t="s">
        <v>94</v>
      </c>
      <c r="AC18" s="93" t="s">
        <v>166</v>
      </c>
      <c r="AD18" s="33"/>
      <c r="AE18" s="37"/>
    </row>
    <row r="19" spans="1:31" s="38" customFormat="1" ht="63.75" customHeight="1">
      <c r="A19" s="35">
        <f>IF(ISTEXT($G19),COUNTIF($G$3:$G19,"*")," ")</f>
        <v>17</v>
      </c>
      <c r="B19" s="97">
        <v>43524</v>
      </c>
      <c r="C19" s="36">
        <v>0.25</v>
      </c>
      <c r="D19" s="36">
        <v>0.25</v>
      </c>
      <c r="E19" s="103">
        <v>10</v>
      </c>
      <c r="F19" s="103">
        <v>240</v>
      </c>
      <c r="G19" s="34" t="s">
        <v>178</v>
      </c>
      <c r="H19" s="90"/>
      <c r="I19" s="66">
        <v>0</v>
      </c>
      <c r="J19" s="104">
        <f t="shared" si="0"/>
        <v>0</v>
      </c>
      <c r="K19" s="39"/>
      <c r="L19" s="39"/>
      <c r="M19" s="39"/>
      <c r="N19" s="56"/>
      <c r="O19" s="58"/>
      <c r="P19" s="57"/>
      <c r="Q19" s="31"/>
      <c r="R19" s="31"/>
      <c r="S19" s="31"/>
      <c r="T19" s="31"/>
      <c r="U19" s="31"/>
      <c r="V19" s="31"/>
      <c r="W19" s="31"/>
      <c r="X19" s="31"/>
      <c r="Y19" s="31"/>
      <c r="Z19" s="31"/>
      <c r="AA19" s="31">
        <f t="shared" si="1"/>
        <v>0</v>
      </c>
      <c r="AB19" s="105" t="s">
        <v>222</v>
      </c>
      <c r="AC19" s="93" t="s">
        <v>166</v>
      </c>
      <c r="AD19" s="33"/>
      <c r="AE19" s="37"/>
    </row>
    <row r="20" spans="1:31" s="38" customFormat="1" ht="63.75" customHeight="1">
      <c r="A20" s="83"/>
      <c r="B20" s="98"/>
      <c r="C20" s="36">
        <v>0.25</v>
      </c>
      <c r="D20" s="36">
        <v>0.25</v>
      </c>
      <c r="E20" s="103">
        <v>10</v>
      </c>
      <c r="F20" s="103">
        <v>240</v>
      </c>
      <c r="G20" s="34" t="s">
        <v>179</v>
      </c>
      <c r="H20" s="90"/>
      <c r="I20" s="66">
        <v>0</v>
      </c>
      <c r="J20" s="104">
        <f t="shared" si="0"/>
        <v>0</v>
      </c>
      <c r="K20" s="39"/>
      <c r="L20" s="39"/>
      <c r="M20" s="39"/>
      <c r="N20" s="56"/>
      <c r="O20" s="58"/>
      <c r="P20" s="57"/>
      <c r="Q20" s="31"/>
      <c r="R20" s="31"/>
      <c r="S20" s="31"/>
      <c r="T20" s="31"/>
      <c r="U20" s="31"/>
      <c r="V20" s="31"/>
      <c r="W20" s="31"/>
      <c r="X20" s="31"/>
      <c r="Y20" s="31"/>
      <c r="Z20" s="31"/>
      <c r="AA20" s="31">
        <f t="shared" si="1"/>
        <v>0</v>
      </c>
      <c r="AB20" s="105" t="s">
        <v>51</v>
      </c>
      <c r="AC20" s="93" t="s">
        <v>198</v>
      </c>
      <c r="AD20" s="33"/>
      <c r="AE20" s="84"/>
    </row>
    <row r="21" spans="1:31" s="38" customFormat="1" ht="63.75" customHeight="1">
      <c r="A21" s="35"/>
      <c r="B21" s="97"/>
      <c r="C21" s="36">
        <v>0.25</v>
      </c>
      <c r="D21" s="36">
        <v>0.25</v>
      </c>
      <c r="E21" s="103">
        <v>10</v>
      </c>
      <c r="F21" s="103">
        <v>240</v>
      </c>
      <c r="G21" s="34" t="s">
        <v>217</v>
      </c>
      <c r="H21" s="90"/>
      <c r="I21" s="66">
        <v>0</v>
      </c>
      <c r="J21" s="104">
        <f t="shared" si="0"/>
        <v>0</v>
      </c>
      <c r="K21" s="39"/>
      <c r="L21" s="39"/>
      <c r="M21" s="39"/>
      <c r="N21" s="56"/>
      <c r="O21" s="58"/>
      <c r="P21" s="57"/>
      <c r="Q21" s="31"/>
      <c r="R21" s="31"/>
      <c r="S21" s="31"/>
      <c r="T21" s="31"/>
      <c r="U21" s="31"/>
      <c r="V21" s="31"/>
      <c r="W21" s="31"/>
      <c r="X21" s="31"/>
      <c r="Y21" s="31"/>
      <c r="Z21" s="31"/>
      <c r="AA21" s="31">
        <f t="shared" si="1"/>
        <v>0</v>
      </c>
      <c r="AB21" s="105" t="s">
        <v>36</v>
      </c>
      <c r="AC21" s="93" t="s">
        <v>166</v>
      </c>
      <c r="AD21" s="33"/>
      <c r="AE21" s="37"/>
    </row>
    <row r="22" spans="1:31" s="38" customFormat="1" ht="63.75" customHeight="1">
      <c r="A22" s="35">
        <f>IF(ISTEXT($G22),COUNTIF($G$3:$G22,"*")," ")</f>
        <v>20</v>
      </c>
      <c r="B22" s="97">
        <v>43524</v>
      </c>
      <c r="C22" s="36">
        <v>0.25</v>
      </c>
      <c r="D22" s="36">
        <v>0.25</v>
      </c>
      <c r="E22" s="103">
        <v>11</v>
      </c>
      <c r="F22" s="103">
        <v>380</v>
      </c>
      <c r="G22" s="34" t="s">
        <v>183</v>
      </c>
      <c r="H22" s="90"/>
      <c r="I22" s="66">
        <v>0</v>
      </c>
      <c r="J22" s="104">
        <f t="shared" si="0"/>
        <v>0</v>
      </c>
      <c r="K22" s="39"/>
      <c r="L22" s="39"/>
      <c r="M22" s="39"/>
      <c r="N22" s="56"/>
      <c r="O22" s="58"/>
      <c r="P22" s="57"/>
      <c r="Q22" s="31"/>
      <c r="R22" s="31"/>
      <c r="S22" s="31"/>
      <c r="T22" s="31"/>
      <c r="U22" s="31"/>
      <c r="V22" s="31"/>
      <c r="W22" s="31"/>
      <c r="X22" s="31"/>
      <c r="Y22" s="31"/>
      <c r="Z22" s="31"/>
      <c r="AA22" s="31">
        <f t="shared" si="1"/>
        <v>0</v>
      </c>
      <c r="AB22" s="106" t="s">
        <v>195</v>
      </c>
      <c r="AC22" s="93" t="s">
        <v>166</v>
      </c>
      <c r="AD22" s="33"/>
      <c r="AE22" s="37"/>
    </row>
    <row r="23" spans="1:31" s="38" customFormat="1" ht="63.75" customHeight="1">
      <c r="A23" s="35"/>
      <c r="B23" s="97"/>
      <c r="C23" s="36">
        <v>0.25</v>
      </c>
      <c r="D23" s="36">
        <v>0.25</v>
      </c>
      <c r="E23" s="103">
        <v>12</v>
      </c>
      <c r="F23" s="103">
        <v>280</v>
      </c>
      <c r="G23" s="34" t="s">
        <v>218</v>
      </c>
      <c r="H23" s="90"/>
      <c r="I23" s="66">
        <v>0</v>
      </c>
      <c r="J23" s="104">
        <f t="shared" si="0"/>
        <v>0</v>
      </c>
      <c r="K23" s="39"/>
      <c r="L23" s="39"/>
      <c r="M23" s="39"/>
      <c r="N23" s="56"/>
      <c r="O23" s="58"/>
      <c r="P23" s="57"/>
      <c r="Q23" s="31"/>
      <c r="R23" s="31"/>
      <c r="S23" s="31"/>
      <c r="T23" s="31"/>
      <c r="U23" s="31"/>
      <c r="V23" s="31"/>
      <c r="W23" s="31"/>
      <c r="X23" s="31"/>
      <c r="Y23" s="31"/>
      <c r="Z23" s="31"/>
      <c r="AA23" s="31">
        <f t="shared" si="1"/>
        <v>0</v>
      </c>
      <c r="AB23" s="105" t="s">
        <v>36</v>
      </c>
      <c r="AC23" s="93" t="s">
        <v>166</v>
      </c>
      <c r="AD23" s="33"/>
      <c r="AE23" s="37"/>
    </row>
    <row r="24" spans="1:31" s="38" customFormat="1" ht="63.75" customHeight="1">
      <c r="A24" s="35"/>
      <c r="B24" s="97"/>
      <c r="C24" s="36">
        <v>0.25</v>
      </c>
      <c r="D24" s="36">
        <v>0.25</v>
      </c>
      <c r="E24" s="103">
        <v>13</v>
      </c>
      <c r="F24" s="103">
        <v>280</v>
      </c>
      <c r="G24" s="34" t="s">
        <v>182</v>
      </c>
      <c r="H24" s="90"/>
      <c r="I24" s="66">
        <v>0</v>
      </c>
      <c r="J24" s="104">
        <f t="shared" si="0"/>
        <v>0</v>
      </c>
      <c r="K24" s="39"/>
      <c r="L24" s="39"/>
      <c r="M24" s="39"/>
      <c r="N24" s="56"/>
      <c r="O24" s="39"/>
      <c r="P24" s="57"/>
      <c r="Q24" s="31"/>
      <c r="R24" s="31"/>
      <c r="S24" s="31"/>
      <c r="T24" s="31"/>
      <c r="U24" s="31"/>
      <c r="V24" s="31"/>
      <c r="W24" s="31"/>
      <c r="X24" s="31"/>
      <c r="Y24" s="31"/>
      <c r="Z24" s="31"/>
      <c r="AA24" s="31">
        <f t="shared" si="1"/>
        <v>0</v>
      </c>
      <c r="AB24" s="105" t="s">
        <v>36</v>
      </c>
      <c r="AC24" s="93" t="s">
        <v>166</v>
      </c>
      <c r="AD24" s="33"/>
      <c r="AE24" s="37"/>
    </row>
    <row r="25" spans="1:31" s="38" customFormat="1" ht="63.75" customHeight="1">
      <c r="A25" s="35">
        <f>IF(ISTEXT($G25),COUNTIF($G$3:$G25,"*")," ")</f>
        <v>23</v>
      </c>
      <c r="B25" s="97">
        <v>43524</v>
      </c>
      <c r="C25" s="36">
        <v>0.25</v>
      </c>
      <c r="D25" s="36">
        <v>0.25</v>
      </c>
      <c r="E25" s="103">
        <v>14</v>
      </c>
      <c r="F25" s="103">
        <v>450</v>
      </c>
      <c r="G25" s="34" t="s">
        <v>214</v>
      </c>
      <c r="H25" s="90"/>
      <c r="I25" s="66">
        <v>0</v>
      </c>
      <c r="J25" s="104">
        <f t="shared" si="0"/>
        <v>0</v>
      </c>
      <c r="K25" s="39"/>
      <c r="L25" s="39"/>
      <c r="M25" s="39"/>
      <c r="N25" s="56"/>
      <c r="O25" s="58"/>
      <c r="P25" s="57"/>
      <c r="Q25" s="31"/>
      <c r="R25" s="31"/>
      <c r="S25" s="31"/>
      <c r="T25" s="31"/>
      <c r="U25" s="31"/>
      <c r="V25" s="31"/>
      <c r="W25" s="31"/>
      <c r="X25" s="31"/>
      <c r="Y25" s="31"/>
      <c r="Z25" s="31"/>
      <c r="AA25" s="31">
        <f t="shared" si="1"/>
        <v>0</v>
      </c>
      <c r="AB25" s="105" t="s">
        <v>223</v>
      </c>
      <c r="AC25" s="93" t="s">
        <v>166</v>
      </c>
      <c r="AD25" s="33"/>
      <c r="AE25" s="37"/>
    </row>
    <row r="26" spans="1:31" s="38" customFormat="1" ht="63.75" customHeight="1">
      <c r="A26" s="35"/>
      <c r="B26" s="97"/>
      <c r="C26" s="36">
        <v>0.25</v>
      </c>
      <c r="D26" s="36">
        <v>0.25</v>
      </c>
      <c r="E26" s="103">
        <v>14</v>
      </c>
      <c r="F26" s="103">
        <v>450</v>
      </c>
      <c r="G26" s="34" t="s">
        <v>213</v>
      </c>
      <c r="H26" s="90"/>
      <c r="I26" s="66">
        <v>0</v>
      </c>
      <c r="J26" s="104">
        <f t="shared" si="0"/>
        <v>0</v>
      </c>
      <c r="K26" s="39"/>
      <c r="L26" s="39"/>
      <c r="M26" s="39"/>
      <c r="N26" s="56"/>
      <c r="O26" s="58"/>
      <c r="P26" s="57"/>
      <c r="Q26" s="31"/>
      <c r="R26" s="31"/>
      <c r="S26" s="31"/>
      <c r="T26" s="31"/>
      <c r="U26" s="31"/>
      <c r="V26" s="31"/>
      <c r="W26" s="31"/>
      <c r="X26" s="31"/>
      <c r="Y26" s="31"/>
      <c r="Z26" s="31"/>
      <c r="AA26" s="31">
        <f t="shared" si="1"/>
        <v>0</v>
      </c>
      <c r="AB26" s="106" t="s">
        <v>42</v>
      </c>
      <c r="AC26" s="93" t="s">
        <v>167</v>
      </c>
      <c r="AD26" s="33"/>
      <c r="AE26" s="37"/>
    </row>
    <row r="27" spans="1:31" s="38" customFormat="1" ht="63.75" customHeight="1">
      <c r="A27" s="35"/>
      <c r="B27" s="97"/>
      <c r="C27" s="36">
        <v>0.25</v>
      </c>
      <c r="D27" s="36">
        <v>0.25</v>
      </c>
      <c r="E27" s="103">
        <v>14</v>
      </c>
      <c r="F27" s="103">
        <v>450</v>
      </c>
      <c r="G27" s="34" t="s">
        <v>74</v>
      </c>
      <c r="H27" s="90"/>
      <c r="I27" s="66">
        <v>0</v>
      </c>
      <c r="J27" s="104">
        <f t="shared" si="0"/>
        <v>0</v>
      </c>
      <c r="K27" s="39"/>
      <c r="L27" s="39"/>
      <c r="M27" s="39"/>
      <c r="N27" s="56"/>
      <c r="O27" s="58"/>
      <c r="P27" s="57"/>
      <c r="Q27" s="31"/>
      <c r="R27" s="31"/>
      <c r="S27" s="31"/>
      <c r="T27" s="31"/>
      <c r="U27" s="31"/>
      <c r="V27" s="31"/>
      <c r="W27" s="31"/>
      <c r="X27" s="31"/>
      <c r="Y27" s="31"/>
      <c r="Z27" s="31"/>
      <c r="AA27" s="31">
        <f t="shared" si="1"/>
        <v>0</v>
      </c>
      <c r="AB27" s="106" t="s">
        <v>38</v>
      </c>
      <c r="AC27" s="93" t="s">
        <v>167</v>
      </c>
      <c r="AD27" s="33" t="s">
        <v>211</v>
      </c>
      <c r="AE27" s="37"/>
    </row>
    <row r="28" spans="1:31" s="38" customFormat="1" ht="63.75" customHeight="1">
      <c r="A28" s="35"/>
      <c r="B28" s="97"/>
      <c r="C28" s="36">
        <v>0.25</v>
      </c>
      <c r="D28" s="36">
        <v>0.25</v>
      </c>
      <c r="E28" s="103">
        <v>15</v>
      </c>
      <c r="F28" s="103">
        <v>380</v>
      </c>
      <c r="G28" s="34" t="s">
        <v>53</v>
      </c>
      <c r="H28" s="90"/>
      <c r="I28" s="66">
        <v>0</v>
      </c>
      <c r="J28" s="104">
        <f t="shared" si="0"/>
        <v>0</v>
      </c>
      <c r="K28" s="39"/>
      <c r="L28" s="39"/>
      <c r="M28" s="39"/>
      <c r="N28" s="56"/>
      <c r="O28" s="58"/>
      <c r="P28" s="57"/>
      <c r="Q28" s="31"/>
      <c r="R28" s="31"/>
      <c r="S28" s="31"/>
      <c r="T28" s="31"/>
      <c r="U28" s="31"/>
      <c r="V28" s="31"/>
      <c r="W28" s="31"/>
      <c r="X28" s="31"/>
      <c r="Y28" s="31"/>
      <c r="Z28" s="31"/>
      <c r="AA28" s="31">
        <f t="shared" si="1"/>
        <v>0</v>
      </c>
      <c r="AB28" s="110" t="s">
        <v>204</v>
      </c>
      <c r="AC28" s="93" t="s">
        <v>196</v>
      </c>
      <c r="AD28" s="33"/>
      <c r="AE28" s="37"/>
    </row>
    <row r="29" spans="1:31" s="38" customFormat="1" ht="63.75" customHeight="1">
      <c r="A29" s="35"/>
      <c r="B29" s="97"/>
      <c r="C29" s="36">
        <v>0.25</v>
      </c>
      <c r="D29" s="36">
        <v>0.25</v>
      </c>
      <c r="E29" s="103">
        <v>15</v>
      </c>
      <c r="F29" s="103">
        <v>380</v>
      </c>
      <c r="G29" s="34" t="s">
        <v>201</v>
      </c>
      <c r="H29" s="90"/>
      <c r="I29" s="66">
        <v>0</v>
      </c>
      <c r="J29" s="104">
        <f t="shared" si="0"/>
        <v>0</v>
      </c>
      <c r="K29" s="39"/>
      <c r="L29" s="39"/>
      <c r="M29" s="39"/>
      <c r="N29" s="56"/>
      <c r="O29" s="58"/>
      <c r="P29" s="57"/>
      <c r="Q29" s="31"/>
      <c r="R29" s="31"/>
      <c r="S29" s="31"/>
      <c r="T29" s="31"/>
      <c r="U29" s="31"/>
      <c r="V29" s="31"/>
      <c r="W29" s="31"/>
      <c r="X29" s="31"/>
      <c r="Y29" s="31"/>
      <c r="Z29" s="31"/>
      <c r="AA29" s="31">
        <f t="shared" si="1"/>
        <v>0</v>
      </c>
      <c r="AB29" s="111" t="s">
        <v>205</v>
      </c>
      <c r="AC29" s="93" t="s">
        <v>196</v>
      </c>
      <c r="AD29" s="33"/>
      <c r="AE29" s="37"/>
    </row>
    <row r="30" spans="1:31" s="38" customFormat="1" ht="63.75" customHeight="1">
      <c r="A30" s="35"/>
      <c r="B30" s="97"/>
      <c r="C30" s="36">
        <v>0.25</v>
      </c>
      <c r="D30" s="36">
        <v>0.25</v>
      </c>
      <c r="E30" s="103">
        <v>16</v>
      </c>
      <c r="F30" s="103">
        <v>380</v>
      </c>
      <c r="G30" s="34" t="s">
        <v>75</v>
      </c>
      <c r="H30" s="90"/>
      <c r="I30" s="66">
        <v>0</v>
      </c>
      <c r="J30" s="104">
        <f t="shared" si="0"/>
        <v>0</v>
      </c>
      <c r="K30" s="39"/>
      <c r="L30" s="39"/>
      <c r="M30" s="39"/>
      <c r="N30" s="56"/>
      <c r="O30" s="39"/>
      <c r="P30" s="57"/>
      <c r="Q30" s="31"/>
      <c r="R30" s="31"/>
      <c r="S30" s="31"/>
      <c r="T30" s="31"/>
      <c r="U30" s="31"/>
      <c r="V30" s="31"/>
      <c r="W30" s="31"/>
      <c r="X30" s="31"/>
      <c r="Y30" s="31"/>
      <c r="Z30" s="31"/>
      <c r="AA30" s="31">
        <f t="shared" si="1"/>
        <v>0</v>
      </c>
      <c r="AB30" s="105" t="s">
        <v>38</v>
      </c>
      <c r="AC30" s="93" t="s">
        <v>167</v>
      </c>
      <c r="AD30" s="33"/>
      <c r="AE30" s="37"/>
    </row>
    <row r="31" spans="1:31" s="75" customFormat="1" ht="63.75" customHeight="1">
      <c r="A31" s="67"/>
      <c r="B31" s="100"/>
      <c r="C31" s="88">
        <v>0.25</v>
      </c>
      <c r="D31" s="88">
        <v>0.25</v>
      </c>
      <c r="E31" s="94">
        <v>14</v>
      </c>
      <c r="F31" s="94">
        <v>450</v>
      </c>
      <c r="G31" s="89" t="s">
        <v>108</v>
      </c>
      <c r="H31" s="90"/>
      <c r="I31" s="66">
        <v>0</v>
      </c>
      <c r="J31" s="91">
        <f t="shared" si="0"/>
        <v>0</v>
      </c>
      <c r="K31" s="68"/>
      <c r="L31" s="68"/>
      <c r="M31" s="68"/>
      <c r="N31" s="69"/>
      <c r="O31" s="70"/>
      <c r="P31" s="71"/>
      <c r="Q31" s="72"/>
      <c r="R31" s="72"/>
      <c r="S31" s="72"/>
      <c r="T31" s="72"/>
      <c r="U31" s="72"/>
      <c r="V31" s="72"/>
      <c r="W31" s="72"/>
      <c r="X31" s="72"/>
      <c r="Y31" s="72"/>
      <c r="Z31" s="72"/>
      <c r="AA31" s="72">
        <f t="shared" si="1"/>
        <v>0</v>
      </c>
      <c r="AB31" s="92" t="s">
        <v>42</v>
      </c>
      <c r="AC31" s="93" t="s">
        <v>167</v>
      </c>
      <c r="AD31" s="73" t="s">
        <v>227</v>
      </c>
      <c r="AE31" s="74"/>
    </row>
    <row r="32" spans="1:31" s="38" customFormat="1" ht="63.75" customHeight="1">
      <c r="A32" s="35"/>
      <c r="B32" s="97"/>
      <c r="C32" s="36">
        <v>0.25</v>
      </c>
      <c r="D32" s="36">
        <v>0.25</v>
      </c>
      <c r="E32" s="103">
        <v>16</v>
      </c>
      <c r="F32" s="103">
        <v>380</v>
      </c>
      <c r="G32" s="34" t="s">
        <v>65</v>
      </c>
      <c r="H32" s="90"/>
      <c r="I32" s="66">
        <v>0</v>
      </c>
      <c r="J32" s="104">
        <f t="shared" si="0"/>
        <v>0</v>
      </c>
      <c r="K32" s="39"/>
      <c r="L32" s="39"/>
      <c r="M32" s="39"/>
      <c r="N32" s="56"/>
      <c r="O32" s="39"/>
      <c r="P32" s="57"/>
      <c r="Q32" s="31"/>
      <c r="R32" s="31"/>
      <c r="S32" s="31"/>
      <c r="T32" s="31"/>
      <c r="U32" s="31"/>
      <c r="V32" s="31"/>
      <c r="W32" s="31"/>
      <c r="X32" s="31"/>
      <c r="Y32" s="31"/>
      <c r="Z32" s="31"/>
      <c r="AA32" s="31">
        <f t="shared" si="1"/>
        <v>0</v>
      </c>
      <c r="AB32" s="105" t="s">
        <v>38</v>
      </c>
      <c r="AC32" s="93" t="s">
        <v>167</v>
      </c>
      <c r="AD32" s="33"/>
      <c r="AE32" s="37"/>
    </row>
    <row r="33" spans="1:31" s="38" customFormat="1" ht="63.75" customHeight="1">
      <c r="A33" s="35"/>
      <c r="B33" s="97"/>
      <c r="C33" s="36">
        <v>0.25</v>
      </c>
      <c r="D33" s="36">
        <v>0.25</v>
      </c>
      <c r="E33" s="103">
        <v>17</v>
      </c>
      <c r="F33" s="103">
        <v>380</v>
      </c>
      <c r="G33" s="34" t="s">
        <v>186</v>
      </c>
      <c r="H33" s="90"/>
      <c r="I33" s="66">
        <v>0</v>
      </c>
      <c r="J33" s="104">
        <f t="shared" si="0"/>
        <v>0</v>
      </c>
      <c r="K33" s="39"/>
      <c r="L33" s="39"/>
      <c r="M33" s="39"/>
      <c r="N33" s="56"/>
      <c r="O33" s="58"/>
      <c r="P33" s="57"/>
      <c r="Q33" s="31"/>
      <c r="R33" s="31"/>
      <c r="S33" s="31"/>
      <c r="T33" s="31"/>
      <c r="U33" s="31"/>
      <c r="V33" s="31"/>
      <c r="W33" s="31"/>
      <c r="X33" s="31"/>
      <c r="Y33" s="31"/>
      <c r="Z33" s="31"/>
      <c r="AA33" s="31">
        <f t="shared" si="1"/>
        <v>0</v>
      </c>
      <c r="AB33" s="105" t="s">
        <v>36</v>
      </c>
      <c r="AC33" s="93" t="s">
        <v>166</v>
      </c>
      <c r="AD33" s="33"/>
      <c r="AE33" s="37"/>
    </row>
    <row r="34" spans="1:31" s="38" customFormat="1" ht="63.75" customHeight="1">
      <c r="A34" s="35"/>
      <c r="B34" s="97"/>
      <c r="C34" s="36">
        <v>0.25</v>
      </c>
      <c r="D34" s="36">
        <v>0.25</v>
      </c>
      <c r="E34" s="103">
        <v>17</v>
      </c>
      <c r="F34" s="103">
        <v>450</v>
      </c>
      <c r="G34" s="34" t="s">
        <v>184</v>
      </c>
      <c r="H34" s="90"/>
      <c r="I34" s="66">
        <v>0</v>
      </c>
      <c r="J34" s="104">
        <f t="shared" si="0"/>
        <v>0</v>
      </c>
      <c r="K34" s="39"/>
      <c r="L34" s="39"/>
      <c r="M34" s="39"/>
      <c r="N34" s="56"/>
      <c r="O34" s="58"/>
      <c r="P34" s="57"/>
      <c r="Q34" s="31"/>
      <c r="R34" s="31"/>
      <c r="S34" s="31"/>
      <c r="T34" s="31"/>
      <c r="U34" s="31"/>
      <c r="V34" s="31"/>
      <c r="W34" s="31"/>
      <c r="X34" s="31"/>
      <c r="Y34" s="31"/>
      <c r="Z34" s="31"/>
      <c r="AA34" s="31">
        <f t="shared" si="1"/>
        <v>0</v>
      </c>
      <c r="AB34" s="106" t="s">
        <v>123</v>
      </c>
      <c r="AC34" s="93" t="s">
        <v>199</v>
      </c>
      <c r="AD34" s="33"/>
      <c r="AE34" s="37"/>
    </row>
    <row r="35" spans="1:31" s="38" customFormat="1" ht="63.75" customHeight="1">
      <c r="A35" s="35"/>
      <c r="B35" s="97"/>
      <c r="C35" s="36">
        <v>0.25</v>
      </c>
      <c r="D35" s="36">
        <v>0.25</v>
      </c>
      <c r="E35" s="103">
        <v>18</v>
      </c>
      <c r="F35" s="103">
        <v>650</v>
      </c>
      <c r="G35" s="34" t="s">
        <v>62</v>
      </c>
      <c r="H35" s="90"/>
      <c r="I35" s="66">
        <v>0</v>
      </c>
      <c r="J35" s="104">
        <f t="shared" si="0"/>
        <v>0</v>
      </c>
      <c r="K35" s="39"/>
      <c r="L35" s="39"/>
      <c r="M35" s="39"/>
      <c r="N35" s="56"/>
      <c r="O35" s="58"/>
      <c r="P35" s="57"/>
      <c r="Q35" s="31"/>
      <c r="R35" s="31"/>
      <c r="S35" s="31"/>
      <c r="T35" s="31"/>
      <c r="U35" s="31"/>
      <c r="V35" s="31"/>
      <c r="W35" s="31"/>
      <c r="X35" s="31"/>
      <c r="Y35" s="31"/>
      <c r="Z35" s="31"/>
      <c r="AA35" s="31">
        <f t="shared" si="1"/>
        <v>0</v>
      </c>
      <c r="AB35" s="105" t="s">
        <v>36</v>
      </c>
      <c r="AC35" s="93" t="s">
        <v>166</v>
      </c>
      <c r="AD35" s="33"/>
      <c r="AE35" s="37"/>
    </row>
    <row r="36" spans="1:31" s="77" customFormat="1" ht="63.75" customHeight="1">
      <c r="A36" s="59"/>
      <c r="B36" s="99"/>
      <c r="C36" s="36">
        <v>0.25</v>
      </c>
      <c r="D36" s="36">
        <v>0.25</v>
      </c>
      <c r="E36" s="103">
        <v>19</v>
      </c>
      <c r="F36" s="103">
        <v>450</v>
      </c>
      <c r="G36" s="34" t="s">
        <v>115</v>
      </c>
      <c r="H36" s="90"/>
      <c r="I36" s="66">
        <v>0</v>
      </c>
      <c r="J36" s="104">
        <f t="shared" si="0"/>
        <v>0</v>
      </c>
      <c r="K36" s="60"/>
      <c r="L36" s="60"/>
      <c r="M36" s="60"/>
      <c r="N36" s="69"/>
      <c r="O36" s="61"/>
      <c r="P36" s="62"/>
      <c r="Q36" s="63"/>
      <c r="R36" s="63"/>
      <c r="S36" s="63"/>
      <c r="T36" s="63"/>
      <c r="U36" s="63"/>
      <c r="V36" s="63"/>
      <c r="W36" s="63"/>
      <c r="X36" s="63"/>
      <c r="Y36" s="63"/>
      <c r="Z36" s="63"/>
      <c r="AA36" s="31">
        <f t="shared" si="1"/>
        <v>0</v>
      </c>
      <c r="AB36" s="105" t="s">
        <v>124</v>
      </c>
      <c r="AC36" s="93" t="s">
        <v>167</v>
      </c>
      <c r="AD36" s="65"/>
      <c r="AE36" s="64"/>
    </row>
    <row r="37" spans="1:31" s="38" customFormat="1" ht="63.75" customHeight="1">
      <c r="A37" s="35"/>
      <c r="B37" s="97"/>
      <c r="C37" s="36">
        <v>0.25</v>
      </c>
      <c r="D37" s="36">
        <v>0.25</v>
      </c>
      <c r="E37" s="103">
        <v>21</v>
      </c>
      <c r="F37" s="103">
        <v>450</v>
      </c>
      <c r="G37" s="34" t="s">
        <v>44</v>
      </c>
      <c r="H37" s="90"/>
      <c r="I37" s="66">
        <v>0</v>
      </c>
      <c r="J37" s="104">
        <f t="shared" si="0"/>
        <v>0</v>
      </c>
      <c r="K37" s="39"/>
      <c r="L37" s="39"/>
      <c r="M37" s="39"/>
      <c r="N37" s="56"/>
      <c r="O37" s="58"/>
      <c r="P37" s="57"/>
      <c r="Q37" s="31"/>
      <c r="R37" s="31"/>
      <c r="S37" s="31"/>
      <c r="T37" s="31"/>
      <c r="U37" s="31"/>
      <c r="V37" s="31"/>
      <c r="W37" s="31"/>
      <c r="X37" s="31"/>
      <c r="Y37" s="31"/>
      <c r="Z37" s="31"/>
      <c r="AA37" s="31">
        <f t="shared" si="1"/>
        <v>0</v>
      </c>
      <c r="AB37" s="105" t="s">
        <v>46</v>
      </c>
      <c r="AC37" s="93" t="s">
        <v>168</v>
      </c>
      <c r="AD37" s="33"/>
      <c r="AE37" s="37"/>
    </row>
    <row r="38" spans="1:31" s="38" customFormat="1" ht="63.75" customHeight="1">
      <c r="A38" s="35"/>
      <c r="B38" s="97"/>
      <c r="C38" s="36">
        <v>0.25</v>
      </c>
      <c r="D38" s="36">
        <v>0.25</v>
      </c>
      <c r="E38" s="103">
        <v>20</v>
      </c>
      <c r="F38" s="103">
        <v>850</v>
      </c>
      <c r="G38" s="34" t="s">
        <v>60</v>
      </c>
      <c r="H38" s="90"/>
      <c r="I38" s="66">
        <v>0</v>
      </c>
      <c r="J38" s="104">
        <f t="shared" si="0"/>
        <v>0</v>
      </c>
      <c r="K38" s="39"/>
      <c r="L38" s="39"/>
      <c r="M38" s="39"/>
      <c r="N38" s="56"/>
      <c r="O38" s="58"/>
      <c r="P38" s="57"/>
      <c r="Q38" s="31"/>
      <c r="R38" s="31"/>
      <c r="S38" s="31"/>
      <c r="T38" s="31"/>
      <c r="U38" s="31"/>
      <c r="V38" s="31"/>
      <c r="W38" s="31"/>
      <c r="X38" s="31"/>
      <c r="Y38" s="31"/>
      <c r="Z38" s="31"/>
      <c r="AA38" s="31">
        <f t="shared" si="1"/>
        <v>0</v>
      </c>
      <c r="AB38" s="106" t="s">
        <v>36</v>
      </c>
      <c r="AC38" s="93" t="s">
        <v>166</v>
      </c>
      <c r="AD38" s="33"/>
      <c r="AE38" s="37"/>
    </row>
    <row r="39" spans="1:31" s="38" customFormat="1" ht="63.75" customHeight="1">
      <c r="A39" s="35"/>
      <c r="B39" s="97"/>
      <c r="C39" s="36">
        <v>0.25</v>
      </c>
      <c r="D39" s="36">
        <v>0.25</v>
      </c>
      <c r="E39" s="103">
        <v>22</v>
      </c>
      <c r="F39" s="103">
        <v>650</v>
      </c>
      <c r="G39" s="34" t="s">
        <v>70</v>
      </c>
      <c r="H39" s="90"/>
      <c r="I39" s="66">
        <v>0</v>
      </c>
      <c r="J39" s="104">
        <f t="shared" si="0"/>
        <v>0</v>
      </c>
      <c r="K39" s="39"/>
      <c r="L39" s="39"/>
      <c r="M39" s="39"/>
      <c r="N39" s="56"/>
      <c r="O39" s="58"/>
      <c r="P39" s="57"/>
      <c r="Q39" s="31"/>
      <c r="R39" s="31"/>
      <c r="S39" s="31"/>
      <c r="T39" s="31"/>
      <c r="U39" s="31"/>
      <c r="V39" s="31"/>
      <c r="W39" s="31"/>
      <c r="X39" s="31"/>
      <c r="Y39" s="31"/>
      <c r="Z39" s="31"/>
      <c r="AA39" s="31">
        <f t="shared" si="1"/>
        <v>0</v>
      </c>
      <c r="AB39" s="105" t="s">
        <v>51</v>
      </c>
      <c r="AC39" s="93" t="s">
        <v>198</v>
      </c>
      <c r="AD39" s="33"/>
      <c r="AE39" s="37"/>
    </row>
    <row r="40" spans="1:31" s="38" customFormat="1" ht="63.75" customHeight="1">
      <c r="A40" s="35"/>
      <c r="B40" s="97"/>
      <c r="C40" s="36">
        <v>0.25</v>
      </c>
      <c r="D40" s="36">
        <v>0.25</v>
      </c>
      <c r="E40" s="103">
        <v>22</v>
      </c>
      <c r="F40" s="103">
        <v>650</v>
      </c>
      <c r="G40" s="34" t="s">
        <v>67</v>
      </c>
      <c r="H40" s="90"/>
      <c r="I40" s="66">
        <v>0</v>
      </c>
      <c r="J40" s="104">
        <f t="shared" si="0"/>
        <v>0</v>
      </c>
      <c r="K40" s="39"/>
      <c r="L40" s="39"/>
      <c r="M40" s="39"/>
      <c r="N40" s="56"/>
      <c r="O40" s="58"/>
      <c r="P40" s="57"/>
      <c r="Q40" s="31"/>
      <c r="R40" s="31"/>
      <c r="S40" s="31"/>
      <c r="T40" s="31"/>
      <c r="U40" s="31"/>
      <c r="V40" s="31"/>
      <c r="W40" s="31"/>
      <c r="X40" s="31"/>
      <c r="Y40" s="31"/>
      <c r="Z40" s="31"/>
      <c r="AA40" s="31">
        <f t="shared" si="1"/>
        <v>0</v>
      </c>
      <c r="AB40" s="106" t="s">
        <v>47</v>
      </c>
      <c r="AC40" s="93" t="s">
        <v>166</v>
      </c>
      <c r="AD40" s="33"/>
      <c r="AE40" s="37"/>
    </row>
    <row r="41" spans="1:31" s="38" customFormat="1" ht="63.75" customHeight="1">
      <c r="A41" s="35"/>
      <c r="B41" s="97"/>
      <c r="C41" s="36">
        <v>0.25</v>
      </c>
      <c r="D41" s="36">
        <v>0.25</v>
      </c>
      <c r="E41" s="103">
        <v>24</v>
      </c>
      <c r="F41" s="103">
        <v>650</v>
      </c>
      <c r="G41" s="34" t="s">
        <v>64</v>
      </c>
      <c r="H41" s="90"/>
      <c r="I41" s="66">
        <v>0</v>
      </c>
      <c r="J41" s="104">
        <f t="shared" si="0"/>
        <v>0</v>
      </c>
      <c r="K41" s="39"/>
      <c r="L41" s="39"/>
      <c r="M41" s="39"/>
      <c r="N41" s="56"/>
      <c r="O41" s="58"/>
      <c r="P41" s="57"/>
      <c r="Q41" s="31"/>
      <c r="R41" s="31"/>
      <c r="S41" s="31"/>
      <c r="T41" s="31"/>
      <c r="U41" s="31"/>
      <c r="V41" s="31"/>
      <c r="W41" s="31"/>
      <c r="X41" s="31"/>
      <c r="Y41" s="31"/>
      <c r="Z41" s="31"/>
      <c r="AA41" s="31">
        <f t="shared" si="1"/>
        <v>0</v>
      </c>
      <c r="AB41" s="110" t="s">
        <v>206</v>
      </c>
      <c r="AC41" s="93" t="s">
        <v>196</v>
      </c>
      <c r="AD41" s="33"/>
      <c r="AE41" s="37"/>
    </row>
    <row r="42" spans="1:31" s="38" customFormat="1" ht="63.75" customHeight="1">
      <c r="A42" s="35"/>
      <c r="B42" s="97"/>
      <c r="C42" s="36">
        <v>0.25</v>
      </c>
      <c r="D42" s="36">
        <v>0.25</v>
      </c>
      <c r="E42" s="103">
        <v>25</v>
      </c>
      <c r="F42" s="103">
        <v>850</v>
      </c>
      <c r="G42" s="34" t="s">
        <v>52</v>
      </c>
      <c r="H42" s="90"/>
      <c r="I42" s="66">
        <v>0</v>
      </c>
      <c r="J42" s="104">
        <f t="shared" si="0"/>
        <v>0</v>
      </c>
      <c r="K42" s="39"/>
      <c r="L42" s="39"/>
      <c r="M42" s="39"/>
      <c r="N42" s="56"/>
      <c r="O42" s="58"/>
      <c r="P42" s="57"/>
      <c r="Q42" s="31"/>
      <c r="R42" s="31"/>
      <c r="S42" s="31"/>
      <c r="T42" s="31"/>
      <c r="U42" s="31"/>
      <c r="V42" s="31"/>
      <c r="W42" s="31"/>
      <c r="X42" s="31"/>
      <c r="Y42" s="31"/>
      <c r="Z42" s="31"/>
      <c r="AA42" s="31">
        <f t="shared" si="1"/>
        <v>0</v>
      </c>
      <c r="AB42" s="105" t="s">
        <v>165</v>
      </c>
      <c r="AC42" s="93" t="s">
        <v>166</v>
      </c>
      <c r="AD42" s="33"/>
      <c r="AE42" s="37"/>
    </row>
    <row r="43" spans="1:31" s="75" customFormat="1" ht="63.75" customHeight="1">
      <c r="A43" s="67"/>
      <c r="B43" s="100"/>
      <c r="C43" s="36">
        <v>0.25</v>
      </c>
      <c r="D43" s="36">
        <v>0.25</v>
      </c>
      <c r="E43" s="103">
        <v>26</v>
      </c>
      <c r="F43" s="103">
        <v>650</v>
      </c>
      <c r="G43" s="34" t="s">
        <v>171</v>
      </c>
      <c r="H43" s="90"/>
      <c r="I43" s="66">
        <v>0</v>
      </c>
      <c r="J43" s="104">
        <f t="shared" si="0"/>
        <v>0</v>
      </c>
      <c r="K43" s="68"/>
      <c r="L43" s="68"/>
      <c r="M43" s="68"/>
      <c r="N43" s="69"/>
      <c r="O43" s="70"/>
      <c r="P43" s="71"/>
      <c r="Q43" s="72"/>
      <c r="R43" s="72"/>
      <c r="S43" s="72"/>
      <c r="T43" s="72"/>
      <c r="U43" s="72"/>
      <c r="V43" s="72"/>
      <c r="W43" s="72"/>
      <c r="X43" s="72"/>
      <c r="Y43" s="72"/>
      <c r="Z43" s="72"/>
      <c r="AA43" s="31">
        <f t="shared" si="1"/>
        <v>0</v>
      </c>
      <c r="AB43" s="105" t="s">
        <v>46</v>
      </c>
      <c r="AC43" s="93" t="s">
        <v>168</v>
      </c>
      <c r="AD43" s="73"/>
      <c r="AE43" s="74"/>
    </row>
    <row r="44" spans="1:31" s="38" customFormat="1" ht="63.75" customHeight="1">
      <c r="A44" s="35"/>
      <c r="B44" s="97"/>
      <c r="C44" s="36">
        <v>0.25</v>
      </c>
      <c r="D44" s="36">
        <v>0.25</v>
      </c>
      <c r="E44" s="103">
        <v>26</v>
      </c>
      <c r="F44" s="103">
        <v>650</v>
      </c>
      <c r="G44" s="87" t="s">
        <v>187</v>
      </c>
      <c r="H44" s="90"/>
      <c r="I44" s="66">
        <v>0</v>
      </c>
      <c r="J44" s="104">
        <f t="shared" si="0"/>
        <v>0</v>
      </c>
      <c r="K44" s="39"/>
      <c r="L44" s="39"/>
      <c r="M44" s="39"/>
      <c r="N44" s="56"/>
      <c r="O44" s="58"/>
      <c r="P44" s="57"/>
      <c r="Q44" s="31"/>
      <c r="R44" s="31"/>
      <c r="S44" s="31"/>
      <c r="T44" s="31"/>
      <c r="U44" s="31"/>
      <c r="V44" s="31"/>
      <c r="W44" s="31"/>
      <c r="X44" s="31"/>
      <c r="Y44" s="31"/>
      <c r="Z44" s="31"/>
      <c r="AA44" s="31">
        <f t="shared" si="1"/>
        <v>0</v>
      </c>
      <c r="AB44" s="112" t="s">
        <v>46</v>
      </c>
      <c r="AC44" s="113" t="s">
        <v>168</v>
      </c>
      <c r="AD44" s="33"/>
      <c r="AE44" s="37"/>
    </row>
    <row r="45" spans="1:31" s="38" customFormat="1" ht="63.75" customHeight="1">
      <c r="A45" s="35"/>
      <c r="B45" s="97"/>
      <c r="C45" s="36">
        <v>0.25</v>
      </c>
      <c r="D45" s="36">
        <v>0.25</v>
      </c>
      <c r="E45" s="103">
        <v>26</v>
      </c>
      <c r="F45" s="103">
        <v>650</v>
      </c>
      <c r="G45" s="34" t="s">
        <v>172</v>
      </c>
      <c r="H45" s="90"/>
      <c r="I45" s="66">
        <v>0</v>
      </c>
      <c r="J45" s="104">
        <f t="shared" si="0"/>
        <v>0</v>
      </c>
      <c r="K45" s="39"/>
      <c r="L45" s="39"/>
      <c r="M45" s="39"/>
      <c r="N45" s="56"/>
      <c r="O45" s="58"/>
      <c r="P45" s="57"/>
      <c r="Q45" s="31"/>
      <c r="R45" s="31"/>
      <c r="S45" s="31"/>
      <c r="T45" s="31"/>
      <c r="U45" s="31"/>
      <c r="V45" s="31"/>
      <c r="W45" s="31"/>
      <c r="X45" s="31"/>
      <c r="Y45" s="31"/>
      <c r="Z45" s="31"/>
      <c r="AA45" s="31">
        <f t="shared" si="1"/>
        <v>0</v>
      </c>
      <c r="AB45" s="105" t="s">
        <v>46</v>
      </c>
      <c r="AC45" s="93" t="s">
        <v>168</v>
      </c>
      <c r="AD45" s="33"/>
      <c r="AE45" s="37"/>
    </row>
    <row r="46" spans="1:31" s="80" customFormat="1" ht="63.75" customHeight="1">
      <c r="A46" s="79"/>
      <c r="B46" s="101"/>
      <c r="C46" s="36">
        <v>0.25</v>
      </c>
      <c r="D46" s="36">
        <v>0.25</v>
      </c>
      <c r="E46" s="103">
        <v>26</v>
      </c>
      <c r="F46" s="103">
        <v>650</v>
      </c>
      <c r="G46" s="34" t="s">
        <v>59</v>
      </c>
      <c r="H46" s="90"/>
      <c r="I46" s="66">
        <v>0</v>
      </c>
      <c r="J46" s="104">
        <f t="shared" si="0"/>
        <v>0</v>
      </c>
      <c r="K46" s="39"/>
      <c r="L46" s="39"/>
      <c r="M46" s="39"/>
      <c r="N46" s="56"/>
      <c r="O46" s="58"/>
      <c r="P46" s="57"/>
      <c r="Q46" s="31"/>
      <c r="R46" s="31"/>
      <c r="S46" s="31"/>
      <c r="T46" s="31"/>
      <c r="U46" s="31"/>
      <c r="V46" s="31"/>
      <c r="W46" s="31"/>
      <c r="X46" s="31"/>
      <c r="Y46" s="31"/>
      <c r="Z46" s="31"/>
      <c r="AA46" s="31">
        <f t="shared" si="1"/>
        <v>0</v>
      </c>
      <c r="AB46" s="106" t="s">
        <v>92</v>
      </c>
      <c r="AC46" s="93" t="s">
        <v>166</v>
      </c>
      <c r="AD46" s="33"/>
      <c r="AE46" s="41"/>
    </row>
    <row r="47" spans="1:31" s="80" customFormat="1" ht="63.75" customHeight="1">
      <c r="A47" s="79"/>
      <c r="B47" s="101"/>
      <c r="C47" s="36">
        <v>0.25</v>
      </c>
      <c r="D47" s="36">
        <v>0.25</v>
      </c>
      <c r="E47" s="103">
        <v>27</v>
      </c>
      <c r="F47" s="103">
        <v>550</v>
      </c>
      <c r="G47" s="34" t="s">
        <v>117</v>
      </c>
      <c r="H47" s="90"/>
      <c r="I47" s="66">
        <v>0</v>
      </c>
      <c r="J47" s="104">
        <f t="shared" si="0"/>
        <v>0</v>
      </c>
      <c r="K47" s="39"/>
      <c r="L47" s="39"/>
      <c r="M47" s="39"/>
      <c r="N47" s="56"/>
      <c r="O47" s="58"/>
      <c r="P47" s="57"/>
      <c r="Q47" s="31"/>
      <c r="R47" s="31"/>
      <c r="S47" s="31"/>
      <c r="T47" s="31"/>
      <c r="U47" s="31"/>
      <c r="V47" s="31"/>
      <c r="W47" s="31"/>
      <c r="X47" s="31"/>
      <c r="Y47" s="31"/>
      <c r="Z47" s="31"/>
      <c r="AA47" s="31">
        <f t="shared" si="1"/>
        <v>0</v>
      </c>
      <c r="AB47" s="106" t="s">
        <v>38</v>
      </c>
      <c r="AC47" s="93" t="s">
        <v>167</v>
      </c>
      <c r="AD47" s="33"/>
      <c r="AE47" s="41"/>
    </row>
    <row r="48" spans="1:31" s="80" customFormat="1" ht="63.75" customHeight="1">
      <c r="A48" s="79"/>
      <c r="B48" s="101"/>
      <c r="C48" s="36">
        <v>0.25</v>
      </c>
      <c r="D48" s="36">
        <v>0.25</v>
      </c>
      <c r="E48" s="103">
        <v>42</v>
      </c>
      <c r="F48" s="103">
        <v>850</v>
      </c>
      <c r="G48" s="34" t="s">
        <v>98</v>
      </c>
      <c r="H48" s="90"/>
      <c r="I48" s="66">
        <v>0</v>
      </c>
      <c r="J48" s="104">
        <f t="shared" si="0"/>
        <v>0</v>
      </c>
      <c r="K48" s="39"/>
      <c r="L48" s="39"/>
      <c r="M48" s="39"/>
      <c r="N48" s="56"/>
      <c r="O48" s="58"/>
      <c r="P48" s="57"/>
      <c r="Q48" s="31"/>
      <c r="R48" s="31"/>
      <c r="S48" s="31"/>
      <c r="T48" s="31"/>
      <c r="U48" s="31"/>
      <c r="V48" s="31"/>
      <c r="W48" s="31"/>
      <c r="X48" s="31"/>
      <c r="Y48" s="31"/>
      <c r="Z48" s="31"/>
      <c r="AA48" s="31">
        <f t="shared" si="1"/>
        <v>0</v>
      </c>
      <c r="AB48" s="105" t="s">
        <v>122</v>
      </c>
      <c r="AC48" s="93" t="s">
        <v>166</v>
      </c>
      <c r="AD48" s="33"/>
      <c r="AE48" s="41"/>
    </row>
    <row r="49" spans="1:31" s="80" customFormat="1" ht="63.75" customHeight="1">
      <c r="A49" s="79"/>
      <c r="B49" s="101"/>
      <c r="C49" s="36">
        <v>0.25</v>
      </c>
      <c r="D49" s="36">
        <v>0.25</v>
      </c>
      <c r="E49" s="103">
        <v>31</v>
      </c>
      <c r="F49" s="103">
        <v>850</v>
      </c>
      <c r="G49" s="34" t="s">
        <v>219</v>
      </c>
      <c r="H49" s="90"/>
      <c r="I49" s="66">
        <v>0</v>
      </c>
      <c r="J49" s="104">
        <f t="shared" si="0"/>
        <v>0</v>
      </c>
      <c r="K49" s="39"/>
      <c r="L49" s="39"/>
      <c r="M49" s="39"/>
      <c r="N49" s="56"/>
      <c r="O49" s="58"/>
      <c r="P49" s="57"/>
      <c r="Q49" s="31"/>
      <c r="R49" s="31"/>
      <c r="S49" s="31"/>
      <c r="T49" s="31"/>
      <c r="U49" s="31"/>
      <c r="V49" s="31"/>
      <c r="W49" s="31"/>
      <c r="X49" s="31"/>
      <c r="Y49" s="31"/>
      <c r="Z49" s="31"/>
      <c r="AA49" s="31">
        <f t="shared" si="1"/>
        <v>0</v>
      </c>
      <c r="AB49" s="105" t="s">
        <v>36</v>
      </c>
      <c r="AC49" s="93" t="s">
        <v>166</v>
      </c>
      <c r="AD49" s="33"/>
      <c r="AE49" s="41"/>
    </row>
    <row r="50" spans="1:31" s="80" customFormat="1" ht="63.75" customHeight="1">
      <c r="A50" s="79"/>
      <c r="B50" s="101"/>
      <c r="C50" s="36">
        <v>0.25</v>
      </c>
      <c r="D50" s="36">
        <v>0.25</v>
      </c>
      <c r="E50" s="103">
        <v>31</v>
      </c>
      <c r="F50" s="103">
        <v>850</v>
      </c>
      <c r="G50" s="34" t="s">
        <v>71</v>
      </c>
      <c r="H50" s="90"/>
      <c r="I50" s="66">
        <v>0</v>
      </c>
      <c r="J50" s="104">
        <f t="shared" si="0"/>
        <v>0</v>
      </c>
      <c r="K50" s="39"/>
      <c r="L50" s="39"/>
      <c r="M50" s="39"/>
      <c r="N50" s="56"/>
      <c r="O50" s="58"/>
      <c r="P50" s="57"/>
      <c r="Q50" s="31"/>
      <c r="R50" s="31"/>
      <c r="S50" s="31"/>
      <c r="T50" s="31"/>
      <c r="U50" s="31"/>
      <c r="V50" s="31"/>
      <c r="W50" s="31"/>
      <c r="X50" s="31"/>
      <c r="Y50" s="31"/>
      <c r="Z50" s="31"/>
      <c r="AA50" s="31">
        <f t="shared" si="1"/>
        <v>0</v>
      </c>
      <c r="AB50" s="105" t="s">
        <v>94</v>
      </c>
      <c r="AC50" s="93" t="s">
        <v>166</v>
      </c>
      <c r="AD50" s="33"/>
      <c r="AE50" s="41"/>
    </row>
    <row r="51" spans="1:31" s="80" customFormat="1" ht="63.75" customHeight="1">
      <c r="A51" s="79"/>
      <c r="B51" s="101"/>
      <c r="C51" s="36">
        <v>0.25</v>
      </c>
      <c r="D51" s="36">
        <v>0.25</v>
      </c>
      <c r="E51" s="103">
        <v>31</v>
      </c>
      <c r="F51" s="103">
        <v>850</v>
      </c>
      <c r="G51" s="34" t="s">
        <v>49</v>
      </c>
      <c r="H51" s="90"/>
      <c r="I51" s="66">
        <v>0</v>
      </c>
      <c r="J51" s="104">
        <f t="shared" si="0"/>
        <v>0</v>
      </c>
      <c r="K51" s="39"/>
      <c r="L51" s="39"/>
      <c r="M51" s="39"/>
      <c r="N51" s="56"/>
      <c r="O51" s="58"/>
      <c r="P51" s="57"/>
      <c r="Q51" s="31"/>
      <c r="R51" s="31"/>
      <c r="S51" s="31"/>
      <c r="T51" s="31"/>
      <c r="U51" s="31"/>
      <c r="V51" s="31"/>
      <c r="W51" s="31"/>
      <c r="X51" s="31"/>
      <c r="Y51" s="31"/>
      <c r="Z51" s="31"/>
      <c r="AA51" s="31">
        <f t="shared" si="1"/>
        <v>0</v>
      </c>
      <c r="AB51" s="106" t="s">
        <v>51</v>
      </c>
      <c r="AC51" s="93" t="s">
        <v>198</v>
      </c>
      <c r="AD51" s="33"/>
      <c r="AE51" s="41"/>
    </row>
    <row r="52" spans="1:31" s="80" customFormat="1" ht="63.75" customHeight="1">
      <c r="A52" s="79"/>
      <c r="B52" s="101"/>
      <c r="C52" s="36">
        <v>0.25</v>
      </c>
      <c r="D52" s="36">
        <v>0.25</v>
      </c>
      <c r="E52" s="103">
        <v>31</v>
      </c>
      <c r="F52" s="103">
        <v>850</v>
      </c>
      <c r="G52" s="34" t="s">
        <v>188</v>
      </c>
      <c r="H52" s="90"/>
      <c r="I52" s="66">
        <v>0</v>
      </c>
      <c r="J52" s="104">
        <f t="shared" si="0"/>
        <v>0</v>
      </c>
      <c r="K52" s="39"/>
      <c r="L52" s="39"/>
      <c r="M52" s="39"/>
      <c r="N52" s="56"/>
      <c r="O52" s="58"/>
      <c r="P52" s="57"/>
      <c r="Q52" s="31"/>
      <c r="R52" s="31"/>
      <c r="S52" s="31"/>
      <c r="T52" s="31"/>
      <c r="U52" s="31"/>
      <c r="V52" s="31"/>
      <c r="W52" s="31"/>
      <c r="X52" s="31"/>
      <c r="Y52" s="31"/>
      <c r="Z52" s="31"/>
      <c r="AA52" s="31">
        <f t="shared" si="1"/>
        <v>0</v>
      </c>
      <c r="AB52" s="106" t="s">
        <v>203</v>
      </c>
      <c r="AC52" s="93" t="s">
        <v>166</v>
      </c>
      <c r="AD52" s="33"/>
      <c r="AE52" s="41"/>
    </row>
    <row r="53" spans="1:31" s="80" customFormat="1" ht="63.75" customHeight="1">
      <c r="A53" s="79"/>
      <c r="B53" s="101"/>
      <c r="C53" s="36">
        <v>0.25</v>
      </c>
      <c r="D53" s="36">
        <v>0.25</v>
      </c>
      <c r="E53" s="103">
        <v>33</v>
      </c>
      <c r="F53" s="103">
        <v>150</v>
      </c>
      <c r="G53" s="34" t="s">
        <v>170</v>
      </c>
      <c r="H53" s="90"/>
      <c r="I53" s="66">
        <v>0</v>
      </c>
      <c r="J53" s="104">
        <f t="shared" si="0"/>
        <v>0</v>
      </c>
      <c r="K53" s="39"/>
      <c r="L53" s="39"/>
      <c r="M53" s="39"/>
      <c r="N53" s="56"/>
      <c r="O53" s="58"/>
      <c r="P53" s="57"/>
      <c r="Q53" s="31"/>
      <c r="R53" s="31"/>
      <c r="S53" s="31"/>
      <c r="T53" s="31"/>
      <c r="U53" s="31"/>
      <c r="V53" s="31"/>
      <c r="W53" s="31"/>
      <c r="X53" s="31"/>
      <c r="Y53" s="31"/>
      <c r="Z53" s="31"/>
      <c r="AA53" s="31">
        <f t="shared" si="1"/>
        <v>0</v>
      </c>
      <c r="AB53" s="110" t="s">
        <v>206</v>
      </c>
      <c r="AC53" s="93" t="s">
        <v>196</v>
      </c>
      <c r="AD53" s="33"/>
      <c r="AE53" s="41"/>
    </row>
    <row r="54" spans="1:31" s="80" customFormat="1" ht="63.75" customHeight="1">
      <c r="A54" s="79"/>
      <c r="B54" s="101"/>
      <c r="C54" s="36">
        <v>0.25</v>
      </c>
      <c r="D54" s="36">
        <v>0.25</v>
      </c>
      <c r="E54" s="103">
        <v>34</v>
      </c>
      <c r="F54" s="103">
        <v>160</v>
      </c>
      <c r="G54" s="34" t="s">
        <v>220</v>
      </c>
      <c r="H54" s="90"/>
      <c r="I54" s="66">
        <v>0</v>
      </c>
      <c r="J54" s="104">
        <f t="shared" si="0"/>
        <v>0</v>
      </c>
      <c r="K54" s="39"/>
      <c r="L54" s="39"/>
      <c r="M54" s="39"/>
      <c r="N54" s="56"/>
      <c r="O54" s="58"/>
      <c r="P54" s="57"/>
      <c r="Q54" s="31"/>
      <c r="R54" s="31"/>
      <c r="S54" s="31"/>
      <c r="T54" s="31"/>
      <c r="U54" s="31"/>
      <c r="V54" s="31"/>
      <c r="W54" s="31"/>
      <c r="X54" s="31"/>
      <c r="Y54" s="31"/>
      <c r="Z54" s="31"/>
      <c r="AA54" s="31">
        <f t="shared" si="1"/>
        <v>0</v>
      </c>
      <c r="AB54" s="105" t="s">
        <v>193</v>
      </c>
      <c r="AC54" s="93" t="s">
        <v>166</v>
      </c>
      <c r="AD54" s="33"/>
      <c r="AE54" s="41"/>
    </row>
    <row r="55" spans="1:31" s="80" customFormat="1" ht="63.75" customHeight="1">
      <c r="A55" s="79"/>
      <c r="B55" s="101"/>
      <c r="C55" s="36">
        <v>0.25</v>
      </c>
      <c r="D55" s="36">
        <v>0.25</v>
      </c>
      <c r="E55" s="103">
        <v>34</v>
      </c>
      <c r="F55" s="103">
        <v>150</v>
      </c>
      <c r="G55" s="34" t="s">
        <v>104</v>
      </c>
      <c r="H55" s="90"/>
      <c r="I55" s="66">
        <v>0</v>
      </c>
      <c r="J55" s="104">
        <f t="shared" si="0"/>
        <v>0</v>
      </c>
      <c r="K55" s="39"/>
      <c r="L55" s="39"/>
      <c r="M55" s="39"/>
      <c r="N55" s="56"/>
      <c r="O55" s="58"/>
      <c r="P55" s="57"/>
      <c r="Q55" s="31"/>
      <c r="R55" s="31"/>
      <c r="S55" s="31"/>
      <c r="T55" s="31"/>
      <c r="U55" s="31"/>
      <c r="V55" s="31"/>
      <c r="W55" s="31"/>
      <c r="X55" s="31"/>
      <c r="Y55" s="31"/>
      <c r="Z55" s="31"/>
      <c r="AA55" s="31">
        <f t="shared" si="1"/>
        <v>0</v>
      </c>
      <c r="AB55" s="106" t="s">
        <v>38</v>
      </c>
      <c r="AC55" s="93" t="s">
        <v>167</v>
      </c>
      <c r="AD55" s="33" t="s">
        <v>211</v>
      </c>
      <c r="AE55" s="41"/>
    </row>
    <row r="56" spans="1:31" s="80" customFormat="1" ht="63.75" customHeight="1">
      <c r="A56" s="79"/>
      <c r="B56" s="101"/>
      <c r="C56" s="36">
        <v>0.25</v>
      </c>
      <c r="D56" s="36">
        <v>0.25</v>
      </c>
      <c r="E56" s="103">
        <v>34</v>
      </c>
      <c r="F56" s="103">
        <v>150</v>
      </c>
      <c r="G56" s="34" t="s">
        <v>106</v>
      </c>
      <c r="H56" s="90"/>
      <c r="I56" s="66">
        <v>0</v>
      </c>
      <c r="J56" s="104">
        <f t="shared" si="0"/>
        <v>0</v>
      </c>
      <c r="K56" s="39"/>
      <c r="L56" s="39"/>
      <c r="M56" s="39"/>
      <c r="N56" s="56"/>
      <c r="O56" s="58"/>
      <c r="P56" s="57"/>
      <c r="Q56" s="31"/>
      <c r="R56" s="31"/>
      <c r="S56" s="31"/>
      <c r="T56" s="31"/>
      <c r="U56" s="31"/>
      <c r="V56" s="31"/>
      <c r="W56" s="31"/>
      <c r="X56" s="31"/>
      <c r="Y56" s="31"/>
      <c r="Z56" s="31"/>
      <c r="AA56" s="31">
        <f t="shared" si="1"/>
        <v>0</v>
      </c>
      <c r="AB56" s="106" t="s">
        <v>38</v>
      </c>
      <c r="AC56" s="93" t="s">
        <v>167</v>
      </c>
      <c r="AD56" s="33" t="s">
        <v>211</v>
      </c>
      <c r="AE56" s="41"/>
    </row>
    <row r="57" spans="1:31" s="80" customFormat="1" ht="63.75" customHeight="1">
      <c r="A57" s="79"/>
      <c r="B57" s="101"/>
      <c r="C57" s="36">
        <v>0.25</v>
      </c>
      <c r="D57" s="36">
        <v>0.25</v>
      </c>
      <c r="E57" s="103">
        <v>35</v>
      </c>
      <c r="F57" s="103">
        <v>150</v>
      </c>
      <c r="G57" s="34" t="s">
        <v>191</v>
      </c>
      <c r="H57" s="90"/>
      <c r="I57" s="66">
        <v>0</v>
      </c>
      <c r="J57" s="104">
        <f t="shared" si="0"/>
        <v>0</v>
      </c>
      <c r="K57" s="39"/>
      <c r="L57" s="39"/>
      <c r="M57" s="39"/>
      <c r="N57" s="56"/>
      <c r="O57" s="58"/>
      <c r="P57" s="57"/>
      <c r="Q57" s="31"/>
      <c r="R57" s="31"/>
      <c r="S57" s="31"/>
      <c r="T57" s="31"/>
      <c r="U57" s="31"/>
      <c r="V57" s="31"/>
      <c r="W57" s="31"/>
      <c r="X57" s="31"/>
      <c r="Y57" s="31"/>
      <c r="Z57" s="31"/>
      <c r="AA57" s="31">
        <f t="shared" si="1"/>
        <v>0</v>
      </c>
      <c r="AB57" s="105" t="s">
        <v>207</v>
      </c>
      <c r="AC57" s="93" t="s">
        <v>200</v>
      </c>
      <c r="AD57" s="85"/>
      <c r="AE57" s="41"/>
    </row>
    <row r="58" spans="1:31" s="80" customFormat="1" ht="63.75" customHeight="1">
      <c r="A58" s="79"/>
      <c r="B58" s="101"/>
      <c r="C58" s="36">
        <v>0.25</v>
      </c>
      <c r="D58" s="36">
        <v>0.25</v>
      </c>
      <c r="E58" s="103">
        <v>36</v>
      </c>
      <c r="F58" s="103">
        <v>150</v>
      </c>
      <c r="G58" s="34" t="s">
        <v>174</v>
      </c>
      <c r="H58" s="90"/>
      <c r="I58" s="66">
        <v>0</v>
      </c>
      <c r="J58" s="104">
        <f t="shared" si="0"/>
        <v>0</v>
      </c>
      <c r="K58" s="39"/>
      <c r="L58" s="39"/>
      <c r="M58" s="39"/>
      <c r="N58" s="56"/>
      <c r="O58" s="58"/>
      <c r="P58" s="57"/>
      <c r="Q58" s="31"/>
      <c r="R58" s="31"/>
      <c r="S58" s="31"/>
      <c r="T58" s="31"/>
      <c r="U58" s="31"/>
      <c r="V58" s="31"/>
      <c r="W58" s="31"/>
      <c r="X58" s="31"/>
      <c r="Y58" s="31"/>
      <c r="Z58" s="31"/>
      <c r="AA58" s="31">
        <f t="shared" si="1"/>
        <v>0</v>
      </c>
      <c r="AB58" s="105" t="s">
        <v>192</v>
      </c>
      <c r="AC58" s="93" t="s">
        <v>166</v>
      </c>
      <c r="AD58" s="33" t="s">
        <v>211</v>
      </c>
      <c r="AE58" s="41"/>
    </row>
    <row r="59" spans="1:31" s="80" customFormat="1" ht="63.75" customHeight="1">
      <c r="A59" s="79"/>
      <c r="B59" s="101"/>
      <c r="C59" s="36">
        <v>0.25</v>
      </c>
      <c r="D59" s="36">
        <v>0.25</v>
      </c>
      <c r="E59" s="103">
        <v>37</v>
      </c>
      <c r="F59" s="103">
        <v>150</v>
      </c>
      <c r="G59" s="34" t="s">
        <v>164</v>
      </c>
      <c r="H59" s="90"/>
      <c r="I59" s="66">
        <v>0</v>
      </c>
      <c r="J59" s="104">
        <f t="shared" si="0"/>
        <v>0</v>
      </c>
      <c r="K59" s="39"/>
      <c r="L59" s="39"/>
      <c r="M59" s="39"/>
      <c r="N59" s="56"/>
      <c r="O59" s="58"/>
      <c r="P59" s="57"/>
      <c r="Q59" s="31"/>
      <c r="R59" s="31"/>
      <c r="S59" s="31"/>
      <c r="T59" s="31"/>
      <c r="U59" s="31"/>
      <c r="V59" s="31"/>
      <c r="W59" s="31"/>
      <c r="X59" s="31"/>
      <c r="Y59" s="31"/>
      <c r="Z59" s="31"/>
      <c r="AA59" s="31">
        <f t="shared" si="1"/>
        <v>0</v>
      </c>
      <c r="AB59" s="106" t="s">
        <v>208</v>
      </c>
      <c r="AC59" s="93" t="s">
        <v>169</v>
      </c>
      <c r="AD59" s="33"/>
      <c r="AE59" s="41"/>
    </row>
    <row r="60" spans="1:31" s="80" customFormat="1" ht="63.75" customHeight="1">
      <c r="A60" s="79"/>
      <c r="B60" s="101"/>
      <c r="C60" s="36">
        <v>0.25</v>
      </c>
      <c r="D60" s="36">
        <v>0.25</v>
      </c>
      <c r="E60" s="103">
        <v>47</v>
      </c>
      <c r="F60" s="103">
        <v>450</v>
      </c>
      <c r="G60" s="34" t="s">
        <v>185</v>
      </c>
      <c r="H60" s="90"/>
      <c r="I60" s="66">
        <v>0</v>
      </c>
      <c r="J60" s="104">
        <f t="shared" si="0"/>
        <v>0</v>
      </c>
      <c r="K60" s="39"/>
      <c r="L60" s="39"/>
      <c r="M60" s="39"/>
      <c r="N60" s="56"/>
      <c r="O60" s="58"/>
      <c r="P60" s="57"/>
      <c r="Q60" s="31"/>
      <c r="R60" s="31"/>
      <c r="S60" s="31"/>
      <c r="T60" s="31"/>
      <c r="U60" s="31"/>
      <c r="V60" s="31"/>
      <c r="W60" s="31"/>
      <c r="X60" s="31"/>
      <c r="Y60" s="31"/>
      <c r="Z60" s="31"/>
      <c r="AA60" s="31">
        <f>SUM(K60:Z60)</f>
        <v>0</v>
      </c>
      <c r="AB60" s="111" t="s">
        <v>224</v>
      </c>
      <c r="AC60" s="93" t="s">
        <v>167</v>
      </c>
      <c r="AD60" s="33"/>
      <c r="AE60" s="41"/>
    </row>
    <row r="61" spans="1:31" s="80" customFormat="1" ht="63.75" customHeight="1">
      <c r="A61" s="79"/>
      <c r="B61" s="101"/>
      <c r="C61" s="36">
        <v>0.25</v>
      </c>
      <c r="D61" s="36">
        <v>0.25</v>
      </c>
      <c r="E61" s="103">
        <v>47</v>
      </c>
      <c r="F61" s="103">
        <v>450</v>
      </c>
      <c r="G61" s="34" t="s">
        <v>68</v>
      </c>
      <c r="H61" s="90"/>
      <c r="I61" s="66">
        <v>0</v>
      </c>
      <c r="J61" s="104">
        <f t="shared" si="0"/>
        <v>0</v>
      </c>
      <c r="K61" s="39"/>
      <c r="L61" s="39"/>
      <c r="M61" s="39"/>
      <c r="N61" s="56"/>
      <c r="O61" s="58"/>
      <c r="P61" s="57"/>
      <c r="Q61" s="31"/>
      <c r="R61" s="31"/>
      <c r="S61" s="31"/>
      <c r="T61" s="31"/>
      <c r="U61" s="31"/>
      <c r="V61" s="31"/>
      <c r="W61" s="31"/>
      <c r="X61" s="31"/>
      <c r="Y61" s="31"/>
      <c r="Z61" s="31"/>
      <c r="AA61" s="31">
        <f>SUM(K61:Z61)</f>
        <v>0</v>
      </c>
      <c r="AB61" s="105" t="s">
        <v>38</v>
      </c>
      <c r="AC61" s="93" t="s">
        <v>167</v>
      </c>
      <c r="AD61" s="33"/>
      <c r="AE61" s="41"/>
    </row>
    <row r="62" spans="1:31" s="80" customFormat="1" ht="63.75" customHeight="1">
      <c r="A62" s="79"/>
      <c r="B62" s="101"/>
      <c r="C62" s="36">
        <v>0.25</v>
      </c>
      <c r="D62" s="36">
        <v>0.25</v>
      </c>
      <c r="E62" s="103">
        <v>48</v>
      </c>
      <c r="F62" s="103">
        <v>450</v>
      </c>
      <c r="G62" s="34" t="s">
        <v>61</v>
      </c>
      <c r="H62" s="90"/>
      <c r="I62" s="66">
        <v>0</v>
      </c>
      <c r="J62" s="104">
        <f t="shared" si="0"/>
        <v>0</v>
      </c>
      <c r="K62" s="39"/>
      <c r="L62" s="39"/>
      <c r="M62" s="39"/>
      <c r="N62" s="56"/>
      <c r="O62" s="58"/>
      <c r="P62" s="57"/>
      <c r="Q62" s="31"/>
      <c r="R62" s="31"/>
      <c r="S62" s="31"/>
      <c r="T62" s="31"/>
      <c r="U62" s="31"/>
      <c r="V62" s="31"/>
      <c r="W62" s="31"/>
      <c r="X62" s="31"/>
      <c r="Y62" s="31"/>
      <c r="Z62" s="31"/>
      <c r="AA62" s="31">
        <f>SUM(K62:Z62)</f>
        <v>0</v>
      </c>
      <c r="AB62" s="105" t="s">
        <v>92</v>
      </c>
      <c r="AC62" s="93" t="s">
        <v>166</v>
      </c>
      <c r="AD62" s="33"/>
      <c r="AE62" s="41"/>
    </row>
    <row r="63" spans="1:31" s="80" customFormat="1" ht="63.75" customHeight="1">
      <c r="A63" s="79"/>
      <c r="B63" s="101"/>
      <c r="C63" s="36">
        <v>0.25</v>
      </c>
      <c r="D63" s="36">
        <v>0.25</v>
      </c>
      <c r="E63" s="103">
        <v>49</v>
      </c>
      <c r="F63" s="103">
        <v>450</v>
      </c>
      <c r="G63" s="86" t="s">
        <v>212</v>
      </c>
      <c r="H63" s="90"/>
      <c r="I63" s="66">
        <v>0</v>
      </c>
      <c r="J63" s="104">
        <f t="shared" si="0"/>
        <v>0</v>
      </c>
      <c r="K63" s="39"/>
      <c r="L63" s="39"/>
      <c r="M63" s="39"/>
      <c r="N63" s="56"/>
      <c r="O63" s="58"/>
      <c r="P63" s="57"/>
      <c r="Q63" s="31"/>
      <c r="R63" s="31"/>
      <c r="S63" s="31"/>
      <c r="T63" s="31"/>
      <c r="U63" s="31"/>
      <c r="V63" s="31"/>
      <c r="W63" s="31"/>
      <c r="X63" s="31"/>
      <c r="Y63" s="31"/>
      <c r="Z63" s="31"/>
      <c r="AA63" s="31">
        <f>SUM(K63:Z63)</f>
        <v>0</v>
      </c>
      <c r="AB63" s="105" t="s">
        <v>225</v>
      </c>
      <c r="AC63" s="93" t="s">
        <v>196</v>
      </c>
      <c r="AD63" s="33"/>
      <c r="AE63" s="41"/>
    </row>
  </sheetData>
  <mergeCells count="1">
    <mergeCell ref="C1:J1"/>
  </mergeCells>
  <conditionalFormatting sqref="G33:G63 G3:G31">
    <cfRule type="duplicateValues" dxfId="78" priority="2"/>
  </conditionalFormatting>
  <conditionalFormatting sqref="G32">
    <cfRule type="duplicateValues" dxfId="77" priority="1"/>
  </conditionalFormatting>
  <dataValidations count="1">
    <dataValidation type="list" allowBlank="1" sqref="AD58:AD63 AD3:AD56">
      <formula1>AutoFill</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H344"/>
  <sheetViews>
    <sheetView topLeftCell="A61" zoomScale="85" zoomScaleNormal="85" workbookViewId="0">
      <selection activeCell="L62" sqref="L62"/>
    </sheetView>
  </sheetViews>
  <sheetFormatPr defaultRowHeight="15"/>
  <cols>
    <col min="1" max="1" width="4.7109375" style="345" bestFit="1" customWidth="1"/>
    <col min="2" max="2" width="16.5703125" style="346" bestFit="1" customWidth="1"/>
    <col min="3" max="3" width="10.28515625" style="347" bestFit="1" customWidth="1"/>
    <col min="4" max="4" width="9.7109375" style="347" bestFit="1" customWidth="1"/>
    <col min="5" max="6" width="9.140625" style="344"/>
    <col min="7" max="7" width="11.7109375" style="344" bestFit="1" customWidth="1"/>
    <col min="8" max="8" width="21.140625" style="274" hidden="1" customWidth="1"/>
    <col min="9" max="9" width="34.5703125" style="275" hidden="1" customWidth="1"/>
    <col min="10" max="10" width="8.28515625" style="274" hidden="1" customWidth="1"/>
    <col min="11" max="11" width="22.7109375" style="274" customWidth="1"/>
    <col min="12" max="12" width="56.7109375" style="274" customWidth="1"/>
    <col min="13" max="13" width="12.28515625" style="364" customWidth="1"/>
    <col min="14" max="14" width="18.5703125" style="344" customWidth="1"/>
    <col min="15" max="16384" width="9.140625" style="344"/>
  </cols>
  <sheetData>
    <row r="1" spans="1:16" ht="30">
      <c r="A1" s="340" t="s">
        <v>242</v>
      </c>
      <c r="B1" s="340" t="s">
        <v>414</v>
      </c>
      <c r="C1" s="341" t="s">
        <v>244</v>
      </c>
      <c r="D1" s="341" t="s">
        <v>245</v>
      </c>
      <c r="E1" s="341" t="s">
        <v>261</v>
      </c>
      <c r="F1" s="341" t="s">
        <v>241</v>
      </c>
      <c r="G1" s="342" t="s">
        <v>416</v>
      </c>
      <c r="H1" s="270" t="s">
        <v>925</v>
      </c>
      <c r="I1" s="270" t="s">
        <v>926</v>
      </c>
      <c r="J1" s="270" t="s">
        <v>927</v>
      </c>
      <c r="K1" s="270" t="s">
        <v>1023</v>
      </c>
      <c r="L1" s="270" t="s">
        <v>1024</v>
      </c>
      <c r="M1" s="343" t="s">
        <v>1025</v>
      </c>
      <c r="N1" s="340" t="s">
        <v>978</v>
      </c>
    </row>
    <row r="2" spans="1:16" ht="18">
      <c r="A2" s="345">
        <f>ROW()-1</f>
        <v>1</v>
      </c>
      <c r="B2" s="346" t="s">
        <v>220</v>
      </c>
      <c r="C2" s="347">
        <v>1</v>
      </c>
      <c r="D2" s="347">
        <v>160</v>
      </c>
      <c r="E2" s="347">
        <v>39</v>
      </c>
      <c r="F2" s="347">
        <v>2</v>
      </c>
      <c r="G2" s="347">
        <v>0.5</v>
      </c>
      <c r="H2" s="271" t="s">
        <v>166</v>
      </c>
      <c r="I2" s="271" t="s">
        <v>193</v>
      </c>
      <c r="J2" s="271">
        <v>13.5</v>
      </c>
      <c r="K2" s="348" t="s">
        <v>1026</v>
      </c>
      <c r="L2" s="348" t="s">
        <v>1027</v>
      </c>
      <c r="M2" s="349">
        <f>1/107</f>
        <v>9.3457943925233638E-3</v>
      </c>
      <c r="N2" s="346"/>
    </row>
    <row r="3" spans="1:16" ht="18">
      <c r="A3" s="345">
        <f t="shared" ref="A3:A71" si="0">ROW()-1</f>
        <v>2</v>
      </c>
      <c r="B3" s="346" t="s">
        <v>100</v>
      </c>
      <c r="C3" s="347">
        <v>1</v>
      </c>
      <c r="D3" s="347">
        <v>160</v>
      </c>
      <c r="E3" s="347">
        <v>36</v>
      </c>
      <c r="F3" s="347">
        <v>4</v>
      </c>
      <c r="G3" s="347">
        <v>0.5</v>
      </c>
      <c r="H3" s="271" t="s">
        <v>196</v>
      </c>
      <c r="I3" s="271" t="s">
        <v>123</v>
      </c>
      <c r="J3" s="271">
        <v>1.6</v>
      </c>
      <c r="K3" s="348" t="s">
        <v>1026</v>
      </c>
      <c r="L3" s="348" t="s">
        <v>1027</v>
      </c>
      <c r="M3" s="349">
        <f>1/2500</f>
        <v>4.0000000000000002E-4</v>
      </c>
      <c r="N3" s="346"/>
    </row>
    <row r="4" spans="1:16" ht="25.5">
      <c r="A4" s="345">
        <f t="shared" si="0"/>
        <v>3</v>
      </c>
      <c r="B4" s="346" t="s">
        <v>246</v>
      </c>
      <c r="C4" s="347">
        <v>2</v>
      </c>
      <c r="D4" s="347">
        <v>240</v>
      </c>
      <c r="E4" s="347">
        <v>43</v>
      </c>
      <c r="F4" s="347">
        <v>2</v>
      </c>
      <c r="G4" s="347">
        <v>1</v>
      </c>
      <c r="H4" s="271" t="s">
        <v>928</v>
      </c>
      <c r="I4" s="271" t="s">
        <v>929</v>
      </c>
      <c r="J4" s="271">
        <v>8.5</v>
      </c>
      <c r="K4" s="348" t="s">
        <v>1026</v>
      </c>
      <c r="L4" s="348" t="s">
        <v>1027</v>
      </c>
      <c r="M4" s="349">
        <f>1/315</f>
        <v>3.1746031746031746E-3</v>
      </c>
      <c r="N4" s="346"/>
    </row>
    <row r="5" spans="1:16" ht="18">
      <c r="A5" s="345">
        <f t="shared" si="0"/>
        <v>4</v>
      </c>
      <c r="B5" s="346" t="s">
        <v>247</v>
      </c>
      <c r="C5" s="347">
        <v>2</v>
      </c>
      <c r="D5" s="347">
        <v>240</v>
      </c>
      <c r="E5" s="347">
        <v>35.1</v>
      </c>
      <c r="F5" s="347">
        <v>2</v>
      </c>
      <c r="G5" s="347">
        <v>0.5</v>
      </c>
      <c r="H5" s="271" t="s">
        <v>930</v>
      </c>
      <c r="I5" s="271" t="s">
        <v>931</v>
      </c>
      <c r="J5" s="271">
        <v>5.25</v>
      </c>
      <c r="K5" s="348" t="s">
        <v>1026</v>
      </c>
      <c r="L5" s="348" t="s">
        <v>1027</v>
      </c>
      <c r="M5" s="349">
        <f>1/2000</f>
        <v>5.0000000000000001E-4</v>
      </c>
      <c r="N5" s="346"/>
    </row>
    <row r="6" spans="1:16" ht="25.5">
      <c r="A6" s="345">
        <f t="shared" si="0"/>
        <v>5</v>
      </c>
      <c r="B6" s="346" t="s">
        <v>104</v>
      </c>
      <c r="C6" s="347">
        <v>34</v>
      </c>
      <c r="D6" s="347">
        <v>240</v>
      </c>
      <c r="E6" s="347">
        <v>39</v>
      </c>
      <c r="F6" s="347">
        <v>2</v>
      </c>
      <c r="G6" s="347">
        <v>0</v>
      </c>
      <c r="H6" s="271" t="s">
        <v>932</v>
      </c>
      <c r="I6" s="271" t="s">
        <v>38</v>
      </c>
      <c r="J6" s="271">
        <v>13.2</v>
      </c>
      <c r="K6" s="348" t="s">
        <v>1026</v>
      </c>
      <c r="L6" s="348" t="s">
        <v>1027</v>
      </c>
      <c r="M6" s="349">
        <f>1/1200</f>
        <v>8.3333333333333339E-4</v>
      </c>
      <c r="N6" s="346"/>
    </row>
    <row r="7" spans="1:16" ht="25.5">
      <c r="A7" s="345">
        <f t="shared" si="0"/>
        <v>6</v>
      </c>
      <c r="B7" s="346" t="s">
        <v>106</v>
      </c>
      <c r="C7" s="347">
        <v>34</v>
      </c>
      <c r="D7" s="347">
        <v>240</v>
      </c>
      <c r="E7" s="347">
        <v>39</v>
      </c>
      <c r="F7" s="347">
        <v>2</v>
      </c>
      <c r="G7" s="347">
        <v>0.5</v>
      </c>
      <c r="H7" s="271" t="s">
        <v>932</v>
      </c>
      <c r="I7" s="271" t="s">
        <v>38</v>
      </c>
      <c r="J7" s="271">
        <v>13.2</v>
      </c>
      <c r="K7" s="348" t="s">
        <v>1026</v>
      </c>
      <c r="L7" s="348" t="s">
        <v>1027</v>
      </c>
      <c r="M7" s="349">
        <f>1/1200</f>
        <v>8.3333333333333339E-4</v>
      </c>
      <c r="N7" s="346"/>
    </row>
    <row r="8" spans="1:16" ht="18">
      <c r="A8" s="345">
        <f t="shared" si="0"/>
        <v>7</v>
      </c>
      <c r="B8" s="346" t="s">
        <v>190</v>
      </c>
      <c r="C8" s="347">
        <v>3</v>
      </c>
      <c r="D8" s="347">
        <v>240</v>
      </c>
      <c r="E8" s="347">
        <v>35</v>
      </c>
      <c r="F8" s="347">
        <v>1</v>
      </c>
      <c r="G8" s="347">
        <v>0.25</v>
      </c>
      <c r="H8" s="271" t="s">
        <v>933</v>
      </c>
      <c r="I8" s="271" t="s">
        <v>38</v>
      </c>
      <c r="J8" s="271">
        <v>29</v>
      </c>
      <c r="K8" s="348" t="s">
        <v>1026</v>
      </c>
      <c r="L8" s="348" t="s">
        <v>1027</v>
      </c>
      <c r="M8" s="349">
        <f>1/500</f>
        <v>2E-3</v>
      </c>
      <c r="N8" s="346"/>
    </row>
    <row r="9" spans="1:16" ht="18">
      <c r="A9" s="345">
        <f t="shared" si="0"/>
        <v>8</v>
      </c>
      <c r="B9" s="346" t="s">
        <v>189</v>
      </c>
      <c r="C9" s="347">
        <v>3</v>
      </c>
      <c r="D9" s="347">
        <v>240</v>
      </c>
      <c r="E9" s="347">
        <v>35</v>
      </c>
      <c r="F9" s="347">
        <v>1</v>
      </c>
      <c r="G9" s="347">
        <v>0.25</v>
      </c>
      <c r="H9" s="271" t="s">
        <v>933</v>
      </c>
      <c r="I9" s="272" t="s">
        <v>38</v>
      </c>
      <c r="J9" s="271">
        <v>29</v>
      </c>
      <c r="K9" s="348" t="s">
        <v>1026</v>
      </c>
      <c r="L9" s="348" t="s">
        <v>1027</v>
      </c>
      <c r="M9" s="349">
        <f>1/500</f>
        <v>2E-3</v>
      </c>
      <c r="N9" s="346"/>
    </row>
    <row r="10" spans="1:16" ht="18">
      <c r="A10" s="345">
        <f t="shared" si="0"/>
        <v>9</v>
      </c>
      <c r="B10" s="346" t="s">
        <v>176</v>
      </c>
      <c r="C10" s="347">
        <v>3</v>
      </c>
      <c r="D10" s="347">
        <v>240</v>
      </c>
      <c r="E10" s="347">
        <v>35</v>
      </c>
      <c r="F10" s="347">
        <v>4</v>
      </c>
      <c r="G10" s="347">
        <v>0.5</v>
      </c>
      <c r="H10" s="271" t="s">
        <v>934</v>
      </c>
      <c r="I10" s="272" t="s">
        <v>194</v>
      </c>
      <c r="J10" s="271">
        <v>12.9</v>
      </c>
      <c r="K10" s="348" t="s">
        <v>1026</v>
      </c>
      <c r="L10" s="348" t="s">
        <v>1027</v>
      </c>
      <c r="M10" s="349">
        <f>1/1000</f>
        <v>1E-3</v>
      </c>
      <c r="N10" s="346"/>
    </row>
    <row r="11" spans="1:16" ht="18">
      <c r="A11" s="345">
        <f t="shared" si="0"/>
        <v>10</v>
      </c>
      <c r="B11" s="346" t="s">
        <v>248</v>
      </c>
      <c r="C11" s="347">
        <v>3</v>
      </c>
      <c r="D11" s="347">
        <v>240</v>
      </c>
      <c r="E11" s="347">
        <v>39</v>
      </c>
      <c r="F11" s="347">
        <v>4</v>
      </c>
      <c r="G11" s="347">
        <v>0.5</v>
      </c>
      <c r="H11" s="271" t="s">
        <v>934</v>
      </c>
      <c r="I11" s="272" t="s">
        <v>194</v>
      </c>
      <c r="J11" s="271">
        <v>8.9</v>
      </c>
      <c r="K11" s="348" t="s">
        <v>1026</v>
      </c>
      <c r="L11" s="348" t="s">
        <v>1027</v>
      </c>
      <c r="M11" s="349">
        <f>1/1000</f>
        <v>1E-3</v>
      </c>
      <c r="N11" s="346"/>
    </row>
    <row r="12" spans="1:16" ht="18">
      <c r="A12" s="345">
        <f t="shared" si="0"/>
        <v>11</v>
      </c>
      <c r="B12" s="346" t="s">
        <v>73</v>
      </c>
      <c r="C12" s="347">
        <v>4</v>
      </c>
      <c r="D12" s="347">
        <v>240</v>
      </c>
      <c r="E12" s="347">
        <v>35</v>
      </c>
      <c r="F12" s="347">
        <v>2</v>
      </c>
      <c r="G12" s="347">
        <v>1</v>
      </c>
      <c r="H12" s="271" t="s">
        <v>935</v>
      </c>
      <c r="I12" s="272" t="s">
        <v>38</v>
      </c>
      <c r="J12" s="271">
        <v>22.6</v>
      </c>
      <c r="K12" s="348" t="s">
        <v>1026</v>
      </c>
      <c r="L12" s="348" t="s">
        <v>1027</v>
      </c>
      <c r="M12" s="349">
        <f>1/195</f>
        <v>5.1282051282051282E-3</v>
      </c>
      <c r="N12" s="346"/>
      <c r="P12" s="346"/>
    </row>
    <row r="13" spans="1:16" ht="18">
      <c r="A13" s="345">
        <f t="shared" si="0"/>
        <v>12</v>
      </c>
      <c r="B13" s="346" t="s">
        <v>249</v>
      </c>
      <c r="C13" s="347">
        <v>4</v>
      </c>
      <c r="D13" s="347">
        <v>240</v>
      </c>
      <c r="E13" s="347">
        <v>35</v>
      </c>
      <c r="F13" s="347">
        <v>2</v>
      </c>
      <c r="G13" s="347">
        <v>0.5</v>
      </c>
      <c r="H13" s="271" t="s">
        <v>936</v>
      </c>
      <c r="I13" s="272" t="s">
        <v>192</v>
      </c>
      <c r="J13" s="271">
        <v>10.9</v>
      </c>
      <c r="K13" s="348" t="s">
        <v>1026</v>
      </c>
      <c r="L13" s="348" t="s">
        <v>1027</v>
      </c>
      <c r="M13" s="349">
        <f>1/1000</f>
        <v>1E-3</v>
      </c>
      <c r="N13" s="346"/>
    </row>
    <row r="14" spans="1:16" ht="18">
      <c r="A14" s="345">
        <f t="shared" si="0"/>
        <v>13</v>
      </c>
      <c r="B14" s="346" t="s">
        <v>174</v>
      </c>
      <c r="C14" s="347">
        <v>4</v>
      </c>
      <c r="D14" s="347">
        <v>240</v>
      </c>
      <c r="E14" s="347">
        <v>38</v>
      </c>
      <c r="F14" s="347">
        <v>2</v>
      </c>
      <c r="G14" s="347">
        <v>1</v>
      </c>
      <c r="H14" s="271" t="s">
        <v>936</v>
      </c>
      <c r="I14" s="272" t="s">
        <v>192</v>
      </c>
      <c r="J14" s="271">
        <v>8.3000000000000007</v>
      </c>
      <c r="K14" s="348" t="s">
        <v>1026</v>
      </c>
      <c r="L14" s="348" t="s">
        <v>1027</v>
      </c>
      <c r="M14" s="349">
        <f>1/210</f>
        <v>4.7619047619047623E-3</v>
      </c>
      <c r="N14" s="346"/>
    </row>
    <row r="15" spans="1:16" ht="18">
      <c r="A15" s="345">
        <f t="shared" si="0"/>
        <v>14</v>
      </c>
      <c r="B15" s="346" t="s">
        <v>72</v>
      </c>
      <c r="C15" s="347">
        <v>35</v>
      </c>
      <c r="D15" s="347">
        <v>240</v>
      </c>
      <c r="E15" s="347">
        <v>38</v>
      </c>
      <c r="F15" s="347">
        <v>2</v>
      </c>
      <c r="G15" s="347">
        <v>1</v>
      </c>
      <c r="H15" s="271" t="s">
        <v>167</v>
      </c>
      <c r="I15" s="272" t="s">
        <v>38</v>
      </c>
      <c r="J15" s="271">
        <v>23</v>
      </c>
      <c r="K15" s="348" t="s">
        <v>1026</v>
      </c>
      <c r="L15" s="348" t="s">
        <v>1027</v>
      </c>
      <c r="M15" s="350">
        <f>1/106</f>
        <v>9.433962264150943E-3</v>
      </c>
      <c r="N15" s="346"/>
    </row>
    <row r="16" spans="1:16" ht="18">
      <c r="A16" s="345">
        <f t="shared" si="0"/>
        <v>15</v>
      </c>
      <c r="B16" s="346" t="s">
        <v>191</v>
      </c>
      <c r="C16" s="347">
        <v>4</v>
      </c>
      <c r="D16" s="347">
        <v>240</v>
      </c>
      <c r="E16" s="347">
        <v>32</v>
      </c>
      <c r="F16" s="347">
        <v>2</v>
      </c>
      <c r="G16" s="347">
        <v>1</v>
      </c>
      <c r="H16" s="271" t="s">
        <v>200</v>
      </c>
      <c r="I16" s="272" t="s">
        <v>207</v>
      </c>
      <c r="J16" s="271">
        <v>18.2</v>
      </c>
      <c r="K16" s="348" t="s">
        <v>1026</v>
      </c>
      <c r="L16" s="348" t="s">
        <v>1027</v>
      </c>
      <c r="M16" s="349">
        <f>1/104</f>
        <v>9.6153846153846159E-3</v>
      </c>
      <c r="N16" s="346"/>
    </row>
    <row r="17" spans="1:14" ht="18">
      <c r="A17" s="345">
        <f t="shared" si="0"/>
        <v>16</v>
      </c>
      <c r="B17" s="346" t="s">
        <v>173</v>
      </c>
      <c r="C17" s="347">
        <v>4</v>
      </c>
      <c r="D17" s="347">
        <v>240</v>
      </c>
      <c r="E17" s="347">
        <v>23.4</v>
      </c>
      <c r="F17" s="347">
        <v>4</v>
      </c>
      <c r="G17" s="347">
        <v>0.5</v>
      </c>
      <c r="H17" s="271" t="s">
        <v>166</v>
      </c>
      <c r="I17" s="272" t="s">
        <v>94</v>
      </c>
      <c r="J17" s="271">
        <v>4.4000000000000004</v>
      </c>
      <c r="K17" s="348" t="s">
        <v>1026</v>
      </c>
      <c r="L17" s="348" t="s">
        <v>1027</v>
      </c>
      <c r="M17" s="349">
        <f>1/2000</f>
        <v>5.0000000000000001E-4</v>
      </c>
      <c r="N17" s="346"/>
    </row>
    <row r="18" spans="1:14" ht="18">
      <c r="A18" s="345">
        <f t="shared" si="0"/>
        <v>17</v>
      </c>
      <c r="B18" s="346" t="s">
        <v>111</v>
      </c>
      <c r="C18" s="347">
        <v>5</v>
      </c>
      <c r="D18" s="347">
        <v>240</v>
      </c>
      <c r="E18" s="347">
        <v>28</v>
      </c>
      <c r="F18" s="347">
        <v>8</v>
      </c>
      <c r="G18" s="347">
        <v>1</v>
      </c>
      <c r="H18" s="271" t="s">
        <v>933</v>
      </c>
      <c r="I18" s="272" t="s">
        <v>38</v>
      </c>
      <c r="J18" s="271">
        <v>2.9</v>
      </c>
      <c r="K18" s="348" t="s">
        <v>1026</v>
      </c>
      <c r="L18" s="348" t="s">
        <v>1027</v>
      </c>
      <c r="M18" s="349">
        <f>1/5760</f>
        <v>1.7361111111111112E-4</v>
      </c>
      <c r="N18" s="346"/>
    </row>
    <row r="19" spans="1:14" ht="25.5">
      <c r="A19" s="345">
        <f t="shared" si="0"/>
        <v>18</v>
      </c>
      <c r="B19" s="493" t="s">
        <v>39</v>
      </c>
      <c r="C19" s="491">
        <v>9</v>
      </c>
      <c r="D19" s="491">
        <v>240</v>
      </c>
      <c r="E19" s="491">
        <v>43</v>
      </c>
      <c r="F19" s="491">
        <v>4</v>
      </c>
      <c r="G19" s="491">
        <v>1</v>
      </c>
      <c r="H19" s="271" t="s">
        <v>937</v>
      </c>
      <c r="I19" s="272" t="s">
        <v>202</v>
      </c>
      <c r="J19" s="271">
        <v>12.5</v>
      </c>
      <c r="K19" s="348" t="s">
        <v>1026</v>
      </c>
      <c r="L19" s="348" t="s">
        <v>1027</v>
      </c>
      <c r="M19" s="349">
        <f>1/77</f>
        <v>1.2987012987012988E-2</v>
      </c>
      <c r="N19" s="346"/>
    </row>
    <row r="20" spans="1:14" ht="18">
      <c r="B20" s="494"/>
      <c r="C20" s="492"/>
      <c r="D20" s="492"/>
      <c r="E20" s="492"/>
      <c r="F20" s="492"/>
      <c r="G20" s="492"/>
      <c r="H20" s="271"/>
      <c r="I20" s="272"/>
      <c r="J20" s="271"/>
      <c r="K20" s="348" t="s">
        <v>1028</v>
      </c>
      <c r="L20" s="348" t="s">
        <v>1029</v>
      </c>
      <c r="M20" s="349">
        <f>1/77</f>
        <v>1.2987012987012988E-2</v>
      </c>
      <c r="N20" s="346"/>
    </row>
    <row r="21" spans="1:14" ht="18">
      <c r="A21" s="345">
        <f t="shared" si="0"/>
        <v>20</v>
      </c>
      <c r="B21" s="346" t="s">
        <v>102</v>
      </c>
      <c r="C21" s="347">
        <v>5</v>
      </c>
      <c r="D21" s="347">
        <v>240</v>
      </c>
      <c r="E21" s="347">
        <v>36</v>
      </c>
      <c r="F21" s="347">
        <v>8</v>
      </c>
      <c r="G21" s="347">
        <v>1</v>
      </c>
      <c r="H21" s="271" t="s">
        <v>933</v>
      </c>
      <c r="I21" s="272" t="s">
        <v>38</v>
      </c>
      <c r="J21" s="271">
        <v>8.4</v>
      </c>
      <c r="K21" s="348" t="s">
        <v>1026</v>
      </c>
      <c r="L21" s="348" t="s">
        <v>1027</v>
      </c>
      <c r="M21" s="349">
        <f>1/208</f>
        <v>4.807692307692308E-3</v>
      </c>
      <c r="N21" s="346"/>
    </row>
    <row r="22" spans="1:14" ht="18">
      <c r="A22" s="345">
        <f t="shared" si="0"/>
        <v>21</v>
      </c>
      <c r="B22" s="346" t="s">
        <v>526</v>
      </c>
      <c r="C22" s="347">
        <v>6</v>
      </c>
      <c r="D22" s="347">
        <v>240</v>
      </c>
      <c r="E22" s="347">
        <v>46.1</v>
      </c>
      <c r="F22" s="347">
        <v>2</v>
      </c>
      <c r="G22" s="347">
        <v>1</v>
      </c>
      <c r="H22" s="271" t="s">
        <v>166</v>
      </c>
      <c r="I22" s="272" t="s">
        <v>193</v>
      </c>
      <c r="J22" s="271">
        <v>57.3</v>
      </c>
      <c r="K22" s="348" t="s">
        <v>1026</v>
      </c>
      <c r="L22" s="348" t="s">
        <v>1027</v>
      </c>
      <c r="M22" s="349">
        <f>1/36</f>
        <v>2.7777777777777776E-2</v>
      </c>
      <c r="N22" s="346"/>
    </row>
    <row r="23" spans="1:14" ht="18">
      <c r="A23" s="345">
        <f t="shared" si="0"/>
        <v>22</v>
      </c>
      <c r="B23" s="346" t="s">
        <v>183</v>
      </c>
      <c r="C23" s="347">
        <v>7</v>
      </c>
      <c r="D23" s="347">
        <v>240</v>
      </c>
      <c r="E23" s="347">
        <v>39.25</v>
      </c>
      <c r="F23" s="347">
        <v>2</v>
      </c>
      <c r="G23" s="347">
        <v>0.5</v>
      </c>
      <c r="H23" s="271" t="s">
        <v>166</v>
      </c>
      <c r="I23" s="272" t="s">
        <v>195</v>
      </c>
      <c r="J23" s="271">
        <v>39</v>
      </c>
      <c r="K23" s="348" t="s">
        <v>1026</v>
      </c>
      <c r="L23" s="348" t="s">
        <v>1027</v>
      </c>
      <c r="M23" s="349">
        <f>1/112</f>
        <v>8.9285714285714281E-3</v>
      </c>
      <c r="N23" s="346"/>
    </row>
    <row r="24" spans="1:14" ht="18">
      <c r="A24" s="345">
        <f t="shared" si="0"/>
        <v>23</v>
      </c>
      <c r="B24" s="346" t="s">
        <v>250</v>
      </c>
      <c r="C24" s="347">
        <v>7</v>
      </c>
      <c r="D24" s="347">
        <v>240</v>
      </c>
      <c r="E24" s="347">
        <v>35</v>
      </c>
      <c r="F24" s="347">
        <v>16</v>
      </c>
      <c r="G24" s="347">
        <v>0.5</v>
      </c>
      <c r="H24" s="271" t="s">
        <v>226</v>
      </c>
      <c r="I24" s="272" t="s">
        <v>221</v>
      </c>
      <c r="J24" s="271">
        <v>1.3</v>
      </c>
      <c r="K24" s="348" t="s">
        <v>1026</v>
      </c>
      <c r="L24" s="348" t="s">
        <v>1027</v>
      </c>
      <c r="M24" s="349">
        <f>1/16000</f>
        <v>6.2500000000000001E-5</v>
      </c>
      <c r="N24" s="346"/>
    </row>
    <row r="25" spans="1:14" ht="18">
      <c r="A25" s="345">
        <f t="shared" si="0"/>
        <v>24</v>
      </c>
      <c r="B25" s="346" t="s">
        <v>66</v>
      </c>
      <c r="C25" s="347">
        <v>8</v>
      </c>
      <c r="D25" s="347">
        <v>160</v>
      </c>
      <c r="E25" s="347">
        <v>40</v>
      </c>
      <c r="F25" s="347">
        <v>2</v>
      </c>
      <c r="G25" s="347">
        <v>1</v>
      </c>
      <c r="H25" s="271" t="s">
        <v>938</v>
      </c>
      <c r="I25" s="272" t="s">
        <v>93</v>
      </c>
      <c r="J25" s="271">
        <v>18.600000000000001</v>
      </c>
      <c r="K25" s="348" t="s">
        <v>1026</v>
      </c>
      <c r="L25" s="348" t="s">
        <v>1027</v>
      </c>
      <c r="M25" s="351">
        <f>1/96</f>
        <v>1.0416666666666666E-2</v>
      </c>
      <c r="N25" s="346"/>
    </row>
    <row r="26" spans="1:14" ht="18">
      <c r="A26" s="345">
        <f t="shared" si="0"/>
        <v>25</v>
      </c>
      <c r="B26" s="346" t="s">
        <v>119</v>
      </c>
      <c r="C26" s="347">
        <v>8</v>
      </c>
      <c r="D26" s="347">
        <v>160</v>
      </c>
      <c r="E26" s="347">
        <v>43</v>
      </c>
      <c r="F26" s="347">
        <v>2</v>
      </c>
      <c r="G26" s="347">
        <v>1</v>
      </c>
      <c r="H26" s="271" t="s">
        <v>939</v>
      </c>
      <c r="I26" s="272" t="s">
        <v>123</v>
      </c>
      <c r="J26" s="271">
        <v>41.2</v>
      </c>
      <c r="K26" s="348" t="s">
        <v>1026</v>
      </c>
      <c r="L26" s="348" t="s">
        <v>1027</v>
      </c>
      <c r="M26" s="349">
        <f>1/42</f>
        <v>2.3809523809523808E-2</v>
      </c>
      <c r="N26" s="346"/>
    </row>
    <row r="27" spans="1:14" ht="18">
      <c r="A27" s="345">
        <f t="shared" si="0"/>
        <v>26</v>
      </c>
      <c r="B27" s="346" t="s">
        <v>252</v>
      </c>
      <c r="C27" s="347">
        <v>8</v>
      </c>
      <c r="D27" s="347">
        <v>160</v>
      </c>
      <c r="E27" s="347">
        <v>62</v>
      </c>
      <c r="F27" s="347">
        <v>4</v>
      </c>
      <c r="G27" s="347">
        <v>1</v>
      </c>
      <c r="H27" s="271" t="s">
        <v>940</v>
      </c>
      <c r="I27" s="272" t="s">
        <v>941</v>
      </c>
      <c r="J27" s="271">
        <v>50.9</v>
      </c>
      <c r="K27" s="348" t="s">
        <v>1026</v>
      </c>
      <c r="L27" s="348" t="s">
        <v>1027</v>
      </c>
      <c r="M27" s="349">
        <f>1/54</f>
        <v>1.8518518518518517E-2</v>
      </c>
      <c r="N27" s="346"/>
    </row>
    <row r="28" spans="1:14" ht="25.5">
      <c r="A28" s="345">
        <f t="shared" si="0"/>
        <v>27</v>
      </c>
      <c r="B28" s="346" t="s">
        <v>404</v>
      </c>
      <c r="C28" s="347">
        <v>8</v>
      </c>
      <c r="D28" s="347">
        <v>160</v>
      </c>
      <c r="E28" s="347">
        <v>37</v>
      </c>
      <c r="F28" s="347">
        <v>2</v>
      </c>
      <c r="G28" s="347">
        <v>1</v>
      </c>
      <c r="H28" s="271" t="s">
        <v>942</v>
      </c>
      <c r="I28" s="272" t="s">
        <v>943</v>
      </c>
      <c r="J28" s="271">
        <v>20.8</v>
      </c>
      <c r="K28" s="348" t="s">
        <v>1026</v>
      </c>
      <c r="L28" s="348" t="s">
        <v>1027</v>
      </c>
      <c r="M28" s="349">
        <f>1/47</f>
        <v>2.1276595744680851E-2</v>
      </c>
      <c r="N28" s="346"/>
    </row>
    <row r="29" spans="1:14" ht="18">
      <c r="A29" s="345">
        <f t="shared" si="0"/>
        <v>28</v>
      </c>
      <c r="B29" s="346" t="s">
        <v>177</v>
      </c>
      <c r="C29" s="347">
        <v>10</v>
      </c>
      <c r="D29" s="347">
        <v>240</v>
      </c>
      <c r="E29" s="347">
        <v>42.1</v>
      </c>
      <c r="F29" s="347">
        <v>2</v>
      </c>
      <c r="G29" s="347">
        <v>1</v>
      </c>
      <c r="H29" s="271" t="s">
        <v>166</v>
      </c>
      <c r="I29" s="272" t="s">
        <v>94</v>
      </c>
      <c r="J29" s="271">
        <v>22</v>
      </c>
      <c r="K29" s="348" t="s">
        <v>1026</v>
      </c>
      <c r="L29" s="348" t="s">
        <v>1027</v>
      </c>
      <c r="M29" s="349">
        <f>1/110</f>
        <v>9.0909090909090905E-3</v>
      </c>
      <c r="N29" s="346"/>
    </row>
    <row r="30" spans="1:14" ht="18">
      <c r="A30" s="345">
        <f t="shared" si="0"/>
        <v>29</v>
      </c>
      <c r="B30" s="346" t="s">
        <v>179</v>
      </c>
      <c r="C30" s="347">
        <v>10</v>
      </c>
      <c r="D30" s="347">
        <v>240</v>
      </c>
      <c r="E30" s="347">
        <v>42.1</v>
      </c>
      <c r="F30" s="347">
        <v>2</v>
      </c>
      <c r="G30" s="347">
        <v>1</v>
      </c>
      <c r="H30" s="271" t="s">
        <v>166</v>
      </c>
      <c r="I30" s="272" t="s">
        <v>51</v>
      </c>
      <c r="J30" s="271">
        <v>22</v>
      </c>
      <c r="K30" s="348" t="s">
        <v>1026</v>
      </c>
      <c r="L30" s="348" t="s">
        <v>1027</v>
      </c>
      <c r="M30" s="349">
        <f t="shared" ref="M30:M32" si="1">1/110</f>
        <v>9.0909090909090905E-3</v>
      </c>
      <c r="N30" s="346"/>
    </row>
    <row r="31" spans="1:14" ht="18">
      <c r="A31" s="345">
        <f t="shared" si="0"/>
        <v>30</v>
      </c>
      <c r="B31" s="346" t="s">
        <v>217</v>
      </c>
      <c r="C31" s="347">
        <v>10</v>
      </c>
      <c r="D31" s="347">
        <v>240</v>
      </c>
      <c r="E31" s="347">
        <v>42.1</v>
      </c>
      <c r="F31" s="347">
        <v>2</v>
      </c>
      <c r="G31" s="347">
        <v>1</v>
      </c>
      <c r="H31" s="271" t="s">
        <v>166</v>
      </c>
      <c r="I31" s="272" t="s">
        <v>36</v>
      </c>
      <c r="J31" s="271">
        <v>22</v>
      </c>
      <c r="K31" s="348" t="s">
        <v>1026</v>
      </c>
      <c r="L31" s="348" t="s">
        <v>1027</v>
      </c>
      <c r="M31" s="349">
        <f t="shared" si="1"/>
        <v>9.0909090909090905E-3</v>
      </c>
      <c r="N31" s="346"/>
    </row>
    <row r="32" spans="1:14" ht="18">
      <c r="A32" s="345">
        <f t="shared" si="0"/>
        <v>31</v>
      </c>
      <c r="B32" s="346" t="s">
        <v>178</v>
      </c>
      <c r="C32" s="347">
        <v>10</v>
      </c>
      <c r="D32" s="347">
        <v>240</v>
      </c>
      <c r="E32" s="347">
        <v>42.1</v>
      </c>
      <c r="F32" s="347">
        <v>2</v>
      </c>
      <c r="G32" s="347">
        <v>1</v>
      </c>
      <c r="H32" s="271" t="s">
        <v>166</v>
      </c>
      <c r="I32" s="272" t="s">
        <v>944</v>
      </c>
      <c r="J32" s="271">
        <v>22</v>
      </c>
      <c r="K32" s="348" t="s">
        <v>1026</v>
      </c>
      <c r="L32" s="348" t="s">
        <v>1027</v>
      </c>
      <c r="M32" s="349">
        <f t="shared" si="1"/>
        <v>9.0909090909090905E-3</v>
      </c>
      <c r="N32" s="346"/>
    </row>
    <row r="33" spans="1:14" ht="18">
      <c r="A33" s="345">
        <f t="shared" si="0"/>
        <v>32</v>
      </c>
      <c r="B33" s="346" t="s">
        <v>180</v>
      </c>
      <c r="C33" s="347">
        <v>11</v>
      </c>
      <c r="D33" s="347">
        <v>380</v>
      </c>
      <c r="E33" s="347">
        <v>34.200000000000003</v>
      </c>
      <c r="F33" s="347">
        <v>2</v>
      </c>
      <c r="G33" s="347">
        <v>0.5</v>
      </c>
      <c r="H33" s="271" t="s">
        <v>945</v>
      </c>
      <c r="I33" s="272" t="s">
        <v>36</v>
      </c>
      <c r="J33" s="271">
        <v>17.100000000000001</v>
      </c>
      <c r="K33" s="348" t="s">
        <v>1026</v>
      </c>
      <c r="L33" s="348" t="s">
        <v>1027</v>
      </c>
      <c r="M33" s="349">
        <f>1/120</f>
        <v>8.3333333333333332E-3</v>
      </c>
      <c r="N33" s="346"/>
    </row>
    <row r="34" spans="1:14" ht="18">
      <c r="A34" s="345">
        <f t="shared" si="0"/>
        <v>33</v>
      </c>
      <c r="B34" s="346" t="s">
        <v>181</v>
      </c>
      <c r="C34" s="347">
        <v>11</v>
      </c>
      <c r="D34" s="347">
        <v>380</v>
      </c>
      <c r="E34" s="347">
        <v>34.200000000000003</v>
      </c>
      <c r="F34" s="347">
        <v>2</v>
      </c>
      <c r="G34" s="347">
        <v>0.5</v>
      </c>
      <c r="H34" s="271" t="s">
        <v>166</v>
      </c>
      <c r="I34" s="272" t="s">
        <v>36</v>
      </c>
      <c r="J34" s="271">
        <v>17.100000000000001</v>
      </c>
      <c r="K34" s="348" t="s">
        <v>1026</v>
      </c>
      <c r="L34" s="348" t="s">
        <v>1027</v>
      </c>
      <c r="M34" s="349">
        <f>1/120</f>
        <v>8.3333333333333332E-3</v>
      </c>
      <c r="N34" s="346"/>
    </row>
    <row r="35" spans="1:14" ht="25.5">
      <c r="A35" s="345">
        <f t="shared" si="0"/>
        <v>34</v>
      </c>
      <c r="B35" s="346" t="s">
        <v>41</v>
      </c>
      <c r="C35" s="347">
        <v>11</v>
      </c>
      <c r="D35" s="347">
        <v>380</v>
      </c>
      <c r="E35" s="347">
        <v>48</v>
      </c>
      <c r="F35" s="347">
        <v>2</v>
      </c>
      <c r="G35" s="347">
        <v>0.5</v>
      </c>
      <c r="H35" s="271" t="s">
        <v>946</v>
      </c>
      <c r="I35" s="272" t="s">
        <v>947</v>
      </c>
      <c r="J35" s="271">
        <v>67.3</v>
      </c>
      <c r="K35" s="348" t="s">
        <v>1026</v>
      </c>
      <c r="L35" s="348" t="s">
        <v>1027</v>
      </c>
      <c r="M35" s="349">
        <f>1/24</f>
        <v>4.1666666666666664E-2</v>
      </c>
      <c r="N35" s="346"/>
    </row>
    <row r="36" spans="1:14" ht="18">
      <c r="A36" s="345">
        <f t="shared" si="0"/>
        <v>35</v>
      </c>
      <c r="B36" s="346" t="s">
        <v>58</v>
      </c>
      <c r="C36" s="347">
        <v>12</v>
      </c>
      <c r="D36" s="347">
        <v>280</v>
      </c>
      <c r="E36" s="347">
        <v>38</v>
      </c>
      <c r="F36" s="347">
        <v>4</v>
      </c>
      <c r="G36" s="347">
        <v>1</v>
      </c>
      <c r="H36" s="271" t="s">
        <v>945</v>
      </c>
      <c r="I36" s="272" t="s">
        <v>36</v>
      </c>
      <c r="J36" s="271">
        <v>19.8</v>
      </c>
      <c r="K36" s="348" t="s">
        <v>1026</v>
      </c>
      <c r="L36" s="348" t="s">
        <v>1027</v>
      </c>
      <c r="M36" s="349">
        <f>1/329</f>
        <v>3.0395136778115501E-3</v>
      </c>
      <c r="N36" s="346"/>
    </row>
    <row r="37" spans="1:14" ht="18">
      <c r="A37" s="345">
        <f t="shared" si="0"/>
        <v>36</v>
      </c>
      <c r="B37" s="346" t="s">
        <v>407</v>
      </c>
      <c r="C37" s="347">
        <v>12</v>
      </c>
      <c r="D37" s="347">
        <v>280</v>
      </c>
      <c r="E37" s="347">
        <v>48</v>
      </c>
      <c r="F37" s="347">
        <v>2</v>
      </c>
      <c r="G37" s="347">
        <v>1</v>
      </c>
      <c r="H37" s="271" t="s">
        <v>166</v>
      </c>
      <c r="I37" s="272" t="s">
        <v>36</v>
      </c>
      <c r="J37" s="271">
        <v>41.4</v>
      </c>
      <c r="K37" s="348" t="s">
        <v>1026</v>
      </c>
      <c r="L37" s="348" t="s">
        <v>1027</v>
      </c>
      <c r="M37" s="349"/>
      <c r="N37" s="346"/>
    </row>
    <row r="38" spans="1:14" ht="18">
      <c r="A38" s="345">
        <f t="shared" si="0"/>
        <v>37</v>
      </c>
      <c r="B38" s="346" t="s">
        <v>182</v>
      </c>
      <c r="C38" s="347">
        <v>13</v>
      </c>
      <c r="D38" s="347">
        <v>280</v>
      </c>
      <c r="E38" s="347">
        <v>43.2</v>
      </c>
      <c r="F38" s="347">
        <v>2</v>
      </c>
      <c r="G38" s="347">
        <v>1</v>
      </c>
      <c r="H38" s="271" t="s">
        <v>166</v>
      </c>
      <c r="I38" s="272" t="s">
        <v>36</v>
      </c>
      <c r="J38" s="271">
        <v>29</v>
      </c>
      <c r="K38" s="348" t="s">
        <v>1026</v>
      </c>
      <c r="L38" s="348" t="s">
        <v>1027</v>
      </c>
      <c r="M38" s="349">
        <f>1/45</f>
        <v>2.2222222222222223E-2</v>
      </c>
      <c r="N38" s="346"/>
    </row>
    <row r="39" spans="1:14" ht="25.5">
      <c r="A39" s="345">
        <f t="shared" si="0"/>
        <v>38</v>
      </c>
      <c r="B39" s="346" t="s">
        <v>216</v>
      </c>
      <c r="C39" s="347">
        <v>14</v>
      </c>
      <c r="D39" s="347">
        <v>450</v>
      </c>
      <c r="E39" s="347">
        <v>40</v>
      </c>
      <c r="F39" s="347">
        <v>2</v>
      </c>
      <c r="G39" s="347">
        <v>0.5</v>
      </c>
      <c r="H39" s="271" t="s">
        <v>948</v>
      </c>
      <c r="I39" s="272" t="s">
        <v>202</v>
      </c>
      <c r="J39" s="271">
        <v>48</v>
      </c>
      <c r="K39" s="348" t="s">
        <v>1026</v>
      </c>
      <c r="L39" s="348" t="s">
        <v>1027</v>
      </c>
      <c r="M39" s="349">
        <f>1/16</f>
        <v>6.25E-2</v>
      </c>
      <c r="N39" s="346"/>
    </row>
    <row r="40" spans="1:14" ht="18">
      <c r="A40" s="345">
        <f t="shared" si="0"/>
        <v>39</v>
      </c>
      <c r="B40" s="346" t="s">
        <v>75</v>
      </c>
      <c r="C40" s="347">
        <v>16</v>
      </c>
      <c r="D40" s="347">
        <v>450</v>
      </c>
      <c r="E40" s="347">
        <v>55</v>
      </c>
      <c r="F40" s="347">
        <v>1</v>
      </c>
      <c r="G40" s="347">
        <v>1</v>
      </c>
      <c r="H40" s="271" t="s">
        <v>935</v>
      </c>
      <c r="I40" s="272" t="s">
        <v>38</v>
      </c>
      <c r="J40" s="271">
        <v>386.4</v>
      </c>
      <c r="K40" s="348" t="s">
        <v>1026</v>
      </c>
      <c r="L40" s="348" t="s">
        <v>1027</v>
      </c>
      <c r="M40" s="349">
        <f>1/13</f>
        <v>7.6923076923076927E-2</v>
      </c>
      <c r="N40" s="346"/>
    </row>
    <row r="41" spans="1:14" ht="18">
      <c r="A41" s="345">
        <f t="shared" si="0"/>
        <v>40</v>
      </c>
      <c r="B41" s="346" t="s">
        <v>74</v>
      </c>
      <c r="C41" s="347">
        <v>14</v>
      </c>
      <c r="D41" s="347">
        <v>450</v>
      </c>
      <c r="E41" s="347">
        <v>52</v>
      </c>
      <c r="F41" s="347">
        <v>1</v>
      </c>
      <c r="G41" s="347">
        <v>1</v>
      </c>
      <c r="H41" s="271" t="s">
        <v>167</v>
      </c>
      <c r="I41" s="272" t="s">
        <v>38</v>
      </c>
      <c r="J41" s="271">
        <v>219.8</v>
      </c>
      <c r="K41" s="348" t="s">
        <v>1026</v>
      </c>
      <c r="L41" s="348" t="s">
        <v>1027</v>
      </c>
      <c r="M41" s="350">
        <f>1/4</f>
        <v>0.25</v>
      </c>
      <c r="N41" s="346"/>
    </row>
    <row r="42" spans="1:14" ht="18">
      <c r="A42" s="345">
        <f t="shared" si="0"/>
        <v>41</v>
      </c>
      <c r="B42" s="346" t="s">
        <v>65</v>
      </c>
      <c r="C42" s="347">
        <v>15</v>
      </c>
      <c r="D42" s="347">
        <v>450</v>
      </c>
      <c r="E42" s="347">
        <v>65</v>
      </c>
      <c r="F42" s="347">
        <v>2</v>
      </c>
      <c r="G42" s="347">
        <v>1</v>
      </c>
      <c r="H42" s="271" t="s">
        <v>167</v>
      </c>
      <c r="I42" s="272" t="s">
        <v>38</v>
      </c>
      <c r="J42" s="271">
        <v>62.1</v>
      </c>
      <c r="K42" s="348" t="s">
        <v>1026</v>
      </c>
      <c r="L42" s="348" t="s">
        <v>1027</v>
      </c>
      <c r="M42" s="349">
        <f>1/140</f>
        <v>7.1428571428571426E-3</v>
      </c>
      <c r="N42" s="346"/>
    </row>
    <row r="43" spans="1:14" ht="25.5">
      <c r="A43" s="345">
        <f t="shared" si="0"/>
        <v>42</v>
      </c>
      <c r="B43" s="346" t="s">
        <v>53</v>
      </c>
      <c r="C43" s="347">
        <v>15</v>
      </c>
      <c r="D43" s="347">
        <v>380</v>
      </c>
      <c r="E43" s="347">
        <v>39</v>
      </c>
      <c r="F43" s="347">
        <v>4</v>
      </c>
      <c r="G43" s="347">
        <v>1</v>
      </c>
      <c r="H43" s="271" t="s">
        <v>949</v>
      </c>
      <c r="I43" s="272" t="s">
        <v>204</v>
      </c>
      <c r="J43" s="271">
        <v>22.5</v>
      </c>
      <c r="K43" s="348" t="s">
        <v>1026</v>
      </c>
      <c r="L43" s="348" t="s">
        <v>1027</v>
      </c>
      <c r="M43" s="349">
        <f>1/60</f>
        <v>1.6666666666666666E-2</v>
      </c>
      <c r="N43" s="346"/>
    </row>
    <row r="44" spans="1:14" ht="25.5">
      <c r="A44" s="345">
        <f t="shared" si="0"/>
        <v>43</v>
      </c>
      <c r="B44" s="346" t="s">
        <v>201</v>
      </c>
      <c r="C44" s="347">
        <v>15</v>
      </c>
      <c r="D44" s="347">
        <v>380</v>
      </c>
      <c r="E44" s="347">
        <v>39</v>
      </c>
      <c r="F44" s="347">
        <v>4</v>
      </c>
      <c r="G44" s="347">
        <v>1</v>
      </c>
      <c r="H44" s="271" t="s">
        <v>950</v>
      </c>
      <c r="I44" s="272" t="s">
        <v>205</v>
      </c>
      <c r="J44" s="271">
        <v>22.5</v>
      </c>
      <c r="K44" s="348" t="s">
        <v>1026</v>
      </c>
      <c r="L44" s="348" t="s">
        <v>1027</v>
      </c>
      <c r="M44" s="349">
        <f>1/60</f>
        <v>1.6666666666666666E-2</v>
      </c>
      <c r="N44" s="346"/>
    </row>
    <row r="45" spans="1:14" ht="18">
      <c r="A45" s="345">
        <f t="shared" si="0"/>
        <v>44</v>
      </c>
      <c r="B45" s="346" t="s">
        <v>213</v>
      </c>
      <c r="C45" s="347">
        <v>16</v>
      </c>
      <c r="D45" s="347">
        <v>380</v>
      </c>
      <c r="E45" s="347">
        <v>45</v>
      </c>
      <c r="F45" s="347">
        <v>2</v>
      </c>
      <c r="G45" s="347">
        <v>0.5</v>
      </c>
      <c r="H45" s="271" t="s">
        <v>933</v>
      </c>
      <c r="I45" s="272" t="s">
        <v>42</v>
      </c>
      <c r="J45" s="271">
        <v>93.5</v>
      </c>
      <c r="K45" s="348" t="s">
        <v>1026</v>
      </c>
      <c r="L45" s="348" t="s">
        <v>1027</v>
      </c>
      <c r="M45" s="349">
        <f>1/9</f>
        <v>0.1111111111111111</v>
      </c>
      <c r="N45" s="346"/>
    </row>
    <row r="46" spans="1:14" ht="18">
      <c r="A46" s="345">
        <f t="shared" si="0"/>
        <v>45</v>
      </c>
      <c r="B46" s="346" t="s">
        <v>108</v>
      </c>
      <c r="C46" s="347">
        <v>16</v>
      </c>
      <c r="D46" s="347">
        <v>380</v>
      </c>
      <c r="E46" s="347">
        <v>55</v>
      </c>
      <c r="F46" s="347">
        <v>2</v>
      </c>
      <c r="G46" s="347">
        <v>0.5</v>
      </c>
      <c r="H46" s="271" t="s">
        <v>951</v>
      </c>
      <c r="I46" s="272" t="s">
        <v>42</v>
      </c>
      <c r="J46" s="271">
        <v>99.4</v>
      </c>
      <c r="K46" s="348" t="s">
        <v>1026</v>
      </c>
      <c r="L46" s="348" t="s">
        <v>1027</v>
      </c>
      <c r="M46" s="349">
        <f>1/14</f>
        <v>7.1428571428571425E-2</v>
      </c>
      <c r="N46" s="346"/>
    </row>
    <row r="47" spans="1:14" ht="18">
      <c r="A47" s="345">
        <f t="shared" si="0"/>
        <v>46</v>
      </c>
      <c r="B47" s="346" t="s">
        <v>214</v>
      </c>
      <c r="C47" s="347">
        <v>16</v>
      </c>
      <c r="D47" s="347">
        <v>380</v>
      </c>
      <c r="E47" s="347">
        <v>44</v>
      </c>
      <c r="F47" s="347">
        <v>2</v>
      </c>
      <c r="G47" s="347">
        <v>0.5</v>
      </c>
      <c r="H47" s="271" t="s">
        <v>952</v>
      </c>
      <c r="I47" s="272" t="s">
        <v>223</v>
      </c>
      <c r="J47" s="271">
        <v>101.5</v>
      </c>
      <c r="K47" s="348" t="s">
        <v>1026</v>
      </c>
      <c r="L47" s="348" t="s">
        <v>1027</v>
      </c>
      <c r="M47" s="349">
        <f>1/44</f>
        <v>2.2727272727272728E-2</v>
      </c>
      <c r="N47" s="346"/>
    </row>
    <row r="48" spans="1:14" ht="18">
      <c r="A48" s="345">
        <f t="shared" si="0"/>
        <v>47</v>
      </c>
      <c r="B48" s="346" t="s">
        <v>186</v>
      </c>
      <c r="C48" s="347">
        <v>17</v>
      </c>
      <c r="D48" s="347">
        <v>380</v>
      </c>
      <c r="E48" s="347">
        <v>52.9</v>
      </c>
      <c r="F48" s="347">
        <v>2</v>
      </c>
      <c r="G48" s="347">
        <v>1</v>
      </c>
      <c r="H48" s="271" t="s">
        <v>166</v>
      </c>
      <c r="I48" s="272" t="s">
        <v>36</v>
      </c>
      <c r="J48" s="271">
        <v>68</v>
      </c>
      <c r="K48" s="348" t="s">
        <v>1026</v>
      </c>
      <c r="L48" s="348" t="s">
        <v>1027</v>
      </c>
      <c r="M48" s="349">
        <f>1/13</f>
        <v>7.6923076923076927E-2</v>
      </c>
      <c r="N48" s="346"/>
    </row>
    <row r="49" spans="1:14" ht="18">
      <c r="A49" s="345">
        <f t="shared" si="0"/>
        <v>48</v>
      </c>
      <c r="B49" s="346" t="s">
        <v>184</v>
      </c>
      <c r="C49" s="347">
        <v>17</v>
      </c>
      <c r="D49" s="347">
        <v>380</v>
      </c>
      <c r="E49" s="347">
        <v>30</v>
      </c>
      <c r="F49" s="347">
        <v>12</v>
      </c>
      <c r="G49" s="347">
        <v>0.5</v>
      </c>
      <c r="H49" s="271" t="s">
        <v>953</v>
      </c>
      <c r="I49" s="272" t="s">
        <v>123</v>
      </c>
      <c r="J49" s="271">
        <v>1.7</v>
      </c>
      <c r="K49" s="348" t="s">
        <v>1026</v>
      </c>
      <c r="L49" s="348" t="s">
        <v>1027</v>
      </c>
      <c r="M49" s="349">
        <f>1/3200</f>
        <v>3.1250000000000001E-4</v>
      </c>
      <c r="N49" s="346"/>
    </row>
    <row r="50" spans="1:14" ht="18">
      <c r="A50" s="345">
        <f t="shared" si="0"/>
        <v>49</v>
      </c>
      <c r="B50" s="346" t="s">
        <v>253</v>
      </c>
      <c r="C50" s="347">
        <v>18</v>
      </c>
      <c r="D50" s="347">
        <v>650</v>
      </c>
      <c r="E50" s="347">
        <v>45</v>
      </c>
      <c r="F50" s="347">
        <v>2</v>
      </c>
      <c r="G50" s="347">
        <v>1</v>
      </c>
      <c r="H50" s="271" t="s">
        <v>954</v>
      </c>
      <c r="I50" s="272" t="s">
        <v>955</v>
      </c>
      <c r="J50" s="271">
        <v>0</v>
      </c>
      <c r="K50" s="348" t="s">
        <v>1026</v>
      </c>
      <c r="L50" s="348" t="s">
        <v>1027</v>
      </c>
      <c r="M50" s="349">
        <f>1/16</f>
        <v>6.25E-2</v>
      </c>
      <c r="N50" s="346"/>
    </row>
    <row r="51" spans="1:14" ht="18">
      <c r="A51" s="345">
        <f t="shared" si="0"/>
        <v>50</v>
      </c>
      <c r="B51" s="346" t="s">
        <v>254</v>
      </c>
      <c r="C51" s="347">
        <v>18</v>
      </c>
      <c r="D51" s="347">
        <v>650</v>
      </c>
      <c r="E51" s="347">
        <v>45</v>
      </c>
      <c r="F51" s="347">
        <v>2</v>
      </c>
      <c r="G51" s="347">
        <v>1</v>
      </c>
      <c r="H51" s="271" t="s">
        <v>956</v>
      </c>
      <c r="I51" s="272" t="s">
        <v>957</v>
      </c>
      <c r="J51" s="271">
        <v>112.8</v>
      </c>
      <c r="K51" s="348" t="s">
        <v>1026</v>
      </c>
      <c r="L51" s="348" t="s">
        <v>1027</v>
      </c>
      <c r="M51" s="349">
        <f>1/16</f>
        <v>6.25E-2</v>
      </c>
      <c r="N51" s="346"/>
    </row>
    <row r="52" spans="1:14" ht="18">
      <c r="A52" s="345">
        <f t="shared" si="0"/>
        <v>51</v>
      </c>
      <c r="B52" s="346" t="s">
        <v>115</v>
      </c>
      <c r="C52" s="347">
        <v>19</v>
      </c>
      <c r="D52" s="347">
        <v>450</v>
      </c>
      <c r="E52" s="347">
        <v>36</v>
      </c>
      <c r="F52" s="347">
        <v>2</v>
      </c>
      <c r="G52" s="347">
        <v>0.5</v>
      </c>
      <c r="H52" s="271" t="s">
        <v>935</v>
      </c>
      <c r="I52" s="272" t="s">
        <v>124</v>
      </c>
      <c r="J52" s="271">
        <v>32</v>
      </c>
      <c r="K52" s="348" t="s">
        <v>1026</v>
      </c>
      <c r="L52" s="348" t="s">
        <v>1027</v>
      </c>
      <c r="M52" s="349">
        <f>1/300</f>
        <v>3.3333333333333335E-3</v>
      </c>
      <c r="N52" s="346"/>
    </row>
    <row r="53" spans="1:14" ht="25.5">
      <c r="A53" s="345">
        <f t="shared" si="0"/>
        <v>52</v>
      </c>
      <c r="B53" s="346" t="s">
        <v>185</v>
      </c>
      <c r="C53" s="347">
        <v>19</v>
      </c>
      <c r="D53" s="347">
        <v>450</v>
      </c>
      <c r="E53" s="347">
        <v>58</v>
      </c>
      <c r="F53" s="347">
        <v>2</v>
      </c>
      <c r="G53" s="347">
        <v>1</v>
      </c>
      <c r="H53" s="271" t="s">
        <v>958</v>
      </c>
      <c r="I53" s="272" t="s">
        <v>224</v>
      </c>
      <c r="J53" s="271">
        <v>135.4</v>
      </c>
      <c r="K53" s="348" t="s">
        <v>1026</v>
      </c>
      <c r="L53" s="348" t="s">
        <v>1027</v>
      </c>
      <c r="M53" s="349">
        <f>1/16</f>
        <v>6.25E-2</v>
      </c>
      <c r="N53" s="346"/>
    </row>
    <row r="54" spans="1:14" ht="18">
      <c r="A54" s="345">
        <f t="shared" si="0"/>
        <v>53</v>
      </c>
      <c r="B54" s="346" t="s">
        <v>68</v>
      </c>
      <c r="C54" s="347">
        <v>47</v>
      </c>
      <c r="D54" s="347">
        <v>450</v>
      </c>
      <c r="E54" s="347">
        <v>63</v>
      </c>
      <c r="F54" s="347">
        <v>2</v>
      </c>
      <c r="G54" s="347">
        <v>1</v>
      </c>
      <c r="H54" s="271" t="s">
        <v>167</v>
      </c>
      <c r="I54" s="272" t="s">
        <v>38</v>
      </c>
      <c r="J54" s="271">
        <v>139.1</v>
      </c>
      <c r="K54" s="348" t="s">
        <v>1026</v>
      </c>
      <c r="L54" s="348" t="s">
        <v>1027</v>
      </c>
      <c r="M54" s="349">
        <f>1/14</f>
        <v>7.1428571428571425E-2</v>
      </c>
      <c r="N54" s="346"/>
    </row>
    <row r="55" spans="1:14">
      <c r="A55" s="345">
        <f t="shared" si="0"/>
        <v>54</v>
      </c>
      <c r="B55" s="346" t="s">
        <v>1030</v>
      </c>
      <c r="C55" s="347">
        <v>19</v>
      </c>
      <c r="D55" s="347">
        <v>450</v>
      </c>
      <c r="E55" s="347">
        <v>50</v>
      </c>
      <c r="F55" s="347">
        <v>2</v>
      </c>
      <c r="G55" s="347">
        <v>1</v>
      </c>
      <c r="H55" s="271" t="s">
        <v>951</v>
      </c>
      <c r="I55" s="272" t="s">
        <v>42</v>
      </c>
      <c r="J55" s="271">
        <v>122.2</v>
      </c>
      <c r="K55" s="271"/>
      <c r="L55" s="271"/>
      <c r="M55" s="349"/>
      <c r="N55" s="346"/>
    </row>
    <row r="56" spans="1:14" ht="18">
      <c r="A56" s="345">
        <f t="shared" si="0"/>
        <v>55</v>
      </c>
      <c r="B56" s="346" t="s">
        <v>62</v>
      </c>
      <c r="C56" s="347">
        <v>20</v>
      </c>
      <c r="D56" s="347">
        <v>850</v>
      </c>
      <c r="E56" s="347">
        <v>54</v>
      </c>
      <c r="F56" s="347">
        <v>2</v>
      </c>
      <c r="G56" s="347">
        <v>1</v>
      </c>
      <c r="H56" s="271" t="s">
        <v>166</v>
      </c>
      <c r="I56" s="272" t="s">
        <v>36</v>
      </c>
      <c r="J56" s="271">
        <v>106</v>
      </c>
      <c r="K56" s="348" t="s">
        <v>1026</v>
      </c>
      <c r="L56" s="348" t="s">
        <v>1027</v>
      </c>
      <c r="M56" s="349">
        <f>1/30</f>
        <v>3.3333333333333333E-2</v>
      </c>
      <c r="N56" s="346"/>
    </row>
    <row r="57" spans="1:14" ht="61.5" customHeight="1">
      <c r="A57" s="345">
        <f t="shared" si="0"/>
        <v>56</v>
      </c>
      <c r="B57" s="493" t="s">
        <v>413</v>
      </c>
      <c r="C57" s="491">
        <v>20</v>
      </c>
      <c r="D57" s="491">
        <v>850</v>
      </c>
      <c r="E57" s="491">
        <v>53.8</v>
      </c>
      <c r="F57" s="491">
        <v>2</v>
      </c>
      <c r="G57" s="491">
        <v>1</v>
      </c>
      <c r="H57" s="271" t="s">
        <v>959</v>
      </c>
      <c r="I57" s="272" t="s">
        <v>36</v>
      </c>
      <c r="J57" s="271">
        <v>185.2</v>
      </c>
      <c r="K57" s="352" t="s">
        <v>1031</v>
      </c>
      <c r="L57" s="353" t="s">
        <v>1032</v>
      </c>
      <c r="M57" s="354">
        <v>1</v>
      </c>
      <c r="N57" s="355"/>
    </row>
    <row r="58" spans="1:14" ht="61.5" customHeight="1">
      <c r="B58" s="494"/>
      <c r="C58" s="492"/>
      <c r="D58" s="492"/>
      <c r="E58" s="492"/>
      <c r="F58" s="492"/>
      <c r="G58" s="492"/>
      <c r="H58" s="271"/>
      <c r="I58" s="272"/>
      <c r="J58" s="271"/>
      <c r="K58" s="348" t="s">
        <v>1026</v>
      </c>
      <c r="L58" s="348" t="s">
        <v>1027</v>
      </c>
      <c r="M58" s="350">
        <f>1/8</f>
        <v>0.125</v>
      </c>
      <c r="N58" s="346"/>
    </row>
    <row r="59" spans="1:14" ht="18">
      <c r="A59" s="345">
        <f t="shared" si="0"/>
        <v>58</v>
      </c>
      <c r="B59" s="493" t="s">
        <v>44</v>
      </c>
      <c r="C59" s="491">
        <v>21</v>
      </c>
      <c r="D59" s="491">
        <v>450</v>
      </c>
      <c r="E59" s="491">
        <v>29</v>
      </c>
      <c r="F59" s="491">
        <v>4</v>
      </c>
      <c r="G59" s="491">
        <v>1</v>
      </c>
      <c r="H59" s="271" t="s">
        <v>960</v>
      </c>
      <c r="I59" s="272" t="s">
        <v>46</v>
      </c>
      <c r="J59" s="271">
        <v>15.2</v>
      </c>
      <c r="K59" s="348" t="s">
        <v>1026</v>
      </c>
      <c r="L59" s="348" t="s">
        <v>1027</v>
      </c>
      <c r="M59" s="349">
        <f>1/60</f>
        <v>1.6666666666666666E-2</v>
      </c>
      <c r="N59" s="346"/>
    </row>
    <row r="60" spans="1:14" ht="18">
      <c r="B60" s="494"/>
      <c r="C60" s="492"/>
      <c r="D60" s="492"/>
      <c r="E60" s="492"/>
      <c r="F60" s="492"/>
      <c r="G60" s="492"/>
      <c r="H60" s="271"/>
      <c r="I60" s="272"/>
      <c r="J60" s="271"/>
      <c r="K60" s="348" t="s">
        <v>1028</v>
      </c>
      <c r="L60" s="348" t="s">
        <v>1029</v>
      </c>
      <c r="M60" s="349">
        <f>1/60</f>
        <v>1.6666666666666666E-2</v>
      </c>
      <c r="N60" s="346"/>
    </row>
    <row r="61" spans="1:14" ht="18">
      <c r="A61" s="345">
        <f t="shared" si="0"/>
        <v>60</v>
      </c>
      <c r="B61" s="346" t="s">
        <v>67</v>
      </c>
      <c r="C61" s="347">
        <v>22</v>
      </c>
      <c r="D61" s="347">
        <v>650</v>
      </c>
      <c r="E61" s="347">
        <v>60.4</v>
      </c>
      <c r="F61" s="347">
        <v>2</v>
      </c>
      <c r="G61" s="347">
        <v>1</v>
      </c>
      <c r="H61" s="271" t="s">
        <v>166</v>
      </c>
      <c r="I61" s="272" t="s">
        <v>47</v>
      </c>
      <c r="J61" s="271">
        <v>303</v>
      </c>
      <c r="K61" s="348" t="s">
        <v>1033</v>
      </c>
      <c r="L61" s="348" t="s">
        <v>1034</v>
      </c>
      <c r="M61" s="356">
        <v>1</v>
      </c>
      <c r="N61" s="346"/>
    </row>
    <row r="62" spans="1:14" ht="18">
      <c r="A62" s="345">
        <f t="shared" si="0"/>
        <v>61</v>
      </c>
      <c r="B62" s="346" t="s">
        <v>255</v>
      </c>
      <c r="C62" s="347">
        <v>22</v>
      </c>
      <c r="D62" s="347">
        <v>650</v>
      </c>
      <c r="E62" s="347">
        <v>60.4</v>
      </c>
      <c r="F62" s="347">
        <v>2</v>
      </c>
      <c r="G62" s="347">
        <v>1</v>
      </c>
      <c r="H62" s="271" t="s">
        <v>166</v>
      </c>
      <c r="I62" s="272" t="s">
        <v>51</v>
      </c>
      <c r="J62" s="271">
        <v>303</v>
      </c>
      <c r="K62" s="348" t="s">
        <v>1033</v>
      </c>
      <c r="L62" s="348" t="s">
        <v>1034</v>
      </c>
      <c r="M62" s="356">
        <v>1</v>
      </c>
      <c r="N62" s="346"/>
    </row>
    <row r="63" spans="1:14" ht="18">
      <c r="A63" s="345">
        <f t="shared" si="0"/>
        <v>62</v>
      </c>
      <c r="B63" s="346" t="s">
        <v>48</v>
      </c>
      <c r="C63" s="347">
        <v>22</v>
      </c>
      <c r="D63" s="347">
        <v>650</v>
      </c>
      <c r="E63" s="347">
        <v>60.4</v>
      </c>
      <c r="F63" s="347">
        <v>2</v>
      </c>
      <c r="G63" s="347">
        <v>1</v>
      </c>
      <c r="H63" s="271" t="s">
        <v>945</v>
      </c>
      <c r="I63" s="272" t="s">
        <v>961</v>
      </c>
      <c r="J63" s="271">
        <v>303</v>
      </c>
      <c r="K63" s="348" t="s">
        <v>1033</v>
      </c>
      <c r="L63" s="348" t="s">
        <v>1034</v>
      </c>
      <c r="M63" s="356">
        <v>1</v>
      </c>
      <c r="N63" s="346"/>
    </row>
    <row r="64" spans="1:14" ht="18">
      <c r="A64" s="345">
        <f t="shared" si="0"/>
        <v>63</v>
      </c>
      <c r="B64" s="346" t="s">
        <v>69</v>
      </c>
      <c r="C64" s="347">
        <v>22</v>
      </c>
      <c r="D64" s="347">
        <v>650</v>
      </c>
      <c r="E64" s="347">
        <v>60.4</v>
      </c>
      <c r="F64" s="347">
        <v>2</v>
      </c>
      <c r="G64" s="347">
        <v>1</v>
      </c>
      <c r="H64" s="271" t="s">
        <v>962</v>
      </c>
      <c r="I64" s="272" t="s">
        <v>944</v>
      </c>
      <c r="J64" s="271">
        <v>303.8</v>
      </c>
      <c r="K64" s="348" t="s">
        <v>1033</v>
      </c>
      <c r="L64" s="348" t="s">
        <v>1034</v>
      </c>
      <c r="M64" s="356">
        <v>1</v>
      </c>
      <c r="N64" s="346"/>
    </row>
    <row r="65" spans="1:16" ht="25.5">
      <c r="A65" s="345">
        <f t="shared" si="0"/>
        <v>64</v>
      </c>
      <c r="B65" s="346" t="s">
        <v>64</v>
      </c>
      <c r="C65" s="347">
        <v>24</v>
      </c>
      <c r="D65" s="347">
        <v>650</v>
      </c>
      <c r="E65" s="347">
        <v>72</v>
      </c>
      <c r="F65" s="347">
        <v>2</v>
      </c>
      <c r="G65" s="347">
        <v>1</v>
      </c>
      <c r="H65" s="271" t="s">
        <v>963</v>
      </c>
      <c r="I65" s="272" t="s">
        <v>964</v>
      </c>
      <c r="J65" s="271">
        <v>401.8</v>
      </c>
      <c r="K65" s="348" t="s">
        <v>1026</v>
      </c>
      <c r="L65" s="348" t="s">
        <v>1027</v>
      </c>
      <c r="M65" s="349">
        <f>1/10</f>
        <v>0.1</v>
      </c>
      <c r="N65" s="346"/>
    </row>
    <row r="66" spans="1:16" ht="18">
      <c r="A66" s="345">
        <f t="shared" si="0"/>
        <v>65</v>
      </c>
      <c r="B66" s="493" t="s">
        <v>98</v>
      </c>
      <c r="C66" s="491">
        <v>42</v>
      </c>
      <c r="D66" s="491">
        <v>850</v>
      </c>
      <c r="E66" s="491">
        <v>63</v>
      </c>
      <c r="F66" s="491">
        <v>2</v>
      </c>
      <c r="G66" s="491">
        <v>1</v>
      </c>
      <c r="H66" s="271" t="s">
        <v>965</v>
      </c>
      <c r="I66" s="272" t="s">
        <v>122</v>
      </c>
      <c r="J66" s="271">
        <v>101.9</v>
      </c>
      <c r="K66" s="348" t="s">
        <v>1026</v>
      </c>
      <c r="L66" s="348" t="s">
        <v>1027</v>
      </c>
      <c r="M66" s="349">
        <f>1/14</f>
        <v>7.1428571428571425E-2</v>
      </c>
      <c r="N66" s="346"/>
      <c r="P66" s="346"/>
    </row>
    <row r="67" spans="1:16" ht="18">
      <c r="B67" s="494"/>
      <c r="C67" s="492"/>
      <c r="D67" s="492"/>
      <c r="E67" s="492"/>
      <c r="F67" s="492"/>
      <c r="G67" s="492"/>
      <c r="H67" s="271"/>
      <c r="I67" s="272"/>
      <c r="J67" s="271"/>
      <c r="K67" s="348" t="s">
        <v>1033</v>
      </c>
      <c r="L67" s="348" t="s">
        <v>1034</v>
      </c>
      <c r="M67" s="349">
        <v>1</v>
      </c>
      <c r="N67" s="346"/>
    </row>
    <row r="68" spans="1:16">
      <c r="A68" s="345">
        <f t="shared" si="0"/>
        <v>67</v>
      </c>
      <c r="B68" s="346" t="s">
        <v>52</v>
      </c>
      <c r="C68" s="347">
        <v>25</v>
      </c>
      <c r="D68" s="347">
        <v>850</v>
      </c>
      <c r="E68" s="347">
        <v>54</v>
      </c>
      <c r="F68" s="347">
        <v>1</v>
      </c>
      <c r="G68" s="347">
        <v>1</v>
      </c>
      <c r="H68" s="271" t="s">
        <v>166</v>
      </c>
      <c r="I68" s="272" t="s">
        <v>165</v>
      </c>
      <c r="J68" s="271">
        <v>449</v>
      </c>
      <c r="K68" s="271"/>
      <c r="L68" s="271"/>
      <c r="M68" s="349"/>
      <c r="N68" s="346"/>
    </row>
    <row r="69" spans="1:16" ht="18">
      <c r="A69" s="345">
        <f t="shared" si="0"/>
        <v>68</v>
      </c>
      <c r="B69" s="346" t="s">
        <v>171</v>
      </c>
      <c r="C69" s="347">
        <v>26</v>
      </c>
      <c r="D69" s="347">
        <v>650</v>
      </c>
      <c r="E69" s="347">
        <v>63</v>
      </c>
      <c r="F69" s="347">
        <v>2</v>
      </c>
      <c r="G69" s="347">
        <v>1</v>
      </c>
      <c r="H69" s="271" t="s">
        <v>960</v>
      </c>
      <c r="I69" s="272" t="s">
        <v>46</v>
      </c>
      <c r="J69" s="271">
        <v>404</v>
      </c>
      <c r="K69" s="348" t="s">
        <v>1026</v>
      </c>
      <c r="L69" s="348" t="s">
        <v>1027</v>
      </c>
      <c r="M69" s="350">
        <f>1/7</f>
        <v>0.14285714285714285</v>
      </c>
      <c r="N69" s="346"/>
    </row>
    <row r="70" spans="1:16" ht="18">
      <c r="E70" s="347"/>
      <c r="F70" s="347"/>
      <c r="G70" s="347"/>
      <c r="H70" s="271"/>
      <c r="I70" s="272"/>
      <c r="J70" s="271"/>
      <c r="K70" s="348" t="s">
        <v>1028</v>
      </c>
      <c r="L70" s="348" t="s">
        <v>1029</v>
      </c>
      <c r="M70" s="349">
        <v>1</v>
      </c>
      <c r="N70" s="346"/>
    </row>
    <row r="71" spans="1:16" ht="18">
      <c r="A71" s="345">
        <f t="shared" si="0"/>
        <v>70</v>
      </c>
      <c r="B71" s="493" t="s">
        <v>172</v>
      </c>
      <c r="C71" s="491">
        <v>26</v>
      </c>
      <c r="D71" s="491">
        <v>650</v>
      </c>
      <c r="E71" s="491">
        <v>65.5</v>
      </c>
      <c r="F71" s="491">
        <v>2</v>
      </c>
      <c r="G71" s="491">
        <v>1</v>
      </c>
      <c r="H71" s="271" t="s">
        <v>966</v>
      </c>
      <c r="I71" s="272" t="s">
        <v>46</v>
      </c>
      <c r="J71" s="271">
        <v>336</v>
      </c>
      <c r="K71" s="348" t="s">
        <v>1026</v>
      </c>
      <c r="L71" s="348" t="s">
        <v>1027</v>
      </c>
      <c r="M71" s="350">
        <f>1/5</f>
        <v>0.2</v>
      </c>
      <c r="N71" s="346"/>
      <c r="P71" s="346"/>
    </row>
    <row r="72" spans="1:16" ht="18">
      <c r="B72" s="494"/>
      <c r="C72" s="492"/>
      <c r="D72" s="492"/>
      <c r="E72" s="492"/>
      <c r="F72" s="492"/>
      <c r="G72" s="492"/>
      <c r="H72" s="271"/>
      <c r="I72" s="272"/>
      <c r="J72" s="271"/>
      <c r="K72" s="348" t="s">
        <v>1035</v>
      </c>
      <c r="L72" s="348" t="s">
        <v>1036</v>
      </c>
      <c r="M72" s="350" t="s">
        <v>1037</v>
      </c>
      <c r="N72" s="346"/>
      <c r="P72" s="357"/>
    </row>
    <row r="73" spans="1:16" ht="18">
      <c r="A73" s="345">
        <f t="shared" ref="A73:A148" si="2">ROW()-1</f>
        <v>72</v>
      </c>
      <c r="B73" s="493" t="s">
        <v>187</v>
      </c>
      <c r="C73" s="491">
        <v>26</v>
      </c>
      <c r="D73" s="491">
        <v>650</v>
      </c>
      <c r="E73" s="491">
        <v>65.5</v>
      </c>
      <c r="F73" s="491">
        <v>2</v>
      </c>
      <c r="G73" s="491">
        <v>1</v>
      </c>
      <c r="H73" s="271" t="s">
        <v>966</v>
      </c>
      <c r="I73" s="272" t="s">
        <v>46</v>
      </c>
      <c r="J73" s="271">
        <v>489</v>
      </c>
      <c r="K73" s="348" t="s">
        <v>1026</v>
      </c>
      <c r="L73" s="348" t="s">
        <v>1027</v>
      </c>
      <c r="M73" s="350">
        <f>1/3</f>
        <v>0.33333333333333331</v>
      </c>
      <c r="N73" s="346"/>
    </row>
    <row r="74" spans="1:16" ht="18">
      <c r="B74" s="494"/>
      <c r="C74" s="492"/>
      <c r="D74" s="492"/>
      <c r="E74" s="492"/>
      <c r="F74" s="492"/>
      <c r="G74" s="492"/>
      <c r="H74" s="271"/>
      <c r="I74" s="272"/>
      <c r="J74" s="271"/>
      <c r="K74" s="348" t="s">
        <v>1033</v>
      </c>
      <c r="L74" s="348" t="s">
        <v>1034</v>
      </c>
      <c r="M74" s="349">
        <v>1</v>
      </c>
      <c r="N74" s="346"/>
    </row>
    <row r="75" spans="1:16" ht="18">
      <c r="A75" s="345">
        <f t="shared" si="2"/>
        <v>74</v>
      </c>
      <c r="B75" s="493" t="s">
        <v>59</v>
      </c>
      <c r="C75" s="491">
        <v>26</v>
      </c>
      <c r="D75" s="491">
        <v>650</v>
      </c>
      <c r="E75" s="491">
        <v>67</v>
      </c>
      <c r="F75" s="491">
        <v>2</v>
      </c>
      <c r="G75" s="491">
        <v>1</v>
      </c>
      <c r="H75" s="271" t="s">
        <v>967</v>
      </c>
      <c r="I75" s="272" t="s">
        <v>92</v>
      </c>
      <c r="J75" s="271">
        <v>333.3</v>
      </c>
      <c r="K75" s="348" t="s">
        <v>1026</v>
      </c>
      <c r="L75" s="348" t="s">
        <v>1027</v>
      </c>
      <c r="M75" s="350">
        <f>1/9</f>
        <v>0.1111111111111111</v>
      </c>
      <c r="N75" s="346"/>
    </row>
    <row r="76" spans="1:16" ht="18">
      <c r="B76" s="494"/>
      <c r="C76" s="492"/>
      <c r="D76" s="492"/>
      <c r="E76" s="492"/>
      <c r="F76" s="492"/>
      <c r="G76" s="492"/>
      <c r="H76" s="271"/>
      <c r="I76" s="272"/>
      <c r="J76" s="271"/>
      <c r="K76" s="348" t="s">
        <v>1033</v>
      </c>
      <c r="L76" s="348" t="s">
        <v>1034</v>
      </c>
      <c r="M76" s="350">
        <f>1/9</f>
        <v>0.1111111111111111</v>
      </c>
      <c r="N76" s="346"/>
    </row>
    <row r="77" spans="1:16" ht="18">
      <c r="B77" s="493" t="s">
        <v>117</v>
      </c>
      <c r="C77" s="491">
        <v>27</v>
      </c>
      <c r="D77" s="491">
        <v>550</v>
      </c>
      <c r="E77" s="491">
        <v>58</v>
      </c>
      <c r="F77" s="491">
        <v>1</v>
      </c>
      <c r="G77" s="491">
        <v>1</v>
      </c>
      <c r="H77" s="271"/>
      <c r="I77" s="272"/>
      <c r="J77" s="271"/>
      <c r="K77" s="348" t="s">
        <v>1026</v>
      </c>
      <c r="L77" s="348" t="s">
        <v>1027</v>
      </c>
      <c r="M77" s="350">
        <f>1/20</f>
        <v>0.05</v>
      </c>
      <c r="N77" s="346"/>
    </row>
    <row r="78" spans="1:16" ht="18">
      <c r="A78" s="345">
        <f t="shared" si="2"/>
        <v>77</v>
      </c>
      <c r="B78" s="494"/>
      <c r="C78" s="492"/>
      <c r="D78" s="492"/>
      <c r="E78" s="492"/>
      <c r="F78" s="492"/>
      <c r="G78" s="492"/>
      <c r="H78" s="271" t="s">
        <v>933</v>
      </c>
      <c r="I78" s="272" t="s">
        <v>38</v>
      </c>
      <c r="J78" s="271">
        <v>311.2</v>
      </c>
      <c r="K78" s="348" t="s">
        <v>1028</v>
      </c>
      <c r="L78" s="348" t="s">
        <v>1029</v>
      </c>
      <c r="M78" s="349">
        <v>1</v>
      </c>
      <c r="N78" s="346"/>
    </row>
    <row r="79" spans="1:16" ht="40.5" customHeight="1">
      <c r="A79" s="345">
        <f t="shared" si="2"/>
        <v>78</v>
      </c>
      <c r="B79" s="491" t="s">
        <v>1038</v>
      </c>
      <c r="C79" s="491">
        <v>49</v>
      </c>
      <c r="D79" s="491">
        <v>550</v>
      </c>
      <c r="E79" s="491">
        <v>65</v>
      </c>
      <c r="F79" s="491">
        <v>1</v>
      </c>
      <c r="G79" s="491">
        <v>1</v>
      </c>
      <c r="H79" s="271" t="s">
        <v>196</v>
      </c>
      <c r="I79" s="272" t="s">
        <v>225</v>
      </c>
      <c r="J79" s="271">
        <v>480</v>
      </c>
      <c r="K79" s="358" t="s">
        <v>1039</v>
      </c>
      <c r="L79" s="359" t="s">
        <v>1040</v>
      </c>
      <c r="M79" s="356">
        <v>1</v>
      </c>
      <c r="N79" s="346"/>
    </row>
    <row r="80" spans="1:16" ht="47.25">
      <c r="B80" s="495"/>
      <c r="C80" s="495"/>
      <c r="D80" s="495"/>
      <c r="E80" s="495"/>
      <c r="F80" s="495"/>
      <c r="G80" s="495"/>
      <c r="H80" s="271"/>
      <c r="I80" s="272"/>
      <c r="J80" s="271"/>
      <c r="K80" s="358" t="s">
        <v>1041</v>
      </c>
      <c r="L80" s="359" t="s">
        <v>1040</v>
      </c>
      <c r="M80" s="356">
        <v>1</v>
      </c>
      <c r="N80" s="346"/>
    </row>
    <row r="81" spans="1:16362" ht="18">
      <c r="A81" s="348"/>
      <c r="B81" s="495"/>
      <c r="C81" s="495"/>
      <c r="D81" s="495"/>
      <c r="E81" s="495"/>
      <c r="F81" s="495"/>
      <c r="G81" s="495"/>
      <c r="H81" s="348"/>
      <c r="I81" s="348"/>
      <c r="J81" s="348"/>
      <c r="K81" s="348" t="s">
        <v>1042</v>
      </c>
      <c r="L81" s="348" t="s">
        <v>1043</v>
      </c>
      <c r="M81" s="356" t="s">
        <v>1044</v>
      </c>
      <c r="N81" s="348"/>
      <c r="O81" s="348"/>
      <c r="P81" s="348"/>
      <c r="Q81" s="348"/>
      <c r="R81" s="348"/>
      <c r="S81" s="348"/>
      <c r="T81" s="348"/>
      <c r="U81" s="348"/>
      <c r="V81" s="348"/>
      <c r="W81" s="348"/>
      <c r="X81" s="348"/>
      <c r="Y81" s="348"/>
      <c r="Z81" s="348"/>
      <c r="AA81" s="348"/>
      <c r="AB81" s="348"/>
      <c r="AC81" s="348"/>
      <c r="AD81" s="348"/>
      <c r="AE81" s="348"/>
      <c r="AF81" s="348"/>
      <c r="AG81" s="348"/>
      <c r="AH81" s="348"/>
      <c r="AI81" s="348"/>
      <c r="AJ81" s="348"/>
      <c r="AK81" s="348"/>
      <c r="AL81" s="348"/>
      <c r="AM81" s="348"/>
      <c r="AN81" s="348"/>
      <c r="AO81" s="348"/>
      <c r="AP81" s="348"/>
      <c r="AQ81" s="348"/>
      <c r="AR81" s="348"/>
      <c r="AS81" s="348"/>
      <c r="AT81" s="348"/>
      <c r="AU81" s="348"/>
      <c r="AV81" s="348"/>
      <c r="AW81" s="348"/>
      <c r="AX81" s="348"/>
      <c r="AY81" s="348"/>
      <c r="AZ81" s="348"/>
      <c r="BA81" s="348"/>
      <c r="BB81" s="348"/>
      <c r="BC81" s="348"/>
      <c r="BD81" s="348"/>
      <c r="BE81" s="348"/>
      <c r="BF81" s="348"/>
      <c r="BG81" s="348"/>
      <c r="BH81" s="348"/>
      <c r="BI81" s="348"/>
      <c r="BJ81" s="348"/>
      <c r="BK81" s="348"/>
      <c r="BL81" s="348"/>
      <c r="BM81" s="348"/>
      <c r="BN81" s="348"/>
      <c r="BO81" s="348"/>
      <c r="BP81" s="348"/>
      <c r="BQ81" s="348"/>
      <c r="BR81" s="348"/>
      <c r="BS81" s="348"/>
      <c r="BT81" s="348"/>
      <c r="BU81" s="348"/>
      <c r="BV81" s="348"/>
      <c r="BW81" s="348"/>
      <c r="BX81" s="348"/>
      <c r="BY81" s="348"/>
      <c r="BZ81" s="348"/>
      <c r="CA81" s="348"/>
      <c r="CB81" s="348"/>
      <c r="CC81" s="348"/>
      <c r="CD81" s="348"/>
      <c r="CE81" s="348"/>
      <c r="CF81" s="348"/>
      <c r="CG81" s="348"/>
      <c r="CH81" s="348"/>
      <c r="CI81" s="348"/>
      <c r="CJ81" s="348"/>
      <c r="CK81" s="348"/>
      <c r="CL81" s="348"/>
      <c r="CM81" s="348"/>
      <c r="CN81" s="348"/>
      <c r="CO81" s="348"/>
      <c r="CP81" s="348"/>
      <c r="CQ81" s="348"/>
      <c r="CR81" s="348"/>
      <c r="CS81" s="348"/>
      <c r="CT81" s="348"/>
      <c r="CU81" s="348"/>
      <c r="CV81" s="348"/>
      <c r="CW81" s="348"/>
      <c r="CX81" s="348"/>
      <c r="CY81" s="348"/>
      <c r="CZ81" s="348"/>
      <c r="DA81" s="348"/>
      <c r="DB81" s="348"/>
      <c r="DC81" s="348"/>
      <c r="DD81" s="348"/>
      <c r="DE81" s="348"/>
      <c r="DF81" s="348"/>
      <c r="DG81" s="348"/>
      <c r="DH81" s="348"/>
      <c r="DI81" s="348"/>
      <c r="DJ81" s="348"/>
      <c r="DK81" s="348"/>
      <c r="DL81" s="348"/>
      <c r="DM81" s="348"/>
      <c r="DN81" s="348"/>
      <c r="DO81" s="348"/>
      <c r="DP81" s="348"/>
      <c r="DQ81" s="348"/>
      <c r="DR81" s="348"/>
      <c r="DS81" s="348"/>
      <c r="DT81" s="348"/>
      <c r="DU81" s="348"/>
      <c r="DV81" s="348"/>
      <c r="DW81" s="348"/>
      <c r="DX81" s="348"/>
      <c r="DY81" s="348"/>
      <c r="DZ81" s="348"/>
      <c r="EA81" s="348"/>
      <c r="EB81" s="348"/>
      <c r="EC81" s="348"/>
      <c r="ED81" s="348"/>
      <c r="EE81" s="348"/>
      <c r="EF81" s="348"/>
      <c r="EG81" s="348"/>
      <c r="EH81" s="348"/>
      <c r="EI81" s="348"/>
      <c r="EJ81" s="348"/>
      <c r="EK81" s="348"/>
      <c r="EL81" s="348"/>
      <c r="EM81" s="348"/>
      <c r="EN81" s="348"/>
      <c r="EO81" s="348"/>
      <c r="EP81" s="348"/>
      <c r="EQ81" s="348"/>
      <c r="ER81" s="348"/>
      <c r="ES81" s="348"/>
      <c r="ET81" s="348"/>
      <c r="EU81" s="348"/>
      <c r="EV81" s="348"/>
      <c r="EW81" s="348"/>
      <c r="EX81" s="348"/>
      <c r="EY81" s="348"/>
      <c r="EZ81" s="348"/>
      <c r="FA81" s="348"/>
      <c r="FB81" s="348"/>
      <c r="FC81" s="348"/>
      <c r="FD81" s="348"/>
      <c r="FE81" s="348"/>
      <c r="FF81" s="348"/>
      <c r="FG81" s="348"/>
      <c r="FH81" s="348"/>
      <c r="FI81" s="348"/>
      <c r="FJ81" s="348"/>
      <c r="FK81" s="348"/>
      <c r="FL81" s="348"/>
      <c r="FM81" s="348"/>
      <c r="FN81" s="348"/>
      <c r="FO81" s="348"/>
      <c r="FP81" s="348"/>
      <c r="FQ81" s="348"/>
      <c r="FR81" s="348"/>
      <c r="FS81" s="348"/>
      <c r="FT81" s="348"/>
      <c r="FU81" s="348"/>
      <c r="FV81" s="348"/>
      <c r="FW81" s="348"/>
      <c r="FX81" s="348"/>
      <c r="FY81" s="348"/>
      <c r="FZ81" s="348"/>
      <c r="GA81" s="348"/>
      <c r="GB81" s="348"/>
      <c r="GC81" s="348"/>
      <c r="GD81" s="348"/>
      <c r="GE81" s="348"/>
      <c r="GF81" s="348"/>
      <c r="GG81" s="348"/>
      <c r="GH81" s="348"/>
      <c r="GI81" s="348"/>
      <c r="GJ81" s="348"/>
      <c r="GK81" s="348"/>
      <c r="GL81" s="348"/>
      <c r="GM81" s="348"/>
      <c r="GN81" s="348"/>
      <c r="GO81" s="348"/>
      <c r="GP81" s="348"/>
      <c r="GQ81" s="348"/>
      <c r="GR81" s="348"/>
      <c r="GS81" s="348"/>
      <c r="GT81" s="348"/>
      <c r="GU81" s="348"/>
      <c r="GV81" s="348"/>
      <c r="GW81" s="348"/>
      <c r="GX81" s="348"/>
      <c r="GY81" s="348"/>
      <c r="GZ81" s="348"/>
      <c r="HA81" s="348"/>
      <c r="HB81" s="348"/>
      <c r="HC81" s="348"/>
      <c r="HD81" s="348"/>
      <c r="HE81" s="348"/>
      <c r="HF81" s="348"/>
      <c r="HG81" s="348"/>
      <c r="HH81" s="348"/>
      <c r="HI81" s="348"/>
      <c r="HJ81" s="348"/>
      <c r="HK81" s="348"/>
      <c r="HL81" s="348"/>
      <c r="HM81" s="348"/>
      <c r="HN81" s="348"/>
      <c r="HO81" s="348"/>
      <c r="HP81" s="348"/>
      <c r="HQ81" s="348"/>
      <c r="HR81" s="348"/>
      <c r="HS81" s="348"/>
      <c r="HT81" s="348"/>
      <c r="HU81" s="348"/>
      <c r="HV81" s="348"/>
      <c r="HW81" s="348"/>
      <c r="HX81" s="348"/>
      <c r="HY81" s="348"/>
      <c r="HZ81" s="348"/>
      <c r="IA81" s="348"/>
      <c r="IB81" s="348"/>
      <c r="IC81" s="348"/>
      <c r="ID81" s="348"/>
      <c r="IE81" s="348"/>
      <c r="IF81" s="348"/>
      <c r="IG81" s="348"/>
      <c r="IH81" s="348"/>
      <c r="II81" s="348"/>
      <c r="IJ81" s="348"/>
      <c r="IK81" s="348"/>
      <c r="IL81" s="348"/>
      <c r="IM81" s="348"/>
      <c r="IN81" s="348"/>
      <c r="IO81" s="348"/>
      <c r="IP81" s="348"/>
      <c r="IQ81" s="348"/>
      <c r="IR81" s="348"/>
      <c r="IS81" s="348"/>
      <c r="IT81" s="348"/>
      <c r="IU81" s="348"/>
      <c r="IV81" s="348"/>
      <c r="IW81" s="348"/>
      <c r="IX81" s="348"/>
      <c r="IY81" s="348"/>
      <c r="IZ81" s="348"/>
      <c r="JA81" s="348"/>
      <c r="JB81" s="348"/>
      <c r="JC81" s="348"/>
      <c r="JD81" s="348"/>
      <c r="JE81" s="348"/>
      <c r="JF81" s="348"/>
      <c r="JG81" s="348"/>
      <c r="JH81" s="348"/>
      <c r="JI81" s="348"/>
      <c r="JJ81" s="348"/>
      <c r="JK81" s="348"/>
      <c r="JL81" s="348"/>
      <c r="JM81" s="348"/>
      <c r="JN81" s="348"/>
      <c r="JO81" s="348"/>
      <c r="JP81" s="348"/>
      <c r="JQ81" s="348"/>
      <c r="JR81" s="348"/>
      <c r="JS81" s="348"/>
      <c r="JT81" s="348"/>
      <c r="JU81" s="348"/>
      <c r="JV81" s="348"/>
      <c r="JW81" s="348"/>
      <c r="JX81" s="348"/>
      <c r="JY81" s="348"/>
      <c r="JZ81" s="348"/>
      <c r="KA81" s="348"/>
      <c r="KB81" s="348"/>
      <c r="KC81" s="348"/>
      <c r="KD81" s="348"/>
      <c r="KE81" s="348"/>
      <c r="KF81" s="348"/>
      <c r="KG81" s="348"/>
      <c r="KH81" s="348"/>
      <c r="KI81" s="348"/>
      <c r="KJ81" s="348"/>
      <c r="KK81" s="348"/>
      <c r="KL81" s="348"/>
      <c r="KM81" s="348"/>
      <c r="KN81" s="348"/>
      <c r="KO81" s="348"/>
      <c r="KP81" s="348"/>
      <c r="KQ81" s="348"/>
      <c r="KR81" s="348"/>
      <c r="KS81" s="348"/>
      <c r="KT81" s="348"/>
      <c r="KU81" s="348"/>
      <c r="KV81" s="348"/>
      <c r="KW81" s="348"/>
      <c r="KX81" s="348"/>
      <c r="KY81" s="348"/>
      <c r="KZ81" s="348"/>
      <c r="LA81" s="348"/>
      <c r="LB81" s="348"/>
      <c r="LC81" s="348"/>
      <c r="LD81" s="348"/>
      <c r="LE81" s="348"/>
      <c r="LF81" s="348"/>
      <c r="LG81" s="348"/>
      <c r="LH81" s="348"/>
      <c r="LI81" s="348"/>
      <c r="LJ81" s="348"/>
      <c r="LK81" s="348"/>
      <c r="LL81" s="348"/>
      <c r="LM81" s="348"/>
      <c r="LN81" s="348"/>
      <c r="LO81" s="348"/>
      <c r="LP81" s="348"/>
      <c r="LQ81" s="348"/>
      <c r="LR81" s="348"/>
      <c r="LS81" s="348"/>
      <c r="LT81" s="348"/>
      <c r="LU81" s="348"/>
      <c r="LV81" s="348"/>
      <c r="LW81" s="348"/>
      <c r="LX81" s="348"/>
      <c r="LY81" s="348"/>
      <c r="LZ81" s="348"/>
      <c r="MA81" s="348"/>
      <c r="MB81" s="348"/>
      <c r="MC81" s="348"/>
      <c r="MD81" s="348"/>
      <c r="ME81" s="348"/>
      <c r="MF81" s="348"/>
      <c r="MG81" s="348"/>
      <c r="MH81" s="348"/>
      <c r="MI81" s="348"/>
      <c r="MJ81" s="348"/>
      <c r="MK81" s="348"/>
      <c r="ML81" s="348"/>
      <c r="MM81" s="348"/>
      <c r="MN81" s="348"/>
      <c r="MO81" s="348"/>
      <c r="MP81" s="348"/>
      <c r="MQ81" s="348"/>
      <c r="MR81" s="348"/>
      <c r="MS81" s="348"/>
      <c r="MT81" s="348"/>
      <c r="MU81" s="348"/>
      <c r="MV81" s="348"/>
      <c r="MW81" s="348"/>
      <c r="MX81" s="348"/>
      <c r="MY81" s="348"/>
      <c r="MZ81" s="348"/>
      <c r="NA81" s="348"/>
      <c r="NB81" s="348"/>
      <c r="NC81" s="348"/>
      <c r="ND81" s="348"/>
      <c r="NE81" s="348"/>
      <c r="NF81" s="348"/>
      <c r="NG81" s="348"/>
      <c r="NH81" s="348"/>
      <c r="NI81" s="348"/>
      <c r="NJ81" s="348"/>
      <c r="NK81" s="348"/>
      <c r="NL81" s="348"/>
      <c r="NM81" s="348"/>
      <c r="NN81" s="348"/>
      <c r="NO81" s="348"/>
      <c r="NP81" s="348"/>
      <c r="NQ81" s="348"/>
      <c r="NR81" s="348"/>
      <c r="NS81" s="348"/>
      <c r="NT81" s="348"/>
      <c r="NU81" s="348"/>
      <c r="NV81" s="348"/>
      <c r="NW81" s="348"/>
      <c r="NX81" s="348"/>
      <c r="NY81" s="348"/>
      <c r="NZ81" s="348"/>
      <c r="OA81" s="348"/>
      <c r="OB81" s="348"/>
      <c r="OC81" s="348"/>
      <c r="OD81" s="348"/>
      <c r="OE81" s="348"/>
      <c r="OF81" s="348"/>
      <c r="OG81" s="348"/>
      <c r="OH81" s="348"/>
      <c r="OI81" s="348"/>
      <c r="OJ81" s="348"/>
      <c r="OK81" s="348"/>
      <c r="OL81" s="348"/>
      <c r="OM81" s="348"/>
      <c r="ON81" s="348"/>
      <c r="OO81" s="348"/>
      <c r="OP81" s="348"/>
      <c r="OQ81" s="348"/>
      <c r="OR81" s="348"/>
      <c r="OS81" s="348"/>
      <c r="OT81" s="348"/>
      <c r="OU81" s="348"/>
      <c r="OV81" s="348"/>
      <c r="OW81" s="348"/>
      <c r="OX81" s="348"/>
      <c r="OY81" s="348"/>
      <c r="OZ81" s="348"/>
      <c r="PA81" s="348"/>
      <c r="PB81" s="348"/>
      <c r="PC81" s="348"/>
      <c r="PD81" s="348"/>
      <c r="PE81" s="348"/>
      <c r="PF81" s="348"/>
      <c r="PG81" s="348"/>
      <c r="PH81" s="348"/>
      <c r="PI81" s="348"/>
      <c r="PJ81" s="348"/>
      <c r="PK81" s="348"/>
      <c r="PL81" s="348"/>
      <c r="PM81" s="348"/>
      <c r="PN81" s="348"/>
      <c r="PO81" s="348"/>
      <c r="PP81" s="348"/>
      <c r="PQ81" s="348"/>
      <c r="PR81" s="348"/>
      <c r="PS81" s="348"/>
      <c r="PT81" s="348"/>
      <c r="PU81" s="348"/>
      <c r="PV81" s="348"/>
      <c r="PW81" s="348"/>
      <c r="PX81" s="348"/>
      <c r="PY81" s="348"/>
      <c r="PZ81" s="348"/>
      <c r="QA81" s="348"/>
      <c r="QB81" s="348"/>
      <c r="QC81" s="348"/>
      <c r="QD81" s="348"/>
      <c r="QE81" s="348"/>
      <c r="QF81" s="348"/>
      <c r="QG81" s="348"/>
      <c r="QH81" s="348"/>
      <c r="QI81" s="348"/>
      <c r="QJ81" s="348"/>
      <c r="QK81" s="348"/>
      <c r="QL81" s="348"/>
      <c r="QM81" s="348"/>
      <c r="QN81" s="348"/>
      <c r="QO81" s="348"/>
      <c r="QP81" s="348"/>
      <c r="QQ81" s="348"/>
      <c r="QR81" s="348"/>
      <c r="QS81" s="348"/>
      <c r="QT81" s="348"/>
      <c r="QU81" s="348"/>
      <c r="QV81" s="348"/>
      <c r="QW81" s="348"/>
      <c r="QX81" s="348"/>
      <c r="QY81" s="348"/>
      <c r="QZ81" s="348"/>
      <c r="RA81" s="348"/>
      <c r="RB81" s="348"/>
      <c r="RC81" s="348"/>
      <c r="RD81" s="348"/>
      <c r="RE81" s="348"/>
      <c r="RF81" s="348"/>
      <c r="RG81" s="348"/>
      <c r="RH81" s="348"/>
      <c r="RI81" s="348"/>
      <c r="RJ81" s="348"/>
      <c r="RK81" s="348"/>
      <c r="RL81" s="348"/>
      <c r="RM81" s="348"/>
      <c r="RN81" s="348"/>
      <c r="RO81" s="348"/>
      <c r="RP81" s="348"/>
      <c r="RQ81" s="348"/>
      <c r="RR81" s="348"/>
      <c r="RS81" s="348"/>
      <c r="RT81" s="348"/>
      <c r="RU81" s="348"/>
      <c r="RV81" s="348"/>
      <c r="RW81" s="348"/>
      <c r="RX81" s="348"/>
      <c r="RY81" s="348"/>
      <c r="RZ81" s="348"/>
      <c r="SA81" s="348"/>
      <c r="SB81" s="348"/>
      <c r="SC81" s="348"/>
      <c r="SD81" s="348"/>
      <c r="SE81" s="348"/>
      <c r="SF81" s="348"/>
      <c r="SG81" s="348"/>
      <c r="SH81" s="348"/>
      <c r="SI81" s="348"/>
      <c r="SJ81" s="348"/>
      <c r="SK81" s="348"/>
      <c r="SL81" s="348"/>
      <c r="SM81" s="348"/>
      <c r="SN81" s="348"/>
      <c r="SO81" s="348"/>
      <c r="SP81" s="348"/>
      <c r="SQ81" s="348"/>
      <c r="SR81" s="348"/>
      <c r="SS81" s="348"/>
      <c r="ST81" s="348"/>
      <c r="SU81" s="348"/>
      <c r="SV81" s="348"/>
      <c r="SW81" s="348"/>
      <c r="SX81" s="348"/>
      <c r="SY81" s="348"/>
      <c r="SZ81" s="348"/>
      <c r="TA81" s="348"/>
      <c r="TB81" s="348"/>
      <c r="TC81" s="348"/>
      <c r="TD81" s="348"/>
      <c r="TE81" s="348"/>
      <c r="TF81" s="348"/>
      <c r="TG81" s="348"/>
      <c r="TH81" s="348"/>
      <c r="TI81" s="348"/>
      <c r="TJ81" s="348"/>
      <c r="TK81" s="348"/>
      <c r="TL81" s="348"/>
      <c r="TM81" s="348"/>
      <c r="TN81" s="348"/>
      <c r="TO81" s="348"/>
      <c r="TP81" s="348"/>
      <c r="TQ81" s="348"/>
      <c r="TR81" s="348"/>
      <c r="TS81" s="348"/>
      <c r="TT81" s="348"/>
      <c r="TU81" s="348"/>
      <c r="TV81" s="348"/>
      <c r="TW81" s="348"/>
      <c r="TX81" s="348"/>
      <c r="TY81" s="348"/>
      <c r="TZ81" s="348"/>
      <c r="UA81" s="348"/>
      <c r="UB81" s="348"/>
      <c r="UC81" s="348"/>
      <c r="UD81" s="348"/>
      <c r="UE81" s="348"/>
      <c r="UF81" s="348"/>
      <c r="UG81" s="348"/>
      <c r="UH81" s="348"/>
      <c r="UI81" s="348"/>
      <c r="UJ81" s="348"/>
      <c r="UK81" s="348"/>
      <c r="UL81" s="348"/>
      <c r="UM81" s="348"/>
      <c r="UN81" s="348"/>
      <c r="UO81" s="348"/>
      <c r="UP81" s="348"/>
      <c r="UQ81" s="348"/>
      <c r="UR81" s="348"/>
      <c r="US81" s="348"/>
      <c r="UT81" s="348"/>
      <c r="UU81" s="348"/>
      <c r="UV81" s="348"/>
      <c r="UW81" s="348"/>
      <c r="UX81" s="348"/>
      <c r="UY81" s="348"/>
      <c r="UZ81" s="348"/>
      <c r="VA81" s="348"/>
      <c r="VB81" s="348"/>
      <c r="VC81" s="348"/>
      <c r="VD81" s="348"/>
      <c r="VE81" s="348"/>
      <c r="VF81" s="348"/>
      <c r="VG81" s="348"/>
      <c r="VH81" s="348"/>
      <c r="VI81" s="348"/>
      <c r="VJ81" s="348"/>
      <c r="VK81" s="348"/>
      <c r="VL81" s="348"/>
      <c r="VM81" s="348"/>
      <c r="VN81" s="348"/>
      <c r="VO81" s="348"/>
      <c r="VP81" s="348"/>
      <c r="VQ81" s="348"/>
      <c r="VR81" s="348"/>
      <c r="VS81" s="348"/>
      <c r="VT81" s="348"/>
      <c r="VU81" s="348"/>
      <c r="VV81" s="348"/>
      <c r="VW81" s="348"/>
      <c r="VX81" s="348"/>
      <c r="VY81" s="348"/>
      <c r="VZ81" s="348"/>
      <c r="WA81" s="348"/>
      <c r="WB81" s="348"/>
      <c r="WC81" s="348"/>
      <c r="WD81" s="348"/>
      <c r="WE81" s="348"/>
      <c r="WF81" s="348"/>
      <c r="WG81" s="348"/>
      <c r="WH81" s="348"/>
      <c r="WI81" s="348"/>
      <c r="WJ81" s="348"/>
      <c r="WK81" s="348"/>
      <c r="WL81" s="348"/>
      <c r="WM81" s="348"/>
      <c r="WN81" s="348"/>
      <c r="WO81" s="348"/>
      <c r="WP81" s="348"/>
      <c r="WQ81" s="348"/>
      <c r="WR81" s="348"/>
      <c r="WS81" s="348"/>
      <c r="WT81" s="348"/>
      <c r="WU81" s="348"/>
      <c r="WV81" s="348"/>
      <c r="WW81" s="348"/>
      <c r="WX81" s="348"/>
      <c r="WY81" s="348"/>
      <c r="WZ81" s="348"/>
      <c r="XA81" s="348"/>
      <c r="XB81" s="348"/>
      <c r="XC81" s="348"/>
      <c r="XD81" s="348"/>
      <c r="XE81" s="348"/>
      <c r="XF81" s="348"/>
      <c r="XG81" s="348"/>
      <c r="XH81" s="348"/>
      <c r="XI81" s="348"/>
      <c r="XJ81" s="348"/>
      <c r="XK81" s="348"/>
      <c r="XL81" s="348"/>
      <c r="XM81" s="348"/>
      <c r="XN81" s="348"/>
      <c r="XO81" s="348"/>
      <c r="XP81" s="348"/>
      <c r="XQ81" s="348"/>
      <c r="XR81" s="348"/>
      <c r="XS81" s="348"/>
      <c r="XT81" s="348"/>
      <c r="XU81" s="348"/>
      <c r="XV81" s="348"/>
      <c r="XW81" s="348"/>
      <c r="XX81" s="348"/>
      <c r="XY81" s="348"/>
      <c r="XZ81" s="348"/>
      <c r="YA81" s="348"/>
      <c r="YB81" s="348"/>
      <c r="YC81" s="348"/>
      <c r="YD81" s="348"/>
      <c r="YE81" s="348"/>
      <c r="YF81" s="348"/>
      <c r="YG81" s="348"/>
      <c r="YH81" s="348"/>
      <c r="YI81" s="348"/>
      <c r="YJ81" s="348"/>
      <c r="YK81" s="348"/>
      <c r="YL81" s="348"/>
      <c r="YM81" s="348"/>
      <c r="YN81" s="348"/>
      <c r="YO81" s="348"/>
      <c r="YP81" s="348"/>
      <c r="YQ81" s="348"/>
      <c r="YR81" s="348"/>
      <c r="YS81" s="348"/>
      <c r="YT81" s="348"/>
      <c r="YU81" s="348"/>
      <c r="YV81" s="348"/>
      <c r="YW81" s="348"/>
      <c r="YX81" s="348"/>
      <c r="YY81" s="348"/>
      <c r="YZ81" s="348"/>
      <c r="ZA81" s="348"/>
      <c r="ZB81" s="348"/>
      <c r="ZC81" s="348"/>
      <c r="ZD81" s="348"/>
      <c r="ZE81" s="348"/>
      <c r="ZF81" s="348"/>
      <c r="ZG81" s="348"/>
      <c r="ZH81" s="348"/>
      <c r="ZI81" s="348"/>
      <c r="ZJ81" s="348"/>
      <c r="ZK81" s="348"/>
      <c r="ZL81" s="348"/>
      <c r="ZM81" s="348"/>
      <c r="ZN81" s="348"/>
      <c r="ZO81" s="348"/>
      <c r="ZP81" s="348"/>
      <c r="ZQ81" s="348"/>
      <c r="ZR81" s="348"/>
      <c r="ZS81" s="348"/>
      <c r="ZT81" s="348"/>
      <c r="ZU81" s="348"/>
      <c r="ZV81" s="348"/>
      <c r="ZW81" s="348"/>
      <c r="ZX81" s="348"/>
      <c r="ZY81" s="348"/>
      <c r="ZZ81" s="348"/>
      <c r="AAA81" s="348"/>
      <c r="AAB81" s="348"/>
      <c r="AAC81" s="348"/>
      <c r="AAD81" s="348"/>
      <c r="AAE81" s="348"/>
      <c r="AAF81" s="348"/>
      <c r="AAG81" s="348"/>
      <c r="AAH81" s="348"/>
      <c r="AAI81" s="348"/>
      <c r="AAJ81" s="348"/>
      <c r="AAK81" s="348"/>
      <c r="AAL81" s="348"/>
      <c r="AAM81" s="348"/>
      <c r="AAN81" s="348"/>
      <c r="AAO81" s="348"/>
      <c r="AAP81" s="348"/>
      <c r="AAQ81" s="348"/>
      <c r="AAR81" s="348"/>
      <c r="AAS81" s="348"/>
      <c r="AAT81" s="348"/>
      <c r="AAU81" s="348"/>
      <c r="AAV81" s="348"/>
      <c r="AAW81" s="348"/>
      <c r="AAX81" s="348"/>
      <c r="AAY81" s="348"/>
      <c r="AAZ81" s="348"/>
      <c r="ABA81" s="348"/>
      <c r="ABB81" s="348"/>
      <c r="ABC81" s="348"/>
      <c r="ABD81" s="348"/>
      <c r="ABE81" s="348"/>
      <c r="ABF81" s="348"/>
      <c r="ABG81" s="348"/>
      <c r="ABH81" s="348"/>
      <c r="ABI81" s="348"/>
      <c r="ABJ81" s="348"/>
      <c r="ABK81" s="348"/>
      <c r="ABL81" s="348"/>
      <c r="ABM81" s="348"/>
      <c r="ABN81" s="348"/>
      <c r="ABO81" s="348"/>
      <c r="ABP81" s="348"/>
      <c r="ABQ81" s="348"/>
      <c r="ABR81" s="348"/>
      <c r="ABS81" s="348"/>
      <c r="ABT81" s="348"/>
      <c r="ABU81" s="348"/>
      <c r="ABV81" s="348"/>
      <c r="ABW81" s="348"/>
      <c r="ABX81" s="348"/>
      <c r="ABY81" s="348"/>
      <c r="ABZ81" s="348"/>
      <c r="ACA81" s="348"/>
      <c r="ACB81" s="348"/>
      <c r="ACC81" s="348"/>
      <c r="ACD81" s="348"/>
      <c r="ACE81" s="348"/>
      <c r="ACF81" s="348"/>
      <c r="ACG81" s="348"/>
      <c r="ACH81" s="348"/>
      <c r="ACI81" s="348"/>
      <c r="ACJ81" s="348"/>
      <c r="ACK81" s="348"/>
      <c r="ACL81" s="348"/>
      <c r="ACM81" s="348"/>
      <c r="ACN81" s="348"/>
      <c r="ACO81" s="348"/>
      <c r="ACP81" s="348"/>
      <c r="ACQ81" s="348"/>
      <c r="ACR81" s="348"/>
      <c r="ACS81" s="348"/>
      <c r="ACT81" s="348"/>
      <c r="ACU81" s="348"/>
      <c r="ACV81" s="348"/>
      <c r="ACW81" s="348"/>
      <c r="ACX81" s="348"/>
      <c r="ACY81" s="348"/>
      <c r="ACZ81" s="348"/>
      <c r="ADA81" s="348"/>
      <c r="ADB81" s="348"/>
      <c r="ADC81" s="348"/>
      <c r="ADD81" s="348"/>
      <c r="ADE81" s="348"/>
      <c r="ADF81" s="348"/>
      <c r="ADG81" s="348"/>
      <c r="ADH81" s="348"/>
      <c r="ADI81" s="348"/>
      <c r="ADJ81" s="348"/>
      <c r="ADK81" s="348"/>
      <c r="ADL81" s="348"/>
      <c r="ADM81" s="348"/>
      <c r="ADN81" s="348"/>
      <c r="ADO81" s="348"/>
      <c r="ADP81" s="348"/>
      <c r="ADQ81" s="348"/>
      <c r="ADR81" s="348"/>
      <c r="ADS81" s="348"/>
      <c r="ADT81" s="348"/>
      <c r="ADU81" s="348"/>
      <c r="ADV81" s="348"/>
      <c r="ADW81" s="348"/>
      <c r="ADX81" s="348"/>
      <c r="ADY81" s="348"/>
      <c r="ADZ81" s="348"/>
      <c r="AEA81" s="348"/>
      <c r="AEB81" s="348"/>
      <c r="AEC81" s="348"/>
      <c r="AED81" s="348"/>
      <c r="AEE81" s="348"/>
      <c r="AEF81" s="348"/>
      <c r="AEG81" s="348"/>
      <c r="AEH81" s="348"/>
      <c r="AEI81" s="348"/>
      <c r="AEJ81" s="348"/>
      <c r="AEK81" s="348"/>
      <c r="AEL81" s="348"/>
      <c r="AEM81" s="348"/>
      <c r="AEN81" s="348"/>
      <c r="AEO81" s="348"/>
      <c r="AEP81" s="348"/>
      <c r="AEQ81" s="348"/>
      <c r="AER81" s="348"/>
      <c r="AES81" s="348"/>
      <c r="AET81" s="348"/>
      <c r="AEU81" s="348"/>
      <c r="AEV81" s="348"/>
      <c r="AEW81" s="348"/>
      <c r="AEX81" s="348"/>
      <c r="AEY81" s="348"/>
      <c r="AEZ81" s="348"/>
      <c r="AFA81" s="348"/>
      <c r="AFB81" s="348"/>
      <c r="AFC81" s="348"/>
      <c r="AFD81" s="348"/>
      <c r="AFE81" s="348"/>
      <c r="AFF81" s="348"/>
      <c r="AFG81" s="348"/>
      <c r="AFH81" s="348"/>
      <c r="AFI81" s="348"/>
      <c r="AFJ81" s="348"/>
      <c r="AFK81" s="348"/>
      <c r="AFL81" s="348"/>
      <c r="AFM81" s="348"/>
      <c r="AFN81" s="348"/>
      <c r="AFO81" s="348"/>
      <c r="AFP81" s="348"/>
      <c r="AFQ81" s="348"/>
      <c r="AFR81" s="348"/>
      <c r="AFS81" s="348"/>
      <c r="AFT81" s="348"/>
      <c r="AFU81" s="348"/>
      <c r="AFV81" s="348"/>
      <c r="AFW81" s="348"/>
      <c r="AFX81" s="348"/>
      <c r="AFY81" s="348"/>
      <c r="AFZ81" s="348"/>
      <c r="AGA81" s="348"/>
      <c r="AGB81" s="348"/>
      <c r="AGC81" s="348"/>
      <c r="AGD81" s="348"/>
      <c r="AGE81" s="348"/>
      <c r="AGF81" s="348"/>
      <c r="AGG81" s="348"/>
      <c r="AGH81" s="348"/>
      <c r="AGI81" s="348"/>
      <c r="AGJ81" s="348"/>
      <c r="AGK81" s="348"/>
      <c r="AGL81" s="348"/>
      <c r="AGM81" s="348"/>
      <c r="AGN81" s="348"/>
      <c r="AGO81" s="348"/>
      <c r="AGP81" s="348"/>
      <c r="AGQ81" s="348"/>
      <c r="AGR81" s="348"/>
      <c r="AGS81" s="348"/>
      <c r="AGT81" s="348"/>
      <c r="AGU81" s="348"/>
      <c r="AGV81" s="348"/>
      <c r="AGW81" s="348"/>
      <c r="AGX81" s="348"/>
      <c r="AGY81" s="348"/>
      <c r="AGZ81" s="348"/>
      <c r="AHA81" s="348"/>
      <c r="AHB81" s="348"/>
      <c r="AHC81" s="348"/>
      <c r="AHD81" s="348"/>
      <c r="AHE81" s="348"/>
      <c r="AHF81" s="348"/>
      <c r="AHG81" s="348"/>
      <c r="AHH81" s="348"/>
      <c r="AHI81" s="348"/>
      <c r="AHJ81" s="348"/>
      <c r="AHK81" s="348"/>
      <c r="AHL81" s="348"/>
      <c r="AHM81" s="348"/>
      <c r="AHN81" s="348"/>
      <c r="AHO81" s="348"/>
      <c r="AHP81" s="348"/>
      <c r="AHQ81" s="348"/>
      <c r="AHR81" s="348"/>
      <c r="AHS81" s="348"/>
      <c r="AHT81" s="348"/>
      <c r="AHU81" s="348"/>
      <c r="AHV81" s="348"/>
      <c r="AHW81" s="348"/>
      <c r="AHX81" s="348"/>
      <c r="AHY81" s="348"/>
      <c r="AHZ81" s="348"/>
      <c r="AIA81" s="348"/>
      <c r="AIB81" s="348"/>
      <c r="AIC81" s="348"/>
      <c r="AID81" s="348"/>
      <c r="AIE81" s="348"/>
      <c r="AIF81" s="348"/>
      <c r="AIG81" s="348"/>
      <c r="AIH81" s="348"/>
      <c r="AII81" s="348"/>
      <c r="AIJ81" s="348"/>
      <c r="AIK81" s="348"/>
      <c r="AIL81" s="348"/>
      <c r="AIM81" s="348"/>
      <c r="AIN81" s="348"/>
      <c r="AIO81" s="348"/>
      <c r="AIP81" s="348"/>
      <c r="AIQ81" s="348"/>
      <c r="AIR81" s="348"/>
      <c r="AIS81" s="348"/>
      <c r="AIT81" s="348"/>
      <c r="AIU81" s="348"/>
      <c r="AIV81" s="348"/>
      <c r="AIW81" s="348"/>
      <c r="AIX81" s="348"/>
      <c r="AIY81" s="348"/>
      <c r="AIZ81" s="348"/>
      <c r="AJA81" s="348"/>
      <c r="AJB81" s="348"/>
      <c r="AJC81" s="348"/>
      <c r="AJD81" s="348"/>
      <c r="AJE81" s="348"/>
      <c r="AJF81" s="348"/>
      <c r="AJG81" s="348"/>
      <c r="AJH81" s="348"/>
      <c r="AJI81" s="348"/>
      <c r="AJJ81" s="348"/>
      <c r="AJK81" s="348"/>
      <c r="AJL81" s="348"/>
      <c r="AJM81" s="348"/>
      <c r="AJN81" s="348"/>
      <c r="AJO81" s="348"/>
      <c r="AJP81" s="348"/>
      <c r="AJQ81" s="348"/>
      <c r="AJR81" s="348"/>
      <c r="AJS81" s="348"/>
      <c r="AJT81" s="348"/>
      <c r="AJU81" s="348"/>
      <c r="AJV81" s="348"/>
      <c r="AJW81" s="348"/>
      <c r="AJX81" s="348"/>
      <c r="AJY81" s="348"/>
      <c r="AJZ81" s="348"/>
      <c r="AKA81" s="348"/>
      <c r="AKB81" s="348"/>
      <c r="AKC81" s="348"/>
      <c r="AKD81" s="348"/>
      <c r="AKE81" s="348"/>
      <c r="AKF81" s="348"/>
      <c r="AKG81" s="348"/>
      <c r="AKH81" s="348"/>
      <c r="AKI81" s="348"/>
      <c r="AKJ81" s="348"/>
      <c r="AKK81" s="348"/>
      <c r="AKL81" s="348"/>
      <c r="AKM81" s="348"/>
      <c r="AKN81" s="348"/>
      <c r="AKO81" s="348"/>
      <c r="AKP81" s="348"/>
      <c r="AKQ81" s="348"/>
      <c r="AKR81" s="348"/>
      <c r="AKS81" s="348"/>
      <c r="AKT81" s="348"/>
      <c r="AKU81" s="348"/>
      <c r="AKV81" s="348"/>
      <c r="AKW81" s="348"/>
      <c r="AKX81" s="348"/>
      <c r="AKY81" s="348"/>
      <c r="AKZ81" s="348"/>
      <c r="ALA81" s="348"/>
      <c r="ALB81" s="348"/>
      <c r="ALC81" s="348"/>
      <c r="ALD81" s="348"/>
      <c r="ALE81" s="348"/>
      <c r="ALF81" s="348"/>
      <c r="ALG81" s="348"/>
      <c r="ALH81" s="348"/>
      <c r="ALI81" s="348"/>
      <c r="ALJ81" s="348"/>
      <c r="ALK81" s="348"/>
      <c r="ALL81" s="348"/>
      <c r="ALM81" s="348"/>
      <c r="ALN81" s="348"/>
      <c r="ALO81" s="348"/>
      <c r="ALP81" s="348"/>
      <c r="ALQ81" s="348"/>
      <c r="ALR81" s="348"/>
      <c r="ALS81" s="348"/>
      <c r="ALT81" s="348"/>
      <c r="ALU81" s="348"/>
      <c r="ALV81" s="348"/>
      <c r="ALW81" s="348"/>
      <c r="ALX81" s="348"/>
      <c r="ALY81" s="348"/>
      <c r="ALZ81" s="348"/>
      <c r="AMA81" s="348"/>
      <c r="AMB81" s="348"/>
      <c r="AMC81" s="348"/>
      <c r="AMD81" s="348"/>
      <c r="AME81" s="348"/>
      <c r="AMF81" s="348"/>
      <c r="AMG81" s="348"/>
      <c r="AMH81" s="348"/>
      <c r="AMI81" s="348"/>
      <c r="AMJ81" s="348"/>
      <c r="AMK81" s="348"/>
      <c r="AML81" s="348"/>
      <c r="AMM81" s="348"/>
      <c r="AMN81" s="348"/>
      <c r="AMO81" s="348"/>
      <c r="AMP81" s="348"/>
      <c r="AMQ81" s="348"/>
      <c r="AMR81" s="348"/>
      <c r="AMS81" s="348"/>
      <c r="AMT81" s="348"/>
      <c r="AMU81" s="348"/>
      <c r="AMV81" s="348"/>
      <c r="AMW81" s="348"/>
      <c r="AMX81" s="348"/>
      <c r="AMY81" s="348"/>
      <c r="AMZ81" s="348"/>
      <c r="ANA81" s="348"/>
      <c r="ANB81" s="348"/>
      <c r="ANC81" s="348"/>
      <c r="AND81" s="348"/>
      <c r="ANE81" s="348"/>
      <c r="ANF81" s="348"/>
      <c r="ANG81" s="348"/>
      <c r="ANH81" s="348"/>
      <c r="ANI81" s="348"/>
      <c r="ANJ81" s="348"/>
      <c r="ANK81" s="348"/>
      <c r="ANL81" s="348"/>
      <c r="ANM81" s="348"/>
      <c r="ANN81" s="348"/>
      <c r="ANO81" s="348"/>
      <c r="ANP81" s="348"/>
      <c r="ANQ81" s="348"/>
      <c r="ANR81" s="348"/>
      <c r="ANS81" s="348"/>
      <c r="ANT81" s="348"/>
      <c r="ANU81" s="348"/>
      <c r="ANV81" s="348"/>
      <c r="ANW81" s="348"/>
      <c r="ANX81" s="348"/>
      <c r="ANY81" s="348"/>
      <c r="ANZ81" s="348"/>
      <c r="AOA81" s="348"/>
      <c r="AOB81" s="348"/>
      <c r="AOC81" s="348"/>
      <c r="AOD81" s="348"/>
      <c r="AOE81" s="348"/>
      <c r="AOF81" s="348"/>
      <c r="AOG81" s="348"/>
      <c r="AOH81" s="348"/>
      <c r="AOI81" s="348"/>
      <c r="AOJ81" s="348"/>
      <c r="AOK81" s="348"/>
      <c r="AOL81" s="348"/>
      <c r="AOM81" s="348"/>
      <c r="AON81" s="348"/>
      <c r="AOO81" s="348"/>
      <c r="AOP81" s="348"/>
      <c r="AOQ81" s="348"/>
      <c r="AOR81" s="348"/>
      <c r="AOS81" s="348"/>
      <c r="AOT81" s="348"/>
      <c r="AOU81" s="348"/>
      <c r="AOV81" s="348"/>
      <c r="AOW81" s="348"/>
      <c r="AOX81" s="348"/>
      <c r="AOY81" s="348"/>
      <c r="AOZ81" s="348"/>
      <c r="APA81" s="348"/>
      <c r="APB81" s="348"/>
      <c r="APC81" s="348"/>
      <c r="APD81" s="348"/>
      <c r="APE81" s="348"/>
      <c r="APF81" s="348"/>
      <c r="APG81" s="348"/>
      <c r="APH81" s="348"/>
      <c r="API81" s="348"/>
      <c r="APJ81" s="348"/>
      <c r="APK81" s="348"/>
      <c r="APL81" s="348"/>
      <c r="APM81" s="348"/>
      <c r="APN81" s="348"/>
      <c r="APO81" s="348"/>
      <c r="APP81" s="348"/>
      <c r="APQ81" s="348"/>
      <c r="APR81" s="348"/>
      <c r="APS81" s="348"/>
      <c r="APT81" s="348"/>
      <c r="APU81" s="348"/>
      <c r="APV81" s="348"/>
      <c r="APW81" s="348"/>
      <c r="APX81" s="348"/>
      <c r="APY81" s="348"/>
      <c r="APZ81" s="348"/>
      <c r="AQA81" s="348"/>
      <c r="AQB81" s="348"/>
      <c r="AQC81" s="348"/>
      <c r="AQD81" s="348"/>
      <c r="AQE81" s="348"/>
      <c r="AQF81" s="348"/>
      <c r="AQG81" s="348"/>
      <c r="AQH81" s="348"/>
      <c r="AQI81" s="348"/>
      <c r="AQJ81" s="348"/>
      <c r="AQK81" s="348"/>
      <c r="AQL81" s="348"/>
      <c r="AQM81" s="348"/>
      <c r="AQN81" s="348"/>
      <c r="AQO81" s="348"/>
      <c r="AQP81" s="348"/>
      <c r="AQQ81" s="348"/>
      <c r="AQR81" s="348"/>
      <c r="AQS81" s="348"/>
      <c r="AQT81" s="348"/>
      <c r="AQU81" s="348"/>
      <c r="AQV81" s="348"/>
      <c r="AQW81" s="348"/>
      <c r="AQX81" s="348"/>
      <c r="AQY81" s="348"/>
      <c r="AQZ81" s="348"/>
      <c r="ARA81" s="348"/>
      <c r="ARB81" s="348"/>
      <c r="ARC81" s="348"/>
      <c r="ARD81" s="348"/>
      <c r="ARE81" s="348"/>
      <c r="ARF81" s="348"/>
      <c r="ARG81" s="348"/>
      <c r="ARH81" s="348"/>
      <c r="ARI81" s="348"/>
      <c r="ARJ81" s="348"/>
      <c r="ARK81" s="348"/>
      <c r="ARL81" s="348"/>
      <c r="ARM81" s="348"/>
      <c r="ARN81" s="348"/>
      <c r="ARO81" s="348"/>
      <c r="ARP81" s="348"/>
      <c r="ARQ81" s="348"/>
      <c r="ARR81" s="348"/>
      <c r="ARS81" s="348"/>
      <c r="ART81" s="348"/>
      <c r="ARU81" s="348"/>
      <c r="ARV81" s="348"/>
      <c r="ARW81" s="348"/>
      <c r="ARX81" s="348"/>
      <c r="ARY81" s="348"/>
      <c r="ARZ81" s="348"/>
      <c r="ASA81" s="348"/>
      <c r="ASB81" s="348"/>
      <c r="ASC81" s="348"/>
      <c r="ASD81" s="348"/>
      <c r="ASE81" s="348"/>
      <c r="ASF81" s="348"/>
      <c r="ASG81" s="348"/>
      <c r="ASH81" s="348"/>
      <c r="ASI81" s="348"/>
      <c r="ASJ81" s="348"/>
      <c r="ASK81" s="348"/>
      <c r="ASL81" s="348"/>
      <c r="ASM81" s="348"/>
      <c r="ASN81" s="348"/>
      <c r="ASO81" s="348"/>
      <c r="ASP81" s="348"/>
      <c r="ASQ81" s="348"/>
      <c r="ASR81" s="348"/>
      <c r="ASS81" s="348"/>
      <c r="AST81" s="348"/>
      <c r="ASU81" s="348"/>
      <c r="ASV81" s="348"/>
      <c r="ASW81" s="348"/>
      <c r="ASX81" s="348"/>
      <c r="ASY81" s="348"/>
      <c r="ASZ81" s="348"/>
      <c r="ATA81" s="348"/>
      <c r="ATB81" s="348"/>
      <c r="ATC81" s="348"/>
      <c r="ATD81" s="348"/>
      <c r="ATE81" s="348"/>
      <c r="ATF81" s="348"/>
      <c r="ATG81" s="348"/>
      <c r="ATH81" s="348"/>
      <c r="ATI81" s="348"/>
      <c r="ATJ81" s="348"/>
      <c r="ATK81" s="348"/>
      <c r="ATL81" s="348"/>
      <c r="ATM81" s="348"/>
      <c r="ATN81" s="348"/>
      <c r="ATO81" s="348"/>
      <c r="ATP81" s="348"/>
      <c r="ATQ81" s="348"/>
      <c r="ATR81" s="348"/>
      <c r="ATS81" s="348"/>
      <c r="ATT81" s="348"/>
      <c r="ATU81" s="348"/>
      <c r="ATV81" s="348"/>
      <c r="ATW81" s="348"/>
      <c r="ATX81" s="348"/>
      <c r="ATY81" s="348"/>
      <c r="ATZ81" s="348"/>
      <c r="AUA81" s="348"/>
      <c r="AUB81" s="348"/>
      <c r="AUC81" s="348"/>
      <c r="AUD81" s="348"/>
      <c r="AUE81" s="348"/>
      <c r="AUF81" s="348"/>
      <c r="AUG81" s="348"/>
      <c r="AUH81" s="348"/>
      <c r="AUI81" s="348"/>
      <c r="AUJ81" s="348"/>
      <c r="AUK81" s="348"/>
      <c r="AUL81" s="348"/>
      <c r="AUM81" s="348"/>
      <c r="AUN81" s="348"/>
      <c r="AUO81" s="348"/>
      <c r="AUP81" s="348"/>
      <c r="AUQ81" s="348"/>
      <c r="AUR81" s="348"/>
      <c r="AUS81" s="348"/>
      <c r="AUT81" s="348"/>
      <c r="AUU81" s="348"/>
      <c r="AUV81" s="348"/>
      <c r="AUW81" s="348"/>
      <c r="AUX81" s="348"/>
      <c r="AUY81" s="348"/>
      <c r="AUZ81" s="348"/>
      <c r="AVA81" s="348"/>
      <c r="AVB81" s="348"/>
      <c r="AVC81" s="348"/>
      <c r="AVD81" s="348"/>
      <c r="AVE81" s="348"/>
      <c r="AVF81" s="348"/>
      <c r="AVG81" s="348"/>
      <c r="AVH81" s="348"/>
      <c r="AVI81" s="348"/>
      <c r="AVJ81" s="348"/>
      <c r="AVK81" s="348"/>
      <c r="AVL81" s="348"/>
      <c r="AVM81" s="348"/>
      <c r="AVN81" s="348"/>
      <c r="AVO81" s="348"/>
      <c r="AVP81" s="348"/>
      <c r="AVQ81" s="348"/>
      <c r="AVR81" s="348"/>
      <c r="AVS81" s="348"/>
      <c r="AVT81" s="348"/>
      <c r="AVU81" s="348"/>
      <c r="AVV81" s="348"/>
      <c r="AVW81" s="348"/>
      <c r="AVX81" s="348"/>
      <c r="AVY81" s="348"/>
      <c r="AVZ81" s="348"/>
      <c r="AWA81" s="348"/>
      <c r="AWB81" s="348"/>
      <c r="AWC81" s="348"/>
      <c r="AWD81" s="348"/>
      <c r="AWE81" s="348"/>
      <c r="AWF81" s="348"/>
      <c r="AWG81" s="348"/>
      <c r="AWH81" s="348"/>
      <c r="AWI81" s="348"/>
      <c r="AWJ81" s="348"/>
      <c r="AWK81" s="348"/>
      <c r="AWL81" s="348"/>
      <c r="AWM81" s="348"/>
      <c r="AWN81" s="348"/>
      <c r="AWO81" s="348"/>
      <c r="AWP81" s="348"/>
      <c r="AWQ81" s="348"/>
      <c r="AWR81" s="348"/>
      <c r="AWS81" s="348"/>
      <c r="AWT81" s="348"/>
      <c r="AWU81" s="348"/>
      <c r="AWV81" s="348"/>
      <c r="AWW81" s="348"/>
      <c r="AWX81" s="348"/>
      <c r="AWY81" s="348"/>
      <c r="AWZ81" s="348"/>
      <c r="AXA81" s="348"/>
      <c r="AXB81" s="348"/>
      <c r="AXC81" s="348"/>
      <c r="AXD81" s="348"/>
      <c r="AXE81" s="348"/>
      <c r="AXF81" s="348"/>
      <c r="AXG81" s="348"/>
      <c r="AXH81" s="348"/>
      <c r="AXI81" s="348"/>
      <c r="AXJ81" s="348"/>
      <c r="AXK81" s="348"/>
      <c r="AXL81" s="348"/>
      <c r="AXM81" s="348"/>
      <c r="AXN81" s="348"/>
      <c r="AXO81" s="348"/>
      <c r="AXP81" s="348"/>
      <c r="AXQ81" s="348"/>
      <c r="AXR81" s="348"/>
      <c r="AXS81" s="348"/>
      <c r="AXT81" s="348"/>
      <c r="AXU81" s="348"/>
      <c r="AXV81" s="348"/>
      <c r="AXW81" s="348"/>
      <c r="AXX81" s="348"/>
      <c r="AXY81" s="348"/>
      <c r="AXZ81" s="348"/>
      <c r="AYA81" s="348"/>
      <c r="AYB81" s="348"/>
      <c r="AYC81" s="348"/>
      <c r="AYD81" s="348"/>
      <c r="AYE81" s="348"/>
      <c r="AYF81" s="348"/>
      <c r="AYG81" s="348"/>
      <c r="AYH81" s="348"/>
      <c r="AYI81" s="348"/>
      <c r="AYJ81" s="348"/>
      <c r="AYK81" s="348"/>
      <c r="AYL81" s="348"/>
      <c r="AYM81" s="348"/>
      <c r="AYN81" s="348"/>
      <c r="AYO81" s="348"/>
      <c r="AYP81" s="348"/>
      <c r="AYQ81" s="348"/>
      <c r="AYR81" s="348"/>
      <c r="AYS81" s="348"/>
      <c r="AYT81" s="348"/>
      <c r="AYU81" s="348"/>
      <c r="AYV81" s="348"/>
      <c r="AYW81" s="348"/>
      <c r="AYX81" s="348"/>
      <c r="AYY81" s="348"/>
      <c r="AYZ81" s="348"/>
      <c r="AZA81" s="348"/>
      <c r="AZB81" s="348"/>
      <c r="AZC81" s="348"/>
      <c r="AZD81" s="348"/>
      <c r="AZE81" s="348"/>
      <c r="AZF81" s="348"/>
      <c r="AZG81" s="348"/>
      <c r="AZH81" s="348"/>
      <c r="AZI81" s="348"/>
      <c r="AZJ81" s="348"/>
      <c r="AZK81" s="348"/>
      <c r="AZL81" s="348"/>
      <c r="AZM81" s="348"/>
      <c r="AZN81" s="348"/>
      <c r="AZO81" s="348"/>
      <c r="AZP81" s="348"/>
      <c r="AZQ81" s="348"/>
      <c r="AZR81" s="348"/>
      <c r="AZS81" s="348"/>
      <c r="AZT81" s="348"/>
      <c r="AZU81" s="348"/>
      <c r="AZV81" s="348"/>
      <c r="AZW81" s="348"/>
      <c r="AZX81" s="348"/>
      <c r="AZY81" s="348"/>
      <c r="AZZ81" s="348"/>
      <c r="BAA81" s="348"/>
      <c r="BAB81" s="348"/>
      <c r="BAC81" s="348"/>
      <c r="BAD81" s="348"/>
      <c r="BAE81" s="348"/>
      <c r="BAF81" s="348"/>
      <c r="BAG81" s="348"/>
      <c r="BAH81" s="348"/>
      <c r="BAI81" s="348"/>
      <c r="BAJ81" s="348"/>
      <c r="BAK81" s="348"/>
      <c r="BAL81" s="348"/>
      <c r="BAM81" s="348"/>
      <c r="BAN81" s="348"/>
      <c r="BAO81" s="348"/>
      <c r="BAP81" s="348"/>
      <c r="BAQ81" s="348"/>
      <c r="BAR81" s="348"/>
      <c r="BAS81" s="348"/>
      <c r="BAT81" s="348"/>
      <c r="BAU81" s="348"/>
      <c r="BAV81" s="348"/>
      <c r="BAW81" s="348"/>
      <c r="BAX81" s="348"/>
      <c r="BAY81" s="348"/>
      <c r="BAZ81" s="348"/>
      <c r="BBA81" s="348"/>
      <c r="BBB81" s="348"/>
      <c r="BBC81" s="348"/>
      <c r="BBD81" s="348"/>
      <c r="BBE81" s="348"/>
      <c r="BBF81" s="348"/>
      <c r="BBG81" s="348"/>
      <c r="BBH81" s="348"/>
      <c r="BBI81" s="348"/>
      <c r="BBJ81" s="348"/>
      <c r="BBK81" s="348"/>
      <c r="BBL81" s="348"/>
      <c r="BBM81" s="348"/>
      <c r="BBN81" s="348"/>
      <c r="BBO81" s="348"/>
      <c r="BBP81" s="348"/>
      <c r="BBQ81" s="348"/>
      <c r="BBR81" s="348"/>
      <c r="BBS81" s="348"/>
      <c r="BBT81" s="348"/>
      <c r="BBU81" s="348"/>
      <c r="BBV81" s="348"/>
      <c r="BBW81" s="348"/>
      <c r="BBX81" s="348"/>
      <c r="BBY81" s="348"/>
      <c r="BBZ81" s="348"/>
      <c r="BCA81" s="348"/>
      <c r="BCB81" s="348"/>
      <c r="BCC81" s="348"/>
      <c r="BCD81" s="348"/>
      <c r="BCE81" s="348"/>
      <c r="BCF81" s="348"/>
      <c r="BCG81" s="348"/>
      <c r="BCH81" s="348"/>
      <c r="BCI81" s="348"/>
      <c r="BCJ81" s="348"/>
      <c r="BCK81" s="348"/>
      <c r="BCL81" s="348"/>
      <c r="BCM81" s="348"/>
      <c r="BCN81" s="348"/>
      <c r="BCO81" s="348"/>
      <c r="BCP81" s="348"/>
      <c r="BCQ81" s="348"/>
      <c r="BCR81" s="348"/>
      <c r="BCS81" s="348"/>
      <c r="BCT81" s="348"/>
      <c r="BCU81" s="348"/>
      <c r="BCV81" s="348"/>
      <c r="BCW81" s="348"/>
      <c r="BCX81" s="348"/>
      <c r="BCY81" s="348"/>
      <c r="BCZ81" s="348"/>
      <c r="BDA81" s="348"/>
      <c r="BDB81" s="348"/>
      <c r="BDC81" s="348"/>
      <c r="BDD81" s="348"/>
      <c r="BDE81" s="348"/>
      <c r="BDF81" s="348"/>
      <c r="BDG81" s="348"/>
      <c r="BDH81" s="348"/>
      <c r="BDI81" s="348"/>
      <c r="BDJ81" s="348"/>
      <c r="BDK81" s="348"/>
      <c r="BDL81" s="348"/>
      <c r="BDM81" s="348"/>
      <c r="BDN81" s="348"/>
      <c r="BDO81" s="348"/>
      <c r="BDP81" s="348"/>
      <c r="BDQ81" s="348"/>
      <c r="BDR81" s="348"/>
      <c r="BDS81" s="348"/>
      <c r="BDT81" s="348"/>
      <c r="BDU81" s="348"/>
      <c r="BDV81" s="348"/>
      <c r="BDW81" s="348"/>
      <c r="BDX81" s="348"/>
      <c r="BDY81" s="348"/>
      <c r="BDZ81" s="348"/>
      <c r="BEA81" s="348"/>
      <c r="BEB81" s="348"/>
      <c r="BEC81" s="348"/>
      <c r="BED81" s="348"/>
      <c r="BEE81" s="348"/>
      <c r="BEF81" s="348"/>
      <c r="BEG81" s="348"/>
      <c r="BEH81" s="348"/>
      <c r="BEI81" s="348"/>
      <c r="BEJ81" s="348"/>
      <c r="BEK81" s="348"/>
      <c r="BEL81" s="348"/>
      <c r="BEM81" s="348"/>
      <c r="BEN81" s="348"/>
      <c r="BEO81" s="348"/>
      <c r="BEP81" s="348"/>
      <c r="BEQ81" s="348"/>
      <c r="BER81" s="348"/>
      <c r="BES81" s="348"/>
      <c r="BET81" s="348"/>
      <c r="BEU81" s="348"/>
      <c r="BEV81" s="348"/>
      <c r="BEW81" s="348"/>
      <c r="BEX81" s="348"/>
      <c r="BEY81" s="348"/>
      <c r="BEZ81" s="348"/>
      <c r="BFA81" s="348"/>
      <c r="BFB81" s="348"/>
      <c r="BFC81" s="348"/>
      <c r="BFD81" s="348"/>
      <c r="BFE81" s="348"/>
      <c r="BFF81" s="348"/>
      <c r="BFG81" s="348"/>
      <c r="BFH81" s="348"/>
      <c r="BFI81" s="348"/>
      <c r="BFJ81" s="348"/>
      <c r="BFK81" s="348"/>
      <c r="BFL81" s="348"/>
      <c r="BFM81" s="348"/>
      <c r="BFN81" s="348"/>
      <c r="BFO81" s="348"/>
      <c r="BFP81" s="348"/>
      <c r="BFQ81" s="348"/>
      <c r="BFR81" s="348"/>
      <c r="BFS81" s="348"/>
      <c r="BFT81" s="348"/>
      <c r="BFU81" s="348"/>
      <c r="BFV81" s="348"/>
      <c r="BFW81" s="348"/>
      <c r="BFX81" s="348"/>
      <c r="BFY81" s="348"/>
      <c r="BFZ81" s="348"/>
      <c r="BGA81" s="348"/>
      <c r="BGB81" s="348"/>
      <c r="BGC81" s="348"/>
      <c r="BGD81" s="348"/>
      <c r="BGE81" s="348"/>
      <c r="BGF81" s="348"/>
      <c r="BGG81" s="348"/>
      <c r="BGH81" s="348"/>
      <c r="BGI81" s="348"/>
      <c r="BGJ81" s="348"/>
      <c r="BGK81" s="348"/>
      <c r="BGL81" s="348"/>
      <c r="BGM81" s="348"/>
      <c r="BGN81" s="348"/>
      <c r="BGO81" s="348"/>
      <c r="BGP81" s="348"/>
      <c r="BGQ81" s="348"/>
      <c r="BGR81" s="348"/>
      <c r="BGS81" s="348"/>
      <c r="BGT81" s="348"/>
      <c r="BGU81" s="348"/>
      <c r="BGV81" s="348"/>
      <c r="BGW81" s="348"/>
      <c r="BGX81" s="348"/>
      <c r="BGY81" s="348"/>
      <c r="BGZ81" s="348"/>
      <c r="BHA81" s="348"/>
      <c r="BHB81" s="348"/>
      <c r="BHC81" s="348"/>
      <c r="BHD81" s="348"/>
      <c r="BHE81" s="348"/>
      <c r="BHF81" s="348"/>
      <c r="BHG81" s="348"/>
      <c r="BHH81" s="348"/>
      <c r="BHI81" s="348"/>
      <c r="BHJ81" s="348"/>
      <c r="BHK81" s="348"/>
      <c r="BHL81" s="348"/>
      <c r="BHM81" s="348"/>
      <c r="BHN81" s="348"/>
      <c r="BHO81" s="348"/>
      <c r="BHP81" s="348"/>
      <c r="BHQ81" s="348"/>
      <c r="BHR81" s="348"/>
      <c r="BHS81" s="348"/>
      <c r="BHT81" s="348"/>
      <c r="BHU81" s="348"/>
      <c r="BHV81" s="348"/>
      <c r="BHW81" s="348"/>
      <c r="BHX81" s="348"/>
      <c r="BHY81" s="348"/>
      <c r="BHZ81" s="348"/>
      <c r="BIA81" s="348"/>
      <c r="BIB81" s="348"/>
      <c r="BIC81" s="348"/>
      <c r="BID81" s="348"/>
      <c r="BIE81" s="348"/>
      <c r="BIF81" s="348"/>
      <c r="BIG81" s="348"/>
      <c r="BIH81" s="348"/>
      <c r="BII81" s="348"/>
      <c r="BIJ81" s="348"/>
      <c r="BIK81" s="348"/>
      <c r="BIL81" s="348"/>
      <c r="BIM81" s="348"/>
      <c r="BIN81" s="348"/>
      <c r="BIO81" s="348"/>
      <c r="BIP81" s="348"/>
      <c r="BIQ81" s="348"/>
      <c r="BIR81" s="348"/>
      <c r="BIS81" s="348"/>
      <c r="BIT81" s="348"/>
      <c r="BIU81" s="348"/>
      <c r="BIV81" s="348"/>
      <c r="BIW81" s="348"/>
      <c r="BIX81" s="348"/>
      <c r="BIY81" s="348"/>
      <c r="BIZ81" s="348"/>
      <c r="BJA81" s="348"/>
      <c r="BJB81" s="348"/>
      <c r="BJC81" s="348"/>
      <c r="BJD81" s="348"/>
      <c r="BJE81" s="348"/>
      <c r="BJF81" s="348"/>
      <c r="BJG81" s="348"/>
      <c r="BJH81" s="348"/>
      <c r="BJI81" s="348"/>
      <c r="BJJ81" s="348"/>
      <c r="BJK81" s="348"/>
      <c r="BJL81" s="348"/>
      <c r="BJM81" s="348"/>
      <c r="BJN81" s="348"/>
      <c r="BJO81" s="348"/>
      <c r="BJP81" s="348"/>
      <c r="BJQ81" s="348"/>
      <c r="BJR81" s="348"/>
      <c r="BJS81" s="348"/>
      <c r="BJT81" s="348"/>
      <c r="BJU81" s="348"/>
      <c r="BJV81" s="348"/>
      <c r="BJW81" s="348"/>
      <c r="BJX81" s="348"/>
      <c r="BJY81" s="348"/>
      <c r="BJZ81" s="348"/>
      <c r="BKA81" s="348"/>
      <c r="BKB81" s="348"/>
      <c r="BKC81" s="348"/>
      <c r="BKD81" s="348"/>
      <c r="BKE81" s="348"/>
      <c r="BKF81" s="348"/>
      <c r="BKG81" s="348"/>
      <c r="BKH81" s="348"/>
      <c r="BKI81" s="348"/>
      <c r="BKJ81" s="348"/>
      <c r="BKK81" s="348"/>
      <c r="BKL81" s="348"/>
      <c r="BKM81" s="348"/>
      <c r="BKN81" s="348"/>
      <c r="BKO81" s="348"/>
      <c r="BKP81" s="348"/>
      <c r="BKQ81" s="348"/>
      <c r="BKR81" s="348"/>
      <c r="BKS81" s="348"/>
      <c r="BKT81" s="348"/>
      <c r="BKU81" s="348"/>
      <c r="BKV81" s="348"/>
      <c r="BKW81" s="348"/>
      <c r="BKX81" s="348"/>
      <c r="BKY81" s="348"/>
      <c r="BKZ81" s="348"/>
      <c r="BLA81" s="348"/>
      <c r="BLB81" s="348"/>
      <c r="BLC81" s="348"/>
      <c r="BLD81" s="348"/>
      <c r="BLE81" s="348"/>
      <c r="BLF81" s="348"/>
      <c r="BLG81" s="348"/>
      <c r="BLH81" s="348"/>
      <c r="BLI81" s="348"/>
      <c r="BLJ81" s="348"/>
      <c r="BLK81" s="348"/>
      <c r="BLL81" s="348"/>
      <c r="BLM81" s="348"/>
      <c r="BLN81" s="348"/>
      <c r="BLO81" s="348"/>
      <c r="BLP81" s="348"/>
      <c r="BLQ81" s="348"/>
      <c r="BLR81" s="348"/>
      <c r="BLS81" s="348"/>
      <c r="BLT81" s="348"/>
      <c r="BLU81" s="348"/>
      <c r="BLV81" s="348"/>
      <c r="BLW81" s="348"/>
      <c r="BLX81" s="348"/>
      <c r="BLY81" s="348"/>
      <c r="BLZ81" s="348"/>
      <c r="BMA81" s="348"/>
      <c r="BMB81" s="348"/>
      <c r="BMC81" s="348"/>
      <c r="BMD81" s="348"/>
      <c r="BME81" s="348"/>
      <c r="BMF81" s="348"/>
      <c r="BMG81" s="348"/>
      <c r="BMH81" s="348"/>
      <c r="BMI81" s="348"/>
      <c r="BMJ81" s="348"/>
      <c r="BMK81" s="348"/>
      <c r="BML81" s="348"/>
      <c r="BMM81" s="348"/>
      <c r="BMN81" s="348"/>
      <c r="BMO81" s="348"/>
      <c r="BMP81" s="348"/>
      <c r="BMQ81" s="348"/>
      <c r="BMR81" s="348"/>
      <c r="BMS81" s="348"/>
      <c r="BMT81" s="348"/>
      <c r="BMU81" s="348"/>
      <c r="BMV81" s="348"/>
      <c r="BMW81" s="348"/>
      <c r="BMX81" s="348"/>
      <c r="BMY81" s="348"/>
      <c r="BMZ81" s="348"/>
      <c r="BNA81" s="348"/>
      <c r="BNB81" s="348"/>
      <c r="BNC81" s="348"/>
      <c r="BND81" s="348"/>
      <c r="BNE81" s="348"/>
      <c r="BNF81" s="348"/>
      <c r="BNG81" s="348"/>
      <c r="BNH81" s="348"/>
      <c r="BNI81" s="348"/>
      <c r="BNJ81" s="348"/>
      <c r="BNK81" s="348"/>
      <c r="BNL81" s="348"/>
      <c r="BNM81" s="348"/>
      <c r="BNN81" s="348"/>
      <c r="BNO81" s="348"/>
      <c r="BNP81" s="348"/>
      <c r="BNQ81" s="348"/>
      <c r="BNR81" s="348"/>
      <c r="BNS81" s="348"/>
      <c r="BNT81" s="348"/>
      <c r="BNU81" s="348"/>
      <c r="BNV81" s="348"/>
      <c r="BNW81" s="348"/>
      <c r="BNX81" s="348"/>
      <c r="BNY81" s="348"/>
      <c r="BNZ81" s="348"/>
      <c r="BOA81" s="348"/>
      <c r="BOB81" s="348"/>
      <c r="BOC81" s="348"/>
      <c r="BOD81" s="348"/>
      <c r="BOE81" s="348"/>
      <c r="BOF81" s="348"/>
      <c r="BOG81" s="348"/>
      <c r="BOH81" s="348"/>
      <c r="BOI81" s="348"/>
      <c r="BOJ81" s="348"/>
      <c r="BOK81" s="348"/>
      <c r="BOL81" s="348"/>
      <c r="BOM81" s="348"/>
      <c r="BON81" s="348"/>
      <c r="BOO81" s="348"/>
      <c r="BOP81" s="348"/>
      <c r="BOQ81" s="348"/>
      <c r="BOR81" s="348"/>
      <c r="BOS81" s="348"/>
      <c r="BOT81" s="348"/>
      <c r="BOU81" s="348"/>
      <c r="BOV81" s="348"/>
      <c r="BOW81" s="348"/>
      <c r="BOX81" s="348"/>
      <c r="BOY81" s="348"/>
      <c r="BOZ81" s="348"/>
      <c r="BPA81" s="348"/>
      <c r="BPB81" s="348"/>
      <c r="BPC81" s="348"/>
      <c r="BPD81" s="348"/>
      <c r="BPE81" s="348"/>
      <c r="BPF81" s="348"/>
      <c r="BPG81" s="348"/>
      <c r="BPH81" s="348"/>
      <c r="BPI81" s="348"/>
      <c r="BPJ81" s="348"/>
      <c r="BPK81" s="348"/>
      <c r="BPL81" s="348"/>
      <c r="BPM81" s="348"/>
      <c r="BPN81" s="348"/>
      <c r="BPO81" s="348"/>
      <c r="BPP81" s="348"/>
      <c r="BPQ81" s="348"/>
      <c r="BPR81" s="348"/>
      <c r="BPS81" s="348"/>
      <c r="BPT81" s="348"/>
      <c r="BPU81" s="348"/>
      <c r="BPV81" s="348"/>
      <c r="BPW81" s="348"/>
      <c r="BPX81" s="348"/>
      <c r="BPY81" s="348"/>
      <c r="BPZ81" s="348"/>
      <c r="BQA81" s="348"/>
      <c r="BQB81" s="348"/>
      <c r="BQC81" s="348"/>
      <c r="BQD81" s="348"/>
      <c r="BQE81" s="348"/>
      <c r="BQF81" s="348"/>
      <c r="BQG81" s="348"/>
      <c r="BQH81" s="348"/>
      <c r="BQI81" s="348"/>
      <c r="BQJ81" s="348"/>
      <c r="BQK81" s="348"/>
      <c r="BQL81" s="348"/>
      <c r="BQM81" s="348"/>
      <c r="BQN81" s="348"/>
      <c r="BQO81" s="348"/>
      <c r="BQP81" s="348"/>
      <c r="BQQ81" s="348"/>
      <c r="BQR81" s="348"/>
      <c r="BQS81" s="348"/>
      <c r="BQT81" s="348"/>
      <c r="BQU81" s="348"/>
      <c r="BQV81" s="348"/>
      <c r="BQW81" s="348"/>
      <c r="BQX81" s="348"/>
      <c r="BQY81" s="348"/>
      <c r="BQZ81" s="348"/>
      <c r="BRA81" s="348"/>
      <c r="BRB81" s="348"/>
      <c r="BRC81" s="348"/>
      <c r="BRD81" s="348"/>
      <c r="BRE81" s="348"/>
      <c r="BRF81" s="348"/>
      <c r="BRG81" s="348"/>
      <c r="BRH81" s="348"/>
      <c r="BRI81" s="348"/>
      <c r="BRJ81" s="348"/>
      <c r="BRK81" s="348"/>
      <c r="BRL81" s="348"/>
      <c r="BRM81" s="348"/>
      <c r="BRN81" s="348"/>
      <c r="BRO81" s="348"/>
      <c r="BRP81" s="348"/>
      <c r="BRQ81" s="348"/>
      <c r="BRR81" s="348"/>
      <c r="BRS81" s="348"/>
      <c r="BRT81" s="348"/>
      <c r="BRU81" s="348"/>
      <c r="BRV81" s="348"/>
      <c r="BRW81" s="348"/>
      <c r="BRX81" s="348"/>
      <c r="BRY81" s="348"/>
      <c r="BRZ81" s="348"/>
      <c r="BSA81" s="348"/>
      <c r="BSB81" s="348"/>
      <c r="BSC81" s="348"/>
      <c r="BSD81" s="348"/>
      <c r="BSE81" s="348"/>
      <c r="BSF81" s="348"/>
      <c r="BSG81" s="348"/>
      <c r="BSH81" s="348"/>
      <c r="BSI81" s="348"/>
      <c r="BSJ81" s="348"/>
      <c r="BSK81" s="348"/>
      <c r="BSL81" s="348"/>
      <c r="BSM81" s="348"/>
      <c r="BSN81" s="348"/>
      <c r="BSO81" s="348"/>
      <c r="BSP81" s="348"/>
      <c r="BSQ81" s="348"/>
      <c r="BSR81" s="348"/>
      <c r="BSS81" s="348"/>
      <c r="BST81" s="348"/>
      <c r="BSU81" s="348"/>
      <c r="BSV81" s="348"/>
      <c r="BSW81" s="348"/>
      <c r="BSX81" s="348"/>
      <c r="BSY81" s="348"/>
      <c r="BSZ81" s="348"/>
      <c r="BTA81" s="348"/>
      <c r="BTB81" s="348"/>
      <c r="BTC81" s="348"/>
      <c r="BTD81" s="348"/>
      <c r="BTE81" s="348"/>
      <c r="BTF81" s="348"/>
      <c r="BTG81" s="348"/>
      <c r="BTH81" s="348"/>
      <c r="BTI81" s="348"/>
      <c r="BTJ81" s="348"/>
      <c r="BTK81" s="348"/>
      <c r="BTL81" s="348"/>
      <c r="BTM81" s="348"/>
      <c r="BTN81" s="348"/>
      <c r="BTO81" s="348"/>
      <c r="BTP81" s="348"/>
      <c r="BTQ81" s="348"/>
      <c r="BTR81" s="348"/>
      <c r="BTS81" s="348"/>
      <c r="BTT81" s="348"/>
      <c r="BTU81" s="348"/>
      <c r="BTV81" s="348"/>
      <c r="BTW81" s="348"/>
      <c r="BTX81" s="348"/>
      <c r="BTY81" s="348"/>
      <c r="BTZ81" s="348"/>
      <c r="BUA81" s="348"/>
      <c r="BUB81" s="348"/>
      <c r="BUC81" s="348"/>
      <c r="BUD81" s="348"/>
      <c r="BUE81" s="348"/>
      <c r="BUF81" s="348"/>
      <c r="BUG81" s="348"/>
      <c r="BUH81" s="348"/>
      <c r="BUI81" s="348"/>
      <c r="BUJ81" s="348"/>
      <c r="BUK81" s="348"/>
      <c r="BUL81" s="348"/>
      <c r="BUM81" s="348"/>
      <c r="BUN81" s="348"/>
      <c r="BUO81" s="348"/>
      <c r="BUP81" s="348"/>
      <c r="BUQ81" s="348"/>
      <c r="BUR81" s="348"/>
      <c r="BUS81" s="348"/>
      <c r="BUT81" s="348"/>
      <c r="BUU81" s="348"/>
      <c r="BUV81" s="348"/>
      <c r="BUW81" s="348"/>
      <c r="BUX81" s="348"/>
      <c r="BUY81" s="348"/>
      <c r="BUZ81" s="348"/>
      <c r="BVA81" s="348"/>
      <c r="BVB81" s="348"/>
      <c r="BVC81" s="348"/>
      <c r="BVD81" s="348"/>
      <c r="BVE81" s="348"/>
      <c r="BVF81" s="348"/>
      <c r="BVG81" s="348"/>
      <c r="BVH81" s="348"/>
      <c r="BVI81" s="348"/>
      <c r="BVJ81" s="348"/>
      <c r="BVK81" s="348"/>
      <c r="BVL81" s="348"/>
      <c r="BVM81" s="348"/>
      <c r="BVN81" s="348"/>
      <c r="BVO81" s="348"/>
      <c r="BVP81" s="348"/>
      <c r="BVQ81" s="348"/>
      <c r="BVR81" s="348"/>
      <c r="BVS81" s="348"/>
      <c r="BVT81" s="348"/>
      <c r="BVU81" s="348"/>
      <c r="BVV81" s="348"/>
      <c r="BVW81" s="348"/>
      <c r="BVX81" s="348"/>
      <c r="BVY81" s="348"/>
      <c r="BVZ81" s="348"/>
      <c r="BWA81" s="348"/>
      <c r="BWB81" s="348"/>
      <c r="BWC81" s="348"/>
      <c r="BWD81" s="348"/>
      <c r="BWE81" s="348"/>
      <c r="BWF81" s="348"/>
      <c r="BWG81" s="348"/>
      <c r="BWH81" s="348"/>
      <c r="BWI81" s="348"/>
      <c r="BWJ81" s="348"/>
      <c r="BWK81" s="348"/>
      <c r="BWL81" s="348"/>
      <c r="BWM81" s="348"/>
      <c r="BWN81" s="348"/>
      <c r="BWO81" s="348"/>
      <c r="BWP81" s="348"/>
      <c r="BWQ81" s="348"/>
      <c r="BWR81" s="348"/>
      <c r="BWS81" s="348"/>
      <c r="BWT81" s="348"/>
      <c r="BWU81" s="348"/>
      <c r="BWV81" s="348"/>
      <c r="BWW81" s="348"/>
      <c r="BWX81" s="348"/>
      <c r="BWY81" s="348"/>
      <c r="BWZ81" s="348"/>
      <c r="BXA81" s="348"/>
      <c r="BXB81" s="348"/>
      <c r="BXC81" s="348"/>
      <c r="BXD81" s="348"/>
      <c r="BXE81" s="348"/>
      <c r="BXF81" s="348"/>
      <c r="BXG81" s="348"/>
      <c r="BXH81" s="348"/>
      <c r="BXI81" s="348"/>
      <c r="BXJ81" s="348"/>
      <c r="BXK81" s="348"/>
      <c r="BXL81" s="348"/>
      <c r="BXM81" s="348"/>
      <c r="BXN81" s="348"/>
      <c r="BXO81" s="348"/>
      <c r="BXP81" s="348"/>
      <c r="BXQ81" s="348"/>
      <c r="BXR81" s="348"/>
      <c r="BXS81" s="348"/>
      <c r="BXT81" s="348"/>
      <c r="BXU81" s="348"/>
      <c r="BXV81" s="348"/>
      <c r="BXW81" s="348"/>
      <c r="BXX81" s="348"/>
      <c r="BXY81" s="348"/>
      <c r="BXZ81" s="348"/>
      <c r="BYA81" s="348"/>
      <c r="BYB81" s="348"/>
      <c r="BYC81" s="348"/>
      <c r="BYD81" s="348"/>
      <c r="BYE81" s="348"/>
      <c r="BYF81" s="348"/>
      <c r="BYG81" s="348"/>
      <c r="BYH81" s="348"/>
      <c r="BYI81" s="348"/>
      <c r="BYJ81" s="348"/>
      <c r="BYK81" s="348"/>
      <c r="BYL81" s="348"/>
      <c r="BYM81" s="348"/>
      <c r="BYN81" s="348"/>
      <c r="BYO81" s="348"/>
      <c r="BYP81" s="348"/>
      <c r="BYQ81" s="348"/>
      <c r="BYR81" s="348"/>
      <c r="BYS81" s="348"/>
      <c r="BYT81" s="348"/>
      <c r="BYU81" s="348"/>
      <c r="BYV81" s="348"/>
      <c r="BYW81" s="348"/>
      <c r="BYX81" s="348"/>
      <c r="BYY81" s="348"/>
      <c r="BYZ81" s="348"/>
      <c r="BZA81" s="348"/>
      <c r="BZB81" s="348"/>
      <c r="BZC81" s="348"/>
      <c r="BZD81" s="348"/>
      <c r="BZE81" s="348"/>
      <c r="BZF81" s="348"/>
      <c r="BZG81" s="348"/>
      <c r="BZH81" s="348"/>
      <c r="BZI81" s="348"/>
      <c r="BZJ81" s="348"/>
      <c r="BZK81" s="348"/>
      <c r="BZL81" s="348"/>
      <c r="BZM81" s="348"/>
      <c r="BZN81" s="348"/>
      <c r="BZO81" s="348"/>
      <c r="BZP81" s="348"/>
      <c r="BZQ81" s="348"/>
      <c r="BZR81" s="348"/>
      <c r="BZS81" s="348"/>
      <c r="BZT81" s="348"/>
      <c r="BZU81" s="348"/>
      <c r="BZV81" s="348"/>
      <c r="BZW81" s="348"/>
      <c r="BZX81" s="348"/>
      <c r="BZY81" s="348"/>
      <c r="BZZ81" s="348"/>
      <c r="CAA81" s="348"/>
      <c r="CAB81" s="348"/>
      <c r="CAC81" s="348"/>
      <c r="CAD81" s="348"/>
      <c r="CAE81" s="348"/>
      <c r="CAF81" s="348"/>
      <c r="CAG81" s="348"/>
      <c r="CAH81" s="348"/>
      <c r="CAI81" s="348"/>
      <c r="CAJ81" s="348"/>
      <c r="CAK81" s="348"/>
      <c r="CAL81" s="348"/>
      <c r="CAM81" s="348"/>
      <c r="CAN81" s="348"/>
      <c r="CAO81" s="348"/>
      <c r="CAP81" s="348"/>
      <c r="CAQ81" s="348"/>
      <c r="CAR81" s="348"/>
      <c r="CAS81" s="348"/>
      <c r="CAT81" s="348"/>
      <c r="CAU81" s="348"/>
      <c r="CAV81" s="348"/>
      <c r="CAW81" s="348"/>
      <c r="CAX81" s="348"/>
      <c r="CAY81" s="348"/>
      <c r="CAZ81" s="348"/>
      <c r="CBA81" s="348"/>
      <c r="CBB81" s="348"/>
      <c r="CBC81" s="348"/>
      <c r="CBD81" s="348"/>
      <c r="CBE81" s="348"/>
      <c r="CBF81" s="348"/>
      <c r="CBG81" s="348"/>
      <c r="CBH81" s="348"/>
      <c r="CBI81" s="348"/>
      <c r="CBJ81" s="348"/>
      <c r="CBK81" s="348"/>
      <c r="CBL81" s="348"/>
      <c r="CBM81" s="348"/>
      <c r="CBN81" s="348"/>
      <c r="CBO81" s="348"/>
      <c r="CBP81" s="348"/>
      <c r="CBQ81" s="348"/>
      <c r="CBR81" s="348"/>
      <c r="CBS81" s="348"/>
      <c r="CBT81" s="348"/>
      <c r="CBU81" s="348"/>
      <c r="CBV81" s="348"/>
      <c r="CBW81" s="348"/>
      <c r="CBX81" s="348"/>
      <c r="CBY81" s="348"/>
      <c r="CBZ81" s="348"/>
      <c r="CCA81" s="348"/>
      <c r="CCB81" s="348"/>
      <c r="CCC81" s="348"/>
      <c r="CCD81" s="348"/>
      <c r="CCE81" s="348"/>
      <c r="CCF81" s="348"/>
      <c r="CCG81" s="348"/>
      <c r="CCH81" s="348"/>
      <c r="CCI81" s="348"/>
      <c r="CCJ81" s="348"/>
      <c r="CCK81" s="348"/>
      <c r="CCL81" s="348"/>
      <c r="CCM81" s="348"/>
      <c r="CCN81" s="348"/>
      <c r="CCO81" s="348"/>
      <c r="CCP81" s="348"/>
      <c r="CCQ81" s="348"/>
      <c r="CCR81" s="348"/>
      <c r="CCS81" s="348"/>
      <c r="CCT81" s="348"/>
      <c r="CCU81" s="348"/>
      <c r="CCV81" s="348"/>
      <c r="CCW81" s="348"/>
      <c r="CCX81" s="348"/>
      <c r="CCY81" s="348"/>
      <c r="CCZ81" s="348"/>
      <c r="CDA81" s="348"/>
      <c r="CDB81" s="348"/>
      <c r="CDC81" s="348"/>
      <c r="CDD81" s="348"/>
      <c r="CDE81" s="348"/>
      <c r="CDF81" s="348"/>
      <c r="CDG81" s="348"/>
      <c r="CDH81" s="348"/>
      <c r="CDI81" s="348"/>
      <c r="CDJ81" s="348"/>
      <c r="CDK81" s="348"/>
      <c r="CDL81" s="348"/>
      <c r="CDM81" s="348"/>
      <c r="CDN81" s="348"/>
      <c r="CDO81" s="348"/>
      <c r="CDP81" s="348"/>
      <c r="CDQ81" s="348"/>
      <c r="CDR81" s="348"/>
      <c r="CDS81" s="348"/>
      <c r="CDT81" s="348"/>
      <c r="CDU81" s="348"/>
      <c r="CDV81" s="348"/>
      <c r="CDW81" s="348"/>
      <c r="CDX81" s="348"/>
      <c r="CDY81" s="348"/>
      <c r="CDZ81" s="348"/>
      <c r="CEA81" s="348"/>
      <c r="CEB81" s="348"/>
      <c r="CEC81" s="348"/>
      <c r="CED81" s="348"/>
      <c r="CEE81" s="348"/>
      <c r="CEF81" s="348"/>
      <c r="CEG81" s="348"/>
      <c r="CEH81" s="348"/>
      <c r="CEI81" s="348"/>
      <c r="CEJ81" s="348"/>
      <c r="CEK81" s="348"/>
      <c r="CEL81" s="348"/>
      <c r="CEM81" s="348"/>
      <c r="CEN81" s="348"/>
      <c r="CEO81" s="348"/>
      <c r="CEP81" s="348"/>
      <c r="CEQ81" s="348"/>
      <c r="CER81" s="348"/>
      <c r="CES81" s="348"/>
      <c r="CET81" s="348"/>
      <c r="CEU81" s="348"/>
      <c r="CEV81" s="348"/>
      <c r="CEW81" s="348"/>
      <c r="CEX81" s="348"/>
      <c r="CEY81" s="348"/>
      <c r="CEZ81" s="348"/>
      <c r="CFA81" s="348"/>
      <c r="CFB81" s="348"/>
      <c r="CFC81" s="348"/>
      <c r="CFD81" s="348"/>
      <c r="CFE81" s="348"/>
      <c r="CFF81" s="348"/>
      <c r="CFG81" s="348"/>
      <c r="CFH81" s="348"/>
      <c r="CFI81" s="348"/>
      <c r="CFJ81" s="348"/>
      <c r="CFK81" s="348"/>
      <c r="CFL81" s="348"/>
      <c r="CFM81" s="348"/>
      <c r="CFN81" s="348"/>
      <c r="CFO81" s="348"/>
      <c r="CFP81" s="348"/>
      <c r="CFQ81" s="348"/>
      <c r="CFR81" s="348"/>
      <c r="CFS81" s="348"/>
      <c r="CFT81" s="348"/>
      <c r="CFU81" s="348"/>
      <c r="CFV81" s="348"/>
      <c r="CFW81" s="348"/>
      <c r="CFX81" s="348"/>
      <c r="CFY81" s="348"/>
      <c r="CFZ81" s="348"/>
      <c r="CGA81" s="348"/>
      <c r="CGB81" s="348"/>
      <c r="CGC81" s="348"/>
      <c r="CGD81" s="348"/>
      <c r="CGE81" s="348"/>
      <c r="CGF81" s="348"/>
      <c r="CGG81" s="348"/>
      <c r="CGH81" s="348"/>
      <c r="CGI81" s="348"/>
      <c r="CGJ81" s="348"/>
      <c r="CGK81" s="348"/>
      <c r="CGL81" s="348"/>
      <c r="CGM81" s="348"/>
      <c r="CGN81" s="348"/>
      <c r="CGO81" s="348"/>
      <c r="CGP81" s="348"/>
      <c r="CGQ81" s="348"/>
      <c r="CGR81" s="348"/>
      <c r="CGS81" s="348"/>
      <c r="CGT81" s="348"/>
      <c r="CGU81" s="348"/>
      <c r="CGV81" s="348"/>
      <c r="CGW81" s="348"/>
      <c r="CGX81" s="348"/>
      <c r="CGY81" s="348"/>
      <c r="CGZ81" s="348"/>
      <c r="CHA81" s="348"/>
      <c r="CHB81" s="348"/>
      <c r="CHC81" s="348"/>
      <c r="CHD81" s="348"/>
      <c r="CHE81" s="348"/>
      <c r="CHF81" s="348"/>
      <c r="CHG81" s="348"/>
      <c r="CHH81" s="348"/>
      <c r="CHI81" s="348"/>
      <c r="CHJ81" s="348"/>
      <c r="CHK81" s="348"/>
      <c r="CHL81" s="348"/>
      <c r="CHM81" s="348"/>
      <c r="CHN81" s="348"/>
      <c r="CHO81" s="348"/>
      <c r="CHP81" s="348"/>
      <c r="CHQ81" s="348"/>
      <c r="CHR81" s="348"/>
      <c r="CHS81" s="348"/>
      <c r="CHT81" s="348"/>
      <c r="CHU81" s="348"/>
      <c r="CHV81" s="348"/>
      <c r="CHW81" s="348"/>
      <c r="CHX81" s="348"/>
      <c r="CHY81" s="348"/>
      <c r="CHZ81" s="348"/>
      <c r="CIA81" s="348"/>
      <c r="CIB81" s="348"/>
      <c r="CIC81" s="348"/>
      <c r="CID81" s="348"/>
      <c r="CIE81" s="348"/>
      <c r="CIF81" s="348"/>
      <c r="CIG81" s="348"/>
      <c r="CIH81" s="348"/>
      <c r="CII81" s="348"/>
      <c r="CIJ81" s="348"/>
      <c r="CIK81" s="348"/>
      <c r="CIL81" s="348"/>
      <c r="CIM81" s="348"/>
      <c r="CIN81" s="348"/>
      <c r="CIO81" s="348"/>
      <c r="CIP81" s="348"/>
      <c r="CIQ81" s="348"/>
      <c r="CIR81" s="348"/>
      <c r="CIS81" s="348"/>
      <c r="CIT81" s="348"/>
      <c r="CIU81" s="348"/>
      <c r="CIV81" s="348"/>
      <c r="CIW81" s="348"/>
      <c r="CIX81" s="348"/>
      <c r="CIY81" s="348"/>
      <c r="CIZ81" s="348"/>
      <c r="CJA81" s="348"/>
      <c r="CJB81" s="348"/>
      <c r="CJC81" s="348"/>
      <c r="CJD81" s="348"/>
      <c r="CJE81" s="348"/>
      <c r="CJF81" s="348"/>
      <c r="CJG81" s="348"/>
      <c r="CJH81" s="348"/>
      <c r="CJI81" s="348"/>
      <c r="CJJ81" s="348"/>
      <c r="CJK81" s="348"/>
      <c r="CJL81" s="348"/>
      <c r="CJM81" s="348"/>
      <c r="CJN81" s="348"/>
      <c r="CJO81" s="348"/>
      <c r="CJP81" s="348"/>
      <c r="CJQ81" s="348"/>
      <c r="CJR81" s="348"/>
      <c r="CJS81" s="348"/>
      <c r="CJT81" s="348"/>
      <c r="CJU81" s="348"/>
      <c r="CJV81" s="348"/>
      <c r="CJW81" s="348"/>
      <c r="CJX81" s="348"/>
      <c r="CJY81" s="348"/>
      <c r="CJZ81" s="348"/>
      <c r="CKA81" s="348"/>
      <c r="CKB81" s="348"/>
      <c r="CKC81" s="348"/>
      <c r="CKD81" s="348"/>
      <c r="CKE81" s="348"/>
      <c r="CKF81" s="348"/>
      <c r="CKG81" s="348"/>
      <c r="CKH81" s="348"/>
      <c r="CKI81" s="348"/>
      <c r="CKJ81" s="348"/>
      <c r="CKK81" s="348"/>
      <c r="CKL81" s="348"/>
      <c r="CKM81" s="348"/>
      <c r="CKN81" s="348"/>
      <c r="CKO81" s="348"/>
      <c r="CKP81" s="348"/>
      <c r="CKQ81" s="348"/>
      <c r="CKR81" s="348"/>
      <c r="CKS81" s="348"/>
      <c r="CKT81" s="348"/>
      <c r="CKU81" s="348"/>
      <c r="CKV81" s="348"/>
      <c r="CKW81" s="348"/>
      <c r="CKX81" s="348"/>
      <c r="CKY81" s="348"/>
      <c r="CKZ81" s="348"/>
      <c r="CLA81" s="348"/>
      <c r="CLB81" s="348"/>
      <c r="CLC81" s="348"/>
      <c r="CLD81" s="348"/>
      <c r="CLE81" s="348"/>
      <c r="CLF81" s="348"/>
      <c r="CLG81" s="348"/>
      <c r="CLH81" s="348"/>
      <c r="CLI81" s="348"/>
      <c r="CLJ81" s="348"/>
      <c r="CLK81" s="348"/>
      <c r="CLL81" s="348"/>
      <c r="CLM81" s="348"/>
      <c r="CLN81" s="348"/>
      <c r="CLO81" s="348"/>
      <c r="CLP81" s="348"/>
      <c r="CLQ81" s="348"/>
      <c r="CLR81" s="348"/>
      <c r="CLS81" s="348"/>
      <c r="CLT81" s="348"/>
      <c r="CLU81" s="348"/>
      <c r="CLV81" s="348"/>
      <c r="CLW81" s="348"/>
      <c r="CLX81" s="348"/>
      <c r="CLY81" s="348"/>
      <c r="CLZ81" s="348"/>
      <c r="CMA81" s="348"/>
      <c r="CMB81" s="348"/>
      <c r="CMC81" s="348"/>
      <c r="CMD81" s="348"/>
      <c r="CME81" s="348"/>
      <c r="CMF81" s="348"/>
      <c r="CMG81" s="348"/>
      <c r="CMH81" s="348"/>
      <c r="CMI81" s="348"/>
      <c r="CMJ81" s="348"/>
      <c r="CMK81" s="348"/>
      <c r="CML81" s="348"/>
      <c r="CMM81" s="348"/>
      <c r="CMN81" s="348"/>
      <c r="CMO81" s="348"/>
      <c r="CMP81" s="348"/>
      <c r="CMQ81" s="348"/>
      <c r="CMR81" s="348"/>
      <c r="CMS81" s="348"/>
      <c r="CMT81" s="348"/>
      <c r="CMU81" s="348"/>
      <c r="CMV81" s="348"/>
      <c r="CMW81" s="348"/>
      <c r="CMX81" s="348"/>
      <c r="CMY81" s="348"/>
      <c r="CMZ81" s="348"/>
      <c r="CNA81" s="348"/>
      <c r="CNB81" s="348"/>
      <c r="CNC81" s="348"/>
      <c r="CND81" s="348"/>
      <c r="CNE81" s="348"/>
      <c r="CNF81" s="348"/>
      <c r="CNG81" s="348"/>
      <c r="CNH81" s="348"/>
      <c r="CNI81" s="348"/>
      <c r="CNJ81" s="348"/>
      <c r="CNK81" s="348"/>
      <c r="CNL81" s="348"/>
      <c r="CNM81" s="348"/>
      <c r="CNN81" s="348"/>
      <c r="CNO81" s="348"/>
      <c r="CNP81" s="348"/>
      <c r="CNQ81" s="348"/>
      <c r="CNR81" s="348"/>
      <c r="CNS81" s="348"/>
      <c r="CNT81" s="348"/>
      <c r="CNU81" s="348"/>
      <c r="CNV81" s="348"/>
      <c r="CNW81" s="348"/>
      <c r="CNX81" s="348"/>
      <c r="CNY81" s="348"/>
      <c r="CNZ81" s="348"/>
      <c r="COA81" s="348"/>
      <c r="COB81" s="348"/>
      <c r="COC81" s="348"/>
      <c r="COD81" s="348"/>
      <c r="COE81" s="348"/>
      <c r="COF81" s="348"/>
      <c r="COG81" s="348"/>
      <c r="COH81" s="348"/>
      <c r="COI81" s="348"/>
      <c r="COJ81" s="348"/>
      <c r="COK81" s="348"/>
      <c r="COL81" s="348"/>
      <c r="COM81" s="348"/>
      <c r="CON81" s="348"/>
      <c r="COO81" s="348"/>
      <c r="COP81" s="348"/>
      <c r="COQ81" s="348"/>
      <c r="COR81" s="348"/>
      <c r="COS81" s="348"/>
      <c r="COT81" s="348"/>
      <c r="COU81" s="348"/>
      <c r="COV81" s="348"/>
      <c r="COW81" s="348"/>
      <c r="COX81" s="348"/>
      <c r="COY81" s="348"/>
      <c r="COZ81" s="348"/>
      <c r="CPA81" s="348"/>
      <c r="CPB81" s="348"/>
      <c r="CPC81" s="348"/>
      <c r="CPD81" s="348"/>
      <c r="CPE81" s="348"/>
      <c r="CPF81" s="348"/>
      <c r="CPG81" s="348"/>
      <c r="CPH81" s="348"/>
      <c r="CPI81" s="348"/>
      <c r="CPJ81" s="348"/>
      <c r="CPK81" s="348"/>
      <c r="CPL81" s="348"/>
      <c r="CPM81" s="348"/>
      <c r="CPN81" s="348"/>
      <c r="CPO81" s="348"/>
      <c r="CPP81" s="348"/>
      <c r="CPQ81" s="348"/>
      <c r="CPR81" s="348"/>
      <c r="CPS81" s="348"/>
      <c r="CPT81" s="348"/>
      <c r="CPU81" s="348"/>
      <c r="CPV81" s="348"/>
      <c r="CPW81" s="348"/>
      <c r="CPX81" s="348"/>
      <c r="CPY81" s="348"/>
      <c r="CPZ81" s="348"/>
      <c r="CQA81" s="348"/>
      <c r="CQB81" s="348"/>
      <c r="CQC81" s="348"/>
      <c r="CQD81" s="348"/>
      <c r="CQE81" s="348"/>
      <c r="CQF81" s="348"/>
      <c r="CQG81" s="348"/>
      <c r="CQH81" s="348"/>
      <c r="CQI81" s="348"/>
      <c r="CQJ81" s="348"/>
      <c r="CQK81" s="348"/>
      <c r="CQL81" s="348"/>
      <c r="CQM81" s="348"/>
      <c r="CQN81" s="348"/>
      <c r="CQO81" s="348"/>
      <c r="CQP81" s="348"/>
      <c r="CQQ81" s="348"/>
      <c r="CQR81" s="348"/>
      <c r="CQS81" s="348"/>
      <c r="CQT81" s="348"/>
      <c r="CQU81" s="348"/>
      <c r="CQV81" s="348"/>
      <c r="CQW81" s="348"/>
      <c r="CQX81" s="348"/>
      <c r="CQY81" s="348"/>
      <c r="CQZ81" s="348"/>
      <c r="CRA81" s="348"/>
      <c r="CRB81" s="348"/>
      <c r="CRC81" s="348"/>
      <c r="CRD81" s="348"/>
      <c r="CRE81" s="348"/>
      <c r="CRF81" s="348"/>
      <c r="CRG81" s="348"/>
      <c r="CRH81" s="348"/>
      <c r="CRI81" s="348"/>
      <c r="CRJ81" s="348"/>
      <c r="CRK81" s="348"/>
      <c r="CRL81" s="348"/>
      <c r="CRM81" s="348"/>
      <c r="CRN81" s="348"/>
      <c r="CRO81" s="348"/>
      <c r="CRP81" s="348"/>
      <c r="CRQ81" s="348"/>
      <c r="CRR81" s="348"/>
      <c r="CRS81" s="348"/>
      <c r="CRT81" s="348"/>
      <c r="CRU81" s="348"/>
      <c r="CRV81" s="348"/>
      <c r="CRW81" s="348"/>
      <c r="CRX81" s="348"/>
      <c r="CRY81" s="348"/>
      <c r="CRZ81" s="348"/>
      <c r="CSA81" s="348"/>
      <c r="CSB81" s="348"/>
      <c r="CSC81" s="348"/>
      <c r="CSD81" s="348"/>
      <c r="CSE81" s="348"/>
      <c r="CSF81" s="348"/>
      <c r="CSG81" s="348"/>
      <c r="CSH81" s="348"/>
      <c r="CSI81" s="348"/>
      <c r="CSJ81" s="348"/>
      <c r="CSK81" s="348"/>
      <c r="CSL81" s="348"/>
      <c r="CSM81" s="348"/>
      <c r="CSN81" s="348"/>
      <c r="CSO81" s="348"/>
      <c r="CSP81" s="348"/>
      <c r="CSQ81" s="348"/>
      <c r="CSR81" s="348"/>
      <c r="CSS81" s="348"/>
      <c r="CST81" s="348"/>
      <c r="CSU81" s="348"/>
      <c r="CSV81" s="348"/>
      <c r="CSW81" s="348"/>
      <c r="CSX81" s="348"/>
      <c r="CSY81" s="348"/>
      <c r="CSZ81" s="348"/>
      <c r="CTA81" s="348"/>
      <c r="CTB81" s="348"/>
      <c r="CTC81" s="348"/>
      <c r="CTD81" s="348"/>
      <c r="CTE81" s="348"/>
      <c r="CTF81" s="348"/>
      <c r="CTG81" s="348"/>
      <c r="CTH81" s="348"/>
      <c r="CTI81" s="348"/>
      <c r="CTJ81" s="348"/>
      <c r="CTK81" s="348"/>
      <c r="CTL81" s="348"/>
      <c r="CTM81" s="348"/>
      <c r="CTN81" s="348"/>
      <c r="CTO81" s="348"/>
      <c r="CTP81" s="348"/>
      <c r="CTQ81" s="348"/>
      <c r="CTR81" s="348"/>
      <c r="CTS81" s="348"/>
      <c r="CTT81" s="348"/>
      <c r="CTU81" s="348"/>
      <c r="CTV81" s="348"/>
      <c r="CTW81" s="348"/>
      <c r="CTX81" s="348"/>
      <c r="CTY81" s="348"/>
      <c r="CTZ81" s="348"/>
      <c r="CUA81" s="348"/>
      <c r="CUB81" s="348"/>
      <c r="CUC81" s="348"/>
      <c r="CUD81" s="348"/>
      <c r="CUE81" s="348"/>
      <c r="CUF81" s="348"/>
      <c r="CUG81" s="348"/>
      <c r="CUH81" s="348"/>
      <c r="CUI81" s="348"/>
      <c r="CUJ81" s="348"/>
      <c r="CUK81" s="348"/>
      <c r="CUL81" s="348"/>
      <c r="CUM81" s="348"/>
      <c r="CUN81" s="348"/>
      <c r="CUO81" s="348"/>
      <c r="CUP81" s="348"/>
      <c r="CUQ81" s="348"/>
      <c r="CUR81" s="348"/>
      <c r="CUS81" s="348"/>
      <c r="CUT81" s="348"/>
      <c r="CUU81" s="348"/>
      <c r="CUV81" s="348"/>
      <c r="CUW81" s="348"/>
      <c r="CUX81" s="348"/>
      <c r="CUY81" s="348"/>
      <c r="CUZ81" s="348"/>
      <c r="CVA81" s="348"/>
      <c r="CVB81" s="348"/>
      <c r="CVC81" s="348"/>
      <c r="CVD81" s="348"/>
      <c r="CVE81" s="348"/>
      <c r="CVF81" s="348"/>
      <c r="CVG81" s="348"/>
      <c r="CVH81" s="348"/>
      <c r="CVI81" s="348"/>
      <c r="CVJ81" s="348"/>
      <c r="CVK81" s="348"/>
      <c r="CVL81" s="348"/>
      <c r="CVM81" s="348"/>
      <c r="CVN81" s="348"/>
      <c r="CVO81" s="348"/>
      <c r="CVP81" s="348"/>
      <c r="CVQ81" s="348"/>
      <c r="CVR81" s="348"/>
      <c r="CVS81" s="348"/>
      <c r="CVT81" s="348"/>
      <c r="CVU81" s="348"/>
      <c r="CVV81" s="348"/>
      <c r="CVW81" s="348"/>
      <c r="CVX81" s="348"/>
      <c r="CVY81" s="348"/>
      <c r="CVZ81" s="348"/>
      <c r="CWA81" s="348"/>
      <c r="CWB81" s="348"/>
      <c r="CWC81" s="348"/>
      <c r="CWD81" s="348"/>
      <c r="CWE81" s="348"/>
      <c r="CWF81" s="348"/>
      <c r="CWG81" s="348"/>
      <c r="CWH81" s="348"/>
      <c r="CWI81" s="348"/>
      <c r="CWJ81" s="348"/>
      <c r="CWK81" s="348"/>
      <c r="CWL81" s="348"/>
      <c r="CWM81" s="348"/>
      <c r="CWN81" s="348"/>
      <c r="CWO81" s="348"/>
      <c r="CWP81" s="348"/>
      <c r="CWQ81" s="348"/>
      <c r="CWR81" s="348"/>
      <c r="CWS81" s="348"/>
      <c r="CWT81" s="348"/>
      <c r="CWU81" s="348"/>
      <c r="CWV81" s="348"/>
      <c r="CWW81" s="348"/>
      <c r="CWX81" s="348"/>
      <c r="CWY81" s="348"/>
      <c r="CWZ81" s="348"/>
      <c r="CXA81" s="348"/>
      <c r="CXB81" s="348"/>
      <c r="CXC81" s="348"/>
      <c r="CXD81" s="348"/>
      <c r="CXE81" s="348"/>
      <c r="CXF81" s="348"/>
      <c r="CXG81" s="348"/>
      <c r="CXH81" s="348"/>
      <c r="CXI81" s="348"/>
      <c r="CXJ81" s="348"/>
      <c r="CXK81" s="348"/>
      <c r="CXL81" s="348"/>
      <c r="CXM81" s="348"/>
      <c r="CXN81" s="348"/>
      <c r="CXO81" s="348"/>
      <c r="CXP81" s="348"/>
      <c r="CXQ81" s="348"/>
      <c r="CXR81" s="348"/>
      <c r="CXS81" s="348"/>
      <c r="CXT81" s="348"/>
      <c r="CXU81" s="348"/>
      <c r="CXV81" s="348"/>
      <c r="CXW81" s="348"/>
      <c r="CXX81" s="348"/>
      <c r="CXY81" s="348"/>
      <c r="CXZ81" s="348"/>
      <c r="CYA81" s="348"/>
      <c r="CYB81" s="348"/>
      <c r="CYC81" s="348"/>
      <c r="CYD81" s="348"/>
      <c r="CYE81" s="348"/>
      <c r="CYF81" s="348"/>
      <c r="CYG81" s="348"/>
      <c r="CYH81" s="348"/>
      <c r="CYI81" s="348"/>
      <c r="CYJ81" s="348"/>
      <c r="CYK81" s="348"/>
      <c r="CYL81" s="348"/>
      <c r="CYM81" s="348"/>
      <c r="CYN81" s="348"/>
      <c r="CYO81" s="348"/>
      <c r="CYP81" s="348"/>
      <c r="CYQ81" s="348"/>
      <c r="CYR81" s="348"/>
      <c r="CYS81" s="348"/>
      <c r="CYT81" s="348"/>
      <c r="CYU81" s="348"/>
      <c r="CYV81" s="348"/>
      <c r="CYW81" s="348"/>
      <c r="CYX81" s="348"/>
      <c r="CYY81" s="348"/>
      <c r="CYZ81" s="348"/>
      <c r="CZA81" s="348"/>
      <c r="CZB81" s="348"/>
      <c r="CZC81" s="348"/>
      <c r="CZD81" s="348"/>
      <c r="CZE81" s="348"/>
      <c r="CZF81" s="348"/>
      <c r="CZG81" s="348"/>
      <c r="CZH81" s="348"/>
      <c r="CZI81" s="348"/>
      <c r="CZJ81" s="348"/>
      <c r="CZK81" s="348"/>
      <c r="CZL81" s="348"/>
      <c r="CZM81" s="348"/>
      <c r="CZN81" s="348"/>
      <c r="CZO81" s="348"/>
      <c r="CZP81" s="348"/>
      <c r="CZQ81" s="348"/>
      <c r="CZR81" s="348"/>
      <c r="CZS81" s="348"/>
      <c r="CZT81" s="348"/>
      <c r="CZU81" s="348"/>
      <c r="CZV81" s="348"/>
      <c r="CZW81" s="348"/>
      <c r="CZX81" s="348"/>
      <c r="CZY81" s="348"/>
      <c r="CZZ81" s="348"/>
      <c r="DAA81" s="348"/>
      <c r="DAB81" s="348"/>
      <c r="DAC81" s="348"/>
      <c r="DAD81" s="348"/>
      <c r="DAE81" s="348"/>
      <c r="DAF81" s="348"/>
      <c r="DAG81" s="348"/>
      <c r="DAH81" s="348"/>
      <c r="DAI81" s="348"/>
      <c r="DAJ81" s="348"/>
      <c r="DAK81" s="348"/>
      <c r="DAL81" s="348"/>
      <c r="DAM81" s="348"/>
      <c r="DAN81" s="348"/>
      <c r="DAO81" s="348"/>
      <c r="DAP81" s="348"/>
      <c r="DAQ81" s="348"/>
      <c r="DAR81" s="348"/>
      <c r="DAS81" s="348"/>
      <c r="DAT81" s="348"/>
      <c r="DAU81" s="348"/>
      <c r="DAV81" s="348"/>
      <c r="DAW81" s="348"/>
      <c r="DAX81" s="348"/>
      <c r="DAY81" s="348"/>
      <c r="DAZ81" s="348"/>
      <c r="DBA81" s="348"/>
      <c r="DBB81" s="348"/>
      <c r="DBC81" s="348"/>
      <c r="DBD81" s="348"/>
      <c r="DBE81" s="348"/>
      <c r="DBF81" s="348"/>
      <c r="DBG81" s="348"/>
      <c r="DBH81" s="348"/>
      <c r="DBI81" s="348"/>
      <c r="DBJ81" s="348"/>
      <c r="DBK81" s="348"/>
      <c r="DBL81" s="348"/>
      <c r="DBM81" s="348"/>
      <c r="DBN81" s="348"/>
      <c r="DBO81" s="348"/>
      <c r="DBP81" s="348"/>
      <c r="DBQ81" s="348"/>
      <c r="DBR81" s="348"/>
      <c r="DBS81" s="348"/>
      <c r="DBT81" s="348"/>
      <c r="DBU81" s="348"/>
      <c r="DBV81" s="348"/>
      <c r="DBW81" s="348"/>
      <c r="DBX81" s="348"/>
      <c r="DBY81" s="348"/>
      <c r="DBZ81" s="348"/>
      <c r="DCA81" s="348"/>
      <c r="DCB81" s="348"/>
      <c r="DCC81" s="348"/>
      <c r="DCD81" s="348"/>
      <c r="DCE81" s="348"/>
      <c r="DCF81" s="348"/>
      <c r="DCG81" s="348"/>
      <c r="DCH81" s="348"/>
      <c r="DCI81" s="348"/>
      <c r="DCJ81" s="348"/>
      <c r="DCK81" s="348"/>
      <c r="DCL81" s="348"/>
      <c r="DCM81" s="348"/>
      <c r="DCN81" s="348"/>
      <c r="DCO81" s="348"/>
      <c r="DCP81" s="348"/>
      <c r="DCQ81" s="348"/>
      <c r="DCR81" s="348"/>
      <c r="DCS81" s="348"/>
      <c r="DCT81" s="348"/>
      <c r="DCU81" s="348"/>
      <c r="DCV81" s="348"/>
      <c r="DCW81" s="348"/>
      <c r="DCX81" s="348"/>
      <c r="DCY81" s="348"/>
      <c r="DCZ81" s="348"/>
      <c r="DDA81" s="348"/>
      <c r="DDB81" s="348"/>
      <c r="DDC81" s="348"/>
      <c r="DDD81" s="348"/>
      <c r="DDE81" s="348"/>
      <c r="DDF81" s="348"/>
      <c r="DDG81" s="348"/>
      <c r="DDH81" s="348"/>
      <c r="DDI81" s="348"/>
      <c r="DDJ81" s="348"/>
      <c r="DDK81" s="348"/>
      <c r="DDL81" s="348"/>
      <c r="DDM81" s="348"/>
      <c r="DDN81" s="348"/>
      <c r="DDO81" s="348"/>
      <c r="DDP81" s="348"/>
      <c r="DDQ81" s="348"/>
      <c r="DDR81" s="348"/>
      <c r="DDS81" s="348"/>
      <c r="DDT81" s="348"/>
      <c r="DDU81" s="348"/>
      <c r="DDV81" s="348"/>
      <c r="DDW81" s="348"/>
      <c r="DDX81" s="348"/>
      <c r="DDY81" s="348"/>
      <c r="DDZ81" s="348"/>
      <c r="DEA81" s="348"/>
      <c r="DEB81" s="348"/>
      <c r="DEC81" s="348"/>
      <c r="DED81" s="348"/>
      <c r="DEE81" s="348"/>
      <c r="DEF81" s="348"/>
      <c r="DEG81" s="348"/>
      <c r="DEH81" s="348"/>
      <c r="DEI81" s="348"/>
      <c r="DEJ81" s="348"/>
      <c r="DEK81" s="348"/>
      <c r="DEL81" s="348"/>
      <c r="DEM81" s="348"/>
      <c r="DEN81" s="348"/>
      <c r="DEO81" s="348"/>
      <c r="DEP81" s="348"/>
      <c r="DEQ81" s="348"/>
      <c r="DER81" s="348"/>
      <c r="DES81" s="348"/>
      <c r="DET81" s="348"/>
      <c r="DEU81" s="348"/>
      <c r="DEV81" s="348"/>
      <c r="DEW81" s="348"/>
      <c r="DEX81" s="348"/>
      <c r="DEY81" s="348"/>
      <c r="DEZ81" s="348"/>
      <c r="DFA81" s="348"/>
      <c r="DFB81" s="348"/>
      <c r="DFC81" s="348"/>
      <c r="DFD81" s="348"/>
      <c r="DFE81" s="348"/>
      <c r="DFF81" s="348"/>
      <c r="DFG81" s="348"/>
      <c r="DFH81" s="348"/>
      <c r="DFI81" s="348"/>
      <c r="DFJ81" s="348"/>
      <c r="DFK81" s="348"/>
      <c r="DFL81" s="348"/>
      <c r="DFM81" s="348"/>
      <c r="DFN81" s="348"/>
      <c r="DFO81" s="348"/>
      <c r="DFP81" s="348"/>
      <c r="DFQ81" s="348"/>
      <c r="DFR81" s="348"/>
      <c r="DFS81" s="348"/>
      <c r="DFT81" s="348"/>
      <c r="DFU81" s="348"/>
      <c r="DFV81" s="348"/>
      <c r="DFW81" s="348"/>
      <c r="DFX81" s="348"/>
      <c r="DFY81" s="348"/>
      <c r="DFZ81" s="348"/>
      <c r="DGA81" s="348"/>
      <c r="DGB81" s="348"/>
      <c r="DGC81" s="348"/>
      <c r="DGD81" s="348"/>
      <c r="DGE81" s="348"/>
      <c r="DGF81" s="348"/>
      <c r="DGG81" s="348"/>
      <c r="DGH81" s="348"/>
      <c r="DGI81" s="348"/>
      <c r="DGJ81" s="348"/>
      <c r="DGK81" s="348"/>
      <c r="DGL81" s="348"/>
      <c r="DGM81" s="348"/>
      <c r="DGN81" s="348"/>
      <c r="DGO81" s="348"/>
      <c r="DGP81" s="348"/>
      <c r="DGQ81" s="348"/>
      <c r="DGR81" s="348"/>
      <c r="DGS81" s="348"/>
      <c r="DGT81" s="348"/>
      <c r="DGU81" s="348"/>
      <c r="DGV81" s="348"/>
      <c r="DGW81" s="348"/>
      <c r="DGX81" s="348"/>
      <c r="DGY81" s="348"/>
      <c r="DGZ81" s="348"/>
      <c r="DHA81" s="348"/>
      <c r="DHB81" s="348"/>
      <c r="DHC81" s="348"/>
      <c r="DHD81" s="348"/>
      <c r="DHE81" s="348"/>
      <c r="DHF81" s="348"/>
      <c r="DHG81" s="348"/>
      <c r="DHH81" s="348"/>
      <c r="DHI81" s="348"/>
      <c r="DHJ81" s="348"/>
      <c r="DHK81" s="348"/>
      <c r="DHL81" s="348"/>
      <c r="DHM81" s="348"/>
      <c r="DHN81" s="348"/>
      <c r="DHO81" s="348"/>
      <c r="DHP81" s="348"/>
      <c r="DHQ81" s="348"/>
      <c r="DHR81" s="348"/>
      <c r="DHS81" s="348"/>
      <c r="DHT81" s="348"/>
      <c r="DHU81" s="348"/>
      <c r="DHV81" s="348"/>
      <c r="DHW81" s="348"/>
      <c r="DHX81" s="348"/>
      <c r="DHY81" s="348"/>
      <c r="DHZ81" s="348"/>
      <c r="DIA81" s="348"/>
      <c r="DIB81" s="348"/>
      <c r="DIC81" s="348"/>
      <c r="DID81" s="348"/>
      <c r="DIE81" s="348"/>
      <c r="DIF81" s="348"/>
      <c r="DIG81" s="348"/>
      <c r="DIH81" s="348"/>
      <c r="DII81" s="348"/>
      <c r="DIJ81" s="348"/>
      <c r="DIK81" s="348"/>
      <c r="DIL81" s="348"/>
      <c r="DIM81" s="348"/>
      <c r="DIN81" s="348"/>
      <c r="DIO81" s="348"/>
      <c r="DIP81" s="348"/>
      <c r="DIQ81" s="348"/>
      <c r="DIR81" s="348"/>
      <c r="DIS81" s="348"/>
      <c r="DIT81" s="348"/>
      <c r="DIU81" s="348"/>
      <c r="DIV81" s="348"/>
      <c r="DIW81" s="348"/>
      <c r="DIX81" s="348"/>
      <c r="DIY81" s="348"/>
      <c r="DIZ81" s="348"/>
      <c r="DJA81" s="348"/>
      <c r="DJB81" s="348"/>
      <c r="DJC81" s="348"/>
      <c r="DJD81" s="348"/>
      <c r="DJE81" s="348"/>
      <c r="DJF81" s="348"/>
      <c r="DJG81" s="348"/>
      <c r="DJH81" s="348"/>
      <c r="DJI81" s="348"/>
      <c r="DJJ81" s="348"/>
      <c r="DJK81" s="348"/>
      <c r="DJL81" s="348"/>
      <c r="DJM81" s="348"/>
      <c r="DJN81" s="348"/>
      <c r="DJO81" s="348"/>
      <c r="DJP81" s="348"/>
      <c r="DJQ81" s="348"/>
      <c r="DJR81" s="348"/>
      <c r="DJS81" s="348"/>
      <c r="DJT81" s="348"/>
      <c r="DJU81" s="348"/>
      <c r="DJV81" s="348"/>
      <c r="DJW81" s="348"/>
      <c r="DJX81" s="348"/>
      <c r="DJY81" s="348"/>
      <c r="DJZ81" s="348"/>
      <c r="DKA81" s="348"/>
      <c r="DKB81" s="348"/>
      <c r="DKC81" s="348"/>
      <c r="DKD81" s="348"/>
      <c r="DKE81" s="348"/>
      <c r="DKF81" s="348"/>
      <c r="DKG81" s="348"/>
      <c r="DKH81" s="348"/>
      <c r="DKI81" s="348"/>
      <c r="DKJ81" s="348"/>
      <c r="DKK81" s="348"/>
      <c r="DKL81" s="348"/>
      <c r="DKM81" s="348"/>
      <c r="DKN81" s="348"/>
      <c r="DKO81" s="348"/>
      <c r="DKP81" s="348"/>
      <c r="DKQ81" s="348"/>
      <c r="DKR81" s="348"/>
      <c r="DKS81" s="348"/>
      <c r="DKT81" s="348"/>
      <c r="DKU81" s="348"/>
      <c r="DKV81" s="348"/>
      <c r="DKW81" s="348"/>
      <c r="DKX81" s="348"/>
      <c r="DKY81" s="348"/>
      <c r="DKZ81" s="348"/>
      <c r="DLA81" s="348"/>
      <c r="DLB81" s="348"/>
      <c r="DLC81" s="348"/>
      <c r="DLD81" s="348"/>
      <c r="DLE81" s="348"/>
      <c r="DLF81" s="348"/>
      <c r="DLG81" s="348"/>
      <c r="DLH81" s="348"/>
      <c r="DLI81" s="348"/>
      <c r="DLJ81" s="348"/>
      <c r="DLK81" s="348"/>
      <c r="DLL81" s="348"/>
      <c r="DLM81" s="348"/>
      <c r="DLN81" s="348"/>
      <c r="DLO81" s="348"/>
      <c r="DLP81" s="348"/>
      <c r="DLQ81" s="348"/>
      <c r="DLR81" s="348"/>
      <c r="DLS81" s="348"/>
      <c r="DLT81" s="348"/>
      <c r="DLU81" s="348"/>
      <c r="DLV81" s="348"/>
      <c r="DLW81" s="348"/>
      <c r="DLX81" s="348"/>
      <c r="DLY81" s="348"/>
      <c r="DLZ81" s="348"/>
      <c r="DMA81" s="348"/>
      <c r="DMB81" s="348"/>
      <c r="DMC81" s="348"/>
      <c r="DMD81" s="348"/>
      <c r="DME81" s="348"/>
      <c r="DMF81" s="348"/>
      <c r="DMG81" s="348"/>
      <c r="DMH81" s="348"/>
      <c r="DMI81" s="348"/>
      <c r="DMJ81" s="348"/>
      <c r="DMK81" s="348"/>
      <c r="DML81" s="348"/>
      <c r="DMM81" s="348"/>
      <c r="DMN81" s="348"/>
      <c r="DMO81" s="348"/>
      <c r="DMP81" s="348"/>
      <c r="DMQ81" s="348"/>
      <c r="DMR81" s="348"/>
      <c r="DMS81" s="348"/>
      <c r="DMT81" s="348"/>
      <c r="DMU81" s="348"/>
      <c r="DMV81" s="348"/>
      <c r="DMW81" s="348"/>
      <c r="DMX81" s="348"/>
      <c r="DMY81" s="348"/>
      <c r="DMZ81" s="348"/>
      <c r="DNA81" s="348"/>
      <c r="DNB81" s="348"/>
      <c r="DNC81" s="348"/>
      <c r="DND81" s="348"/>
      <c r="DNE81" s="348"/>
      <c r="DNF81" s="348"/>
      <c r="DNG81" s="348"/>
      <c r="DNH81" s="348"/>
      <c r="DNI81" s="348"/>
      <c r="DNJ81" s="348"/>
      <c r="DNK81" s="348"/>
      <c r="DNL81" s="348"/>
      <c r="DNM81" s="348"/>
      <c r="DNN81" s="348"/>
      <c r="DNO81" s="348"/>
      <c r="DNP81" s="348"/>
      <c r="DNQ81" s="348"/>
      <c r="DNR81" s="348"/>
      <c r="DNS81" s="348"/>
      <c r="DNT81" s="348"/>
      <c r="DNU81" s="348"/>
      <c r="DNV81" s="348"/>
      <c r="DNW81" s="348"/>
      <c r="DNX81" s="348"/>
      <c r="DNY81" s="348"/>
      <c r="DNZ81" s="348"/>
      <c r="DOA81" s="348"/>
      <c r="DOB81" s="348"/>
      <c r="DOC81" s="348"/>
      <c r="DOD81" s="348"/>
      <c r="DOE81" s="348"/>
      <c r="DOF81" s="348"/>
      <c r="DOG81" s="348"/>
      <c r="DOH81" s="348"/>
      <c r="DOI81" s="348"/>
      <c r="DOJ81" s="348"/>
      <c r="DOK81" s="348"/>
      <c r="DOL81" s="348"/>
      <c r="DOM81" s="348"/>
      <c r="DON81" s="348"/>
      <c r="DOO81" s="348"/>
      <c r="DOP81" s="348"/>
      <c r="DOQ81" s="348"/>
      <c r="DOR81" s="348"/>
      <c r="DOS81" s="348"/>
      <c r="DOT81" s="348"/>
      <c r="DOU81" s="348"/>
      <c r="DOV81" s="348"/>
      <c r="DOW81" s="348"/>
      <c r="DOX81" s="348"/>
      <c r="DOY81" s="348"/>
      <c r="DOZ81" s="348"/>
      <c r="DPA81" s="348"/>
      <c r="DPB81" s="348"/>
      <c r="DPC81" s="348"/>
      <c r="DPD81" s="348"/>
      <c r="DPE81" s="348"/>
      <c r="DPF81" s="348"/>
      <c r="DPG81" s="348"/>
      <c r="DPH81" s="348"/>
      <c r="DPI81" s="348"/>
      <c r="DPJ81" s="348"/>
      <c r="DPK81" s="348"/>
      <c r="DPL81" s="348"/>
      <c r="DPM81" s="348"/>
      <c r="DPN81" s="348"/>
      <c r="DPO81" s="348"/>
      <c r="DPP81" s="348"/>
      <c r="DPQ81" s="348"/>
      <c r="DPR81" s="348"/>
      <c r="DPS81" s="348"/>
      <c r="DPT81" s="348"/>
      <c r="DPU81" s="348"/>
      <c r="DPV81" s="348"/>
      <c r="DPW81" s="348"/>
      <c r="DPX81" s="348"/>
      <c r="DPY81" s="348"/>
      <c r="DPZ81" s="348"/>
      <c r="DQA81" s="348"/>
      <c r="DQB81" s="348"/>
      <c r="DQC81" s="348"/>
      <c r="DQD81" s="348"/>
      <c r="DQE81" s="348"/>
      <c r="DQF81" s="348"/>
      <c r="DQG81" s="348"/>
      <c r="DQH81" s="348"/>
      <c r="DQI81" s="348"/>
      <c r="DQJ81" s="348"/>
      <c r="DQK81" s="348"/>
      <c r="DQL81" s="348"/>
      <c r="DQM81" s="348"/>
      <c r="DQN81" s="348"/>
      <c r="DQO81" s="348"/>
      <c r="DQP81" s="348"/>
      <c r="DQQ81" s="348"/>
      <c r="DQR81" s="348"/>
      <c r="DQS81" s="348"/>
      <c r="DQT81" s="348"/>
      <c r="DQU81" s="348"/>
      <c r="DQV81" s="348"/>
      <c r="DQW81" s="348"/>
      <c r="DQX81" s="348"/>
      <c r="DQY81" s="348"/>
      <c r="DQZ81" s="348"/>
      <c r="DRA81" s="348"/>
      <c r="DRB81" s="348"/>
      <c r="DRC81" s="348"/>
      <c r="DRD81" s="348"/>
      <c r="DRE81" s="348"/>
      <c r="DRF81" s="348"/>
      <c r="DRG81" s="348"/>
      <c r="DRH81" s="348"/>
      <c r="DRI81" s="348"/>
      <c r="DRJ81" s="348"/>
      <c r="DRK81" s="348"/>
      <c r="DRL81" s="348"/>
      <c r="DRM81" s="348"/>
      <c r="DRN81" s="348"/>
      <c r="DRO81" s="348"/>
      <c r="DRP81" s="348"/>
      <c r="DRQ81" s="348"/>
      <c r="DRR81" s="348"/>
      <c r="DRS81" s="348"/>
      <c r="DRT81" s="348"/>
      <c r="DRU81" s="348"/>
      <c r="DRV81" s="348"/>
      <c r="DRW81" s="348"/>
      <c r="DRX81" s="348"/>
      <c r="DRY81" s="348"/>
      <c r="DRZ81" s="348"/>
      <c r="DSA81" s="348"/>
      <c r="DSB81" s="348"/>
      <c r="DSC81" s="348"/>
      <c r="DSD81" s="348"/>
      <c r="DSE81" s="348"/>
      <c r="DSF81" s="348"/>
      <c r="DSG81" s="348"/>
      <c r="DSH81" s="348"/>
      <c r="DSI81" s="348"/>
      <c r="DSJ81" s="348"/>
      <c r="DSK81" s="348"/>
      <c r="DSL81" s="348"/>
      <c r="DSM81" s="348"/>
      <c r="DSN81" s="348"/>
      <c r="DSO81" s="348"/>
      <c r="DSP81" s="348"/>
      <c r="DSQ81" s="348"/>
      <c r="DSR81" s="348"/>
      <c r="DSS81" s="348"/>
      <c r="DST81" s="348"/>
      <c r="DSU81" s="348"/>
      <c r="DSV81" s="348"/>
      <c r="DSW81" s="348"/>
      <c r="DSX81" s="348"/>
      <c r="DSY81" s="348"/>
      <c r="DSZ81" s="348"/>
      <c r="DTA81" s="348"/>
      <c r="DTB81" s="348"/>
      <c r="DTC81" s="348"/>
      <c r="DTD81" s="348"/>
      <c r="DTE81" s="348"/>
      <c r="DTF81" s="348"/>
      <c r="DTG81" s="348"/>
      <c r="DTH81" s="348"/>
      <c r="DTI81" s="348"/>
      <c r="DTJ81" s="348"/>
      <c r="DTK81" s="348"/>
      <c r="DTL81" s="348"/>
      <c r="DTM81" s="348"/>
      <c r="DTN81" s="348"/>
      <c r="DTO81" s="348"/>
      <c r="DTP81" s="348"/>
      <c r="DTQ81" s="348"/>
      <c r="DTR81" s="348"/>
      <c r="DTS81" s="348"/>
      <c r="DTT81" s="348"/>
      <c r="DTU81" s="348"/>
      <c r="DTV81" s="348"/>
      <c r="DTW81" s="348"/>
      <c r="DTX81" s="348"/>
      <c r="DTY81" s="348"/>
      <c r="DTZ81" s="348"/>
      <c r="DUA81" s="348"/>
      <c r="DUB81" s="348"/>
      <c r="DUC81" s="348"/>
      <c r="DUD81" s="348"/>
      <c r="DUE81" s="348"/>
      <c r="DUF81" s="348"/>
      <c r="DUG81" s="348"/>
      <c r="DUH81" s="348"/>
      <c r="DUI81" s="348"/>
      <c r="DUJ81" s="348"/>
      <c r="DUK81" s="348"/>
      <c r="DUL81" s="348"/>
      <c r="DUM81" s="348"/>
      <c r="DUN81" s="348"/>
      <c r="DUO81" s="348"/>
      <c r="DUP81" s="348"/>
      <c r="DUQ81" s="348"/>
      <c r="DUR81" s="348"/>
      <c r="DUS81" s="348"/>
      <c r="DUT81" s="348"/>
      <c r="DUU81" s="348"/>
      <c r="DUV81" s="348"/>
      <c r="DUW81" s="348"/>
      <c r="DUX81" s="348"/>
      <c r="DUY81" s="348"/>
      <c r="DUZ81" s="348"/>
      <c r="DVA81" s="348"/>
      <c r="DVB81" s="348"/>
      <c r="DVC81" s="348"/>
      <c r="DVD81" s="348"/>
      <c r="DVE81" s="348"/>
      <c r="DVF81" s="348"/>
      <c r="DVG81" s="348"/>
      <c r="DVH81" s="348"/>
      <c r="DVI81" s="348"/>
      <c r="DVJ81" s="348"/>
      <c r="DVK81" s="348"/>
      <c r="DVL81" s="348"/>
      <c r="DVM81" s="348"/>
      <c r="DVN81" s="348"/>
      <c r="DVO81" s="348"/>
      <c r="DVP81" s="348"/>
      <c r="DVQ81" s="348"/>
      <c r="DVR81" s="348"/>
      <c r="DVS81" s="348"/>
      <c r="DVT81" s="348"/>
      <c r="DVU81" s="348"/>
      <c r="DVV81" s="348"/>
      <c r="DVW81" s="348"/>
      <c r="DVX81" s="348"/>
      <c r="DVY81" s="348"/>
      <c r="DVZ81" s="348"/>
      <c r="DWA81" s="348"/>
      <c r="DWB81" s="348"/>
      <c r="DWC81" s="348"/>
      <c r="DWD81" s="348"/>
      <c r="DWE81" s="348"/>
      <c r="DWF81" s="348"/>
      <c r="DWG81" s="348"/>
      <c r="DWH81" s="348"/>
      <c r="DWI81" s="348"/>
      <c r="DWJ81" s="348"/>
      <c r="DWK81" s="348"/>
      <c r="DWL81" s="348"/>
      <c r="DWM81" s="348"/>
      <c r="DWN81" s="348"/>
      <c r="DWO81" s="348"/>
      <c r="DWP81" s="348"/>
      <c r="DWQ81" s="348"/>
      <c r="DWR81" s="348"/>
      <c r="DWS81" s="348"/>
      <c r="DWT81" s="348"/>
      <c r="DWU81" s="348"/>
      <c r="DWV81" s="348"/>
      <c r="DWW81" s="348"/>
      <c r="DWX81" s="348"/>
      <c r="DWY81" s="348"/>
      <c r="DWZ81" s="348"/>
      <c r="DXA81" s="348"/>
      <c r="DXB81" s="348"/>
      <c r="DXC81" s="348"/>
      <c r="DXD81" s="348"/>
      <c r="DXE81" s="348"/>
      <c r="DXF81" s="348"/>
      <c r="DXG81" s="348"/>
      <c r="DXH81" s="348"/>
      <c r="DXI81" s="348"/>
      <c r="DXJ81" s="348"/>
      <c r="DXK81" s="348"/>
      <c r="DXL81" s="348"/>
      <c r="DXM81" s="348"/>
      <c r="DXN81" s="348"/>
      <c r="DXO81" s="348"/>
      <c r="DXP81" s="348"/>
      <c r="DXQ81" s="348"/>
      <c r="DXR81" s="348"/>
      <c r="DXS81" s="348"/>
      <c r="DXT81" s="348"/>
      <c r="DXU81" s="348"/>
      <c r="DXV81" s="348"/>
      <c r="DXW81" s="348"/>
      <c r="DXX81" s="348"/>
      <c r="DXY81" s="348"/>
      <c r="DXZ81" s="348"/>
      <c r="DYA81" s="348"/>
      <c r="DYB81" s="348"/>
      <c r="DYC81" s="348"/>
      <c r="DYD81" s="348"/>
      <c r="DYE81" s="348"/>
      <c r="DYF81" s="348"/>
      <c r="DYG81" s="348"/>
      <c r="DYH81" s="348"/>
      <c r="DYI81" s="348"/>
      <c r="DYJ81" s="348"/>
      <c r="DYK81" s="348"/>
      <c r="DYL81" s="348"/>
      <c r="DYM81" s="348"/>
      <c r="DYN81" s="348"/>
      <c r="DYO81" s="348"/>
      <c r="DYP81" s="348"/>
      <c r="DYQ81" s="348"/>
      <c r="DYR81" s="348"/>
      <c r="DYS81" s="348"/>
      <c r="DYT81" s="348"/>
      <c r="DYU81" s="348"/>
      <c r="DYV81" s="348"/>
      <c r="DYW81" s="348"/>
      <c r="DYX81" s="348"/>
      <c r="DYY81" s="348"/>
      <c r="DYZ81" s="348"/>
      <c r="DZA81" s="348"/>
      <c r="DZB81" s="348"/>
      <c r="DZC81" s="348"/>
      <c r="DZD81" s="348"/>
      <c r="DZE81" s="348"/>
      <c r="DZF81" s="348"/>
      <c r="DZG81" s="348"/>
      <c r="DZH81" s="348"/>
      <c r="DZI81" s="348"/>
      <c r="DZJ81" s="348"/>
      <c r="DZK81" s="348"/>
      <c r="DZL81" s="348"/>
      <c r="DZM81" s="348"/>
      <c r="DZN81" s="348"/>
      <c r="DZO81" s="348"/>
      <c r="DZP81" s="348"/>
      <c r="DZQ81" s="348"/>
      <c r="DZR81" s="348"/>
      <c r="DZS81" s="348"/>
      <c r="DZT81" s="348"/>
      <c r="DZU81" s="348"/>
      <c r="DZV81" s="348"/>
      <c r="DZW81" s="348"/>
      <c r="DZX81" s="348"/>
      <c r="DZY81" s="348"/>
      <c r="DZZ81" s="348"/>
      <c r="EAA81" s="348"/>
      <c r="EAB81" s="348"/>
      <c r="EAC81" s="348"/>
      <c r="EAD81" s="348"/>
      <c r="EAE81" s="348"/>
      <c r="EAF81" s="348"/>
      <c r="EAG81" s="348"/>
      <c r="EAH81" s="348"/>
      <c r="EAI81" s="348"/>
      <c r="EAJ81" s="348"/>
      <c r="EAK81" s="348"/>
      <c r="EAL81" s="348"/>
      <c r="EAM81" s="348"/>
      <c r="EAN81" s="348"/>
      <c r="EAO81" s="348"/>
      <c r="EAP81" s="348"/>
      <c r="EAQ81" s="348"/>
      <c r="EAR81" s="348"/>
      <c r="EAS81" s="348"/>
      <c r="EAT81" s="348"/>
      <c r="EAU81" s="348"/>
      <c r="EAV81" s="348"/>
      <c r="EAW81" s="348"/>
      <c r="EAX81" s="348"/>
      <c r="EAY81" s="348"/>
      <c r="EAZ81" s="348"/>
      <c r="EBA81" s="348"/>
      <c r="EBB81" s="348"/>
      <c r="EBC81" s="348"/>
      <c r="EBD81" s="348"/>
      <c r="EBE81" s="348"/>
      <c r="EBF81" s="348"/>
      <c r="EBG81" s="348"/>
      <c r="EBH81" s="348"/>
      <c r="EBI81" s="348"/>
      <c r="EBJ81" s="348"/>
      <c r="EBK81" s="348"/>
      <c r="EBL81" s="348"/>
      <c r="EBM81" s="348"/>
      <c r="EBN81" s="348"/>
      <c r="EBO81" s="348"/>
      <c r="EBP81" s="348"/>
      <c r="EBQ81" s="348"/>
      <c r="EBR81" s="348"/>
      <c r="EBS81" s="348"/>
      <c r="EBT81" s="348"/>
      <c r="EBU81" s="348"/>
      <c r="EBV81" s="348"/>
      <c r="EBW81" s="348"/>
      <c r="EBX81" s="348"/>
      <c r="EBY81" s="348"/>
      <c r="EBZ81" s="348"/>
      <c r="ECA81" s="348"/>
      <c r="ECB81" s="348"/>
      <c r="ECC81" s="348"/>
      <c r="ECD81" s="348"/>
      <c r="ECE81" s="348"/>
      <c r="ECF81" s="348"/>
      <c r="ECG81" s="348"/>
      <c r="ECH81" s="348"/>
      <c r="ECI81" s="348"/>
      <c r="ECJ81" s="348"/>
      <c r="ECK81" s="348"/>
      <c r="ECL81" s="348"/>
      <c r="ECM81" s="348"/>
      <c r="ECN81" s="348"/>
      <c r="ECO81" s="348"/>
      <c r="ECP81" s="348"/>
      <c r="ECQ81" s="348"/>
      <c r="ECR81" s="348"/>
      <c r="ECS81" s="348"/>
      <c r="ECT81" s="348"/>
      <c r="ECU81" s="348"/>
      <c r="ECV81" s="348"/>
      <c r="ECW81" s="348"/>
      <c r="ECX81" s="348"/>
      <c r="ECY81" s="348"/>
      <c r="ECZ81" s="348"/>
      <c r="EDA81" s="348"/>
      <c r="EDB81" s="348"/>
      <c r="EDC81" s="348"/>
      <c r="EDD81" s="348"/>
      <c r="EDE81" s="348"/>
      <c r="EDF81" s="348"/>
      <c r="EDG81" s="348"/>
      <c r="EDH81" s="348"/>
      <c r="EDI81" s="348"/>
      <c r="EDJ81" s="348"/>
      <c r="EDK81" s="348"/>
      <c r="EDL81" s="348"/>
      <c r="EDM81" s="348"/>
      <c r="EDN81" s="348"/>
      <c r="EDO81" s="348"/>
      <c r="EDP81" s="348"/>
      <c r="EDQ81" s="348"/>
      <c r="EDR81" s="348"/>
      <c r="EDS81" s="348"/>
      <c r="EDT81" s="348"/>
      <c r="EDU81" s="348"/>
      <c r="EDV81" s="348"/>
      <c r="EDW81" s="348"/>
      <c r="EDX81" s="348"/>
      <c r="EDY81" s="348"/>
      <c r="EDZ81" s="348"/>
      <c r="EEA81" s="348"/>
      <c r="EEB81" s="348"/>
      <c r="EEC81" s="348"/>
      <c r="EED81" s="348"/>
      <c r="EEE81" s="348"/>
      <c r="EEF81" s="348"/>
      <c r="EEG81" s="348"/>
      <c r="EEH81" s="348"/>
      <c r="EEI81" s="348"/>
      <c r="EEJ81" s="348"/>
      <c r="EEK81" s="348"/>
      <c r="EEL81" s="348"/>
      <c r="EEM81" s="348"/>
      <c r="EEN81" s="348"/>
      <c r="EEO81" s="348"/>
      <c r="EEP81" s="348"/>
      <c r="EEQ81" s="348"/>
      <c r="EER81" s="348"/>
      <c r="EES81" s="348"/>
      <c r="EET81" s="348"/>
      <c r="EEU81" s="348"/>
      <c r="EEV81" s="348"/>
      <c r="EEW81" s="348"/>
      <c r="EEX81" s="348"/>
      <c r="EEY81" s="348"/>
      <c r="EEZ81" s="348"/>
      <c r="EFA81" s="348"/>
      <c r="EFB81" s="348"/>
      <c r="EFC81" s="348"/>
      <c r="EFD81" s="348"/>
      <c r="EFE81" s="348"/>
      <c r="EFF81" s="348"/>
      <c r="EFG81" s="348"/>
      <c r="EFH81" s="348"/>
      <c r="EFI81" s="348"/>
      <c r="EFJ81" s="348"/>
      <c r="EFK81" s="348"/>
      <c r="EFL81" s="348"/>
      <c r="EFM81" s="348"/>
      <c r="EFN81" s="348"/>
      <c r="EFO81" s="348"/>
      <c r="EFP81" s="348"/>
      <c r="EFQ81" s="348"/>
      <c r="EFR81" s="348"/>
      <c r="EFS81" s="348"/>
      <c r="EFT81" s="348"/>
      <c r="EFU81" s="348"/>
      <c r="EFV81" s="348"/>
      <c r="EFW81" s="348"/>
      <c r="EFX81" s="348"/>
      <c r="EFY81" s="348"/>
      <c r="EFZ81" s="348"/>
      <c r="EGA81" s="348"/>
      <c r="EGB81" s="348"/>
      <c r="EGC81" s="348"/>
      <c r="EGD81" s="348"/>
      <c r="EGE81" s="348"/>
      <c r="EGF81" s="348"/>
      <c r="EGG81" s="348"/>
      <c r="EGH81" s="348"/>
      <c r="EGI81" s="348"/>
      <c r="EGJ81" s="348"/>
      <c r="EGK81" s="348"/>
      <c r="EGL81" s="348"/>
      <c r="EGM81" s="348"/>
      <c r="EGN81" s="348"/>
      <c r="EGO81" s="348"/>
      <c r="EGP81" s="348"/>
      <c r="EGQ81" s="348"/>
      <c r="EGR81" s="348"/>
      <c r="EGS81" s="348"/>
      <c r="EGT81" s="348"/>
      <c r="EGU81" s="348"/>
      <c r="EGV81" s="348"/>
      <c r="EGW81" s="348"/>
      <c r="EGX81" s="348"/>
      <c r="EGY81" s="348"/>
      <c r="EGZ81" s="348"/>
      <c r="EHA81" s="348"/>
      <c r="EHB81" s="348"/>
      <c r="EHC81" s="348"/>
      <c r="EHD81" s="348"/>
      <c r="EHE81" s="348"/>
      <c r="EHF81" s="348"/>
      <c r="EHG81" s="348"/>
      <c r="EHH81" s="348"/>
      <c r="EHI81" s="348"/>
      <c r="EHJ81" s="348"/>
      <c r="EHK81" s="348"/>
      <c r="EHL81" s="348"/>
      <c r="EHM81" s="348"/>
      <c r="EHN81" s="348"/>
      <c r="EHO81" s="348"/>
      <c r="EHP81" s="348"/>
      <c r="EHQ81" s="348"/>
      <c r="EHR81" s="348"/>
      <c r="EHS81" s="348"/>
      <c r="EHT81" s="348"/>
      <c r="EHU81" s="348"/>
      <c r="EHV81" s="348"/>
      <c r="EHW81" s="348"/>
      <c r="EHX81" s="348"/>
      <c r="EHY81" s="348"/>
      <c r="EHZ81" s="348"/>
      <c r="EIA81" s="348"/>
      <c r="EIB81" s="348"/>
      <c r="EIC81" s="348"/>
      <c r="EID81" s="348"/>
      <c r="EIE81" s="348"/>
      <c r="EIF81" s="348"/>
      <c r="EIG81" s="348"/>
      <c r="EIH81" s="348"/>
      <c r="EII81" s="348"/>
      <c r="EIJ81" s="348"/>
      <c r="EIK81" s="348"/>
      <c r="EIL81" s="348"/>
      <c r="EIM81" s="348"/>
      <c r="EIN81" s="348"/>
      <c r="EIO81" s="348"/>
      <c r="EIP81" s="348"/>
      <c r="EIQ81" s="348"/>
      <c r="EIR81" s="348"/>
      <c r="EIS81" s="348"/>
      <c r="EIT81" s="348"/>
      <c r="EIU81" s="348"/>
      <c r="EIV81" s="348"/>
      <c r="EIW81" s="348"/>
      <c r="EIX81" s="348"/>
      <c r="EIY81" s="348"/>
      <c r="EIZ81" s="348"/>
      <c r="EJA81" s="348"/>
      <c r="EJB81" s="348"/>
      <c r="EJC81" s="348"/>
      <c r="EJD81" s="348"/>
      <c r="EJE81" s="348"/>
      <c r="EJF81" s="348"/>
      <c r="EJG81" s="348"/>
      <c r="EJH81" s="348"/>
      <c r="EJI81" s="348"/>
      <c r="EJJ81" s="348"/>
      <c r="EJK81" s="348"/>
      <c r="EJL81" s="348"/>
      <c r="EJM81" s="348"/>
      <c r="EJN81" s="348"/>
      <c r="EJO81" s="348"/>
      <c r="EJP81" s="348"/>
      <c r="EJQ81" s="348"/>
      <c r="EJR81" s="348"/>
      <c r="EJS81" s="348"/>
      <c r="EJT81" s="348"/>
      <c r="EJU81" s="348"/>
      <c r="EJV81" s="348"/>
      <c r="EJW81" s="348"/>
      <c r="EJX81" s="348"/>
      <c r="EJY81" s="348"/>
      <c r="EJZ81" s="348"/>
      <c r="EKA81" s="348"/>
      <c r="EKB81" s="348"/>
      <c r="EKC81" s="348"/>
      <c r="EKD81" s="348"/>
      <c r="EKE81" s="348"/>
      <c r="EKF81" s="348"/>
      <c r="EKG81" s="348"/>
      <c r="EKH81" s="348"/>
      <c r="EKI81" s="348"/>
      <c r="EKJ81" s="348"/>
      <c r="EKK81" s="348"/>
      <c r="EKL81" s="348"/>
      <c r="EKM81" s="348"/>
      <c r="EKN81" s="348"/>
      <c r="EKO81" s="348"/>
      <c r="EKP81" s="348"/>
      <c r="EKQ81" s="348"/>
      <c r="EKR81" s="348"/>
      <c r="EKS81" s="348"/>
      <c r="EKT81" s="348"/>
      <c r="EKU81" s="348"/>
      <c r="EKV81" s="348"/>
      <c r="EKW81" s="348"/>
      <c r="EKX81" s="348"/>
      <c r="EKY81" s="348"/>
      <c r="EKZ81" s="348"/>
      <c r="ELA81" s="348"/>
      <c r="ELB81" s="348"/>
      <c r="ELC81" s="348"/>
      <c r="ELD81" s="348"/>
      <c r="ELE81" s="348"/>
      <c r="ELF81" s="348"/>
      <c r="ELG81" s="348"/>
      <c r="ELH81" s="348"/>
      <c r="ELI81" s="348"/>
      <c r="ELJ81" s="348"/>
      <c r="ELK81" s="348"/>
      <c r="ELL81" s="348"/>
      <c r="ELM81" s="348"/>
      <c r="ELN81" s="348"/>
      <c r="ELO81" s="348"/>
      <c r="ELP81" s="348"/>
      <c r="ELQ81" s="348"/>
      <c r="ELR81" s="348"/>
      <c r="ELS81" s="348"/>
      <c r="ELT81" s="348"/>
      <c r="ELU81" s="348"/>
      <c r="ELV81" s="348"/>
      <c r="ELW81" s="348"/>
      <c r="ELX81" s="348"/>
      <c r="ELY81" s="348"/>
      <c r="ELZ81" s="348"/>
      <c r="EMA81" s="348"/>
      <c r="EMB81" s="348"/>
      <c r="EMC81" s="348"/>
      <c r="EMD81" s="348"/>
      <c r="EME81" s="348"/>
      <c r="EMF81" s="348"/>
      <c r="EMG81" s="348"/>
      <c r="EMH81" s="348"/>
      <c r="EMI81" s="348"/>
      <c r="EMJ81" s="348"/>
      <c r="EMK81" s="348"/>
      <c r="EML81" s="348"/>
      <c r="EMM81" s="348"/>
      <c r="EMN81" s="348"/>
      <c r="EMO81" s="348"/>
      <c r="EMP81" s="348"/>
      <c r="EMQ81" s="348"/>
      <c r="EMR81" s="348"/>
      <c r="EMS81" s="348"/>
      <c r="EMT81" s="348"/>
      <c r="EMU81" s="348"/>
      <c r="EMV81" s="348"/>
      <c r="EMW81" s="348"/>
      <c r="EMX81" s="348"/>
      <c r="EMY81" s="348"/>
      <c r="EMZ81" s="348"/>
      <c r="ENA81" s="348"/>
      <c r="ENB81" s="348"/>
      <c r="ENC81" s="348"/>
      <c r="END81" s="348"/>
      <c r="ENE81" s="348"/>
      <c r="ENF81" s="348"/>
      <c r="ENG81" s="348"/>
      <c r="ENH81" s="348"/>
      <c r="ENI81" s="348"/>
      <c r="ENJ81" s="348"/>
      <c r="ENK81" s="348"/>
      <c r="ENL81" s="348"/>
      <c r="ENM81" s="348"/>
      <c r="ENN81" s="348"/>
      <c r="ENO81" s="348"/>
      <c r="ENP81" s="348"/>
      <c r="ENQ81" s="348"/>
      <c r="ENR81" s="348"/>
      <c r="ENS81" s="348"/>
      <c r="ENT81" s="348"/>
      <c r="ENU81" s="348"/>
      <c r="ENV81" s="348"/>
      <c r="ENW81" s="348"/>
      <c r="ENX81" s="348"/>
      <c r="ENY81" s="348"/>
      <c r="ENZ81" s="348"/>
      <c r="EOA81" s="348"/>
      <c r="EOB81" s="348"/>
      <c r="EOC81" s="348"/>
      <c r="EOD81" s="348"/>
      <c r="EOE81" s="348"/>
      <c r="EOF81" s="348"/>
      <c r="EOG81" s="348"/>
      <c r="EOH81" s="348"/>
      <c r="EOI81" s="348"/>
      <c r="EOJ81" s="348"/>
      <c r="EOK81" s="348"/>
      <c r="EOL81" s="348"/>
      <c r="EOM81" s="348"/>
      <c r="EON81" s="348"/>
      <c r="EOO81" s="348"/>
      <c r="EOP81" s="348"/>
      <c r="EOQ81" s="348"/>
      <c r="EOR81" s="348"/>
      <c r="EOS81" s="348"/>
      <c r="EOT81" s="348"/>
      <c r="EOU81" s="348"/>
      <c r="EOV81" s="348"/>
      <c r="EOW81" s="348"/>
      <c r="EOX81" s="348"/>
      <c r="EOY81" s="348"/>
      <c r="EOZ81" s="348"/>
      <c r="EPA81" s="348"/>
      <c r="EPB81" s="348"/>
      <c r="EPC81" s="348"/>
      <c r="EPD81" s="348"/>
      <c r="EPE81" s="348"/>
      <c r="EPF81" s="348"/>
      <c r="EPG81" s="348"/>
      <c r="EPH81" s="348"/>
      <c r="EPI81" s="348"/>
      <c r="EPJ81" s="348"/>
      <c r="EPK81" s="348"/>
      <c r="EPL81" s="348"/>
      <c r="EPM81" s="348"/>
      <c r="EPN81" s="348"/>
      <c r="EPO81" s="348"/>
      <c r="EPP81" s="348"/>
      <c r="EPQ81" s="348"/>
      <c r="EPR81" s="348"/>
      <c r="EPS81" s="348"/>
      <c r="EPT81" s="348"/>
      <c r="EPU81" s="348"/>
      <c r="EPV81" s="348"/>
      <c r="EPW81" s="348"/>
      <c r="EPX81" s="348"/>
      <c r="EPY81" s="348"/>
      <c r="EPZ81" s="348"/>
      <c r="EQA81" s="348"/>
      <c r="EQB81" s="348"/>
      <c r="EQC81" s="348"/>
      <c r="EQD81" s="348"/>
      <c r="EQE81" s="348"/>
      <c r="EQF81" s="348"/>
      <c r="EQG81" s="348"/>
      <c r="EQH81" s="348"/>
      <c r="EQI81" s="348"/>
      <c r="EQJ81" s="348"/>
      <c r="EQK81" s="348"/>
      <c r="EQL81" s="348"/>
      <c r="EQM81" s="348"/>
      <c r="EQN81" s="348"/>
      <c r="EQO81" s="348"/>
      <c r="EQP81" s="348"/>
      <c r="EQQ81" s="348"/>
      <c r="EQR81" s="348"/>
      <c r="EQS81" s="348"/>
      <c r="EQT81" s="348"/>
      <c r="EQU81" s="348"/>
      <c r="EQV81" s="348"/>
      <c r="EQW81" s="348"/>
      <c r="EQX81" s="348"/>
      <c r="EQY81" s="348"/>
      <c r="EQZ81" s="348"/>
      <c r="ERA81" s="348"/>
      <c r="ERB81" s="348"/>
      <c r="ERC81" s="348"/>
      <c r="ERD81" s="348"/>
      <c r="ERE81" s="348"/>
      <c r="ERF81" s="348"/>
      <c r="ERG81" s="348"/>
      <c r="ERH81" s="348"/>
      <c r="ERI81" s="348"/>
      <c r="ERJ81" s="348"/>
      <c r="ERK81" s="348"/>
      <c r="ERL81" s="348"/>
      <c r="ERM81" s="348"/>
      <c r="ERN81" s="348"/>
      <c r="ERO81" s="348"/>
      <c r="ERP81" s="348"/>
      <c r="ERQ81" s="348"/>
      <c r="ERR81" s="348"/>
      <c r="ERS81" s="348"/>
      <c r="ERT81" s="348"/>
      <c r="ERU81" s="348"/>
      <c r="ERV81" s="348"/>
      <c r="ERW81" s="348"/>
      <c r="ERX81" s="348"/>
      <c r="ERY81" s="348"/>
      <c r="ERZ81" s="348"/>
      <c r="ESA81" s="348"/>
      <c r="ESB81" s="348"/>
      <c r="ESC81" s="348"/>
      <c r="ESD81" s="348"/>
      <c r="ESE81" s="348"/>
      <c r="ESF81" s="348"/>
      <c r="ESG81" s="348"/>
      <c r="ESH81" s="348"/>
      <c r="ESI81" s="348"/>
      <c r="ESJ81" s="348"/>
      <c r="ESK81" s="348"/>
      <c r="ESL81" s="348"/>
      <c r="ESM81" s="348"/>
      <c r="ESN81" s="348"/>
      <c r="ESO81" s="348"/>
      <c r="ESP81" s="348"/>
      <c r="ESQ81" s="348"/>
      <c r="ESR81" s="348"/>
      <c r="ESS81" s="348"/>
      <c r="EST81" s="348"/>
      <c r="ESU81" s="348"/>
      <c r="ESV81" s="348"/>
      <c r="ESW81" s="348"/>
      <c r="ESX81" s="348"/>
      <c r="ESY81" s="348"/>
      <c r="ESZ81" s="348"/>
      <c r="ETA81" s="348"/>
      <c r="ETB81" s="348"/>
      <c r="ETC81" s="348"/>
      <c r="ETD81" s="348"/>
      <c r="ETE81" s="348"/>
      <c r="ETF81" s="348"/>
      <c r="ETG81" s="348"/>
      <c r="ETH81" s="348"/>
      <c r="ETI81" s="348"/>
      <c r="ETJ81" s="348"/>
      <c r="ETK81" s="348"/>
      <c r="ETL81" s="348"/>
      <c r="ETM81" s="348"/>
      <c r="ETN81" s="348"/>
      <c r="ETO81" s="348"/>
      <c r="ETP81" s="348"/>
      <c r="ETQ81" s="348"/>
      <c r="ETR81" s="348"/>
      <c r="ETS81" s="348"/>
      <c r="ETT81" s="348"/>
      <c r="ETU81" s="348"/>
      <c r="ETV81" s="348"/>
      <c r="ETW81" s="348"/>
      <c r="ETX81" s="348"/>
      <c r="ETY81" s="348"/>
      <c r="ETZ81" s="348"/>
      <c r="EUA81" s="348"/>
      <c r="EUB81" s="348"/>
      <c r="EUC81" s="348"/>
      <c r="EUD81" s="348"/>
      <c r="EUE81" s="348"/>
      <c r="EUF81" s="348"/>
      <c r="EUG81" s="348"/>
      <c r="EUH81" s="348"/>
      <c r="EUI81" s="348"/>
      <c r="EUJ81" s="348"/>
      <c r="EUK81" s="348"/>
      <c r="EUL81" s="348"/>
      <c r="EUM81" s="348"/>
      <c r="EUN81" s="348"/>
      <c r="EUO81" s="348"/>
      <c r="EUP81" s="348"/>
      <c r="EUQ81" s="348"/>
      <c r="EUR81" s="348"/>
      <c r="EUS81" s="348"/>
      <c r="EUT81" s="348"/>
      <c r="EUU81" s="348"/>
      <c r="EUV81" s="348"/>
      <c r="EUW81" s="348"/>
      <c r="EUX81" s="348"/>
      <c r="EUY81" s="348"/>
      <c r="EUZ81" s="348"/>
      <c r="EVA81" s="348"/>
      <c r="EVB81" s="348"/>
      <c r="EVC81" s="348"/>
      <c r="EVD81" s="348"/>
      <c r="EVE81" s="348"/>
      <c r="EVF81" s="348"/>
      <c r="EVG81" s="348"/>
      <c r="EVH81" s="348"/>
      <c r="EVI81" s="348"/>
      <c r="EVJ81" s="348"/>
      <c r="EVK81" s="348"/>
      <c r="EVL81" s="348"/>
      <c r="EVM81" s="348"/>
      <c r="EVN81" s="348"/>
      <c r="EVO81" s="348"/>
      <c r="EVP81" s="348"/>
      <c r="EVQ81" s="348"/>
      <c r="EVR81" s="348"/>
      <c r="EVS81" s="348"/>
      <c r="EVT81" s="348"/>
      <c r="EVU81" s="348"/>
      <c r="EVV81" s="348"/>
      <c r="EVW81" s="348"/>
      <c r="EVX81" s="348"/>
      <c r="EVY81" s="348"/>
      <c r="EVZ81" s="348"/>
      <c r="EWA81" s="348"/>
      <c r="EWB81" s="348"/>
      <c r="EWC81" s="348"/>
      <c r="EWD81" s="348"/>
      <c r="EWE81" s="348"/>
      <c r="EWF81" s="348"/>
      <c r="EWG81" s="348"/>
      <c r="EWH81" s="348"/>
      <c r="EWI81" s="348"/>
      <c r="EWJ81" s="348"/>
      <c r="EWK81" s="348"/>
      <c r="EWL81" s="348"/>
      <c r="EWM81" s="348"/>
      <c r="EWN81" s="348"/>
      <c r="EWO81" s="348"/>
      <c r="EWP81" s="348"/>
      <c r="EWQ81" s="348"/>
      <c r="EWR81" s="348"/>
      <c r="EWS81" s="348"/>
      <c r="EWT81" s="348"/>
      <c r="EWU81" s="348"/>
      <c r="EWV81" s="348"/>
      <c r="EWW81" s="348"/>
      <c r="EWX81" s="348"/>
      <c r="EWY81" s="348"/>
      <c r="EWZ81" s="348"/>
      <c r="EXA81" s="348"/>
      <c r="EXB81" s="348"/>
      <c r="EXC81" s="348"/>
      <c r="EXD81" s="348"/>
      <c r="EXE81" s="348"/>
      <c r="EXF81" s="348"/>
      <c r="EXG81" s="348"/>
      <c r="EXH81" s="348"/>
      <c r="EXI81" s="348"/>
      <c r="EXJ81" s="348"/>
      <c r="EXK81" s="348"/>
      <c r="EXL81" s="348"/>
      <c r="EXM81" s="348"/>
      <c r="EXN81" s="348"/>
      <c r="EXO81" s="348"/>
      <c r="EXP81" s="348"/>
      <c r="EXQ81" s="348"/>
      <c r="EXR81" s="348"/>
      <c r="EXS81" s="348"/>
      <c r="EXT81" s="348"/>
      <c r="EXU81" s="348"/>
      <c r="EXV81" s="348"/>
      <c r="EXW81" s="348"/>
      <c r="EXX81" s="348"/>
      <c r="EXY81" s="348"/>
      <c r="EXZ81" s="348"/>
      <c r="EYA81" s="348"/>
      <c r="EYB81" s="348"/>
      <c r="EYC81" s="348"/>
      <c r="EYD81" s="348"/>
      <c r="EYE81" s="348"/>
      <c r="EYF81" s="348"/>
      <c r="EYG81" s="348"/>
      <c r="EYH81" s="348"/>
      <c r="EYI81" s="348"/>
      <c r="EYJ81" s="348"/>
      <c r="EYK81" s="348"/>
      <c r="EYL81" s="348"/>
      <c r="EYM81" s="348"/>
      <c r="EYN81" s="348"/>
      <c r="EYO81" s="348"/>
      <c r="EYP81" s="348"/>
      <c r="EYQ81" s="348"/>
      <c r="EYR81" s="348"/>
      <c r="EYS81" s="348"/>
      <c r="EYT81" s="348"/>
      <c r="EYU81" s="348"/>
      <c r="EYV81" s="348"/>
      <c r="EYW81" s="348"/>
      <c r="EYX81" s="348"/>
      <c r="EYY81" s="348"/>
      <c r="EYZ81" s="348"/>
      <c r="EZA81" s="348"/>
      <c r="EZB81" s="348"/>
      <c r="EZC81" s="348"/>
      <c r="EZD81" s="348"/>
      <c r="EZE81" s="348"/>
      <c r="EZF81" s="348"/>
      <c r="EZG81" s="348"/>
      <c r="EZH81" s="348"/>
      <c r="EZI81" s="348"/>
      <c r="EZJ81" s="348"/>
      <c r="EZK81" s="348"/>
      <c r="EZL81" s="348"/>
      <c r="EZM81" s="348"/>
      <c r="EZN81" s="348"/>
      <c r="EZO81" s="348"/>
      <c r="EZP81" s="348"/>
      <c r="EZQ81" s="348"/>
      <c r="EZR81" s="348"/>
      <c r="EZS81" s="348"/>
      <c r="EZT81" s="348"/>
      <c r="EZU81" s="348"/>
      <c r="EZV81" s="348"/>
      <c r="EZW81" s="348"/>
      <c r="EZX81" s="348"/>
      <c r="EZY81" s="348"/>
      <c r="EZZ81" s="348"/>
      <c r="FAA81" s="348"/>
      <c r="FAB81" s="348"/>
      <c r="FAC81" s="348"/>
      <c r="FAD81" s="348"/>
      <c r="FAE81" s="348"/>
      <c r="FAF81" s="348"/>
      <c r="FAG81" s="348"/>
      <c r="FAH81" s="348"/>
      <c r="FAI81" s="348"/>
      <c r="FAJ81" s="348"/>
      <c r="FAK81" s="348"/>
      <c r="FAL81" s="348"/>
      <c r="FAM81" s="348"/>
      <c r="FAN81" s="348"/>
      <c r="FAO81" s="348"/>
      <c r="FAP81" s="348"/>
      <c r="FAQ81" s="348"/>
      <c r="FAR81" s="348"/>
      <c r="FAS81" s="348"/>
      <c r="FAT81" s="348"/>
      <c r="FAU81" s="348"/>
      <c r="FAV81" s="348"/>
      <c r="FAW81" s="348"/>
      <c r="FAX81" s="348"/>
      <c r="FAY81" s="348"/>
      <c r="FAZ81" s="348"/>
      <c r="FBA81" s="348"/>
      <c r="FBB81" s="348"/>
      <c r="FBC81" s="348"/>
      <c r="FBD81" s="348"/>
      <c r="FBE81" s="348"/>
      <c r="FBF81" s="348"/>
      <c r="FBG81" s="348"/>
      <c r="FBH81" s="348"/>
      <c r="FBI81" s="348"/>
      <c r="FBJ81" s="348"/>
      <c r="FBK81" s="348"/>
      <c r="FBL81" s="348"/>
      <c r="FBM81" s="348"/>
      <c r="FBN81" s="348"/>
      <c r="FBO81" s="348"/>
      <c r="FBP81" s="348"/>
      <c r="FBQ81" s="348"/>
      <c r="FBR81" s="348"/>
      <c r="FBS81" s="348"/>
      <c r="FBT81" s="348"/>
      <c r="FBU81" s="348"/>
      <c r="FBV81" s="348"/>
      <c r="FBW81" s="348"/>
      <c r="FBX81" s="348"/>
      <c r="FBY81" s="348"/>
      <c r="FBZ81" s="348"/>
      <c r="FCA81" s="348"/>
      <c r="FCB81" s="348"/>
      <c r="FCC81" s="348"/>
      <c r="FCD81" s="348"/>
      <c r="FCE81" s="348"/>
      <c r="FCF81" s="348"/>
      <c r="FCG81" s="348"/>
      <c r="FCH81" s="348"/>
      <c r="FCI81" s="348"/>
      <c r="FCJ81" s="348"/>
      <c r="FCK81" s="348"/>
      <c r="FCL81" s="348"/>
      <c r="FCM81" s="348"/>
      <c r="FCN81" s="348"/>
      <c r="FCO81" s="348"/>
      <c r="FCP81" s="348"/>
      <c r="FCQ81" s="348"/>
      <c r="FCR81" s="348"/>
      <c r="FCS81" s="348"/>
      <c r="FCT81" s="348"/>
      <c r="FCU81" s="348"/>
      <c r="FCV81" s="348"/>
      <c r="FCW81" s="348"/>
      <c r="FCX81" s="348"/>
      <c r="FCY81" s="348"/>
      <c r="FCZ81" s="348"/>
      <c r="FDA81" s="348"/>
      <c r="FDB81" s="348"/>
      <c r="FDC81" s="348"/>
      <c r="FDD81" s="348"/>
      <c r="FDE81" s="348"/>
      <c r="FDF81" s="348"/>
      <c r="FDG81" s="348"/>
      <c r="FDH81" s="348"/>
      <c r="FDI81" s="348"/>
      <c r="FDJ81" s="348"/>
      <c r="FDK81" s="348"/>
      <c r="FDL81" s="348"/>
      <c r="FDM81" s="348"/>
      <c r="FDN81" s="348"/>
      <c r="FDO81" s="348"/>
      <c r="FDP81" s="348"/>
      <c r="FDQ81" s="348"/>
      <c r="FDR81" s="348"/>
      <c r="FDS81" s="348"/>
      <c r="FDT81" s="348"/>
      <c r="FDU81" s="348"/>
      <c r="FDV81" s="348"/>
      <c r="FDW81" s="348"/>
      <c r="FDX81" s="348"/>
      <c r="FDY81" s="348"/>
      <c r="FDZ81" s="348"/>
      <c r="FEA81" s="348"/>
      <c r="FEB81" s="348"/>
      <c r="FEC81" s="348"/>
      <c r="FED81" s="348"/>
      <c r="FEE81" s="348"/>
      <c r="FEF81" s="348"/>
      <c r="FEG81" s="348"/>
      <c r="FEH81" s="348"/>
      <c r="FEI81" s="348"/>
      <c r="FEJ81" s="348"/>
      <c r="FEK81" s="348"/>
      <c r="FEL81" s="348"/>
      <c r="FEM81" s="348"/>
      <c r="FEN81" s="348"/>
      <c r="FEO81" s="348"/>
      <c r="FEP81" s="348"/>
      <c r="FEQ81" s="348"/>
      <c r="FER81" s="348"/>
      <c r="FES81" s="348"/>
      <c r="FET81" s="348"/>
      <c r="FEU81" s="348"/>
      <c r="FEV81" s="348"/>
      <c r="FEW81" s="348"/>
      <c r="FEX81" s="348"/>
      <c r="FEY81" s="348"/>
      <c r="FEZ81" s="348"/>
      <c r="FFA81" s="348"/>
      <c r="FFB81" s="348"/>
      <c r="FFC81" s="348"/>
      <c r="FFD81" s="348"/>
      <c r="FFE81" s="348"/>
      <c r="FFF81" s="348"/>
      <c r="FFG81" s="348"/>
      <c r="FFH81" s="348"/>
      <c r="FFI81" s="348"/>
      <c r="FFJ81" s="348"/>
      <c r="FFK81" s="348"/>
      <c r="FFL81" s="348"/>
      <c r="FFM81" s="348"/>
      <c r="FFN81" s="348"/>
      <c r="FFO81" s="348"/>
      <c r="FFP81" s="348"/>
      <c r="FFQ81" s="348"/>
      <c r="FFR81" s="348"/>
      <c r="FFS81" s="348"/>
      <c r="FFT81" s="348"/>
      <c r="FFU81" s="348"/>
      <c r="FFV81" s="348"/>
      <c r="FFW81" s="348"/>
      <c r="FFX81" s="348"/>
      <c r="FFY81" s="348"/>
      <c r="FFZ81" s="348"/>
      <c r="FGA81" s="348"/>
      <c r="FGB81" s="348"/>
      <c r="FGC81" s="348"/>
      <c r="FGD81" s="348"/>
      <c r="FGE81" s="348"/>
      <c r="FGF81" s="348"/>
      <c r="FGG81" s="348"/>
      <c r="FGH81" s="348"/>
      <c r="FGI81" s="348"/>
      <c r="FGJ81" s="348"/>
      <c r="FGK81" s="348"/>
      <c r="FGL81" s="348"/>
      <c r="FGM81" s="348"/>
      <c r="FGN81" s="348"/>
      <c r="FGO81" s="348"/>
      <c r="FGP81" s="348"/>
      <c r="FGQ81" s="348"/>
      <c r="FGR81" s="348"/>
      <c r="FGS81" s="348"/>
      <c r="FGT81" s="348"/>
      <c r="FGU81" s="348"/>
      <c r="FGV81" s="348"/>
      <c r="FGW81" s="348"/>
      <c r="FGX81" s="348"/>
      <c r="FGY81" s="348"/>
      <c r="FGZ81" s="348"/>
      <c r="FHA81" s="348"/>
      <c r="FHB81" s="348"/>
      <c r="FHC81" s="348"/>
      <c r="FHD81" s="348"/>
      <c r="FHE81" s="348"/>
      <c r="FHF81" s="348"/>
      <c r="FHG81" s="348"/>
      <c r="FHH81" s="348"/>
      <c r="FHI81" s="348"/>
      <c r="FHJ81" s="348"/>
      <c r="FHK81" s="348"/>
      <c r="FHL81" s="348"/>
      <c r="FHM81" s="348"/>
      <c r="FHN81" s="348"/>
      <c r="FHO81" s="348"/>
      <c r="FHP81" s="348"/>
      <c r="FHQ81" s="348"/>
      <c r="FHR81" s="348"/>
      <c r="FHS81" s="348"/>
      <c r="FHT81" s="348"/>
      <c r="FHU81" s="348"/>
      <c r="FHV81" s="348"/>
      <c r="FHW81" s="348"/>
      <c r="FHX81" s="348"/>
      <c r="FHY81" s="348"/>
      <c r="FHZ81" s="348"/>
      <c r="FIA81" s="348"/>
      <c r="FIB81" s="348"/>
      <c r="FIC81" s="348"/>
      <c r="FID81" s="348"/>
      <c r="FIE81" s="348"/>
      <c r="FIF81" s="348"/>
      <c r="FIG81" s="348"/>
      <c r="FIH81" s="348"/>
      <c r="FII81" s="348"/>
      <c r="FIJ81" s="348"/>
      <c r="FIK81" s="348"/>
      <c r="FIL81" s="348"/>
      <c r="FIM81" s="348"/>
      <c r="FIN81" s="348"/>
      <c r="FIO81" s="348"/>
      <c r="FIP81" s="348"/>
      <c r="FIQ81" s="348"/>
      <c r="FIR81" s="348"/>
      <c r="FIS81" s="348"/>
      <c r="FIT81" s="348"/>
      <c r="FIU81" s="348"/>
      <c r="FIV81" s="348"/>
      <c r="FIW81" s="348"/>
      <c r="FIX81" s="348"/>
      <c r="FIY81" s="348"/>
      <c r="FIZ81" s="348"/>
      <c r="FJA81" s="348"/>
      <c r="FJB81" s="348"/>
      <c r="FJC81" s="348"/>
      <c r="FJD81" s="348"/>
      <c r="FJE81" s="348"/>
      <c r="FJF81" s="348"/>
      <c r="FJG81" s="348"/>
      <c r="FJH81" s="348"/>
      <c r="FJI81" s="348"/>
      <c r="FJJ81" s="348"/>
      <c r="FJK81" s="348"/>
      <c r="FJL81" s="348"/>
      <c r="FJM81" s="348"/>
      <c r="FJN81" s="348"/>
      <c r="FJO81" s="348"/>
      <c r="FJP81" s="348"/>
      <c r="FJQ81" s="348"/>
      <c r="FJR81" s="348"/>
      <c r="FJS81" s="348"/>
      <c r="FJT81" s="348"/>
      <c r="FJU81" s="348"/>
      <c r="FJV81" s="348"/>
      <c r="FJW81" s="348"/>
      <c r="FJX81" s="348"/>
      <c r="FJY81" s="348"/>
      <c r="FJZ81" s="348"/>
      <c r="FKA81" s="348"/>
      <c r="FKB81" s="348"/>
      <c r="FKC81" s="348"/>
      <c r="FKD81" s="348"/>
      <c r="FKE81" s="348"/>
      <c r="FKF81" s="348"/>
      <c r="FKG81" s="348"/>
      <c r="FKH81" s="348"/>
      <c r="FKI81" s="348"/>
      <c r="FKJ81" s="348"/>
      <c r="FKK81" s="348"/>
      <c r="FKL81" s="348"/>
      <c r="FKM81" s="348"/>
      <c r="FKN81" s="348"/>
      <c r="FKO81" s="348"/>
      <c r="FKP81" s="348"/>
      <c r="FKQ81" s="348"/>
      <c r="FKR81" s="348"/>
      <c r="FKS81" s="348"/>
      <c r="FKT81" s="348"/>
      <c r="FKU81" s="348"/>
      <c r="FKV81" s="348"/>
      <c r="FKW81" s="348"/>
      <c r="FKX81" s="348"/>
      <c r="FKY81" s="348"/>
      <c r="FKZ81" s="348"/>
      <c r="FLA81" s="348"/>
      <c r="FLB81" s="348"/>
      <c r="FLC81" s="348"/>
      <c r="FLD81" s="348"/>
      <c r="FLE81" s="348"/>
      <c r="FLF81" s="348"/>
      <c r="FLG81" s="348"/>
      <c r="FLH81" s="348"/>
      <c r="FLI81" s="348"/>
      <c r="FLJ81" s="348"/>
      <c r="FLK81" s="348"/>
      <c r="FLL81" s="348"/>
      <c r="FLM81" s="348"/>
      <c r="FLN81" s="348"/>
      <c r="FLO81" s="348"/>
      <c r="FLP81" s="348"/>
      <c r="FLQ81" s="348"/>
      <c r="FLR81" s="348"/>
      <c r="FLS81" s="348"/>
      <c r="FLT81" s="348"/>
      <c r="FLU81" s="348"/>
      <c r="FLV81" s="348"/>
      <c r="FLW81" s="348"/>
      <c r="FLX81" s="348"/>
      <c r="FLY81" s="348"/>
      <c r="FLZ81" s="348"/>
      <c r="FMA81" s="348"/>
      <c r="FMB81" s="348"/>
      <c r="FMC81" s="348"/>
      <c r="FMD81" s="348"/>
      <c r="FME81" s="348"/>
      <c r="FMF81" s="348"/>
      <c r="FMG81" s="348"/>
      <c r="FMH81" s="348"/>
      <c r="FMI81" s="348"/>
      <c r="FMJ81" s="348"/>
      <c r="FMK81" s="348"/>
      <c r="FML81" s="348"/>
      <c r="FMM81" s="348"/>
      <c r="FMN81" s="348"/>
      <c r="FMO81" s="348"/>
      <c r="FMP81" s="348"/>
      <c r="FMQ81" s="348"/>
      <c r="FMR81" s="348"/>
      <c r="FMS81" s="348"/>
      <c r="FMT81" s="348"/>
      <c r="FMU81" s="348"/>
      <c r="FMV81" s="348"/>
      <c r="FMW81" s="348"/>
      <c r="FMX81" s="348"/>
      <c r="FMY81" s="348"/>
      <c r="FMZ81" s="348"/>
      <c r="FNA81" s="348"/>
      <c r="FNB81" s="348"/>
      <c r="FNC81" s="348"/>
      <c r="FND81" s="348"/>
      <c r="FNE81" s="348"/>
      <c r="FNF81" s="348"/>
      <c r="FNG81" s="348"/>
      <c r="FNH81" s="348"/>
      <c r="FNI81" s="348"/>
      <c r="FNJ81" s="348"/>
      <c r="FNK81" s="348"/>
      <c r="FNL81" s="348"/>
      <c r="FNM81" s="348"/>
      <c r="FNN81" s="348"/>
      <c r="FNO81" s="348"/>
      <c r="FNP81" s="348"/>
      <c r="FNQ81" s="348"/>
      <c r="FNR81" s="348"/>
      <c r="FNS81" s="348"/>
      <c r="FNT81" s="348"/>
      <c r="FNU81" s="348"/>
      <c r="FNV81" s="348"/>
      <c r="FNW81" s="348"/>
      <c r="FNX81" s="348"/>
      <c r="FNY81" s="348"/>
      <c r="FNZ81" s="348"/>
      <c r="FOA81" s="348"/>
      <c r="FOB81" s="348"/>
      <c r="FOC81" s="348"/>
      <c r="FOD81" s="348"/>
      <c r="FOE81" s="348"/>
      <c r="FOF81" s="348"/>
      <c r="FOG81" s="348"/>
      <c r="FOH81" s="348"/>
      <c r="FOI81" s="348"/>
      <c r="FOJ81" s="348"/>
      <c r="FOK81" s="348"/>
      <c r="FOL81" s="348"/>
      <c r="FOM81" s="348"/>
      <c r="FON81" s="348"/>
      <c r="FOO81" s="348"/>
      <c r="FOP81" s="348"/>
      <c r="FOQ81" s="348"/>
      <c r="FOR81" s="348"/>
      <c r="FOS81" s="348"/>
      <c r="FOT81" s="348"/>
      <c r="FOU81" s="348"/>
      <c r="FOV81" s="348"/>
      <c r="FOW81" s="348"/>
      <c r="FOX81" s="348"/>
      <c r="FOY81" s="348"/>
      <c r="FOZ81" s="348"/>
      <c r="FPA81" s="348"/>
      <c r="FPB81" s="348"/>
      <c r="FPC81" s="348"/>
      <c r="FPD81" s="348"/>
      <c r="FPE81" s="348"/>
      <c r="FPF81" s="348"/>
      <c r="FPG81" s="348"/>
      <c r="FPH81" s="348"/>
      <c r="FPI81" s="348"/>
      <c r="FPJ81" s="348"/>
      <c r="FPK81" s="348"/>
      <c r="FPL81" s="348"/>
      <c r="FPM81" s="348"/>
      <c r="FPN81" s="348"/>
      <c r="FPO81" s="348"/>
      <c r="FPP81" s="348"/>
      <c r="FPQ81" s="348"/>
      <c r="FPR81" s="348"/>
      <c r="FPS81" s="348"/>
      <c r="FPT81" s="348"/>
      <c r="FPU81" s="348"/>
      <c r="FPV81" s="348"/>
      <c r="FPW81" s="348"/>
      <c r="FPX81" s="348"/>
      <c r="FPY81" s="348"/>
      <c r="FPZ81" s="348"/>
      <c r="FQA81" s="348"/>
      <c r="FQB81" s="348"/>
      <c r="FQC81" s="348"/>
      <c r="FQD81" s="348"/>
      <c r="FQE81" s="348"/>
      <c r="FQF81" s="348"/>
      <c r="FQG81" s="348"/>
      <c r="FQH81" s="348"/>
      <c r="FQI81" s="348"/>
      <c r="FQJ81" s="348"/>
      <c r="FQK81" s="348"/>
      <c r="FQL81" s="348"/>
      <c r="FQM81" s="348"/>
      <c r="FQN81" s="348"/>
      <c r="FQO81" s="348"/>
      <c r="FQP81" s="348"/>
      <c r="FQQ81" s="348"/>
      <c r="FQR81" s="348"/>
      <c r="FQS81" s="348"/>
      <c r="FQT81" s="348"/>
      <c r="FQU81" s="348"/>
      <c r="FQV81" s="348"/>
      <c r="FQW81" s="348"/>
      <c r="FQX81" s="348"/>
      <c r="FQY81" s="348"/>
      <c r="FQZ81" s="348"/>
      <c r="FRA81" s="348"/>
      <c r="FRB81" s="348"/>
      <c r="FRC81" s="348"/>
      <c r="FRD81" s="348"/>
      <c r="FRE81" s="348"/>
      <c r="FRF81" s="348"/>
      <c r="FRG81" s="348"/>
      <c r="FRH81" s="348"/>
      <c r="FRI81" s="348"/>
      <c r="FRJ81" s="348"/>
      <c r="FRK81" s="348"/>
      <c r="FRL81" s="348"/>
      <c r="FRM81" s="348"/>
      <c r="FRN81" s="348"/>
      <c r="FRO81" s="348"/>
      <c r="FRP81" s="348"/>
      <c r="FRQ81" s="348"/>
      <c r="FRR81" s="348"/>
      <c r="FRS81" s="348"/>
      <c r="FRT81" s="348"/>
      <c r="FRU81" s="348"/>
      <c r="FRV81" s="348"/>
      <c r="FRW81" s="348"/>
      <c r="FRX81" s="348"/>
      <c r="FRY81" s="348"/>
      <c r="FRZ81" s="348"/>
      <c r="FSA81" s="348"/>
      <c r="FSB81" s="348"/>
      <c r="FSC81" s="348"/>
      <c r="FSD81" s="348"/>
      <c r="FSE81" s="348"/>
      <c r="FSF81" s="348"/>
      <c r="FSG81" s="348"/>
      <c r="FSH81" s="348"/>
      <c r="FSI81" s="348"/>
      <c r="FSJ81" s="348"/>
      <c r="FSK81" s="348"/>
      <c r="FSL81" s="348"/>
      <c r="FSM81" s="348"/>
      <c r="FSN81" s="348"/>
      <c r="FSO81" s="348"/>
      <c r="FSP81" s="348"/>
      <c r="FSQ81" s="348"/>
      <c r="FSR81" s="348"/>
      <c r="FSS81" s="348"/>
      <c r="FST81" s="348"/>
      <c r="FSU81" s="348"/>
      <c r="FSV81" s="348"/>
      <c r="FSW81" s="348"/>
      <c r="FSX81" s="348"/>
      <c r="FSY81" s="348"/>
      <c r="FSZ81" s="348"/>
      <c r="FTA81" s="348"/>
      <c r="FTB81" s="348"/>
      <c r="FTC81" s="348"/>
      <c r="FTD81" s="348"/>
      <c r="FTE81" s="348"/>
      <c r="FTF81" s="348"/>
      <c r="FTG81" s="348"/>
      <c r="FTH81" s="348"/>
      <c r="FTI81" s="348"/>
      <c r="FTJ81" s="348"/>
      <c r="FTK81" s="348"/>
      <c r="FTL81" s="348"/>
      <c r="FTM81" s="348"/>
      <c r="FTN81" s="348"/>
      <c r="FTO81" s="348"/>
      <c r="FTP81" s="348"/>
      <c r="FTQ81" s="348"/>
      <c r="FTR81" s="348"/>
      <c r="FTS81" s="348"/>
      <c r="FTT81" s="348"/>
      <c r="FTU81" s="348"/>
      <c r="FTV81" s="348"/>
      <c r="FTW81" s="348"/>
      <c r="FTX81" s="348"/>
      <c r="FTY81" s="348"/>
      <c r="FTZ81" s="348"/>
      <c r="FUA81" s="348"/>
      <c r="FUB81" s="348"/>
      <c r="FUC81" s="348"/>
      <c r="FUD81" s="348"/>
      <c r="FUE81" s="348"/>
      <c r="FUF81" s="348"/>
      <c r="FUG81" s="348"/>
      <c r="FUH81" s="348"/>
      <c r="FUI81" s="348"/>
      <c r="FUJ81" s="348"/>
      <c r="FUK81" s="348"/>
      <c r="FUL81" s="348"/>
      <c r="FUM81" s="348"/>
      <c r="FUN81" s="348"/>
      <c r="FUO81" s="348"/>
      <c r="FUP81" s="348"/>
      <c r="FUQ81" s="348"/>
      <c r="FUR81" s="348"/>
      <c r="FUS81" s="348"/>
      <c r="FUT81" s="348"/>
      <c r="FUU81" s="348"/>
      <c r="FUV81" s="348"/>
      <c r="FUW81" s="348"/>
      <c r="FUX81" s="348"/>
      <c r="FUY81" s="348"/>
      <c r="FUZ81" s="348"/>
      <c r="FVA81" s="348"/>
      <c r="FVB81" s="348"/>
      <c r="FVC81" s="348"/>
      <c r="FVD81" s="348"/>
      <c r="FVE81" s="348"/>
      <c r="FVF81" s="348"/>
      <c r="FVG81" s="348"/>
      <c r="FVH81" s="348"/>
      <c r="FVI81" s="348"/>
      <c r="FVJ81" s="348"/>
      <c r="FVK81" s="348"/>
      <c r="FVL81" s="348"/>
      <c r="FVM81" s="348"/>
      <c r="FVN81" s="348"/>
      <c r="FVO81" s="348"/>
      <c r="FVP81" s="348"/>
      <c r="FVQ81" s="348"/>
      <c r="FVR81" s="348"/>
      <c r="FVS81" s="348"/>
      <c r="FVT81" s="348"/>
      <c r="FVU81" s="348"/>
      <c r="FVV81" s="348"/>
      <c r="FVW81" s="348"/>
      <c r="FVX81" s="348"/>
      <c r="FVY81" s="348"/>
      <c r="FVZ81" s="348"/>
      <c r="FWA81" s="348"/>
      <c r="FWB81" s="348"/>
      <c r="FWC81" s="348"/>
      <c r="FWD81" s="348"/>
      <c r="FWE81" s="348"/>
      <c r="FWF81" s="348"/>
      <c r="FWG81" s="348"/>
      <c r="FWH81" s="348"/>
      <c r="FWI81" s="348"/>
      <c r="FWJ81" s="348"/>
      <c r="FWK81" s="348"/>
      <c r="FWL81" s="348"/>
      <c r="FWM81" s="348"/>
      <c r="FWN81" s="348"/>
      <c r="FWO81" s="348"/>
      <c r="FWP81" s="348"/>
      <c r="FWQ81" s="348"/>
      <c r="FWR81" s="348"/>
      <c r="FWS81" s="348"/>
      <c r="FWT81" s="348"/>
      <c r="FWU81" s="348"/>
      <c r="FWV81" s="348"/>
      <c r="FWW81" s="348"/>
      <c r="FWX81" s="348"/>
      <c r="FWY81" s="348"/>
      <c r="FWZ81" s="348"/>
      <c r="FXA81" s="348"/>
      <c r="FXB81" s="348"/>
      <c r="FXC81" s="348"/>
      <c r="FXD81" s="348"/>
      <c r="FXE81" s="348"/>
      <c r="FXF81" s="348"/>
      <c r="FXG81" s="348"/>
      <c r="FXH81" s="348"/>
      <c r="FXI81" s="348"/>
      <c r="FXJ81" s="348"/>
      <c r="FXK81" s="348"/>
      <c r="FXL81" s="348"/>
      <c r="FXM81" s="348"/>
      <c r="FXN81" s="348"/>
      <c r="FXO81" s="348"/>
      <c r="FXP81" s="348"/>
      <c r="FXQ81" s="348"/>
      <c r="FXR81" s="348"/>
      <c r="FXS81" s="348"/>
      <c r="FXT81" s="348"/>
      <c r="FXU81" s="348"/>
      <c r="FXV81" s="348"/>
      <c r="FXW81" s="348"/>
      <c r="FXX81" s="348"/>
      <c r="FXY81" s="348"/>
      <c r="FXZ81" s="348"/>
      <c r="FYA81" s="348"/>
      <c r="FYB81" s="348"/>
      <c r="FYC81" s="348"/>
      <c r="FYD81" s="348"/>
      <c r="FYE81" s="348"/>
      <c r="FYF81" s="348"/>
      <c r="FYG81" s="348"/>
      <c r="FYH81" s="348"/>
      <c r="FYI81" s="348"/>
      <c r="FYJ81" s="348"/>
      <c r="FYK81" s="348"/>
      <c r="FYL81" s="348"/>
      <c r="FYM81" s="348"/>
      <c r="FYN81" s="348"/>
      <c r="FYO81" s="348"/>
      <c r="FYP81" s="348"/>
      <c r="FYQ81" s="348"/>
      <c r="FYR81" s="348"/>
      <c r="FYS81" s="348"/>
      <c r="FYT81" s="348"/>
      <c r="FYU81" s="348"/>
      <c r="FYV81" s="348"/>
      <c r="FYW81" s="348"/>
      <c r="FYX81" s="348"/>
      <c r="FYY81" s="348"/>
      <c r="FYZ81" s="348"/>
      <c r="FZA81" s="348"/>
      <c r="FZB81" s="348"/>
      <c r="FZC81" s="348"/>
      <c r="FZD81" s="348"/>
      <c r="FZE81" s="348"/>
      <c r="FZF81" s="348"/>
      <c r="FZG81" s="348"/>
      <c r="FZH81" s="348"/>
      <c r="FZI81" s="348"/>
      <c r="FZJ81" s="348"/>
      <c r="FZK81" s="348"/>
      <c r="FZL81" s="348"/>
      <c r="FZM81" s="348"/>
      <c r="FZN81" s="348"/>
      <c r="FZO81" s="348"/>
      <c r="FZP81" s="348"/>
      <c r="FZQ81" s="348"/>
      <c r="FZR81" s="348"/>
      <c r="FZS81" s="348"/>
      <c r="FZT81" s="348"/>
      <c r="FZU81" s="348"/>
      <c r="FZV81" s="348"/>
      <c r="FZW81" s="348"/>
      <c r="FZX81" s="348"/>
      <c r="FZY81" s="348"/>
      <c r="FZZ81" s="348"/>
      <c r="GAA81" s="348"/>
      <c r="GAB81" s="348"/>
      <c r="GAC81" s="348"/>
      <c r="GAD81" s="348"/>
      <c r="GAE81" s="348"/>
      <c r="GAF81" s="348"/>
      <c r="GAG81" s="348"/>
      <c r="GAH81" s="348"/>
      <c r="GAI81" s="348"/>
      <c r="GAJ81" s="348"/>
      <c r="GAK81" s="348"/>
      <c r="GAL81" s="348"/>
      <c r="GAM81" s="348"/>
      <c r="GAN81" s="348"/>
      <c r="GAO81" s="348"/>
      <c r="GAP81" s="348"/>
      <c r="GAQ81" s="348"/>
      <c r="GAR81" s="348"/>
      <c r="GAS81" s="348"/>
      <c r="GAT81" s="348"/>
      <c r="GAU81" s="348"/>
      <c r="GAV81" s="348"/>
      <c r="GAW81" s="348"/>
      <c r="GAX81" s="348"/>
      <c r="GAY81" s="348"/>
      <c r="GAZ81" s="348"/>
      <c r="GBA81" s="348"/>
      <c r="GBB81" s="348"/>
      <c r="GBC81" s="348"/>
      <c r="GBD81" s="348"/>
      <c r="GBE81" s="348"/>
      <c r="GBF81" s="348"/>
      <c r="GBG81" s="348"/>
      <c r="GBH81" s="348"/>
      <c r="GBI81" s="348"/>
      <c r="GBJ81" s="348"/>
      <c r="GBK81" s="348"/>
      <c r="GBL81" s="348"/>
      <c r="GBM81" s="348"/>
      <c r="GBN81" s="348"/>
      <c r="GBO81" s="348"/>
      <c r="GBP81" s="348"/>
      <c r="GBQ81" s="348"/>
      <c r="GBR81" s="348"/>
      <c r="GBS81" s="348"/>
      <c r="GBT81" s="348"/>
      <c r="GBU81" s="348"/>
      <c r="GBV81" s="348"/>
      <c r="GBW81" s="348"/>
      <c r="GBX81" s="348"/>
      <c r="GBY81" s="348"/>
      <c r="GBZ81" s="348"/>
      <c r="GCA81" s="348"/>
      <c r="GCB81" s="348"/>
      <c r="GCC81" s="348"/>
      <c r="GCD81" s="348"/>
      <c r="GCE81" s="348"/>
      <c r="GCF81" s="348"/>
      <c r="GCG81" s="348"/>
      <c r="GCH81" s="348"/>
      <c r="GCI81" s="348"/>
      <c r="GCJ81" s="348"/>
      <c r="GCK81" s="348"/>
      <c r="GCL81" s="348"/>
      <c r="GCM81" s="348"/>
      <c r="GCN81" s="348"/>
      <c r="GCO81" s="348"/>
      <c r="GCP81" s="348"/>
      <c r="GCQ81" s="348"/>
      <c r="GCR81" s="348"/>
      <c r="GCS81" s="348"/>
      <c r="GCT81" s="348"/>
      <c r="GCU81" s="348"/>
      <c r="GCV81" s="348"/>
      <c r="GCW81" s="348"/>
      <c r="GCX81" s="348"/>
      <c r="GCY81" s="348"/>
      <c r="GCZ81" s="348"/>
      <c r="GDA81" s="348"/>
      <c r="GDB81" s="348"/>
      <c r="GDC81" s="348"/>
      <c r="GDD81" s="348"/>
      <c r="GDE81" s="348"/>
      <c r="GDF81" s="348"/>
      <c r="GDG81" s="348"/>
      <c r="GDH81" s="348"/>
      <c r="GDI81" s="348"/>
      <c r="GDJ81" s="348"/>
      <c r="GDK81" s="348"/>
      <c r="GDL81" s="348"/>
      <c r="GDM81" s="348"/>
      <c r="GDN81" s="348"/>
      <c r="GDO81" s="348"/>
      <c r="GDP81" s="348"/>
      <c r="GDQ81" s="348"/>
      <c r="GDR81" s="348"/>
      <c r="GDS81" s="348"/>
      <c r="GDT81" s="348"/>
      <c r="GDU81" s="348"/>
      <c r="GDV81" s="348"/>
      <c r="GDW81" s="348"/>
      <c r="GDX81" s="348"/>
      <c r="GDY81" s="348"/>
      <c r="GDZ81" s="348"/>
      <c r="GEA81" s="348"/>
      <c r="GEB81" s="348"/>
      <c r="GEC81" s="348"/>
      <c r="GED81" s="348"/>
      <c r="GEE81" s="348"/>
      <c r="GEF81" s="348"/>
      <c r="GEG81" s="348"/>
      <c r="GEH81" s="348"/>
      <c r="GEI81" s="348"/>
      <c r="GEJ81" s="348"/>
      <c r="GEK81" s="348"/>
      <c r="GEL81" s="348"/>
      <c r="GEM81" s="348"/>
      <c r="GEN81" s="348"/>
      <c r="GEO81" s="348"/>
      <c r="GEP81" s="348"/>
      <c r="GEQ81" s="348"/>
      <c r="GER81" s="348"/>
      <c r="GES81" s="348"/>
      <c r="GET81" s="348"/>
      <c r="GEU81" s="348"/>
      <c r="GEV81" s="348"/>
      <c r="GEW81" s="348"/>
      <c r="GEX81" s="348"/>
      <c r="GEY81" s="348"/>
      <c r="GEZ81" s="348"/>
      <c r="GFA81" s="348"/>
      <c r="GFB81" s="348"/>
      <c r="GFC81" s="348"/>
      <c r="GFD81" s="348"/>
      <c r="GFE81" s="348"/>
      <c r="GFF81" s="348"/>
      <c r="GFG81" s="348"/>
      <c r="GFH81" s="348"/>
      <c r="GFI81" s="348"/>
      <c r="GFJ81" s="348"/>
      <c r="GFK81" s="348"/>
      <c r="GFL81" s="348"/>
      <c r="GFM81" s="348"/>
      <c r="GFN81" s="348"/>
      <c r="GFO81" s="348"/>
      <c r="GFP81" s="348"/>
      <c r="GFQ81" s="348"/>
      <c r="GFR81" s="348"/>
      <c r="GFS81" s="348"/>
      <c r="GFT81" s="348"/>
      <c r="GFU81" s="348"/>
      <c r="GFV81" s="348"/>
      <c r="GFW81" s="348"/>
      <c r="GFX81" s="348"/>
      <c r="GFY81" s="348"/>
      <c r="GFZ81" s="348"/>
      <c r="GGA81" s="348"/>
      <c r="GGB81" s="348"/>
      <c r="GGC81" s="348"/>
      <c r="GGD81" s="348"/>
      <c r="GGE81" s="348"/>
      <c r="GGF81" s="348"/>
      <c r="GGG81" s="348"/>
      <c r="GGH81" s="348"/>
      <c r="GGI81" s="348"/>
      <c r="GGJ81" s="348"/>
      <c r="GGK81" s="348"/>
      <c r="GGL81" s="348"/>
      <c r="GGM81" s="348"/>
      <c r="GGN81" s="348"/>
      <c r="GGO81" s="348"/>
      <c r="GGP81" s="348"/>
      <c r="GGQ81" s="348"/>
      <c r="GGR81" s="348"/>
      <c r="GGS81" s="348"/>
      <c r="GGT81" s="348"/>
      <c r="GGU81" s="348"/>
      <c r="GGV81" s="348"/>
      <c r="GGW81" s="348"/>
      <c r="GGX81" s="348"/>
      <c r="GGY81" s="348"/>
      <c r="GGZ81" s="348"/>
      <c r="GHA81" s="348"/>
      <c r="GHB81" s="348"/>
      <c r="GHC81" s="348"/>
      <c r="GHD81" s="348"/>
      <c r="GHE81" s="348"/>
      <c r="GHF81" s="348"/>
      <c r="GHG81" s="348"/>
      <c r="GHH81" s="348"/>
      <c r="GHI81" s="348"/>
      <c r="GHJ81" s="348"/>
      <c r="GHK81" s="348"/>
      <c r="GHL81" s="348"/>
      <c r="GHM81" s="348"/>
      <c r="GHN81" s="348"/>
      <c r="GHO81" s="348"/>
      <c r="GHP81" s="348"/>
      <c r="GHQ81" s="348"/>
      <c r="GHR81" s="348"/>
      <c r="GHS81" s="348"/>
      <c r="GHT81" s="348"/>
      <c r="GHU81" s="348"/>
      <c r="GHV81" s="348"/>
      <c r="GHW81" s="348"/>
      <c r="GHX81" s="348"/>
      <c r="GHY81" s="348"/>
      <c r="GHZ81" s="348"/>
      <c r="GIA81" s="348"/>
      <c r="GIB81" s="348"/>
      <c r="GIC81" s="348"/>
      <c r="GID81" s="348"/>
      <c r="GIE81" s="348"/>
      <c r="GIF81" s="348"/>
      <c r="GIG81" s="348"/>
      <c r="GIH81" s="348"/>
      <c r="GII81" s="348"/>
      <c r="GIJ81" s="348"/>
      <c r="GIK81" s="348"/>
      <c r="GIL81" s="348"/>
      <c r="GIM81" s="348"/>
      <c r="GIN81" s="348"/>
      <c r="GIO81" s="348"/>
      <c r="GIP81" s="348"/>
      <c r="GIQ81" s="348"/>
      <c r="GIR81" s="348"/>
      <c r="GIS81" s="348"/>
      <c r="GIT81" s="348"/>
      <c r="GIU81" s="348"/>
      <c r="GIV81" s="348"/>
      <c r="GIW81" s="348"/>
      <c r="GIX81" s="348"/>
      <c r="GIY81" s="348"/>
      <c r="GIZ81" s="348"/>
      <c r="GJA81" s="348"/>
      <c r="GJB81" s="348"/>
      <c r="GJC81" s="348"/>
      <c r="GJD81" s="348"/>
      <c r="GJE81" s="348"/>
      <c r="GJF81" s="348"/>
      <c r="GJG81" s="348"/>
      <c r="GJH81" s="348"/>
      <c r="GJI81" s="348"/>
      <c r="GJJ81" s="348"/>
      <c r="GJK81" s="348"/>
      <c r="GJL81" s="348"/>
      <c r="GJM81" s="348"/>
      <c r="GJN81" s="348"/>
      <c r="GJO81" s="348"/>
      <c r="GJP81" s="348"/>
      <c r="GJQ81" s="348"/>
      <c r="GJR81" s="348"/>
      <c r="GJS81" s="348"/>
      <c r="GJT81" s="348"/>
      <c r="GJU81" s="348"/>
      <c r="GJV81" s="348"/>
      <c r="GJW81" s="348"/>
      <c r="GJX81" s="348"/>
      <c r="GJY81" s="348"/>
      <c r="GJZ81" s="348"/>
      <c r="GKA81" s="348"/>
      <c r="GKB81" s="348"/>
      <c r="GKC81" s="348"/>
      <c r="GKD81" s="348"/>
      <c r="GKE81" s="348"/>
      <c r="GKF81" s="348"/>
      <c r="GKG81" s="348"/>
      <c r="GKH81" s="348"/>
      <c r="GKI81" s="348"/>
      <c r="GKJ81" s="348"/>
      <c r="GKK81" s="348"/>
      <c r="GKL81" s="348"/>
      <c r="GKM81" s="348"/>
      <c r="GKN81" s="348"/>
      <c r="GKO81" s="348"/>
      <c r="GKP81" s="348"/>
      <c r="GKQ81" s="348"/>
      <c r="GKR81" s="348"/>
      <c r="GKS81" s="348"/>
      <c r="GKT81" s="348"/>
      <c r="GKU81" s="348"/>
      <c r="GKV81" s="348"/>
      <c r="GKW81" s="348"/>
      <c r="GKX81" s="348"/>
      <c r="GKY81" s="348"/>
      <c r="GKZ81" s="348"/>
      <c r="GLA81" s="348"/>
      <c r="GLB81" s="348"/>
      <c r="GLC81" s="348"/>
      <c r="GLD81" s="348"/>
      <c r="GLE81" s="348"/>
      <c r="GLF81" s="348"/>
      <c r="GLG81" s="348"/>
      <c r="GLH81" s="348"/>
      <c r="GLI81" s="348"/>
      <c r="GLJ81" s="348"/>
      <c r="GLK81" s="348"/>
      <c r="GLL81" s="348"/>
      <c r="GLM81" s="348"/>
      <c r="GLN81" s="348"/>
      <c r="GLO81" s="348"/>
      <c r="GLP81" s="348"/>
      <c r="GLQ81" s="348"/>
      <c r="GLR81" s="348"/>
      <c r="GLS81" s="348"/>
      <c r="GLT81" s="348"/>
      <c r="GLU81" s="348"/>
      <c r="GLV81" s="348"/>
      <c r="GLW81" s="348"/>
      <c r="GLX81" s="348"/>
      <c r="GLY81" s="348"/>
      <c r="GLZ81" s="348"/>
      <c r="GMA81" s="348"/>
      <c r="GMB81" s="348"/>
      <c r="GMC81" s="348"/>
      <c r="GMD81" s="348"/>
      <c r="GME81" s="348"/>
      <c r="GMF81" s="348"/>
      <c r="GMG81" s="348"/>
      <c r="GMH81" s="348"/>
      <c r="GMI81" s="348"/>
      <c r="GMJ81" s="348"/>
      <c r="GMK81" s="348"/>
      <c r="GML81" s="348"/>
      <c r="GMM81" s="348"/>
      <c r="GMN81" s="348"/>
      <c r="GMO81" s="348"/>
      <c r="GMP81" s="348"/>
      <c r="GMQ81" s="348"/>
      <c r="GMR81" s="348"/>
      <c r="GMS81" s="348"/>
      <c r="GMT81" s="348"/>
      <c r="GMU81" s="348"/>
      <c r="GMV81" s="348"/>
      <c r="GMW81" s="348"/>
      <c r="GMX81" s="348"/>
      <c r="GMY81" s="348"/>
      <c r="GMZ81" s="348"/>
      <c r="GNA81" s="348"/>
      <c r="GNB81" s="348"/>
      <c r="GNC81" s="348"/>
      <c r="GND81" s="348"/>
      <c r="GNE81" s="348"/>
      <c r="GNF81" s="348"/>
      <c r="GNG81" s="348"/>
      <c r="GNH81" s="348"/>
      <c r="GNI81" s="348"/>
      <c r="GNJ81" s="348"/>
      <c r="GNK81" s="348"/>
      <c r="GNL81" s="348"/>
      <c r="GNM81" s="348"/>
      <c r="GNN81" s="348"/>
      <c r="GNO81" s="348"/>
      <c r="GNP81" s="348"/>
      <c r="GNQ81" s="348"/>
      <c r="GNR81" s="348"/>
      <c r="GNS81" s="348"/>
      <c r="GNT81" s="348"/>
      <c r="GNU81" s="348"/>
      <c r="GNV81" s="348"/>
      <c r="GNW81" s="348"/>
      <c r="GNX81" s="348"/>
      <c r="GNY81" s="348"/>
      <c r="GNZ81" s="348"/>
      <c r="GOA81" s="348"/>
      <c r="GOB81" s="348"/>
      <c r="GOC81" s="348"/>
      <c r="GOD81" s="348"/>
      <c r="GOE81" s="348"/>
      <c r="GOF81" s="348"/>
      <c r="GOG81" s="348"/>
      <c r="GOH81" s="348"/>
      <c r="GOI81" s="348"/>
      <c r="GOJ81" s="348"/>
      <c r="GOK81" s="348"/>
      <c r="GOL81" s="348"/>
      <c r="GOM81" s="348"/>
      <c r="GON81" s="348"/>
      <c r="GOO81" s="348"/>
      <c r="GOP81" s="348"/>
      <c r="GOQ81" s="348"/>
      <c r="GOR81" s="348"/>
      <c r="GOS81" s="348"/>
      <c r="GOT81" s="348"/>
      <c r="GOU81" s="348"/>
      <c r="GOV81" s="348"/>
      <c r="GOW81" s="348"/>
      <c r="GOX81" s="348"/>
      <c r="GOY81" s="348"/>
      <c r="GOZ81" s="348"/>
      <c r="GPA81" s="348"/>
      <c r="GPB81" s="348"/>
      <c r="GPC81" s="348"/>
      <c r="GPD81" s="348"/>
      <c r="GPE81" s="348"/>
      <c r="GPF81" s="348"/>
      <c r="GPG81" s="348"/>
      <c r="GPH81" s="348"/>
      <c r="GPI81" s="348"/>
      <c r="GPJ81" s="348"/>
      <c r="GPK81" s="348"/>
      <c r="GPL81" s="348"/>
      <c r="GPM81" s="348"/>
      <c r="GPN81" s="348"/>
      <c r="GPO81" s="348"/>
      <c r="GPP81" s="348"/>
      <c r="GPQ81" s="348"/>
      <c r="GPR81" s="348"/>
      <c r="GPS81" s="348"/>
      <c r="GPT81" s="348"/>
      <c r="GPU81" s="348"/>
      <c r="GPV81" s="348"/>
      <c r="GPW81" s="348"/>
      <c r="GPX81" s="348"/>
      <c r="GPY81" s="348"/>
      <c r="GPZ81" s="348"/>
      <c r="GQA81" s="348"/>
      <c r="GQB81" s="348"/>
      <c r="GQC81" s="348"/>
      <c r="GQD81" s="348"/>
      <c r="GQE81" s="348"/>
      <c r="GQF81" s="348"/>
      <c r="GQG81" s="348"/>
      <c r="GQH81" s="348"/>
      <c r="GQI81" s="348"/>
      <c r="GQJ81" s="348"/>
      <c r="GQK81" s="348"/>
      <c r="GQL81" s="348"/>
      <c r="GQM81" s="348"/>
      <c r="GQN81" s="348"/>
      <c r="GQO81" s="348"/>
      <c r="GQP81" s="348"/>
      <c r="GQQ81" s="348"/>
      <c r="GQR81" s="348"/>
      <c r="GQS81" s="348"/>
      <c r="GQT81" s="348"/>
      <c r="GQU81" s="348"/>
      <c r="GQV81" s="348"/>
      <c r="GQW81" s="348"/>
      <c r="GQX81" s="348"/>
      <c r="GQY81" s="348"/>
      <c r="GQZ81" s="348"/>
      <c r="GRA81" s="348"/>
      <c r="GRB81" s="348"/>
      <c r="GRC81" s="348"/>
      <c r="GRD81" s="348"/>
      <c r="GRE81" s="348"/>
      <c r="GRF81" s="348"/>
      <c r="GRG81" s="348"/>
      <c r="GRH81" s="348"/>
      <c r="GRI81" s="348"/>
      <c r="GRJ81" s="348"/>
      <c r="GRK81" s="348"/>
      <c r="GRL81" s="348"/>
      <c r="GRM81" s="348"/>
      <c r="GRN81" s="348"/>
      <c r="GRO81" s="348"/>
      <c r="GRP81" s="348"/>
      <c r="GRQ81" s="348"/>
      <c r="GRR81" s="348"/>
      <c r="GRS81" s="348"/>
      <c r="GRT81" s="348"/>
      <c r="GRU81" s="348"/>
      <c r="GRV81" s="348"/>
      <c r="GRW81" s="348"/>
      <c r="GRX81" s="348"/>
      <c r="GRY81" s="348"/>
      <c r="GRZ81" s="348"/>
      <c r="GSA81" s="348"/>
      <c r="GSB81" s="348"/>
      <c r="GSC81" s="348"/>
      <c r="GSD81" s="348"/>
      <c r="GSE81" s="348"/>
      <c r="GSF81" s="348"/>
      <c r="GSG81" s="348"/>
      <c r="GSH81" s="348"/>
      <c r="GSI81" s="348"/>
      <c r="GSJ81" s="348"/>
      <c r="GSK81" s="348"/>
      <c r="GSL81" s="348"/>
      <c r="GSM81" s="348"/>
      <c r="GSN81" s="348"/>
      <c r="GSO81" s="348"/>
      <c r="GSP81" s="348"/>
      <c r="GSQ81" s="348"/>
      <c r="GSR81" s="348"/>
      <c r="GSS81" s="348"/>
      <c r="GST81" s="348"/>
      <c r="GSU81" s="348"/>
      <c r="GSV81" s="348"/>
      <c r="GSW81" s="348"/>
      <c r="GSX81" s="348"/>
      <c r="GSY81" s="348"/>
      <c r="GSZ81" s="348"/>
      <c r="GTA81" s="348"/>
      <c r="GTB81" s="348"/>
      <c r="GTC81" s="348"/>
      <c r="GTD81" s="348"/>
      <c r="GTE81" s="348"/>
      <c r="GTF81" s="348"/>
      <c r="GTG81" s="348"/>
      <c r="GTH81" s="348"/>
      <c r="GTI81" s="348"/>
      <c r="GTJ81" s="348"/>
      <c r="GTK81" s="348"/>
      <c r="GTL81" s="348"/>
      <c r="GTM81" s="348"/>
      <c r="GTN81" s="348"/>
      <c r="GTO81" s="348"/>
      <c r="GTP81" s="348"/>
      <c r="GTQ81" s="348"/>
      <c r="GTR81" s="348"/>
      <c r="GTS81" s="348"/>
      <c r="GTT81" s="348"/>
      <c r="GTU81" s="348"/>
      <c r="GTV81" s="348"/>
      <c r="GTW81" s="348"/>
      <c r="GTX81" s="348"/>
      <c r="GTY81" s="348"/>
      <c r="GTZ81" s="348"/>
      <c r="GUA81" s="348"/>
      <c r="GUB81" s="348"/>
      <c r="GUC81" s="348"/>
      <c r="GUD81" s="348"/>
      <c r="GUE81" s="348"/>
      <c r="GUF81" s="348"/>
      <c r="GUG81" s="348"/>
      <c r="GUH81" s="348"/>
      <c r="GUI81" s="348"/>
      <c r="GUJ81" s="348"/>
      <c r="GUK81" s="348"/>
      <c r="GUL81" s="348"/>
      <c r="GUM81" s="348"/>
      <c r="GUN81" s="348"/>
      <c r="GUO81" s="348"/>
      <c r="GUP81" s="348"/>
      <c r="GUQ81" s="348"/>
      <c r="GUR81" s="348"/>
      <c r="GUS81" s="348"/>
      <c r="GUT81" s="348"/>
      <c r="GUU81" s="348"/>
      <c r="GUV81" s="348"/>
      <c r="GUW81" s="348"/>
      <c r="GUX81" s="348"/>
      <c r="GUY81" s="348"/>
      <c r="GUZ81" s="348"/>
      <c r="GVA81" s="348"/>
      <c r="GVB81" s="348"/>
      <c r="GVC81" s="348"/>
      <c r="GVD81" s="348"/>
      <c r="GVE81" s="348"/>
      <c r="GVF81" s="348"/>
      <c r="GVG81" s="348"/>
      <c r="GVH81" s="348"/>
      <c r="GVI81" s="348"/>
      <c r="GVJ81" s="348"/>
      <c r="GVK81" s="348"/>
      <c r="GVL81" s="348"/>
      <c r="GVM81" s="348"/>
      <c r="GVN81" s="348"/>
      <c r="GVO81" s="348"/>
      <c r="GVP81" s="348"/>
      <c r="GVQ81" s="348"/>
      <c r="GVR81" s="348"/>
      <c r="GVS81" s="348"/>
      <c r="GVT81" s="348"/>
      <c r="GVU81" s="348"/>
      <c r="GVV81" s="348"/>
      <c r="GVW81" s="348"/>
      <c r="GVX81" s="348"/>
      <c r="GVY81" s="348"/>
      <c r="GVZ81" s="348"/>
      <c r="GWA81" s="348"/>
      <c r="GWB81" s="348"/>
      <c r="GWC81" s="348"/>
      <c r="GWD81" s="348"/>
      <c r="GWE81" s="348"/>
      <c r="GWF81" s="348"/>
      <c r="GWG81" s="348"/>
      <c r="GWH81" s="348"/>
      <c r="GWI81" s="348"/>
      <c r="GWJ81" s="348"/>
      <c r="GWK81" s="348"/>
      <c r="GWL81" s="348"/>
      <c r="GWM81" s="348"/>
      <c r="GWN81" s="348"/>
      <c r="GWO81" s="348"/>
      <c r="GWP81" s="348"/>
      <c r="GWQ81" s="348"/>
      <c r="GWR81" s="348"/>
      <c r="GWS81" s="348"/>
      <c r="GWT81" s="348"/>
      <c r="GWU81" s="348"/>
      <c r="GWV81" s="348"/>
      <c r="GWW81" s="348"/>
      <c r="GWX81" s="348"/>
      <c r="GWY81" s="348"/>
      <c r="GWZ81" s="348"/>
      <c r="GXA81" s="348"/>
      <c r="GXB81" s="348"/>
      <c r="GXC81" s="348"/>
      <c r="GXD81" s="348"/>
      <c r="GXE81" s="348"/>
      <c r="GXF81" s="348"/>
      <c r="GXG81" s="348"/>
      <c r="GXH81" s="348"/>
      <c r="GXI81" s="348"/>
      <c r="GXJ81" s="348"/>
      <c r="GXK81" s="348"/>
      <c r="GXL81" s="348"/>
      <c r="GXM81" s="348"/>
      <c r="GXN81" s="348"/>
      <c r="GXO81" s="348"/>
      <c r="GXP81" s="348"/>
      <c r="GXQ81" s="348"/>
      <c r="GXR81" s="348"/>
      <c r="GXS81" s="348"/>
      <c r="GXT81" s="348"/>
      <c r="GXU81" s="348"/>
      <c r="GXV81" s="348"/>
      <c r="GXW81" s="348"/>
      <c r="GXX81" s="348"/>
      <c r="GXY81" s="348"/>
      <c r="GXZ81" s="348"/>
      <c r="GYA81" s="348"/>
      <c r="GYB81" s="348"/>
      <c r="GYC81" s="348"/>
      <c r="GYD81" s="348"/>
      <c r="GYE81" s="348"/>
      <c r="GYF81" s="348"/>
      <c r="GYG81" s="348"/>
      <c r="GYH81" s="348"/>
      <c r="GYI81" s="348"/>
      <c r="GYJ81" s="348"/>
      <c r="GYK81" s="348"/>
      <c r="GYL81" s="348"/>
      <c r="GYM81" s="348"/>
      <c r="GYN81" s="348"/>
      <c r="GYO81" s="348"/>
      <c r="GYP81" s="348"/>
      <c r="GYQ81" s="348"/>
      <c r="GYR81" s="348"/>
      <c r="GYS81" s="348"/>
      <c r="GYT81" s="348"/>
      <c r="GYU81" s="348"/>
      <c r="GYV81" s="348"/>
      <c r="GYW81" s="348"/>
      <c r="GYX81" s="348"/>
      <c r="GYY81" s="348"/>
      <c r="GYZ81" s="348"/>
      <c r="GZA81" s="348"/>
      <c r="GZB81" s="348"/>
      <c r="GZC81" s="348"/>
      <c r="GZD81" s="348"/>
      <c r="GZE81" s="348"/>
      <c r="GZF81" s="348"/>
      <c r="GZG81" s="348"/>
      <c r="GZH81" s="348"/>
      <c r="GZI81" s="348"/>
      <c r="GZJ81" s="348"/>
      <c r="GZK81" s="348"/>
      <c r="GZL81" s="348"/>
      <c r="GZM81" s="348"/>
      <c r="GZN81" s="348"/>
      <c r="GZO81" s="348"/>
      <c r="GZP81" s="348"/>
      <c r="GZQ81" s="348"/>
      <c r="GZR81" s="348"/>
      <c r="GZS81" s="348"/>
      <c r="GZT81" s="348"/>
      <c r="GZU81" s="348"/>
      <c r="GZV81" s="348"/>
      <c r="GZW81" s="348"/>
      <c r="GZX81" s="348"/>
      <c r="GZY81" s="348"/>
      <c r="GZZ81" s="348"/>
      <c r="HAA81" s="348"/>
      <c r="HAB81" s="348"/>
      <c r="HAC81" s="348"/>
      <c r="HAD81" s="348"/>
      <c r="HAE81" s="348"/>
      <c r="HAF81" s="348"/>
      <c r="HAG81" s="348"/>
      <c r="HAH81" s="348"/>
      <c r="HAI81" s="348"/>
      <c r="HAJ81" s="348"/>
      <c r="HAK81" s="348"/>
      <c r="HAL81" s="348"/>
      <c r="HAM81" s="348"/>
      <c r="HAN81" s="348"/>
      <c r="HAO81" s="348"/>
      <c r="HAP81" s="348"/>
      <c r="HAQ81" s="348"/>
      <c r="HAR81" s="348"/>
      <c r="HAS81" s="348"/>
      <c r="HAT81" s="348"/>
      <c r="HAU81" s="348"/>
      <c r="HAV81" s="348"/>
      <c r="HAW81" s="348"/>
      <c r="HAX81" s="348"/>
      <c r="HAY81" s="348"/>
      <c r="HAZ81" s="348"/>
      <c r="HBA81" s="348"/>
      <c r="HBB81" s="348"/>
      <c r="HBC81" s="348"/>
      <c r="HBD81" s="348"/>
      <c r="HBE81" s="348"/>
      <c r="HBF81" s="348"/>
      <c r="HBG81" s="348"/>
      <c r="HBH81" s="348"/>
      <c r="HBI81" s="348"/>
      <c r="HBJ81" s="348"/>
      <c r="HBK81" s="348"/>
      <c r="HBL81" s="348"/>
      <c r="HBM81" s="348"/>
      <c r="HBN81" s="348"/>
      <c r="HBO81" s="348"/>
      <c r="HBP81" s="348"/>
      <c r="HBQ81" s="348"/>
      <c r="HBR81" s="348"/>
      <c r="HBS81" s="348"/>
      <c r="HBT81" s="348"/>
      <c r="HBU81" s="348"/>
      <c r="HBV81" s="348"/>
      <c r="HBW81" s="348"/>
      <c r="HBX81" s="348"/>
      <c r="HBY81" s="348"/>
      <c r="HBZ81" s="348"/>
      <c r="HCA81" s="348"/>
      <c r="HCB81" s="348"/>
      <c r="HCC81" s="348"/>
      <c r="HCD81" s="348"/>
      <c r="HCE81" s="348"/>
      <c r="HCF81" s="348"/>
      <c r="HCG81" s="348"/>
      <c r="HCH81" s="348"/>
      <c r="HCI81" s="348"/>
      <c r="HCJ81" s="348"/>
      <c r="HCK81" s="348"/>
      <c r="HCL81" s="348"/>
      <c r="HCM81" s="348"/>
      <c r="HCN81" s="348"/>
      <c r="HCO81" s="348"/>
      <c r="HCP81" s="348"/>
      <c r="HCQ81" s="348"/>
      <c r="HCR81" s="348"/>
      <c r="HCS81" s="348"/>
      <c r="HCT81" s="348"/>
      <c r="HCU81" s="348"/>
      <c r="HCV81" s="348"/>
      <c r="HCW81" s="348"/>
      <c r="HCX81" s="348"/>
      <c r="HCY81" s="348"/>
      <c r="HCZ81" s="348"/>
      <c r="HDA81" s="348"/>
      <c r="HDB81" s="348"/>
      <c r="HDC81" s="348"/>
      <c r="HDD81" s="348"/>
      <c r="HDE81" s="348"/>
      <c r="HDF81" s="348"/>
      <c r="HDG81" s="348"/>
      <c r="HDH81" s="348"/>
      <c r="HDI81" s="348"/>
      <c r="HDJ81" s="348"/>
      <c r="HDK81" s="348"/>
      <c r="HDL81" s="348"/>
      <c r="HDM81" s="348"/>
      <c r="HDN81" s="348"/>
      <c r="HDO81" s="348"/>
      <c r="HDP81" s="348"/>
      <c r="HDQ81" s="348"/>
      <c r="HDR81" s="348"/>
      <c r="HDS81" s="348"/>
      <c r="HDT81" s="348"/>
      <c r="HDU81" s="348"/>
      <c r="HDV81" s="348"/>
      <c r="HDW81" s="348"/>
      <c r="HDX81" s="348"/>
      <c r="HDY81" s="348"/>
      <c r="HDZ81" s="348"/>
      <c r="HEA81" s="348"/>
      <c r="HEB81" s="348"/>
      <c r="HEC81" s="348"/>
      <c r="HED81" s="348"/>
      <c r="HEE81" s="348"/>
      <c r="HEF81" s="348"/>
      <c r="HEG81" s="348"/>
      <c r="HEH81" s="348"/>
      <c r="HEI81" s="348"/>
      <c r="HEJ81" s="348"/>
      <c r="HEK81" s="348"/>
      <c r="HEL81" s="348"/>
      <c r="HEM81" s="348"/>
      <c r="HEN81" s="348"/>
      <c r="HEO81" s="348"/>
      <c r="HEP81" s="348"/>
      <c r="HEQ81" s="348"/>
      <c r="HER81" s="348"/>
      <c r="HES81" s="348"/>
      <c r="HET81" s="348"/>
      <c r="HEU81" s="348"/>
      <c r="HEV81" s="348"/>
      <c r="HEW81" s="348"/>
      <c r="HEX81" s="348"/>
      <c r="HEY81" s="348"/>
      <c r="HEZ81" s="348"/>
      <c r="HFA81" s="348"/>
      <c r="HFB81" s="348"/>
      <c r="HFC81" s="348"/>
      <c r="HFD81" s="348"/>
      <c r="HFE81" s="348"/>
      <c r="HFF81" s="348"/>
      <c r="HFG81" s="348"/>
      <c r="HFH81" s="348"/>
      <c r="HFI81" s="348"/>
      <c r="HFJ81" s="348"/>
      <c r="HFK81" s="348"/>
      <c r="HFL81" s="348"/>
      <c r="HFM81" s="348"/>
      <c r="HFN81" s="348"/>
      <c r="HFO81" s="348"/>
      <c r="HFP81" s="348"/>
      <c r="HFQ81" s="348"/>
      <c r="HFR81" s="348"/>
      <c r="HFS81" s="348"/>
      <c r="HFT81" s="348"/>
      <c r="HFU81" s="348"/>
      <c r="HFV81" s="348"/>
      <c r="HFW81" s="348"/>
      <c r="HFX81" s="348"/>
      <c r="HFY81" s="348"/>
      <c r="HFZ81" s="348"/>
      <c r="HGA81" s="348"/>
      <c r="HGB81" s="348"/>
      <c r="HGC81" s="348"/>
      <c r="HGD81" s="348"/>
      <c r="HGE81" s="348"/>
      <c r="HGF81" s="348"/>
      <c r="HGG81" s="348"/>
      <c r="HGH81" s="348"/>
      <c r="HGI81" s="348"/>
      <c r="HGJ81" s="348"/>
      <c r="HGK81" s="348"/>
      <c r="HGL81" s="348"/>
      <c r="HGM81" s="348"/>
      <c r="HGN81" s="348"/>
      <c r="HGO81" s="348"/>
      <c r="HGP81" s="348"/>
      <c r="HGQ81" s="348"/>
      <c r="HGR81" s="348"/>
      <c r="HGS81" s="348"/>
      <c r="HGT81" s="348"/>
      <c r="HGU81" s="348"/>
      <c r="HGV81" s="348"/>
      <c r="HGW81" s="348"/>
      <c r="HGX81" s="348"/>
      <c r="HGY81" s="348"/>
      <c r="HGZ81" s="348"/>
      <c r="HHA81" s="348"/>
      <c r="HHB81" s="348"/>
      <c r="HHC81" s="348"/>
      <c r="HHD81" s="348"/>
      <c r="HHE81" s="348"/>
      <c r="HHF81" s="348"/>
      <c r="HHG81" s="348"/>
      <c r="HHH81" s="348"/>
      <c r="HHI81" s="348"/>
      <c r="HHJ81" s="348"/>
      <c r="HHK81" s="348"/>
      <c r="HHL81" s="348"/>
      <c r="HHM81" s="348"/>
      <c r="HHN81" s="348"/>
      <c r="HHO81" s="348"/>
      <c r="HHP81" s="348"/>
      <c r="HHQ81" s="348"/>
      <c r="HHR81" s="348"/>
      <c r="HHS81" s="348"/>
      <c r="HHT81" s="348"/>
      <c r="HHU81" s="348"/>
      <c r="HHV81" s="348"/>
      <c r="HHW81" s="348"/>
      <c r="HHX81" s="348"/>
      <c r="HHY81" s="348"/>
      <c r="HHZ81" s="348"/>
      <c r="HIA81" s="348"/>
      <c r="HIB81" s="348"/>
      <c r="HIC81" s="348"/>
      <c r="HID81" s="348"/>
      <c r="HIE81" s="348"/>
      <c r="HIF81" s="348"/>
      <c r="HIG81" s="348"/>
      <c r="HIH81" s="348"/>
      <c r="HII81" s="348"/>
      <c r="HIJ81" s="348"/>
      <c r="HIK81" s="348"/>
      <c r="HIL81" s="348"/>
      <c r="HIM81" s="348"/>
      <c r="HIN81" s="348"/>
      <c r="HIO81" s="348"/>
      <c r="HIP81" s="348"/>
      <c r="HIQ81" s="348"/>
      <c r="HIR81" s="348"/>
      <c r="HIS81" s="348"/>
      <c r="HIT81" s="348"/>
      <c r="HIU81" s="348"/>
      <c r="HIV81" s="348"/>
      <c r="HIW81" s="348"/>
      <c r="HIX81" s="348"/>
      <c r="HIY81" s="348"/>
      <c r="HIZ81" s="348"/>
      <c r="HJA81" s="348"/>
      <c r="HJB81" s="348"/>
      <c r="HJC81" s="348"/>
      <c r="HJD81" s="348"/>
      <c r="HJE81" s="348"/>
      <c r="HJF81" s="348"/>
      <c r="HJG81" s="348"/>
      <c r="HJH81" s="348"/>
      <c r="HJI81" s="348"/>
      <c r="HJJ81" s="348"/>
      <c r="HJK81" s="348"/>
      <c r="HJL81" s="348"/>
      <c r="HJM81" s="348"/>
      <c r="HJN81" s="348"/>
      <c r="HJO81" s="348"/>
      <c r="HJP81" s="348"/>
      <c r="HJQ81" s="348"/>
      <c r="HJR81" s="348"/>
      <c r="HJS81" s="348"/>
      <c r="HJT81" s="348"/>
      <c r="HJU81" s="348"/>
      <c r="HJV81" s="348"/>
      <c r="HJW81" s="348"/>
      <c r="HJX81" s="348"/>
      <c r="HJY81" s="348"/>
      <c r="HJZ81" s="348"/>
      <c r="HKA81" s="348"/>
      <c r="HKB81" s="348"/>
      <c r="HKC81" s="348"/>
      <c r="HKD81" s="348"/>
      <c r="HKE81" s="348"/>
      <c r="HKF81" s="348"/>
      <c r="HKG81" s="348"/>
      <c r="HKH81" s="348"/>
      <c r="HKI81" s="348"/>
      <c r="HKJ81" s="348"/>
      <c r="HKK81" s="348"/>
      <c r="HKL81" s="348"/>
      <c r="HKM81" s="348"/>
      <c r="HKN81" s="348"/>
      <c r="HKO81" s="348"/>
      <c r="HKP81" s="348"/>
      <c r="HKQ81" s="348"/>
      <c r="HKR81" s="348"/>
      <c r="HKS81" s="348"/>
      <c r="HKT81" s="348"/>
      <c r="HKU81" s="348"/>
      <c r="HKV81" s="348"/>
      <c r="HKW81" s="348"/>
      <c r="HKX81" s="348"/>
      <c r="HKY81" s="348"/>
      <c r="HKZ81" s="348"/>
      <c r="HLA81" s="348"/>
      <c r="HLB81" s="348"/>
      <c r="HLC81" s="348"/>
      <c r="HLD81" s="348"/>
      <c r="HLE81" s="348"/>
      <c r="HLF81" s="348"/>
      <c r="HLG81" s="348"/>
      <c r="HLH81" s="348"/>
      <c r="HLI81" s="348"/>
      <c r="HLJ81" s="348"/>
      <c r="HLK81" s="348"/>
      <c r="HLL81" s="348"/>
      <c r="HLM81" s="348"/>
      <c r="HLN81" s="348"/>
      <c r="HLO81" s="348"/>
      <c r="HLP81" s="348"/>
      <c r="HLQ81" s="348"/>
      <c r="HLR81" s="348"/>
      <c r="HLS81" s="348"/>
      <c r="HLT81" s="348"/>
      <c r="HLU81" s="348"/>
      <c r="HLV81" s="348"/>
      <c r="HLW81" s="348"/>
      <c r="HLX81" s="348"/>
      <c r="HLY81" s="348"/>
      <c r="HLZ81" s="348"/>
      <c r="HMA81" s="348"/>
      <c r="HMB81" s="348"/>
      <c r="HMC81" s="348"/>
      <c r="HMD81" s="348"/>
      <c r="HME81" s="348"/>
      <c r="HMF81" s="348"/>
      <c r="HMG81" s="348"/>
      <c r="HMH81" s="348"/>
      <c r="HMI81" s="348"/>
      <c r="HMJ81" s="348"/>
      <c r="HMK81" s="348"/>
      <c r="HML81" s="348"/>
      <c r="HMM81" s="348"/>
      <c r="HMN81" s="348"/>
      <c r="HMO81" s="348"/>
      <c r="HMP81" s="348"/>
      <c r="HMQ81" s="348"/>
      <c r="HMR81" s="348"/>
      <c r="HMS81" s="348"/>
      <c r="HMT81" s="348"/>
      <c r="HMU81" s="348"/>
      <c r="HMV81" s="348"/>
      <c r="HMW81" s="348"/>
      <c r="HMX81" s="348"/>
      <c r="HMY81" s="348"/>
      <c r="HMZ81" s="348"/>
      <c r="HNA81" s="348"/>
      <c r="HNB81" s="348"/>
      <c r="HNC81" s="348"/>
      <c r="HND81" s="348"/>
      <c r="HNE81" s="348"/>
      <c r="HNF81" s="348"/>
      <c r="HNG81" s="348"/>
      <c r="HNH81" s="348"/>
      <c r="HNI81" s="348"/>
      <c r="HNJ81" s="348"/>
      <c r="HNK81" s="348"/>
      <c r="HNL81" s="348"/>
      <c r="HNM81" s="348"/>
      <c r="HNN81" s="348"/>
      <c r="HNO81" s="348"/>
      <c r="HNP81" s="348"/>
      <c r="HNQ81" s="348"/>
      <c r="HNR81" s="348"/>
      <c r="HNS81" s="348"/>
      <c r="HNT81" s="348"/>
      <c r="HNU81" s="348"/>
      <c r="HNV81" s="348"/>
      <c r="HNW81" s="348"/>
      <c r="HNX81" s="348"/>
      <c r="HNY81" s="348"/>
      <c r="HNZ81" s="348"/>
      <c r="HOA81" s="348"/>
      <c r="HOB81" s="348"/>
      <c r="HOC81" s="348"/>
      <c r="HOD81" s="348"/>
      <c r="HOE81" s="348"/>
      <c r="HOF81" s="348"/>
      <c r="HOG81" s="348"/>
      <c r="HOH81" s="348"/>
      <c r="HOI81" s="348"/>
      <c r="HOJ81" s="348"/>
      <c r="HOK81" s="348"/>
      <c r="HOL81" s="348"/>
      <c r="HOM81" s="348"/>
      <c r="HON81" s="348"/>
      <c r="HOO81" s="348"/>
      <c r="HOP81" s="348"/>
      <c r="HOQ81" s="348"/>
      <c r="HOR81" s="348"/>
      <c r="HOS81" s="348"/>
      <c r="HOT81" s="348"/>
      <c r="HOU81" s="348"/>
      <c r="HOV81" s="348"/>
      <c r="HOW81" s="348"/>
      <c r="HOX81" s="348"/>
      <c r="HOY81" s="348"/>
      <c r="HOZ81" s="348"/>
      <c r="HPA81" s="348"/>
      <c r="HPB81" s="348"/>
      <c r="HPC81" s="348"/>
      <c r="HPD81" s="348"/>
      <c r="HPE81" s="348"/>
      <c r="HPF81" s="348"/>
      <c r="HPG81" s="348"/>
      <c r="HPH81" s="348"/>
      <c r="HPI81" s="348"/>
      <c r="HPJ81" s="348"/>
      <c r="HPK81" s="348"/>
      <c r="HPL81" s="348"/>
      <c r="HPM81" s="348"/>
      <c r="HPN81" s="348"/>
      <c r="HPO81" s="348"/>
      <c r="HPP81" s="348"/>
      <c r="HPQ81" s="348"/>
      <c r="HPR81" s="348"/>
      <c r="HPS81" s="348"/>
      <c r="HPT81" s="348"/>
      <c r="HPU81" s="348"/>
      <c r="HPV81" s="348"/>
      <c r="HPW81" s="348"/>
      <c r="HPX81" s="348"/>
      <c r="HPY81" s="348"/>
      <c r="HPZ81" s="348"/>
      <c r="HQA81" s="348"/>
      <c r="HQB81" s="348"/>
      <c r="HQC81" s="348"/>
      <c r="HQD81" s="348"/>
      <c r="HQE81" s="348"/>
      <c r="HQF81" s="348"/>
      <c r="HQG81" s="348"/>
      <c r="HQH81" s="348"/>
      <c r="HQI81" s="348"/>
      <c r="HQJ81" s="348"/>
      <c r="HQK81" s="348"/>
      <c r="HQL81" s="348"/>
      <c r="HQM81" s="348"/>
      <c r="HQN81" s="348"/>
      <c r="HQO81" s="348"/>
      <c r="HQP81" s="348"/>
      <c r="HQQ81" s="348"/>
      <c r="HQR81" s="348"/>
      <c r="HQS81" s="348"/>
      <c r="HQT81" s="348"/>
      <c r="HQU81" s="348"/>
      <c r="HQV81" s="348"/>
      <c r="HQW81" s="348"/>
      <c r="HQX81" s="348"/>
      <c r="HQY81" s="348"/>
      <c r="HQZ81" s="348"/>
      <c r="HRA81" s="348"/>
      <c r="HRB81" s="348"/>
      <c r="HRC81" s="348"/>
      <c r="HRD81" s="348"/>
      <c r="HRE81" s="348"/>
      <c r="HRF81" s="348"/>
      <c r="HRG81" s="348"/>
      <c r="HRH81" s="348"/>
      <c r="HRI81" s="348"/>
      <c r="HRJ81" s="348"/>
      <c r="HRK81" s="348"/>
      <c r="HRL81" s="348"/>
      <c r="HRM81" s="348"/>
      <c r="HRN81" s="348"/>
      <c r="HRO81" s="348"/>
      <c r="HRP81" s="348"/>
      <c r="HRQ81" s="348"/>
      <c r="HRR81" s="348"/>
      <c r="HRS81" s="348"/>
      <c r="HRT81" s="348"/>
      <c r="HRU81" s="348"/>
      <c r="HRV81" s="348"/>
      <c r="HRW81" s="348"/>
      <c r="HRX81" s="348"/>
      <c r="HRY81" s="348"/>
      <c r="HRZ81" s="348"/>
      <c r="HSA81" s="348"/>
      <c r="HSB81" s="348"/>
      <c r="HSC81" s="348"/>
      <c r="HSD81" s="348"/>
      <c r="HSE81" s="348"/>
      <c r="HSF81" s="348"/>
      <c r="HSG81" s="348"/>
      <c r="HSH81" s="348"/>
      <c r="HSI81" s="348"/>
      <c r="HSJ81" s="348"/>
      <c r="HSK81" s="348"/>
      <c r="HSL81" s="348"/>
      <c r="HSM81" s="348"/>
      <c r="HSN81" s="348"/>
      <c r="HSO81" s="348"/>
      <c r="HSP81" s="348"/>
      <c r="HSQ81" s="348"/>
      <c r="HSR81" s="348"/>
      <c r="HSS81" s="348"/>
      <c r="HST81" s="348"/>
      <c r="HSU81" s="348"/>
      <c r="HSV81" s="348"/>
      <c r="HSW81" s="348"/>
      <c r="HSX81" s="348"/>
      <c r="HSY81" s="348"/>
      <c r="HSZ81" s="348"/>
      <c r="HTA81" s="348"/>
      <c r="HTB81" s="348"/>
      <c r="HTC81" s="348"/>
      <c r="HTD81" s="348"/>
      <c r="HTE81" s="348"/>
      <c r="HTF81" s="348"/>
      <c r="HTG81" s="348"/>
      <c r="HTH81" s="348"/>
      <c r="HTI81" s="348"/>
      <c r="HTJ81" s="348"/>
      <c r="HTK81" s="348"/>
      <c r="HTL81" s="348"/>
      <c r="HTM81" s="348"/>
      <c r="HTN81" s="348"/>
      <c r="HTO81" s="348"/>
      <c r="HTP81" s="348"/>
      <c r="HTQ81" s="348"/>
      <c r="HTR81" s="348"/>
      <c r="HTS81" s="348"/>
      <c r="HTT81" s="348"/>
      <c r="HTU81" s="348"/>
      <c r="HTV81" s="348"/>
      <c r="HTW81" s="348"/>
      <c r="HTX81" s="348"/>
      <c r="HTY81" s="348"/>
      <c r="HTZ81" s="348"/>
      <c r="HUA81" s="348"/>
      <c r="HUB81" s="348"/>
      <c r="HUC81" s="348"/>
      <c r="HUD81" s="348"/>
      <c r="HUE81" s="348"/>
      <c r="HUF81" s="348"/>
      <c r="HUG81" s="348"/>
      <c r="HUH81" s="348"/>
      <c r="HUI81" s="348"/>
      <c r="HUJ81" s="348"/>
      <c r="HUK81" s="348"/>
      <c r="HUL81" s="348"/>
      <c r="HUM81" s="348"/>
      <c r="HUN81" s="348"/>
      <c r="HUO81" s="348"/>
      <c r="HUP81" s="348"/>
      <c r="HUQ81" s="348"/>
      <c r="HUR81" s="348"/>
      <c r="HUS81" s="348"/>
      <c r="HUT81" s="348"/>
      <c r="HUU81" s="348"/>
      <c r="HUV81" s="348"/>
      <c r="HUW81" s="348"/>
      <c r="HUX81" s="348"/>
      <c r="HUY81" s="348"/>
      <c r="HUZ81" s="348"/>
      <c r="HVA81" s="348"/>
      <c r="HVB81" s="348"/>
      <c r="HVC81" s="348"/>
      <c r="HVD81" s="348"/>
      <c r="HVE81" s="348"/>
      <c r="HVF81" s="348"/>
      <c r="HVG81" s="348"/>
      <c r="HVH81" s="348"/>
      <c r="HVI81" s="348"/>
      <c r="HVJ81" s="348"/>
      <c r="HVK81" s="348"/>
      <c r="HVL81" s="348"/>
      <c r="HVM81" s="348"/>
      <c r="HVN81" s="348"/>
      <c r="HVO81" s="348"/>
      <c r="HVP81" s="348"/>
      <c r="HVQ81" s="348"/>
      <c r="HVR81" s="348"/>
      <c r="HVS81" s="348"/>
      <c r="HVT81" s="348"/>
      <c r="HVU81" s="348"/>
      <c r="HVV81" s="348"/>
      <c r="HVW81" s="348"/>
      <c r="HVX81" s="348"/>
      <c r="HVY81" s="348"/>
      <c r="HVZ81" s="348"/>
      <c r="HWA81" s="348"/>
      <c r="HWB81" s="348"/>
      <c r="HWC81" s="348"/>
      <c r="HWD81" s="348"/>
      <c r="HWE81" s="348"/>
      <c r="HWF81" s="348"/>
      <c r="HWG81" s="348"/>
      <c r="HWH81" s="348"/>
      <c r="HWI81" s="348"/>
      <c r="HWJ81" s="348"/>
      <c r="HWK81" s="348"/>
      <c r="HWL81" s="348"/>
      <c r="HWM81" s="348"/>
      <c r="HWN81" s="348"/>
      <c r="HWO81" s="348"/>
      <c r="HWP81" s="348"/>
      <c r="HWQ81" s="348"/>
      <c r="HWR81" s="348"/>
      <c r="HWS81" s="348"/>
      <c r="HWT81" s="348"/>
      <c r="HWU81" s="348"/>
      <c r="HWV81" s="348"/>
      <c r="HWW81" s="348"/>
      <c r="HWX81" s="348"/>
      <c r="HWY81" s="348"/>
      <c r="HWZ81" s="348"/>
      <c r="HXA81" s="348"/>
      <c r="HXB81" s="348"/>
      <c r="HXC81" s="348"/>
      <c r="HXD81" s="348"/>
      <c r="HXE81" s="348"/>
      <c r="HXF81" s="348"/>
      <c r="HXG81" s="348"/>
      <c r="HXH81" s="348"/>
      <c r="HXI81" s="348"/>
      <c r="HXJ81" s="348"/>
      <c r="HXK81" s="348"/>
      <c r="HXL81" s="348"/>
      <c r="HXM81" s="348"/>
      <c r="HXN81" s="348"/>
      <c r="HXO81" s="348"/>
      <c r="HXP81" s="348"/>
      <c r="HXQ81" s="348"/>
      <c r="HXR81" s="348"/>
      <c r="HXS81" s="348"/>
      <c r="HXT81" s="348"/>
      <c r="HXU81" s="348"/>
      <c r="HXV81" s="348"/>
      <c r="HXW81" s="348"/>
      <c r="HXX81" s="348"/>
      <c r="HXY81" s="348"/>
      <c r="HXZ81" s="348"/>
      <c r="HYA81" s="348"/>
      <c r="HYB81" s="348"/>
      <c r="HYC81" s="348"/>
      <c r="HYD81" s="348"/>
      <c r="HYE81" s="348"/>
      <c r="HYF81" s="348"/>
      <c r="HYG81" s="348"/>
      <c r="HYH81" s="348"/>
      <c r="HYI81" s="348"/>
      <c r="HYJ81" s="348"/>
      <c r="HYK81" s="348"/>
      <c r="HYL81" s="348"/>
      <c r="HYM81" s="348"/>
      <c r="HYN81" s="348"/>
      <c r="HYO81" s="348"/>
      <c r="HYP81" s="348"/>
      <c r="HYQ81" s="348"/>
      <c r="HYR81" s="348"/>
      <c r="HYS81" s="348"/>
      <c r="HYT81" s="348"/>
      <c r="HYU81" s="348"/>
      <c r="HYV81" s="348"/>
      <c r="HYW81" s="348"/>
      <c r="HYX81" s="348"/>
      <c r="HYY81" s="348"/>
      <c r="HYZ81" s="348"/>
      <c r="HZA81" s="348"/>
      <c r="HZB81" s="348"/>
      <c r="HZC81" s="348"/>
      <c r="HZD81" s="348"/>
      <c r="HZE81" s="348"/>
      <c r="HZF81" s="348"/>
      <c r="HZG81" s="348"/>
      <c r="HZH81" s="348"/>
      <c r="HZI81" s="348"/>
      <c r="HZJ81" s="348"/>
      <c r="HZK81" s="348"/>
      <c r="HZL81" s="348"/>
      <c r="HZM81" s="348"/>
      <c r="HZN81" s="348"/>
      <c r="HZO81" s="348"/>
      <c r="HZP81" s="348"/>
      <c r="HZQ81" s="348"/>
      <c r="HZR81" s="348"/>
      <c r="HZS81" s="348"/>
      <c r="HZT81" s="348"/>
      <c r="HZU81" s="348"/>
      <c r="HZV81" s="348"/>
      <c r="HZW81" s="348"/>
      <c r="HZX81" s="348"/>
      <c r="HZY81" s="348"/>
      <c r="HZZ81" s="348"/>
      <c r="IAA81" s="348"/>
      <c r="IAB81" s="348"/>
      <c r="IAC81" s="348"/>
      <c r="IAD81" s="348"/>
      <c r="IAE81" s="348"/>
      <c r="IAF81" s="348"/>
      <c r="IAG81" s="348"/>
      <c r="IAH81" s="348"/>
      <c r="IAI81" s="348"/>
      <c r="IAJ81" s="348"/>
      <c r="IAK81" s="348"/>
      <c r="IAL81" s="348"/>
      <c r="IAM81" s="348"/>
      <c r="IAN81" s="348"/>
      <c r="IAO81" s="348"/>
      <c r="IAP81" s="348"/>
      <c r="IAQ81" s="348"/>
      <c r="IAR81" s="348"/>
      <c r="IAS81" s="348"/>
      <c r="IAT81" s="348"/>
      <c r="IAU81" s="348"/>
      <c r="IAV81" s="348"/>
      <c r="IAW81" s="348"/>
      <c r="IAX81" s="348"/>
      <c r="IAY81" s="348"/>
      <c r="IAZ81" s="348"/>
      <c r="IBA81" s="348"/>
      <c r="IBB81" s="348"/>
      <c r="IBC81" s="348"/>
      <c r="IBD81" s="348"/>
      <c r="IBE81" s="348"/>
      <c r="IBF81" s="348"/>
      <c r="IBG81" s="348"/>
      <c r="IBH81" s="348"/>
      <c r="IBI81" s="348"/>
      <c r="IBJ81" s="348"/>
      <c r="IBK81" s="348"/>
      <c r="IBL81" s="348"/>
      <c r="IBM81" s="348"/>
      <c r="IBN81" s="348"/>
      <c r="IBO81" s="348"/>
      <c r="IBP81" s="348"/>
      <c r="IBQ81" s="348"/>
      <c r="IBR81" s="348"/>
      <c r="IBS81" s="348"/>
      <c r="IBT81" s="348"/>
      <c r="IBU81" s="348"/>
      <c r="IBV81" s="348"/>
      <c r="IBW81" s="348"/>
      <c r="IBX81" s="348"/>
      <c r="IBY81" s="348"/>
      <c r="IBZ81" s="348"/>
      <c r="ICA81" s="348"/>
      <c r="ICB81" s="348"/>
      <c r="ICC81" s="348"/>
      <c r="ICD81" s="348"/>
      <c r="ICE81" s="348"/>
      <c r="ICF81" s="348"/>
      <c r="ICG81" s="348"/>
      <c r="ICH81" s="348"/>
      <c r="ICI81" s="348"/>
      <c r="ICJ81" s="348"/>
      <c r="ICK81" s="348"/>
      <c r="ICL81" s="348"/>
      <c r="ICM81" s="348"/>
      <c r="ICN81" s="348"/>
      <c r="ICO81" s="348"/>
      <c r="ICP81" s="348"/>
      <c r="ICQ81" s="348"/>
      <c r="ICR81" s="348"/>
      <c r="ICS81" s="348"/>
      <c r="ICT81" s="348"/>
      <c r="ICU81" s="348"/>
      <c r="ICV81" s="348"/>
      <c r="ICW81" s="348"/>
      <c r="ICX81" s="348"/>
      <c r="ICY81" s="348"/>
      <c r="ICZ81" s="348"/>
      <c r="IDA81" s="348"/>
      <c r="IDB81" s="348"/>
      <c r="IDC81" s="348"/>
      <c r="IDD81" s="348"/>
      <c r="IDE81" s="348"/>
      <c r="IDF81" s="348"/>
      <c r="IDG81" s="348"/>
      <c r="IDH81" s="348"/>
      <c r="IDI81" s="348"/>
      <c r="IDJ81" s="348"/>
      <c r="IDK81" s="348"/>
      <c r="IDL81" s="348"/>
      <c r="IDM81" s="348"/>
      <c r="IDN81" s="348"/>
      <c r="IDO81" s="348"/>
      <c r="IDP81" s="348"/>
      <c r="IDQ81" s="348"/>
      <c r="IDR81" s="348"/>
      <c r="IDS81" s="348"/>
      <c r="IDT81" s="348"/>
      <c r="IDU81" s="348"/>
      <c r="IDV81" s="348"/>
      <c r="IDW81" s="348"/>
      <c r="IDX81" s="348"/>
      <c r="IDY81" s="348"/>
      <c r="IDZ81" s="348"/>
      <c r="IEA81" s="348"/>
      <c r="IEB81" s="348"/>
      <c r="IEC81" s="348"/>
      <c r="IED81" s="348"/>
      <c r="IEE81" s="348"/>
      <c r="IEF81" s="348"/>
      <c r="IEG81" s="348"/>
      <c r="IEH81" s="348"/>
      <c r="IEI81" s="348"/>
      <c r="IEJ81" s="348"/>
      <c r="IEK81" s="348"/>
      <c r="IEL81" s="348"/>
      <c r="IEM81" s="348"/>
      <c r="IEN81" s="348"/>
      <c r="IEO81" s="348"/>
      <c r="IEP81" s="348"/>
      <c r="IEQ81" s="348"/>
      <c r="IER81" s="348"/>
      <c r="IES81" s="348"/>
      <c r="IET81" s="348"/>
      <c r="IEU81" s="348"/>
      <c r="IEV81" s="348"/>
      <c r="IEW81" s="348"/>
      <c r="IEX81" s="348"/>
      <c r="IEY81" s="348"/>
      <c r="IEZ81" s="348"/>
      <c r="IFA81" s="348"/>
      <c r="IFB81" s="348"/>
      <c r="IFC81" s="348"/>
      <c r="IFD81" s="348"/>
      <c r="IFE81" s="348"/>
      <c r="IFF81" s="348"/>
      <c r="IFG81" s="348"/>
      <c r="IFH81" s="348"/>
      <c r="IFI81" s="348"/>
      <c r="IFJ81" s="348"/>
      <c r="IFK81" s="348"/>
      <c r="IFL81" s="348"/>
      <c r="IFM81" s="348"/>
      <c r="IFN81" s="348"/>
      <c r="IFO81" s="348"/>
      <c r="IFP81" s="348"/>
      <c r="IFQ81" s="348"/>
      <c r="IFR81" s="348"/>
      <c r="IFS81" s="348"/>
      <c r="IFT81" s="348"/>
      <c r="IFU81" s="348"/>
      <c r="IFV81" s="348"/>
      <c r="IFW81" s="348"/>
      <c r="IFX81" s="348"/>
      <c r="IFY81" s="348"/>
      <c r="IFZ81" s="348"/>
      <c r="IGA81" s="348"/>
      <c r="IGB81" s="348"/>
      <c r="IGC81" s="348"/>
      <c r="IGD81" s="348"/>
      <c r="IGE81" s="348"/>
      <c r="IGF81" s="348"/>
      <c r="IGG81" s="348"/>
      <c r="IGH81" s="348"/>
      <c r="IGI81" s="348"/>
      <c r="IGJ81" s="348"/>
      <c r="IGK81" s="348"/>
      <c r="IGL81" s="348"/>
      <c r="IGM81" s="348"/>
      <c r="IGN81" s="348"/>
      <c r="IGO81" s="348"/>
      <c r="IGP81" s="348"/>
      <c r="IGQ81" s="348"/>
      <c r="IGR81" s="348"/>
      <c r="IGS81" s="348"/>
      <c r="IGT81" s="348"/>
      <c r="IGU81" s="348"/>
      <c r="IGV81" s="348"/>
      <c r="IGW81" s="348"/>
      <c r="IGX81" s="348"/>
      <c r="IGY81" s="348"/>
      <c r="IGZ81" s="348"/>
      <c r="IHA81" s="348"/>
      <c r="IHB81" s="348"/>
      <c r="IHC81" s="348"/>
      <c r="IHD81" s="348"/>
      <c r="IHE81" s="348"/>
      <c r="IHF81" s="348"/>
      <c r="IHG81" s="348"/>
      <c r="IHH81" s="348"/>
      <c r="IHI81" s="348"/>
      <c r="IHJ81" s="348"/>
      <c r="IHK81" s="348"/>
      <c r="IHL81" s="348"/>
      <c r="IHM81" s="348"/>
      <c r="IHN81" s="348"/>
      <c r="IHO81" s="348"/>
      <c r="IHP81" s="348"/>
      <c r="IHQ81" s="348"/>
      <c r="IHR81" s="348"/>
      <c r="IHS81" s="348"/>
      <c r="IHT81" s="348"/>
      <c r="IHU81" s="348"/>
      <c r="IHV81" s="348"/>
      <c r="IHW81" s="348"/>
      <c r="IHX81" s="348"/>
      <c r="IHY81" s="348"/>
      <c r="IHZ81" s="348"/>
      <c r="IIA81" s="348"/>
      <c r="IIB81" s="348"/>
      <c r="IIC81" s="348"/>
      <c r="IID81" s="348"/>
      <c r="IIE81" s="348"/>
      <c r="IIF81" s="348"/>
      <c r="IIG81" s="348"/>
      <c r="IIH81" s="348"/>
      <c r="III81" s="348"/>
      <c r="IIJ81" s="348"/>
      <c r="IIK81" s="348"/>
      <c r="IIL81" s="348"/>
      <c r="IIM81" s="348"/>
      <c r="IIN81" s="348"/>
      <c r="IIO81" s="348"/>
      <c r="IIP81" s="348"/>
      <c r="IIQ81" s="348"/>
      <c r="IIR81" s="348"/>
      <c r="IIS81" s="348"/>
      <c r="IIT81" s="348"/>
      <c r="IIU81" s="348"/>
      <c r="IIV81" s="348"/>
      <c r="IIW81" s="348"/>
      <c r="IIX81" s="348"/>
      <c r="IIY81" s="348"/>
      <c r="IIZ81" s="348"/>
      <c r="IJA81" s="348"/>
      <c r="IJB81" s="348"/>
      <c r="IJC81" s="348"/>
      <c r="IJD81" s="348"/>
      <c r="IJE81" s="348"/>
      <c r="IJF81" s="348"/>
      <c r="IJG81" s="348"/>
      <c r="IJH81" s="348"/>
      <c r="IJI81" s="348"/>
      <c r="IJJ81" s="348"/>
      <c r="IJK81" s="348"/>
      <c r="IJL81" s="348"/>
      <c r="IJM81" s="348"/>
      <c r="IJN81" s="348"/>
      <c r="IJO81" s="348"/>
      <c r="IJP81" s="348"/>
      <c r="IJQ81" s="348"/>
      <c r="IJR81" s="348"/>
      <c r="IJS81" s="348"/>
      <c r="IJT81" s="348"/>
      <c r="IJU81" s="348"/>
      <c r="IJV81" s="348"/>
      <c r="IJW81" s="348"/>
      <c r="IJX81" s="348"/>
      <c r="IJY81" s="348"/>
      <c r="IJZ81" s="348"/>
      <c r="IKA81" s="348"/>
      <c r="IKB81" s="348"/>
      <c r="IKC81" s="348"/>
      <c r="IKD81" s="348"/>
      <c r="IKE81" s="348"/>
      <c r="IKF81" s="348"/>
      <c r="IKG81" s="348"/>
      <c r="IKH81" s="348"/>
      <c r="IKI81" s="348"/>
      <c r="IKJ81" s="348"/>
      <c r="IKK81" s="348"/>
      <c r="IKL81" s="348"/>
      <c r="IKM81" s="348"/>
      <c r="IKN81" s="348"/>
      <c r="IKO81" s="348"/>
      <c r="IKP81" s="348"/>
      <c r="IKQ81" s="348"/>
      <c r="IKR81" s="348"/>
      <c r="IKS81" s="348"/>
      <c r="IKT81" s="348"/>
      <c r="IKU81" s="348"/>
      <c r="IKV81" s="348"/>
      <c r="IKW81" s="348"/>
      <c r="IKX81" s="348"/>
      <c r="IKY81" s="348"/>
      <c r="IKZ81" s="348"/>
      <c r="ILA81" s="348"/>
      <c r="ILB81" s="348"/>
      <c r="ILC81" s="348"/>
      <c r="ILD81" s="348"/>
      <c r="ILE81" s="348"/>
      <c r="ILF81" s="348"/>
      <c r="ILG81" s="348"/>
      <c r="ILH81" s="348"/>
      <c r="ILI81" s="348"/>
      <c r="ILJ81" s="348"/>
      <c r="ILK81" s="348"/>
      <c r="ILL81" s="348"/>
      <c r="ILM81" s="348"/>
      <c r="ILN81" s="348"/>
      <c r="ILO81" s="348"/>
      <c r="ILP81" s="348"/>
      <c r="ILQ81" s="348"/>
      <c r="ILR81" s="348"/>
      <c r="ILS81" s="348"/>
      <c r="ILT81" s="348"/>
      <c r="ILU81" s="348"/>
      <c r="ILV81" s="348"/>
      <c r="ILW81" s="348"/>
      <c r="ILX81" s="348"/>
      <c r="ILY81" s="348"/>
      <c r="ILZ81" s="348"/>
      <c r="IMA81" s="348"/>
      <c r="IMB81" s="348"/>
      <c r="IMC81" s="348"/>
      <c r="IMD81" s="348"/>
      <c r="IME81" s="348"/>
      <c r="IMF81" s="348"/>
      <c r="IMG81" s="348"/>
      <c r="IMH81" s="348"/>
      <c r="IMI81" s="348"/>
      <c r="IMJ81" s="348"/>
      <c r="IMK81" s="348"/>
      <c r="IML81" s="348"/>
      <c r="IMM81" s="348"/>
      <c r="IMN81" s="348"/>
      <c r="IMO81" s="348"/>
      <c r="IMP81" s="348"/>
      <c r="IMQ81" s="348"/>
      <c r="IMR81" s="348"/>
      <c r="IMS81" s="348"/>
      <c r="IMT81" s="348"/>
      <c r="IMU81" s="348"/>
      <c r="IMV81" s="348"/>
      <c r="IMW81" s="348"/>
      <c r="IMX81" s="348"/>
      <c r="IMY81" s="348"/>
      <c r="IMZ81" s="348"/>
      <c r="INA81" s="348"/>
      <c r="INB81" s="348"/>
      <c r="INC81" s="348"/>
      <c r="IND81" s="348"/>
      <c r="INE81" s="348"/>
      <c r="INF81" s="348"/>
      <c r="ING81" s="348"/>
      <c r="INH81" s="348"/>
      <c r="INI81" s="348"/>
      <c r="INJ81" s="348"/>
      <c r="INK81" s="348"/>
      <c r="INL81" s="348"/>
      <c r="INM81" s="348"/>
      <c r="INN81" s="348"/>
      <c r="INO81" s="348"/>
      <c r="INP81" s="348"/>
      <c r="INQ81" s="348"/>
      <c r="INR81" s="348"/>
      <c r="INS81" s="348"/>
      <c r="INT81" s="348"/>
      <c r="INU81" s="348"/>
      <c r="INV81" s="348"/>
      <c r="INW81" s="348"/>
      <c r="INX81" s="348"/>
      <c r="INY81" s="348"/>
      <c r="INZ81" s="348"/>
      <c r="IOA81" s="348"/>
      <c r="IOB81" s="348"/>
      <c r="IOC81" s="348"/>
      <c r="IOD81" s="348"/>
      <c r="IOE81" s="348"/>
      <c r="IOF81" s="348"/>
      <c r="IOG81" s="348"/>
      <c r="IOH81" s="348"/>
      <c r="IOI81" s="348"/>
      <c r="IOJ81" s="348"/>
      <c r="IOK81" s="348"/>
      <c r="IOL81" s="348"/>
      <c r="IOM81" s="348"/>
      <c r="ION81" s="348"/>
      <c r="IOO81" s="348"/>
      <c r="IOP81" s="348"/>
      <c r="IOQ81" s="348"/>
      <c r="IOR81" s="348"/>
      <c r="IOS81" s="348"/>
      <c r="IOT81" s="348"/>
      <c r="IOU81" s="348"/>
      <c r="IOV81" s="348"/>
      <c r="IOW81" s="348"/>
      <c r="IOX81" s="348"/>
      <c r="IOY81" s="348"/>
      <c r="IOZ81" s="348"/>
      <c r="IPA81" s="348"/>
      <c r="IPB81" s="348"/>
      <c r="IPC81" s="348"/>
      <c r="IPD81" s="348"/>
      <c r="IPE81" s="348"/>
      <c r="IPF81" s="348"/>
      <c r="IPG81" s="348"/>
      <c r="IPH81" s="348"/>
      <c r="IPI81" s="348"/>
      <c r="IPJ81" s="348"/>
      <c r="IPK81" s="348"/>
      <c r="IPL81" s="348"/>
      <c r="IPM81" s="348"/>
      <c r="IPN81" s="348"/>
      <c r="IPO81" s="348"/>
      <c r="IPP81" s="348"/>
      <c r="IPQ81" s="348"/>
      <c r="IPR81" s="348"/>
      <c r="IPS81" s="348"/>
      <c r="IPT81" s="348"/>
      <c r="IPU81" s="348"/>
      <c r="IPV81" s="348"/>
      <c r="IPW81" s="348"/>
      <c r="IPX81" s="348"/>
      <c r="IPY81" s="348"/>
      <c r="IPZ81" s="348"/>
      <c r="IQA81" s="348"/>
      <c r="IQB81" s="348"/>
      <c r="IQC81" s="348"/>
      <c r="IQD81" s="348"/>
      <c r="IQE81" s="348"/>
      <c r="IQF81" s="348"/>
      <c r="IQG81" s="348"/>
      <c r="IQH81" s="348"/>
      <c r="IQI81" s="348"/>
      <c r="IQJ81" s="348"/>
      <c r="IQK81" s="348"/>
      <c r="IQL81" s="348"/>
      <c r="IQM81" s="348"/>
      <c r="IQN81" s="348"/>
      <c r="IQO81" s="348"/>
      <c r="IQP81" s="348"/>
      <c r="IQQ81" s="348"/>
      <c r="IQR81" s="348"/>
      <c r="IQS81" s="348"/>
      <c r="IQT81" s="348"/>
      <c r="IQU81" s="348"/>
      <c r="IQV81" s="348"/>
      <c r="IQW81" s="348"/>
      <c r="IQX81" s="348"/>
      <c r="IQY81" s="348"/>
      <c r="IQZ81" s="348"/>
      <c r="IRA81" s="348"/>
      <c r="IRB81" s="348"/>
      <c r="IRC81" s="348"/>
      <c r="IRD81" s="348"/>
      <c r="IRE81" s="348"/>
      <c r="IRF81" s="348"/>
      <c r="IRG81" s="348"/>
      <c r="IRH81" s="348"/>
      <c r="IRI81" s="348"/>
      <c r="IRJ81" s="348"/>
      <c r="IRK81" s="348"/>
      <c r="IRL81" s="348"/>
      <c r="IRM81" s="348"/>
      <c r="IRN81" s="348"/>
      <c r="IRO81" s="348"/>
      <c r="IRP81" s="348"/>
      <c r="IRQ81" s="348"/>
      <c r="IRR81" s="348"/>
      <c r="IRS81" s="348"/>
      <c r="IRT81" s="348"/>
      <c r="IRU81" s="348"/>
      <c r="IRV81" s="348"/>
      <c r="IRW81" s="348"/>
      <c r="IRX81" s="348"/>
      <c r="IRY81" s="348"/>
      <c r="IRZ81" s="348"/>
      <c r="ISA81" s="348"/>
      <c r="ISB81" s="348"/>
      <c r="ISC81" s="348"/>
      <c r="ISD81" s="348"/>
      <c r="ISE81" s="348"/>
      <c r="ISF81" s="348"/>
      <c r="ISG81" s="348"/>
      <c r="ISH81" s="348"/>
      <c r="ISI81" s="348"/>
      <c r="ISJ81" s="348"/>
      <c r="ISK81" s="348"/>
      <c r="ISL81" s="348"/>
      <c r="ISM81" s="348"/>
      <c r="ISN81" s="348"/>
      <c r="ISO81" s="348"/>
      <c r="ISP81" s="348"/>
      <c r="ISQ81" s="348"/>
      <c r="ISR81" s="348"/>
      <c r="ISS81" s="348"/>
      <c r="IST81" s="348"/>
      <c r="ISU81" s="348"/>
      <c r="ISV81" s="348"/>
      <c r="ISW81" s="348"/>
      <c r="ISX81" s="348"/>
      <c r="ISY81" s="348"/>
      <c r="ISZ81" s="348"/>
      <c r="ITA81" s="348"/>
      <c r="ITB81" s="348"/>
      <c r="ITC81" s="348"/>
      <c r="ITD81" s="348"/>
      <c r="ITE81" s="348"/>
      <c r="ITF81" s="348"/>
      <c r="ITG81" s="348"/>
      <c r="ITH81" s="348"/>
      <c r="ITI81" s="348"/>
      <c r="ITJ81" s="348"/>
      <c r="ITK81" s="348"/>
      <c r="ITL81" s="348"/>
      <c r="ITM81" s="348"/>
      <c r="ITN81" s="348"/>
      <c r="ITO81" s="348"/>
      <c r="ITP81" s="348"/>
      <c r="ITQ81" s="348"/>
      <c r="ITR81" s="348"/>
      <c r="ITS81" s="348"/>
      <c r="ITT81" s="348"/>
      <c r="ITU81" s="348"/>
      <c r="ITV81" s="348"/>
      <c r="ITW81" s="348"/>
      <c r="ITX81" s="348"/>
      <c r="ITY81" s="348"/>
      <c r="ITZ81" s="348"/>
      <c r="IUA81" s="348"/>
      <c r="IUB81" s="348"/>
      <c r="IUC81" s="348"/>
      <c r="IUD81" s="348"/>
      <c r="IUE81" s="348"/>
      <c r="IUF81" s="348"/>
      <c r="IUG81" s="348"/>
      <c r="IUH81" s="348"/>
      <c r="IUI81" s="348"/>
      <c r="IUJ81" s="348"/>
      <c r="IUK81" s="348"/>
      <c r="IUL81" s="348"/>
      <c r="IUM81" s="348"/>
      <c r="IUN81" s="348"/>
      <c r="IUO81" s="348"/>
      <c r="IUP81" s="348"/>
      <c r="IUQ81" s="348"/>
      <c r="IUR81" s="348"/>
      <c r="IUS81" s="348"/>
      <c r="IUT81" s="348"/>
      <c r="IUU81" s="348"/>
      <c r="IUV81" s="348"/>
      <c r="IUW81" s="348"/>
      <c r="IUX81" s="348"/>
      <c r="IUY81" s="348"/>
      <c r="IUZ81" s="348"/>
      <c r="IVA81" s="348"/>
      <c r="IVB81" s="348"/>
      <c r="IVC81" s="348"/>
      <c r="IVD81" s="348"/>
      <c r="IVE81" s="348"/>
      <c r="IVF81" s="348"/>
      <c r="IVG81" s="348"/>
      <c r="IVH81" s="348"/>
      <c r="IVI81" s="348"/>
      <c r="IVJ81" s="348"/>
      <c r="IVK81" s="348"/>
      <c r="IVL81" s="348"/>
      <c r="IVM81" s="348"/>
      <c r="IVN81" s="348"/>
      <c r="IVO81" s="348"/>
      <c r="IVP81" s="348"/>
      <c r="IVQ81" s="348"/>
      <c r="IVR81" s="348"/>
      <c r="IVS81" s="348"/>
      <c r="IVT81" s="348"/>
      <c r="IVU81" s="348"/>
      <c r="IVV81" s="348"/>
      <c r="IVW81" s="348"/>
      <c r="IVX81" s="348"/>
      <c r="IVY81" s="348"/>
      <c r="IVZ81" s="348"/>
      <c r="IWA81" s="348"/>
      <c r="IWB81" s="348"/>
      <c r="IWC81" s="348"/>
      <c r="IWD81" s="348"/>
      <c r="IWE81" s="348"/>
      <c r="IWF81" s="348"/>
      <c r="IWG81" s="348"/>
      <c r="IWH81" s="348"/>
      <c r="IWI81" s="348"/>
      <c r="IWJ81" s="348"/>
      <c r="IWK81" s="348"/>
      <c r="IWL81" s="348"/>
      <c r="IWM81" s="348"/>
      <c r="IWN81" s="348"/>
      <c r="IWO81" s="348"/>
      <c r="IWP81" s="348"/>
      <c r="IWQ81" s="348"/>
      <c r="IWR81" s="348"/>
      <c r="IWS81" s="348"/>
      <c r="IWT81" s="348"/>
      <c r="IWU81" s="348"/>
      <c r="IWV81" s="348"/>
      <c r="IWW81" s="348"/>
      <c r="IWX81" s="348"/>
      <c r="IWY81" s="348"/>
      <c r="IWZ81" s="348"/>
      <c r="IXA81" s="348"/>
      <c r="IXB81" s="348"/>
      <c r="IXC81" s="348"/>
      <c r="IXD81" s="348"/>
      <c r="IXE81" s="348"/>
      <c r="IXF81" s="348"/>
      <c r="IXG81" s="348"/>
      <c r="IXH81" s="348"/>
      <c r="IXI81" s="348"/>
      <c r="IXJ81" s="348"/>
      <c r="IXK81" s="348"/>
      <c r="IXL81" s="348"/>
      <c r="IXM81" s="348"/>
      <c r="IXN81" s="348"/>
      <c r="IXO81" s="348"/>
      <c r="IXP81" s="348"/>
      <c r="IXQ81" s="348"/>
      <c r="IXR81" s="348"/>
      <c r="IXS81" s="348"/>
      <c r="IXT81" s="348"/>
      <c r="IXU81" s="348"/>
      <c r="IXV81" s="348"/>
      <c r="IXW81" s="348"/>
      <c r="IXX81" s="348"/>
      <c r="IXY81" s="348"/>
      <c r="IXZ81" s="348"/>
      <c r="IYA81" s="348"/>
      <c r="IYB81" s="348"/>
      <c r="IYC81" s="348"/>
      <c r="IYD81" s="348"/>
      <c r="IYE81" s="348"/>
      <c r="IYF81" s="348"/>
      <c r="IYG81" s="348"/>
      <c r="IYH81" s="348"/>
      <c r="IYI81" s="348"/>
      <c r="IYJ81" s="348"/>
      <c r="IYK81" s="348"/>
      <c r="IYL81" s="348"/>
      <c r="IYM81" s="348"/>
      <c r="IYN81" s="348"/>
      <c r="IYO81" s="348"/>
      <c r="IYP81" s="348"/>
      <c r="IYQ81" s="348"/>
      <c r="IYR81" s="348"/>
      <c r="IYS81" s="348"/>
      <c r="IYT81" s="348"/>
      <c r="IYU81" s="348"/>
      <c r="IYV81" s="348"/>
      <c r="IYW81" s="348"/>
      <c r="IYX81" s="348"/>
      <c r="IYY81" s="348"/>
      <c r="IYZ81" s="348"/>
      <c r="IZA81" s="348"/>
      <c r="IZB81" s="348"/>
      <c r="IZC81" s="348"/>
      <c r="IZD81" s="348"/>
      <c r="IZE81" s="348"/>
      <c r="IZF81" s="348"/>
      <c r="IZG81" s="348"/>
      <c r="IZH81" s="348"/>
      <c r="IZI81" s="348"/>
      <c r="IZJ81" s="348"/>
      <c r="IZK81" s="348"/>
      <c r="IZL81" s="348"/>
      <c r="IZM81" s="348"/>
      <c r="IZN81" s="348"/>
      <c r="IZO81" s="348"/>
      <c r="IZP81" s="348"/>
      <c r="IZQ81" s="348"/>
      <c r="IZR81" s="348"/>
      <c r="IZS81" s="348"/>
      <c r="IZT81" s="348"/>
      <c r="IZU81" s="348"/>
      <c r="IZV81" s="348"/>
      <c r="IZW81" s="348"/>
      <c r="IZX81" s="348"/>
      <c r="IZY81" s="348"/>
      <c r="IZZ81" s="348"/>
      <c r="JAA81" s="348"/>
      <c r="JAB81" s="348"/>
      <c r="JAC81" s="348"/>
      <c r="JAD81" s="348"/>
      <c r="JAE81" s="348"/>
      <c r="JAF81" s="348"/>
      <c r="JAG81" s="348"/>
      <c r="JAH81" s="348"/>
      <c r="JAI81" s="348"/>
      <c r="JAJ81" s="348"/>
      <c r="JAK81" s="348"/>
      <c r="JAL81" s="348"/>
      <c r="JAM81" s="348"/>
      <c r="JAN81" s="348"/>
      <c r="JAO81" s="348"/>
      <c r="JAP81" s="348"/>
      <c r="JAQ81" s="348"/>
      <c r="JAR81" s="348"/>
      <c r="JAS81" s="348"/>
      <c r="JAT81" s="348"/>
      <c r="JAU81" s="348"/>
      <c r="JAV81" s="348"/>
      <c r="JAW81" s="348"/>
      <c r="JAX81" s="348"/>
      <c r="JAY81" s="348"/>
      <c r="JAZ81" s="348"/>
      <c r="JBA81" s="348"/>
      <c r="JBB81" s="348"/>
      <c r="JBC81" s="348"/>
      <c r="JBD81" s="348"/>
      <c r="JBE81" s="348"/>
      <c r="JBF81" s="348"/>
      <c r="JBG81" s="348"/>
      <c r="JBH81" s="348"/>
      <c r="JBI81" s="348"/>
      <c r="JBJ81" s="348"/>
      <c r="JBK81" s="348"/>
      <c r="JBL81" s="348"/>
      <c r="JBM81" s="348"/>
      <c r="JBN81" s="348"/>
      <c r="JBO81" s="348"/>
      <c r="JBP81" s="348"/>
      <c r="JBQ81" s="348"/>
      <c r="JBR81" s="348"/>
      <c r="JBS81" s="348"/>
      <c r="JBT81" s="348"/>
      <c r="JBU81" s="348"/>
      <c r="JBV81" s="348"/>
      <c r="JBW81" s="348"/>
      <c r="JBX81" s="348"/>
      <c r="JBY81" s="348"/>
      <c r="JBZ81" s="348"/>
      <c r="JCA81" s="348"/>
      <c r="JCB81" s="348"/>
      <c r="JCC81" s="348"/>
      <c r="JCD81" s="348"/>
      <c r="JCE81" s="348"/>
      <c r="JCF81" s="348"/>
      <c r="JCG81" s="348"/>
      <c r="JCH81" s="348"/>
      <c r="JCI81" s="348"/>
      <c r="JCJ81" s="348"/>
      <c r="JCK81" s="348"/>
      <c r="JCL81" s="348"/>
      <c r="JCM81" s="348"/>
      <c r="JCN81" s="348"/>
      <c r="JCO81" s="348"/>
      <c r="JCP81" s="348"/>
      <c r="JCQ81" s="348"/>
      <c r="JCR81" s="348"/>
      <c r="JCS81" s="348"/>
      <c r="JCT81" s="348"/>
      <c r="JCU81" s="348"/>
      <c r="JCV81" s="348"/>
      <c r="JCW81" s="348"/>
      <c r="JCX81" s="348"/>
      <c r="JCY81" s="348"/>
      <c r="JCZ81" s="348"/>
      <c r="JDA81" s="348"/>
      <c r="JDB81" s="348"/>
      <c r="JDC81" s="348"/>
      <c r="JDD81" s="348"/>
      <c r="JDE81" s="348"/>
      <c r="JDF81" s="348"/>
      <c r="JDG81" s="348"/>
      <c r="JDH81" s="348"/>
      <c r="JDI81" s="348"/>
      <c r="JDJ81" s="348"/>
      <c r="JDK81" s="348"/>
      <c r="JDL81" s="348"/>
      <c r="JDM81" s="348"/>
      <c r="JDN81" s="348"/>
      <c r="JDO81" s="348"/>
      <c r="JDP81" s="348"/>
      <c r="JDQ81" s="348"/>
      <c r="JDR81" s="348"/>
      <c r="JDS81" s="348"/>
      <c r="JDT81" s="348"/>
      <c r="JDU81" s="348"/>
      <c r="JDV81" s="348"/>
      <c r="JDW81" s="348"/>
      <c r="JDX81" s="348"/>
      <c r="JDY81" s="348"/>
      <c r="JDZ81" s="348"/>
      <c r="JEA81" s="348"/>
      <c r="JEB81" s="348"/>
      <c r="JEC81" s="348"/>
      <c r="JED81" s="348"/>
      <c r="JEE81" s="348"/>
      <c r="JEF81" s="348"/>
      <c r="JEG81" s="348"/>
      <c r="JEH81" s="348"/>
      <c r="JEI81" s="348"/>
      <c r="JEJ81" s="348"/>
      <c r="JEK81" s="348"/>
      <c r="JEL81" s="348"/>
      <c r="JEM81" s="348"/>
      <c r="JEN81" s="348"/>
      <c r="JEO81" s="348"/>
      <c r="JEP81" s="348"/>
      <c r="JEQ81" s="348"/>
      <c r="JER81" s="348"/>
      <c r="JES81" s="348"/>
      <c r="JET81" s="348"/>
      <c r="JEU81" s="348"/>
      <c r="JEV81" s="348"/>
      <c r="JEW81" s="348"/>
      <c r="JEX81" s="348"/>
      <c r="JEY81" s="348"/>
      <c r="JEZ81" s="348"/>
      <c r="JFA81" s="348"/>
      <c r="JFB81" s="348"/>
      <c r="JFC81" s="348"/>
      <c r="JFD81" s="348"/>
      <c r="JFE81" s="348"/>
      <c r="JFF81" s="348"/>
      <c r="JFG81" s="348"/>
      <c r="JFH81" s="348"/>
      <c r="JFI81" s="348"/>
      <c r="JFJ81" s="348"/>
      <c r="JFK81" s="348"/>
      <c r="JFL81" s="348"/>
      <c r="JFM81" s="348"/>
      <c r="JFN81" s="348"/>
      <c r="JFO81" s="348"/>
      <c r="JFP81" s="348"/>
      <c r="JFQ81" s="348"/>
      <c r="JFR81" s="348"/>
      <c r="JFS81" s="348"/>
      <c r="JFT81" s="348"/>
      <c r="JFU81" s="348"/>
      <c r="JFV81" s="348"/>
      <c r="JFW81" s="348"/>
      <c r="JFX81" s="348"/>
      <c r="JFY81" s="348"/>
      <c r="JFZ81" s="348"/>
      <c r="JGA81" s="348"/>
      <c r="JGB81" s="348"/>
      <c r="JGC81" s="348"/>
      <c r="JGD81" s="348"/>
      <c r="JGE81" s="348"/>
      <c r="JGF81" s="348"/>
      <c r="JGG81" s="348"/>
      <c r="JGH81" s="348"/>
      <c r="JGI81" s="348"/>
      <c r="JGJ81" s="348"/>
      <c r="JGK81" s="348"/>
      <c r="JGL81" s="348"/>
      <c r="JGM81" s="348"/>
      <c r="JGN81" s="348"/>
      <c r="JGO81" s="348"/>
      <c r="JGP81" s="348"/>
      <c r="JGQ81" s="348"/>
      <c r="JGR81" s="348"/>
      <c r="JGS81" s="348"/>
      <c r="JGT81" s="348"/>
      <c r="JGU81" s="348"/>
      <c r="JGV81" s="348"/>
      <c r="JGW81" s="348"/>
      <c r="JGX81" s="348"/>
      <c r="JGY81" s="348"/>
      <c r="JGZ81" s="348"/>
      <c r="JHA81" s="348"/>
      <c r="JHB81" s="348"/>
      <c r="JHC81" s="348"/>
      <c r="JHD81" s="348"/>
      <c r="JHE81" s="348"/>
      <c r="JHF81" s="348"/>
      <c r="JHG81" s="348"/>
      <c r="JHH81" s="348"/>
      <c r="JHI81" s="348"/>
      <c r="JHJ81" s="348"/>
      <c r="JHK81" s="348"/>
      <c r="JHL81" s="348"/>
      <c r="JHM81" s="348"/>
      <c r="JHN81" s="348"/>
      <c r="JHO81" s="348"/>
      <c r="JHP81" s="348"/>
      <c r="JHQ81" s="348"/>
      <c r="JHR81" s="348"/>
      <c r="JHS81" s="348"/>
      <c r="JHT81" s="348"/>
      <c r="JHU81" s="348"/>
      <c r="JHV81" s="348"/>
      <c r="JHW81" s="348"/>
      <c r="JHX81" s="348"/>
      <c r="JHY81" s="348"/>
      <c r="JHZ81" s="348"/>
      <c r="JIA81" s="348"/>
      <c r="JIB81" s="348"/>
      <c r="JIC81" s="348"/>
      <c r="JID81" s="348"/>
      <c r="JIE81" s="348"/>
      <c r="JIF81" s="348"/>
      <c r="JIG81" s="348"/>
      <c r="JIH81" s="348"/>
      <c r="JII81" s="348"/>
      <c r="JIJ81" s="348"/>
      <c r="JIK81" s="348"/>
      <c r="JIL81" s="348"/>
      <c r="JIM81" s="348"/>
      <c r="JIN81" s="348"/>
      <c r="JIO81" s="348"/>
      <c r="JIP81" s="348"/>
      <c r="JIQ81" s="348"/>
      <c r="JIR81" s="348"/>
      <c r="JIS81" s="348"/>
      <c r="JIT81" s="348"/>
      <c r="JIU81" s="348"/>
      <c r="JIV81" s="348"/>
      <c r="JIW81" s="348"/>
      <c r="JIX81" s="348"/>
      <c r="JIY81" s="348"/>
      <c r="JIZ81" s="348"/>
      <c r="JJA81" s="348"/>
      <c r="JJB81" s="348"/>
      <c r="JJC81" s="348"/>
      <c r="JJD81" s="348"/>
      <c r="JJE81" s="348"/>
      <c r="JJF81" s="348"/>
      <c r="JJG81" s="348"/>
      <c r="JJH81" s="348"/>
      <c r="JJI81" s="348"/>
      <c r="JJJ81" s="348"/>
      <c r="JJK81" s="348"/>
      <c r="JJL81" s="348"/>
      <c r="JJM81" s="348"/>
      <c r="JJN81" s="348"/>
      <c r="JJO81" s="348"/>
      <c r="JJP81" s="348"/>
      <c r="JJQ81" s="348"/>
      <c r="JJR81" s="348"/>
      <c r="JJS81" s="348"/>
      <c r="JJT81" s="348"/>
      <c r="JJU81" s="348"/>
      <c r="JJV81" s="348"/>
      <c r="JJW81" s="348"/>
      <c r="JJX81" s="348"/>
      <c r="JJY81" s="348"/>
      <c r="JJZ81" s="348"/>
      <c r="JKA81" s="348"/>
      <c r="JKB81" s="348"/>
      <c r="JKC81" s="348"/>
      <c r="JKD81" s="348"/>
      <c r="JKE81" s="348"/>
      <c r="JKF81" s="348"/>
      <c r="JKG81" s="348"/>
      <c r="JKH81" s="348"/>
      <c r="JKI81" s="348"/>
      <c r="JKJ81" s="348"/>
      <c r="JKK81" s="348"/>
      <c r="JKL81" s="348"/>
      <c r="JKM81" s="348"/>
      <c r="JKN81" s="348"/>
      <c r="JKO81" s="348"/>
      <c r="JKP81" s="348"/>
      <c r="JKQ81" s="348"/>
      <c r="JKR81" s="348"/>
      <c r="JKS81" s="348"/>
      <c r="JKT81" s="348"/>
      <c r="JKU81" s="348"/>
      <c r="JKV81" s="348"/>
      <c r="JKW81" s="348"/>
      <c r="JKX81" s="348"/>
      <c r="JKY81" s="348"/>
      <c r="JKZ81" s="348"/>
      <c r="JLA81" s="348"/>
      <c r="JLB81" s="348"/>
      <c r="JLC81" s="348"/>
      <c r="JLD81" s="348"/>
      <c r="JLE81" s="348"/>
      <c r="JLF81" s="348"/>
      <c r="JLG81" s="348"/>
      <c r="JLH81" s="348"/>
      <c r="JLI81" s="348"/>
      <c r="JLJ81" s="348"/>
      <c r="JLK81" s="348"/>
      <c r="JLL81" s="348"/>
      <c r="JLM81" s="348"/>
      <c r="JLN81" s="348"/>
      <c r="JLO81" s="348"/>
      <c r="JLP81" s="348"/>
      <c r="JLQ81" s="348"/>
      <c r="JLR81" s="348"/>
      <c r="JLS81" s="348"/>
      <c r="JLT81" s="348"/>
      <c r="JLU81" s="348"/>
      <c r="JLV81" s="348"/>
      <c r="JLW81" s="348"/>
      <c r="JLX81" s="348"/>
      <c r="JLY81" s="348"/>
      <c r="JLZ81" s="348"/>
      <c r="JMA81" s="348"/>
      <c r="JMB81" s="348"/>
      <c r="JMC81" s="348"/>
      <c r="JMD81" s="348"/>
      <c r="JME81" s="348"/>
      <c r="JMF81" s="348"/>
      <c r="JMG81" s="348"/>
      <c r="JMH81" s="348"/>
      <c r="JMI81" s="348"/>
      <c r="JMJ81" s="348"/>
      <c r="JMK81" s="348"/>
      <c r="JML81" s="348"/>
      <c r="JMM81" s="348"/>
      <c r="JMN81" s="348"/>
      <c r="JMO81" s="348"/>
      <c r="JMP81" s="348"/>
      <c r="JMQ81" s="348"/>
      <c r="JMR81" s="348"/>
      <c r="JMS81" s="348"/>
      <c r="JMT81" s="348"/>
      <c r="JMU81" s="348"/>
      <c r="JMV81" s="348"/>
      <c r="JMW81" s="348"/>
      <c r="JMX81" s="348"/>
      <c r="JMY81" s="348"/>
      <c r="JMZ81" s="348"/>
      <c r="JNA81" s="348"/>
      <c r="JNB81" s="348"/>
      <c r="JNC81" s="348"/>
      <c r="JND81" s="348"/>
      <c r="JNE81" s="348"/>
      <c r="JNF81" s="348"/>
      <c r="JNG81" s="348"/>
      <c r="JNH81" s="348"/>
      <c r="JNI81" s="348"/>
      <c r="JNJ81" s="348"/>
      <c r="JNK81" s="348"/>
      <c r="JNL81" s="348"/>
      <c r="JNM81" s="348"/>
      <c r="JNN81" s="348"/>
      <c r="JNO81" s="348"/>
      <c r="JNP81" s="348"/>
      <c r="JNQ81" s="348"/>
      <c r="JNR81" s="348"/>
      <c r="JNS81" s="348"/>
      <c r="JNT81" s="348"/>
      <c r="JNU81" s="348"/>
      <c r="JNV81" s="348"/>
      <c r="JNW81" s="348"/>
      <c r="JNX81" s="348"/>
      <c r="JNY81" s="348"/>
      <c r="JNZ81" s="348"/>
      <c r="JOA81" s="348"/>
      <c r="JOB81" s="348"/>
      <c r="JOC81" s="348"/>
      <c r="JOD81" s="348"/>
      <c r="JOE81" s="348"/>
      <c r="JOF81" s="348"/>
      <c r="JOG81" s="348"/>
      <c r="JOH81" s="348"/>
      <c r="JOI81" s="348"/>
      <c r="JOJ81" s="348"/>
      <c r="JOK81" s="348"/>
      <c r="JOL81" s="348"/>
      <c r="JOM81" s="348"/>
      <c r="JON81" s="348"/>
      <c r="JOO81" s="348"/>
      <c r="JOP81" s="348"/>
      <c r="JOQ81" s="348"/>
      <c r="JOR81" s="348"/>
      <c r="JOS81" s="348"/>
      <c r="JOT81" s="348"/>
      <c r="JOU81" s="348"/>
      <c r="JOV81" s="348"/>
      <c r="JOW81" s="348"/>
      <c r="JOX81" s="348"/>
      <c r="JOY81" s="348"/>
      <c r="JOZ81" s="348"/>
      <c r="JPA81" s="348"/>
      <c r="JPB81" s="348"/>
      <c r="JPC81" s="348"/>
      <c r="JPD81" s="348"/>
      <c r="JPE81" s="348"/>
      <c r="JPF81" s="348"/>
      <c r="JPG81" s="348"/>
      <c r="JPH81" s="348"/>
      <c r="JPI81" s="348"/>
      <c r="JPJ81" s="348"/>
      <c r="JPK81" s="348"/>
      <c r="JPL81" s="348"/>
      <c r="JPM81" s="348"/>
      <c r="JPN81" s="348"/>
      <c r="JPO81" s="348"/>
      <c r="JPP81" s="348"/>
      <c r="JPQ81" s="348"/>
      <c r="JPR81" s="348"/>
      <c r="JPS81" s="348"/>
      <c r="JPT81" s="348"/>
      <c r="JPU81" s="348"/>
      <c r="JPV81" s="348"/>
      <c r="JPW81" s="348"/>
      <c r="JPX81" s="348"/>
      <c r="JPY81" s="348"/>
      <c r="JPZ81" s="348"/>
      <c r="JQA81" s="348"/>
      <c r="JQB81" s="348"/>
      <c r="JQC81" s="348"/>
      <c r="JQD81" s="348"/>
      <c r="JQE81" s="348"/>
      <c r="JQF81" s="348"/>
      <c r="JQG81" s="348"/>
      <c r="JQH81" s="348"/>
      <c r="JQI81" s="348"/>
      <c r="JQJ81" s="348"/>
      <c r="JQK81" s="348"/>
      <c r="JQL81" s="348"/>
      <c r="JQM81" s="348"/>
      <c r="JQN81" s="348"/>
      <c r="JQO81" s="348"/>
      <c r="JQP81" s="348"/>
      <c r="JQQ81" s="348"/>
      <c r="JQR81" s="348"/>
      <c r="JQS81" s="348"/>
      <c r="JQT81" s="348"/>
      <c r="JQU81" s="348"/>
      <c r="JQV81" s="348"/>
      <c r="JQW81" s="348"/>
      <c r="JQX81" s="348"/>
      <c r="JQY81" s="348"/>
      <c r="JQZ81" s="348"/>
      <c r="JRA81" s="348"/>
      <c r="JRB81" s="348"/>
      <c r="JRC81" s="348"/>
      <c r="JRD81" s="348"/>
      <c r="JRE81" s="348"/>
      <c r="JRF81" s="348"/>
      <c r="JRG81" s="348"/>
      <c r="JRH81" s="348"/>
      <c r="JRI81" s="348"/>
      <c r="JRJ81" s="348"/>
      <c r="JRK81" s="348"/>
      <c r="JRL81" s="348"/>
      <c r="JRM81" s="348"/>
      <c r="JRN81" s="348"/>
      <c r="JRO81" s="348"/>
      <c r="JRP81" s="348"/>
      <c r="JRQ81" s="348"/>
      <c r="JRR81" s="348"/>
      <c r="JRS81" s="348"/>
      <c r="JRT81" s="348"/>
      <c r="JRU81" s="348"/>
      <c r="JRV81" s="348"/>
      <c r="JRW81" s="348"/>
      <c r="JRX81" s="348"/>
      <c r="JRY81" s="348"/>
      <c r="JRZ81" s="348"/>
      <c r="JSA81" s="348"/>
      <c r="JSB81" s="348"/>
      <c r="JSC81" s="348"/>
      <c r="JSD81" s="348"/>
      <c r="JSE81" s="348"/>
      <c r="JSF81" s="348"/>
      <c r="JSG81" s="348"/>
      <c r="JSH81" s="348"/>
      <c r="JSI81" s="348"/>
      <c r="JSJ81" s="348"/>
      <c r="JSK81" s="348"/>
      <c r="JSL81" s="348"/>
      <c r="JSM81" s="348"/>
      <c r="JSN81" s="348"/>
      <c r="JSO81" s="348"/>
      <c r="JSP81" s="348"/>
      <c r="JSQ81" s="348"/>
      <c r="JSR81" s="348"/>
      <c r="JSS81" s="348"/>
      <c r="JST81" s="348"/>
      <c r="JSU81" s="348"/>
      <c r="JSV81" s="348"/>
      <c r="JSW81" s="348"/>
      <c r="JSX81" s="348"/>
      <c r="JSY81" s="348"/>
      <c r="JSZ81" s="348"/>
      <c r="JTA81" s="348"/>
      <c r="JTB81" s="348"/>
      <c r="JTC81" s="348"/>
      <c r="JTD81" s="348"/>
      <c r="JTE81" s="348"/>
      <c r="JTF81" s="348"/>
      <c r="JTG81" s="348"/>
      <c r="JTH81" s="348"/>
      <c r="JTI81" s="348"/>
      <c r="JTJ81" s="348"/>
      <c r="JTK81" s="348"/>
      <c r="JTL81" s="348"/>
      <c r="JTM81" s="348"/>
      <c r="JTN81" s="348"/>
      <c r="JTO81" s="348"/>
      <c r="JTP81" s="348"/>
      <c r="JTQ81" s="348"/>
      <c r="JTR81" s="348"/>
      <c r="JTS81" s="348"/>
      <c r="JTT81" s="348"/>
      <c r="JTU81" s="348"/>
      <c r="JTV81" s="348"/>
      <c r="JTW81" s="348"/>
      <c r="JTX81" s="348"/>
      <c r="JTY81" s="348"/>
      <c r="JTZ81" s="348"/>
      <c r="JUA81" s="348"/>
      <c r="JUB81" s="348"/>
      <c r="JUC81" s="348"/>
      <c r="JUD81" s="348"/>
      <c r="JUE81" s="348"/>
      <c r="JUF81" s="348"/>
      <c r="JUG81" s="348"/>
      <c r="JUH81" s="348"/>
      <c r="JUI81" s="348"/>
      <c r="JUJ81" s="348"/>
      <c r="JUK81" s="348"/>
      <c r="JUL81" s="348"/>
      <c r="JUM81" s="348"/>
      <c r="JUN81" s="348"/>
      <c r="JUO81" s="348"/>
      <c r="JUP81" s="348"/>
      <c r="JUQ81" s="348"/>
      <c r="JUR81" s="348"/>
      <c r="JUS81" s="348"/>
      <c r="JUT81" s="348"/>
      <c r="JUU81" s="348"/>
      <c r="JUV81" s="348"/>
      <c r="JUW81" s="348"/>
      <c r="JUX81" s="348"/>
      <c r="JUY81" s="348"/>
      <c r="JUZ81" s="348"/>
      <c r="JVA81" s="348"/>
      <c r="JVB81" s="348"/>
      <c r="JVC81" s="348"/>
      <c r="JVD81" s="348"/>
      <c r="JVE81" s="348"/>
      <c r="JVF81" s="348"/>
      <c r="JVG81" s="348"/>
      <c r="JVH81" s="348"/>
      <c r="JVI81" s="348"/>
      <c r="JVJ81" s="348"/>
      <c r="JVK81" s="348"/>
      <c r="JVL81" s="348"/>
      <c r="JVM81" s="348"/>
      <c r="JVN81" s="348"/>
      <c r="JVO81" s="348"/>
      <c r="JVP81" s="348"/>
      <c r="JVQ81" s="348"/>
      <c r="JVR81" s="348"/>
      <c r="JVS81" s="348"/>
      <c r="JVT81" s="348"/>
      <c r="JVU81" s="348"/>
      <c r="JVV81" s="348"/>
      <c r="JVW81" s="348"/>
      <c r="JVX81" s="348"/>
      <c r="JVY81" s="348"/>
      <c r="JVZ81" s="348"/>
      <c r="JWA81" s="348"/>
      <c r="JWB81" s="348"/>
      <c r="JWC81" s="348"/>
      <c r="JWD81" s="348"/>
      <c r="JWE81" s="348"/>
      <c r="JWF81" s="348"/>
      <c r="JWG81" s="348"/>
      <c r="JWH81" s="348"/>
      <c r="JWI81" s="348"/>
      <c r="JWJ81" s="348"/>
      <c r="JWK81" s="348"/>
      <c r="JWL81" s="348"/>
      <c r="JWM81" s="348"/>
      <c r="JWN81" s="348"/>
      <c r="JWO81" s="348"/>
      <c r="JWP81" s="348"/>
      <c r="JWQ81" s="348"/>
      <c r="JWR81" s="348"/>
      <c r="JWS81" s="348"/>
      <c r="JWT81" s="348"/>
      <c r="JWU81" s="348"/>
      <c r="JWV81" s="348"/>
      <c r="JWW81" s="348"/>
      <c r="JWX81" s="348"/>
      <c r="JWY81" s="348"/>
      <c r="JWZ81" s="348"/>
      <c r="JXA81" s="348"/>
      <c r="JXB81" s="348"/>
      <c r="JXC81" s="348"/>
      <c r="JXD81" s="348"/>
      <c r="JXE81" s="348"/>
      <c r="JXF81" s="348"/>
      <c r="JXG81" s="348"/>
      <c r="JXH81" s="348"/>
      <c r="JXI81" s="348"/>
      <c r="JXJ81" s="348"/>
      <c r="JXK81" s="348"/>
      <c r="JXL81" s="348"/>
      <c r="JXM81" s="348"/>
      <c r="JXN81" s="348"/>
      <c r="JXO81" s="348"/>
      <c r="JXP81" s="348"/>
      <c r="JXQ81" s="348"/>
      <c r="JXR81" s="348"/>
      <c r="JXS81" s="348"/>
      <c r="JXT81" s="348"/>
      <c r="JXU81" s="348"/>
      <c r="JXV81" s="348"/>
      <c r="JXW81" s="348"/>
      <c r="JXX81" s="348"/>
      <c r="JXY81" s="348"/>
      <c r="JXZ81" s="348"/>
      <c r="JYA81" s="348"/>
      <c r="JYB81" s="348"/>
      <c r="JYC81" s="348"/>
      <c r="JYD81" s="348"/>
      <c r="JYE81" s="348"/>
      <c r="JYF81" s="348"/>
      <c r="JYG81" s="348"/>
      <c r="JYH81" s="348"/>
      <c r="JYI81" s="348"/>
      <c r="JYJ81" s="348"/>
      <c r="JYK81" s="348"/>
      <c r="JYL81" s="348"/>
      <c r="JYM81" s="348"/>
      <c r="JYN81" s="348"/>
      <c r="JYO81" s="348"/>
      <c r="JYP81" s="348"/>
      <c r="JYQ81" s="348"/>
      <c r="JYR81" s="348"/>
      <c r="JYS81" s="348"/>
      <c r="JYT81" s="348"/>
      <c r="JYU81" s="348"/>
      <c r="JYV81" s="348"/>
      <c r="JYW81" s="348"/>
      <c r="JYX81" s="348"/>
      <c r="JYY81" s="348"/>
      <c r="JYZ81" s="348"/>
      <c r="JZA81" s="348"/>
      <c r="JZB81" s="348"/>
      <c r="JZC81" s="348"/>
      <c r="JZD81" s="348"/>
      <c r="JZE81" s="348"/>
      <c r="JZF81" s="348"/>
      <c r="JZG81" s="348"/>
      <c r="JZH81" s="348"/>
      <c r="JZI81" s="348"/>
      <c r="JZJ81" s="348"/>
      <c r="JZK81" s="348"/>
      <c r="JZL81" s="348"/>
      <c r="JZM81" s="348"/>
      <c r="JZN81" s="348"/>
      <c r="JZO81" s="348"/>
      <c r="JZP81" s="348"/>
      <c r="JZQ81" s="348"/>
      <c r="JZR81" s="348"/>
      <c r="JZS81" s="348"/>
      <c r="JZT81" s="348"/>
      <c r="JZU81" s="348"/>
      <c r="JZV81" s="348"/>
      <c r="JZW81" s="348"/>
      <c r="JZX81" s="348"/>
      <c r="JZY81" s="348"/>
      <c r="JZZ81" s="348"/>
      <c r="KAA81" s="348"/>
      <c r="KAB81" s="348"/>
      <c r="KAC81" s="348"/>
      <c r="KAD81" s="348"/>
      <c r="KAE81" s="348"/>
      <c r="KAF81" s="348"/>
      <c r="KAG81" s="348"/>
      <c r="KAH81" s="348"/>
      <c r="KAI81" s="348"/>
      <c r="KAJ81" s="348"/>
      <c r="KAK81" s="348"/>
      <c r="KAL81" s="348"/>
      <c r="KAM81" s="348"/>
      <c r="KAN81" s="348"/>
      <c r="KAO81" s="348"/>
      <c r="KAP81" s="348"/>
      <c r="KAQ81" s="348"/>
      <c r="KAR81" s="348"/>
      <c r="KAS81" s="348"/>
      <c r="KAT81" s="348"/>
      <c r="KAU81" s="348"/>
      <c r="KAV81" s="348"/>
      <c r="KAW81" s="348"/>
      <c r="KAX81" s="348"/>
      <c r="KAY81" s="348"/>
      <c r="KAZ81" s="348"/>
      <c r="KBA81" s="348"/>
      <c r="KBB81" s="348"/>
      <c r="KBC81" s="348"/>
      <c r="KBD81" s="348"/>
      <c r="KBE81" s="348"/>
      <c r="KBF81" s="348"/>
      <c r="KBG81" s="348"/>
      <c r="KBH81" s="348"/>
      <c r="KBI81" s="348"/>
      <c r="KBJ81" s="348"/>
      <c r="KBK81" s="348"/>
      <c r="KBL81" s="348"/>
      <c r="KBM81" s="348"/>
      <c r="KBN81" s="348"/>
      <c r="KBO81" s="348"/>
      <c r="KBP81" s="348"/>
      <c r="KBQ81" s="348"/>
      <c r="KBR81" s="348"/>
      <c r="KBS81" s="348"/>
      <c r="KBT81" s="348"/>
      <c r="KBU81" s="348"/>
      <c r="KBV81" s="348"/>
      <c r="KBW81" s="348"/>
      <c r="KBX81" s="348"/>
      <c r="KBY81" s="348"/>
      <c r="KBZ81" s="348"/>
      <c r="KCA81" s="348"/>
      <c r="KCB81" s="348"/>
      <c r="KCC81" s="348"/>
      <c r="KCD81" s="348"/>
      <c r="KCE81" s="348"/>
      <c r="KCF81" s="348"/>
      <c r="KCG81" s="348"/>
      <c r="KCH81" s="348"/>
      <c r="KCI81" s="348"/>
      <c r="KCJ81" s="348"/>
      <c r="KCK81" s="348"/>
      <c r="KCL81" s="348"/>
      <c r="KCM81" s="348"/>
      <c r="KCN81" s="348"/>
      <c r="KCO81" s="348"/>
      <c r="KCP81" s="348"/>
      <c r="KCQ81" s="348"/>
      <c r="KCR81" s="348"/>
      <c r="KCS81" s="348"/>
      <c r="KCT81" s="348"/>
      <c r="KCU81" s="348"/>
      <c r="KCV81" s="348"/>
      <c r="KCW81" s="348"/>
      <c r="KCX81" s="348"/>
      <c r="KCY81" s="348"/>
      <c r="KCZ81" s="348"/>
      <c r="KDA81" s="348"/>
      <c r="KDB81" s="348"/>
      <c r="KDC81" s="348"/>
      <c r="KDD81" s="348"/>
      <c r="KDE81" s="348"/>
      <c r="KDF81" s="348"/>
      <c r="KDG81" s="348"/>
      <c r="KDH81" s="348"/>
      <c r="KDI81" s="348"/>
      <c r="KDJ81" s="348"/>
      <c r="KDK81" s="348"/>
      <c r="KDL81" s="348"/>
      <c r="KDM81" s="348"/>
      <c r="KDN81" s="348"/>
      <c r="KDO81" s="348"/>
      <c r="KDP81" s="348"/>
      <c r="KDQ81" s="348"/>
      <c r="KDR81" s="348"/>
      <c r="KDS81" s="348"/>
      <c r="KDT81" s="348"/>
      <c r="KDU81" s="348"/>
      <c r="KDV81" s="348"/>
      <c r="KDW81" s="348"/>
      <c r="KDX81" s="348"/>
      <c r="KDY81" s="348"/>
      <c r="KDZ81" s="348"/>
      <c r="KEA81" s="348"/>
      <c r="KEB81" s="348"/>
      <c r="KEC81" s="348"/>
      <c r="KED81" s="348"/>
      <c r="KEE81" s="348"/>
      <c r="KEF81" s="348"/>
      <c r="KEG81" s="348"/>
      <c r="KEH81" s="348"/>
      <c r="KEI81" s="348"/>
      <c r="KEJ81" s="348"/>
      <c r="KEK81" s="348"/>
      <c r="KEL81" s="348"/>
      <c r="KEM81" s="348"/>
      <c r="KEN81" s="348"/>
      <c r="KEO81" s="348"/>
      <c r="KEP81" s="348"/>
      <c r="KEQ81" s="348"/>
      <c r="KER81" s="348"/>
      <c r="KES81" s="348"/>
      <c r="KET81" s="348"/>
      <c r="KEU81" s="348"/>
      <c r="KEV81" s="348"/>
      <c r="KEW81" s="348"/>
      <c r="KEX81" s="348"/>
      <c r="KEY81" s="348"/>
      <c r="KEZ81" s="348"/>
      <c r="KFA81" s="348"/>
      <c r="KFB81" s="348"/>
      <c r="KFC81" s="348"/>
      <c r="KFD81" s="348"/>
      <c r="KFE81" s="348"/>
      <c r="KFF81" s="348"/>
      <c r="KFG81" s="348"/>
      <c r="KFH81" s="348"/>
      <c r="KFI81" s="348"/>
      <c r="KFJ81" s="348"/>
      <c r="KFK81" s="348"/>
      <c r="KFL81" s="348"/>
      <c r="KFM81" s="348"/>
      <c r="KFN81" s="348"/>
      <c r="KFO81" s="348"/>
      <c r="KFP81" s="348"/>
      <c r="KFQ81" s="348"/>
      <c r="KFR81" s="348"/>
      <c r="KFS81" s="348"/>
      <c r="KFT81" s="348"/>
      <c r="KFU81" s="348"/>
      <c r="KFV81" s="348"/>
      <c r="KFW81" s="348"/>
      <c r="KFX81" s="348"/>
      <c r="KFY81" s="348"/>
      <c r="KFZ81" s="348"/>
      <c r="KGA81" s="348"/>
      <c r="KGB81" s="348"/>
      <c r="KGC81" s="348"/>
      <c r="KGD81" s="348"/>
      <c r="KGE81" s="348"/>
      <c r="KGF81" s="348"/>
      <c r="KGG81" s="348"/>
      <c r="KGH81" s="348"/>
      <c r="KGI81" s="348"/>
      <c r="KGJ81" s="348"/>
      <c r="KGK81" s="348"/>
      <c r="KGL81" s="348"/>
      <c r="KGM81" s="348"/>
      <c r="KGN81" s="348"/>
      <c r="KGO81" s="348"/>
      <c r="KGP81" s="348"/>
      <c r="KGQ81" s="348"/>
      <c r="KGR81" s="348"/>
      <c r="KGS81" s="348"/>
      <c r="KGT81" s="348"/>
      <c r="KGU81" s="348"/>
      <c r="KGV81" s="348"/>
      <c r="KGW81" s="348"/>
      <c r="KGX81" s="348"/>
      <c r="KGY81" s="348"/>
      <c r="KGZ81" s="348"/>
      <c r="KHA81" s="348"/>
      <c r="KHB81" s="348"/>
      <c r="KHC81" s="348"/>
      <c r="KHD81" s="348"/>
      <c r="KHE81" s="348"/>
      <c r="KHF81" s="348"/>
      <c r="KHG81" s="348"/>
      <c r="KHH81" s="348"/>
      <c r="KHI81" s="348"/>
      <c r="KHJ81" s="348"/>
      <c r="KHK81" s="348"/>
      <c r="KHL81" s="348"/>
      <c r="KHM81" s="348"/>
      <c r="KHN81" s="348"/>
      <c r="KHO81" s="348"/>
      <c r="KHP81" s="348"/>
      <c r="KHQ81" s="348"/>
      <c r="KHR81" s="348"/>
      <c r="KHS81" s="348"/>
      <c r="KHT81" s="348"/>
      <c r="KHU81" s="348"/>
      <c r="KHV81" s="348"/>
      <c r="KHW81" s="348"/>
      <c r="KHX81" s="348"/>
      <c r="KHY81" s="348"/>
      <c r="KHZ81" s="348"/>
      <c r="KIA81" s="348"/>
      <c r="KIB81" s="348"/>
      <c r="KIC81" s="348"/>
      <c r="KID81" s="348"/>
      <c r="KIE81" s="348"/>
      <c r="KIF81" s="348"/>
      <c r="KIG81" s="348"/>
      <c r="KIH81" s="348"/>
      <c r="KII81" s="348"/>
      <c r="KIJ81" s="348"/>
      <c r="KIK81" s="348"/>
      <c r="KIL81" s="348"/>
      <c r="KIM81" s="348"/>
      <c r="KIN81" s="348"/>
      <c r="KIO81" s="348"/>
      <c r="KIP81" s="348"/>
      <c r="KIQ81" s="348"/>
      <c r="KIR81" s="348"/>
      <c r="KIS81" s="348"/>
      <c r="KIT81" s="348"/>
      <c r="KIU81" s="348"/>
      <c r="KIV81" s="348"/>
      <c r="KIW81" s="348"/>
      <c r="KIX81" s="348"/>
      <c r="KIY81" s="348"/>
      <c r="KIZ81" s="348"/>
      <c r="KJA81" s="348"/>
      <c r="KJB81" s="348"/>
      <c r="KJC81" s="348"/>
      <c r="KJD81" s="348"/>
      <c r="KJE81" s="348"/>
      <c r="KJF81" s="348"/>
      <c r="KJG81" s="348"/>
      <c r="KJH81" s="348"/>
      <c r="KJI81" s="348"/>
      <c r="KJJ81" s="348"/>
      <c r="KJK81" s="348"/>
      <c r="KJL81" s="348"/>
      <c r="KJM81" s="348"/>
      <c r="KJN81" s="348"/>
      <c r="KJO81" s="348"/>
      <c r="KJP81" s="348"/>
      <c r="KJQ81" s="348"/>
      <c r="KJR81" s="348"/>
      <c r="KJS81" s="348"/>
      <c r="KJT81" s="348"/>
      <c r="KJU81" s="348"/>
      <c r="KJV81" s="348"/>
      <c r="KJW81" s="348"/>
      <c r="KJX81" s="348"/>
      <c r="KJY81" s="348"/>
      <c r="KJZ81" s="348"/>
      <c r="KKA81" s="348"/>
      <c r="KKB81" s="348"/>
      <c r="KKC81" s="348"/>
      <c r="KKD81" s="348"/>
      <c r="KKE81" s="348"/>
      <c r="KKF81" s="348"/>
      <c r="KKG81" s="348"/>
      <c r="KKH81" s="348"/>
      <c r="KKI81" s="348"/>
      <c r="KKJ81" s="348"/>
      <c r="KKK81" s="348"/>
      <c r="KKL81" s="348"/>
      <c r="KKM81" s="348"/>
      <c r="KKN81" s="348"/>
      <c r="KKO81" s="348"/>
      <c r="KKP81" s="348"/>
      <c r="KKQ81" s="348"/>
      <c r="KKR81" s="348"/>
      <c r="KKS81" s="348"/>
      <c r="KKT81" s="348"/>
      <c r="KKU81" s="348"/>
      <c r="KKV81" s="348"/>
      <c r="KKW81" s="348"/>
      <c r="KKX81" s="348"/>
      <c r="KKY81" s="348"/>
      <c r="KKZ81" s="348"/>
      <c r="KLA81" s="348"/>
      <c r="KLB81" s="348"/>
      <c r="KLC81" s="348"/>
      <c r="KLD81" s="348"/>
      <c r="KLE81" s="348"/>
      <c r="KLF81" s="348"/>
      <c r="KLG81" s="348"/>
      <c r="KLH81" s="348"/>
      <c r="KLI81" s="348"/>
      <c r="KLJ81" s="348"/>
      <c r="KLK81" s="348"/>
      <c r="KLL81" s="348"/>
      <c r="KLM81" s="348"/>
      <c r="KLN81" s="348"/>
      <c r="KLO81" s="348"/>
      <c r="KLP81" s="348"/>
      <c r="KLQ81" s="348"/>
      <c r="KLR81" s="348"/>
      <c r="KLS81" s="348"/>
      <c r="KLT81" s="348"/>
      <c r="KLU81" s="348"/>
      <c r="KLV81" s="348"/>
      <c r="KLW81" s="348"/>
      <c r="KLX81" s="348"/>
      <c r="KLY81" s="348"/>
      <c r="KLZ81" s="348"/>
      <c r="KMA81" s="348"/>
      <c r="KMB81" s="348"/>
      <c r="KMC81" s="348"/>
      <c r="KMD81" s="348"/>
      <c r="KME81" s="348"/>
      <c r="KMF81" s="348"/>
      <c r="KMG81" s="348"/>
      <c r="KMH81" s="348"/>
      <c r="KMI81" s="348"/>
      <c r="KMJ81" s="348"/>
      <c r="KMK81" s="348"/>
      <c r="KML81" s="348"/>
      <c r="KMM81" s="348"/>
      <c r="KMN81" s="348"/>
      <c r="KMO81" s="348"/>
      <c r="KMP81" s="348"/>
      <c r="KMQ81" s="348"/>
      <c r="KMR81" s="348"/>
      <c r="KMS81" s="348"/>
      <c r="KMT81" s="348"/>
      <c r="KMU81" s="348"/>
      <c r="KMV81" s="348"/>
      <c r="KMW81" s="348"/>
      <c r="KMX81" s="348"/>
      <c r="KMY81" s="348"/>
      <c r="KMZ81" s="348"/>
      <c r="KNA81" s="348"/>
      <c r="KNB81" s="348"/>
      <c r="KNC81" s="348"/>
      <c r="KND81" s="348"/>
      <c r="KNE81" s="348"/>
      <c r="KNF81" s="348"/>
      <c r="KNG81" s="348"/>
      <c r="KNH81" s="348"/>
      <c r="KNI81" s="348"/>
      <c r="KNJ81" s="348"/>
      <c r="KNK81" s="348"/>
      <c r="KNL81" s="348"/>
      <c r="KNM81" s="348"/>
      <c r="KNN81" s="348"/>
      <c r="KNO81" s="348"/>
      <c r="KNP81" s="348"/>
      <c r="KNQ81" s="348"/>
      <c r="KNR81" s="348"/>
      <c r="KNS81" s="348"/>
      <c r="KNT81" s="348"/>
      <c r="KNU81" s="348"/>
      <c r="KNV81" s="348"/>
      <c r="KNW81" s="348"/>
      <c r="KNX81" s="348"/>
      <c r="KNY81" s="348"/>
      <c r="KNZ81" s="348"/>
      <c r="KOA81" s="348"/>
      <c r="KOB81" s="348"/>
      <c r="KOC81" s="348"/>
      <c r="KOD81" s="348"/>
      <c r="KOE81" s="348"/>
      <c r="KOF81" s="348"/>
      <c r="KOG81" s="348"/>
      <c r="KOH81" s="348"/>
      <c r="KOI81" s="348"/>
      <c r="KOJ81" s="348"/>
      <c r="KOK81" s="348"/>
      <c r="KOL81" s="348"/>
      <c r="KOM81" s="348"/>
      <c r="KON81" s="348"/>
      <c r="KOO81" s="348"/>
      <c r="KOP81" s="348"/>
      <c r="KOQ81" s="348"/>
      <c r="KOR81" s="348"/>
      <c r="KOS81" s="348"/>
      <c r="KOT81" s="348"/>
      <c r="KOU81" s="348"/>
      <c r="KOV81" s="348"/>
      <c r="KOW81" s="348"/>
      <c r="KOX81" s="348"/>
      <c r="KOY81" s="348"/>
      <c r="KOZ81" s="348"/>
      <c r="KPA81" s="348"/>
      <c r="KPB81" s="348"/>
      <c r="KPC81" s="348"/>
      <c r="KPD81" s="348"/>
      <c r="KPE81" s="348"/>
      <c r="KPF81" s="348"/>
      <c r="KPG81" s="348"/>
      <c r="KPH81" s="348"/>
      <c r="KPI81" s="348"/>
      <c r="KPJ81" s="348"/>
      <c r="KPK81" s="348"/>
      <c r="KPL81" s="348"/>
      <c r="KPM81" s="348"/>
      <c r="KPN81" s="348"/>
      <c r="KPO81" s="348"/>
      <c r="KPP81" s="348"/>
      <c r="KPQ81" s="348"/>
      <c r="KPR81" s="348"/>
      <c r="KPS81" s="348"/>
      <c r="KPT81" s="348"/>
      <c r="KPU81" s="348"/>
      <c r="KPV81" s="348"/>
      <c r="KPW81" s="348"/>
      <c r="KPX81" s="348"/>
      <c r="KPY81" s="348"/>
      <c r="KPZ81" s="348"/>
      <c r="KQA81" s="348"/>
      <c r="KQB81" s="348"/>
      <c r="KQC81" s="348"/>
      <c r="KQD81" s="348"/>
      <c r="KQE81" s="348"/>
      <c r="KQF81" s="348"/>
      <c r="KQG81" s="348"/>
      <c r="KQH81" s="348"/>
      <c r="KQI81" s="348"/>
      <c r="KQJ81" s="348"/>
      <c r="KQK81" s="348"/>
      <c r="KQL81" s="348"/>
      <c r="KQM81" s="348"/>
      <c r="KQN81" s="348"/>
      <c r="KQO81" s="348"/>
      <c r="KQP81" s="348"/>
      <c r="KQQ81" s="348"/>
      <c r="KQR81" s="348"/>
      <c r="KQS81" s="348"/>
      <c r="KQT81" s="348"/>
      <c r="KQU81" s="348"/>
      <c r="KQV81" s="348"/>
      <c r="KQW81" s="348"/>
      <c r="KQX81" s="348"/>
      <c r="KQY81" s="348"/>
      <c r="KQZ81" s="348"/>
      <c r="KRA81" s="348"/>
      <c r="KRB81" s="348"/>
      <c r="KRC81" s="348"/>
      <c r="KRD81" s="348"/>
      <c r="KRE81" s="348"/>
      <c r="KRF81" s="348"/>
      <c r="KRG81" s="348"/>
      <c r="KRH81" s="348"/>
      <c r="KRI81" s="348"/>
      <c r="KRJ81" s="348"/>
      <c r="KRK81" s="348"/>
      <c r="KRL81" s="348"/>
      <c r="KRM81" s="348"/>
      <c r="KRN81" s="348"/>
      <c r="KRO81" s="348"/>
      <c r="KRP81" s="348"/>
      <c r="KRQ81" s="348"/>
      <c r="KRR81" s="348"/>
      <c r="KRS81" s="348"/>
      <c r="KRT81" s="348"/>
      <c r="KRU81" s="348"/>
      <c r="KRV81" s="348"/>
      <c r="KRW81" s="348"/>
      <c r="KRX81" s="348"/>
      <c r="KRY81" s="348"/>
      <c r="KRZ81" s="348"/>
      <c r="KSA81" s="348"/>
      <c r="KSB81" s="348"/>
      <c r="KSC81" s="348"/>
      <c r="KSD81" s="348"/>
      <c r="KSE81" s="348"/>
      <c r="KSF81" s="348"/>
      <c r="KSG81" s="348"/>
      <c r="KSH81" s="348"/>
      <c r="KSI81" s="348"/>
      <c r="KSJ81" s="348"/>
      <c r="KSK81" s="348"/>
      <c r="KSL81" s="348"/>
      <c r="KSM81" s="348"/>
      <c r="KSN81" s="348"/>
      <c r="KSO81" s="348"/>
      <c r="KSP81" s="348"/>
      <c r="KSQ81" s="348"/>
      <c r="KSR81" s="348"/>
      <c r="KSS81" s="348"/>
      <c r="KST81" s="348"/>
      <c r="KSU81" s="348"/>
      <c r="KSV81" s="348"/>
      <c r="KSW81" s="348"/>
      <c r="KSX81" s="348"/>
      <c r="KSY81" s="348"/>
      <c r="KSZ81" s="348"/>
      <c r="KTA81" s="348"/>
      <c r="KTB81" s="348"/>
      <c r="KTC81" s="348"/>
      <c r="KTD81" s="348"/>
      <c r="KTE81" s="348"/>
      <c r="KTF81" s="348"/>
      <c r="KTG81" s="348"/>
      <c r="KTH81" s="348"/>
      <c r="KTI81" s="348"/>
      <c r="KTJ81" s="348"/>
      <c r="KTK81" s="348"/>
      <c r="KTL81" s="348"/>
      <c r="KTM81" s="348"/>
      <c r="KTN81" s="348"/>
      <c r="KTO81" s="348"/>
      <c r="KTP81" s="348"/>
      <c r="KTQ81" s="348"/>
      <c r="KTR81" s="348"/>
      <c r="KTS81" s="348"/>
      <c r="KTT81" s="348"/>
      <c r="KTU81" s="348"/>
      <c r="KTV81" s="348"/>
      <c r="KTW81" s="348"/>
      <c r="KTX81" s="348"/>
      <c r="KTY81" s="348"/>
      <c r="KTZ81" s="348"/>
      <c r="KUA81" s="348"/>
      <c r="KUB81" s="348"/>
      <c r="KUC81" s="348"/>
      <c r="KUD81" s="348"/>
      <c r="KUE81" s="348"/>
      <c r="KUF81" s="348"/>
      <c r="KUG81" s="348"/>
      <c r="KUH81" s="348"/>
      <c r="KUI81" s="348"/>
      <c r="KUJ81" s="348"/>
      <c r="KUK81" s="348"/>
      <c r="KUL81" s="348"/>
      <c r="KUM81" s="348"/>
      <c r="KUN81" s="348"/>
      <c r="KUO81" s="348"/>
      <c r="KUP81" s="348"/>
      <c r="KUQ81" s="348"/>
      <c r="KUR81" s="348"/>
      <c r="KUS81" s="348"/>
      <c r="KUT81" s="348"/>
      <c r="KUU81" s="348"/>
      <c r="KUV81" s="348"/>
      <c r="KUW81" s="348"/>
      <c r="KUX81" s="348"/>
      <c r="KUY81" s="348"/>
      <c r="KUZ81" s="348"/>
      <c r="KVA81" s="348"/>
      <c r="KVB81" s="348"/>
      <c r="KVC81" s="348"/>
      <c r="KVD81" s="348"/>
      <c r="KVE81" s="348"/>
      <c r="KVF81" s="348"/>
      <c r="KVG81" s="348"/>
      <c r="KVH81" s="348"/>
      <c r="KVI81" s="348"/>
      <c r="KVJ81" s="348"/>
      <c r="KVK81" s="348"/>
      <c r="KVL81" s="348"/>
      <c r="KVM81" s="348"/>
      <c r="KVN81" s="348"/>
      <c r="KVO81" s="348"/>
      <c r="KVP81" s="348"/>
      <c r="KVQ81" s="348"/>
      <c r="KVR81" s="348"/>
      <c r="KVS81" s="348"/>
      <c r="KVT81" s="348"/>
      <c r="KVU81" s="348"/>
      <c r="KVV81" s="348"/>
      <c r="KVW81" s="348"/>
      <c r="KVX81" s="348"/>
      <c r="KVY81" s="348"/>
      <c r="KVZ81" s="348"/>
      <c r="KWA81" s="348"/>
      <c r="KWB81" s="348"/>
      <c r="KWC81" s="348"/>
      <c r="KWD81" s="348"/>
      <c r="KWE81" s="348"/>
      <c r="KWF81" s="348"/>
      <c r="KWG81" s="348"/>
      <c r="KWH81" s="348"/>
      <c r="KWI81" s="348"/>
      <c r="KWJ81" s="348"/>
      <c r="KWK81" s="348"/>
      <c r="KWL81" s="348"/>
      <c r="KWM81" s="348"/>
      <c r="KWN81" s="348"/>
      <c r="KWO81" s="348"/>
      <c r="KWP81" s="348"/>
      <c r="KWQ81" s="348"/>
      <c r="KWR81" s="348"/>
      <c r="KWS81" s="348"/>
      <c r="KWT81" s="348"/>
      <c r="KWU81" s="348"/>
      <c r="KWV81" s="348"/>
      <c r="KWW81" s="348"/>
      <c r="KWX81" s="348"/>
      <c r="KWY81" s="348"/>
      <c r="KWZ81" s="348"/>
      <c r="KXA81" s="348"/>
      <c r="KXB81" s="348"/>
      <c r="KXC81" s="348"/>
      <c r="KXD81" s="348"/>
      <c r="KXE81" s="348"/>
      <c r="KXF81" s="348"/>
      <c r="KXG81" s="348"/>
      <c r="KXH81" s="348"/>
      <c r="KXI81" s="348"/>
      <c r="KXJ81" s="348"/>
      <c r="KXK81" s="348"/>
      <c r="KXL81" s="348"/>
      <c r="KXM81" s="348"/>
      <c r="KXN81" s="348"/>
      <c r="KXO81" s="348"/>
      <c r="KXP81" s="348"/>
      <c r="KXQ81" s="348"/>
      <c r="KXR81" s="348"/>
      <c r="KXS81" s="348"/>
      <c r="KXT81" s="348"/>
      <c r="KXU81" s="348"/>
      <c r="KXV81" s="348"/>
      <c r="KXW81" s="348"/>
      <c r="KXX81" s="348"/>
      <c r="KXY81" s="348"/>
      <c r="KXZ81" s="348"/>
      <c r="KYA81" s="348"/>
      <c r="KYB81" s="348"/>
      <c r="KYC81" s="348"/>
      <c r="KYD81" s="348"/>
      <c r="KYE81" s="348"/>
      <c r="KYF81" s="348"/>
      <c r="KYG81" s="348"/>
      <c r="KYH81" s="348"/>
      <c r="KYI81" s="348"/>
      <c r="KYJ81" s="348"/>
      <c r="KYK81" s="348"/>
      <c r="KYL81" s="348"/>
      <c r="KYM81" s="348"/>
      <c r="KYN81" s="348"/>
      <c r="KYO81" s="348"/>
      <c r="KYP81" s="348"/>
      <c r="KYQ81" s="348"/>
      <c r="KYR81" s="348"/>
      <c r="KYS81" s="348"/>
      <c r="KYT81" s="348"/>
      <c r="KYU81" s="348"/>
      <c r="KYV81" s="348"/>
      <c r="KYW81" s="348"/>
      <c r="KYX81" s="348"/>
      <c r="KYY81" s="348"/>
      <c r="KYZ81" s="348"/>
      <c r="KZA81" s="348"/>
      <c r="KZB81" s="348"/>
      <c r="KZC81" s="348"/>
      <c r="KZD81" s="348"/>
      <c r="KZE81" s="348"/>
      <c r="KZF81" s="348"/>
      <c r="KZG81" s="348"/>
      <c r="KZH81" s="348"/>
      <c r="KZI81" s="348"/>
      <c r="KZJ81" s="348"/>
      <c r="KZK81" s="348"/>
      <c r="KZL81" s="348"/>
      <c r="KZM81" s="348"/>
      <c r="KZN81" s="348"/>
      <c r="KZO81" s="348"/>
      <c r="KZP81" s="348"/>
      <c r="KZQ81" s="348"/>
      <c r="KZR81" s="348"/>
      <c r="KZS81" s="348"/>
      <c r="KZT81" s="348"/>
      <c r="KZU81" s="348"/>
      <c r="KZV81" s="348"/>
      <c r="KZW81" s="348"/>
      <c r="KZX81" s="348"/>
      <c r="KZY81" s="348"/>
      <c r="KZZ81" s="348"/>
      <c r="LAA81" s="348"/>
      <c r="LAB81" s="348"/>
      <c r="LAC81" s="348"/>
      <c r="LAD81" s="348"/>
      <c r="LAE81" s="348"/>
      <c r="LAF81" s="348"/>
      <c r="LAG81" s="348"/>
      <c r="LAH81" s="348"/>
      <c r="LAI81" s="348"/>
      <c r="LAJ81" s="348"/>
      <c r="LAK81" s="348"/>
      <c r="LAL81" s="348"/>
      <c r="LAM81" s="348"/>
      <c r="LAN81" s="348"/>
      <c r="LAO81" s="348"/>
      <c r="LAP81" s="348"/>
      <c r="LAQ81" s="348"/>
      <c r="LAR81" s="348"/>
      <c r="LAS81" s="348"/>
      <c r="LAT81" s="348"/>
      <c r="LAU81" s="348"/>
      <c r="LAV81" s="348"/>
      <c r="LAW81" s="348"/>
      <c r="LAX81" s="348"/>
      <c r="LAY81" s="348"/>
      <c r="LAZ81" s="348"/>
      <c r="LBA81" s="348"/>
      <c r="LBB81" s="348"/>
      <c r="LBC81" s="348"/>
      <c r="LBD81" s="348"/>
      <c r="LBE81" s="348"/>
      <c r="LBF81" s="348"/>
      <c r="LBG81" s="348"/>
      <c r="LBH81" s="348"/>
      <c r="LBI81" s="348"/>
      <c r="LBJ81" s="348"/>
      <c r="LBK81" s="348"/>
      <c r="LBL81" s="348"/>
      <c r="LBM81" s="348"/>
      <c r="LBN81" s="348"/>
      <c r="LBO81" s="348"/>
      <c r="LBP81" s="348"/>
      <c r="LBQ81" s="348"/>
      <c r="LBR81" s="348"/>
      <c r="LBS81" s="348"/>
      <c r="LBT81" s="348"/>
      <c r="LBU81" s="348"/>
      <c r="LBV81" s="348"/>
      <c r="LBW81" s="348"/>
      <c r="LBX81" s="348"/>
      <c r="LBY81" s="348"/>
      <c r="LBZ81" s="348"/>
      <c r="LCA81" s="348"/>
      <c r="LCB81" s="348"/>
      <c r="LCC81" s="348"/>
      <c r="LCD81" s="348"/>
      <c r="LCE81" s="348"/>
      <c r="LCF81" s="348"/>
      <c r="LCG81" s="348"/>
      <c r="LCH81" s="348"/>
      <c r="LCI81" s="348"/>
      <c r="LCJ81" s="348"/>
      <c r="LCK81" s="348"/>
      <c r="LCL81" s="348"/>
      <c r="LCM81" s="348"/>
      <c r="LCN81" s="348"/>
      <c r="LCO81" s="348"/>
      <c r="LCP81" s="348"/>
      <c r="LCQ81" s="348"/>
      <c r="LCR81" s="348"/>
      <c r="LCS81" s="348"/>
      <c r="LCT81" s="348"/>
      <c r="LCU81" s="348"/>
      <c r="LCV81" s="348"/>
      <c r="LCW81" s="348"/>
      <c r="LCX81" s="348"/>
      <c r="LCY81" s="348"/>
      <c r="LCZ81" s="348"/>
      <c r="LDA81" s="348"/>
      <c r="LDB81" s="348"/>
      <c r="LDC81" s="348"/>
      <c r="LDD81" s="348"/>
      <c r="LDE81" s="348"/>
      <c r="LDF81" s="348"/>
      <c r="LDG81" s="348"/>
      <c r="LDH81" s="348"/>
      <c r="LDI81" s="348"/>
      <c r="LDJ81" s="348"/>
      <c r="LDK81" s="348"/>
      <c r="LDL81" s="348"/>
      <c r="LDM81" s="348"/>
      <c r="LDN81" s="348"/>
      <c r="LDO81" s="348"/>
      <c r="LDP81" s="348"/>
      <c r="LDQ81" s="348"/>
      <c r="LDR81" s="348"/>
      <c r="LDS81" s="348"/>
      <c r="LDT81" s="348"/>
      <c r="LDU81" s="348"/>
      <c r="LDV81" s="348"/>
      <c r="LDW81" s="348"/>
      <c r="LDX81" s="348"/>
      <c r="LDY81" s="348"/>
      <c r="LDZ81" s="348"/>
      <c r="LEA81" s="348"/>
      <c r="LEB81" s="348"/>
      <c r="LEC81" s="348"/>
      <c r="LED81" s="348"/>
      <c r="LEE81" s="348"/>
      <c r="LEF81" s="348"/>
      <c r="LEG81" s="348"/>
      <c r="LEH81" s="348"/>
      <c r="LEI81" s="348"/>
      <c r="LEJ81" s="348"/>
      <c r="LEK81" s="348"/>
      <c r="LEL81" s="348"/>
      <c r="LEM81" s="348"/>
      <c r="LEN81" s="348"/>
      <c r="LEO81" s="348"/>
      <c r="LEP81" s="348"/>
      <c r="LEQ81" s="348"/>
      <c r="LER81" s="348"/>
      <c r="LES81" s="348"/>
      <c r="LET81" s="348"/>
      <c r="LEU81" s="348"/>
      <c r="LEV81" s="348"/>
      <c r="LEW81" s="348"/>
      <c r="LEX81" s="348"/>
      <c r="LEY81" s="348"/>
      <c r="LEZ81" s="348"/>
      <c r="LFA81" s="348"/>
      <c r="LFB81" s="348"/>
      <c r="LFC81" s="348"/>
      <c r="LFD81" s="348"/>
      <c r="LFE81" s="348"/>
      <c r="LFF81" s="348"/>
      <c r="LFG81" s="348"/>
      <c r="LFH81" s="348"/>
      <c r="LFI81" s="348"/>
      <c r="LFJ81" s="348"/>
      <c r="LFK81" s="348"/>
      <c r="LFL81" s="348"/>
      <c r="LFM81" s="348"/>
      <c r="LFN81" s="348"/>
      <c r="LFO81" s="348"/>
      <c r="LFP81" s="348"/>
      <c r="LFQ81" s="348"/>
      <c r="LFR81" s="348"/>
      <c r="LFS81" s="348"/>
      <c r="LFT81" s="348"/>
      <c r="LFU81" s="348"/>
      <c r="LFV81" s="348"/>
      <c r="LFW81" s="348"/>
      <c r="LFX81" s="348"/>
      <c r="LFY81" s="348"/>
      <c r="LFZ81" s="348"/>
      <c r="LGA81" s="348"/>
      <c r="LGB81" s="348"/>
      <c r="LGC81" s="348"/>
      <c r="LGD81" s="348"/>
      <c r="LGE81" s="348"/>
      <c r="LGF81" s="348"/>
      <c r="LGG81" s="348"/>
      <c r="LGH81" s="348"/>
      <c r="LGI81" s="348"/>
      <c r="LGJ81" s="348"/>
      <c r="LGK81" s="348"/>
      <c r="LGL81" s="348"/>
      <c r="LGM81" s="348"/>
      <c r="LGN81" s="348"/>
      <c r="LGO81" s="348"/>
      <c r="LGP81" s="348"/>
      <c r="LGQ81" s="348"/>
      <c r="LGR81" s="348"/>
      <c r="LGS81" s="348"/>
      <c r="LGT81" s="348"/>
      <c r="LGU81" s="348"/>
      <c r="LGV81" s="348"/>
      <c r="LGW81" s="348"/>
      <c r="LGX81" s="348"/>
      <c r="LGY81" s="348"/>
      <c r="LGZ81" s="348"/>
      <c r="LHA81" s="348"/>
      <c r="LHB81" s="348"/>
      <c r="LHC81" s="348"/>
      <c r="LHD81" s="348"/>
      <c r="LHE81" s="348"/>
      <c r="LHF81" s="348"/>
      <c r="LHG81" s="348"/>
      <c r="LHH81" s="348"/>
      <c r="LHI81" s="348"/>
      <c r="LHJ81" s="348"/>
      <c r="LHK81" s="348"/>
      <c r="LHL81" s="348"/>
      <c r="LHM81" s="348"/>
      <c r="LHN81" s="348"/>
      <c r="LHO81" s="348"/>
      <c r="LHP81" s="348"/>
      <c r="LHQ81" s="348"/>
      <c r="LHR81" s="348"/>
      <c r="LHS81" s="348"/>
      <c r="LHT81" s="348"/>
      <c r="LHU81" s="348"/>
      <c r="LHV81" s="348"/>
      <c r="LHW81" s="348"/>
      <c r="LHX81" s="348"/>
      <c r="LHY81" s="348"/>
      <c r="LHZ81" s="348"/>
      <c r="LIA81" s="348"/>
      <c r="LIB81" s="348"/>
      <c r="LIC81" s="348"/>
      <c r="LID81" s="348"/>
      <c r="LIE81" s="348"/>
      <c r="LIF81" s="348"/>
      <c r="LIG81" s="348"/>
      <c r="LIH81" s="348"/>
      <c r="LII81" s="348"/>
      <c r="LIJ81" s="348"/>
      <c r="LIK81" s="348"/>
      <c r="LIL81" s="348"/>
      <c r="LIM81" s="348"/>
      <c r="LIN81" s="348"/>
      <c r="LIO81" s="348"/>
      <c r="LIP81" s="348"/>
      <c r="LIQ81" s="348"/>
      <c r="LIR81" s="348"/>
      <c r="LIS81" s="348"/>
      <c r="LIT81" s="348"/>
      <c r="LIU81" s="348"/>
      <c r="LIV81" s="348"/>
      <c r="LIW81" s="348"/>
      <c r="LIX81" s="348"/>
      <c r="LIY81" s="348"/>
      <c r="LIZ81" s="348"/>
      <c r="LJA81" s="348"/>
      <c r="LJB81" s="348"/>
      <c r="LJC81" s="348"/>
      <c r="LJD81" s="348"/>
      <c r="LJE81" s="348"/>
      <c r="LJF81" s="348"/>
      <c r="LJG81" s="348"/>
      <c r="LJH81" s="348"/>
      <c r="LJI81" s="348"/>
      <c r="LJJ81" s="348"/>
      <c r="LJK81" s="348"/>
      <c r="LJL81" s="348"/>
      <c r="LJM81" s="348"/>
      <c r="LJN81" s="348"/>
      <c r="LJO81" s="348"/>
      <c r="LJP81" s="348"/>
      <c r="LJQ81" s="348"/>
      <c r="LJR81" s="348"/>
      <c r="LJS81" s="348"/>
      <c r="LJT81" s="348"/>
      <c r="LJU81" s="348"/>
      <c r="LJV81" s="348"/>
      <c r="LJW81" s="348"/>
      <c r="LJX81" s="348"/>
      <c r="LJY81" s="348"/>
      <c r="LJZ81" s="348"/>
      <c r="LKA81" s="348"/>
      <c r="LKB81" s="348"/>
      <c r="LKC81" s="348"/>
      <c r="LKD81" s="348"/>
      <c r="LKE81" s="348"/>
      <c r="LKF81" s="348"/>
      <c r="LKG81" s="348"/>
      <c r="LKH81" s="348"/>
      <c r="LKI81" s="348"/>
      <c r="LKJ81" s="348"/>
      <c r="LKK81" s="348"/>
      <c r="LKL81" s="348"/>
      <c r="LKM81" s="348"/>
      <c r="LKN81" s="348"/>
      <c r="LKO81" s="348"/>
      <c r="LKP81" s="348"/>
      <c r="LKQ81" s="348"/>
      <c r="LKR81" s="348"/>
      <c r="LKS81" s="348"/>
      <c r="LKT81" s="348"/>
      <c r="LKU81" s="348"/>
      <c r="LKV81" s="348"/>
      <c r="LKW81" s="348"/>
      <c r="LKX81" s="348"/>
      <c r="LKY81" s="348"/>
      <c r="LKZ81" s="348"/>
      <c r="LLA81" s="348"/>
      <c r="LLB81" s="348"/>
      <c r="LLC81" s="348"/>
      <c r="LLD81" s="348"/>
      <c r="LLE81" s="348"/>
      <c r="LLF81" s="348"/>
      <c r="LLG81" s="348"/>
      <c r="LLH81" s="348"/>
      <c r="LLI81" s="348"/>
      <c r="LLJ81" s="348"/>
      <c r="LLK81" s="348"/>
      <c r="LLL81" s="348"/>
      <c r="LLM81" s="348"/>
      <c r="LLN81" s="348"/>
      <c r="LLO81" s="348"/>
      <c r="LLP81" s="348"/>
      <c r="LLQ81" s="348"/>
      <c r="LLR81" s="348"/>
      <c r="LLS81" s="348"/>
      <c r="LLT81" s="348"/>
      <c r="LLU81" s="348"/>
      <c r="LLV81" s="348"/>
      <c r="LLW81" s="348"/>
      <c r="LLX81" s="348"/>
      <c r="LLY81" s="348"/>
      <c r="LLZ81" s="348"/>
      <c r="LMA81" s="348"/>
      <c r="LMB81" s="348"/>
      <c r="LMC81" s="348"/>
      <c r="LMD81" s="348"/>
      <c r="LME81" s="348"/>
      <c r="LMF81" s="348"/>
      <c r="LMG81" s="348"/>
      <c r="LMH81" s="348"/>
      <c r="LMI81" s="348"/>
      <c r="LMJ81" s="348"/>
      <c r="LMK81" s="348"/>
      <c r="LML81" s="348"/>
      <c r="LMM81" s="348"/>
      <c r="LMN81" s="348"/>
      <c r="LMO81" s="348"/>
      <c r="LMP81" s="348"/>
      <c r="LMQ81" s="348"/>
      <c r="LMR81" s="348"/>
      <c r="LMS81" s="348"/>
      <c r="LMT81" s="348"/>
      <c r="LMU81" s="348"/>
      <c r="LMV81" s="348"/>
      <c r="LMW81" s="348"/>
      <c r="LMX81" s="348"/>
      <c r="LMY81" s="348"/>
      <c r="LMZ81" s="348"/>
      <c r="LNA81" s="348"/>
      <c r="LNB81" s="348"/>
      <c r="LNC81" s="348"/>
      <c r="LND81" s="348"/>
      <c r="LNE81" s="348"/>
      <c r="LNF81" s="348"/>
      <c r="LNG81" s="348"/>
      <c r="LNH81" s="348"/>
      <c r="LNI81" s="348"/>
      <c r="LNJ81" s="348"/>
      <c r="LNK81" s="348"/>
      <c r="LNL81" s="348"/>
      <c r="LNM81" s="348"/>
      <c r="LNN81" s="348"/>
      <c r="LNO81" s="348"/>
      <c r="LNP81" s="348"/>
      <c r="LNQ81" s="348"/>
      <c r="LNR81" s="348"/>
      <c r="LNS81" s="348"/>
      <c r="LNT81" s="348"/>
      <c r="LNU81" s="348"/>
      <c r="LNV81" s="348"/>
      <c r="LNW81" s="348"/>
      <c r="LNX81" s="348"/>
      <c r="LNY81" s="348"/>
      <c r="LNZ81" s="348"/>
      <c r="LOA81" s="348"/>
      <c r="LOB81" s="348"/>
      <c r="LOC81" s="348"/>
      <c r="LOD81" s="348"/>
      <c r="LOE81" s="348"/>
      <c r="LOF81" s="348"/>
      <c r="LOG81" s="348"/>
      <c r="LOH81" s="348"/>
      <c r="LOI81" s="348"/>
      <c r="LOJ81" s="348"/>
      <c r="LOK81" s="348"/>
      <c r="LOL81" s="348"/>
      <c r="LOM81" s="348"/>
      <c r="LON81" s="348"/>
      <c r="LOO81" s="348"/>
      <c r="LOP81" s="348"/>
      <c r="LOQ81" s="348"/>
      <c r="LOR81" s="348"/>
      <c r="LOS81" s="348"/>
      <c r="LOT81" s="348"/>
      <c r="LOU81" s="348"/>
      <c r="LOV81" s="348"/>
      <c r="LOW81" s="348"/>
      <c r="LOX81" s="348"/>
      <c r="LOY81" s="348"/>
      <c r="LOZ81" s="348"/>
      <c r="LPA81" s="348"/>
      <c r="LPB81" s="348"/>
      <c r="LPC81" s="348"/>
      <c r="LPD81" s="348"/>
      <c r="LPE81" s="348"/>
      <c r="LPF81" s="348"/>
      <c r="LPG81" s="348"/>
      <c r="LPH81" s="348"/>
      <c r="LPI81" s="348"/>
      <c r="LPJ81" s="348"/>
      <c r="LPK81" s="348"/>
      <c r="LPL81" s="348"/>
      <c r="LPM81" s="348"/>
      <c r="LPN81" s="348"/>
      <c r="LPO81" s="348"/>
      <c r="LPP81" s="348"/>
      <c r="LPQ81" s="348"/>
      <c r="LPR81" s="348"/>
      <c r="LPS81" s="348"/>
      <c r="LPT81" s="348"/>
      <c r="LPU81" s="348"/>
      <c r="LPV81" s="348"/>
      <c r="LPW81" s="348"/>
      <c r="LPX81" s="348"/>
      <c r="LPY81" s="348"/>
      <c r="LPZ81" s="348"/>
      <c r="LQA81" s="348"/>
      <c r="LQB81" s="348"/>
      <c r="LQC81" s="348"/>
      <c r="LQD81" s="348"/>
      <c r="LQE81" s="348"/>
      <c r="LQF81" s="348"/>
      <c r="LQG81" s="348"/>
      <c r="LQH81" s="348"/>
      <c r="LQI81" s="348"/>
      <c r="LQJ81" s="348"/>
      <c r="LQK81" s="348"/>
      <c r="LQL81" s="348"/>
      <c r="LQM81" s="348"/>
      <c r="LQN81" s="348"/>
      <c r="LQO81" s="348"/>
      <c r="LQP81" s="348"/>
      <c r="LQQ81" s="348"/>
      <c r="LQR81" s="348"/>
      <c r="LQS81" s="348"/>
      <c r="LQT81" s="348"/>
      <c r="LQU81" s="348"/>
      <c r="LQV81" s="348"/>
      <c r="LQW81" s="348"/>
      <c r="LQX81" s="348"/>
      <c r="LQY81" s="348"/>
      <c r="LQZ81" s="348"/>
      <c r="LRA81" s="348"/>
      <c r="LRB81" s="348"/>
      <c r="LRC81" s="348"/>
      <c r="LRD81" s="348"/>
      <c r="LRE81" s="348"/>
      <c r="LRF81" s="348"/>
      <c r="LRG81" s="348"/>
      <c r="LRH81" s="348"/>
      <c r="LRI81" s="348"/>
      <c r="LRJ81" s="348"/>
      <c r="LRK81" s="348"/>
      <c r="LRL81" s="348"/>
      <c r="LRM81" s="348"/>
      <c r="LRN81" s="348"/>
      <c r="LRO81" s="348"/>
      <c r="LRP81" s="348"/>
      <c r="LRQ81" s="348"/>
      <c r="LRR81" s="348"/>
      <c r="LRS81" s="348"/>
      <c r="LRT81" s="348"/>
      <c r="LRU81" s="348"/>
      <c r="LRV81" s="348"/>
      <c r="LRW81" s="348"/>
      <c r="LRX81" s="348"/>
      <c r="LRY81" s="348"/>
      <c r="LRZ81" s="348"/>
      <c r="LSA81" s="348"/>
      <c r="LSB81" s="348"/>
      <c r="LSC81" s="348"/>
      <c r="LSD81" s="348"/>
      <c r="LSE81" s="348"/>
      <c r="LSF81" s="348"/>
      <c r="LSG81" s="348"/>
      <c r="LSH81" s="348"/>
      <c r="LSI81" s="348"/>
      <c r="LSJ81" s="348"/>
      <c r="LSK81" s="348"/>
      <c r="LSL81" s="348"/>
      <c r="LSM81" s="348"/>
      <c r="LSN81" s="348"/>
      <c r="LSO81" s="348"/>
      <c r="LSP81" s="348"/>
      <c r="LSQ81" s="348"/>
      <c r="LSR81" s="348"/>
      <c r="LSS81" s="348"/>
      <c r="LST81" s="348"/>
      <c r="LSU81" s="348"/>
      <c r="LSV81" s="348"/>
      <c r="LSW81" s="348"/>
      <c r="LSX81" s="348"/>
      <c r="LSY81" s="348"/>
      <c r="LSZ81" s="348"/>
      <c r="LTA81" s="348"/>
      <c r="LTB81" s="348"/>
      <c r="LTC81" s="348"/>
      <c r="LTD81" s="348"/>
      <c r="LTE81" s="348"/>
      <c r="LTF81" s="348"/>
      <c r="LTG81" s="348"/>
      <c r="LTH81" s="348"/>
      <c r="LTI81" s="348"/>
      <c r="LTJ81" s="348"/>
      <c r="LTK81" s="348"/>
      <c r="LTL81" s="348"/>
      <c r="LTM81" s="348"/>
      <c r="LTN81" s="348"/>
      <c r="LTO81" s="348"/>
      <c r="LTP81" s="348"/>
      <c r="LTQ81" s="348"/>
      <c r="LTR81" s="348"/>
      <c r="LTS81" s="348"/>
      <c r="LTT81" s="348"/>
      <c r="LTU81" s="348"/>
      <c r="LTV81" s="348"/>
      <c r="LTW81" s="348"/>
      <c r="LTX81" s="348"/>
      <c r="LTY81" s="348"/>
      <c r="LTZ81" s="348"/>
      <c r="LUA81" s="348"/>
      <c r="LUB81" s="348"/>
      <c r="LUC81" s="348"/>
      <c r="LUD81" s="348"/>
      <c r="LUE81" s="348"/>
      <c r="LUF81" s="348"/>
      <c r="LUG81" s="348"/>
      <c r="LUH81" s="348"/>
      <c r="LUI81" s="348"/>
      <c r="LUJ81" s="348"/>
      <c r="LUK81" s="348"/>
      <c r="LUL81" s="348"/>
      <c r="LUM81" s="348"/>
      <c r="LUN81" s="348"/>
      <c r="LUO81" s="348"/>
      <c r="LUP81" s="348"/>
      <c r="LUQ81" s="348"/>
      <c r="LUR81" s="348"/>
      <c r="LUS81" s="348"/>
      <c r="LUT81" s="348"/>
      <c r="LUU81" s="348"/>
      <c r="LUV81" s="348"/>
      <c r="LUW81" s="348"/>
      <c r="LUX81" s="348"/>
      <c r="LUY81" s="348"/>
      <c r="LUZ81" s="348"/>
      <c r="LVA81" s="348"/>
      <c r="LVB81" s="348"/>
      <c r="LVC81" s="348"/>
      <c r="LVD81" s="348"/>
      <c r="LVE81" s="348"/>
      <c r="LVF81" s="348"/>
      <c r="LVG81" s="348"/>
      <c r="LVH81" s="348"/>
      <c r="LVI81" s="348"/>
      <c r="LVJ81" s="348"/>
      <c r="LVK81" s="348"/>
      <c r="LVL81" s="348"/>
      <c r="LVM81" s="348"/>
      <c r="LVN81" s="348"/>
      <c r="LVO81" s="348"/>
      <c r="LVP81" s="348"/>
      <c r="LVQ81" s="348"/>
      <c r="LVR81" s="348"/>
      <c r="LVS81" s="348"/>
      <c r="LVT81" s="348"/>
      <c r="LVU81" s="348"/>
      <c r="LVV81" s="348"/>
      <c r="LVW81" s="348"/>
      <c r="LVX81" s="348"/>
      <c r="LVY81" s="348"/>
      <c r="LVZ81" s="348"/>
      <c r="LWA81" s="348"/>
      <c r="LWB81" s="348"/>
      <c r="LWC81" s="348"/>
      <c r="LWD81" s="348"/>
      <c r="LWE81" s="348"/>
      <c r="LWF81" s="348"/>
      <c r="LWG81" s="348"/>
      <c r="LWH81" s="348"/>
      <c r="LWI81" s="348"/>
      <c r="LWJ81" s="348"/>
      <c r="LWK81" s="348"/>
      <c r="LWL81" s="348"/>
      <c r="LWM81" s="348"/>
      <c r="LWN81" s="348"/>
      <c r="LWO81" s="348"/>
      <c r="LWP81" s="348"/>
      <c r="LWQ81" s="348"/>
      <c r="LWR81" s="348"/>
      <c r="LWS81" s="348"/>
      <c r="LWT81" s="348"/>
      <c r="LWU81" s="348"/>
      <c r="LWV81" s="348"/>
      <c r="LWW81" s="348"/>
      <c r="LWX81" s="348"/>
      <c r="LWY81" s="348"/>
      <c r="LWZ81" s="348"/>
      <c r="LXA81" s="348"/>
      <c r="LXB81" s="348"/>
      <c r="LXC81" s="348"/>
      <c r="LXD81" s="348"/>
      <c r="LXE81" s="348"/>
      <c r="LXF81" s="348"/>
      <c r="LXG81" s="348"/>
      <c r="LXH81" s="348"/>
      <c r="LXI81" s="348"/>
      <c r="LXJ81" s="348"/>
      <c r="LXK81" s="348"/>
      <c r="LXL81" s="348"/>
      <c r="LXM81" s="348"/>
      <c r="LXN81" s="348"/>
      <c r="LXO81" s="348"/>
      <c r="LXP81" s="348"/>
      <c r="LXQ81" s="348"/>
      <c r="LXR81" s="348"/>
      <c r="LXS81" s="348"/>
      <c r="LXT81" s="348"/>
      <c r="LXU81" s="348"/>
      <c r="LXV81" s="348"/>
      <c r="LXW81" s="348"/>
      <c r="LXX81" s="348"/>
      <c r="LXY81" s="348"/>
      <c r="LXZ81" s="348"/>
      <c r="LYA81" s="348"/>
      <c r="LYB81" s="348"/>
      <c r="LYC81" s="348"/>
      <c r="LYD81" s="348"/>
      <c r="LYE81" s="348"/>
      <c r="LYF81" s="348"/>
      <c r="LYG81" s="348"/>
      <c r="LYH81" s="348"/>
      <c r="LYI81" s="348"/>
      <c r="LYJ81" s="348"/>
      <c r="LYK81" s="348"/>
      <c r="LYL81" s="348"/>
      <c r="LYM81" s="348"/>
      <c r="LYN81" s="348"/>
      <c r="LYO81" s="348"/>
      <c r="LYP81" s="348"/>
      <c r="LYQ81" s="348"/>
      <c r="LYR81" s="348"/>
      <c r="LYS81" s="348"/>
      <c r="LYT81" s="348"/>
      <c r="LYU81" s="348"/>
      <c r="LYV81" s="348"/>
      <c r="LYW81" s="348"/>
      <c r="LYX81" s="348"/>
      <c r="LYY81" s="348"/>
      <c r="LYZ81" s="348"/>
      <c r="LZA81" s="348"/>
      <c r="LZB81" s="348"/>
      <c r="LZC81" s="348"/>
      <c r="LZD81" s="348"/>
      <c r="LZE81" s="348"/>
      <c r="LZF81" s="348"/>
      <c r="LZG81" s="348"/>
      <c r="LZH81" s="348"/>
      <c r="LZI81" s="348"/>
      <c r="LZJ81" s="348"/>
      <c r="LZK81" s="348"/>
      <c r="LZL81" s="348"/>
      <c r="LZM81" s="348"/>
      <c r="LZN81" s="348"/>
      <c r="LZO81" s="348"/>
      <c r="LZP81" s="348"/>
      <c r="LZQ81" s="348"/>
      <c r="LZR81" s="348"/>
      <c r="LZS81" s="348"/>
      <c r="LZT81" s="348"/>
      <c r="LZU81" s="348"/>
      <c r="LZV81" s="348"/>
      <c r="LZW81" s="348"/>
      <c r="LZX81" s="348"/>
      <c r="LZY81" s="348"/>
      <c r="LZZ81" s="348"/>
      <c r="MAA81" s="348"/>
      <c r="MAB81" s="348"/>
      <c r="MAC81" s="348"/>
      <c r="MAD81" s="348"/>
      <c r="MAE81" s="348"/>
      <c r="MAF81" s="348"/>
      <c r="MAG81" s="348"/>
      <c r="MAH81" s="348"/>
      <c r="MAI81" s="348"/>
      <c r="MAJ81" s="348"/>
      <c r="MAK81" s="348"/>
      <c r="MAL81" s="348"/>
      <c r="MAM81" s="348"/>
      <c r="MAN81" s="348"/>
      <c r="MAO81" s="348"/>
      <c r="MAP81" s="348"/>
      <c r="MAQ81" s="348"/>
      <c r="MAR81" s="348"/>
      <c r="MAS81" s="348"/>
      <c r="MAT81" s="348"/>
      <c r="MAU81" s="348"/>
      <c r="MAV81" s="348"/>
      <c r="MAW81" s="348"/>
      <c r="MAX81" s="348"/>
      <c r="MAY81" s="348"/>
      <c r="MAZ81" s="348"/>
      <c r="MBA81" s="348"/>
      <c r="MBB81" s="348"/>
      <c r="MBC81" s="348"/>
      <c r="MBD81" s="348"/>
      <c r="MBE81" s="348"/>
      <c r="MBF81" s="348"/>
      <c r="MBG81" s="348"/>
      <c r="MBH81" s="348"/>
      <c r="MBI81" s="348"/>
      <c r="MBJ81" s="348"/>
      <c r="MBK81" s="348"/>
      <c r="MBL81" s="348"/>
      <c r="MBM81" s="348"/>
      <c r="MBN81" s="348"/>
      <c r="MBO81" s="348"/>
      <c r="MBP81" s="348"/>
      <c r="MBQ81" s="348"/>
      <c r="MBR81" s="348"/>
      <c r="MBS81" s="348"/>
      <c r="MBT81" s="348"/>
      <c r="MBU81" s="348"/>
      <c r="MBV81" s="348"/>
      <c r="MBW81" s="348"/>
      <c r="MBX81" s="348"/>
      <c r="MBY81" s="348"/>
      <c r="MBZ81" s="348"/>
      <c r="MCA81" s="348"/>
      <c r="MCB81" s="348"/>
      <c r="MCC81" s="348"/>
      <c r="MCD81" s="348"/>
      <c r="MCE81" s="348"/>
      <c r="MCF81" s="348"/>
      <c r="MCG81" s="348"/>
      <c r="MCH81" s="348"/>
      <c r="MCI81" s="348"/>
      <c r="MCJ81" s="348"/>
      <c r="MCK81" s="348"/>
      <c r="MCL81" s="348"/>
      <c r="MCM81" s="348"/>
      <c r="MCN81" s="348"/>
      <c r="MCO81" s="348"/>
      <c r="MCP81" s="348"/>
      <c r="MCQ81" s="348"/>
      <c r="MCR81" s="348"/>
      <c r="MCS81" s="348"/>
      <c r="MCT81" s="348"/>
      <c r="MCU81" s="348"/>
      <c r="MCV81" s="348"/>
      <c r="MCW81" s="348"/>
      <c r="MCX81" s="348"/>
      <c r="MCY81" s="348"/>
      <c r="MCZ81" s="348"/>
      <c r="MDA81" s="348"/>
      <c r="MDB81" s="348"/>
      <c r="MDC81" s="348"/>
      <c r="MDD81" s="348"/>
      <c r="MDE81" s="348"/>
      <c r="MDF81" s="348"/>
      <c r="MDG81" s="348"/>
      <c r="MDH81" s="348"/>
      <c r="MDI81" s="348"/>
      <c r="MDJ81" s="348"/>
      <c r="MDK81" s="348"/>
      <c r="MDL81" s="348"/>
      <c r="MDM81" s="348"/>
      <c r="MDN81" s="348"/>
      <c r="MDO81" s="348"/>
      <c r="MDP81" s="348"/>
      <c r="MDQ81" s="348"/>
      <c r="MDR81" s="348"/>
      <c r="MDS81" s="348"/>
      <c r="MDT81" s="348"/>
      <c r="MDU81" s="348"/>
      <c r="MDV81" s="348"/>
      <c r="MDW81" s="348"/>
      <c r="MDX81" s="348"/>
      <c r="MDY81" s="348"/>
      <c r="MDZ81" s="348"/>
      <c r="MEA81" s="348"/>
      <c r="MEB81" s="348"/>
      <c r="MEC81" s="348"/>
      <c r="MED81" s="348"/>
      <c r="MEE81" s="348"/>
      <c r="MEF81" s="348"/>
      <c r="MEG81" s="348"/>
      <c r="MEH81" s="348"/>
      <c r="MEI81" s="348"/>
      <c r="MEJ81" s="348"/>
      <c r="MEK81" s="348"/>
      <c r="MEL81" s="348"/>
      <c r="MEM81" s="348"/>
      <c r="MEN81" s="348"/>
      <c r="MEO81" s="348"/>
      <c r="MEP81" s="348"/>
      <c r="MEQ81" s="348"/>
      <c r="MER81" s="348"/>
      <c r="MES81" s="348"/>
      <c r="MET81" s="348"/>
      <c r="MEU81" s="348"/>
      <c r="MEV81" s="348"/>
      <c r="MEW81" s="348"/>
      <c r="MEX81" s="348"/>
      <c r="MEY81" s="348"/>
      <c r="MEZ81" s="348"/>
      <c r="MFA81" s="348"/>
      <c r="MFB81" s="348"/>
      <c r="MFC81" s="348"/>
      <c r="MFD81" s="348"/>
      <c r="MFE81" s="348"/>
      <c r="MFF81" s="348"/>
      <c r="MFG81" s="348"/>
      <c r="MFH81" s="348"/>
      <c r="MFI81" s="348"/>
      <c r="MFJ81" s="348"/>
      <c r="MFK81" s="348"/>
      <c r="MFL81" s="348"/>
      <c r="MFM81" s="348"/>
      <c r="MFN81" s="348"/>
      <c r="MFO81" s="348"/>
      <c r="MFP81" s="348"/>
      <c r="MFQ81" s="348"/>
      <c r="MFR81" s="348"/>
      <c r="MFS81" s="348"/>
      <c r="MFT81" s="348"/>
      <c r="MFU81" s="348"/>
      <c r="MFV81" s="348"/>
      <c r="MFW81" s="348"/>
      <c r="MFX81" s="348"/>
      <c r="MFY81" s="348"/>
      <c r="MFZ81" s="348"/>
      <c r="MGA81" s="348"/>
      <c r="MGB81" s="348"/>
      <c r="MGC81" s="348"/>
      <c r="MGD81" s="348"/>
      <c r="MGE81" s="348"/>
      <c r="MGF81" s="348"/>
      <c r="MGG81" s="348"/>
      <c r="MGH81" s="348"/>
      <c r="MGI81" s="348"/>
      <c r="MGJ81" s="348"/>
      <c r="MGK81" s="348"/>
      <c r="MGL81" s="348"/>
      <c r="MGM81" s="348"/>
      <c r="MGN81" s="348"/>
      <c r="MGO81" s="348"/>
      <c r="MGP81" s="348"/>
      <c r="MGQ81" s="348"/>
      <c r="MGR81" s="348"/>
      <c r="MGS81" s="348"/>
      <c r="MGT81" s="348"/>
      <c r="MGU81" s="348"/>
      <c r="MGV81" s="348"/>
      <c r="MGW81" s="348"/>
      <c r="MGX81" s="348"/>
      <c r="MGY81" s="348"/>
      <c r="MGZ81" s="348"/>
      <c r="MHA81" s="348"/>
      <c r="MHB81" s="348"/>
      <c r="MHC81" s="348"/>
      <c r="MHD81" s="348"/>
      <c r="MHE81" s="348"/>
      <c r="MHF81" s="348"/>
      <c r="MHG81" s="348"/>
      <c r="MHH81" s="348"/>
      <c r="MHI81" s="348"/>
      <c r="MHJ81" s="348"/>
      <c r="MHK81" s="348"/>
      <c r="MHL81" s="348"/>
      <c r="MHM81" s="348"/>
      <c r="MHN81" s="348"/>
      <c r="MHO81" s="348"/>
      <c r="MHP81" s="348"/>
      <c r="MHQ81" s="348"/>
      <c r="MHR81" s="348"/>
      <c r="MHS81" s="348"/>
      <c r="MHT81" s="348"/>
      <c r="MHU81" s="348"/>
      <c r="MHV81" s="348"/>
      <c r="MHW81" s="348"/>
      <c r="MHX81" s="348"/>
      <c r="MHY81" s="348"/>
      <c r="MHZ81" s="348"/>
      <c r="MIA81" s="348"/>
      <c r="MIB81" s="348"/>
      <c r="MIC81" s="348"/>
      <c r="MID81" s="348"/>
      <c r="MIE81" s="348"/>
      <c r="MIF81" s="348"/>
      <c r="MIG81" s="348"/>
      <c r="MIH81" s="348"/>
      <c r="MII81" s="348"/>
      <c r="MIJ81" s="348"/>
      <c r="MIK81" s="348"/>
      <c r="MIL81" s="348"/>
      <c r="MIM81" s="348"/>
      <c r="MIN81" s="348"/>
      <c r="MIO81" s="348"/>
      <c r="MIP81" s="348"/>
      <c r="MIQ81" s="348"/>
      <c r="MIR81" s="348"/>
      <c r="MIS81" s="348"/>
      <c r="MIT81" s="348"/>
      <c r="MIU81" s="348"/>
      <c r="MIV81" s="348"/>
      <c r="MIW81" s="348"/>
      <c r="MIX81" s="348"/>
      <c r="MIY81" s="348"/>
      <c r="MIZ81" s="348"/>
      <c r="MJA81" s="348"/>
      <c r="MJB81" s="348"/>
      <c r="MJC81" s="348"/>
      <c r="MJD81" s="348"/>
      <c r="MJE81" s="348"/>
      <c r="MJF81" s="348"/>
      <c r="MJG81" s="348"/>
      <c r="MJH81" s="348"/>
      <c r="MJI81" s="348"/>
      <c r="MJJ81" s="348"/>
      <c r="MJK81" s="348"/>
      <c r="MJL81" s="348"/>
      <c r="MJM81" s="348"/>
      <c r="MJN81" s="348"/>
      <c r="MJO81" s="348"/>
      <c r="MJP81" s="348"/>
      <c r="MJQ81" s="348"/>
      <c r="MJR81" s="348"/>
      <c r="MJS81" s="348"/>
      <c r="MJT81" s="348"/>
      <c r="MJU81" s="348"/>
      <c r="MJV81" s="348"/>
      <c r="MJW81" s="348"/>
      <c r="MJX81" s="348"/>
      <c r="MJY81" s="348"/>
      <c r="MJZ81" s="348"/>
      <c r="MKA81" s="348"/>
      <c r="MKB81" s="348"/>
      <c r="MKC81" s="348"/>
      <c r="MKD81" s="348"/>
      <c r="MKE81" s="348"/>
      <c r="MKF81" s="348"/>
      <c r="MKG81" s="348"/>
      <c r="MKH81" s="348"/>
      <c r="MKI81" s="348"/>
      <c r="MKJ81" s="348"/>
      <c r="MKK81" s="348"/>
      <c r="MKL81" s="348"/>
      <c r="MKM81" s="348"/>
      <c r="MKN81" s="348"/>
      <c r="MKO81" s="348"/>
      <c r="MKP81" s="348"/>
      <c r="MKQ81" s="348"/>
      <c r="MKR81" s="348"/>
      <c r="MKS81" s="348"/>
      <c r="MKT81" s="348"/>
      <c r="MKU81" s="348"/>
      <c r="MKV81" s="348"/>
      <c r="MKW81" s="348"/>
      <c r="MKX81" s="348"/>
      <c r="MKY81" s="348"/>
      <c r="MKZ81" s="348"/>
      <c r="MLA81" s="348"/>
      <c r="MLB81" s="348"/>
      <c r="MLC81" s="348"/>
      <c r="MLD81" s="348"/>
      <c r="MLE81" s="348"/>
      <c r="MLF81" s="348"/>
      <c r="MLG81" s="348"/>
      <c r="MLH81" s="348"/>
      <c r="MLI81" s="348"/>
      <c r="MLJ81" s="348"/>
      <c r="MLK81" s="348"/>
      <c r="MLL81" s="348"/>
      <c r="MLM81" s="348"/>
      <c r="MLN81" s="348"/>
      <c r="MLO81" s="348"/>
      <c r="MLP81" s="348"/>
      <c r="MLQ81" s="348"/>
      <c r="MLR81" s="348"/>
      <c r="MLS81" s="348"/>
      <c r="MLT81" s="348"/>
      <c r="MLU81" s="348"/>
      <c r="MLV81" s="348"/>
      <c r="MLW81" s="348"/>
      <c r="MLX81" s="348"/>
      <c r="MLY81" s="348"/>
      <c r="MLZ81" s="348"/>
      <c r="MMA81" s="348"/>
      <c r="MMB81" s="348"/>
      <c r="MMC81" s="348"/>
      <c r="MMD81" s="348"/>
      <c r="MME81" s="348"/>
      <c r="MMF81" s="348"/>
      <c r="MMG81" s="348"/>
      <c r="MMH81" s="348"/>
      <c r="MMI81" s="348"/>
      <c r="MMJ81" s="348"/>
      <c r="MMK81" s="348"/>
      <c r="MML81" s="348"/>
      <c r="MMM81" s="348"/>
      <c r="MMN81" s="348"/>
      <c r="MMO81" s="348"/>
      <c r="MMP81" s="348"/>
      <c r="MMQ81" s="348"/>
      <c r="MMR81" s="348"/>
      <c r="MMS81" s="348"/>
      <c r="MMT81" s="348"/>
      <c r="MMU81" s="348"/>
      <c r="MMV81" s="348"/>
      <c r="MMW81" s="348"/>
      <c r="MMX81" s="348"/>
      <c r="MMY81" s="348"/>
      <c r="MMZ81" s="348"/>
      <c r="MNA81" s="348"/>
      <c r="MNB81" s="348"/>
      <c r="MNC81" s="348"/>
      <c r="MND81" s="348"/>
      <c r="MNE81" s="348"/>
      <c r="MNF81" s="348"/>
      <c r="MNG81" s="348"/>
      <c r="MNH81" s="348"/>
      <c r="MNI81" s="348"/>
      <c r="MNJ81" s="348"/>
      <c r="MNK81" s="348"/>
      <c r="MNL81" s="348"/>
      <c r="MNM81" s="348"/>
      <c r="MNN81" s="348"/>
      <c r="MNO81" s="348"/>
      <c r="MNP81" s="348"/>
      <c r="MNQ81" s="348"/>
      <c r="MNR81" s="348"/>
      <c r="MNS81" s="348"/>
      <c r="MNT81" s="348"/>
      <c r="MNU81" s="348"/>
      <c r="MNV81" s="348"/>
      <c r="MNW81" s="348"/>
      <c r="MNX81" s="348"/>
      <c r="MNY81" s="348"/>
      <c r="MNZ81" s="348"/>
      <c r="MOA81" s="348"/>
      <c r="MOB81" s="348"/>
      <c r="MOC81" s="348"/>
      <c r="MOD81" s="348"/>
      <c r="MOE81" s="348"/>
      <c r="MOF81" s="348"/>
      <c r="MOG81" s="348"/>
      <c r="MOH81" s="348"/>
      <c r="MOI81" s="348"/>
      <c r="MOJ81" s="348"/>
      <c r="MOK81" s="348"/>
      <c r="MOL81" s="348"/>
      <c r="MOM81" s="348"/>
      <c r="MON81" s="348"/>
      <c r="MOO81" s="348"/>
      <c r="MOP81" s="348"/>
      <c r="MOQ81" s="348"/>
      <c r="MOR81" s="348"/>
      <c r="MOS81" s="348"/>
      <c r="MOT81" s="348"/>
      <c r="MOU81" s="348"/>
      <c r="MOV81" s="348"/>
      <c r="MOW81" s="348"/>
      <c r="MOX81" s="348"/>
      <c r="MOY81" s="348"/>
      <c r="MOZ81" s="348"/>
      <c r="MPA81" s="348"/>
      <c r="MPB81" s="348"/>
      <c r="MPC81" s="348"/>
      <c r="MPD81" s="348"/>
      <c r="MPE81" s="348"/>
      <c r="MPF81" s="348"/>
      <c r="MPG81" s="348"/>
      <c r="MPH81" s="348"/>
      <c r="MPI81" s="348"/>
      <c r="MPJ81" s="348"/>
      <c r="MPK81" s="348"/>
      <c r="MPL81" s="348"/>
      <c r="MPM81" s="348"/>
      <c r="MPN81" s="348"/>
      <c r="MPO81" s="348"/>
      <c r="MPP81" s="348"/>
      <c r="MPQ81" s="348"/>
      <c r="MPR81" s="348"/>
      <c r="MPS81" s="348"/>
      <c r="MPT81" s="348"/>
      <c r="MPU81" s="348"/>
      <c r="MPV81" s="348"/>
      <c r="MPW81" s="348"/>
      <c r="MPX81" s="348"/>
      <c r="MPY81" s="348"/>
      <c r="MPZ81" s="348"/>
      <c r="MQA81" s="348"/>
      <c r="MQB81" s="348"/>
      <c r="MQC81" s="348"/>
      <c r="MQD81" s="348"/>
      <c r="MQE81" s="348"/>
      <c r="MQF81" s="348"/>
      <c r="MQG81" s="348"/>
      <c r="MQH81" s="348"/>
      <c r="MQI81" s="348"/>
      <c r="MQJ81" s="348"/>
      <c r="MQK81" s="348"/>
      <c r="MQL81" s="348"/>
      <c r="MQM81" s="348"/>
      <c r="MQN81" s="348"/>
      <c r="MQO81" s="348"/>
      <c r="MQP81" s="348"/>
      <c r="MQQ81" s="348"/>
      <c r="MQR81" s="348"/>
      <c r="MQS81" s="348"/>
      <c r="MQT81" s="348"/>
      <c r="MQU81" s="348"/>
      <c r="MQV81" s="348"/>
      <c r="MQW81" s="348"/>
      <c r="MQX81" s="348"/>
      <c r="MQY81" s="348"/>
      <c r="MQZ81" s="348"/>
      <c r="MRA81" s="348"/>
      <c r="MRB81" s="348"/>
      <c r="MRC81" s="348"/>
      <c r="MRD81" s="348"/>
      <c r="MRE81" s="348"/>
      <c r="MRF81" s="348"/>
      <c r="MRG81" s="348"/>
      <c r="MRH81" s="348"/>
      <c r="MRI81" s="348"/>
      <c r="MRJ81" s="348"/>
      <c r="MRK81" s="348"/>
      <c r="MRL81" s="348"/>
      <c r="MRM81" s="348"/>
      <c r="MRN81" s="348"/>
      <c r="MRO81" s="348"/>
      <c r="MRP81" s="348"/>
      <c r="MRQ81" s="348"/>
      <c r="MRR81" s="348"/>
      <c r="MRS81" s="348"/>
      <c r="MRT81" s="348"/>
      <c r="MRU81" s="348"/>
      <c r="MRV81" s="348"/>
      <c r="MRW81" s="348"/>
      <c r="MRX81" s="348"/>
      <c r="MRY81" s="348"/>
      <c r="MRZ81" s="348"/>
      <c r="MSA81" s="348"/>
      <c r="MSB81" s="348"/>
      <c r="MSC81" s="348"/>
      <c r="MSD81" s="348"/>
      <c r="MSE81" s="348"/>
      <c r="MSF81" s="348"/>
      <c r="MSG81" s="348"/>
      <c r="MSH81" s="348"/>
      <c r="MSI81" s="348"/>
      <c r="MSJ81" s="348"/>
      <c r="MSK81" s="348"/>
      <c r="MSL81" s="348"/>
      <c r="MSM81" s="348"/>
      <c r="MSN81" s="348"/>
      <c r="MSO81" s="348"/>
      <c r="MSP81" s="348"/>
      <c r="MSQ81" s="348"/>
      <c r="MSR81" s="348"/>
      <c r="MSS81" s="348"/>
      <c r="MST81" s="348"/>
      <c r="MSU81" s="348"/>
      <c r="MSV81" s="348"/>
      <c r="MSW81" s="348"/>
      <c r="MSX81" s="348"/>
      <c r="MSY81" s="348"/>
      <c r="MSZ81" s="348"/>
      <c r="MTA81" s="348"/>
      <c r="MTB81" s="348"/>
      <c r="MTC81" s="348"/>
      <c r="MTD81" s="348"/>
      <c r="MTE81" s="348"/>
      <c r="MTF81" s="348"/>
      <c r="MTG81" s="348"/>
      <c r="MTH81" s="348"/>
      <c r="MTI81" s="348"/>
      <c r="MTJ81" s="348"/>
      <c r="MTK81" s="348"/>
      <c r="MTL81" s="348"/>
      <c r="MTM81" s="348"/>
      <c r="MTN81" s="348"/>
      <c r="MTO81" s="348"/>
      <c r="MTP81" s="348"/>
      <c r="MTQ81" s="348"/>
      <c r="MTR81" s="348"/>
      <c r="MTS81" s="348"/>
      <c r="MTT81" s="348"/>
      <c r="MTU81" s="348"/>
      <c r="MTV81" s="348"/>
      <c r="MTW81" s="348"/>
      <c r="MTX81" s="348"/>
      <c r="MTY81" s="348"/>
      <c r="MTZ81" s="348"/>
      <c r="MUA81" s="348"/>
      <c r="MUB81" s="348"/>
      <c r="MUC81" s="348"/>
      <c r="MUD81" s="348"/>
      <c r="MUE81" s="348"/>
      <c r="MUF81" s="348"/>
      <c r="MUG81" s="348"/>
      <c r="MUH81" s="348"/>
      <c r="MUI81" s="348"/>
      <c r="MUJ81" s="348"/>
      <c r="MUK81" s="348"/>
      <c r="MUL81" s="348"/>
      <c r="MUM81" s="348"/>
      <c r="MUN81" s="348"/>
      <c r="MUO81" s="348"/>
      <c r="MUP81" s="348"/>
      <c r="MUQ81" s="348"/>
      <c r="MUR81" s="348"/>
      <c r="MUS81" s="348"/>
      <c r="MUT81" s="348"/>
      <c r="MUU81" s="348"/>
      <c r="MUV81" s="348"/>
      <c r="MUW81" s="348"/>
      <c r="MUX81" s="348"/>
      <c r="MUY81" s="348"/>
      <c r="MUZ81" s="348"/>
      <c r="MVA81" s="348"/>
      <c r="MVB81" s="348"/>
      <c r="MVC81" s="348"/>
      <c r="MVD81" s="348"/>
      <c r="MVE81" s="348"/>
      <c r="MVF81" s="348"/>
      <c r="MVG81" s="348"/>
      <c r="MVH81" s="348"/>
      <c r="MVI81" s="348"/>
      <c r="MVJ81" s="348"/>
      <c r="MVK81" s="348"/>
      <c r="MVL81" s="348"/>
      <c r="MVM81" s="348"/>
      <c r="MVN81" s="348"/>
      <c r="MVO81" s="348"/>
      <c r="MVP81" s="348"/>
      <c r="MVQ81" s="348"/>
      <c r="MVR81" s="348"/>
      <c r="MVS81" s="348"/>
      <c r="MVT81" s="348"/>
      <c r="MVU81" s="348"/>
      <c r="MVV81" s="348"/>
      <c r="MVW81" s="348"/>
      <c r="MVX81" s="348"/>
      <c r="MVY81" s="348"/>
      <c r="MVZ81" s="348"/>
      <c r="MWA81" s="348"/>
      <c r="MWB81" s="348"/>
      <c r="MWC81" s="348"/>
      <c r="MWD81" s="348"/>
      <c r="MWE81" s="348"/>
      <c r="MWF81" s="348"/>
      <c r="MWG81" s="348"/>
      <c r="MWH81" s="348"/>
      <c r="MWI81" s="348"/>
      <c r="MWJ81" s="348"/>
      <c r="MWK81" s="348"/>
      <c r="MWL81" s="348"/>
      <c r="MWM81" s="348"/>
      <c r="MWN81" s="348"/>
      <c r="MWO81" s="348"/>
      <c r="MWP81" s="348"/>
      <c r="MWQ81" s="348"/>
      <c r="MWR81" s="348"/>
      <c r="MWS81" s="348"/>
      <c r="MWT81" s="348"/>
      <c r="MWU81" s="348"/>
      <c r="MWV81" s="348"/>
      <c r="MWW81" s="348"/>
      <c r="MWX81" s="348"/>
      <c r="MWY81" s="348"/>
      <c r="MWZ81" s="348"/>
      <c r="MXA81" s="348"/>
      <c r="MXB81" s="348"/>
      <c r="MXC81" s="348"/>
      <c r="MXD81" s="348"/>
      <c r="MXE81" s="348"/>
      <c r="MXF81" s="348"/>
      <c r="MXG81" s="348"/>
      <c r="MXH81" s="348"/>
      <c r="MXI81" s="348"/>
      <c r="MXJ81" s="348"/>
      <c r="MXK81" s="348"/>
      <c r="MXL81" s="348"/>
      <c r="MXM81" s="348"/>
      <c r="MXN81" s="348"/>
      <c r="MXO81" s="348"/>
      <c r="MXP81" s="348"/>
      <c r="MXQ81" s="348"/>
      <c r="MXR81" s="348"/>
      <c r="MXS81" s="348"/>
      <c r="MXT81" s="348"/>
      <c r="MXU81" s="348"/>
      <c r="MXV81" s="348"/>
      <c r="MXW81" s="348"/>
      <c r="MXX81" s="348"/>
      <c r="MXY81" s="348"/>
      <c r="MXZ81" s="348"/>
      <c r="MYA81" s="348"/>
      <c r="MYB81" s="348"/>
      <c r="MYC81" s="348"/>
      <c r="MYD81" s="348"/>
      <c r="MYE81" s="348"/>
      <c r="MYF81" s="348"/>
      <c r="MYG81" s="348"/>
      <c r="MYH81" s="348"/>
      <c r="MYI81" s="348"/>
      <c r="MYJ81" s="348"/>
      <c r="MYK81" s="348"/>
      <c r="MYL81" s="348"/>
      <c r="MYM81" s="348"/>
      <c r="MYN81" s="348"/>
      <c r="MYO81" s="348"/>
      <c r="MYP81" s="348"/>
      <c r="MYQ81" s="348"/>
      <c r="MYR81" s="348"/>
      <c r="MYS81" s="348"/>
      <c r="MYT81" s="348"/>
      <c r="MYU81" s="348"/>
      <c r="MYV81" s="348"/>
      <c r="MYW81" s="348"/>
      <c r="MYX81" s="348"/>
      <c r="MYY81" s="348"/>
      <c r="MYZ81" s="348"/>
      <c r="MZA81" s="348"/>
      <c r="MZB81" s="348"/>
      <c r="MZC81" s="348"/>
      <c r="MZD81" s="348"/>
      <c r="MZE81" s="348"/>
      <c r="MZF81" s="348"/>
      <c r="MZG81" s="348"/>
      <c r="MZH81" s="348"/>
      <c r="MZI81" s="348"/>
      <c r="MZJ81" s="348"/>
      <c r="MZK81" s="348"/>
      <c r="MZL81" s="348"/>
      <c r="MZM81" s="348"/>
      <c r="MZN81" s="348"/>
      <c r="MZO81" s="348"/>
      <c r="MZP81" s="348"/>
      <c r="MZQ81" s="348"/>
      <c r="MZR81" s="348"/>
      <c r="MZS81" s="348"/>
      <c r="MZT81" s="348"/>
      <c r="MZU81" s="348"/>
      <c r="MZV81" s="348"/>
      <c r="MZW81" s="348"/>
      <c r="MZX81" s="348"/>
      <c r="MZY81" s="348"/>
      <c r="MZZ81" s="348"/>
      <c r="NAA81" s="348"/>
      <c r="NAB81" s="348"/>
      <c r="NAC81" s="348"/>
      <c r="NAD81" s="348"/>
      <c r="NAE81" s="348"/>
      <c r="NAF81" s="348"/>
      <c r="NAG81" s="348"/>
      <c r="NAH81" s="348"/>
      <c r="NAI81" s="348"/>
      <c r="NAJ81" s="348"/>
      <c r="NAK81" s="348"/>
      <c r="NAL81" s="348"/>
      <c r="NAM81" s="348"/>
      <c r="NAN81" s="348"/>
      <c r="NAO81" s="348"/>
      <c r="NAP81" s="348"/>
      <c r="NAQ81" s="348"/>
      <c r="NAR81" s="348"/>
      <c r="NAS81" s="348"/>
      <c r="NAT81" s="348"/>
      <c r="NAU81" s="348"/>
      <c r="NAV81" s="348"/>
      <c r="NAW81" s="348"/>
      <c r="NAX81" s="348"/>
      <c r="NAY81" s="348"/>
      <c r="NAZ81" s="348"/>
      <c r="NBA81" s="348"/>
      <c r="NBB81" s="348"/>
      <c r="NBC81" s="348"/>
      <c r="NBD81" s="348"/>
      <c r="NBE81" s="348"/>
      <c r="NBF81" s="348"/>
      <c r="NBG81" s="348"/>
      <c r="NBH81" s="348"/>
      <c r="NBI81" s="348"/>
      <c r="NBJ81" s="348"/>
      <c r="NBK81" s="348"/>
      <c r="NBL81" s="348"/>
      <c r="NBM81" s="348"/>
      <c r="NBN81" s="348"/>
      <c r="NBO81" s="348"/>
      <c r="NBP81" s="348"/>
      <c r="NBQ81" s="348"/>
      <c r="NBR81" s="348"/>
      <c r="NBS81" s="348"/>
      <c r="NBT81" s="348"/>
      <c r="NBU81" s="348"/>
      <c r="NBV81" s="348"/>
      <c r="NBW81" s="348"/>
      <c r="NBX81" s="348"/>
      <c r="NBY81" s="348"/>
      <c r="NBZ81" s="348"/>
      <c r="NCA81" s="348"/>
      <c r="NCB81" s="348"/>
      <c r="NCC81" s="348"/>
      <c r="NCD81" s="348"/>
      <c r="NCE81" s="348"/>
      <c r="NCF81" s="348"/>
      <c r="NCG81" s="348"/>
      <c r="NCH81" s="348"/>
      <c r="NCI81" s="348"/>
      <c r="NCJ81" s="348"/>
      <c r="NCK81" s="348"/>
      <c r="NCL81" s="348"/>
      <c r="NCM81" s="348"/>
      <c r="NCN81" s="348"/>
      <c r="NCO81" s="348"/>
      <c r="NCP81" s="348"/>
      <c r="NCQ81" s="348"/>
      <c r="NCR81" s="348"/>
      <c r="NCS81" s="348"/>
      <c r="NCT81" s="348"/>
      <c r="NCU81" s="348"/>
      <c r="NCV81" s="348"/>
      <c r="NCW81" s="348"/>
      <c r="NCX81" s="348"/>
      <c r="NCY81" s="348"/>
      <c r="NCZ81" s="348"/>
      <c r="NDA81" s="348"/>
      <c r="NDB81" s="348"/>
      <c r="NDC81" s="348"/>
      <c r="NDD81" s="348"/>
      <c r="NDE81" s="348"/>
      <c r="NDF81" s="348"/>
      <c r="NDG81" s="348"/>
      <c r="NDH81" s="348"/>
      <c r="NDI81" s="348"/>
      <c r="NDJ81" s="348"/>
      <c r="NDK81" s="348"/>
      <c r="NDL81" s="348"/>
      <c r="NDM81" s="348"/>
      <c r="NDN81" s="348"/>
      <c r="NDO81" s="348"/>
      <c r="NDP81" s="348"/>
      <c r="NDQ81" s="348"/>
      <c r="NDR81" s="348"/>
      <c r="NDS81" s="348"/>
      <c r="NDT81" s="348"/>
      <c r="NDU81" s="348"/>
      <c r="NDV81" s="348"/>
      <c r="NDW81" s="348"/>
      <c r="NDX81" s="348"/>
      <c r="NDY81" s="348"/>
      <c r="NDZ81" s="348"/>
      <c r="NEA81" s="348"/>
      <c r="NEB81" s="348"/>
      <c r="NEC81" s="348"/>
      <c r="NED81" s="348"/>
      <c r="NEE81" s="348"/>
      <c r="NEF81" s="348"/>
      <c r="NEG81" s="348"/>
      <c r="NEH81" s="348"/>
      <c r="NEI81" s="348"/>
      <c r="NEJ81" s="348"/>
      <c r="NEK81" s="348"/>
      <c r="NEL81" s="348"/>
      <c r="NEM81" s="348"/>
      <c r="NEN81" s="348"/>
      <c r="NEO81" s="348"/>
      <c r="NEP81" s="348"/>
      <c r="NEQ81" s="348"/>
      <c r="NER81" s="348"/>
      <c r="NES81" s="348"/>
      <c r="NET81" s="348"/>
      <c r="NEU81" s="348"/>
      <c r="NEV81" s="348"/>
      <c r="NEW81" s="348"/>
      <c r="NEX81" s="348"/>
      <c r="NEY81" s="348"/>
      <c r="NEZ81" s="348"/>
      <c r="NFA81" s="348"/>
      <c r="NFB81" s="348"/>
      <c r="NFC81" s="348"/>
      <c r="NFD81" s="348"/>
      <c r="NFE81" s="348"/>
      <c r="NFF81" s="348"/>
      <c r="NFG81" s="348"/>
      <c r="NFH81" s="348"/>
      <c r="NFI81" s="348"/>
      <c r="NFJ81" s="348"/>
      <c r="NFK81" s="348"/>
      <c r="NFL81" s="348"/>
      <c r="NFM81" s="348"/>
      <c r="NFN81" s="348"/>
      <c r="NFO81" s="348"/>
      <c r="NFP81" s="348"/>
      <c r="NFQ81" s="348"/>
      <c r="NFR81" s="348"/>
      <c r="NFS81" s="348"/>
      <c r="NFT81" s="348"/>
      <c r="NFU81" s="348"/>
      <c r="NFV81" s="348"/>
      <c r="NFW81" s="348"/>
      <c r="NFX81" s="348"/>
      <c r="NFY81" s="348"/>
      <c r="NFZ81" s="348"/>
      <c r="NGA81" s="348"/>
      <c r="NGB81" s="348"/>
      <c r="NGC81" s="348"/>
      <c r="NGD81" s="348"/>
      <c r="NGE81" s="348"/>
      <c r="NGF81" s="348"/>
      <c r="NGG81" s="348"/>
      <c r="NGH81" s="348"/>
      <c r="NGI81" s="348"/>
      <c r="NGJ81" s="348"/>
      <c r="NGK81" s="348"/>
      <c r="NGL81" s="348"/>
      <c r="NGM81" s="348"/>
      <c r="NGN81" s="348"/>
      <c r="NGO81" s="348"/>
      <c r="NGP81" s="348"/>
      <c r="NGQ81" s="348"/>
      <c r="NGR81" s="348"/>
      <c r="NGS81" s="348"/>
      <c r="NGT81" s="348"/>
      <c r="NGU81" s="348"/>
      <c r="NGV81" s="348"/>
      <c r="NGW81" s="348"/>
      <c r="NGX81" s="348"/>
      <c r="NGY81" s="348"/>
      <c r="NGZ81" s="348"/>
      <c r="NHA81" s="348"/>
      <c r="NHB81" s="348"/>
      <c r="NHC81" s="348"/>
      <c r="NHD81" s="348"/>
      <c r="NHE81" s="348"/>
      <c r="NHF81" s="348"/>
      <c r="NHG81" s="348"/>
      <c r="NHH81" s="348"/>
      <c r="NHI81" s="348"/>
      <c r="NHJ81" s="348"/>
      <c r="NHK81" s="348"/>
      <c r="NHL81" s="348"/>
      <c r="NHM81" s="348"/>
      <c r="NHN81" s="348"/>
      <c r="NHO81" s="348"/>
      <c r="NHP81" s="348"/>
      <c r="NHQ81" s="348"/>
      <c r="NHR81" s="348"/>
      <c r="NHS81" s="348"/>
      <c r="NHT81" s="348"/>
      <c r="NHU81" s="348"/>
      <c r="NHV81" s="348"/>
      <c r="NHW81" s="348"/>
      <c r="NHX81" s="348"/>
      <c r="NHY81" s="348"/>
      <c r="NHZ81" s="348"/>
      <c r="NIA81" s="348"/>
      <c r="NIB81" s="348"/>
      <c r="NIC81" s="348"/>
      <c r="NID81" s="348"/>
      <c r="NIE81" s="348"/>
      <c r="NIF81" s="348"/>
      <c r="NIG81" s="348"/>
      <c r="NIH81" s="348"/>
      <c r="NII81" s="348"/>
      <c r="NIJ81" s="348"/>
      <c r="NIK81" s="348"/>
      <c r="NIL81" s="348"/>
      <c r="NIM81" s="348"/>
      <c r="NIN81" s="348"/>
      <c r="NIO81" s="348"/>
      <c r="NIP81" s="348"/>
      <c r="NIQ81" s="348"/>
      <c r="NIR81" s="348"/>
      <c r="NIS81" s="348"/>
      <c r="NIT81" s="348"/>
      <c r="NIU81" s="348"/>
      <c r="NIV81" s="348"/>
      <c r="NIW81" s="348"/>
      <c r="NIX81" s="348"/>
      <c r="NIY81" s="348"/>
      <c r="NIZ81" s="348"/>
      <c r="NJA81" s="348"/>
      <c r="NJB81" s="348"/>
      <c r="NJC81" s="348"/>
      <c r="NJD81" s="348"/>
      <c r="NJE81" s="348"/>
      <c r="NJF81" s="348"/>
      <c r="NJG81" s="348"/>
      <c r="NJH81" s="348"/>
      <c r="NJI81" s="348"/>
      <c r="NJJ81" s="348"/>
      <c r="NJK81" s="348"/>
      <c r="NJL81" s="348"/>
      <c r="NJM81" s="348"/>
      <c r="NJN81" s="348"/>
      <c r="NJO81" s="348"/>
      <c r="NJP81" s="348"/>
      <c r="NJQ81" s="348"/>
      <c r="NJR81" s="348"/>
      <c r="NJS81" s="348"/>
      <c r="NJT81" s="348"/>
      <c r="NJU81" s="348"/>
      <c r="NJV81" s="348"/>
      <c r="NJW81" s="348"/>
      <c r="NJX81" s="348"/>
      <c r="NJY81" s="348"/>
      <c r="NJZ81" s="348"/>
      <c r="NKA81" s="348"/>
      <c r="NKB81" s="348"/>
      <c r="NKC81" s="348"/>
      <c r="NKD81" s="348"/>
      <c r="NKE81" s="348"/>
      <c r="NKF81" s="348"/>
      <c r="NKG81" s="348"/>
      <c r="NKH81" s="348"/>
      <c r="NKI81" s="348"/>
      <c r="NKJ81" s="348"/>
      <c r="NKK81" s="348"/>
      <c r="NKL81" s="348"/>
      <c r="NKM81" s="348"/>
      <c r="NKN81" s="348"/>
      <c r="NKO81" s="348"/>
      <c r="NKP81" s="348"/>
      <c r="NKQ81" s="348"/>
      <c r="NKR81" s="348"/>
      <c r="NKS81" s="348"/>
      <c r="NKT81" s="348"/>
      <c r="NKU81" s="348"/>
      <c r="NKV81" s="348"/>
      <c r="NKW81" s="348"/>
      <c r="NKX81" s="348"/>
      <c r="NKY81" s="348"/>
      <c r="NKZ81" s="348"/>
      <c r="NLA81" s="348"/>
      <c r="NLB81" s="348"/>
      <c r="NLC81" s="348"/>
      <c r="NLD81" s="348"/>
      <c r="NLE81" s="348"/>
      <c r="NLF81" s="348"/>
      <c r="NLG81" s="348"/>
      <c r="NLH81" s="348"/>
      <c r="NLI81" s="348"/>
      <c r="NLJ81" s="348"/>
      <c r="NLK81" s="348"/>
      <c r="NLL81" s="348"/>
      <c r="NLM81" s="348"/>
      <c r="NLN81" s="348"/>
      <c r="NLO81" s="348"/>
      <c r="NLP81" s="348"/>
      <c r="NLQ81" s="348"/>
      <c r="NLR81" s="348"/>
      <c r="NLS81" s="348"/>
      <c r="NLT81" s="348"/>
      <c r="NLU81" s="348"/>
      <c r="NLV81" s="348"/>
      <c r="NLW81" s="348"/>
      <c r="NLX81" s="348"/>
      <c r="NLY81" s="348"/>
      <c r="NLZ81" s="348"/>
      <c r="NMA81" s="348"/>
      <c r="NMB81" s="348"/>
      <c r="NMC81" s="348"/>
      <c r="NMD81" s="348"/>
      <c r="NME81" s="348"/>
      <c r="NMF81" s="348"/>
      <c r="NMG81" s="348"/>
      <c r="NMH81" s="348"/>
      <c r="NMI81" s="348"/>
      <c r="NMJ81" s="348"/>
      <c r="NMK81" s="348"/>
      <c r="NML81" s="348"/>
      <c r="NMM81" s="348"/>
      <c r="NMN81" s="348"/>
      <c r="NMO81" s="348"/>
      <c r="NMP81" s="348"/>
      <c r="NMQ81" s="348"/>
      <c r="NMR81" s="348"/>
      <c r="NMS81" s="348"/>
      <c r="NMT81" s="348"/>
      <c r="NMU81" s="348"/>
      <c r="NMV81" s="348"/>
      <c r="NMW81" s="348"/>
      <c r="NMX81" s="348"/>
      <c r="NMY81" s="348"/>
      <c r="NMZ81" s="348"/>
      <c r="NNA81" s="348"/>
      <c r="NNB81" s="348"/>
      <c r="NNC81" s="348"/>
      <c r="NND81" s="348"/>
      <c r="NNE81" s="348"/>
      <c r="NNF81" s="348"/>
      <c r="NNG81" s="348"/>
      <c r="NNH81" s="348"/>
      <c r="NNI81" s="348"/>
      <c r="NNJ81" s="348"/>
      <c r="NNK81" s="348"/>
      <c r="NNL81" s="348"/>
      <c r="NNM81" s="348"/>
      <c r="NNN81" s="348"/>
      <c r="NNO81" s="348"/>
      <c r="NNP81" s="348"/>
      <c r="NNQ81" s="348"/>
      <c r="NNR81" s="348"/>
      <c r="NNS81" s="348"/>
      <c r="NNT81" s="348"/>
      <c r="NNU81" s="348"/>
      <c r="NNV81" s="348"/>
      <c r="NNW81" s="348"/>
      <c r="NNX81" s="348"/>
      <c r="NNY81" s="348"/>
      <c r="NNZ81" s="348"/>
      <c r="NOA81" s="348"/>
      <c r="NOB81" s="348"/>
      <c r="NOC81" s="348"/>
      <c r="NOD81" s="348"/>
      <c r="NOE81" s="348"/>
      <c r="NOF81" s="348"/>
      <c r="NOG81" s="348"/>
      <c r="NOH81" s="348"/>
      <c r="NOI81" s="348"/>
      <c r="NOJ81" s="348"/>
      <c r="NOK81" s="348"/>
      <c r="NOL81" s="348"/>
      <c r="NOM81" s="348"/>
      <c r="NON81" s="348"/>
      <c r="NOO81" s="348"/>
      <c r="NOP81" s="348"/>
      <c r="NOQ81" s="348"/>
      <c r="NOR81" s="348"/>
      <c r="NOS81" s="348"/>
      <c r="NOT81" s="348"/>
      <c r="NOU81" s="348"/>
      <c r="NOV81" s="348"/>
      <c r="NOW81" s="348"/>
      <c r="NOX81" s="348"/>
      <c r="NOY81" s="348"/>
      <c r="NOZ81" s="348"/>
      <c r="NPA81" s="348"/>
      <c r="NPB81" s="348"/>
      <c r="NPC81" s="348"/>
      <c r="NPD81" s="348"/>
      <c r="NPE81" s="348"/>
      <c r="NPF81" s="348"/>
      <c r="NPG81" s="348"/>
      <c r="NPH81" s="348"/>
      <c r="NPI81" s="348"/>
      <c r="NPJ81" s="348"/>
      <c r="NPK81" s="348"/>
      <c r="NPL81" s="348"/>
      <c r="NPM81" s="348"/>
      <c r="NPN81" s="348"/>
      <c r="NPO81" s="348"/>
      <c r="NPP81" s="348"/>
      <c r="NPQ81" s="348"/>
      <c r="NPR81" s="348"/>
      <c r="NPS81" s="348"/>
      <c r="NPT81" s="348"/>
      <c r="NPU81" s="348"/>
      <c r="NPV81" s="348"/>
      <c r="NPW81" s="348"/>
      <c r="NPX81" s="348"/>
      <c r="NPY81" s="348"/>
      <c r="NPZ81" s="348"/>
      <c r="NQA81" s="348"/>
      <c r="NQB81" s="348"/>
      <c r="NQC81" s="348"/>
      <c r="NQD81" s="348"/>
      <c r="NQE81" s="348"/>
      <c r="NQF81" s="348"/>
      <c r="NQG81" s="348"/>
      <c r="NQH81" s="348"/>
      <c r="NQI81" s="348"/>
      <c r="NQJ81" s="348"/>
      <c r="NQK81" s="348"/>
      <c r="NQL81" s="348"/>
      <c r="NQM81" s="348"/>
      <c r="NQN81" s="348"/>
      <c r="NQO81" s="348"/>
      <c r="NQP81" s="348"/>
      <c r="NQQ81" s="348"/>
      <c r="NQR81" s="348"/>
      <c r="NQS81" s="348"/>
      <c r="NQT81" s="348"/>
      <c r="NQU81" s="348"/>
      <c r="NQV81" s="348"/>
      <c r="NQW81" s="348"/>
      <c r="NQX81" s="348"/>
      <c r="NQY81" s="348"/>
      <c r="NQZ81" s="348"/>
      <c r="NRA81" s="348"/>
      <c r="NRB81" s="348"/>
      <c r="NRC81" s="348"/>
      <c r="NRD81" s="348"/>
      <c r="NRE81" s="348"/>
      <c r="NRF81" s="348"/>
      <c r="NRG81" s="348"/>
      <c r="NRH81" s="348"/>
      <c r="NRI81" s="348"/>
      <c r="NRJ81" s="348"/>
      <c r="NRK81" s="348"/>
      <c r="NRL81" s="348"/>
      <c r="NRM81" s="348"/>
      <c r="NRN81" s="348"/>
      <c r="NRO81" s="348"/>
      <c r="NRP81" s="348"/>
      <c r="NRQ81" s="348"/>
      <c r="NRR81" s="348"/>
      <c r="NRS81" s="348"/>
      <c r="NRT81" s="348"/>
      <c r="NRU81" s="348"/>
      <c r="NRV81" s="348"/>
      <c r="NRW81" s="348"/>
      <c r="NRX81" s="348"/>
      <c r="NRY81" s="348"/>
      <c r="NRZ81" s="348"/>
      <c r="NSA81" s="348"/>
      <c r="NSB81" s="348"/>
      <c r="NSC81" s="348"/>
      <c r="NSD81" s="348"/>
      <c r="NSE81" s="348"/>
      <c r="NSF81" s="348"/>
      <c r="NSG81" s="348"/>
      <c r="NSH81" s="348"/>
      <c r="NSI81" s="348"/>
      <c r="NSJ81" s="348"/>
      <c r="NSK81" s="348"/>
      <c r="NSL81" s="348"/>
      <c r="NSM81" s="348"/>
      <c r="NSN81" s="348"/>
      <c r="NSO81" s="348"/>
      <c r="NSP81" s="348"/>
      <c r="NSQ81" s="348"/>
      <c r="NSR81" s="348"/>
      <c r="NSS81" s="348"/>
      <c r="NST81" s="348"/>
      <c r="NSU81" s="348"/>
      <c r="NSV81" s="348"/>
      <c r="NSW81" s="348"/>
      <c r="NSX81" s="348"/>
      <c r="NSY81" s="348"/>
      <c r="NSZ81" s="348"/>
      <c r="NTA81" s="348"/>
      <c r="NTB81" s="348"/>
      <c r="NTC81" s="348"/>
      <c r="NTD81" s="348"/>
      <c r="NTE81" s="348"/>
      <c r="NTF81" s="348"/>
      <c r="NTG81" s="348"/>
      <c r="NTH81" s="348"/>
      <c r="NTI81" s="348"/>
      <c r="NTJ81" s="348"/>
      <c r="NTK81" s="348"/>
      <c r="NTL81" s="348"/>
      <c r="NTM81" s="348"/>
      <c r="NTN81" s="348"/>
      <c r="NTO81" s="348"/>
      <c r="NTP81" s="348"/>
      <c r="NTQ81" s="348"/>
      <c r="NTR81" s="348"/>
      <c r="NTS81" s="348"/>
      <c r="NTT81" s="348"/>
      <c r="NTU81" s="348"/>
      <c r="NTV81" s="348"/>
      <c r="NTW81" s="348"/>
      <c r="NTX81" s="348"/>
      <c r="NTY81" s="348"/>
      <c r="NTZ81" s="348"/>
      <c r="NUA81" s="348"/>
      <c r="NUB81" s="348"/>
      <c r="NUC81" s="348"/>
      <c r="NUD81" s="348"/>
      <c r="NUE81" s="348"/>
      <c r="NUF81" s="348"/>
      <c r="NUG81" s="348"/>
      <c r="NUH81" s="348"/>
      <c r="NUI81" s="348"/>
      <c r="NUJ81" s="348"/>
      <c r="NUK81" s="348"/>
      <c r="NUL81" s="348"/>
      <c r="NUM81" s="348"/>
      <c r="NUN81" s="348"/>
      <c r="NUO81" s="348"/>
      <c r="NUP81" s="348"/>
      <c r="NUQ81" s="348"/>
      <c r="NUR81" s="348"/>
      <c r="NUS81" s="348"/>
      <c r="NUT81" s="348"/>
      <c r="NUU81" s="348"/>
      <c r="NUV81" s="348"/>
      <c r="NUW81" s="348"/>
      <c r="NUX81" s="348"/>
      <c r="NUY81" s="348"/>
      <c r="NUZ81" s="348"/>
      <c r="NVA81" s="348"/>
      <c r="NVB81" s="348"/>
      <c r="NVC81" s="348"/>
      <c r="NVD81" s="348"/>
      <c r="NVE81" s="348"/>
      <c r="NVF81" s="348"/>
      <c r="NVG81" s="348"/>
      <c r="NVH81" s="348"/>
      <c r="NVI81" s="348"/>
      <c r="NVJ81" s="348"/>
      <c r="NVK81" s="348"/>
      <c r="NVL81" s="348"/>
      <c r="NVM81" s="348"/>
      <c r="NVN81" s="348"/>
      <c r="NVO81" s="348"/>
      <c r="NVP81" s="348"/>
      <c r="NVQ81" s="348"/>
      <c r="NVR81" s="348"/>
      <c r="NVS81" s="348"/>
      <c r="NVT81" s="348"/>
      <c r="NVU81" s="348"/>
      <c r="NVV81" s="348"/>
      <c r="NVW81" s="348"/>
      <c r="NVX81" s="348"/>
      <c r="NVY81" s="348"/>
      <c r="NVZ81" s="348"/>
      <c r="NWA81" s="348"/>
      <c r="NWB81" s="348"/>
      <c r="NWC81" s="348"/>
      <c r="NWD81" s="348"/>
      <c r="NWE81" s="348"/>
      <c r="NWF81" s="348"/>
      <c r="NWG81" s="348"/>
      <c r="NWH81" s="348"/>
      <c r="NWI81" s="348"/>
      <c r="NWJ81" s="348"/>
      <c r="NWK81" s="348"/>
      <c r="NWL81" s="348"/>
      <c r="NWM81" s="348"/>
      <c r="NWN81" s="348"/>
      <c r="NWO81" s="348"/>
      <c r="NWP81" s="348"/>
      <c r="NWQ81" s="348"/>
      <c r="NWR81" s="348"/>
      <c r="NWS81" s="348"/>
      <c r="NWT81" s="348"/>
      <c r="NWU81" s="348"/>
      <c r="NWV81" s="348"/>
      <c r="NWW81" s="348"/>
      <c r="NWX81" s="348"/>
      <c r="NWY81" s="348"/>
      <c r="NWZ81" s="348"/>
      <c r="NXA81" s="348"/>
      <c r="NXB81" s="348"/>
      <c r="NXC81" s="348"/>
      <c r="NXD81" s="348"/>
      <c r="NXE81" s="348"/>
      <c r="NXF81" s="348"/>
      <c r="NXG81" s="348"/>
      <c r="NXH81" s="348"/>
      <c r="NXI81" s="348"/>
      <c r="NXJ81" s="348"/>
      <c r="NXK81" s="348"/>
      <c r="NXL81" s="348"/>
      <c r="NXM81" s="348"/>
      <c r="NXN81" s="348"/>
      <c r="NXO81" s="348"/>
      <c r="NXP81" s="348"/>
      <c r="NXQ81" s="348"/>
      <c r="NXR81" s="348"/>
      <c r="NXS81" s="348"/>
      <c r="NXT81" s="348"/>
      <c r="NXU81" s="348"/>
      <c r="NXV81" s="348"/>
      <c r="NXW81" s="348"/>
      <c r="NXX81" s="348"/>
      <c r="NXY81" s="348"/>
      <c r="NXZ81" s="348"/>
      <c r="NYA81" s="348"/>
      <c r="NYB81" s="348"/>
      <c r="NYC81" s="348"/>
      <c r="NYD81" s="348"/>
      <c r="NYE81" s="348"/>
      <c r="NYF81" s="348"/>
      <c r="NYG81" s="348"/>
      <c r="NYH81" s="348"/>
      <c r="NYI81" s="348"/>
      <c r="NYJ81" s="348"/>
      <c r="NYK81" s="348"/>
      <c r="NYL81" s="348"/>
      <c r="NYM81" s="348"/>
      <c r="NYN81" s="348"/>
      <c r="NYO81" s="348"/>
      <c r="NYP81" s="348"/>
      <c r="NYQ81" s="348"/>
      <c r="NYR81" s="348"/>
      <c r="NYS81" s="348"/>
      <c r="NYT81" s="348"/>
      <c r="NYU81" s="348"/>
      <c r="NYV81" s="348"/>
      <c r="NYW81" s="348"/>
      <c r="NYX81" s="348"/>
      <c r="NYY81" s="348"/>
      <c r="NYZ81" s="348"/>
      <c r="NZA81" s="348"/>
      <c r="NZB81" s="348"/>
      <c r="NZC81" s="348"/>
      <c r="NZD81" s="348"/>
      <c r="NZE81" s="348"/>
      <c r="NZF81" s="348"/>
      <c r="NZG81" s="348"/>
      <c r="NZH81" s="348"/>
      <c r="NZI81" s="348"/>
      <c r="NZJ81" s="348"/>
      <c r="NZK81" s="348"/>
      <c r="NZL81" s="348"/>
      <c r="NZM81" s="348"/>
      <c r="NZN81" s="348"/>
      <c r="NZO81" s="348"/>
      <c r="NZP81" s="348"/>
      <c r="NZQ81" s="348"/>
      <c r="NZR81" s="348"/>
      <c r="NZS81" s="348"/>
      <c r="NZT81" s="348"/>
      <c r="NZU81" s="348"/>
      <c r="NZV81" s="348"/>
      <c r="NZW81" s="348"/>
      <c r="NZX81" s="348"/>
      <c r="NZY81" s="348"/>
      <c r="NZZ81" s="348"/>
      <c r="OAA81" s="348"/>
      <c r="OAB81" s="348"/>
      <c r="OAC81" s="348"/>
      <c r="OAD81" s="348"/>
      <c r="OAE81" s="348"/>
      <c r="OAF81" s="348"/>
      <c r="OAG81" s="348"/>
      <c r="OAH81" s="348"/>
      <c r="OAI81" s="348"/>
      <c r="OAJ81" s="348"/>
      <c r="OAK81" s="348"/>
      <c r="OAL81" s="348"/>
      <c r="OAM81" s="348"/>
      <c r="OAN81" s="348"/>
      <c r="OAO81" s="348"/>
      <c r="OAP81" s="348"/>
      <c r="OAQ81" s="348"/>
      <c r="OAR81" s="348"/>
      <c r="OAS81" s="348"/>
      <c r="OAT81" s="348"/>
      <c r="OAU81" s="348"/>
      <c r="OAV81" s="348"/>
      <c r="OAW81" s="348"/>
      <c r="OAX81" s="348"/>
      <c r="OAY81" s="348"/>
      <c r="OAZ81" s="348"/>
      <c r="OBA81" s="348"/>
      <c r="OBB81" s="348"/>
      <c r="OBC81" s="348"/>
      <c r="OBD81" s="348"/>
      <c r="OBE81" s="348"/>
      <c r="OBF81" s="348"/>
      <c r="OBG81" s="348"/>
      <c r="OBH81" s="348"/>
      <c r="OBI81" s="348"/>
      <c r="OBJ81" s="348"/>
      <c r="OBK81" s="348"/>
      <c r="OBL81" s="348"/>
      <c r="OBM81" s="348"/>
      <c r="OBN81" s="348"/>
      <c r="OBO81" s="348"/>
      <c r="OBP81" s="348"/>
      <c r="OBQ81" s="348"/>
      <c r="OBR81" s="348"/>
      <c r="OBS81" s="348"/>
      <c r="OBT81" s="348"/>
      <c r="OBU81" s="348"/>
      <c r="OBV81" s="348"/>
      <c r="OBW81" s="348"/>
      <c r="OBX81" s="348"/>
      <c r="OBY81" s="348"/>
      <c r="OBZ81" s="348"/>
      <c r="OCA81" s="348"/>
      <c r="OCB81" s="348"/>
      <c r="OCC81" s="348"/>
      <c r="OCD81" s="348"/>
      <c r="OCE81" s="348"/>
      <c r="OCF81" s="348"/>
      <c r="OCG81" s="348"/>
      <c r="OCH81" s="348"/>
      <c r="OCI81" s="348"/>
      <c r="OCJ81" s="348"/>
      <c r="OCK81" s="348"/>
      <c r="OCL81" s="348"/>
      <c r="OCM81" s="348"/>
      <c r="OCN81" s="348"/>
      <c r="OCO81" s="348"/>
      <c r="OCP81" s="348"/>
      <c r="OCQ81" s="348"/>
      <c r="OCR81" s="348"/>
      <c r="OCS81" s="348"/>
      <c r="OCT81" s="348"/>
      <c r="OCU81" s="348"/>
      <c r="OCV81" s="348"/>
      <c r="OCW81" s="348"/>
      <c r="OCX81" s="348"/>
      <c r="OCY81" s="348"/>
      <c r="OCZ81" s="348"/>
      <c r="ODA81" s="348"/>
      <c r="ODB81" s="348"/>
      <c r="ODC81" s="348"/>
      <c r="ODD81" s="348"/>
      <c r="ODE81" s="348"/>
      <c r="ODF81" s="348"/>
      <c r="ODG81" s="348"/>
      <c r="ODH81" s="348"/>
      <c r="ODI81" s="348"/>
      <c r="ODJ81" s="348"/>
      <c r="ODK81" s="348"/>
      <c r="ODL81" s="348"/>
      <c r="ODM81" s="348"/>
      <c r="ODN81" s="348"/>
      <c r="ODO81" s="348"/>
      <c r="ODP81" s="348"/>
      <c r="ODQ81" s="348"/>
      <c r="ODR81" s="348"/>
      <c r="ODS81" s="348"/>
      <c r="ODT81" s="348"/>
      <c r="ODU81" s="348"/>
      <c r="ODV81" s="348"/>
      <c r="ODW81" s="348"/>
      <c r="ODX81" s="348"/>
      <c r="ODY81" s="348"/>
      <c r="ODZ81" s="348"/>
      <c r="OEA81" s="348"/>
      <c r="OEB81" s="348"/>
      <c r="OEC81" s="348"/>
      <c r="OED81" s="348"/>
      <c r="OEE81" s="348"/>
      <c r="OEF81" s="348"/>
      <c r="OEG81" s="348"/>
      <c r="OEH81" s="348"/>
      <c r="OEI81" s="348"/>
      <c r="OEJ81" s="348"/>
      <c r="OEK81" s="348"/>
      <c r="OEL81" s="348"/>
      <c r="OEM81" s="348"/>
      <c r="OEN81" s="348"/>
      <c r="OEO81" s="348"/>
      <c r="OEP81" s="348"/>
      <c r="OEQ81" s="348"/>
      <c r="OER81" s="348"/>
      <c r="OES81" s="348"/>
      <c r="OET81" s="348"/>
      <c r="OEU81" s="348"/>
      <c r="OEV81" s="348"/>
      <c r="OEW81" s="348"/>
      <c r="OEX81" s="348"/>
      <c r="OEY81" s="348"/>
      <c r="OEZ81" s="348"/>
      <c r="OFA81" s="348"/>
      <c r="OFB81" s="348"/>
      <c r="OFC81" s="348"/>
      <c r="OFD81" s="348"/>
      <c r="OFE81" s="348"/>
      <c r="OFF81" s="348"/>
      <c r="OFG81" s="348"/>
      <c r="OFH81" s="348"/>
      <c r="OFI81" s="348"/>
      <c r="OFJ81" s="348"/>
      <c r="OFK81" s="348"/>
      <c r="OFL81" s="348"/>
      <c r="OFM81" s="348"/>
      <c r="OFN81" s="348"/>
      <c r="OFO81" s="348"/>
      <c r="OFP81" s="348"/>
      <c r="OFQ81" s="348"/>
      <c r="OFR81" s="348"/>
      <c r="OFS81" s="348"/>
      <c r="OFT81" s="348"/>
      <c r="OFU81" s="348"/>
      <c r="OFV81" s="348"/>
      <c r="OFW81" s="348"/>
      <c r="OFX81" s="348"/>
      <c r="OFY81" s="348"/>
      <c r="OFZ81" s="348"/>
      <c r="OGA81" s="348"/>
      <c r="OGB81" s="348"/>
      <c r="OGC81" s="348"/>
      <c r="OGD81" s="348"/>
      <c r="OGE81" s="348"/>
      <c r="OGF81" s="348"/>
      <c r="OGG81" s="348"/>
      <c r="OGH81" s="348"/>
      <c r="OGI81" s="348"/>
      <c r="OGJ81" s="348"/>
      <c r="OGK81" s="348"/>
      <c r="OGL81" s="348"/>
      <c r="OGM81" s="348"/>
      <c r="OGN81" s="348"/>
      <c r="OGO81" s="348"/>
      <c r="OGP81" s="348"/>
      <c r="OGQ81" s="348"/>
      <c r="OGR81" s="348"/>
      <c r="OGS81" s="348"/>
      <c r="OGT81" s="348"/>
      <c r="OGU81" s="348"/>
      <c r="OGV81" s="348"/>
      <c r="OGW81" s="348"/>
      <c r="OGX81" s="348"/>
      <c r="OGY81" s="348"/>
      <c r="OGZ81" s="348"/>
      <c r="OHA81" s="348"/>
      <c r="OHB81" s="348"/>
      <c r="OHC81" s="348"/>
      <c r="OHD81" s="348"/>
      <c r="OHE81" s="348"/>
      <c r="OHF81" s="348"/>
      <c r="OHG81" s="348"/>
      <c r="OHH81" s="348"/>
      <c r="OHI81" s="348"/>
      <c r="OHJ81" s="348"/>
      <c r="OHK81" s="348"/>
      <c r="OHL81" s="348"/>
      <c r="OHM81" s="348"/>
      <c r="OHN81" s="348"/>
      <c r="OHO81" s="348"/>
      <c r="OHP81" s="348"/>
      <c r="OHQ81" s="348"/>
      <c r="OHR81" s="348"/>
      <c r="OHS81" s="348"/>
      <c r="OHT81" s="348"/>
      <c r="OHU81" s="348"/>
      <c r="OHV81" s="348"/>
      <c r="OHW81" s="348"/>
      <c r="OHX81" s="348"/>
      <c r="OHY81" s="348"/>
      <c r="OHZ81" s="348"/>
      <c r="OIA81" s="348"/>
      <c r="OIB81" s="348"/>
      <c r="OIC81" s="348"/>
      <c r="OID81" s="348"/>
      <c r="OIE81" s="348"/>
      <c r="OIF81" s="348"/>
      <c r="OIG81" s="348"/>
      <c r="OIH81" s="348"/>
      <c r="OII81" s="348"/>
      <c r="OIJ81" s="348"/>
      <c r="OIK81" s="348"/>
      <c r="OIL81" s="348"/>
      <c r="OIM81" s="348"/>
      <c r="OIN81" s="348"/>
      <c r="OIO81" s="348"/>
      <c r="OIP81" s="348"/>
      <c r="OIQ81" s="348"/>
      <c r="OIR81" s="348"/>
      <c r="OIS81" s="348"/>
      <c r="OIT81" s="348"/>
      <c r="OIU81" s="348"/>
      <c r="OIV81" s="348"/>
      <c r="OIW81" s="348"/>
      <c r="OIX81" s="348"/>
      <c r="OIY81" s="348"/>
      <c r="OIZ81" s="348"/>
      <c r="OJA81" s="348"/>
      <c r="OJB81" s="348"/>
      <c r="OJC81" s="348"/>
      <c r="OJD81" s="348"/>
      <c r="OJE81" s="348"/>
      <c r="OJF81" s="348"/>
      <c r="OJG81" s="348"/>
      <c r="OJH81" s="348"/>
      <c r="OJI81" s="348"/>
      <c r="OJJ81" s="348"/>
      <c r="OJK81" s="348"/>
      <c r="OJL81" s="348"/>
      <c r="OJM81" s="348"/>
      <c r="OJN81" s="348"/>
      <c r="OJO81" s="348"/>
      <c r="OJP81" s="348"/>
      <c r="OJQ81" s="348"/>
      <c r="OJR81" s="348"/>
      <c r="OJS81" s="348"/>
      <c r="OJT81" s="348"/>
      <c r="OJU81" s="348"/>
      <c r="OJV81" s="348"/>
      <c r="OJW81" s="348"/>
      <c r="OJX81" s="348"/>
      <c r="OJY81" s="348"/>
      <c r="OJZ81" s="348"/>
      <c r="OKA81" s="348"/>
      <c r="OKB81" s="348"/>
      <c r="OKC81" s="348"/>
      <c r="OKD81" s="348"/>
      <c r="OKE81" s="348"/>
      <c r="OKF81" s="348"/>
      <c r="OKG81" s="348"/>
      <c r="OKH81" s="348"/>
      <c r="OKI81" s="348"/>
      <c r="OKJ81" s="348"/>
      <c r="OKK81" s="348"/>
      <c r="OKL81" s="348"/>
      <c r="OKM81" s="348"/>
      <c r="OKN81" s="348"/>
      <c r="OKO81" s="348"/>
      <c r="OKP81" s="348"/>
      <c r="OKQ81" s="348"/>
      <c r="OKR81" s="348"/>
      <c r="OKS81" s="348"/>
      <c r="OKT81" s="348"/>
      <c r="OKU81" s="348"/>
      <c r="OKV81" s="348"/>
      <c r="OKW81" s="348"/>
      <c r="OKX81" s="348"/>
      <c r="OKY81" s="348"/>
      <c r="OKZ81" s="348"/>
      <c r="OLA81" s="348"/>
      <c r="OLB81" s="348"/>
      <c r="OLC81" s="348"/>
      <c r="OLD81" s="348"/>
      <c r="OLE81" s="348"/>
      <c r="OLF81" s="348"/>
      <c r="OLG81" s="348"/>
      <c r="OLH81" s="348"/>
      <c r="OLI81" s="348"/>
      <c r="OLJ81" s="348"/>
      <c r="OLK81" s="348"/>
      <c r="OLL81" s="348"/>
      <c r="OLM81" s="348"/>
      <c r="OLN81" s="348"/>
      <c r="OLO81" s="348"/>
      <c r="OLP81" s="348"/>
      <c r="OLQ81" s="348"/>
      <c r="OLR81" s="348"/>
      <c r="OLS81" s="348"/>
      <c r="OLT81" s="348"/>
      <c r="OLU81" s="348"/>
      <c r="OLV81" s="348"/>
      <c r="OLW81" s="348"/>
      <c r="OLX81" s="348"/>
      <c r="OLY81" s="348"/>
      <c r="OLZ81" s="348"/>
      <c r="OMA81" s="348"/>
      <c r="OMB81" s="348"/>
      <c r="OMC81" s="348"/>
      <c r="OMD81" s="348"/>
      <c r="OME81" s="348"/>
      <c r="OMF81" s="348"/>
      <c r="OMG81" s="348"/>
      <c r="OMH81" s="348"/>
      <c r="OMI81" s="348"/>
      <c r="OMJ81" s="348"/>
      <c r="OMK81" s="348"/>
      <c r="OML81" s="348"/>
      <c r="OMM81" s="348"/>
      <c r="OMN81" s="348"/>
      <c r="OMO81" s="348"/>
      <c r="OMP81" s="348"/>
      <c r="OMQ81" s="348"/>
      <c r="OMR81" s="348"/>
      <c r="OMS81" s="348"/>
      <c r="OMT81" s="348"/>
      <c r="OMU81" s="348"/>
      <c r="OMV81" s="348"/>
      <c r="OMW81" s="348"/>
      <c r="OMX81" s="348"/>
      <c r="OMY81" s="348"/>
      <c r="OMZ81" s="348"/>
      <c r="ONA81" s="348"/>
      <c r="ONB81" s="348"/>
      <c r="ONC81" s="348"/>
      <c r="OND81" s="348"/>
      <c r="ONE81" s="348"/>
      <c r="ONF81" s="348"/>
      <c r="ONG81" s="348"/>
      <c r="ONH81" s="348"/>
      <c r="ONI81" s="348"/>
      <c r="ONJ81" s="348"/>
      <c r="ONK81" s="348"/>
      <c r="ONL81" s="348"/>
      <c r="ONM81" s="348"/>
      <c r="ONN81" s="348"/>
      <c r="ONO81" s="348"/>
      <c r="ONP81" s="348"/>
      <c r="ONQ81" s="348"/>
      <c r="ONR81" s="348"/>
      <c r="ONS81" s="348"/>
      <c r="ONT81" s="348"/>
      <c r="ONU81" s="348"/>
      <c r="ONV81" s="348"/>
      <c r="ONW81" s="348"/>
      <c r="ONX81" s="348"/>
      <c r="ONY81" s="348"/>
      <c r="ONZ81" s="348"/>
      <c r="OOA81" s="348"/>
      <c r="OOB81" s="348"/>
      <c r="OOC81" s="348"/>
      <c r="OOD81" s="348"/>
      <c r="OOE81" s="348"/>
      <c r="OOF81" s="348"/>
      <c r="OOG81" s="348"/>
      <c r="OOH81" s="348"/>
      <c r="OOI81" s="348"/>
      <c r="OOJ81" s="348"/>
      <c r="OOK81" s="348"/>
      <c r="OOL81" s="348"/>
      <c r="OOM81" s="348"/>
      <c r="OON81" s="348"/>
      <c r="OOO81" s="348"/>
      <c r="OOP81" s="348"/>
      <c r="OOQ81" s="348"/>
      <c r="OOR81" s="348"/>
      <c r="OOS81" s="348"/>
      <c r="OOT81" s="348"/>
      <c r="OOU81" s="348"/>
      <c r="OOV81" s="348"/>
      <c r="OOW81" s="348"/>
      <c r="OOX81" s="348"/>
      <c r="OOY81" s="348"/>
      <c r="OOZ81" s="348"/>
      <c r="OPA81" s="348"/>
      <c r="OPB81" s="348"/>
      <c r="OPC81" s="348"/>
      <c r="OPD81" s="348"/>
      <c r="OPE81" s="348"/>
      <c r="OPF81" s="348"/>
      <c r="OPG81" s="348"/>
      <c r="OPH81" s="348"/>
      <c r="OPI81" s="348"/>
      <c r="OPJ81" s="348"/>
      <c r="OPK81" s="348"/>
      <c r="OPL81" s="348"/>
      <c r="OPM81" s="348"/>
      <c r="OPN81" s="348"/>
      <c r="OPO81" s="348"/>
      <c r="OPP81" s="348"/>
      <c r="OPQ81" s="348"/>
      <c r="OPR81" s="348"/>
      <c r="OPS81" s="348"/>
      <c r="OPT81" s="348"/>
      <c r="OPU81" s="348"/>
      <c r="OPV81" s="348"/>
      <c r="OPW81" s="348"/>
      <c r="OPX81" s="348"/>
      <c r="OPY81" s="348"/>
      <c r="OPZ81" s="348"/>
      <c r="OQA81" s="348"/>
      <c r="OQB81" s="348"/>
      <c r="OQC81" s="348"/>
      <c r="OQD81" s="348"/>
      <c r="OQE81" s="348"/>
      <c r="OQF81" s="348"/>
      <c r="OQG81" s="348"/>
      <c r="OQH81" s="348"/>
      <c r="OQI81" s="348"/>
      <c r="OQJ81" s="348"/>
      <c r="OQK81" s="348"/>
      <c r="OQL81" s="348"/>
      <c r="OQM81" s="348"/>
      <c r="OQN81" s="348"/>
      <c r="OQO81" s="348"/>
      <c r="OQP81" s="348"/>
      <c r="OQQ81" s="348"/>
      <c r="OQR81" s="348"/>
      <c r="OQS81" s="348"/>
      <c r="OQT81" s="348"/>
      <c r="OQU81" s="348"/>
      <c r="OQV81" s="348"/>
      <c r="OQW81" s="348"/>
      <c r="OQX81" s="348"/>
      <c r="OQY81" s="348"/>
      <c r="OQZ81" s="348"/>
      <c r="ORA81" s="348"/>
      <c r="ORB81" s="348"/>
      <c r="ORC81" s="348"/>
      <c r="ORD81" s="348"/>
      <c r="ORE81" s="348"/>
      <c r="ORF81" s="348"/>
      <c r="ORG81" s="348"/>
      <c r="ORH81" s="348"/>
      <c r="ORI81" s="348"/>
      <c r="ORJ81" s="348"/>
      <c r="ORK81" s="348"/>
      <c r="ORL81" s="348"/>
      <c r="ORM81" s="348"/>
      <c r="ORN81" s="348"/>
      <c r="ORO81" s="348"/>
      <c r="ORP81" s="348"/>
      <c r="ORQ81" s="348"/>
      <c r="ORR81" s="348"/>
      <c r="ORS81" s="348"/>
      <c r="ORT81" s="348"/>
      <c r="ORU81" s="348"/>
      <c r="ORV81" s="348"/>
      <c r="ORW81" s="348"/>
      <c r="ORX81" s="348"/>
      <c r="ORY81" s="348"/>
      <c r="ORZ81" s="348"/>
      <c r="OSA81" s="348"/>
      <c r="OSB81" s="348"/>
      <c r="OSC81" s="348"/>
      <c r="OSD81" s="348"/>
      <c r="OSE81" s="348"/>
      <c r="OSF81" s="348"/>
      <c r="OSG81" s="348"/>
      <c r="OSH81" s="348"/>
      <c r="OSI81" s="348"/>
      <c r="OSJ81" s="348"/>
      <c r="OSK81" s="348"/>
      <c r="OSL81" s="348"/>
      <c r="OSM81" s="348"/>
      <c r="OSN81" s="348"/>
      <c r="OSO81" s="348"/>
      <c r="OSP81" s="348"/>
      <c r="OSQ81" s="348"/>
      <c r="OSR81" s="348"/>
      <c r="OSS81" s="348"/>
      <c r="OST81" s="348"/>
      <c r="OSU81" s="348"/>
      <c r="OSV81" s="348"/>
      <c r="OSW81" s="348"/>
      <c r="OSX81" s="348"/>
      <c r="OSY81" s="348"/>
      <c r="OSZ81" s="348"/>
      <c r="OTA81" s="348"/>
      <c r="OTB81" s="348"/>
      <c r="OTC81" s="348"/>
      <c r="OTD81" s="348"/>
      <c r="OTE81" s="348"/>
      <c r="OTF81" s="348"/>
      <c r="OTG81" s="348"/>
      <c r="OTH81" s="348"/>
      <c r="OTI81" s="348"/>
      <c r="OTJ81" s="348"/>
      <c r="OTK81" s="348"/>
      <c r="OTL81" s="348"/>
      <c r="OTM81" s="348"/>
      <c r="OTN81" s="348"/>
      <c r="OTO81" s="348"/>
      <c r="OTP81" s="348"/>
      <c r="OTQ81" s="348"/>
      <c r="OTR81" s="348"/>
      <c r="OTS81" s="348"/>
      <c r="OTT81" s="348"/>
      <c r="OTU81" s="348"/>
      <c r="OTV81" s="348"/>
      <c r="OTW81" s="348"/>
      <c r="OTX81" s="348"/>
      <c r="OTY81" s="348"/>
      <c r="OTZ81" s="348"/>
      <c r="OUA81" s="348"/>
      <c r="OUB81" s="348"/>
      <c r="OUC81" s="348"/>
      <c r="OUD81" s="348"/>
      <c r="OUE81" s="348"/>
      <c r="OUF81" s="348"/>
      <c r="OUG81" s="348"/>
      <c r="OUH81" s="348"/>
      <c r="OUI81" s="348"/>
      <c r="OUJ81" s="348"/>
      <c r="OUK81" s="348"/>
      <c r="OUL81" s="348"/>
      <c r="OUM81" s="348"/>
      <c r="OUN81" s="348"/>
      <c r="OUO81" s="348"/>
      <c r="OUP81" s="348"/>
      <c r="OUQ81" s="348"/>
      <c r="OUR81" s="348"/>
      <c r="OUS81" s="348"/>
      <c r="OUT81" s="348"/>
      <c r="OUU81" s="348"/>
      <c r="OUV81" s="348"/>
      <c r="OUW81" s="348"/>
      <c r="OUX81" s="348"/>
      <c r="OUY81" s="348"/>
      <c r="OUZ81" s="348"/>
      <c r="OVA81" s="348"/>
      <c r="OVB81" s="348"/>
      <c r="OVC81" s="348"/>
      <c r="OVD81" s="348"/>
      <c r="OVE81" s="348"/>
      <c r="OVF81" s="348"/>
      <c r="OVG81" s="348"/>
      <c r="OVH81" s="348"/>
      <c r="OVI81" s="348"/>
      <c r="OVJ81" s="348"/>
      <c r="OVK81" s="348"/>
      <c r="OVL81" s="348"/>
      <c r="OVM81" s="348"/>
      <c r="OVN81" s="348"/>
      <c r="OVO81" s="348"/>
      <c r="OVP81" s="348"/>
      <c r="OVQ81" s="348"/>
      <c r="OVR81" s="348"/>
      <c r="OVS81" s="348"/>
      <c r="OVT81" s="348"/>
      <c r="OVU81" s="348"/>
      <c r="OVV81" s="348"/>
      <c r="OVW81" s="348"/>
      <c r="OVX81" s="348"/>
      <c r="OVY81" s="348"/>
      <c r="OVZ81" s="348"/>
      <c r="OWA81" s="348"/>
      <c r="OWB81" s="348"/>
      <c r="OWC81" s="348"/>
      <c r="OWD81" s="348"/>
      <c r="OWE81" s="348"/>
      <c r="OWF81" s="348"/>
      <c r="OWG81" s="348"/>
      <c r="OWH81" s="348"/>
      <c r="OWI81" s="348"/>
      <c r="OWJ81" s="348"/>
      <c r="OWK81" s="348"/>
      <c r="OWL81" s="348"/>
      <c r="OWM81" s="348"/>
      <c r="OWN81" s="348"/>
      <c r="OWO81" s="348"/>
      <c r="OWP81" s="348"/>
      <c r="OWQ81" s="348"/>
      <c r="OWR81" s="348"/>
      <c r="OWS81" s="348"/>
      <c r="OWT81" s="348"/>
      <c r="OWU81" s="348"/>
      <c r="OWV81" s="348"/>
      <c r="OWW81" s="348"/>
      <c r="OWX81" s="348"/>
      <c r="OWY81" s="348"/>
      <c r="OWZ81" s="348"/>
      <c r="OXA81" s="348"/>
      <c r="OXB81" s="348"/>
      <c r="OXC81" s="348"/>
      <c r="OXD81" s="348"/>
      <c r="OXE81" s="348"/>
      <c r="OXF81" s="348"/>
      <c r="OXG81" s="348"/>
      <c r="OXH81" s="348"/>
      <c r="OXI81" s="348"/>
      <c r="OXJ81" s="348"/>
      <c r="OXK81" s="348"/>
      <c r="OXL81" s="348"/>
      <c r="OXM81" s="348"/>
      <c r="OXN81" s="348"/>
      <c r="OXO81" s="348"/>
      <c r="OXP81" s="348"/>
      <c r="OXQ81" s="348"/>
      <c r="OXR81" s="348"/>
      <c r="OXS81" s="348"/>
      <c r="OXT81" s="348"/>
      <c r="OXU81" s="348"/>
      <c r="OXV81" s="348"/>
      <c r="OXW81" s="348"/>
      <c r="OXX81" s="348"/>
      <c r="OXY81" s="348"/>
      <c r="OXZ81" s="348"/>
      <c r="OYA81" s="348"/>
      <c r="OYB81" s="348"/>
      <c r="OYC81" s="348"/>
      <c r="OYD81" s="348"/>
      <c r="OYE81" s="348"/>
      <c r="OYF81" s="348"/>
      <c r="OYG81" s="348"/>
      <c r="OYH81" s="348"/>
      <c r="OYI81" s="348"/>
      <c r="OYJ81" s="348"/>
      <c r="OYK81" s="348"/>
      <c r="OYL81" s="348"/>
      <c r="OYM81" s="348"/>
      <c r="OYN81" s="348"/>
      <c r="OYO81" s="348"/>
      <c r="OYP81" s="348"/>
      <c r="OYQ81" s="348"/>
      <c r="OYR81" s="348"/>
      <c r="OYS81" s="348"/>
      <c r="OYT81" s="348"/>
      <c r="OYU81" s="348"/>
      <c r="OYV81" s="348"/>
      <c r="OYW81" s="348"/>
      <c r="OYX81" s="348"/>
      <c r="OYY81" s="348"/>
      <c r="OYZ81" s="348"/>
      <c r="OZA81" s="348"/>
      <c r="OZB81" s="348"/>
      <c r="OZC81" s="348"/>
      <c r="OZD81" s="348"/>
      <c r="OZE81" s="348"/>
      <c r="OZF81" s="348"/>
      <c r="OZG81" s="348"/>
      <c r="OZH81" s="348"/>
      <c r="OZI81" s="348"/>
      <c r="OZJ81" s="348"/>
      <c r="OZK81" s="348"/>
      <c r="OZL81" s="348"/>
      <c r="OZM81" s="348"/>
      <c r="OZN81" s="348"/>
      <c r="OZO81" s="348"/>
      <c r="OZP81" s="348"/>
      <c r="OZQ81" s="348"/>
      <c r="OZR81" s="348"/>
      <c r="OZS81" s="348"/>
      <c r="OZT81" s="348"/>
      <c r="OZU81" s="348"/>
      <c r="OZV81" s="348"/>
      <c r="OZW81" s="348"/>
      <c r="OZX81" s="348"/>
      <c r="OZY81" s="348"/>
      <c r="OZZ81" s="348"/>
      <c r="PAA81" s="348"/>
      <c r="PAB81" s="348"/>
      <c r="PAC81" s="348"/>
      <c r="PAD81" s="348"/>
      <c r="PAE81" s="348"/>
      <c r="PAF81" s="348"/>
      <c r="PAG81" s="348"/>
      <c r="PAH81" s="348"/>
      <c r="PAI81" s="348"/>
      <c r="PAJ81" s="348"/>
      <c r="PAK81" s="348"/>
      <c r="PAL81" s="348"/>
      <c r="PAM81" s="348"/>
      <c r="PAN81" s="348"/>
      <c r="PAO81" s="348"/>
      <c r="PAP81" s="348"/>
      <c r="PAQ81" s="348"/>
      <c r="PAR81" s="348"/>
      <c r="PAS81" s="348"/>
      <c r="PAT81" s="348"/>
      <c r="PAU81" s="348"/>
      <c r="PAV81" s="348"/>
      <c r="PAW81" s="348"/>
      <c r="PAX81" s="348"/>
      <c r="PAY81" s="348"/>
      <c r="PAZ81" s="348"/>
      <c r="PBA81" s="348"/>
      <c r="PBB81" s="348"/>
      <c r="PBC81" s="348"/>
      <c r="PBD81" s="348"/>
      <c r="PBE81" s="348"/>
      <c r="PBF81" s="348"/>
      <c r="PBG81" s="348"/>
      <c r="PBH81" s="348"/>
      <c r="PBI81" s="348"/>
      <c r="PBJ81" s="348"/>
      <c r="PBK81" s="348"/>
      <c r="PBL81" s="348"/>
      <c r="PBM81" s="348"/>
      <c r="PBN81" s="348"/>
      <c r="PBO81" s="348"/>
      <c r="PBP81" s="348"/>
      <c r="PBQ81" s="348"/>
      <c r="PBR81" s="348"/>
      <c r="PBS81" s="348"/>
      <c r="PBT81" s="348"/>
      <c r="PBU81" s="348"/>
      <c r="PBV81" s="348"/>
      <c r="PBW81" s="348"/>
      <c r="PBX81" s="348"/>
      <c r="PBY81" s="348"/>
      <c r="PBZ81" s="348"/>
      <c r="PCA81" s="348"/>
      <c r="PCB81" s="348"/>
      <c r="PCC81" s="348"/>
      <c r="PCD81" s="348"/>
      <c r="PCE81" s="348"/>
      <c r="PCF81" s="348"/>
      <c r="PCG81" s="348"/>
      <c r="PCH81" s="348"/>
      <c r="PCI81" s="348"/>
      <c r="PCJ81" s="348"/>
      <c r="PCK81" s="348"/>
      <c r="PCL81" s="348"/>
      <c r="PCM81" s="348"/>
      <c r="PCN81" s="348"/>
      <c r="PCO81" s="348"/>
      <c r="PCP81" s="348"/>
      <c r="PCQ81" s="348"/>
      <c r="PCR81" s="348"/>
      <c r="PCS81" s="348"/>
      <c r="PCT81" s="348"/>
      <c r="PCU81" s="348"/>
      <c r="PCV81" s="348"/>
      <c r="PCW81" s="348"/>
      <c r="PCX81" s="348"/>
      <c r="PCY81" s="348"/>
      <c r="PCZ81" s="348"/>
      <c r="PDA81" s="348"/>
      <c r="PDB81" s="348"/>
      <c r="PDC81" s="348"/>
      <c r="PDD81" s="348"/>
      <c r="PDE81" s="348"/>
      <c r="PDF81" s="348"/>
      <c r="PDG81" s="348"/>
      <c r="PDH81" s="348"/>
      <c r="PDI81" s="348"/>
      <c r="PDJ81" s="348"/>
      <c r="PDK81" s="348"/>
      <c r="PDL81" s="348"/>
      <c r="PDM81" s="348"/>
      <c r="PDN81" s="348"/>
      <c r="PDO81" s="348"/>
      <c r="PDP81" s="348"/>
      <c r="PDQ81" s="348"/>
      <c r="PDR81" s="348"/>
      <c r="PDS81" s="348"/>
      <c r="PDT81" s="348"/>
      <c r="PDU81" s="348"/>
      <c r="PDV81" s="348"/>
      <c r="PDW81" s="348"/>
      <c r="PDX81" s="348"/>
      <c r="PDY81" s="348"/>
      <c r="PDZ81" s="348"/>
      <c r="PEA81" s="348"/>
      <c r="PEB81" s="348"/>
      <c r="PEC81" s="348"/>
      <c r="PED81" s="348"/>
      <c r="PEE81" s="348"/>
      <c r="PEF81" s="348"/>
      <c r="PEG81" s="348"/>
      <c r="PEH81" s="348"/>
      <c r="PEI81" s="348"/>
      <c r="PEJ81" s="348"/>
      <c r="PEK81" s="348"/>
      <c r="PEL81" s="348"/>
      <c r="PEM81" s="348"/>
      <c r="PEN81" s="348"/>
      <c r="PEO81" s="348"/>
      <c r="PEP81" s="348"/>
      <c r="PEQ81" s="348"/>
      <c r="PER81" s="348"/>
      <c r="PES81" s="348"/>
      <c r="PET81" s="348"/>
      <c r="PEU81" s="348"/>
      <c r="PEV81" s="348"/>
      <c r="PEW81" s="348"/>
      <c r="PEX81" s="348"/>
      <c r="PEY81" s="348"/>
      <c r="PEZ81" s="348"/>
      <c r="PFA81" s="348"/>
      <c r="PFB81" s="348"/>
      <c r="PFC81" s="348"/>
      <c r="PFD81" s="348"/>
      <c r="PFE81" s="348"/>
      <c r="PFF81" s="348"/>
      <c r="PFG81" s="348"/>
      <c r="PFH81" s="348"/>
      <c r="PFI81" s="348"/>
      <c r="PFJ81" s="348"/>
      <c r="PFK81" s="348"/>
      <c r="PFL81" s="348"/>
      <c r="PFM81" s="348"/>
      <c r="PFN81" s="348"/>
      <c r="PFO81" s="348"/>
      <c r="PFP81" s="348"/>
      <c r="PFQ81" s="348"/>
      <c r="PFR81" s="348"/>
      <c r="PFS81" s="348"/>
      <c r="PFT81" s="348"/>
      <c r="PFU81" s="348"/>
      <c r="PFV81" s="348"/>
      <c r="PFW81" s="348"/>
      <c r="PFX81" s="348"/>
      <c r="PFY81" s="348"/>
      <c r="PFZ81" s="348"/>
      <c r="PGA81" s="348"/>
      <c r="PGB81" s="348"/>
      <c r="PGC81" s="348"/>
      <c r="PGD81" s="348"/>
      <c r="PGE81" s="348"/>
      <c r="PGF81" s="348"/>
      <c r="PGG81" s="348"/>
      <c r="PGH81" s="348"/>
      <c r="PGI81" s="348"/>
      <c r="PGJ81" s="348"/>
      <c r="PGK81" s="348"/>
      <c r="PGL81" s="348"/>
      <c r="PGM81" s="348"/>
      <c r="PGN81" s="348"/>
      <c r="PGO81" s="348"/>
      <c r="PGP81" s="348"/>
      <c r="PGQ81" s="348"/>
      <c r="PGR81" s="348"/>
      <c r="PGS81" s="348"/>
      <c r="PGT81" s="348"/>
      <c r="PGU81" s="348"/>
      <c r="PGV81" s="348"/>
      <c r="PGW81" s="348"/>
      <c r="PGX81" s="348"/>
      <c r="PGY81" s="348"/>
      <c r="PGZ81" s="348"/>
      <c r="PHA81" s="348"/>
      <c r="PHB81" s="348"/>
      <c r="PHC81" s="348"/>
      <c r="PHD81" s="348"/>
      <c r="PHE81" s="348"/>
      <c r="PHF81" s="348"/>
      <c r="PHG81" s="348"/>
      <c r="PHH81" s="348"/>
      <c r="PHI81" s="348"/>
      <c r="PHJ81" s="348"/>
      <c r="PHK81" s="348"/>
      <c r="PHL81" s="348"/>
      <c r="PHM81" s="348"/>
      <c r="PHN81" s="348"/>
      <c r="PHO81" s="348"/>
      <c r="PHP81" s="348"/>
      <c r="PHQ81" s="348"/>
      <c r="PHR81" s="348"/>
      <c r="PHS81" s="348"/>
      <c r="PHT81" s="348"/>
      <c r="PHU81" s="348"/>
      <c r="PHV81" s="348"/>
      <c r="PHW81" s="348"/>
      <c r="PHX81" s="348"/>
      <c r="PHY81" s="348"/>
      <c r="PHZ81" s="348"/>
      <c r="PIA81" s="348"/>
      <c r="PIB81" s="348"/>
      <c r="PIC81" s="348"/>
      <c r="PID81" s="348"/>
      <c r="PIE81" s="348"/>
      <c r="PIF81" s="348"/>
      <c r="PIG81" s="348"/>
      <c r="PIH81" s="348"/>
      <c r="PII81" s="348"/>
      <c r="PIJ81" s="348"/>
      <c r="PIK81" s="348"/>
      <c r="PIL81" s="348"/>
      <c r="PIM81" s="348"/>
      <c r="PIN81" s="348"/>
      <c r="PIO81" s="348"/>
      <c r="PIP81" s="348"/>
      <c r="PIQ81" s="348"/>
      <c r="PIR81" s="348"/>
      <c r="PIS81" s="348"/>
      <c r="PIT81" s="348"/>
      <c r="PIU81" s="348"/>
      <c r="PIV81" s="348"/>
      <c r="PIW81" s="348"/>
      <c r="PIX81" s="348"/>
      <c r="PIY81" s="348"/>
      <c r="PIZ81" s="348"/>
      <c r="PJA81" s="348"/>
      <c r="PJB81" s="348"/>
      <c r="PJC81" s="348"/>
      <c r="PJD81" s="348"/>
      <c r="PJE81" s="348"/>
      <c r="PJF81" s="348"/>
      <c r="PJG81" s="348"/>
      <c r="PJH81" s="348"/>
      <c r="PJI81" s="348"/>
      <c r="PJJ81" s="348"/>
      <c r="PJK81" s="348"/>
      <c r="PJL81" s="348"/>
      <c r="PJM81" s="348"/>
      <c r="PJN81" s="348"/>
      <c r="PJO81" s="348"/>
      <c r="PJP81" s="348"/>
      <c r="PJQ81" s="348"/>
      <c r="PJR81" s="348"/>
      <c r="PJS81" s="348"/>
      <c r="PJT81" s="348"/>
      <c r="PJU81" s="348"/>
      <c r="PJV81" s="348"/>
      <c r="PJW81" s="348"/>
      <c r="PJX81" s="348"/>
      <c r="PJY81" s="348"/>
      <c r="PJZ81" s="348"/>
      <c r="PKA81" s="348"/>
      <c r="PKB81" s="348"/>
      <c r="PKC81" s="348"/>
      <c r="PKD81" s="348"/>
      <c r="PKE81" s="348"/>
      <c r="PKF81" s="348"/>
      <c r="PKG81" s="348"/>
      <c r="PKH81" s="348"/>
      <c r="PKI81" s="348"/>
      <c r="PKJ81" s="348"/>
      <c r="PKK81" s="348"/>
      <c r="PKL81" s="348"/>
      <c r="PKM81" s="348"/>
      <c r="PKN81" s="348"/>
      <c r="PKO81" s="348"/>
      <c r="PKP81" s="348"/>
      <c r="PKQ81" s="348"/>
      <c r="PKR81" s="348"/>
      <c r="PKS81" s="348"/>
      <c r="PKT81" s="348"/>
      <c r="PKU81" s="348"/>
      <c r="PKV81" s="348"/>
      <c r="PKW81" s="348"/>
      <c r="PKX81" s="348"/>
      <c r="PKY81" s="348"/>
      <c r="PKZ81" s="348"/>
      <c r="PLA81" s="348"/>
      <c r="PLB81" s="348"/>
      <c r="PLC81" s="348"/>
      <c r="PLD81" s="348"/>
      <c r="PLE81" s="348"/>
      <c r="PLF81" s="348"/>
      <c r="PLG81" s="348"/>
      <c r="PLH81" s="348"/>
      <c r="PLI81" s="348"/>
      <c r="PLJ81" s="348"/>
      <c r="PLK81" s="348"/>
      <c r="PLL81" s="348"/>
      <c r="PLM81" s="348"/>
      <c r="PLN81" s="348"/>
      <c r="PLO81" s="348"/>
      <c r="PLP81" s="348"/>
      <c r="PLQ81" s="348"/>
      <c r="PLR81" s="348"/>
      <c r="PLS81" s="348"/>
      <c r="PLT81" s="348"/>
      <c r="PLU81" s="348"/>
      <c r="PLV81" s="348"/>
      <c r="PLW81" s="348"/>
      <c r="PLX81" s="348"/>
      <c r="PLY81" s="348"/>
      <c r="PLZ81" s="348"/>
      <c r="PMA81" s="348"/>
      <c r="PMB81" s="348"/>
      <c r="PMC81" s="348"/>
      <c r="PMD81" s="348"/>
      <c r="PME81" s="348"/>
      <c r="PMF81" s="348"/>
      <c r="PMG81" s="348"/>
      <c r="PMH81" s="348"/>
      <c r="PMI81" s="348"/>
      <c r="PMJ81" s="348"/>
      <c r="PMK81" s="348"/>
      <c r="PML81" s="348"/>
      <c r="PMM81" s="348"/>
      <c r="PMN81" s="348"/>
      <c r="PMO81" s="348"/>
      <c r="PMP81" s="348"/>
      <c r="PMQ81" s="348"/>
      <c r="PMR81" s="348"/>
      <c r="PMS81" s="348"/>
      <c r="PMT81" s="348"/>
      <c r="PMU81" s="348"/>
      <c r="PMV81" s="348"/>
      <c r="PMW81" s="348"/>
      <c r="PMX81" s="348"/>
      <c r="PMY81" s="348"/>
      <c r="PMZ81" s="348"/>
      <c r="PNA81" s="348"/>
      <c r="PNB81" s="348"/>
      <c r="PNC81" s="348"/>
      <c r="PND81" s="348"/>
      <c r="PNE81" s="348"/>
      <c r="PNF81" s="348"/>
      <c r="PNG81" s="348"/>
      <c r="PNH81" s="348"/>
      <c r="PNI81" s="348"/>
      <c r="PNJ81" s="348"/>
      <c r="PNK81" s="348"/>
      <c r="PNL81" s="348"/>
      <c r="PNM81" s="348"/>
      <c r="PNN81" s="348"/>
      <c r="PNO81" s="348"/>
      <c r="PNP81" s="348"/>
      <c r="PNQ81" s="348"/>
      <c r="PNR81" s="348"/>
      <c r="PNS81" s="348"/>
      <c r="PNT81" s="348"/>
      <c r="PNU81" s="348"/>
      <c r="PNV81" s="348"/>
      <c r="PNW81" s="348"/>
      <c r="PNX81" s="348"/>
      <c r="PNY81" s="348"/>
      <c r="PNZ81" s="348"/>
      <c r="POA81" s="348"/>
      <c r="POB81" s="348"/>
      <c r="POC81" s="348"/>
      <c r="POD81" s="348"/>
      <c r="POE81" s="348"/>
      <c r="POF81" s="348"/>
      <c r="POG81" s="348"/>
      <c r="POH81" s="348"/>
      <c r="POI81" s="348"/>
      <c r="POJ81" s="348"/>
      <c r="POK81" s="348"/>
      <c r="POL81" s="348"/>
      <c r="POM81" s="348"/>
      <c r="PON81" s="348"/>
      <c r="POO81" s="348"/>
      <c r="POP81" s="348"/>
      <c r="POQ81" s="348"/>
      <c r="POR81" s="348"/>
      <c r="POS81" s="348"/>
      <c r="POT81" s="348"/>
      <c r="POU81" s="348"/>
      <c r="POV81" s="348"/>
      <c r="POW81" s="348"/>
      <c r="POX81" s="348"/>
      <c r="POY81" s="348"/>
      <c r="POZ81" s="348"/>
      <c r="PPA81" s="348"/>
      <c r="PPB81" s="348"/>
      <c r="PPC81" s="348"/>
      <c r="PPD81" s="348"/>
      <c r="PPE81" s="348"/>
      <c r="PPF81" s="348"/>
      <c r="PPG81" s="348"/>
      <c r="PPH81" s="348"/>
      <c r="PPI81" s="348"/>
      <c r="PPJ81" s="348"/>
      <c r="PPK81" s="348"/>
      <c r="PPL81" s="348"/>
      <c r="PPM81" s="348"/>
      <c r="PPN81" s="348"/>
      <c r="PPO81" s="348"/>
      <c r="PPP81" s="348"/>
      <c r="PPQ81" s="348"/>
      <c r="PPR81" s="348"/>
      <c r="PPS81" s="348"/>
      <c r="PPT81" s="348"/>
      <c r="PPU81" s="348"/>
      <c r="PPV81" s="348"/>
      <c r="PPW81" s="348"/>
      <c r="PPX81" s="348"/>
      <c r="PPY81" s="348"/>
      <c r="PPZ81" s="348"/>
      <c r="PQA81" s="348"/>
      <c r="PQB81" s="348"/>
      <c r="PQC81" s="348"/>
      <c r="PQD81" s="348"/>
      <c r="PQE81" s="348"/>
      <c r="PQF81" s="348"/>
      <c r="PQG81" s="348"/>
      <c r="PQH81" s="348"/>
      <c r="PQI81" s="348"/>
      <c r="PQJ81" s="348"/>
      <c r="PQK81" s="348"/>
      <c r="PQL81" s="348"/>
      <c r="PQM81" s="348"/>
      <c r="PQN81" s="348"/>
      <c r="PQO81" s="348"/>
      <c r="PQP81" s="348"/>
      <c r="PQQ81" s="348"/>
      <c r="PQR81" s="348"/>
      <c r="PQS81" s="348"/>
      <c r="PQT81" s="348"/>
      <c r="PQU81" s="348"/>
      <c r="PQV81" s="348"/>
      <c r="PQW81" s="348"/>
      <c r="PQX81" s="348"/>
      <c r="PQY81" s="348"/>
      <c r="PQZ81" s="348"/>
      <c r="PRA81" s="348"/>
      <c r="PRB81" s="348"/>
      <c r="PRC81" s="348"/>
      <c r="PRD81" s="348"/>
      <c r="PRE81" s="348"/>
      <c r="PRF81" s="348"/>
      <c r="PRG81" s="348"/>
      <c r="PRH81" s="348"/>
      <c r="PRI81" s="348"/>
      <c r="PRJ81" s="348"/>
      <c r="PRK81" s="348"/>
      <c r="PRL81" s="348"/>
      <c r="PRM81" s="348"/>
      <c r="PRN81" s="348"/>
      <c r="PRO81" s="348"/>
      <c r="PRP81" s="348"/>
      <c r="PRQ81" s="348"/>
      <c r="PRR81" s="348"/>
      <c r="PRS81" s="348"/>
      <c r="PRT81" s="348"/>
      <c r="PRU81" s="348"/>
      <c r="PRV81" s="348"/>
      <c r="PRW81" s="348"/>
      <c r="PRX81" s="348"/>
      <c r="PRY81" s="348"/>
      <c r="PRZ81" s="348"/>
      <c r="PSA81" s="348"/>
      <c r="PSB81" s="348"/>
      <c r="PSC81" s="348"/>
      <c r="PSD81" s="348"/>
      <c r="PSE81" s="348"/>
      <c r="PSF81" s="348"/>
      <c r="PSG81" s="348"/>
      <c r="PSH81" s="348"/>
      <c r="PSI81" s="348"/>
      <c r="PSJ81" s="348"/>
      <c r="PSK81" s="348"/>
      <c r="PSL81" s="348"/>
      <c r="PSM81" s="348"/>
      <c r="PSN81" s="348"/>
      <c r="PSO81" s="348"/>
      <c r="PSP81" s="348"/>
      <c r="PSQ81" s="348"/>
      <c r="PSR81" s="348"/>
      <c r="PSS81" s="348"/>
      <c r="PST81" s="348"/>
      <c r="PSU81" s="348"/>
      <c r="PSV81" s="348"/>
      <c r="PSW81" s="348"/>
      <c r="PSX81" s="348"/>
      <c r="PSY81" s="348"/>
      <c r="PSZ81" s="348"/>
      <c r="PTA81" s="348"/>
      <c r="PTB81" s="348"/>
      <c r="PTC81" s="348"/>
      <c r="PTD81" s="348"/>
      <c r="PTE81" s="348"/>
      <c r="PTF81" s="348"/>
      <c r="PTG81" s="348"/>
      <c r="PTH81" s="348"/>
      <c r="PTI81" s="348"/>
      <c r="PTJ81" s="348"/>
      <c r="PTK81" s="348"/>
      <c r="PTL81" s="348"/>
      <c r="PTM81" s="348"/>
      <c r="PTN81" s="348"/>
      <c r="PTO81" s="348"/>
      <c r="PTP81" s="348"/>
      <c r="PTQ81" s="348"/>
      <c r="PTR81" s="348"/>
      <c r="PTS81" s="348"/>
      <c r="PTT81" s="348"/>
      <c r="PTU81" s="348"/>
      <c r="PTV81" s="348"/>
      <c r="PTW81" s="348"/>
      <c r="PTX81" s="348"/>
      <c r="PTY81" s="348"/>
      <c r="PTZ81" s="348"/>
      <c r="PUA81" s="348"/>
      <c r="PUB81" s="348"/>
      <c r="PUC81" s="348"/>
      <c r="PUD81" s="348"/>
      <c r="PUE81" s="348"/>
      <c r="PUF81" s="348"/>
      <c r="PUG81" s="348"/>
      <c r="PUH81" s="348"/>
      <c r="PUI81" s="348"/>
      <c r="PUJ81" s="348"/>
      <c r="PUK81" s="348"/>
      <c r="PUL81" s="348"/>
      <c r="PUM81" s="348"/>
      <c r="PUN81" s="348"/>
      <c r="PUO81" s="348"/>
      <c r="PUP81" s="348"/>
      <c r="PUQ81" s="348"/>
      <c r="PUR81" s="348"/>
      <c r="PUS81" s="348"/>
      <c r="PUT81" s="348"/>
      <c r="PUU81" s="348"/>
      <c r="PUV81" s="348"/>
      <c r="PUW81" s="348"/>
      <c r="PUX81" s="348"/>
      <c r="PUY81" s="348"/>
      <c r="PUZ81" s="348"/>
      <c r="PVA81" s="348"/>
      <c r="PVB81" s="348"/>
      <c r="PVC81" s="348"/>
      <c r="PVD81" s="348"/>
      <c r="PVE81" s="348"/>
      <c r="PVF81" s="348"/>
      <c r="PVG81" s="348"/>
      <c r="PVH81" s="348"/>
      <c r="PVI81" s="348"/>
      <c r="PVJ81" s="348"/>
      <c r="PVK81" s="348"/>
      <c r="PVL81" s="348"/>
      <c r="PVM81" s="348"/>
      <c r="PVN81" s="348"/>
      <c r="PVO81" s="348"/>
      <c r="PVP81" s="348"/>
      <c r="PVQ81" s="348"/>
      <c r="PVR81" s="348"/>
      <c r="PVS81" s="348"/>
      <c r="PVT81" s="348"/>
      <c r="PVU81" s="348"/>
      <c r="PVV81" s="348"/>
      <c r="PVW81" s="348"/>
      <c r="PVX81" s="348"/>
      <c r="PVY81" s="348"/>
      <c r="PVZ81" s="348"/>
      <c r="PWA81" s="348"/>
      <c r="PWB81" s="348"/>
      <c r="PWC81" s="348"/>
      <c r="PWD81" s="348"/>
      <c r="PWE81" s="348"/>
      <c r="PWF81" s="348"/>
      <c r="PWG81" s="348"/>
      <c r="PWH81" s="348"/>
      <c r="PWI81" s="348"/>
      <c r="PWJ81" s="348"/>
      <c r="PWK81" s="348"/>
      <c r="PWL81" s="348"/>
      <c r="PWM81" s="348"/>
      <c r="PWN81" s="348"/>
      <c r="PWO81" s="348"/>
      <c r="PWP81" s="348"/>
      <c r="PWQ81" s="348"/>
      <c r="PWR81" s="348"/>
      <c r="PWS81" s="348"/>
      <c r="PWT81" s="348"/>
      <c r="PWU81" s="348"/>
      <c r="PWV81" s="348"/>
      <c r="PWW81" s="348"/>
      <c r="PWX81" s="348"/>
      <c r="PWY81" s="348"/>
      <c r="PWZ81" s="348"/>
      <c r="PXA81" s="348"/>
      <c r="PXB81" s="348"/>
      <c r="PXC81" s="348"/>
      <c r="PXD81" s="348"/>
      <c r="PXE81" s="348"/>
      <c r="PXF81" s="348"/>
      <c r="PXG81" s="348"/>
      <c r="PXH81" s="348"/>
      <c r="PXI81" s="348"/>
      <c r="PXJ81" s="348"/>
      <c r="PXK81" s="348"/>
      <c r="PXL81" s="348"/>
      <c r="PXM81" s="348"/>
      <c r="PXN81" s="348"/>
      <c r="PXO81" s="348"/>
      <c r="PXP81" s="348"/>
      <c r="PXQ81" s="348"/>
      <c r="PXR81" s="348"/>
      <c r="PXS81" s="348"/>
      <c r="PXT81" s="348"/>
      <c r="PXU81" s="348"/>
      <c r="PXV81" s="348"/>
      <c r="PXW81" s="348"/>
      <c r="PXX81" s="348"/>
      <c r="PXY81" s="348"/>
      <c r="PXZ81" s="348"/>
      <c r="PYA81" s="348"/>
      <c r="PYB81" s="348"/>
      <c r="PYC81" s="348"/>
      <c r="PYD81" s="348"/>
      <c r="PYE81" s="348"/>
      <c r="PYF81" s="348"/>
      <c r="PYG81" s="348"/>
      <c r="PYH81" s="348"/>
      <c r="PYI81" s="348"/>
      <c r="PYJ81" s="348"/>
      <c r="PYK81" s="348"/>
      <c r="PYL81" s="348"/>
      <c r="PYM81" s="348"/>
      <c r="PYN81" s="348"/>
      <c r="PYO81" s="348"/>
      <c r="PYP81" s="348"/>
      <c r="PYQ81" s="348"/>
      <c r="PYR81" s="348"/>
      <c r="PYS81" s="348"/>
      <c r="PYT81" s="348"/>
      <c r="PYU81" s="348"/>
      <c r="PYV81" s="348"/>
      <c r="PYW81" s="348"/>
      <c r="PYX81" s="348"/>
      <c r="PYY81" s="348"/>
      <c r="PYZ81" s="348"/>
      <c r="PZA81" s="348"/>
      <c r="PZB81" s="348"/>
      <c r="PZC81" s="348"/>
      <c r="PZD81" s="348"/>
      <c r="PZE81" s="348"/>
      <c r="PZF81" s="348"/>
      <c r="PZG81" s="348"/>
      <c r="PZH81" s="348"/>
      <c r="PZI81" s="348"/>
      <c r="PZJ81" s="348"/>
      <c r="PZK81" s="348"/>
      <c r="PZL81" s="348"/>
      <c r="PZM81" s="348"/>
      <c r="PZN81" s="348"/>
      <c r="PZO81" s="348"/>
      <c r="PZP81" s="348"/>
      <c r="PZQ81" s="348"/>
      <c r="PZR81" s="348"/>
      <c r="PZS81" s="348"/>
      <c r="PZT81" s="348"/>
      <c r="PZU81" s="348"/>
      <c r="PZV81" s="348"/>
      <c r="PZW81" s="348"/>
      <c r="PZX81" s="348"/>
      <c r="PZY81" s="348"/>
      <c r="PZZ81" s="348"/>
      <c r="QAA81" s="348"/>
      <c r="QAB81" s="348"/>
      <c r="QAC81" s="348"/>
      <c r="QAD81" s="348"/>
      <c r="QAE81" s="348"/>
      <c r="QAF81" s="348"/>
      <c r="QAG81" s="348"/>
      <c r="QAH81" s="348"/>
      <c r="QAI81" s="348"/>
      <c r="QAJ81" s="348"/>
      <c r="QAK81" s="348"/>
      <c r="QAL81" s="348"/>
      <c r="QAM81" s="348"/>
      <c r="QAN81" s="348"/>
      <c r="QAO81" s="348"/>
      <c r="QAP81" s="348"/>
      <c r="QAQ81" s="348"/>
      <c r="QAR81" s="348"/>
      <c r="QAS81" s="348"/>
      <c r="QAT81" s="348"/>
      <c r="QAU81" s="348"/>
      <c r="QAV81" s="348"/>
      <c r="QAW81" s="348"/>
      <c r="QAX81" s="348"/>
      <c r="QAY81" s="348"/>
      <c r="QAZ81" s="348"/>
      <c r="QBA81" s="348"/>
      <c r="QBB81" s="348"/>
      <c r="QBC81" s="348"/>
      <c r="QBD81" s="348"/>
      <c r="QBE81" s="348"/>
      <c r="QBF81" s="348"/>
      <c r="QBG81" s="348"/>
      <c r="QBH81" s="348"/>
      <c r="QBI81" s="348"/>
      <c r="QBJ81" s="348"/>
      <c r="QBK81" s="348"/>
      <c r="QBL81" s="348"/>
      <c r="QBM81" s="348"/>
      <c r="QBN81" s="348"/>
      <c r="QBO81" s="348"/>
      <c r="QBP81" s="348"/>
      <c r="QBQ81" s="348"/>
      <c r="QBR81" s="348"/>
      <c r="QBS81" s="348"/>
      <c r="QBT81" s="348"/>
      <c r="QBU81" s="348"/>
      <c r="QBV81" s="348"/>
      <c r="QBW81" s="348"/>
      <c r="QBX81" s="348"/>
      <c r="QBY81" s="348"/>
      <c r="QBZ81" s="348"/>
      <c r="QCA81" s="348"/>
      <c r="QCB81" s="348"/>
      <c r="QCC81" s="348"/>
      <c r="QCD81" s="348"/>
      <c r="QCE81" s="348"/>
      <c r="QCF81" s="348"/>
      <c r="QCG81" s="348"/>
      <c r="QCH81" s="348"/>
      <c r="QCI81" s="348"/>
      <c r="QCJ81" s="348"/>
      <c r="QCK81" s="348"/>
      <c r="QCL81" s="348"/>
      <c r="QCM81" s="348"/>
      <c r="QCN81" s="348"/>
      <c r="QCO81" s="348"/>
      <c r="QCP81" s="348"/>
      <c r="QCQ81" s="348"/>
      <c r="QCR81" s="348"/>
      <c r="QCS81" s="348"/>
      <c r="QCT81" s="348"/>
      <c r="QCU81" s="348"/>
      <c r="QCV81" s="348"/>
      <c r="QCW81" s="348"/>
      <c r="QCX81" s="348"/>
      <c r="QCY81" s="348"/>
      <c r="QCZ81" s="348"/>
      <c r="QDA81" s="348"/>
      <c r="QDB81" s="348"/>
      <c r="QDC81" s="348"/>
      <c r="QDD81" s="348"/>
      <c r="QDE81" s="348"/>
      <c r="QDF81" s="348"/>
      <c r="QDG81" s="348"/>
      <c r="QDH81" s="348"/>
      <c r="QDI81" s="348"/>
      <c r="QDJ81" s="348"/>
      <c r="QDK81" s="348"/>
      <c r="QDL81" s="348"/>
      <c r="QDM81" s="348"/>
      <c r="QDN81" s="348"/>
      <c r="QDO81" s="348"/>
      <c r="QDP81" s="348"/>
      <c r="QDQ81" s="348"/>
      <c r="QDR81" s="348"/>
      <c r="QDS81" s="348"/>
      <c r="QDT81" s="348"/>
      <c r="QDU81" s="348"/>
      <c r="QDV81" s="348"/>
      <c r="QDW81" s="348"/>
      <c r="QDX81" s="348"/>
      <c r="QDY81" s="348"/>
      <c r="QDZ81" s="348"/>
      <c r="QEA81" s="348"/>
      <c r="QEB81" s="348"/>
      <c r="QEC81" s="348"/>
      <c r="QED81" s="348"/>
      <c r="QEE81" s="348"/>
      <c r="QEF81" s="348"/>
      <c r="QEG81" s="348"/>
      <c r="QEH81" s="348"/>
      <c r="QEI81" s="348"/>
      <c r="QEJ81" s="348"/>
      <c r="QEK81" s="348"/>
      <c r="QEL81" s="348"/>
      <c r="QEM81" s="348"/>
      <c r="QEN81" s="348"/>
      <c r="QEO81" s="348"/>
      <c r="QEP81" s="348"/>
      <c r="QEQ81" s="348"/>
      <c r="QER81" s="348"/>
      <c r="QES81" s="348"/>
      <c r="QET81" s="348"/>
      <c r="QEU81" s="348"/>
      <c r="QEV81" s="348"/>
      <c r="QEW81" s="348"/>
      <c r="QEX81" s="348"/>
      <c r="QEY81" s="348"/>
      <c r="QEZ81" s="348"/>
      <c r="QFA81" s="348"/>
      <c r="QFB81" s="348"/>
      <c r="QFC81" s="348"/>
      <c r="QFD81" s="348"/>
      <c r="QFE81" s="348"/>
      <c r="QFF81" s="348"/>
      <c r="QFG81" s="348"/>
      <c r="QFH81" s="348"/>
      <c r="QFI81" s="348"/>
      <c r="QFJ81" s="348"/>
      <c r="QFK81" s="348"/>
      <c r="QFL81" s="348"/>
      <c r="QFM81" s="348"/>
      <c r="QFN81" s="348"/>
      <c r="QFO81" s="348"/>
      <c r="QFP81" s="348"/>
      <c r="QFQ81" s="348"/>
      <c r="QFR81" s="348"/>
      <c r="QFS81" s="348"/>
      <c r="QFT81" s="348"/>
      <c r="QFU81" s="348"/>
      <c r="QFV81" s="348"/>
      <c r="QFW81" s="348"/>
      <c r="QFX81" s="348"/>
      <c r="QFY81" s="348"/>
      <c r="QFZ81" s="348"/>
      <c r="QGA81" s="348"/>
      <c r="QGB81" s="348"/>
      <c r="QGC81" s="348"/>
      <c r="QGD81" s="348"/>
      <c r="QGE81" s="348"/>
      <c r="QGF81" s="348"/>
      <c r="QGG81" s="348"/>
      <c r="QGH81" s="348"/>
      <c r="QGI81" s="348"/>
      <c r="QGJ81" s="348"/>
      <c r="QGK81" s="348"/>
      <c r="QGL81" s="348"/>
      <c r="QGM81" s="348"/>
      <c r="QGN81" s="348"/>
      <c r="QGO81" s="348"/>
      <c r="QGP81" s="348"/>
      <c r="QGQ81" s="348"/>
      <c r="QGR81" s="348"/>
      <c r="QGS81" s="348"/>
      <c r="QGT81" s="348"/>
      <c r="QGU81" s="348"/>
      <c r="QGV81" s="348"/>
      <c r="QGW81" s="348"/>
      <c r="QGX81" s="348"/>
      <c r="QGY81" s="348"/>
      <c r="QGZ81" s="348"/>
      <c r="QHA81" s="348"/>
      <c r="QHB81" s="348"/>
      <c r="QHC81" s="348"/>
      <c r="QHD81" s="348"/>
      <c r="QHE81" s="348"/>
      <c r="QHF81" s="348"/>
      <c r="QHG81" s="348"/>
      <c r="QHH81" s="348"/>
      <c r="QHI81" s="348"/>
      <c r="QHJ81" s="348"/>
      <c r="QHK81" s="348"/>
      <c r="QHL81" s="348"/>
      <c r="QHM81" s="348"/>
      <c r="QHN81" s="348"/>
      <c r="QHO81" s="348"/>
      <c r="QHP81" s="348"/>
      <c r="QHQ81" s="348"/>
      <c r="QHR81" s="348"/>
      <c r="QHS81" s="348"/>
      <c r="QHT81" s="348"/>
      <c r="QHU81" s="348"/>
      <c r="QHV81" s="348"/>
      <c r="QHW81" s="348"/>
      <c r="QHX81" s="348"/>
      <c r="QHY81" s="348"/>
      <c r="QHZ81" s="348"/>
      <c r="QIA81" s="348"/>
      <c r="QIB81" s="348"/>
      <c r="QIC81" s="348"/>
      <c r="QID81" s="348"/>
      <c r="QIE81" s="348"/>
      <c r="QIF81" s="348"/>
      <c r="QIG81" s="348"/>
      <c r="QIH81" s="348"/>
      <c r="QII81" s="348"/>
      <c r="QIJ81" s="348"/>
      <c r="QIK81" s="348"/>
      <c r="QIL81" s="348"/>
      <c r="QIM81" s="348"/>
      <c r="QIN81" s="348"/>
      <c r="QIO81" s="348"/>
      <c r="QIP81" s="348"/>
      <c r="QIQ81" s="348"/>
      <c r="QIR81" s="348"/>
      <c r="QIS81" s="348"/>
      <c r="QIT81" s="348"/>
      <c r="QIU81" s="348"/>
      <c r="QIV81" s="348"/>
      <c r="QIW81" s="348"/>
      <c r="QIX81" s="348"/>
      <c r="QIY81" s="348"/>
      <c r="QIZ81" s="348"/>
      <c r="QJA81" s="348"/>
      <c r="QJB81" s="348"/>
      <c r="QJC81" s="348"/>
      <c r="QJD81" s="348"/>
      <c r="QJE81" s="348"/>
      <c r="QJF81" s="348"/>
      <c r="QJG81" s="348"/>
      <c r="QJH81" s="348"/>
      <c r="QJI81" s="348"/>
      <c r="QJJ81" s="348"/>
      <c r="QJK81" s="348"/>
      <c r="QJL81" s="348"/>
      <c r="QJM81" s="348"/>
      <c r="QJN81" s="348"/>
      <c r="QJO81" s="348"/>
      <c r="QJP81" s="348"/>
      <c r="QJQ81" s="348"/>
      <c r="QJR81" s="348"/>
      <c r="QJS81" s="348"/>
      <c r="QJT81" s="348"/>
      <c r="QJU81" s="348"/>
      <c r="QJV81" s="348"/>
      <c r="QJW81" s="348"/>
      <c r="QJX81" s="348"/>
      <c r="QJY81" s="348"/>
      <c r="QJZ81" s="348"/>
      <c r="QKA81" s="348"/>
      <c r="QKB81" s="348"/>
      <c r="QKC81" s="348"/>
      <c r="QKD81" s="348"/>
      <c r="QKE81" s="348"/>
      <c r="QKF81" s="348"/>
      <c r="QKG81" s="348"/>
      <c r="QKH81" s="348"/>
      <c r="QKI81" s="348"/>
      <c r="QKJ81" s="348"/>
      <c r="QKK81" s="348"/>
      <c r="QKL81" s="348"/>
      <c r="QKM81" s="348"/>
      <c r="QKN81" s="348"/>
      <c r="QKO81" s="348"/>
      <c r="QKP81" s="348"/>
      <c r="QKQ81" s="348"/>
      <c r="QKR81" s="348"/>
      <c r="QKS81" s="348"/>
      <c r="QKT81" s="348"/>
      <c r="QKU81" s="348"/>
      <c r="QKV81" s="348"/>
      <c r="QKW81" s="348"/>
      <c r="QKX81" s="348"/>
      <c r="QKY81" s="348"/>
      <c r="QKZ81" s="348"/>
      <c r="QLA81" s="348"/>
      <c r="QLB81" s="348"/>
      <c r="QLC81" s="348"/>
      <c r="QLD81" s="348"/>
      <c r="QLE81" s="348"/>
      <c r="QLF81" s="348"/>
      <c r="QLG81" s="348"/>
      <c r="QLH81" s="348"/>
      <c r="QLI81" s="348"/>
      <c r="QLJ81" s="348"/>
      <c r="QLK81" s="348"/>
      <c r="QLL81" s="348"/>
      <c r="QLM81" s="348"/>
      <c r="QLN81" s="348"/>
      <c r="QLO81" s="348"/>
      <c r="QLP81" s="348"/>
      <c r="QLQ81" s="348"/>
      <c r="QLR81" s="348"/>
      <c r="QLS81" s="348"/>
      <c r="QLT81" s="348"/>
      <c r="QLU81" s="348"/>
      <c r="QLV81" s="348"/>
      <c r="QLW81" s="348"/>
      <c r="QLX81" s="348"/>
      <c r="QLY81" s="348"/>
      <c r="QLZ81" s="348"/>
      <c r="QMA81" s="348"/>
      <c r="QMB81" s="348"/>
      <c r="QMC81" s="348"/>
      <c r="QMD81" s="348"/>
      <c r="QME81" s="348"/>
      <c r="QMF81" s="348"/>
      <c r="QMG81" s="348"/>
      <c r="QMH81" s="348"/>
      <c r="QMI81" s="348"/>
      <c r="QMJ81" s="348"/>
      <c r="QMK81" s="348"/>
      <c r="QML81" s="348"/>
      <c r="QMM81" s="348"/>
      <c r="QMN81" s="348"/>
      <c r="QMO81" s="348"/>
      <c r="QMP81" s="348"/>
      <c r="QMQ81" s="348"/>
      <c r="QMR81" s="348"/>
      <c r="QMS81" s="348"/>
      <c r="QMT81" s="348"/>
      <c r="QMU81" s="348"/>
      <c r="QMV81" s="348"/>
      <c r="QMW81" s="348"/>
      <c r="QMX81" s="348"/>
      <c r="QMY81" s="348"/>
      <c r="QMZ81" s="348"/>
      <c r="QNA81" s="348"/>
      <c r="QNB81" s="348"/>
      <c r="QNC81" s="348"/>
      <c r="QND81" s="348"/>
      <c r="QNE81" s="348"/>
      <c r="QNF81" s="348"/>
      <c r="QNG81" s="348"/>
      <c r="QNH81" s="348"/>
      <c r="QNI81" s="348"/>
      <c r="QNJ81" s="348"/>
      <c r="QNK81" s="348"/>
      <c r="QNL81" s="348"/>
      <c r="QNM81" s="348"/>
      <c r="QNN81" s="348"/>
      <c r="QNO81" s="348"/>
      <c r="QNP81" s="348"/>
      <c r="QNQ81" s="348"/>
      <c r="QNR81" s="348"/>
      <c r="QNS81" s="348"/>
      <c r="QNT81" s="348"/>
      <c r="QNU81" s="348"/>
      <c r="QNV81" s="348"/>
      <c r="QNW81" s="348"/>
      <c r="QNX81" s="348"/>
      <c r="QNY81" s="348"/>
      <c r="QNZ81" s="348"/>
      <c r="QOA81" s="348"/>
      <c r="QOB81" s="348"/>
      <c r="QOC81" s="348"/>
      <c r="QOD81" s="348"/>
      <c r="QOE81" s="348"/>
      <c r="QOF81" s="348"/>
      <c r="QOG81" s="348"/>
      <c r="QOH81" s="348"/>
      <c r="QOI81" s="348"/>
      <c r="QOJ81" s="348"/>
      <c r="QOK81" s="348"/>
      <c r="QOL81" s="348"/>
      <c r="QOM81" s="348"/>
      <c r="QON81" s="348"/>
      <c r="QOO81" s="348"/>
      <c r="QOP81" s="348"/>
      <c r="QOQ81" s="348"/>
      <c r="QOR81" s="348"/>
      <c r="QOS81" s="348"/>
      <c r="QOT81" s="348"/>
      <c r="QOU81" s="348"/>
      <c r="QOV81" s="348"/>
      <c r="QOW81" s="348"/>
      <c r="QOX81" s="348"/>
      <c r="QOY81" s="348"/>
      <c r="QOZ81" s="348"/>
      <c r="QPA81" s="348"/>
      <c r="QPB81" s="348"/>
      <c r="QPC81" s="348"/>
      <c r="QPD81" s="348"/>
      <c r="QPE81" s="348"/>
      <c r="QPF81" s="348"/>
      <c r="QPG81" s="348"/>
      <c r="QPH81" s="348"/>
      <c r="QPI81" s="348"/>
      <c r="QPJ81" s="348"/>
      <c r="QPK81" s="348"/>
      <c r="QPL81" s="348"/>
      <c r="QPM81" s="348"/>
      <c r="QPN81" s="348"/>
      <c r="QPO81" s="348"/>
      <c r="QPP81" s="348"/>
      <c r="QPQ81" s="348"/>
      <c r="QPR81" s="348"/>
      <c r="QPS81" s="348"/>
      <c r="QPT81" s="348"/>
      <c r="QPU81" s="348"/>
      <c r="QPV81" s="348"/>
      <c r="QPW81" s="348"/>
      <c r="QPX81" s="348"/>
      <c r="QPY81" s="348"/>
      <c r="QPZ81" s="348"/>
      <c r="QQA81" s="348"/>
      <c r="QQB81" s="348"/>
      <c r="QQC81" s="348"/>
      <c r="QQD81" s="348"/>
      <c r="QQE81" s="348"/>
      <c r="QQF81" s="348"/>
      <c r="QQG81" s="348"/>
      <c r="QQH81" s="348"/>
      <c r="QQI81" s="348"/>
      <c r="QQJ81" s="348"/>
      <c r="QQK81" s="348"/>
      <c r="QQL81" s="348"/>
      <c r="QQM81" s="348"/>
      <c r="QQN81" s="348"/>
      <c r="QQO81" s="348"/>
      <c r="QQP81" s="348"/>
      <c r="QQQ81" s="348"/>
      <c r="QQR81" s="348"/>
      <c r="QQS81" s="348"/>
      <c r="QQT81" s="348"/>
      <c r="QQU81" s="348"/>
      <c r="QQV81" s="348"/>
      <c r="QQW81" s="348"/>
      <c r="QQX81" s="348"/>
      <c r="QQY81" s="348"/>
      <c r="QQZ81" s="348"/>
      <c r="QRA81" s="348"/>
      <c r="QRB81" s="348"/>
      <c r="QRC81" s="348"/>
      <c r="QRD81" s="348"/>
      <c r="QRE81" s="348"/>
      <c r="QRF81" s="348"/>
      <c r="QRG81" s="348"/>
      <c r="QRH81" s="348"/>
      <c r="QRI81" s="348"/>
      <c r="QRJ81" s="348"/>
      <c r="QRK81" s="348"/>
      <c r="QRL81" s="348"/>
      <c r="QRM81" s="348"/>
      <c r="QRN81" s="348"/>
      <c r="QRO81" s="348"/>
      <c r="QRP81" s="348"/>
      <c r="QRQ81" s="348"/>
      <c r="QRR81" s="348"/>
      <c r="QRS81" s="348"/>
      <c r="QRT81" s="348"/>
      <c r="QRU81" s="348"/>
      <c r="QRV81" s="348"/>
      <c r="QRW81" s="348"/>
      <c r="QRX81" s="348"/>
      <c r="QRY81" s="348"/>
      <c r="QRZ81" s="348"/>
      <c r="QSA81" s="348"/>
      <c r="QSB81" s="348"/>
      <c r="QSC81" s="348"/>
      <c r="QSD81" s="348"/>
      <c r="QSE81" s="348"/>
      <c r="QSF81" s="348"/>
      <c r="QSG81" s="348"/>
      <c r="QSH81" s="348"/>
      <c r="QSI81" s="348"/>
      <c r="QSJ81" s="348"/>
      <c r="QSK81" s="348"/>
      <c r="QSL81" s="348"/>
      <c r="QSM81" s="348"/>
      <c r="QSN81" s="348"/>
      <c r="QSO81" s="348"/>
      <c r="QSP81" s="348"/>
      <c r="QSQ81" s="348"/>
      <c r="QSR81" s="348"/>
      <c r="QSS81" s="348"/>
      <c r="QST81" s="348"/>
      <c r="QSU81" s="348"/>
      <c r="QSV81" s="348"/>
      <c r="QSW81" s="348"/>
      <c r="QSX81" s="348"/>
      <c r="QSY81" s="348"/>
      <c r="QSZ81" s="348"/>
      <c r="QTA81" s="348"/>
      <c r="QTB81" s="348"/>
      <c r="QTC81" s="348"/>
      <c r="QTD81" s="348"/>
      <c r="QTE81" s="348"/>
      <c r="QTF81" s="348"/>
      <c r="QTG81" s="348"/>
      <c r="QTH81" s="348"/>
      <c r="QTI81" s="348"/>
      <c r="QTJ81" s="348"/>
      <c r="QTK81" s="348"/>
      <c r="QTL81" s="348"/>
      <c r="QTM81" s="348"/>
      <c r="QTN81" s="348"/>
      <c r="QTO81" s="348"/>
      <c r="QTP81" s="348"/>
      <c r="QTQ81" s="348"/>
      <c r="QTR81" s="348"/>
      <c r="QTS81" s="348"/>
      <c r="QTT81" s="348"/>
      <c r="QTU81" s="348"/>
      <c r="QTV81" s="348"/>
      <c r="QTW81" s="348"/>
      <c r="QTX81" s="348"/>
      <c r="QTY81" s="348"/>
      <c r="QTZ81" s="348"/>
      <c r="QUA81" s="348"/>
      <c r="QUB81" s="348"/>
      <c r="QUC81" s="348"/>
      <c r="QUD81" s="348"/>
      <c r="QUE81" s="348"/>
      <c r="QUF81" s="348"/>
      <c r="QUG81" s="348"/>
      <c r="QUH81" s="348"/>
      <c r="QUI81" s="348"/>
      <c r="QUJ81" s="348"/>
      <c r="QUK81" s="348"/>
      <c r="QUL81" s="348"/>
      <c r="QUM81" s="348"/>
      <c r="QUN81" s="348"/>
      <c r="QUO81" s="348"/>
      <c r="QUP81" s="348"/>
      <c r="QUQ81" s="348"/>
      <c r="QUR81" s="348"/>
      <c r="QUS81" s="348"/>
      <c r="QUT81" s="348"/>
      <c r="QUU81" s="348"/>
      <c r="QUV81" s="348"/>
      <c r="QUW81" s="348"/>
      <c r="QUX81" s="348"/>
      <c r="QUY81" s="348"/>
      <c r="QUZ81" s="348"/>
      <c r="QVA81" s="348"/>
      <c r="QVB81" s="348"/>
      <c r="QVC81" s="348"/>
      <c r="QVD81" s="348"/>
      <c r="QVE81" s="348"/>
      <c r="QVF81" s="348"/>
      <c r="QVG81" s="348"/>
      <c r="QVH81" s="348"/>
      <c r="QVI81" s="348"/>
      <c r="QVJ81" s="348"/>
      <c r="QVK81" s="348"/>
      <c r="QVL81" s="348"/>
      <c r="QVM81" s="348"/>
      <c r="QVN81" s="348"/>
      <c r="QVO81" s="348"/>
      <c r="QVP81" s="348"/>
      <c r="QVQ81" s="348"/>
      <c r="QVR81" s="348"/>
      <c r="QVS81" s="348"/>
      <c r="QVT81" s="348"/>
      <c r="QVU81" s="348"/>
      <c r="QVV81" s="348"/>
      <c r="QVW81" s="348"/>
      <c r="QVX81" s="348"/>
      <c r="QVY81" s="348"/>
      <c r="QVZ81" s="348"/>
      <c r="QWA81" s="348"/>
      <c r="QWB81" s="348"/>
      <c r="QWC81" s="348"/>
      <c r="QWD81" s="348"/>
      <c r="QWE81" s="348"/>
      <c r="QWF81" s="348"/>
      <c r="QWG81" s="348"/>
      <c r="QWH81" s="348"/>
      <c r="QWI81" s="348"/>
      <c r="QWJ81" s="348"/>
      <c r="QWK81" s="348"/>
      <c r="QWL81" s="348"/>
      <c r="QWM81" s="348"/>
      <c r="QWN81" s="348"/>
      <c r="QWO81" s="348"/>
      <c r="QWP81" s="348"/>
      <c r="QWQ81" s="348"/>
      <c r="QWR81" s="348"/>
      <c r="QWS81" s="348"/>
      <c r="QWT81" s="348"/>
      <c r="QWU81" s="348"/>
      <c r="QWV81" s="348"/>
      <c r="QWW81" s="348"/>
      <c r="QWX81" s="348"/>
      <c r="QWY81" s="348"/>
      <c r="QWZ81" s="348"/>
      <c r="QXA81" s="348"/>
      <c r="QXB81" s="348"/>
      <c r="QXC81" s="348"/>
      <c r="QXD81" s="348"/>
      <c r="QXE81" s="348"/>
      <c r="QXF81" s="348"/>
      <c r="QXG81" s="348"/>
      <c r="QXH81" s="348"/>
      <c r="QXI81" s="348"/>
      <c r="QXJ81" s="348"/>
      <c r="QXK81" s="348"/>
      <c r="QXL81" s="348"/>
      <c r="QXM81" s="348"/>
      <c r="QXN81" s="348"/>
      <c r="QXO81" s="348"/>
      <c r="QXP81" s="348"/>
      <c r="QXQ81" s="348"/>
      <c r="QXR81" s="348"/>
      <c r="QXS81" s="348"/>
      <c r="QXT81" s="348"/>
      <c r="QXU81" s="348"/>
      <c r="QXV81" s="348"/>
      <c r="QXW81" s="348"/>
      <c r="QXX81" s="348"/>
      <c r="QXY81" s="348"/>
      <c r="QXZ81" s="348"/>
      <c r="QYA81" s="348"/>
      <c r="QYB81" s="348"/>
      <c r="QYC81" s="348"/>
      <c r="QYD81" s="348"/>
      <c r="QYE81" s="348"/>
      <c r="QYF81" s="348"/>
      <c r="QYG81" s="348"/>
      <c r="QYH81" s="348"/>
      <c r="QYI81" s="348"/>
      <c r="QYJ81" s="348"/>
      <c r="QYK81" s="348"/>
      <c r="QYL81" s="348"/>
      <c r="QYM81" s="348"/>
      <c r="QYN81" s="348"/>
      <c r="QYO81" s="348"/>
      <c r="QYP81" s="348"/>
      <c r="QYQ81" s="348"/>
      <c r="QYR81" s="348"/>
      <c r="QYS81" s="348"/>
      <c r="QYT81" s="348"/>
      <c r="QYU81" s="348"/>
      <c r="QYV81" s="348"/>
      <c r="QYW81" s="348"/>
      <c r="QYX81" s="348"/>
      <c r="QYY81" s="348"/>
      <c r="QYZ81" s="348"/>
      <c r="QZA81" s="348"/>
      <c r="QZB81" s="348"/>
      <c r="QZC81" s="348"/>
      <c r="QZD81" s="348"/>
      <c r="QZE81" s="348"/>
      <c r="QZF81" s="348"/>
      <c r="QZG81" s="348"/>
      <c r="QZH81" s="348"/>
      <c r="QZI81" s="348"/>
      <c r="QZJ81" s="348"/>
      <c r="QZK81" s="348"/>
      <c r="QZL81" s="348"/>
      <c r="QZM81" s="348"/>
      <c r="QZN81" s="348"/>
      <c r="QZO81" s="348"/>
      <c r="QZP81" s="348"/>
      <c r="QZQ81" s="348"/>
      <c r="QZR81" s="348"/>
      <c r="QZS81" s="348"/>
      <c r="QZT81" s="348"/>
      <c r="QZU81" s="348"/>
      <c r="QZV81" s="348"/>
      <c r="QZW81" s="348"/>
      <c r="QZX81" s="348"/>
      <c r="QZY81" s="348"/>
      <c r="QZZ81" s="348"/>
      <c r="RAA81" s="348"/>
      <c r="RAB81" s="348"/>
      <c r="RAC81" s="348"/>
      <c r="RAD81" s="348"/>
      <c r="RAE81" s="348"/>
      <c r="RAF81" s="348"/>
      <c r="RAG81" s="348"/>
      <c r="RAH81" s="348"/>
      <c r="RAI81" s="348"/>
      <c r="RAJ81" s="348"/>
      <c r="RAK81" s="348"/>
      <c r="RAL81" s="348"/>
      <c r="RAM81" s="348"/>
      <c r="RAN81" s="348"/>
      <c r="RAO81" s="348"/>
      <c r="RAP81" s="348"/>
      <c r="RAQ81" s="348"/>
      <c r="RAR81" s="348"/>
      <c r="RAS81" s="348"/>
      <c r="RAT81" s="348"/>
      <c r="RAU81" s="348"/>
      <c r="RAV81" s="348"/>
      <c r="RAW81" s="348"/>
      <c r="RAX81" s="348"/>
      <c r="RAY81" s="348"/>
      <c r="RAZ81" s="348"/>
      <c r="RBA81" s="348"/>
      <c r="RBB81" s="348"/>
      <c r="RBC81" s="348"/>
      <c r="RBD81" s="348"/>
      <c r="RBE81" s="348"/>
      <c r="RBF81" s="348"/>
      <c r="RBG81" s="348"/>
      <c r="RBH81" s="348"/>
      <c r="RBI81" s="348"/>
      <c r="RBJ81" s="348"/>
      <c r="RBK81" s="348"/>
      <c r="RBL81" s="348"/>
      <c r="RBM81" s="348"/>
      <c r="RBN81" s="348"/>
      <c r="RBO81" s="348"/>
      <c r="RBP81" s="348"/>
      <c r="RBQ81" s="348"/>
      <c r="RBR81" s="348"/>
      <c r="RBS81" s="348"/>
      <c r="RBT81" s="348"/>
      <c r="RBU81" s="348"/>
      <c r="RBV81" s="348"/>
      <c r="RBW81" s="348"/>
      <c r="RBX81" s="348"/>
      <c r="RBY81" s="348"/>
      <c r="RBZ81" s="348"/>
      <c r="RCA81" s="348"/>
      <c r="RCB81" s="348"/>
      <c r="RCC81" s="348"/>
      <c r="RCD81" s="348"/>
      <c r="RCE81" s="348"/>
      <c r="RCF81" s="348"/>
      <c r="RCG81" s="348"/>
      <c r="RCH81" s="348"/>
      <c r="RCI81" s="348"/>
      <c r="RCJ81" s="348"/>
      <c r="RCK81" s="348"/>
      <c r="RCL81" s="348"/>
      <c r="RCM81" s="348"/>
      <c r="RCN81" s="348"/>
      <c r="RCO81" s="348"/>
      <c r="RCP81" s="348"/>
      <c r="RCQ81" s="348"/>
      <c r="RCR81" s="348"/>
      <c r="RCS81" s="348"/>
      <c r="RCT81" s="348"/>
      <c r="RCU81" s="348"/>
      <c r="RCV81" s="348"/>
      <c r="RCW81" s="348"/>
      <c r="RCX81" s="348"/>
      <c r="RCY81" s="348"/>
      <c r="RCZ81" s="348"/>
      <c r="RDA81" s="348"/>
      <c r="RDB81" s="348"/>
      <c r="RDC81" s="348"/>
      <c r="RDD81" s="348"/>
      <c r="RDE81" s="348"/>
      <c r="RDF81" s="348"/>
      <c r="RDG81" s="348"/>
      <c r="RDH81" s="348"/>
      <c r="RDI81" s="348"/>
      <c r="RDJ81" s="348"/>
      <c r="RDK81" s="348"/>
      <c r="RDL81" s="348"/>
      <c r="RDM81" s="348"/>
      <c r="RDN81" s="348"/>
      <c r="RDO81" s="348"/>
      <c r="RDP81" s="348"/>
      <c r="RDQ81" s="348"/>
      <c r="RDR81" s="348"/>
      <c r="RDS81" s="348"/>
      <c r="RDT81" s="348"/>
      <c r="RDU81" s="348"/>
      <c r="RDV81" s="348"/>
      <c r="RDW81" s="348"/>
      <c r="RDX81" s="348"/>
      <c r="RDY81" s="348"/>
      <c r="RDZ81" s="348"/>
      <c r="REA81" s="348"/>
      <c r="REB81" s="348"/>
      <c r="REC81" s="348"/>
      <c r="RED81" s="348"/>
      <c r="REE81" s="348"/>
      <c r="REF81" s="348"/>
      <c r="REG81" s="348"/>
      <c r="REH81" s="348"/>
      <c r="REI81" s="348"/>
      <c r="REJ81" s="348"/>
      <c r="REK81" s="348"/>
      <c r="REL81" s="348"/>
      <c r="REM81" s="348"/>
      <c r="REN81" s="348"/>
      <c r="REO81" s="348"/>
      <c r="REP81" s="348"/>
      <c r="REQ81" s="348"/>
      <c r="RER81" s="348"/>
      <c r="RES81" s="348"/>
      <c r="RET81" s="348"/>
      <c r="REU81" s="348"/>
      <c r="REV81" s="348"/>
      <c r="REW81" s="348"/>
      <c r="REX81" s="348"/>
      <c r="REY81" s="348"/>
      <c r="REZ81" s="348"/>
      <c r="RFA81" s="348"/>
      <c r="RFB81" s="348"/>
      <c r="RFC81" s="348"/>
      <c r="RFD81" s="348"/>
      <c r="RFE81" s="348"/>
      <c r="RFF81" s="348"/>
      <c r="RFG81" s="348"/>
      <c r="RFH81" s="348"/>
      <c r="RFI81" s="348"/>
      <c r="RFJ81" s="348"/>
      <c r="RFK81" s="348"/>
      <c r="RFL81" s="348"/>
      <c r="RFM81" s="348"/>
      <c r="RFN81" s="348"/>
      <c r="RFO81" s="348"/>
      <c r="RFP81" s="348"/>
      <c r="RFQ81" s="348"/>
      <c r="RFR81" s="348"/>
      <c r="RFS81" s="348"/>
      <c r="RFT81" s="348"/>
      <c r="RFU81" s="348"/>
      <c r="RFV81" s="348"/>
      <c r="RFW81" s="348"/>
      <c r="RFX81" s="348"/>
      <c r="RFY81" s="348"/>
      <c r="RFZ81" s="348"/>
      <c r="RGA81" s="348"/>
      <c r="RGB81" s="348"/>
      <c r="RGC81" s="348"/>
      <c r="RGD81" s="348"/>
      <c r="RGE81" s="348"/>
      <c r="RGF81" s="348"/>
      <c r="RGG81" s="348"/>
      <c r="RGH81" s="348"/>
      <c r="RGI81" s="348"/>
      <c r="RGJ81" s="348"/>
      <c r="RGK81" s="348"/>
      <c r="RGL81" s="348"/>
      <c r="RGM81" s="348"/>
      <c r="RGN81" s="348"/>
      <c r="RGO81" s="348"/>
      <c r="RGP81" s="348"/>
      <c r="RGQ81" s="348"/>
      <c r="RGR81" s="348"/>
      <c r="RGS81" s="348"/>
      <c r="RGT81" s="348"/>
      <c r="RGU81" s="348"/>
      <c r="RGV81" s="348"/>
      <c r="RGW81" s="348"/>
      <c r="RGX81" s="348"/>
      <c r="RGY81" s="348"/>
      <c r="RGZ81" s="348"/>
      <c r="RHA81" s="348"/>
      <c r="RHB81" s="348"/>
      <c r="RHC81" s="348"/>
      <c r="RHD81" s="348"/>
      <c r="RHE81" s="348"/>
      <c r="RHF81" s="348"/>
      <c r="RHG81" s="348"/>
      <c r="RHH81" s="348"/>
      <c r="RHI81" s="348"/>
      <c r="RHJ81" s="348"/>
      <c r="RHK81" s="348"/>
      <c r="RHL81" s="348"/>
      <c r="RHM81" s="348"/>
      <c r="RHN81" s="348"/>
      <c r="RHO81" s="348"/>
      <c r="RHP81" s="348"/>
      <c r="RHQ81" s="348"/>
      <c r="RHR81" s="348"/>
      <c r="RHS81" s="348"/>
      <c r="RHT81" s="348"/>
      <c r="RHU81" s="348"/>
      <c r="RHV81" s="348"/>
      <c r="RHW81" s="348"/>
      <c r="RHX81" s="348"/>
      <c r="RHY81" s="348"/>
      <c r="RHZ81" s="348"/>
      <c r="RIA81" s="348"/>
      <c r="RIB81" s="348"/>
      <c r="RIC81" s="348"/>
      <c r="RID81" s="348"/>
      <c r="RIE81" s="348"/>
      <c r="RIF81" s="348"/>
      <c r="RIG81" s="348"/>
      <c r="RIH81" s="348"/>
      <c r="RII81" s="348"/>
      <c r="RIJ81" s="348"/>
      <c r="RIK81" s="348"/>
      <c r="RIL81" s="348"/>
      <c r="RIM81" s="348"/>
      <c r="RIN81" s="348"/>
      <c r="RIO81" s="348"/>
      <c r="RIP81" s="348"/>
      <c r="RIQ81" s="348"/>
      <c r="RIR81" s="348"/>
      <c r="RIS81" s="348"/>
      <c r="RIT81" s="348"/>
      <c r="RIU81" s="348"/>
      <c r="RIV81" s="348"/>
      <c r="RIW81" s="348"/>
      <c r="RIX81" s="348"/>
      <c r="RIY81" s="348"/>
      <c r="RIZ81" s="348"/>
      <c r="RJA81" s="348"/>
      <c r="RJB81" s="348"/>
      <c r="RJC81" s="348"/>
      <c r="RJD81" s="348"/>
      <c r="RJE81" s="348"/>
      <c r="RJF81" s="348"/>
      <c r="RJG81" s="348"/>
      <c r="RJH81" s="348"/>
      <c r="RJI81" s="348"/>
      <c r="RJJ81" s="348"/>
      <c r="RJK81" s="348"/>
      <c r="RJL81" s="348"/>
      <c r="RJM81" s="348"/>
      <c r="RJN81" s="348"/>
      <c r="RJO81" s="348"/>
      <c r="RJP81" s="348"/>
      <c r="RJQ81" s="348"/>
      <c r="RJR81" s="348"/>
      <c r="RJS81" s="348"/>
      <c r="RJT81" s="348"/>
      <c r="RJU81" s="348"/>
      <c r="RJV81" s="348"/>
      <c r="RJW81" s="348"/>
      <c r="RJX81" s="348"/>
      <c r="RJY81" s="348"/>
      <c r="RJZ81" s="348"/>
      <c r="RKA81" s="348"/>
      <c r="RKB81" s="348"/>
      <c r="RKC81" s="348"/>
      <c r="RKD81" s="348"/>
      <c r="RKE81" s="348"/>
      <c r="RKF81" s="348"/>
      <c r="RKG81" s="348"/>
      <c r="RKH81" s="348"/>
      <c r="RKI81" s="348"/>
      <c r="RKJ81" s="348"/>
      <c r="RKK81" s="348"/>
      <c r="RKL81" s="348"/>
      <c r="RKM81" s="348"/>
      <c r="RKN81" s="348"/>
      <c r="RKO81" s="348"/>
      <c r="RKP81" s="348"/>
      <c r="RKQ81" s="348"/>
      <c r="RKR81" s="348"/>
      <c r="RKS81" s="348"/>
      <c r="RKT81" s="348"/>
      <c r="RKU81" s="348"/>
      <c r="RKV81" s="348"/>
      <c r="RKW81" s="348"/>
      <c r="RKX81" s="348"/>
      <c r="RKY81" s="348"/>
      <c r="RKZ81" s="348"/>
      <c r="RLA81" s="348"/>
      <c r="RLB81" s="348"/>
      <c r="RLC81" s="348"/>
      <c r="RLD81" s="348"/>
      <c r="RLE81" s="348"/>
      <c r="RLF81" s="348"/>
      <c r="RLG81" s="348"/>
      <c r="RLH81" s="348"/>
      <c r="RLI81" s="348"/>
      <c r="RLJ81" s="348"/>
      <c r="RLK81" s="348"/>
      <c r="RLL81" s="348"/>
      <c r="RLM81" s="348"/>
      <c r="RLN81" s="348"/>
      <c r="RLO81" s="348"/>
      <c r="RLP81" s="348"/>
      <c r="RLQ81" s="348"/>
      <c r="RLR81" s="348"/>
      <c r="RLS81" s="348"/>
      <c r="RLT81" s="348"/>
      <c r="RLU81" s="348"/>
      <c r="RLV81" s="348"/>
      <c r="RLW81" s="348"/>
      <c r="RLX81" s="348"/>
      <c r="RLY81" s="348"/>
      <c r="RLZ81" s="348"/>
      <c r="RMA81" s="348"/>
      <c r="RMB81" s="348"/>
      <c r="RMC81" s="348"/>
      <c r="RMD81" s="348"/>
      <c r="RME81" s="348"/>
      <c r="RMF81" s="348"/>
      <c r="RMG81" s="348"/>
      <c r="RMH81" s="348"/>
      <c r="RMI81" s="348"/>
      <c r="RMJ81" s="348"/>
      <c r="RMK81" s="348"/>
      <c r="RML81" s="348"/>
      <c r="RMM81" s="348"/>
      <c r="RMN81" s="348"/>
      <c r="RMO81" s="348"/>
      <c r="RMP81" s="348"/>
      <c r="RMQ81" s="348"/>
      <c r="RMR81" s="348"/>
      <c r="RMS81" s="348"/>
      <c r="RMT81" s="348"/>
      <c r="RMU81" s="348"/>
      <c r="RMV81" s="348"/>
      <c r="RMW81" s="348"/>
      <c r="RMX81" s="348"/>
      <c r="RMY81" s="348"/>
      <c r="RMZ81" s="348"/>
      <c r="RNA81" s="348"/>
      <c r="RNB81" s="348"/>
      <c r="RNC81" s="348"/>
      <c r="RND81" s="348"/>
      <c r="RNE81" s="348"/>
      <c r="RNF81" s="348"/>
      <c r="RNG81" s="348"/>
      <c r="RNH81" s="348"/>
      <c r="RNI81" s="348"/>
      <c r="RNJ81" s="348"/>
      <c r="RNK81" s="348"/>
      <c r="RNL81" s="348"/>
      <c r="RNM81" s="348"/>
      <c r="RNN81" s="348"/>
      <c r="RNO81" s="348"/>
      <c r="RNP81" s="348"/>
      <c r="RNQ81" s="348"/>
      <c r="RNR81" s="348"/>
      <c r="RNS81" s="348"/>
      <c r="RNT81" s="348"/>
      <c r="RNU81" s="348"/>
      <c r="RNV81" s="348"/>
      <c r="RNW81" s="348"/>
      <c r="RNX81" s="348"/>
      <c r="RNY81" s="348"/>
      <c r="RNZ81" s="348"/>
      <c r="ROA81" s="348"/>
      <c r="ROB81" s="348"/>
      <c r="ROC81" s="348"/>
      <c r="ROD81" s="348"/>
      <c r="ROE81" s="348"/>
      <c r="ROF81" s="348"/>
      <c r="ROG81" s="348"/>
      <c r="ROH81" s="348"/>
      <c r="ROI81" s="348"/>
      <c r="ROJ81" s="348"/>
      <c r="ROK81" s="348"/>
      <c r="ROL81" s="348"/>
      <c r="ROM81" s="348"/>
      <c r="RON81" s="348"/>
      <c r="ROO81" s="348"/>
      <c r="ROP81" s="348"/>
      <c r="ROQ81" s="348"/>
      <c r="ROR81" s="348"/>
      <c r="ROS81" s="348"/>
      <c r="ROT81" s="348"/>
      <c r="ROU81" s="348"/>
      <c r="ROV81" s="348"/>
      <c r="ROW81" s="348"/>
      <c r="ROX81" s="348"/>
      <c r="ROY81" s="348"/>
      <c r="ROZ81" s="348"/>
      <c r="RPA81" s="348"/>
      <c r="RPB81" s="348"/>
      <c r="RPC81" s="348"/>
      <c r="RPD81" s="348"/>
      <c r="RPE81" s="348"/>
      <c r="RPF81" s="348"/>
      <c r="RPG81" s="348"/>
      <c r="RPH81" s="348"/>
      <c r="RPI81" s="348"/>
      <c r="RPJ81" s="348"/>
      <c r="RPK81" s="348"/>
      <c r="RPL81" s="348"/>
      <c r="RPM81" s="348"/>
      <c r="RPN81" s="348"/>
      <c r="RPO81" s="348"/>
      <c r="RPP81" s="348"/>
      <c r="RPQ81" s="348"/>
      <c r="RPR81" s="348"/>
      <c r="RPS81" s="348"/>
      <c r="RPT81" s="348"/>
      <c r="RPU81" s="348"/>
      <c r="RPV81" s="348"/>
      <c r="RPW81" s="348"/>
      <c r="RPX81" s="348"/>
      <c r="RPY81" s="348"/>
      <c r="RPZ81" s="348"/>
      <c r="RQA81" s="348"/>
      <c r="RQB81" s="348"/>
      <c r="RQC81" s="348"/>
      <c r="RQD81" s="348"/>
      <c r="RQE81" s="348"/>
      <c r="RQF81" s="348"/>
      <c r="RQG81" s="348"/>
      <c r="RQH81" s="348"/>
      <c r="RQI81" s="348"/>
      <c r="RQJ81" s="348"/>
      <c r="RQK81" s="348"/>
      <c r="RQL81" s="348"/>
      <c r="RQM81" s="348"/>
      <c r="RQN81" s="348"/>
      <c r="RQO81" s="348"/>
      <c r="RQP81" s="348"/>
      <c r="RQQ81" s="348"/>
      <c r="RQR81" s="348"/>
      <c r="RQS81" s="348"/>
      <c r="RQT81" s="348"/>
      <c r="RQU81" s="348"/>
      <c r="RQV81" s="348"/>
      <c r="RQW81" s="348"/>
      <c r="RQX81" s="348"/>
      <c r="RQY81" s="348"/>
      <c r="RQZ81" s="348"/>
      <c r="RRA81" s="348"/>
      <c r="RRB81" s="348"/>
      <c r="RRC81" s="348"/>
      <c r="RRD81" s="348"/>
      <c r="RRE81" s="348"/>
      <c r="RRF81" s="348"/>
      <c r="RRG81" s="348"/>
      <c r="RRH81" s="348"/>
      <c r="RRI81" s="348"/>
      <c r="RRJ81" s="348"/>
      <c r="RRK81" s="348"/>
      <c r="RRL81" s="348"/>
      <c r="RRM81" s="348"/>
      <c r="RRN81" s="348"/>
      <c r="RRO81" s="348"/>
      <c r="RRP81" s="348"/>
      <c r="RRQ81" s="348"/>
      <c r="RRR81" s="348"/>
      <c r="RRS81" s="348"/>
      <c r="RRT81" s="348"/>
      <c r="RRU81" s="348"/>
      <c r="RRV81" s="348"/>
      <c r="RRW81" s="348"/>
      <c r="RRX81" s="348"/>
      <c r="RRY81" s="348"/>
      <c r="RRZ81" s="348"/>
      <c r="RSA81" s="348"/>
      <c r="RSB81" s="348"/>
      <c r="RSC81" s="348"/>
      <c r="RSD81" s="348"/>
      <c r="RSE81" s="348"/>
      <c r="RSF81" s="348"/>
      <c r="RSG81" s="348"/>
      <c r="RSH81" s="348"/>
      <c r="RSI81" s="348"/>
      <c r="RSJ81" s="348"/>
      <c r="RSK81" s="348"/>
      <c r="RSL81" s="348"/>
      <c r="RSM81" s="348"/>
      <c r="RSN81" s="348"/>
      <c r="RSO81" s="348"/>
      <c r="RSP81" s="348"/>
      <c r="RSQ81" s="348"/>
      <c r="RSR81" s="348"/>
      <c r="RSS81" s="348"/>
      <c r="RST81" s="348"/>
      <c r="RSU81" s="348"/>
      <c r="RSV81" s="348"/>
      <c r="RSW81" s="348"/>
      <c r="RSX81" s="348"/>
      <c r="RSY81" s="348"/>
      <c r="RSZ81" s="348"/>
      <c r="RTA81" s="348"/>
      <c r="RTB81" s="348"/>
      <c r="RTC81" s="348"/>
      <c r="RTD81" s="348"/>
      <c r="RTE81" s="348"/>
      <c r="RTF81" s="348"/>
      <c r="RTG81" s="348"/>
      <c r="RTH81" s="348"/>
      <c r="RTI81" s="348"/>
      <c r="RTJ81" s="348"/>
      <c r="RTK81" s="348"/>
      <c r="RTL81" s="348"/>
      <c r="RTM81" s="348"/>
      <c r="RTN81" s="348"/>
      <c r="RTO81" s="348"/>
      <c r="RTP81" s="348"/>
      <c r="RTQ81" s="348"/>
      <c r="RTR81" s="348"/>
      <c r="RTS81" s="348"/>
      <c r="RTT81" s="348"/>
      <c r="RTU81" s="348"/>
      <c r="RTV81" s="348"/>
      <c r="RTW81" s="348"/>
      <c r="RTX81" s="348"/>
      <c r="RTY81" s="348"/>
      <c r="RTZ81" s="348"/>
      <c r="RUA81" s="348"/>
      <c r="RUB81" s="348"/>
      <c r="RUC81" s="348"/>
      <c r="RUD81" s="348"/>
      <c r="RUE81" s="348"/>
      <c r="RUF81" s="348"/>
      <c r="RUG81" s="348"/>
      <c r="RUH81" s="348"/>
      <c r="RUI81" s="348"/>
      <c r="RUJ81" s="348"/>
      <c r="RUK81" s="348"/>
      <c r="RUL81" s="348"/>
      <c r="RUM81" s="348"/>
      <c r="RUN81" s="348"/>
      <c r="RUO81" s="348"/>
      <c r="RUP81" s="348"/>
      <c r="RUQ81" s="348"/>
      <c r="RUR81" s="348"/>
      <c r="RUS81" s="348"/>
      <c r="RUT81" s="348"/>
      <c r="RUU81" s="348"/>
      <c r="RUV81" s="348"/>
      <c r="RUW81" s="348"/>
      <c r="RUX81" s="348"/>
      <c r="RUY81" s="348"/>
      <c r="RUZ81" s="348"/>
      <c r="RVA81" s="348"/>
      <c r="RVB81" s="348"/>
      <c r="RVC81" s="348"/>
      <c r="RVD81" s="348"/>
      <c r="RVE81" s="348"/>
      <c r="RVF81" s="348"/>
      <c r="RVG81" s="348"/>
      <c r="RVH81" s="348"/>
      <c r="RVI81" s="348"/>
      <c r="RVJ81" s="348"/>
      <c r="RVK81" s="348"/>
      <c r="RVL81" s="348"/>
      <c r="RVM81" s="348"/>
      <c r="RVN81" s="348"/>
      <c r="RVO81" s="348"/>
      <c r="RVP81" s="348"/>
      <c r="RVQ81" s="348"/>
      <c r="RVR81" s="348"/>
      <c r="RVS81" s="348"/>
      <c r="RVT81" s="348"/>
      <c r="RVU81" s="348"/>
      <c r="RVV81" s="348"/>
      <c r="RVW81" s="348"/>
      <c r="RVX81" s="348"/>
      <c r="RVY81" s="348"/>
      <c r="RVZ81" s="348"/>
      <c r="RWA81" s="348"/>
      <c r="RWB81" s="348"/>
      <c r="RWC81" s="348"/>
      <c r="RWD81" s="348"/>
      <c r="RWE81" s="348"/>
      <c r="RWF81" s="348"/>
      <c r="RWG81" s="348"/>
      <c r="RWH81" s="348"/>
      <c r="RWI81" s="348"/>
      <c r="RWJ81" s="348"/>
      <c r="RWK81" s="348"/>
      <c r="RWL81" s="348"/>
      <c r="RWM81" s="348"/>
      <c r="RWN81" s="348"/>
      <c r="RWO81" s="348"/>
      <c r="RWP81" s="348"/>
      <c r="RWQ81" s="348"/>
      <c r="RWR81" s="348"/>
      <c r="RWS81" s="348"/>
      <c r="RWT81" s="348"/>
      <c r="RWU81" s="348"/>
      <c r="RWV81" s="348"/>
      <c r="RWW81" s="348"/>
      <c r="RWX81" s="348"/>
      <c r="RWY81" s="348"/>
      <c r="RWZ81" s="348"/>
      <c r="RXA81" s="348"/>
      <c r="RXB81" s="348"/>
      <c r="RXC81" s="348"/>
      <c r="RXD81" s="348"/>
      <c r="RXE81" s="348"/>
      <c r="RXF81" s="348"/>
      <c r="RXG81" s="348"/>
      <c r="RXH81" s="348"/>
      <c r="RXI81" s="348"/>
      <c r="RXJ81" s="348"/>
      <c r="RXK81" s="348"/>
      <c r="RXL81" s="348"/>
      <c r="RXM81" s="348"/>
      <c r="RXN81" s="348"/>
      <c r="RXO81" s="348"/>
      <c r="RXP81" s="348"/>
      <c r="RXQ81" s="348"/>
      <c r="RXR81" s="348"/>
      <c r="RXS81" s="348"/>
      <c r="RXT81" s="348"/>
      <c r="RXU81" s="348"/>
      <c r="RXV81" s="348"/>
      <c r="RXW81" s="348"/>
      <c r="RXX81" s="348"/>
      <c r="RXY81" s="348"/>
      <c r="RXZ81" s="348"/>
      <c r="RYA81" s="348"/>
      <c r="RYB81" s="348"/>
      <c r="RYC81" s="348"/>
      <c r="RYD81" s="348"/>
      <c r="RYE81" s="348"/>
      <c r="RYF81" s="348"/>
      <c r="RYG81" s="348"/>
      <c r="RYH81" s="348"/>
      <c r="RYI81" s="348"/>
      <c r="RYJ81" s="348"/>
      <c r="RYK81" s="348"/>
      <c r="RYL81" s="348"/>
      <c r="RYM81" s="348"/>
      <c r="RYN81" s="348"/>
      <c r="RYO81" s="348"/>
      <c r="RYP81" s="348"/>
      <c r="RYQ81" s="348"/>
      <c r="RYR81" s="348"/>
      <c r="RYS81" s="348"/>
      <c r="RYT81" s="348"/>
      <c r="RYU81" s="348"/>
      <c r="RYV81" s="348"/>
      <c r="RYW81" s="348"/>
      <c r="RYX81" s="348"/>
      <c r="RYY81" s="348"/>
      <c r="RYZ81" s="348"/>
      <c r="RZA81" s="348"/>
      <c r="RZB81" s="348"/>
      <c r="RZC81" s="348"/>
      <c r="RZD81" s="348"/>
      <c r="RZE81" s="348"/>
      <c r="RZF81" s="348"/>
      <c r="RZG81" s="348"/>
      <c r="RZH81" s="348"/>
      <c r="RZI81" s="348"/>
      <c r="RZJ81" s="348"/>
      <c r="RZK81" s="348"/>
      <c r="RZL81" s="348"/>
      <c r="RZM81" s="348"/>
      <c r="RZN81" s="348"/>
      <c r="RZO81" s="348"/>
      <c r="RZP81" s="348"/>
      <c r="RZQ81" s="348"/>
      <c r="RZR81" s="348"/>
      <c r="RZS81" s="348"/>
      <c r="RZT81" s="348"/>
      <c r="RZU81" s="348"/>
      <c r="RZV81" s="348"/>
      <c r="RZW81" s="348"/>
      <c r="RZX81" s="348"/>
      <c r="RZY81" s="348"/>
      <c r="RZZ81" s="348"/>
      <c r="SAA81" s="348"/>
      <c r="SAB81" s="348"/>
      <c r="SAC81" s="348"/>
      <c r="SAD81" s="348"/>
      <c r="SAE81" s="348"/>
      <c r="SAF81" s="348"/>
      <c r="SAG81" s="348"/>
      <c r="SAH81" s="348"/>
      <c r="SAI81" s="348"/>
      <c r="SAJ81" s="348"/>
      <c r="SAK81" s="348"/>
      <c r="SAL81" s="348"/>
      <c r="SAM81" s="348"/>
      <c r="SAN81" s="348"/>
      <c r="SAO81" s="348"/>
      <c r="SAP81" s="348"/>
      <c r="SAQ81" s="348"/>
      <c r="SAR81" s="348"/>
      <c r="SAS81" s="348"/>
      <c r="SAT81" s="348"/>
      <c r="SAU81" s="348"/>
      <c r="SAV81" s="348"/>
      <c r="SAW81" s="348"/>
      <c r="SAX81" s="348"/>
      <c r="SAY81" s="348"/>
      <c r="SAZ81" s="348"/>
      <c r="SBA81" s="348"/>
      <c r="SBB81" s="348"/>
      <c r="SBC81" s="348"/>
      <c r="SBD81" s="348"/>
      <c r="SBE81" s="348"/>
      <c r="SBF81" s="348"/>
      <c r="SBG81" s="348"/>
      <c r="SBH81" s="348"/>
      <c r="SBI81" s="348"/>
      <c r="SBJ81" s="348"/>
      <c r="SBK81" s="348"/>
      <c r="SBL81" s="348"/>
      <c r="SBM81" s="348"/>
      <c r="SBN81" s="348"/>
      <c r="SBO81" s="348"/>
      <c r="SBP81" s="348"/>
      <c r="SBQ81" s="348"/>
      <c r="SBR81" s="348"/>
      <c r="SBS81" s="348"/>
      <c r="SBT81" s="348"/>
      <c r="SBU81" s="348"/>
      <c r="SBV81" s="348"/>
      <c r="SBW81" s="348"/>
      <c r="SBX81" s="348"/>
      <c r="SBY81" s="348"/>
      <c r="SBZ81" s="348"/>
      <c r="SCA81" s="348"/>
      <c r="SCB81" s="348"/>
      <c r="SCC81" s="348"/>
      <c r="SCD81" s="348"/>
      <c r="SCE81" s="348"/>
      <c r="SCF81" s="348"/>
      <c r="SCG81" s="348"/>
      <c r="SCH81" s="348"/>
      <c r="SCI81" s="348"/>
      <c r="SCJ81" s="348"/>
      <c r="SCK81" s="348"/>
      <c r="SCL81" s="348"/>
      <c r="SCM81" s="348"/>
      <c r="SCN81" s="348"/>
      <c r="SCO81" s="348"/>
      <c r="SCP81" s="348"/>
      <c r="SCQ81" s="348"/>
      <c r="SCR81" s="348"/>
      <c r="SCS81" s="348"/>
      <c r="SCT81" s="348"/>
      <c r="SCU81" s="348"/>
      <c r="SCV81" s="348"/>
      <c r="SCW81" s="348"/>
      <c r="SCX81" s="348"/>
      <c r="SCY81" s="348"/>
      <c r="SCZ81" s="348"/>
      <c r="SDA81" s="348"/>
      <c r="SDB81" s="348"/>
      <c r="SDC81" s="348"/>
      <c r="SDD81" s="348"/>
      <c r="SDE81" s="348"/>
      <c r="SDF81" s="348"/>
      <c r="SDG81" s="348"/>
      <c r="SDH81" s="348"/>
      <c r="SDI81" s="348"/>
      <c r="SDJ81" s="348"/>
      <c r="SDK81" s="348"/>
      <c r="SDL81" s="348"/>
      <c r="SDM81" s="348"/>
      <c r="SDN81" s="348"/>
      <c r="SDO81" s="348"/>
      <c r="SDP81" s="348"/>
      <c r="SDQ81" s="348"/>
      <c r="SDR81" s="348"/>
      <c r="SDS81" s="348"/>
      <c r="SDT81" s="348"/>
      <c r="SDU81" s="348"/>
      <c r="SDV81" s="348"/>
      <c r="SDW81" s="348"/>
      <c r="SDX81" s="348"/>
      <c r="SDY81" s="348"/>
      <c r="SDZ81" s="348"/>
      <c r="SEA81" s="348"/>
      <c r="SEB81" s="348"/>
      <c r="SEC81" s="348"/>
      <c r="SED81" s="348"/>
      <c r="SEE81" s="348"/>
      <c r="SEF81" s="348"/>
      <c r="SEG81" s="348"/>
      <c r="SEH81" s="348"/>
      <c r="SEI81" s="348"/>
      <c r="SEJ81" s="348"/>
      <c r="SEK81" s="348"/>
      <c r="SEL81" s="348"/>
      <c r="SEM81" s="348"/>
      <c r="SEN81" s="348"/>
      <c r="SEO81" s="348"/>
      <c r="SEP81" s="348"/>
      <c r="SEQ81" s="348"/>
      <c r="SER81" s="348"/>
      <c r="SES81" s="348"/>
      <c r="SET81" s="348"/>
      <c r="SEU81" s="348"/>
      <c r="SEV81" s="348"/>
      <c r="SEW81" s="348"/>
      <c r="SEX81" s="348"/>
      <c r="SEY81" s="348"/>
      <c r="SEZ81" s="348"/>
      <c r="SFA81" s="348"/>
      <c r="SFB81" s="348"/>
      <c r="SFC81" s="348"/>
      <c r="SFD81" s="348"/>
      <c r="SFE81" s="348"/>
      <c r="SFF81" s="348"/>
      <c r="SFG81" s="348"/>
      <c r="SFH81" s="348"/>
      <c r="SFI81" s="348"/>
      <c r="SFJ81" s="348"/>
      <c r="SFK81" s="348"/>
      <c r="SFL81" s="348"/>
      <c r="SFM81" s="348"/>
      <c r="SFN81" s="348"/>
      <c r="SFO81" s="348"/>
      <c r="SFP81" s="348"/>
      <c r="SFQ81" s="348"/>
      <c r="SFR81" s="348"/>
      <c r="SFS81" s="348"/>
      <c r="SFT81" s="348"/>
      <c r="SFU81" s="348"/>
      <c r="SFV81" s="348"/>
      <c r="SFW81" s="348"/>
      <c r="SFX81" s="348"/>
      <c r="SFY81" s="348"/>
      <c r="SFZ81" s="348"/>
      <c r="SGA81" s="348"/>
      <c r="SGB81" s="348"/>
      <c r="SGC81" s="348"/>
      <c r="SGD81" s="348"/>
      <c r="SGE81" s="348"/>
      <c r="SGF81" s="348"/>
      <c r="SGG81" s="348"/>
      <c r="SGH81" s="348"/>
      <c r="SGI81" s="348"/>
      <c r="SGJ81" s="348"/>
      <c r="SGK81" s="348"/>
      <c r="SGL81" s="348"/>
      <c r="SGM81" s="348"/>
      <c r="SGN81" s="348"/>
      <c r="SGO81" s="348"/>
      <c r="SGP81" s="348"/>
      <c r="SGQ81" s="348"/>
      <c r="SGR81" s="348"/>
      <c r="SGS81" s="348"/>
      <c r="SGT81" s="348"/>
      <c r="SGU81" s="348"/>
      <c r="SGV81" s="348"/>
      <c r="SGW81" s="348"/>
      <c r="SGX81" s="348"/>
      <c r="SGY81" s="348"/>
      <c r="SGZ81" s="348"/>
      <c r="SHA81" s="348"/>
      <c r="SHB81" s="348"/>
      <c r="SHC81" s="348"/>
      <c r="SHD81" s="348"/>
      <c r="SHE81" s="348"/>
      <c r="SHF81" s="348"/>
      <c r="SHG81" s="348"/>
      <c r="SHH81" s="348"/>
      <c r="SHI81" s="348"/>
      <c r="SHJ81" s="348"/>
      <c r="SHK81" s="348"/>
      <c r="SHL81" s="348"/>
      <c r="SHM81" s="348"/>
      <c r="SHN81" s="348"/>
      <c r="SHO81" s="348"/>
      <c r="SHP81" s="348"/>
      <c r="SHQ81" s="348"/>
      <c r="SHR81" s="348"/>
      <c r="SHS81" s="348"/>
      <c r="SHT81" s="348"/>
      <c r="SHU81" s="348"/>
      <c r="SHV81" s="348"/>
      <c r="SHW81" s="348"/>
      <c r="SHX81" s="348"/>
      <c r="SHY81" s="348"/>
      <c r="SHZ81" s="348"/>
      <c r="SIA81" s="348"/>
      <c r="SIB81" s="348"/>
      <c r="SIC81" s="348"/>
      <c r="SID81" s="348"/>
      <c r="SIE81" s="348"/>
      <c r="SIF81" s="348"/>
      <c r="SIG81" s="348"/>
      <c r="SIH81" s="348"/>
      <c r="SII81" s="348"/>
      <c r="SIJ81" s="348"/>
      <c r="SIK81" s="348"/>
      <c r="SIL81" s="348"/>
      <c r="SIM81" s="348"/>
      <c r="SIN81" s="348"/>
      <c r="SIO81" s="348"/>
      <c r="SIP81" s="348"/>
      <c r="SIQ81" s="348"/>
      <c r="SIR81" s="348"/>
      <c r="SIS81" s="348"/>
      <c r="SIT81" s="348"/>
      <c r="SIU81" s="348"/>
      <c r="SIV81" s="348"/>
      <c r="SIW81" s="348"/>
      <c r="SIX81" s="348"/>
      <c r="SIY81" s="348"/>
      <c r="SIZ81" s="348"/>
      <c r="SJA81" s="348"/>
      <c r="SJB81" s="348"/>
      <c r="SJC81" s="348"/>
      <c r="SJD81" s="348"/>
      <c r="SJE81" s="348"/>
      <c r="SJF81" s="348"/>
      <c r="SJG81" s="348"/>
      <c r="SJH81" s="348"/>
      <c r="SJI81" s="348"/>
      <c r="SJJ81" s="348"/>
      <c r="SJK81" s="348"/>
      <c r="SJL81" s="348"/>
      <c r="SJM81" s="348"/>
      <c r="SJN81" s="348"/>
      <c r="SJO81" s="348"/>
      <c r="SJP81" s="348"/>
      <c r="SJQ81" s="348"/>
      <c r="SJR81" s="348"/>
      <c r="SJS81" s="348"/>
      <c r="SJT81" s="348"/>
      <c r="SJU81" s="348"/>
      <c r="SJV81" s="348"/>
      <c r="SJW81" s="348"/>
      <c r="SJX81" s="348"/>
      <c r="SJY81" s="348"/>
      <c r="SJZ81" s="348"/>
      <c r="SKA81" s="348"/>
      <c r="SKB81" s="348"/>
      <c r="SKC81" s="348"/>
      <c r="SKD81" s="348"/>
      <c r="SKE81" s="348"/>
      <c r="SKF81" s="348"/>
      <c r="SKG81" s="348"/>
      <c r="SKH81" s="348"/>
      <c r="SKI81" s="348"/>
      <c r="SKJ81" s="348"/>
      <c r="SKK81" s="348"/>
      <c r="SKL81" s="348"/>
      <c r="SKM81" s="348"/>
      <c r="SKN81" s="348"/>
      <c r="SKO81" s="348"/>
      <c r="SKP81" s="348"/>
      <c r="SKQ81" s="348"/>
      <c r="SKR81" s="348"/>
      <c r="SKS81" s="348"/>
      <c r="SKT81" s="348"/>
      <c r="SKU81" s="348"/>
      <c r="SKV81" s="348"/>
      <c r="SKW81" s="348"/>
      <c r="SKX81" s="348"/>
      <c r="SKY81" s="348"/>
      <c r="SKZ81" s="348"/>
      <c r="SLA81" s="348"/>
      <c r="SLB81" s="348"/>
      <c r="SLC81" s="348"/>
      <c r="SLD81" s="348"/>
      <c r="SLE81" s="348"/>
      <c r="SLF81" s="348"/>
      <c r="SLG81" s="348"/>
      <c r="SLH81" s="348"/>
      <c r="SLI81" s="348"/>
      <c r="SLJ81" s="348"/>
      <c r="SLK81" s="348"/>
      <c r="SLL81" s="348"/>
      <c r="SLM81" s="348"/>
      <c r="SLN81" s="348"/>
      <c r="SLO81" s="348"/>
      <c r="SLP81" s="348"/>
      <c r="SLQ81" s="348"/>
      <c r="SLR81" s="348"/>
      <c r="SLS81" s="348"/>
      <c r="SLT81" s="348"/>
      <c r="SLU81" s="348"/>
      <c r="SLV81" s="348"/>
      <c r="SLW81" s="348"/>
      <c r="SLX81" s="348"/>
      <c r="SLY81" s="348"/>
      <c r="SLZ81" s="348"/>
      <c r="SMA81" s="348"/>
      <c r="SMB81" s="348"/>
      <c r="SMC81" s="348"/>
      <c r="SMD81" s="348"/>
      <c r="SME81" s="348"/>
      <c r="SMF81" s="348"/>
      <c r="SMG81" s="348"/>
      <c r="SMH81" s="348"/>
      <c r="SMI81" s="348"/>
      <c r="SMJ81" s="348"/>
      <c r="SMK81" s="348"/>
      <c r="SML81" s="348"/>
      <c r="SMM81" s="348"/>
      <c r="SMN81" s="348"/>
      <c r="SMO81" s="348"/>
      <c r="SMP81" s="348"/>
      <c r="SMQ81" s="348"/>
      <c r="SMR81" s="348"/>
      <c r="SMS81" s="348"/>
      <c r="SMT81" s="348"/>
      <c r="SMU81" s="348"/>
      <c r="SMV81" s="348"/>
      <c r="SMW81" s="348"/>
      <c r="SMX81" s="348"/>
      <c r="SMY81" s="348"/>
      <c r="SMZ81" s="348"/>
      <c r="SNA81" s="348"/>
      <c r="SNB81" s="348"/>
      <c r="SNC81" s="348"/>
      <c r="SND81" s="348"/>
      <c r="SNE81" s="348"/>
      <c r="SNF81" s="348"/>
      <c r="SNG81" s="348"/>
      <c r="SNH81" s="348"/>
      <c r="SNI81" s="348"/>
      <c r="SNJ81" s="348"/>
      <c r="SNK81" s="348"/>
      <c r="SNL81" s="348"/>
      <c r="SNM81" s="348"/>
      <c r="SNN81" s="348"/>
      <c r="SNO81" s="348"/>
      <c r="SNP81" s="348"/>
      <c r="SNQ81" s="348"/>
      <c r="SNR81" s="348"/>
      <c r="SNS81" s="348"/>
      <c r="SNT81" s="348"/>
      <c r="SNU81" s="348"/>
      <c r="SNV81" s="348"/>
      <c r="SNW81" s="348"/>
      <c r="SNX81" s="348"/>
      <c r="SNY81" s="348"/>
      <c r="SNZ81" s="348"/>
      <c r="SOA81" s="348"/>
      <c r="SOB81" s="348"/>
      <c r="SOC81" s="348"/>
      <c r="SOD81" s="348"/>
      <c r="SOE81" s="348"/>
      <c r="SOF81" s="348"/>
      <c r="SOG81" s="348"/>
      <c r="SOH81" s="348"/>
      <c r="SOI81" s="348"/>
      <c r="SOJ81" s="348"/>
      <c r="SOK81" s="348"/>
      <c r="SOL81" s="348"/>
      <c r="SOM81" s="348"/>
      <c r="SON81" s="348"/>
      <c r="SOO81" s="348"/>
      <c r="SOP81" s="348"/>
      <c r="SOQ81" s="348"/>
      <c r="SOR81" s="348"/>
      <c r="SOS81" s="348"/>
      <c r="SOT81" s="348"/>
      <c r="SOU81" s="348"/>
      <c r="SOV81" s="348"/>
      <c r="SOW81" s="348"/>
      <c r="SOX81" s="348"/>
      <c r="SOY81" s="348"/>
      <c r="SOZ81" s="348"/>
      <c r="SPA81" s="348"/>
      <c r="SPB81" s="348"/>
      <c r="SPC81" s="348"/>
      <c r="SPD81" s="348"/>
      <c r="SPE81" s="348"/>
      <c r="SPF81" s="348"/>
      <c r="SPG81" s="348"/>
      <c r="SPH81" s="348"/>
      <c r="SPI81" s="348"/>
      <c r="SPJ81" s="348"/>
      <c r="SPK81" s="348"/>
      <c r="SPL81" s="348"/>
      <c r="SPM81" s="348"/>
      <c r="SPN81" s="348"/>
      <c r="SPO81" s="348"/>
      <c r="SPP81" s="348"/>
      <c r="SPQ81" s="348"/>
      <c r="SPR81" s="348"/>
      <c r="SPS81" s="348"/>
      <c r="SPT81" s="348"/>
      <c r="SPU81" s="348"/>
      <c r="SPV81" s="348"/>
      <c r="SPW81" s="348"/>
      <c r="SPX81" s="348"/>
      <c r="SPY81" s="348"/>
      <c r="SPZ81" s="348"/>
      <c r="SQA81" s="348"/>
      <c r="SQB81" s="348"/>
      <c r="SQC81" s="348"/>
      <c r="SQD81" s="348"/>
      <c r="SQE81" s="348"/>
      <c r="SQF81" s="348"/>
      <c r="SQG81" s="348"/>
      <c r="SQH81" s="348"/>
      <c r="SQI81" s="348"/>
      <c r="SQJ81" s="348"/>
      <c r="SQK81" s="348"/>
      <c r="SQL81" s="348"/>
      <c r="SQM81" s="348"/>
      <c r="SQN81" s="348"/>
      <c r="SQO81" s="348"/>
      <c r="SQP81" s="348"/>
      <c r="SQQ81" s="348"/>
      <c r="SQR81" s="348"/>
      <c r="SQS81" s="348"/>
      <c r="SQT81" s="348"/>
      <c r="SQU81" s="348"/>
      <c r="SQV81" s="348"/>
      <c r="SQW81" s="348"/>
      <c r="SQX81" s="348"/>
      <c r="SQY81" s="348"/>
      <c r="SQZ81" s="348"/>
      <c r="SRA81" s="348"/>
      <c r="SRB81" s="348"/>
      <c r="SRC81" s="348"/>
      <c r="SRD81" s="348"/>
      <c r="SRE81" s="348"/>
      <c r="SRF81" s="348"/>
      <c r="SRG81" s="348"/>
      <c r="SRH81" s="348"/>
      <c r="SRI81" s="348"/>
      <c r="SRJ81" s="348"/>
      <c r="SRK81" s="348"/>
      <c r="SRL81" s="348"/>
      <c r="SRM81" s="348"/>
      <c r="SRN81" s="348"/>
      <c r="SRO81" s="348"/>
      <c r="SRP81" s="348"/>
      <c r="SRQ81" s="348"/>
      <c r="SRR81" s="348"/>
      <c r="SRS81" s="348"/>
      <c r="SRT81" s="348"/>
      <c r="SRU81" s="348"/>
      <c r="SRV81" s="348"/>
      <c r="SRW81" s="348"/>
      <c r="SRX81" s="348"/>
      <c r="SRY81" s="348"/>
      <c r="SRZ81" s="348"/>
      <c r="SSA81" s="348"/>
      <c r="SSB81" s="348"/>
      <c r="SSC81" s="348"/>
      <c r="SSD81" s="348"/>
      <c r="SSE81" s="348"/>
      <c r="SSF81" s="348"/>
      <c r="SSG81" s="348"/>
      <c r="SSH81" s="348"/>
      <c r="SSI81" s="348"/>
      <c r="SSJ81" s="348"/>
      <c r="SSK81" s="348"/>
      <c r="SSL81" s="348"/>
      <c r="SSM81" s="348"/>
      <c r="SSN81" s="348"/>
      <c r="SSO81" s="348"/>
      <c r="SSP81" s="348"/>
      <c r="SSQ81" s="348"/>
      <c r="SSR81" s="348"/>
      <c r="SSS81" s="348"/>
      <c r="SST81" s="348"/>
      <c r="SSU81" s="348"/>
      <c r="SSV81" s="348"/>
      <c r="SSW81" s="348"/>
      <c r="SSX81" s="348"/>
      <c r="SSY81" s="348"/>
      <c r="SSZ81" s="348"/>
      <c r="STA81" s="348"/>
      <c r="STB81" s="348"/>
      <c r="STC81" s="348"/>
      <c r="STD81" s="348"/>
      <c r="STE81" s="348"/>
      <c r="STF81" s="348"/>
      <c r="STG81" s="348"/>
      <c r="STH81" s="348"/>
      <c r="STI81" s="348"/>
      <c r="STJ81" s="348"/>
      <c r="STK81" s="348"/>
      <c r="STL81" s="348"/>
      <c r="STM81" s="348"/>
      <c r="STN81" s="348"/>
      <c r="STO81" s="348"/>
      <c r="STP81" s="348"/>
      <c r="STQ81" s="348"/>
      <c r="STR81" s="348"/>
      <c r="STS81" s="348"/>
      <c r="STT81" s="348"/>
      <c r="STU81" s="348"/>
      <c r="STV81" s="348"/>
      <c r="STW81" s="348"/>
      <c r="STX81" s="348"/>
      <c r="STY81" s="348"/>
      <c r="STZ81" s="348"/>
      <c r="SUA81" s="348"/>
      <c r="SUB81" s="348"/>
      <c r="SUC81" s="348"/>
      <c r="SUD81" s="348"/>
      <c r="SUE81" s="348"/>
      <c r="SUF81" s="348"/>
      <c r="SUG81" s="348"/>
      <c r="SUH81" s="348"/>
      <c r="SUI81" s="348"/>
      <c r="SUJ81" s="348"/>
      <c r="SUK81" s="348"/>
      <c r="SUL81" s="348"/>
      <c r="SUM81" s="348"/>
      <c r="SUN81" s="348"/>
      <c r="SUO81" s="348"/>
      <c r="SUP81" s="348"/>
      <c r="SUQ81" s="348"/>
      <c r="SUR81" s="348"/>
      <c r="SUS81" s="348"/>
      <c r="SUT81" s="348"/>
      <c r="SUU81" s="348"/>
      <c r="SUV81" s="348"/>
      <c r="SUW81" s="348"/>
      <c r="SUX81" s="348"/>
      <c r="SUY81" s="348"/>
      <c r="SUZ81" s="348"/>
      <c r="SVA81" s="348"/>
      <c r="SVB81" s="348"/>
      <c r="SVC81" s="348"/>
      <c r="SVD81" s="348"/>
      <c r="SVE81" s="348"/>
      <c r="SVF81" s="348"/>
      <c r="SVG81" s="348"/>
      <c r="SVH81" s="348"/>
      <c r="SVI81" s="348"/>
      <c r="SVJ81" s="348"/>
      <c r="SVK81" s="348"/>
      <c r="SVL81" s="348"/>
      <c r="SVM81" s="348"/>
      <c r="SVN81" s="348"/>
      <c r="SVO81" s="348"/>
      <c r="SVP81" s="348"/>
      <c r="SVQ81" s="348"/>
      <c r="SVR81" s="348"/>
      <c r="SVS81" s="348"/>
      <c r="SVT81" s="348"/>
      <c r="SVU81" s="348"/>
      <c r="SVV81" s="348"/>
      <c r="SVW81" s="348"/>
      <c r="SVX81" s="348"/>
      <c r="SVY81" s="348"/>
      <c r="SVZ81" s="348"/>
      <c r="SWA81" s="348"/>
      <c r="SWB81" s="348"/>
      <c r="SWC81" s="348"/>
      <c r="SWD81" s="348"/>
      <c r="SWE81" s="348"/>
      <c r="SWF81" s="348"/>
      <c r="SWG81" s="348"/>
      <c r="SWH81" s="348"/>
      <c r="SWI81" s="348"/>
      <c r="SWJ81" s="348"/>
      <c r="SWK81" s="348"/>
      <c r="SWL81" s="348"/>
      <c r="SWM81" s="348"/>
      <c r="SWN81" s="348"/>
      <c r="SWO81" s="348"/>
      <c r="SWP81" s="348"/>
      <c r="SWQ81" s="348"/>
      <c r="SWR81" s="348"/>
      <c r="SWS81" s="348"/>
      <c r="SWT81" s="348"/>
      <c r="SWU81" s="348"/>
      <c r="SWV81" s="348"/>
      <c r="SWW81" s="348"/>
      <c r="SWX81" s="348"/>
      <c r="SWY81" s="348"/>
      <c r="SWZ81" s="348"/>
      <c r="SXA81" s="348"/>
      <c r="SXB81" s="348"/>
      <c r="SXC81" s="348"/>
      <c r="SXD81" s="348"/>
      <c r="SXE81" s="348"/>
      <c r="SXF81" s="348"/>
      <c r="SXG81" s="348"/>
      <c r="SXH81" s="348"/>
      <c r="SXI81" s="348"/>
      <c r="SXJ81" s="348"/>
      <c r="SXK81" s="348"/>
      <c r="SXL81" s="348"/>
      <c r="SXM81" s="348"/>
      <c r="SXN81" s="348"/>
      <c r="SXO81" s="348"/>
      <c r="SXP81" s="348"/>
      <c r="SXQ81" s="348"/>
      <c r="SXR81" s="348"/>
      <c r="SXS81" s="348"/>
      <c r="SXT81" s="348"/>
      <c r="SXU81" s="348"/>
      <c r="SXV81" s="348"/>
      <c r="SXW81" s="348"/>
      <c r="SXX81" s="348"/>
      <c r="SXY81" s="348"/>
      <c r="SXZ81" s="348"/>
      <c r="SYA81" s="348"/>
      <c r="SYB81" s="348"/>
      <c r="SYC81" s="348"/>
      <c r="SYD81" s="348"/>
      <c r="SYE81" s="348"/>
      <c r="SYF81" s="348"/>
      <c r="SYG81" s="348"/>
      <c r="SYH81" s="348"/>
      <c r="SYI81" s="348"/>
      <c r="SYJ81" s="348"/>
      <c r="SYK81" s="348"/>
      <c r="SYL81" s="348"/>
      <c r="SYM81" s="348"/>
      <c r="SYN81" s="348"/>
      <c r="SYO81" s="348"/>
      <c r="SYP81" s="348"/>
      <c r="SYQ81" s="348"/>
      <c r="SYR81" s="348"/>
      <c r="SYS81" s="348"/>
      <c r="SYT81" s="348"/>
      <c r="SYU81" s="348"/>
      <c r="SYV81" s="348"/>
      <c r="SYW81" s="348"/>
      <c r="SYX81" s="348"/>
      <c r="SYY81" s="348"/>
      <c r="SYZ81" s="348"/>
      <c r="SZA81" s="348"/>
      <c r="SZB81" s="348"/>
      <c r="SZC81" s="348"/>
      <c r="SZD81" s="348"/>
      <c r="SZE81" s="348"/>
      <c r="SZF81" s="348"/>
      <c r="SZG81" s="348"/>
      <c r="SZH81" s="348"/>
      <c r="SZI81" s="348"/>
      <c r="SZJ81" s="348"/>
      <c r="SZK81" s="348"/>
      <c r="SZL81" s="348"/>
      <c r="SZM81" s="348"/>
      <c r="SZN81" s="348"/>
      <c r="SZO81" s="348"/>
      <c r="SZP81" s="348"/>
      <c r="SZQ81" s="348"/>
      <c r="SZR81" s="348"/>
      <c r="SZS81" s="348"/>
      <c r="SZT81" s="348"/>
      <c r="SZU81" s="348"/>
      <c r="SZV81" s="348"/>
      <c r="SZW81" s="348"/>
      <c r="SZX81" s="348"/>
      <c r="SZY81" s="348"/>
      <c r="SZZ81" s="348"/>
      <c r="TAA81" s="348"/>
      <c r="TAB81" s="348"/>
      <c r="TAC81" s="348"/>
      <c r="TAD81" s="348"/>
      <c r="TAE81" s="348"/>
      <c r="TAF81" s="348"/>
      <c r="TAG81" s="348"/>
      <c r="TAH81" s="348"/>
      <c r="TAI81" s="348"/>
      <c r="TAJ81" s="348"/>
      <c r="TAK81" s="348"/>
      <c r="TAL81" s="348"/>
      <c r="TAM81" s="348"/>
      <c r="TAN81" s="348"/>
      <c r="TAO81" s="348"/>
      <c r="TAP81" s="348"/>
      <c r="TAQ81" s="348"/>
      <c r="TAR81" s="348"/>
      <c r="TAS81" s="348"/>
      <c r="TAT81" s="348"/>
      <c r="TAU81" s="348"/>
      <c r="TAV81" s="348"/>
      <c r="TAW81" s="348"/>
      <c r="TAX81" s="348"/>
      <c r="TAY81" s="348"/>
      <c r="TAZ81" s="348"/>
      <c r="TBA81" s="348"/>
      <c r="TBB81" s="348"/>
      <c r="TBC81" s="348"/>
      <c r="TBD81" s="348"/>
      <c r="TBE81" s="348"/>
      <c r="TBF81" s="348"/>
      <c r="TBG81" s="348"/>
      <c r="TBH81" s="348"/>
      <c r="TBI81" s="348"/>
      <c r="TBJ81" s="348"/>
      <c r="TBK81" s="348"/>
      <c r="TBL81" s="348"/>
      <c r="TBM81" s="348"/>
      <c r="TBN81" s="348"/>
      <c r="TBO81" s="348"/>
      <c r="TBP81" s="348"/>
      <c r="TBQ81" s="348"/>
      <c r="TBR81" s="348"/>
      <c r="TBS81" s="348"/>
      <c r="TBT81" s="348"/>
      <c r="TBU81" s="348"/>
      <c r="TBV81" s="348"/>
      <c r="TBW81" s="348"/>
      <c r="TBX81" s="348"/>
      <c r="TBY81" s="348"/>
      <c r="TBZ81" s="348"/>
      <c r="TCA81" s="348"/>
      <c r="TCB81" s="348"/>
      <c r="TCC81" s="348"/>
      <c r="TCD81" s="348"/>
      <c r="TCE81" s="348"/>
      <c r="TCF81" s="348"/>
      <c r="TCG81" s="348"/>
      <c r="TCH81" s="348"/>
      <c r="TCI81" s="348"/>
      <c r="TCJ81" s="348"/>
      <c r="TCK81" s="348"/>
      <c r="TCL81" s="348"/>
      <c r="TCM81" s="348"/>
      <c r="TCN81" s="348"/>
      <c r="TCO81" s="348"/>
      <c r="TCP81" s="348"/>
      <c r="TCQ81" s="348"/>
      <c r="TCR81" s="348"/>
      <c r="TCS81" s="348"/>
      <c r="TCT81" s="348"/>
      <c r="TCU81" s="348"/>
      <c r="TCV81" s="348"/>
      <c r="TCW81" s="348"/>
      <c r="TCX81" s="348"/>
      <c r="TCY81" s="348"/>
      <c r="TCZ81" s="348"/>
      <c r="TDA81" s="348"/>
      <c r="TDB81" s="348"/>
      <c r="TDC81" s="348"/>
      <c r="TDD81" s="348"/>
      <c r="TDE81" s="348"/>
      <c r="TDF81" s="348"/>
      <c r="TDG81" s="348"/>
      <c r="TDH81" s="348"/>
      <c r="TDI81" s="348"/>
      <c r="TDJ81" s="348"/>
      <c r="TDK81" s="348"/>
      <c r="TDL81" s="348"/>
      <c r="TDM81" s="348"/>
      <c r="TDN81" s="348"/>
      <c r="TDO81" s="348"/>
      <c r="TDP81" s="348"/>
      <c r="TDQ81" s="348"/>
      <c r="TDR81" s="348"/>
      <c r="TDS81" s="348"/>
      <c r="TDT81" s="348"/>
      <c r="TDU81" s="348"/>
      <c r="TDV81" s="348"/>
      <c r="TDW81" s="348"/>
      <c r="TDX81" s="348"/>
      <c r="TDY81" s="348"/>
      <c r="TDZ81" s="348"/>
      <c r="TEA81" s="348"/>
      <c r="TEB81" s="348"/>
      <c r="TEC81" s="348"/>
      <c r="TED81" s="348"/>
      <c r="TEE81" s="348"/>
      <c r="TEF81" s="348"/>
      <c r="TEG81" s="348"/>
      <c r="TEH81" s="348"/>
      <c r="TEI81" s="348"/>
      <c r="TEJ81" s="348"/>
      <c r="TEK81" s="348"/>
      <c r="TEL81" s="348"/>
      <c r="TEM81" s="348"/>
      <c r="TEN81" s="348"/>
      <c r="TEO81" s="348"/>
      <c r="TEP81" s="348"/>
      <c r="TEQ81" s="348"/>
      <c r="TER81" s="348"/>
      <c r="TES81" s="348"/>
      <c r="TET81" s="348"/>
      <c r="TEU81" s="348"/>
      <c r="TEV81" s="348"/>
      <c r="TEW81" s="348"/>
      <c r="TEX81" s="348"/>
      <c r="TEY81" s="348"/>
      <c r="TEZ81" s="348"/>
      <c r="TFA81" s="348"/>
      <c r="TFB81" s="348"/>
      <c r="TFC81" s="348"/>
      <c r="TFD81" s="348"/>
      <c r="TFE81" s="348"/>
      <c r="TFF81" s="348"/>
      <c r="TFG81" s="348"/>
      <c r="TFH81" s="348"/>
      <c r="TFI81" s="348"/>
      <c r="TFJ81" s="348"/>
      <c r="TFK81" s="348"/>
      <c r="TFL81" s="348"/>
      <c r="TFM81" s="348"/>
      <c r="TFN81" s="348"/>
      <c r="TFO81" s="348"/>
      <c r="TFP81" s="348"/>
      <c r="TFQ81" s="348"/>
      <c r="TFR81" s="348"/>
      <c r="TFS81" s="348"/>
      <c r="TFT81" s="348"/>
      <c r="TFU81" s="348"/>
      <c r="TFV81" s="348"/>
      <c r="TFW81" s="348"/>
      <c r="TFX81" s="348"/>
      <c r="TFY81" s="348"/>
      <c r="TFZ81" s="348"/>
      <c r="TGA81" s="348"/>
      <c r="TGB81" s="348"/>
      <c r="TGC81" s="348"/>
      <c r="TGD81" s="348"/>
      <c r="TGE81" s="348"/>
      <c r="TGF81" s="348"/>
      <c r="TGG81" s="348"/>
      <c r="TGH81" s="348"/>
      <c r="TGI81" s="348"/>
      <c r="TGJ81" s="348"/>
      <c r="TGK81" s="348"/>
      <c r="TGL81" s="348"/>
      <c r="TGM81" s="348"/>
      <c r="TGN81" s="348"/>
      <c r="TGO81" s="348"/>
      <c r="TGP81" s="348"/>
      <c r="TGQ81" s="348"/>
      <c r="TGR81" s="348"/>
      <c r="TGS81" s="348"/>
      <c r="TGT81" s="348"/>
      <c r="TGU81" s="348"/>
      <c r="TGV81" s="348"/>
      <c r="TGW81" s="348"/>
      <c r="TGX81" s="348"/>
      <c r="TGY81" s="348"/>
      <c r="TGZ81" s="348"/>
      <c r="THA81" s="348"/>
      <c r="THB81" s="348"/>
      <c r="THC81" s="348"/>
      <c r="THD81" s="348"/>
      <c r="THE81" s="348"/>
      <c r="THF81" s="348"/>
      <c r="THG81" s="348"/>
      <c r="THH81" s="348"/>
      <c r="THI81" s="348"/>
      <c r="THJ81" s="348"/>
      <c r="THK81" s="348"/>
      <c r="THL81" s="348"/>
      <c r="THM81" s="348"/>
      <c r="THN81" s="348"/>
      <c r="THO81" s="348"/>
      <c r="THP81" s="348"/>
      <c r="THQ81" s="348"/>
      <c r="THR81" s="348"/>
      <c r="THS81" s="348"/>
      <c r="THT81" s="348"/>
      <c r="THU81" s="348"/>
      <c r="THV81" s="348"/>
      <c r="THW81" s="348"/>
      <c r="THX81" s="348"/>
      <c r="THY81" s="348"/>
      <c r="THZ81" s="348"/>
      <c r="TIA81" s="348"/>
      <c r="TIB81" s="348"/>
      <c r="TIC81" s="348"/>
      <c r="TID81" s="348"/>
      <c r="TIE81" s="348"/>
      <c r="TIF81" s="348"/>
      <c r="TIG81" s="348"/>
      <c r="TIH81" s="348"/>
      <c r="TII81" s="348"/>
      <c r="TIJ81" s="348"/>
      <c r="TIK81" s="348"/>
      <c r="TIL81" s="348"/>
      <c r="TIM81" s="348"/>
      <c r="TIN81" s="348"/>
      <c r="TIO81" s="348"/>
      <c r="TIP81" s="348"/>
      <c r="TIQ81" s="348"/>
      <c r="TIR81" s="348"/>
      <c r="TIS81" s="348"/>
      <c r="TIT81" s="348"/>
      <c r="TIU81" s="348"/>
      <c r="TIV81" s="348"/>
      <c r="TIW81" s="348"/>
      <c r="TIX81" s="348"/>
      <c r="TIY81" s="348"/>
      <c r="TIZ81" s="348"/>
      <c r="TJA81" s="348"/>
      <c r="TJB81" s="348"/>
      <c r="TJC81" s="348"/>
      <c r="TJD81" s="348"/>
      <c r="TJE81" s="348"/>
      <c r="TJF81" s="348"/>
      <c r="TJG81" s="348"/>
      <c r="TJH81" s="348"/>
      <c r="TJI81" s="348"/>
      <c r="TJJ81" s="348"/>
      <c r="TJK81" s="348"/>
      <c r="TJL81" s="348"/>
      <c r="TJM81" s="348"/>
      <c r="TJN81" s="348"/>
      <c r="TJO81" s="348"/>
      <c r="TJP81" s="348"/>
      <c r="TJQ81" s="348"/>
      <c r="TJR81" s="348"/>
      <c r="TJS81" s="348"/>
      <c r="TJT81" s="348"/>
      <c r="TJU81" s="348"/>
      <c r="TJV81" s="348"/>
      <c r="TJW81" s="348"/>
      <c r="TJX81" s="348"/>
      <c r="TJY81" s="348"/>
      <c r="TJZ81" s="348"/>
      <c r="TKA81" s="348"/>
      <c r="TKB81" s="348"/>
      <c r="TKC81" s="348"/>
      <c r="TKD81" s="348"/>
      <c r="TKE81" s="348"/>
      <c r="TKF81" s="348"/>
      <c r="TKG81" s="348"/>
      <c r="TKH81" s="348"/>
      <c r="TKI81" s="348"/>
      <c r="TKJ81" s="348"/>
      <c r="TKK81" s="348"/>
      <c r="TKL81" s="348"/>
      <c r="TKM81" s="348"/>
      <c r="TKN81" s="348"/>
      <c r="TKO81" s="348"/>
      <c r="TKP81" s="348"/>
      <c r="TKQ81" s="348"/>
      <c r="TKR81" s="348"/>
      <c r="TKS81" s="348"/>
      <c r="TKT81" s="348"/>
      <c r="TKU81" s="348"/>
      <c r="TKV81" s="348"/>
      <c r="TKW81" s="348"/>
      <c r="TKX81" s="348"/>
      <c r="TKY81" s="348"/>
      <c r="TKZ81" s="348"/>
      <c r="TLA81" s="348"/>
      <c r="TLB81" s="348"/>
      <c r="TLC81" s="348"/>
      <c r="TLD81" s="348"/>
      <c r="TLE81" s="348"/>
      <c r="TLF81" s="348"/>
      <c r="TLG81" s="348"/>
      <c r="TLH81" s="348"/>
      <c r="TLI81" s="348"/>
      <c r="TLJ81" s="348"/>
      <c r="TLK81" s="348"/>
      <c r="TLL81" s="348"/>
      <c r="TLM81" s="348"/>
      <c r="TLN81" s="348"/>
      <c r="TLO81" s="348"/>
      <c r="TLP81" s="348"/>
      <c r="TLQ81" s="348"/>
      <c r="TLR81" s="348"/>
      <c r="TLS81" s="348"/>
      <c r="TLT81" s="348"/>
      <c r="TLU81" s="348"/>
      <c r="TLV81" s="348"/>
      <c r="TLW81" s="348"/>
      <c r="TLX81" s="348"/>
      <c r="TLY81" s="348"/>
      <c r="TLZ81" s="348"/>
      <c r="TMA81" s="348"/>
      <c r="TMB81" s="348"/>
      <c r="TMC81" s="348"/>
      <c r="TMD81" s="348"/>
      <c r="TME81" s="348"/>
      <c r="TMF81" s="348"/>
      <c r="TMG81" s="348"/>
      <c r="TMH81" s="348"/>
      <c r="TMI81" s="348"/>
      <c r="TMJ81" s="348"/>
      <c r="TMK81" s="348"/>
      <c r="TML81" s="348"/>
      <c r="TMM81" s="348"/>
      <c r="TMN81" s="348"/>
      <c r="TMO81" s="348"/>
      <c r="TMP81" s="348"/>
      <c r="TMQ81" s="348"/>
      <c r="TMR81" s="348"/>
      <c r="TMS81" s="348"/>
      <c r="TMT81" s="348"/>
      <c r="TMU81" s="348"/>
      <c r="TMV81" s="348"/>
      <c r="TMW81" s="348"/>
      <c r="TMX81" s="348"/>
      <c r="TMY81" s="348"/>
      <c r="TMZ81" s="348"/>
      <c r="TNA81" s="348"/>
      <c r="TNB81" s="348"/>
      <c r="TNC81" s="348"/>
      <c r="TND81" s="348"/>
      <c r="TNE81" s="348"/>
      <c r="TNF81" s="348"/>
      <c r="TNG81" s="348"/>
      <c r="TNH81" s="348"/>
      <c r="TNI81" s="348"/>
      <c r="TNJ81" s="348"/>
      <c r="TNK81" s="348"/>
      <c r="TNL81" s="348"/>
      <c r="TNM81" s="348"/>
      <c r="TNN81" s="348"/>
      <c r="TNO81" s="348"/>
      <c r="TNP81" s="348"/>
      <c r="TNQ81" s="348"/>
      <c r="TNR81" s="348"/>
      <c r="TNS81" s="348"/>
      <c r="TNT81" s="348"/>
      <c r="TNU81" s="348"/>
      <c r="TNV81" s="348"/>
      <c r="TNW81" s="348"/>
      <c r="TNX81" s="348"/>
      <c r="TNY81" s="348"/>
      <c r="TNZ81" s="348"/>
      <c r="TOA81" s="348"/>
      <c r="TOB81" s="348"/>
      <c r="TOC81" s="348"/>
      <c r="TOD81" s="348"/>
      <c r="TOE81" s="348"/>
      <c r="TOF81" s="348"/>
      <c r="TOG81" s="348"/>
      <c r="TOH81" s="348"/>
      <c r="TOI81" s="348"/>
      <c r="TOJ81" s="348"/>
      <c r="TOK81" s="348"/>
      <c r="TOL81" s="348"/>
      <c r="TOM81" s="348"/>
      <c r="TON81" s="348"/>
      <c r="TOO81" s="348"/>
      <c r="TOP81" s="348"/>
      <c r="TOQ81" s="348"/>
      <c r="TOR81" s="348"/>
      <c r="TOS81" s="348"/>
      <c r="TOT81" s="348"/>
      <c r="TOU81" s="348"/>
      <c r="TOV81" s="348"/>
      <c r="TOW81" s="348"/>
      <c r="TOX81" s="348"/>
      <c r="TOY81" s="348"/>
      <c r="TOZ81" s="348"/>
      <c r="TPA81" s="348"/>
      <c r="TPB81" s="348"/>
      <c r="TPC81" s="348"/>
      <c r="TPD81" s="348"/>
      <c r="TPE81" s="348"/>
      <c r="TPF81" s="348"/>
      <c r="TPG81" s="348"/>
      <c r="TPH81" s="348"/>
      <c r="TPI81" s="348"/>
      <c r="TPJ81" s="348"/>
      <c r="TPK81" s="348"/>
      <c r="TPL81" s="348"/>
      <c r="TPM81" s="348"/>
      <c r="TPN81" s="348"/>
      <c r="TPO81" s="348"/>
      <c r="TPP81" s="348"/>
      <c r="TPQ81" s="348"/>
      <c r="TPR81" s="348"/>
      <c r="TPS81" s="348"/>
      <c r="TPT81" s="348"/>
      <c r="TPU81" s="348"/>
      <c r="TPV81" s="348"/>
      <c r="TPW81" s="348"/>
      <c r="TPX81" s="348"/>
      <c r="TPY81" s="348"/>
      <c r="TPZ81" s="348"/>
      <c r="TQA81" s="348"/>
      <c r="TQB81" s="348"/>
      <c r="TQC81" s="348"/>
      <c r="TQD81" s="348"/>
      <c r="TQE81" s="348"/>
      <c r="TQF81" s="348"/>
      <c r="TQG81" s="348"/>
      <c r="TQH81" s="348"/>
      <c r="TQI81" s="348"/>
      <c r="TQJ81" s="348"/>
      <c r="TQK81" s="348"/>
      <c r="TQL81" s="348"/>
      <c r="TQM81" s="348"/>
      <c r="TQN81" s="348"/>
      <c r="TQO81" s="348"/>
      <c r="TQP81" s="348"/>
      <c r="TQQ81" s="348"/>
      <c r="TQR81" s="348"/>
      <c r="TQS81" s="348"/>
      <c r="TQT81" s="348"/>
      <c r="TQU81" s="348"/>
      <c r="TQV81" s="348"/>
      <c r="TQW81" s="348"/>
      <c r="TQX81" s="348"/>
      <c r="TQY81" s="348"/>
      <c r="TQZ81" s="348"/>
      <c r="TRA81" s="348"/>
      <c r="TRB81" s="348"/>
      <c r="TRC81" s="348"/>
      <c r="TRD81" s="348"/>
      <c r="TRE81" s="348"/>
      <c r="TRF81" s="348"/>
      <c r="TRG81" s="348"/>
      <c r="TRH81" s="348"/>
      <c r="TRI81" s="348"/>
      <c r="TRJ81" s="348"/>
      <c r="TRK81" s="348"/>
      <c r="TRL81" s="348"/>
      <c r="TRM81" s="348"/>
      <c r="TRN81" s="348"/>
      <c r="TRO81" s="348"/>
      <c r="TRP81" s="348"/>
      <c r="TRQ81" s="348"/>
      <c r="TRR81" s="348"/>
      <c r="TRS81" s="348"/>
      <c r="TRT81" s="348"/>
      <c r="TRU81" s="348"/>
      <c r="TRV81" s="348"/>
      <c r="TRW81" s="348"/>
      <c r="TRX81" s="348"/>
      <c r="TRY81" s="348"/>
      <c r="TRZ81" s="348"/>
      <c r="TSA81" s="348"/>
      <c r="TSB81" s="348"/>
      <c r="TSC81" s="348"/>
      <c r="TSD81" s="348"/>
      <c r="TSE81" s="348"/>
      <c r="TSF81" s="348"/>
      <c r="TSG81" s="348"/>
      <c r="TSH81" s="348"/>
      <c r="TSI81" s="348"/>
      <c r="TSJ81" s="348"/>
      <c r="TSK81" s="348"/>
      <c r="TSL81" s="348"/>
      <c r="TSM81" s="348"/>
      <c r="TSN81" s="348"/>
      <c r="TSO81" s="348"/>
      <c r="TSP81" s="348"/>
      <c r="TSQ81" s="348"/>
      <c r="TSR81" s="348"/>
      <c r="TSS81" s="348"/>
      <c r="TST81" s="348"/>
      <c r="TSU81" s="348"/>
      <c r="TSV81" s="348"/>
      <c r="TSW81" s="348"/>
      <c r="TSX81" s="348"/>
      <c r="TSY81" s="348"/>
      <c r="TSZ81" s="348"/>
      <c r="TTA81" s="348"/>
      <c r="TTB81" s="348"/>
      <c r="TTC81" s="348"/>
      <c r="TTD81" s="348"/>
      <c r="TTE81" s="348"/>
      <c r="TTF81" s="348"/>
      <c r="TTG81" s="348"/>
      <c r="TTH81" s="348"/>
      <c r="TTI81" s="348"/>
      <c r="TTJ81" s="348"/>
      <c r="TTK81" s="348"/>
      <c r="TTL81" s="348"/>
      <c r="TTM81" s="348"/>
      <c r="TTN81" s="348"/>
      <c r="TTO81" s="348"/>
      <c r="TTP81" s="348"/>
      <c r="TTQ81" s="348"/>
      <c r="TTR81" s="348"/>
      <c r="TTS81" s="348"/>
      <c r="TTT81" s="348"/>
      <c r="TTU81" s="348"/>
      <c r="TTV81" s="348"/>
      <c r="TTW81" s="348"/>
      <c r="TTX81" s="348"/>
      <c r="TTY81" s="348"/>
      <c r="TTZ81" s="348"/>
      <c r="TUA81" s="348"/>
      <c r="TUB81" s="348"/>
      <c r="TUC81" s="348"/>
      <c r="TUD81" s="348"/>
      <c r="TUE81" s="348"/>
      <c r="TUF81" s="348"/>
      <c r="TUG81" s="348"/>
      <c r="TUH81" s="348"/>
      <c r="TUI81" s="348"/>
      <c r="TUJ81" s="348"/>
      <c r="TUK81" s="348"/>
      <c r="TUL81" s="348"/>
      <c r="TUM81" s="348"/>
      <c r="TUN81" s="348"/>
      <c r="TUO81" s="348"/>
      <c r="TUP81" s="348"/>
      <c r="TUQ81" s="348"/>
      <c r="TUR81" s="348"/>
      <c r="TUS81" s="348"/>
      <c r="TUT81" s="348"/>
      <c r="TUU81" s="348"/>
      <c r="TUV81" s="348"/>
      <c r="TUW81" s="348"/>
      <c r="TUX81" s="348"/>
      <c r="TUY81" s="348"/>
      <c r="TUZ81" s="348"/>
      <c r="TVA81" s="348"/>
      <c r="TVB81" s="348"/>
      <c r="TVC81" s="348"/>
      <c r="TVD81" s="348"/>
      <c r="TVE81" s="348"/>
      <c r="TVF81" s="348"/>
      <c r="TVG81" s="348"/>
      <c r="TVH81" s="348"/>
      <c r="TVI81" s="348"/>
      <c r="TVJ81" s="348"/>
      <c r="TVK81" s="348"/>
      <c r="TVL81" s="348"/>
      <c r="TVM81" s="348"/>
      <c r="TVN81" s="348"/>
      <c r="TVO81" s="348"/>
      <c r="TVP81" s="348"/>
      <c r="TVQ81" s="348"/>
      <c r="TVR81" s="348"/>
      <c r="TVS81" s="348"/>
      <c r="TVT81" s="348"/>
      <c r="TVU81" s="348"/>
      <c r="TVV81" s="348"/>
      <c r="TVW81" s="348"/>
      <c r="TVX81" s="348"/>
      <c r="TVY81" s="348"/>
      <c r="TVZ81" s="348"/>
      <c r="TWA81" s="348"/>
      <c r="TWB81" s="348"/>
      <c r="TWC81" s="348"/>
      <c r="TWD81" s="348"/>
      <c r="TWE81" s="348"/>
      <c r="TWF81" s="348"/>
      <c r="TWG81" s="348"/>
      <c r="TWH81" s="348"/>
      <c r="TWI81" s="348"/>
      <c r="TWJ81" s="348"/>
      <c r="TWK81" s="348"/>
      <c r="TWL81" s="348"/>
      <c r="TWM81" s="348"/>
      <c r="TWN81" s="348"/>
      <c r="TWO81" s="348"/>
      <c r="TWP81" s="348"/>
      <c r="TWQ81" s="348"/>
      <c r="TWR81" s="348"/>
      <c r="TWS81" s="348"/>
      <c r="TWT81" s="348"/>
      <c r="TWU81" s="348"/>
      <c r="TWV81" s="348"/>
      <c r="TWW81" s="348"/>
      <c r="TWX81" s="348"/>
      <c r="TWY81" s="348"/>
      <c r="TWZ81" s="348"/>
      <c r="TXA81" s="348"/>
      <c r="TXB81" s="348"/>
      <c r="TXC81" s="348"/>
      <c r="TXD81" s="348"/>
      <c r="TXE81" s="348"/>
      <c r="TXF81" s="348"/>
      <c r="TXG81" s="348"/>
      <c r="TXH81" s="348"/>
      <c r="TXI81" s="348"/>
      <c r="TXJ81" s="348"/>
      <c r="TXK81" s="348"/>
      <c r="TXL81" s="348"/>
      <c r="TXM81" s="348"/>
      <c r="TXN81" s="348"/>
      <c r="TXO81" s="348"/>
      <c r="TXP81" s="348"/>
      <c r="TXQ81" s="348"/>
      <c r="TXR81" s="348"/>
      <c r="TXS81" s="348"/>
      <c r="TXT81" s="348"/>
      <c r="TXU81" s="348"/>
      <c r="TXV81" s="348"/>
      <c r="TXW81" s="348"/>
      <c r="TXX81" s="348"/>
      <c r="TXY81" s="348"/>
      <c r="TXZ81" s="348"/>
      <c r="TYA81" s="348"/>
      <c r="TYB81" s="348"/>
      <c r="TYC81" s="348"/>
      <c r="TYD81" s="348"/>
      <c r="TYE81" s="348"/>
      <c r="TYF81" s="348"/>
      <c r="TYG81" s="348"/>
      <c r="TYH81" s="348"/>
      <c r="TYI81" s="348"/>
      <c r="TYJ81" s="348"/>
      <c r="TYK81" s="348"/>
      <c r="TYL81" s="348"/>
      <c r="TYM81" s="348"/>
      <c r="TYN81" s="348"/>
      <c r="TYO81" s="348"/>
      <c r="TYP81" s="348"/>
      <c r="TYQ81" s="348"/>
      <c r="TYR81" s="348"/>
      <c r="TYS81" s="348"/>
      <c r="TYT81" s="348"/>
      <c r="TYU81" s="348"/>
      <c r="TYV81" s="348"/>
      <c r="TYW81" s="348"/>
      <c r="TYX81" s="348"/>
      <c r="TYY81" s="348"/>
      <c r="TYZ81" s="348"/>
      <c r="TZA81" s="348"/>
      <c r="TZB81" s="348"/>
      <c r="TZC81" s="348"/>
      <c r="TZD81" s="348"/>
      <c r="TZE81" s="348"/>
      <c r="TZF81" s="348"/>
      <c r="TZG81" s="348"/>
      <c r="TZH81" s="348"/>
      <c r="TZI81" s="348"/>
      <c r="TZJ81" s="348"/>
      <c r="TZK81" s="348"/>
      <c r="TZL81" s="348"/>
      <c r="TZM81" s="348"/>
      <c r="TZN81" s="348"/>
      <c r="TZO81" s="348"/>
      <c r="TZP81" s="348"/>
      <c r="TZQ81" s="348"/>
      <c r="TZR81" s="348"/>
      <c r="TZS81" s="348"/>
      <c r="TZT81" s="348"/>
      <c r="TZU81" s="348"/>
      <c r="TZV81" s="348"/>
      <c r="TZW81" s="348"/>
      <c r="TZX81" s="348"/>
      <c r="TZY81" s="348"/>
      <c r="TZZ81" s="348"/>
      <c r="UAA81" s="348"/>
      <c r="UAB81" s="348"/>
      <c r="UAC81" s="348"/>
      <c r="UAD81" s="348"/>
      <c r="UAE81" s="348"/>
      <c r="UAF81" s="348"/>
      <c r="UAG81" s="348"/>
      <c r="UAH81" s="348"/>
      <c r="UAI81" s="348"/>
      <c r="UAJ81" s="348"/>
      <c r="UAK81" s="348"/>
      <c r="UAL81" s="348"/>
      <c r="UAM81" s="348"/>
      <c r="UAN81" s="348"/>
      <c r="UAO81" s="348"/>
      <c r="UAP81" s="348"/>
      <c r="UAQ81" s="348"/>
      <c r="UAR81" s="348"/>
      <c r="UAS81" s="348"/>
      <c r="UAT81" s="348"/>
      <c r="UAU81" s="348"/>
      <c r="UAV81" s="348"/>
      <c r="UAW81" s="348"/>
      <c r="UAX81" s="348"/>
      <c r="UAY81" s="348"/>
      <c r="UAZ81" s="348"/>
      <c r="UBA81" s="348"/>
      <c r="UBB81" s="348"/>
      <c r="UBC81" s="348"/>
      <c r="UBD81" s="348"/>
      <c r="UBE81" s="348"/>
      <c r="UBF81" s="348"/>
      <c r="UBG81" s="348"/>
      <c r="UBH81" s="348"/>
      <c r="UBI81" s="348"/>
      <c r="UBJ81" s="348"/>
      <c r="UBK81" s="348"/>
      <c r="UBL81" s="348"/>
      <c r="UBM81" s="348"/>
      <c r="UBN81" s="348"/>
      <c r="UBO81" s="348"/>
      <c r="UBP81" s="348"/>
      <c r="UBQ81" s="348"/>
      <c r="UBR81" s="348"/>
      <c r="UBS81" s="348"/>
      <c r="UBT81" s="348"/>
      <c r="UBU81" s="348"/>
      <c r="UBV81" s="348"/>
      <c r="UBW81" s="348"/>
      <c r="UBX81" s="348"/>
      <c r="UBY81" s="348"/>
      <c r="UBZ81" s="348"/>
      <c r="UCA81" s="348"/>
      <c r="UCB81" s="348"/>
      <c r="UCC81" s="348"/>
      <c r="UCD81" s="348"/>
      <c r="UCE81" s="348"/>
      <c r="UCF81" s="348"/>
      <c r="UCG81" s="348"/>
      <c r="UCH81" s="348"/>
      <c r="UCI81" s="348"/>
      <c r="UCJ81" s="348"/>
      <c r="UCK81" s="348"/>
      <c r="UCL81" s="348"/>
      <c r="UCM81" s="348"/>
      <c r="UCN81" s="348"/>
      <c r="UCO81" s="348"/>
      <c r="UCP81" s="348"/>
      <c r="UCQ81" s="348"/>
      <c r="UCR81" s="348"/>
      <c r="UCS81" s="348"/>
      <c r="UCT81" s="348"/>
      <c r="UCU81" s="348"/>
      <c r="UCV81" s="348"/>
      <c r="UCW81" s="348"/>
      <c r="UCX81" s="348"/>
      <c r="UCY81" s="348"/>
      <c r="UCZ81" s="348"/>
      <c r="UDA81" s="348"/>
      <c r="UDB81" s="348"/>
      <c r="UDC81" s="348"/>
      <c r="UDD81" s="348"/>
      <c r="UDE81" s="348"/>
      <c r="UDF81" s="348"/>
      <c r="UDG81" s="348"/>
      <c r="UDH81" s="348"/>
      <c r="UDI81" s="348"/>
      <c r="UDJ81" s="348"/>
      <c r="UDK81" s="348"/>
      <c r="UDL81" s="348"/>
      <c r="UDM81" s="348"/>
      <c r="UDN81" s="348"/>
      <c r="UDO81" s="348"/>
      <c r="UDP81" s="348"/>
      <c r="UDQ81" s="348"/>
      <c r="UDR81" s="348"/>
      <c r="UDS81" s="348"/>
      <c r="UDT81" s="348"/>
      <c r="UDU81" s="348"/>
      <c r="UDV81" s="348"/>
      <c r="UDW81" s="348"/>
      <c r="UDX81" s="348"/>
      <c r="UDY81" s="348"/>
      <c r="UDZ81" s="348"/>
      <c r="UEA81" s="348"/>
      <c r="UEB81" s="348"/>
      <c r="UEC81" s="348"/>
      <c r="UED81" s="348"/>
      <c r="UEE81" s="348"/>
      <c r="UEF81" s="348"/>
      <c r="UEG81" s="348"/>
      <c r="UEH81" s="348"/>
      <c r="UEI81" s="348"/>
      <c r="UEJ81" s="348"/>
      <c r="UEK81" s="348"/>
      <c r="UEL81" s="348"/>
      <c r="UEM81" s="348"/>
      <c r="UEN81" s="348"/>
      <c r="UEO81" s="348"/>
      <c r="UEP81" s="348"/>
      <c r="UEQ81" s="348"/>
      <c r="UER81" s="348"/>
      <c r="UES81" s="348"/>
      <c r="UET81" s="348"/>
      <c r="UEU81" s="348"/>
      <c r="UEV81" s="348"/>
      <c r="UEW81" s="348"/>
      <c r="UEX81" s="348"/>
      <c r="UEY81" s="348"/>
      <c r="UEZ81" s="348"/>
      <c r="UFA81" s="348"/>
      <c r="UFB81" s="348"/>
      <c r="UFC81" s="348"/>
      <c r="UFD81" s="348"/>
      <c r="UFE81" s="348"/>
      <c r="UFF81" s="348"/>
      <c r="UFG81" s="348"/>
      <c r="UFH81" s="348"/>
      <c r="UFI81" s="348"/>
      <c r="UFJ81" s="348"/>
      <c r="UFK81" s="348"/>
      <c r="UFL81" s="348"/>
      <c r="UFM81" s="348"/>
      <c r="UFN81" s="348"/>
      <c r="UFO81" s="348"/>
      <c r="UFP81" s="348"/>
      <c r="UFQ81" s="348"/>
      <c r="UFR81" s="348"/>
      <c r="UFS81" s="348"/>
      <c r="UFT81" s="348"/>
      <c r="UFU81" s="348"/>
      <c r="UFV81" s="348"/>
      <c r="UFW81" s="348"/>
      <c r="UFX81" s="348"/>
      <c r="UFY81" s="348"/>
      <c r="UFZ81" s="348"/>
      <c r="UGA81" s="348"/>
      <c r="UGB81" s="348"/>
      <c r="UGC81" s="348"/>
      <c r="UGD81" s="348"/>
      <c r="UGE81" s="348"/>
      <c r="UGF81" s="348"/>
      <c r="UGG81" s="348"/>
      <c r="UGH81" s="348"/>
      <c r="UGI81" s="348"/>
      <c r="UGJ81" s="348"/>
      <c r="UGK81" s="348"/>
      <c r="UGL81" s="348"/>
      <c r="UGM81" s="348"/>
      <c r="UGN81" s="348"/>
      <c r="UGO81" s="348"/>
      <c r="UGP81" s="348"/>
      <c r="UGQ81" s="348"/>
      <c r="UGR81" s="348"/>
      <c r="UGS81" s="348"/>
      <c r="UGT81" s="348"/>
      <c r="UGU81" s="348"/>
      <c r="UGV81" s="348"/>
      <c r="UGW81" s="348"/>
      <c r="UGX81" s="348"/>
      <c r="UGY81" s="348"/>
      <c r="UGZ81" s="348"/>
      <c r="UHA81" s="348"/>
      <c r="UHB81" s="348"/>
      <c r="UHC81" s="348"/>
      <c r="UHD81" s="348"/>
      <c r="UHE81" s="348"/>
      <c r="UHF81" s="348"/>
      <c r="UHG81" s="348"/>
      <c r="UHH81" s="348"/>
      <c r="UHI81" s="348"/>
      <c r="UHJ81" s="348"/>
      <c r="UHK81" s="348"/>
      <c r="UHL81" s="348"/>
      <c r="UHM81" s="348"/>
      <c r="UHN81" s="348"/>
      <c r="UHO81" s="348"/>
      <c r="UHP81" s="348"/>
      <c r="UHQ81" s="348"/>
      <c r="UHR81" s="348"/>
      <c r="UHS81" s="348"/>
      <c r="UHT81" s="348"/>
      <c r="UHU81" s="348"/>
      <c r="UHV81" s="348"/>
      <c r="UHW81" s="348"/>
      <c r="UHX81" s="348"/>
      <c r="UHY81" s="348"/>
      <c r="UHZ81" s="348"/>
      <c r="UIA81" s="348"/>
      <c r="UIB81" s="348"/>
      <c r="UIC81" s="348"/>
      <c r="UID81" s="348"/>
      <c r="UIE81" s="348"/>
      <c r="UIF81" s="348"/>
      <c r="UIG81" s="348"/>
      <c r="UIH81" s="348"/>
      <c r="UII81" s="348"/>
      <c r="UIJ81" s="348"/>
      <c r="UIK81" s="348"/>
      <c r="UIL81" s="348"/>
      <c r="UIM81" s="348"/>
      <c r="UIN81" s="348"/>
      <c r="UIO81" s="348"/>
      <c r="UIP81" s="348"/>
      <c r="UIQ81" s="348"/>
      <c r="UIR81" s="348"/>
      <c r="UIS81" s="348"/>
      <c r="UIT81" s="348"/>
      <c r="UIU81" s="348"/>
      <c r="UIV81" s="348"/>
      <c r="UIW81" s="348"/>
      <c r="UIX81" s="348"/>
      <c r="UIY81" s="348"/>
      <c r="UIZ81" s="348"/>
      <c r="UJA81" s="348"/>
      <c r="UJB81" s="348"/>
      <c r="UJC81" s="348"/>
      <c r="UJD81" s="348"/>
      <c r="UJE81" s="348"/>
      <c r="UJF81" s="348"/>
      <c r="UJG81" s="348"/>
      <c r="UJH81" s="348"/>
      <c r="UJI81" s="348"/>
      <c r="UJJ81" s="348"/>
      <c r="UJK81" s="348"/>
      <c r="UJL81" s="348"/>
      <c r="UJM81" s="348"/>
      <c r="UJN81" s="348"/>
      <c r="UJO81" s="348"/>
      <c r="UJP81" s="348"/>
      <c r="UJQ81" s="348"/>
      <c r="UJR81" s="348"/>
      <c r="UJS81" s="348"/>
      <c r="UJT81" s="348"/>
      <c r="UJU81" s="348"/>
      <c r="UJV81" s="348"/>
      <c r="UJW81" s="348"/>
      <c r="UJX81" s="348"/>
      <c r="UJY81" s="348"/>
      <c r="UJZ81" s="348"/>
      <c r="UKA81" s="348"/>
      <c r="UKB81" s="348"/>
      <c r="UKC81" s="348"/>
      <c r="UKD81" s="348"/>
      <c r="UKE81" s="348"/>
      <c r="UKF81" s="348"/>
      <c r="UKG81" s="348"/>
      <c r="UKH81" s="348"/>
      <c r="UKI81" s="348"/>
      <c r="UKJ81" s="348"/>
      <c r="UKK81" s="348"/>
      <c r="UKL81" s="348"/>
      <c r="UKM81" s="348"/>
      <c r="UKN81" s="348"/>
      <c r="UKO81" s="348"/>
      <c r="UKP81" s="348"/>
      <c r="UKQ81" s="348"/>
      <c r="UKR81" s="348"/>
      <c r="UKS81" s="348"/>
      <c r="UKT81" s="348"/>
      <c r="UKU81" s="348"/>
      <c r="UKV81" s="348"/>
      <c r="UKW81" s="348"/>
      <c r="UKX81" s="348"/>
      <c r="UKY81" s="348"/>
      <c r="UKZ81" s="348"/>
      <c r="ULA81" s="348"/>
      <c r="ULB81" s="348"/>
      <c r="ULC81" s="348"/>
      <c r="ULD81" s="348"/>
      <c r="ULE81" s="348"/>
      <c r="ULF81" s="348"/>
      <c r="ULG81" s="348"/>
      <c r="ULH81" s="348"/>
      <c r="ULI81" s="348"/>
      <c r="ULJ81" s="348"/>
      <c r="ULK81" s="348"/>
      <c r="ULL81" s="348"/>
      <c r="ULM81" s="348"/>
      <c r="ULN81" s="348"/>
      <c r="ULO81" s="348"/>
      <c r="ULP81" s="348"/>
      <c r="ULQ81" s="348"/>
      <c r="ULR81" s="348"/>
      <c r="ULS81" s="348"/>
      <c r="ULT81" s="348"/>
      <c r="ULU81" s="348"/>
      <c r="ULV81" s="348"/>
      <c r="ULW81" s="348"/>
      <c r="ULX81" s="348"/>
      <c r="ULY81" s="348"/>
      <c r="ULZ81" s="348"/>
      <c r="UMA81" s="348"/>
      <c r="UMB81" s="348"/>
      <c r="UMC81" s="348"/>
      <c r="UMD81" s="348"/>
      <c r="UME81" s="348"/>
      <c r="UMF81" s="348"/>
      <c r="UMG81" s="348"/>
      <c r="UMH81" s="348"/>
      <c r="UMI81" s="348"/>
      <c r="UMJ81" s="348"/>
      <c r="UMK81" s="348"/>
      <c r="UML81" s="348"/>
      <c r="UMM81" s="348"/>
      <c r="UMN81" s="348"/>
      <c r="UMO81" s="348"/>
      <c r="UMP81" s="348"/>
      <c r="UMQ81" s="348"/>
      <c r="UMR81" s="348"/>
      <c r="UMS81" s="348"/>
      <c r="UMT81" s="348"/>
      <c r="UMU81" s="348"/>
      <c r="UMV81" s="348"/>
      <c r="UMW81" s="348"/>
      <c r="UMX81" s="348"/>
      <c r="UMY81" s="348"/>
      <c r="UMZ81" s="348"/>
      <c r="UNA81" s="348"/>
      <c r="UNB81" s="348"/>
      <c r="UNC81" s="348"/>
      <c r="UND81" s="348"/>
      <c r="UNE81" s="348"/>
      <c r="UNF81" s="348"/>
      <c r="UNG81" s="348"/>
      <c r="UNH81" s="348"/>
      <c r="UNI81" s="348"/>
      <c r="UNJ81" s="348"/>
      <c r="UNK81" s="348"/>
      <c r="UNL81" s="348"/>
      <c r="UNM81" s="348"/>
      <c r="UNN81" s="348"/>
      <c r="UNO81" s="348"/>
      <c r="UNP81" s="348"/>
      <c r="UNQ81" s="348"/>
      <c r="UNR81" s="348"/>
      <c r="UNS81" s="348"/>
      <c r="UNT81" s="348"/>
      <c r="UNU81" s="348"/>
      <c r="UNV81" s="348"/>
      <c r="UNW81" s="348"/>
      <c r="UNX81" s="348"/>
      <c r="UNY81" s="348"/>
      <c r="UNZ81" s="348"/>
      <c r="UOA81" s="348"/>
      <c r="UOB81" s="348"/>
      <c r="UOC81" s="348"/>
      <c r="UOD81" s="348"/>
      <c r="UOE81" s="348"/>
      <c r="UOF81" s="348"/>
      <c r="UOG81" s="348"/>
      <c r="UOH81" s="348"/>
      <c r="UOI81" s="348"/>
      <c r="UOJ81" s="348"/>
      <c r="UOK81" s="348"/>
      <c r="UOL81" s="348"/>
      <c r="UOM81" s="348"/>
      <c r="UON81" s="348"/>
      <c r="UOO81" s="348"/>
      <c r="UOP81" s="348"/>
      <c r="UOQ81" s="348"/>
      <c r="UOR81" s="348"/>
      <c r="UOS81" s="348"/>
      <c r="UOT81" s="348"/>
      <c r="UOU81" s="348"/>
      <c r="UOV81" s="348"/>
      <c r="UOW81" s="348"/>
      <c r="UOX81" s="348"/>
      <c r="UOY81" s="348"/>
      <c r="UOZ81" s="348"/>
      <c r="UPA81" s="348"/>
      <c r="UPB81" s="348"/>
      <c r="UPC81" s="348"/>
      <c r="UPD81" s="348"/>
      <c r="UPE81" s="348"/>
      <c r="UPF81" s="348"/>
      <c r="UPG81" s="348"/>
      <c r="UPH81" s="348"/>
      <c r="UPI81" s="348"/>
      <c r="UPJ81" s="348"/>
      <c r="UPK81" s="348"/>
      <c r="UPL81" s="348"/>
      <c r="UPM81" s="348"/>
      <c r="UPN81" s="348"/>
      <c r="UPO81" s="348"/>
      <c r="UPP81" s="348"/>
      <c r="UPQ81" s="348"/>
      <c r="UPR81" s="348"/>
      <c r="UPS81" s="348"/>
      <c r="UPT81" s="348"/>
      <c r="UPU81" s="348"/>
      <c r="UPV81" s="348"/>
      <c r="UPW81" s="348"/>
      <c r="UPX81" s="348"/>
      <c r="UPY81" s="348"/>
      <c r="UPZ81" s="348"/>
      <c r="UQA81" s="348"/>
      <c r="UQB81" s="348"/>
      <c r="UQC81" s="348"/>
      <c r="UQD81" s="348"/>
      <c r="UQE81" s="348"/>
      <c r="UQF81" s="348"/>
      <c r="UQG81" s="348"/>
      <c r="UQH81" s="348"/>
      <c r="UQI81" s="348"/>
      <c r="UQJ81" s="348"/>
      <c r="UQK81" s="348"/>
      <c r="UQL81" s="348"/>
      <c r="UQM81" s="348"/>
      <c r="UQN81" s="348"/>
      <c r="UQO81" s="348"/>
      <c r="UQP81" s="348"/>
      <c r="UQQ81" s="348"/>
      <c r="UQR81" s="348"/>
      <c r="UQS81" s="348"/>
      <c r="UQT81" s="348"/>
      <c r="UQU81" s="348"/>
      <c r="UQV81" s="348"/>
      <c r="UQW81" s="348"/>
      <c r="UQX81" s="348"/>
      <c r="UQY81" s="348"/>
      <c r="UQZ81" s="348"/>
      <c r="URA81" s="348"/>
      <c r="URB81" s="348"/>
      <c r="URC81" s="348"/>
      <c r="URD81" s="348"/>
      <c r="URE81" s="348"/>
      <c r="URF81" s="348"/>
      <c r="URG81" s="348"/>
      <c r="URH81" s="348"/>
      <c r="URI81" s="348"/>
      <c r="URJ81" s="348"/>
      <c r="URK81" s="348"/>
      <c r="URL81" s="348"/>
      <c r="URM81" s="348"/>
      <c r="URN81" s="348"/>
      <c r="URO81" s="348"/>
      <c r="URP81" s="348"/>
      <c r="URQ81" s="348"/>
      <c r="URR81" s="348"/>
      <c r="URS81" s="348"/>
      <c r="URT81" s="348"/>
      <c r="URU81" s="348"/>
      <c r="URV81" s="348"/>
      <c r="URW81" s="348"/>
      <c r="URX81" s="348"/>
      <c r="URY81" s="348"/>
      <c r="URZ81" s="348"/>
      <c r="USA81" s="348"/>
      <c r="USB81" s="348"/>
      <c r="USC81" s="348"/>
      <c r="USD81" s="348"/>
      <c r="USE81" s="348"/>
      <c r="USF81" s="348"/>
      <c r="USG81" s="348"/>
      <c r="USH81" s="348"/>
      <c r="USI81" s="348"/>
      <c r="USJ81" s="348"/>
      <c r="USK81" s="348"/>
      <c r="USL81" s="348"/>
      <c r="USM81" s="348"/>
      <c r="USN81" s="348"/>
      <c r="USO81" s="348"/>
      <c r="USP81" s="348"/>
      <c r="USQ81" s="348"/>
      <c r="USR81" s="348"/>
      <c r="USS81" s="348"/>
      <c r="UST81" s="348"/>
      <c r="USU81" s="348"/>
      <c r="USV81" s="348"/>
      <c r="USW81" s="348"/>
      <c r="USX81" s="348"/>
      <c r="USY81" s="348"/>
      <c r="USZ81" s="348"/>
      <c r="UTA81" s="348"/>
      <c r="UTB81" s="348"/>
      <c r="UTC81" s="348"/>
      <c r="UTD81" s="348"/>
      <c r="UTE81" s="348"/>
      <c r="UTF81" s="348"/>
      <c r="UTG81" s="348"/>
      <c r="UTH81" s="348"/>
      <c r="UTI81" s="348"/>
      <c r="UTJ81" s="348"/>
      <c r="UTK81" s="348"/>
      <c r="UTL81" s="348"/>
      <c r="UTM81" s="348"/>
      <c r="UTN81" s="348"/>
      <c r="UTO81" s="348"/>
      <c r="UTP81" s="348"/>
      <c r="UTQ81" s="348"/>
      <c r="UTR81" s="348"/>
      <c r="UTS81" s="348"/>
      <c r="UTT81" s="348"/>
      <c r="UTU81" s="348"/>
      <c r="UTV81" s="348"/>
      <c r="UTW81" s="348"/>
      <c r="UTX81" s="348"/>
      <c r="UTY81" s="348"/>
      <c r="UTZ81" s="348"/>
      <c r="UUA81" s="348"/>
      <c r="UUB81" s="348"/>
      <c r="UUC81" s="348"/>
      <c r="UUD81" s="348"/>
      <c r="UUE81" s="348"/>
      <c r="UUF81" s="348"/>
      <c r="UUG81" s="348"/>
      <c r="UUH81" s="348"/>
      <c r="UUI81" s="348"/>
      <c r="UUJ81" s="348"/>
      <c r="UUK81" s="348"/>
      <c r="UUL81" s="348"/>
      <c r="UUM81" s="348"/>
      <c r="UUN81" s="348"/>
      <c r="UUO81" s="348"/>
      <c r="UUP81" s="348"/>
      <c r="UUQ81" s="348"/>
      <c r="UUR81" s="348"/>
      <c r="UUS81" s="348"/>
      <c r="UUT81" s="348"/>
      <c r="UUU81" s="348"/>
      <c r="UUV81" s="348"/>
      <c r="UUW81" s="348"/>
      <c r="UUX81" s="348"/>
      <c r="UUY81" s="348"/>
      <c r="UUZ81" s="348"/>
      <c r="UVA81" s="348"/>
      <c r="UVB81" s="348"/>
      <c r="UVC81" s="348"/>
      <c r="UVD81" s="348"/>
      <c r="UVE81" s="348"/>
      <c r="UVF81" s="348"/>
      <c r="UVG81" s="348"/>
      <c r="UVH81" s="348"/>
      <c r="UVI81" s="348"/>
      <c r="UVJ81" s="348"/>
      <c r="UVK81" s="348"/>
      <c r="UVL81" s="348"/>
      <c r="UVM81" s="348"/>
      <c r="UVN81" s="348"/>
      <c r="UVO81" s="348"/>
      <c r="UVP81" s="348"/>
      <c r="UVQ81" s="348"/>
      <c r="UVR81" s="348"/>
      <c r="UVS81" s="348"/>
      <c r="UVT81" s="348"/>
      <c r="UVU81" s="348"/>
      <c r="UVV81" s="348"/>
      <c r="UVW81" s="348"/>
      <c r="UVX81" s="348"/>
      <c r="UVY81" s="348"/>
      <c r="UVZ81" s="348"/>
      <c r="UWA81" s="348"/>
      <c r="UWB81" s="348"/>
      <c r="UWC81" s="348"/>
      <c r="UWD81" s="348"/>
      <c r="UWE81" s="348"/>
      <c r="UWF81" s="348"/>
      <c r="UWG81" s="348"/>
      <c r="UWH81" s="348"/>
      <c r="UWI81" s="348"/>
      <c r="UWJ81" s="348"/>
      <c r="UWK81" s="348"/>
      <c r="UWL81" s="348"/>
      <c r="UWM81" s="348"/>
      <c r="UWN81" s="348"/>
      <c r="UWO81" s="348"/>
      <c r="UWP81" s="348"/>
      <c r="UWQ81" s="348"/>
      <c r="UWR81" s="348"/>
      <c r="UWS81" s="348"/>
      <c r="UWT81" s="348"/>
      <c r="UWU81" s="348"/>
      <c r="UWV81" s="348"/>
      <c r="UWW81" s="348"/>
      <c r="UWX81" s="348"/>
      <c r="UWY81" s="348"/>
      <c r="UWZ81" s="348"/>
      <c r="UXA81" s="348"/>
      <c r="UXB81" s="348"/>
      <c r="UXC81" s="348"/>
      <c r="UXD81" s="348"/>
      <c r="UXE81" s="348"/>
      <c r="UXF81" s="348"/>
      <c r="UXG81" s="348"/>
      <c r="UXH81" s="348"/>
      <c r="UXI81" s="348"/>
      <c r="UXJ81" s="348"/>
      <c r="UXK81" s="348"/>
      <c r="UXL81" s="348"/>
      <c r="UXM81" s="348"/>
      <c r="UXN81" s="348"/>
      <c r="UXO81" s="348"/>
      <c r="UXP81" s="348"/>
      <c r="UXQ81" s="348"/>
      <c r="UXR81" s="348"/>
      <c r="UXS81" s="348"/>
      <c r="UXT81" s="348"/>
      <c r="UXU81" s="348"/>
      <c r="UXV81" s="348"/>
      <c r="UXW81" s="348"/>
      <c r="UXX81" s="348"/>
      <c r="UXY81" s="348"/>
      <c r="UXZ81" s="348"/>
      <c r="UYA81" s="348"/>
      <c r="UYB81" s="348"/>
      <c r="UYC81" s="348"/>
      <c r="UYD81" s="348"/>
      <c r="UYE81" s="348"/>
      <c r="UYF81" s="348"/>
      <c r="UYG81" s="348"/>
      <c r="UYH81" s="348"/>
      <c r="UYI81" s="348"/>
      <c r="UYJ81" s="348"/>
      <c r="UYK81" s="348"/>
      <c r="UYL81" s="348"/>
      <c r="UYM81" s="348"/>
      <c r="UYN81" s="348"/>
      <c r="UYO81" s="348"/>
      <c r="UYP81" s="348"/>
      <c r="UYQ81" s="348"/>
      <c r="UYR81" s="348"/>
      <c r="UYS81" s="348"/>
      <c r="UYT81" s="348"/>
      <c r="UYU81" s="348"/>
      <c r="UYV81" s="348"/>
      <c r="UYW81" s="348"/>
      <c r="UYX81" s="348"/>
      <c r="UYY81" s="348"/>
      <c r="UYZ81" s="348"/>
      <c r="UZA81" s="348"/>
      <c r="UZB81" s="348"/>
      <c r="UZC81" s="348"/>
      <c r="UZD81" s="348"/>
      <c r="UZE81" s="348"/>
      <c r="UZF81" s="348"/>
      <c r="UZG81" s="348"/>
      <c r="UZH81" s="348"/>
      <c r="UZI81" s="348"/>
      <c r="UZJ81" s="348"/>
      <c r="UZK81" s="348"/>
      <c r="UZL81" s="348"/>
      <c r="UZM81" s="348"/>
      <c r="UZN81" s="348"/>
      <c r="UZO81" s="348"/>
      <c r="UZP81" s="348"/>
      <c r="UZQ81" s="348"/>
      <c r="UZR81" s="348"/>
      <c r="UZS81" s="348"/>
      <c r="UZT81" s="348"/>
      <c r="UZU81" s="348"/>
      <c r="UZV81" s="348"/>
      <c r="UZW81" s="348"/>
      <c r="UZX81" s="348"/>
      <c r="UZY81" s="348"/>
      <c r="UZZ81" s="348"/>
      <c r="VAA81" s="348"/>
      <c r="VAB81" s="348"/>
      <c r="VAC81" s="348"/>
      <c r="VAD81" s="348"/>
      <c r="VAE81" s="348"/>
      <c r="VAF81" s="348"/>
      <c r="VAG81" s="348"/>
      <c r="VAH81" s="348"/>
      <c r="VAI81" s="348"/>
      <c r="VAJ81" s="348"/>
      <c r="VAK81" s="348"/>
      <c r="VAL81" s="348"/>
      <c r="VAM81" s="348"/>
      <c r="VAN81" s="348"/>
      <c r="VAO81" s="348"/>
      <c r="VAP81" s="348"/>
      <c r="VAQ81" s="348"/>
      <c r="VAR81" s="348"/>
      <c r="VAS81" s="348"/>
      <c r="VAT81" s="348"/>
      <c r="VAU81" s="348"/>
      <c r="VAV81" s="348"/>
      <c r="VAW81" s="348"/>
      <c r="VAX81" s="348"/>
      <c r="VAY81" s="348"/>
      <c r="VAZ81" s="348"/>
      <c r="VBA81" s="348"/>
      <c r="VBB81" s="348"/>
      <c r="VBC81" s="348"/>
      <c r="VBD81" s="348"/>
      <c r="VBE81" s="348"/>
      <c r="VBF81" s="348"/>
      <c r="VBG81" s="348"/>
      <c r="VBH81" s="348"/>
      <c r="VBI81" s="348"/>
      <c r="VBJ81" s="348"/>
      <c r="VBK81" s="348"/>
      <c r="VBL81" s="348"/>
      <c r="VBM81" s="348"/>
      <c r="VBN81" s="348"/>
      <c r="VBO81" s="348"/>
      <c r="VBP81" s="348"/>
      <c r="VBQ81" s="348"/>
      <c r="VBR81" s="348"/>
      <c r="VBS81" s="348"/>
      <c r="VBT81" s="348"/>
      <c r="VBU81" s="348"/>
      <c r="VBV81" s="348"/>
      <c r="VBW81" s="348"/>
      <c r="VBX81" s="348"/>
      <c r="VBY81" s="348"/>
      <c r="VBZ81" s="348"/>
      <c r="VCA81" s="348"/>
      <c r="VCB81" s="348"/>
      <c r="VCC81" s="348"/>
      <c r="VCD81" s="348"/>
      <c r="VCE81" s="348"/>
      <c r="VCF81" s="348"/>
      <c r="VCG81" s="348"/>
      <c r="VCH81" s="348"/>
      <c r="VCI81" s="348"/>
      <c r="VCJ81" s="348"/>
      <c r="VCK81" s="348"/>
      <c r="VCL81" s="348"/>
      <c r="VCM81" s="348"/>
      <c r="VCN81" s="348"/>
      <c r="VCO81" s="348"/>
      <c r="VCP81" s="348"/>
      <c r="VCQ81" s="348"/>
      <c r="VCR81" s="348"/>
      <c r="VCS81" s="348"/>
      <c r="VCT81" s="348"/>
      <c r="VCU81" s="348"/>
      <c r="VCV81" s="348"/>
      <c r="VCW81" s="348"/>
      <c r="VCX81" s="348"/>
      <c r="VCY81" s="348"/>
      <c r="VCZ81" s="348"/>
      <c r="VDA81" s="348"/>
      <c r="VDB81" s="348"/>
      <c r="VDC81" s="348"/>
      <c r="VDD81" s="348"/>
      <c r="VDE81" s="348"/>
      <c r="VDF81" s="348"/>
      <c r="VDG81" s="348"/>
      <c r="VDH81" s="348"/>
      <c r="VDI81" s="348"/>
      <c r="VDJ81" s="348"/>
      <c r="VDK81" s="348"/>
      <c r="VDL81" s="348"/>
      <c r="VDM81" s="348"/>
      <c r="VDN81" s="348"/>
      <c r="VDO81" s="348"/>
      <c r="VDP81" s="348"/>
      <c r="VDQ81" s="348"/>
      <c r="VDR81" s="348"/>
      <c r="VDS81" s="348"/>
      <c r="VDT81" s="348"/>
      <c r="VDU81" s="348"/>
      <c r="VDV81" s="348"/>
      <c r="VDW81" s="348"/>
      <c r="VDX81" s="348"/>
      <c r="VDY81" s="348"/>
      <c r="VDZ81" s="348"/>
      <c r="VEA81" s="348"/>
      <c r="VEB81" s="348"/>
      <c r="VEC81" s="348"/>
      <c r="VED81" s="348"/>
      <c r="VEE81" s="348"/>
      <c r="VEF81" s="348"/>
      <c r="VEG81" s="348"/>
      <c r="VEH81" s="348"/>
      <c r="VEI81" s="348"/>
      <c r="VEJ81" s="348"/>
      <c r="VEK81" s="348"/>
      <c r="VEL81" s="348"/>
      <c r="VEM81" s="348"/>
      <c r="VEN81" s="348"/>
      <c r="VEO81" s="348"/>
      <c r="VEP81" s="348"/>
      <c r="VEQ81" s="348"/>
      <c r="VER81" s="348"/>
      <c r="VES81" s="348"/>
      <c r="VET81" s="348"/>
      <c r="VEU81" s="348"/>
      <c r="VEV81" s="348"/>
      <c r="VEW81" s="348"/>
      <c r="VEX81" s="348"/>
      <c r="VEY81" s="348"/>
      <c r="VEZ81" s="348"/>
      <c r="VFA81" s="348"/>
      <c r="VFB81" s="348"/>
      <c r="VFC81" s="348"/>
      <c r="VFD81" s="348"/>
      <c r="VFE81" s="348"/>
      <c r="VFF81" s="348"/>
      <c r="VFG81" s="348"/>
      <c r="VFH81" s="348"/>
      <c r="VFI81" s="348"/>
      <c r="VFJ81" s="348"/>
      <c r="VFK81" s="348"/>
      <c r="VFL81" s="348"/>
      <c r="VFM81" s="348"/>
      <c r="VFN81" s="348"/>
      <c r="VFO81" s="348"/>
      <c r="VFP81" s="348"/>
      <c r="VFQ81" s="348"/>
      <c r="VFR81" s="348"/>
      <c r="VFS81" s="348"/>
      <c r="VFT81" s="348"/>
      <c r="VFU81" s="348"/>
      <c r="VFV81" s="348"/>
      <c r="VFW81" s="348"/>
      <c r="VFX81" s="348"/>
      <c r="VFY81" s="348"/>
      <c r="VFZ81" s="348"/>
      <c r="VGA81" s="348"/>
      <c r="VGB81" s="348"/>
      <c r="VGC81" s="348"/>
      <c r="VGD81" s="348"/>
      <c r="VGE81" s="348"/>
      <c r="VGF81" s="348"/>
      <c r="VGG81" s="348"/>
      <c r="VGH81" s="348"/>
      <c r="VGI81" s="348"/>
      <c r="VGJ81" s="348"/>
      <c r="VGK81" s="348"/>
      <c r="VGL81" s="348"/>
      <c r="VGM81" s="348"/>
      <c r="VGN81" s="348"/>
      <c r="VGO81" s="348"/>
      <c r="VGP81" s="348"/>
      <c r="VGQ81" s="348"/>
      <c r="VGR81" s="348"/>
      <c r="VGS81" s="348"/>
      <c r="VGT81" s="348"/>
      <c r="VGU81" s="348"/>
      <c r="VGV81" s="348"/>
      <c r="VGW81" s="348"/>
      <c r="VGX81" s="348"/>
      <c r="VGY81" s="348"/>
      <c r="VGZ81" s="348"/>
      <c r="VHA81" s="348"/>
      <c r="VHB81" s="348"/>
      <c r="VHC81" s="348"/>
      <c r="VHD81" s="348"/>
      <c r="VHE81" s="348"/>
      <c r="VHF81" s="348"/>
      <c r="VHG81" s="348"/>
      <c r="VHH81" s="348"/>
      <c r="VHI81" s="348"/>
      <c r="VHJ81" s="348"/>
      <c r="VHK81" s="348"/>
      <c r="VHL81" s="348"/>
      <c r="VHM81" s="348"/>
      <c r="VHN81" s="348"/>
      <c r="VHO81" s="348"/>
      <c r="VHP81" s="348"/>
      <c r="VHQ81" s="348"/>
      <c r="VHR81" s="348"/>
      <c r="VHS81" s="348"/>
      <c r="VHT81" s="348"/>
      <c r="VHU81" s="348"/>
      <c r="VHV81" s="348"/>
      <c r="VHW81" s="348"/>
      <c r="VHX81" s="348"/>
      <c r="VHY81" s="348"/>
      <c r="VHZ81" s="348"/>
      <c r="VIA81" s="348"/>
      <c r="VIB81" s="348"/>
      <c r="VIC81" s="348"/>
      <c r="VID81" s="348"/>
      <c r="VIE81" s="348"/>
      <c r="VIF81" s="348"/>
      <c r="VIG81" s="348"/>
      <c r="VIH81" s="348"/>
      <c r="VII81" s="348"/>
      <c r="VIJ81" s="348"/>
      <c r="VIK81" s="348"/>
      <c r="VIL81" s="348"/>
      <c r="VIM81" s="348"/>
      <c r="VIN81" s="348"/>
      <c r="VIO81" s="348"/>
      <c r="VIP81" s="348"/>
      <c r="VIQ81" s="348"/>
      <c r="VIR81" s="348"/>
      <c r="VIS81" s="348"/>
      <c r="VIT81" s="348"/>
      <c r="VIU81" s="348"/>
      <c r="VIV81" s="348"/>
      <c r="VIW81" s="348"/>
      <c r="VIX81" s="348"/>
      <c r="VIY81" s="348"/>
      <c r="VIZ81" s="348"/>
      <c r="VJA81" s="348"/>
      <c r="VJB81" s="348"/>
      <c r="VJC81" s="348"/>
      <c r="VJD81" s="348"/>
      <c r="VJE81" s="348"/>
      <c r="VJF81" s="348"/>
      <c r="VJG81" s="348"/>
      <c r="VJH81" s="348"/>
      <c r="VJI81" s="348"/>
      <c r="VJJ81" s="348"/>
      <c r="VJK81" s="348"/>
      <c r="VJL81" s="348"/>
      <c r="VJM81" s="348"/>
      <c r="VJN81" s="348"/>
      <c r="VJO81" s="348"/>
      <c r="VJP81" s="348"/>
      <c r="VJQ81" s="348"/>
      <c r="VJR81" s="348"/>
      <c r="VJS81" s="348"/>
      <c r="VJT81" s="348"/>
      <c r="VJU81" s="348"/>
      <c r="VJV81" s="348"/>
      <c r="VJW81" s="348"/>
      <c r="VJX81" s="348"/>
      <c r="VJY81" s="348"/>
      <c r="VJZ81" s="348"/>
      <c r="VKA81" s="348"/>
      <c r="VKB81" s="348"/>
      <c r="VKC81" s="348"/>
      <c r="VKD81" s="348"/>
      <c r="VKE81" s="348"/>
      <c r="VKF81" s="348"/>
      <c r="VKG81" s="348"/>
      <c r="VKH81" s="348"/>
      <c r="VKI81" s="348"/>
      <c r="VKJ81" s="348"/>
      <c r="VKK81" s="348"/>
      <c r="VKL81" s="348"/>
      <c r="VKM81" s="348"/>
      <c r="VKN81" s="348"/>
      <c r="VKO81" s="348"/>
      <c r="VKP81" s="348"/>
      <c r="VKQ81" s="348"/>
      <c r="VKR81" s="348"/>
      <c r="VKS81" s="348"/>
      <c r="VKT81" s="348"/>
      <c r="VKU81" s="348"/>
      <c r="VKV81" s="348"/>
      <c r="VKW81" s="348"/>
      <c r="VKX81" s="348"/>
      <c r="VKY81" s="348"/>
      <c r="VKZ81" s="348"/>
      <c r="VLA81" s="348"/>
      <c r="VLB81" s="348"/>
      <c r="VLC81" s="348"/>
      <c r="VLD81" s="348"/>
      <c r="VLE81" s="348"/>
      <c r="VLF81" s="348"/>
      <c r="VLG81" s="348"/>
      <c r="VLH81" s="348"/>
      <c r="VLI81" s="348"/>
      <c r="VLJ81" s="348"/>
      <c r="VLK81" s="348"/>
      <c r="VLL81" s="348"/>
      <c r="VLM81" s="348"/>
      <c r="VLN81" s="348"/>
      <c r="VLO81" s="348"/>
      <c r="VLP81" s="348"/>
      <c r="VLQ81" s="348"/>
      <c r="VLR81" s="348"/>
      <c r="VLS81" s="348"/>
      <c r="VLT81" s="348"/>
      <c r="VLU81" s="348"/>
      <c r="VLV81" s="348"/>
      <c r="VLW81" s="348"/>
      <c r="VLX81" s="348"/>
      <c r="VLY81" s="348"/>
      <c r="VLZ81" s="348"/>
      <c r="VMA81" s="348"/>
      <c r="VMB81" s="348"/>
      <c r="VMC81" s="348"/>
      <c r="VMD81" s="348"/>
      <c r="VME81" s="348"/>
      <c r="VMF81" s="348"/>
      <c r="VMG81" s="348"/>
      <c r="VMH81" s="348"/>
      <c r="VMI81" s="348"/>
      <c r="VMJ81" s="348"/>
      <c r="VMK81" s="348"/>
      <c r="VML81" s="348"/>
      <c r="VMM81" s="348"/>
      <c r="VMN81" s="348"/>
      <c r="VMO81" s="348"/>
      <c r="VMP81" s="348"/>
      <c r="VMQ81" s="348"/>
      <c r="VMR81" s="348"/>
      <c r="VMS81" s="348"/>
      <c r="VMT81" s="348"/>
      <c r="VMU81" s="348"/>
      <c r="VMV81" s="348"/>
      <c r="VMW81" s="348"/>
      <c r="VMX81" s="348"/>
      <c r="VMY81" s="348"/>
      <c r="VMZ81" s="348"/>
      <c r="VNA81" s="348"/>
      <c r="VNB81" s="348"/>
      <c r="VNC81" s="348"/>
      <c r="VND81" s="348"/>
      <c r="VNE81" s="348"/>
      <c r="VNF81" s="348"/>
      <c r="VNG81" s="348"/>
      <c r="VNH81" s="348"/>
      <c r="VNI81" s="348"/>
      <c r="VNJ81" s="348"/>
      <c r="VNK81" s="348"/>
      <c r="VNL81" s="348"/>
      <c r="VNM81" s="348"/>
      <c r="VNN81" s="348"/>
      <c r="VNO81" s="348"/>
      <c r="VNP81" s="348"/>
      <c r="VNQ81" s="348"/>
      <c r="VNR81" s="348"/>
      <c r="VNS81" s="348"/>
      <c r="VNT81" s="348"/>
      <c r="VNU81" s="348"/>
      <c r="VNV81" s="348"/>
      <c r="VNW81" s="348"/>
      <c r="VNX81" s="348"/>
      <c r="VNY81" s="348"/>
      <c r="VNZ81" s="348"/>
      <c r="VOA81" s="348"/>
      <c r="VOB81" s="348"/>
      <c r="VOC81" s="348"/>
      <c r="VOD81" s="348"/>
      <c r="VOE81" s="348"/>
      <c r="VOF81" s="348"/>
      <c r="VOG81" s="348"/>
      <c r="VOH81" s="348"/>
      <c r="VOI81" s="348"/>
      <c r="VOJ81" s="348"/>
      <c r="VOK81" s="348"/>
      <c r="VOL81" s="348"/>
      <c r="VOM81" s="348"/>
      <c r="VON81" s="348"/>
      <c r="VOO81" s="348"/>
      <c r="VOP81" s="348"/>
      <c r="VOQ81" s="348"/>
      <c r="VOR81" s="348"/>
      <c r="VOS81" s="348"/>
      <c r="VOT81" s="348"/>
      <c r="VOU81" s="348"/>
      <c r="VOV81" s="348"/>
      <c r="VOW81" s="348"/>
      <c r="VOX81" s="348"/>
      <c r="VOY81" s="348"/>
      <c r="VOZ81" s="348"/>
      <c r="VPA81" s="348"/>
      <c r="VPB81" s="348"/>
      <c r="VPC81" s="348"/>
      <c r="VPD81" s="348"/>
      <c r="VPE81" s="348"/>
      <c r="VPF81" s="348"/>
      <c r="VPG81" s="348"/>
      <c r="VPH81" s="348"/>
      <c r="VPI81" s="348"/>
      <c r="VPJ81" s="348"/>
      <c r="VPK81" s="348"/>
      <c r="VPL81" s="348"/>
      <c r="VPM81" s="348"/>
      <c r="VPN81" s="348"/>
      <c r="VPO81" s="348"/>
      <c r="VPP81" s="348"/>
      <c r="VPQ81" s="348"/>
      <c r="VPR81" s="348"/>
      <c r="VPS81" s="348"/>
      <c r="VPT81" s="348"/>
      <c r="VPU81" s="348"/>
      <c r="VPV81" s="348"/>
      <c r="VPW81" s="348"/>
      <c r="VPX81" s="348"/>
      <c r="VPY81" s="348"/>
      <c r="VPZ81" s="348"/>
      <c r="VQA81" s="348"/>
      <c r="VQB81" s="348"/>
      <c r="VQC81" s="348"/>
      <c r="VQD81" s="348"/>
      <c r="VQE81" s="348"/>
      <c r="VQF81" s="348"/>
      <c r="VQG81" s="348"/>
      <c r="VQH81" s="348"/>
      <c r="VQI81" s="348"/>
      <c r="VQJ81" s="348"/>
      <c r="VQK81" s="348"/>
      <c r="VQL81" s="348"/>
      <c r="VQM81" s="348"/>
      <c r="VQN81" s="348"/>
      <c r="VQO81" s="348"/>
      <c r="VQP81" s="348"/>
      <c r="VQQ81" s="348"/>
      <c r="VQR81" s="348"/>
      <c r="VQS81" s="348"/>
      <c r="VQT81" s="348"/>
      <c r="VQU81" s="348"/>
      <c r="VQV81" s="348"/>
      <c r="VQW81" s="348"/>
      <c r="VQX81" s="348"/>
      <c r="VQY81" s="348"/>
      <c r="VQZ81" s="348"/>
      <c r="VRA81" s="348"/>
      <c r="VRB81" s="348"/>
      <c r="VRC81" s="348"/>
      <c r="VRD81" s="348"/>
      <c r="VRE81" s="348"/>
      <c r="VRF81" s="348"/>
      <c r="VRG81" s="348"/>
      <c r="VRH81" s="348"/>
      <c r="VRI81" s="348"/>
      <c r="VRJ81" s="348"/>
      <c r="VRK81" s="348"/>
      <c r="VRL81" s="348"/>
      <c r="VRM81" s="348"/>
      <c r="VRN81" s="348"/>
      <c r="VRO81" s="348"/>
      <c r="VRP81" s="348"/>
      <c r="VRQ81" s="348"/>
      <c r="VRR81" s="348"/>
      <c r="VRS81" s="348"/>
      <c r="VRT81" s="348"/>
      <c r="VRU81" s="348"/>
      <c r="VRV81" s="348"/>
      <c r="VRW81" s="348"/>
      <c r="VRX81" s="348"/>
      <c r="VRY81" s="348"/>
      <c r="VRZ81" s="348"/>
      <c r="VSA81" s="348"/>
      <c r="VSB81" s="348"/>
      <c r="VSC81" s="348"/>
      <c r="VSD81" s="348"/>
      <c r="VSE81" s="348"/>
      <c r="VSF81" s="348"/>
      <c r="VSG81" s="348"/>
      <c r="VSH81" s="348"/>
      <c r="VSI81" s="348"/>
      <c r="VSJ81" s="348"/>
      <c r="VSK81" s="348"/>
      <c r="VSL81" s="348"/>
      <c r="VSM81" s="348"/>
      <c r="VSN81" s="348"/>
      <c r="VSO81" s="348"/>
      <c r="VSP81" s="348"/>
      <c r="VSQ81" s="348"/>
      <c r="VSR81" s="348"/>
      <c r="VSS81" s="348"/>
      <c r="VST81" s="348"/>
      <c r="VSU81" s="348"/>
      <c r="VSV81" s="348"/>
      <c r="VSW81" s="348"/>
      <c r="VSX81" s="348"/>
      <c r="VSY81" s="348"/>
      <c r="VSZ81" s="348"/>
      <c r="VTA81" s="348"/>
      <c r="VTB81" s="348"/>
      <c r="VTC81" s="348"/>
      <c r="VTD81" s="348"/>
      <c r="VTE81" s="348"/>
      <c r="VTF81" s="348"/>
      <c r="VTG81" s="348"/>
      <c r="VTH81" s="348"/>
      <c r="VTI81" s="348"/>
      <c r="VTJ81" s="348"/>
      <c r="VTK81" s="348"/>
      <c r="VTL81" s="348"/>
      <c r="VTM81" s="348"/>
      <c r="VTN81" s="348"/>
      <c r="VTO81" s="348"/>
      <c r="VTP81" s="348"/>
      <c r="VTQ81" s="348"/>
      <c r="VTR81" s="348"/>
      <c r="VTS81" s="348"/>
      <c r="VTT81" s="348"/>
      <c r="VTU81" s="348"/>
      <c r="VTV81" s="348"/>
      <c r="VTW81" s="348"/>
      <c r="VTX81" s="348"/>
      <c r="VTY81" s="348"/>
      <c r="VTZ81" s="348"/>
      <c r="VUA81" s="348"/>
      <c r="VUB81" s="348"/>
      <c r="VUC81" s="348"/>
      <c r="VUD81" s="348"/>
      <c r="VUE81" s="348"/>
      <c r="VUF81" s="348"/>
      <c r="VUG81" s="348"/>
      <c r="VUH81" s="348"/>
      <c r="VUI81" s="348"/>
      <c r="VUJ81" s="348"/>
      <c r="VUK81" s="348"/>
      <c r="VUL81" s="348"/>
      <c r="VUM81" s="348"/>
      <c r="VUN81" s="348"/>
      <c r="VUO81" s="348"/>
      <c r="VUP81" s="348"/>
      <c r="VUQ81" s="348"/>
      <c r="VUR81" s="348"/>
      <c r="VUS81" s="348"/>
      <c r="VUT81" s="348"/>
      <c r="VUU81" s="348"/>
      <c r="VUV81" s="348"/>
      <c r="VUW81" s="348"/>
      <c r="VUX81" s="348"/>
      <c r="VUY81" s="348"/>
      <c r="VUZ81" s="348"/>
      <c r="VVA81" s="348"/>
      <c r="VVB81" s="348"/>
      <c r="VVC81" s="348"/>
      <c r="VVD81" s="348"/>
      <c r="VVE81" s="348"/>
      <c r="VVF81" s="348"/>
      <c r="VVG81" s="348"/>
      <c r="VVH81" s="348"/>
      <c r="VVI81" s="348"/>
      <c r="VVJ81" s="348"/>
      <c r="VVK81" s="348"/>
      <c r="VVL81" s="348"/>
      <c r="VVM81" s="348"/>
      <c r="VVN81" s="348"/>
      <c r="VVO81" s="348"/>
      <c r="VVP81" s="348"/>
      <c r="VVQ81" s="348"/>
      <c r="VVR81" s="348"/>
      <c r="VVS81" s="348"/>
      <c r="VVT81" s="348"/>
      <c r="VVU81" s="348"/>
      <c r="VVV81" s="348"/>
      <c r="VVW81" s="348"/>
      <c r="VVX81" s="348"/>
      <c r="VVY81" s="348"/>
      <c r="VVZ81" s="348"/>
      <c r="VWA81" s="348"/>
      <c r="VWB81" s="348"/>
      <c r="VWC81" s="348"/>
      <c r="VWD81" s="348"/>
      <c r="VWE81" s="348"/>
      <c r="VWF81" s="348"/>
      <c r="VWG81" s="348"/>
      <c r="VWH81" s="348"/>
      <c r="VWI81" s="348"/>
      <c r="VWJ81" s="348"/>
      <c r="VWK81" s="348"/>
      <c r="VWL81" s="348"/>
      <c r="VWM81" s="348"/>
      <c r="VWN81" s="348"/>
      <c r="VWO81" s="348"/>
      <c r="VWP81" s="348"/>
      <c r="VWQ81" s="348"/>
      <c r="VWR81" s="348"/>
      <c r="VWS81" s="348"/>
      <c r="VWT81" s="348"/>
      <c r="VWU81" s="348"/>
      <c r="VWV81" s="348"/>
      <c r="VWW81" s="348"/>
      <c r="VWX81" s="348"/>
      <c r="VWY81" s="348"/>
      <c r="VWZ81" s="348"/>
      <c r="VXA81" s="348"/>
      <c r="VXB81" s="348"/>
      <c r="VXC81" s="348"/>
      <c r="VXD81" s="348"/>
      <c r="VXE81" s="348"/>
      <c r="VXF81" s="348"/>
      <c r="VXG81" s="348"/>
      <c r="VXH81" s="348"/>
      <c r="VXI81" s="348"/>
      <c r="VXJ81" s="348"/>
      <c r="VXK81" s="348"/>
      <c r="VXL81" s="348"/>
      <c r="VXM81" s="348"/>
      <c r="VXN81" s="348"/>
      <c r="VXO81" s="348"/>
      <c r="VXP81" s="348"/>
      <c r="VXQ81" s="348"/>
      <c r="VXR81" s="348"/>
      <c r="VXS81" s="348"/>
      <c r="VXT81" s="348"/>
      <c r="VXU81" s="348"/>
      <c r="VXV81" s="348"/>
      <c r="VXW81" s="348"/>
      <c r="VXX81" s="348"/>
      <c r="VXY81" s="348"/>
      <c r="VXZ81" s="348"/>
      <c r="VYA81" s="348"/>
      <c r="VYB81" s="348"/>
      <c r="VYC81" s="348"/>
      <c r="VYD81" s="348"/>
      <c r="VYE81" s="348"/>
      <c r="VYF81" s="348"/>
      <c r="VYG81" s="348"/>
      <c r="VYH81" s="348"/>
      <c r="VYI81" s="348"/>
      <c r="VYJ81" s="348"/>
      <c r="VYK81" s="348"/>
      <c r="VYL81" s="348"/>
      <c r="VYM81" s="348"/>
      <c r="VYN81" s="348"/>
      <c r="VYO81" s="348"/>
      <c r="VYP81" s="348"/>
      <c r="VYQ81" s="348"/>
      <c r="VYR81" s="348"/>
      <c r="VYS81" s="348"/>
      <c r="VYT81" s="348"/>
      <c r="VYU81" s="348"/>
      <c r="VYV81" s="348"/>
      <c r="VYW81" s="348"/>
      <c r="VYX81" s="348"/>
      <c r="VYY81" s="348"/>
      <c r="VYZ81" s="348"/>
      <c r="VZA81" s="348"/>
      <c r="VZB81" s="348"/>
      <c r="VZC81" s="348"/>
      <c r="VZD81" s="348"/>
      <c r="VZE81" s="348"/>
      <c r="VZF81" s="348"/>
      <c r="VZG81" s="348"/>
      <c r="VZH81" s="348"/>
      <c r="VZI81" s="348"/>
      <c r="VZJ81" s="348"/>
      <c r="VZK81" s="348"/>
      <c r="VZL81" s="348"/>
      <c r="VZM81" s="348"/>
      <c r="VZN81" s="348"/>
      <c r="VZO81" s="348"/>
      <c r="VZP81" s="348"/>
      <c r="VZQ81" s="348"/>
      <c r="VZR81" s="348"/>
      <c r="VZS81" s="348"/>
      <c r="VZT81" s="348"/>
      <c r="VZU81" s="348"/>
      <c r="VZV81" s="348"/>
      <c r="VZW81" s="348"/>
      <c r="VZX81" s="348"/>
      <c r="VZY81" s="348"/>
      <c r="VZZ81" s="348"/>
      <c r="WAA81" s="348"/>
      <c r="WAB81" s="348"/>
      <c r="WAC81" s="348"/>
      <c r="WAD81" s="348"/>
      <c r="WAE81" s="348"/>
      <c r="WAF81" s="348"/>
      <c r="WAG81" s="348"/>
      <c r="WAH81" s="348"/>
      <c r="WAI81" s="348"/>
      <c r="WAJ81" s="348"/>
      <c r="WAK81" s="348"/>
      <c r="WAL81" s="348"/>
      <c r="WAM81" s="348"/>
      <c r="WAN81" s="348"/>
      <c r="WAO81" s="348"/>
      <c r="WAP81" s="348"/>
      <c r="WAQ81" s="348"/>
      <c r="WAR81" s="348"/>
      <c r="WAS81" s="348"/>
      <c r="WAT81" s="348"/>
      <c r="WAU81" s="348"/>
      <c r="WAV81" s="348"/>
      <c r="WAW81" s="348"/>
      <c r="WAX81" s="348"/>
      <c r="WAY81" s="348"/>
      <c r="WAZ81" s="348"/>
      <c r="WBA81" s="348"/>
      <c r="WBB81" s="348"/>
      <c r="WBC81" s="348"/>
      <c r="WBD81" s="348"/>
      <c r="WBE81" s="348"/>
      <c r="WBF81" s="348"/>
      <c r="WBG81" s="348"/>
      <c r="WBH81" s="348"/>
      <c r="WBI81" s="348"/>
      <c r="WBJ81" s="348"/>
      <c r="WBK81" s="348"/>
      <c r="WBL81" s="348"/>
      <c r="WBM81" s="348"/>
      <c r="WBN81" s="348"/>
      <c r="WBO81" s="348"/>
      <c r="WBP81" s="348"/>
      <c r="WBQ81" s="348"/>
      <c r="WBR81" s="348"/>
      <c r="WBS81" s="348"/>
      <c r="WBT81" s="348"/>
      <c r="WBU81" s="348"/>
      <c r="WBV81" s="348"/>
      <c r="WBW81" s="348"/>
      <c r="WBX81" s="348"/>
      <c r="WBY81" s="348"/>
      <c r="WBZ81" s="348"/>
      <c r="WCA81" s="348"/>
      <c r="WCB81" s="348"/>
      <c r="WCC81" s="348"/>
      <c r="WCD81" s="348"/>
      <c r="WCE81" s="348"/>
      <c r="WCF81" s="348"/>
      <c r="WCG81" s="348"/>
      <c r="WCH81" s="348"/>
      <c r="WCI81" s="348"/>
      <c r="WCJ81" s="348"/>
      <c r="WCK81" s="348"/>
      <c r="WCL81" s="348"/>
      <c r="WCM81" s="348"/>
      <c r="WCN81" s="348"/>
      <c r="WCO81" s="348"/>
      <c r="WCP81" s="348"/>
      <c r="WCQ81" s="348"/>
      <c r="WCR81" s="348"/>
      <c r="WCS81" s="348"/>
      <c r="WCT81" s="348"/>
      <c r="WCU81" s="348"/>
      <c r="WCV81" s="348"/>
      <c r="WCW81" s="348"/>
      <c r="WCX81" s="348"/>
      <c r="WCY81" s="348"/>
      <c r="WCZ81" s="348"/>
      <c r="WDA81" s="348"/>
      <c r="WDB81" s="348"/>
      <c r="WDC81" s="348"/>
      <c r="WDD81" s="348"/>
      <c r="WDE81" s="348"/>
      <c r="WDF81" s="348"/>
      <c r="WDG81" s="348"/>
      <c r="WDH81" s="348"/>
      <c r="WDI81" s="348"/>
      <c r="WDJ81" s="348"/>
      <c r="WDK81" s="348"/>
      <c r="WDL81" s="348"/>
      <c r="WDM81" s="348"/>
      <c r="WDN81" s="348"/>
      <c r="WDO81" s="348"/>
      <c r="WDP81" s="348"/>
      <c r="WDQ81" s="348"/>
      <c r="WDR81" s="348"/>
      <c r="WDS81" s="348"/>
      <c r="WDT81" s="348"/>
      <c r="WDU81" s="348"/>
      <c r="WDV81" s="348"/>
      <c r="WDW81" s="348"/>
      <c r="WDX81" s="348"/>
      <c r="WDY81" s="348"/>
      <c r="WDZ81" s="348"/>
      <c r="WEA81" s="348"/>
      <c r="WEB81" s="348"/>
      <c r="WEC81" s="348"/>
      <c r="WED81" s="348"/>
      <c r="WEE81" s="348"/>
      <c r="WEF81" s="348"/>
      <c r="WEG81" s="348"/>
      <c r="WEH81" s="348"/>
      <c r="WEI81" s="348"/>
      <c r="WEJ81" s="348"/>
      <c r="WEK81" s="348"/>
      <c r="WEL81" s="348"/>
      <c r="WEM81" s="348"/>
      <c r="WEN81" s="348"/>
      <c r="WEO81" s="348"/>
      <c r="WEP81" s="348"/>
      <c r="WEQ81" s="348"/>
      <c r="WER81" s="348"/>
      <c r="WES81" s="348"/>
      <c r="WET81" s="348"/>
      <c r="WEU81" s="348"/>
      <c r="WEV81" s="348"/>
      <c r="WEW81" s="348"/>
      <c r="WEX81" s="348"/>
      <c r="WEY81" s="348"/>
      <c r="WEZ81" s="348"/>
      <c r="WFA81" s="348"/>
      <c r="WFB81" s="348"/>
      <c r="WFC81" s="348"/>
      <c r="WFD81" s="348"/>
      <c r="WFE81" s="348"/>
      <c r="WFF81" s="348"/>
      <c r="WFG81" s="348"/>
      <c r="WFH81" s="348"/>
      <c r="WFI81" s="348"/>
      <c r="WFJ81" s="348"/>
      <c r="WFK81" s="348"/>
      <c r="WFL81" s="348"/>
      <c r="WFM81" s="348"/>
      <c r="WFN81" s="348"/>
      <c r="WFO81" s="348"/>
      <c r="WFP81" s="348"/>
      <c r="WFQ81" s="348"/>
      <c r="WFR81" s="348"/>
      <c r="WFS81" s="348"/>
      <c r="WFT81" s="348"/>
      <c r="WFU81" s="348"/>
      <c r="WFV81" s="348"/>
      <c r="WFW81" s="348"/>
      <c r="WFX81" s="348"/>
      <c r="WFY81" s="348"/>
      <c r="WFZ81" s="348"/>
      <c r="WGA81" s="348"/>
      <c r="WGB81" s="348"/>
      <c r="WGC81" s="348"/>
      <c r="WGD81" s="348"/>
      <c r="WGE81" s="348"/>
      <c r="WGF81" s="348"/>
      <c r="WGG81" s="348"/>
      <c r="WGH81" s="348"/>
      <c r="WGI81" s="348"/>
      <c r="WGJ81" s="348"/>
      <c r="WGK81" s="348"/>
      <c r="WGL81" s="348"/>
      <c r="WGM81" s="348"/>
      <c r="WGN81" s="348"/>
      <c r="WGO81" s="348"/>
      <c r="WGP81" s="348"/>
      <c r="WGQ81" s="348"/>
      <c r="WGR81" s="348"/>
      <c r="WGS81" s="348"/>
      <c r="WGT81" s="348"/>
      <c r="WGU81" s="348"/>
      <c r="WGV81" s="348"/>
      <c r="WGW81" s="348"/>
      <c r="WGX81" s="348"/>
      <c r="WGY81" s="348"/>
      <c r="WGZ81" s="348"/>
      <c r="WHA81" s="348"/>
      <c r="WHB81" s="348"/>
      <c r="WHC81" s="348"/>
      <c r="WHD81" s="348"/>
      <c r="WHE81" s="348"/>
      <c r="WHF81" s="348"/>
      <c r="WHG81" s="348"/>
      <c r="WHH81" s="348"/>
      <c r="WHI81" s="348"/>
      <c r="WHJ81" s="348"/>
      <c r="WHK81" s="348"/>
      <c r="WHL81" s="348"/>
      <c r="WHM81" s="348"/>
      <c r="WHN81" s="348"/>
      <c r="WHO81" s="348"/>
      <c r="WHP81" s="348"/>
      <c r="WHQ81" s="348"/>
      <c r="WHR81" s="348"/>
      <c r="WHS81" s="348"/>
      <c r="WHT81" s="348"/>
      <c r="WHU81" s="348"/>
      <c r="WHV81" s="348"/>
      <c r="WHW81" s="348"/>
      <c r="WHX81" s="348"/>
      <c r="WHY81" s="348"/>
      <c r="WHZ81" s="348"/>
      <c r="WIA81" s="348"/>
      <c r="WIB81" s="348"/>
      <c r="WIC81" s="348"/>
      <c r="WID81" s="348"/>
      <c r="WIE81" s="348"/>
      <c r="WIF81" s="348"/>
      <c r="WIG81" s="348"/>
      <c r="WIH81" s="348"/>
      <c r="WII81" s="348"/>
      <c r="WIJ81" s="348"/>
      <c r="WIK81" s="348"/>
      <c r="WIL81" s="348"/>
      <c r="WIM81" s="348"/>
      <c r="WIN81" s="348"/>
      <c r="WIO81" s="348"/>
      <c r="WIP81" s="348"/>
      <c r="WIQ81" s="348"/>
      <c r="WIR81" s="348"/>
      <c r="WIS81" s="348"/>
      <c r="WIT81" s="348"/>
      <c r="WIU81" s="348"/>
      <c r="WIV81" s="348"/>
      <c r="WIW81" s="348"/>
      <c r="WIX81" s="348"/>
      <c r="WIY81" s="348"/>
      <c r="WIZ81" s="348"/>
      <c r="WJA81" s="348"/>
      <c r="WJB81" s="348"/>
      <c r="WJC81" s="348"/>
      <c r="WJD81" s="348"/>
      <c r="WJE81" s="348"/>
      <c r="WJF81" s="348"/>
      <c r="WJG81" s="348"/>
      <c r="WJH81" s="348"/>
      <c r="WJI81" s="348"/>
      <c r="WJJ81" s="348"/>
      <c r="WJK81" s="348"/>
      <c r="WJL81" s="348"/>
      <c r="WJM81" s="348"/>
      <c r="WJN81" s="348"/>
      <c r="WJO81" s="348"/>
      <c r="WJP81" s="348"/>
      <c r="WJQ81" s="348"/>
      <c r="WJR81" s="348"/>
      <c r="WJS81" s="348"/>
      <c r="WJT81" s="348"/>
      <c r="WJU81" s="348"/>
      <c r="WJV81" s="348"/>
      <c r="WJW81" s="348"/>
      <c r="WJX81" s="348"/>
      <c r="WJY81" s="348"/>
      <c r="WJZ81" s="348"/>
      <c r="WKA81" s="348"/>
      <c r="WKB81" s="348"/>
      <c r="WKC81" s="348"/>
      <c r="WKD81" s="348"/>
      <c r="WKE81" s="348"/>
      <c r="WKF81" s="348"/>
      <c r="WKG81" s="348"/>
      <c r="WKH81" s="348"/>
      <c r="WKI81" s="348"/>
      <c r="WKJ81" s="348"/>
      <c r="WKK81" s="348"/>
      <c r="WKL81" s="348"/>
      <c r="WKM81" s="348"/>
      <c r="WKN81" s="348"/>
      <c r="WKO81" s="348"/>
      <c r="WKP81" s="348"/>
      <c r="WKQ81" s="348"/>
      <c r="WKR81" s="348"/>
      <c r="WKS81" s="348"/>
      <c r="WKT81" s="348"/>
      <c r="WKU81" s="348"/>
      <c r="WKV81" s="348"/>
      <c r="WKW81" s="348"/>
      <c r="WKX81" s="348"/>
      <c r="WKY81" s="348"/>
      <c r="WKZ81" s="348"/>
      <c r="WLA81" s="348"/>
      <c r="WLB81" s="348"/>
      <c r="WLC81" s="348"/>
      <c r="WLD81" s="348"/>
      <c r="WLE81" s="348"/>
      <c r="WLF81" s="348"/>
      <c r="WLG81" s="348"/>
      <c r="WLH81" s="348"/>
      <c r="WLI81" s="348"/>
      <c r="WLJ81" s="348"/>
      <c r="WLK81" s="348"/>
      <c r="WLL81" s="348"/>
      <c r="WLM81" s="348"/>
      <c r="WLN81" s="348"/>
      <c r="WLO81" s="348"/>
      <c r="WLP81" s="348"/>
      <c r="WLQ81" s="348"/>
      <c r="WLR81" s="348"/>
      <c r="WLS81" s="348"/>
      <c r="WLT81" s="348"/>
      <c r="WLU81" s="348"/>
      <c r="WLV81" s="348"/>
      <c r="WLW81" s="348"/>
      <c r="WLX81" s="348"/>
      <c r="WLY81" s="348"/>
      <c r="WLZ81" s="348"/>
      <c r="WMA81" s="348"/>
      <c r="WMB81" s="348"/>
      <c r="WMC81" s="348"/>
      <c r="WMD81" s="348"/>
      <c r="WME81" s="348"/>
      <c r="WMF81" s="348"/>
      <c r="WMG81" s="348"/>
      <c r="WMH81" s="348"/>
      <c r="WMI81" s="348"/>
      <c r="WMJ81" s="348"/>
      <c r="WMK81" s="348"/>
      <c r="WML81" s="348"/>
      <c r="WMM81" s="348"/>
      <c r="WMN81" s="348"/>
      <c r="WMO81" s="348"/>
      <c r="WMP81" s="348"/>
      <c r="WMQ81" s="348"/>
      <c r="WMR81" s="348"/>
      <c r="WMS81" s="348"/>
      <c r="WMT81" s="348"/>
      <c r="WMU81" s="348"/>
      <c r="WMV81" s="348"/>
      <c r="WMW81" s="348"/>
      <c r="WMX81" s="348"/>
      <c r="WMY81" s="348"/>
      <c r="WMZ81" s="348"/>
      <c r="WNA81" s="348"/>
      <c r="WNB81" s="348"/>
      <c r="WNC81" s="348"/>
      <c r="WND81" s="348"/>
      <c r="WNE81" s="348"/>
      <c r="WNF81" s="348"/>
      <c r="WNG81" s="348"/>
      <c r="WNH81" s="348"/>
      <c r="WNI81" s="348"/>
      <c r="WNJ81" s="348"/>
      <c r="WNK81" s="348"/>
      <c r="WNL81" s="348"/>
      <c r="WNM81" s="348"/>
      <c r="WNN81" s="348"/>
      <c r="WNO81" s="348"/>
      <c r="WNP81" s="348"/>
      <c r="WNQ81" s="348"/>
      <c r="WNR81" s="348"/>
      <c r="WNS81" s="348"/>
      <c r="WNT81" s="348"/>
      <c r="WNU81" s="348"/>
      <c r="WNV81" s="348"/>
      <c r="WNW81" s="348"/>
      <c r="WNX81" s="348"/>
      <c r="WNY81" s="348"/>
      <c r="WNZ81" s="348"/>
      <c r="WOA81" s="348"/>
      <c r="WOB81" s="348"/>
      <c r="WOC81" s="348"/>
      <c r="WOD81" s="348"/>
      <c r="WOE81" s="348"/>
      <c r="WOF81" s="348"/>
      <c r="WOG81" s="348"/>
      <c r="WOH81" s="348"/>
      <c r="WOI81" s="348"/>
      <c r="WOJ81" s="348"/>
      <c r="WOK81" s="348"/>
      <c r="WOL81" s="348"/>
      <c r="WOM81" s="348"/>
      <c r="WON81" s="348"/>
      <c r="WOO81" s="348"/>
      <c r="WOP81" s="348"/>
      <c r="WOQ81" s="348"/>
      <c r="WOR81" s="348"/>
      <c r="WOS81" s="348"/>
      <c r="WOT81" s="348"/>
      <c r="WOU81" s="348"/>
      <c r="WOV81" s="348"/>
      <c r="WOW81" s="348"/>
      <c r="WOX81" s="348"/>
      <c r="WOY81" s="348"/>
      <c r="WOZ81" s="348"/>
      <c r="WPA81" s="348"/>
      <c r="WPB81" s="348"/>
      <c r="WPC81" s="348"/>
      <c r="WPD81" s="348"/>
      <c r="WPE81" s="348"/>
      <c r="WPF81" s="348"/>
      <c r="WPG81" s="348"/>
      <c r="WPH81" s="348"/>
      <c r="WPI81" s="348"/>
      <c r="WPJ81" s="348"/>
      <c r="WPK81" s="348"/>
      <c r="WPL81" s="348"/>
      <c r="WPM81" s="348"/>
      <c r="WPN81" s="348"/>
      <c r="WPO81" s="348"/>
      <c r="WPP81" s="348"/>
      <c r="WPQ81" s="348"/>
      <c r="WPR81" s="348"/>
      <c r="WPS81" s="348"/>
      <c r="WPT81" s="348"/>
      <c r="WPU81" s="348"/>
      <c r="WPV81" s="348"/>
      <c r="WPW81" s="348"/>
      <c r="WPX81" s="348"/>
      <c r="WPY81" s="348"/>
      <c r="WPZ81" s="348"/>
      <c r="WQA81" s="348"/>
      <c r="WQB81" s="348"/>
      <c r="WQC81" s="348"/>
      <c r="WQD81" s="348"/>
      <c r="WQE81" s="348"/>
      <c r="WQF81" s="348"/>
      <c r="WQG81" s="348"/>
      <c r="WQH81" s="348"/>
      <c r="WQI81" s="348"/>
      <c r="WQJ81" s="348"/>
      <c r="WQK81" s="348"/>
      <c r="WQL81" s="348"/>
      <c r="WQM81" s="348"/>
      <c r="WQN81" s="348"/>
      <c r="WQO81" s="348"/>
      <c r="WQP81" s="348"/>
      <c r="WQQ81" s="348"/>
      <c r="WQR81" s="348"/>
      <c r="WQS81" s="348"/>
      <c r="WQT81" s="348"/>
      <c r="WQU81" s="348"/>
      <c r="WQV81" s="348"/>
      <c r="WQW81" s="348"/>
      <c r="WQX81" s="348"/>
      <c r="WQY81" s="348"/>
      <c r="WQZ81" s="348"/>
      <c r="WRA81" s="348"/>
      <c r="WRB81" s="348"/>
      <c r="WRC81" s="348"/>
      <c r="WRD81" s="348"/>
      <c r="WRE81" s="348"/>
      <c r="WRF81" s="348"/>
      <c r="WRG81" s="348"/>
      <c r="WRH81" s="348"/>
      <c r="WRI81" s="348"/>
      <c r="WRJ81" s="348"/>
      <c r="WRK81" s="348"/>
      <c r="WRL81" s="348"/>
      <c r="WRM81" s="348"/>
      <c r="WRN81" s="348"/>
      <c r="WRO81" s="348"/>
      <c r="WRP81" s="348"/>
      <c r="WRQ81" s="348"/>
      <c r="WRR81" s="348"/>
      <c r="WRS81" s="348"/>
      <c r="WRT81" s="348"/>
      <c r="WRU81" s="348"/>
      <c r="WRV81" s="348"/>
      <c r="WRW81" s="348"/>
      <c r="WRX81" s="348"/>
      <c r="WRY81" s="348"/>
      <c r="WRZ81" s="348"/>
      <c r="WSA81" s="348"/>
      <c r="WSB81" s="348"/>
      <c r="WSC81" s="348"/>
      <c r="WSD81" s="348"/>
      <c r="WSE81" s="348"/>
      <c r="WSF81" s="348"/>
      <c r="WSG81" s="348"/>
      <c r="WSH81" s="348"/>
      <c r="WSI81" s="348"/>
      <c r="WSJ81" s="348"/>
      <c r="WSK81" s="348"/>
      <c r="WSL81" s="348"/>
      <c r="WSM81" s="348"/>
      <c r="WSN81" s="348"/>
      <c r="WSO81" s="348"/>
      <c r="WSP81" s="348"/>
      <c r="WSQ81" s="348"/>
      <c r="WSR81" s="348"/>
      <c r="WSS81" s="348"/>
      <c r="WST81" s="348"/>
      <c r="WSU81" s="348"/>
      <c r="WSV81" s="348"/>
      <c r="WSW81" s="348"/>
      <c r="WSX81" s="348"/>
      <c r="WSY81" s="348"/>
      <c r="WSZ81" s="348"/>
      <c r="WTA81" s="348"/>
      <c r="WTB81" s="348"/>
      <c r="WTC81" s="348"/>
      <c r="WTD81" s="348"/>
      <c r="WTE81" s="348"/>
      <c r="WTF81" s="348"/>
      <c r="WTG81" s="348"/>
      <c r="WTH81" s="348"/>
      <c r="WTI81" s="348"/>
      <c r="WTJ81" s="348"/>
      <c r="WTK81" s="348"/>
      <c r="WTL81" s="348"/>
      <c r="WTM81" s="348"/>
      <c r="WTN81" s="348"/>
      <c r="WTO81" s="348"/>
      <c r="WTP81" s="348"/>
      <c r="WTQ81" s="348"/>
      <c r="WTR81" s="348"/>
      <c r="WTS81" s="348"/>
      <c r="WTT81" s="348"/>
      <c r="WTU81" s="348"/>
      <c r="WTV81" s="348"/>
      <c r="WTW81" s="348"/>
      <c r="WTX81" s="348"/>
      <c r="WTY81" s="348"/>
      <c r="WTZ81" s="348"/>
      <c r="WUA81" s="348"/>
      <c r="WUB81" s="348"/>
      <c r="WUC81" s="348"/>
      <c r="WUD81" s="348"/>
      <c r="WUE81" s="348"/>
      <c r="WUF81" s="348"/>
      <c r="WUG81" s="348"/>
      <c r="WUH81" s="348"/>
      <c r="WUI81" s="348"/>
      <c r="WUJ81" s="348"/>
      <c r="WUK81" s="348"/>
      <c r="WUL81" s="348"/>
      <c r="WUM81" s="348"/>
      <c r="WUN81" s="348"/>
      <c r="WUO81" s="348"/>
      <c r="WUP81" s="348"/>
      <c r="WUQ81" s="348"/>
      <c r="WUR81" s="348"/>
      <c r="WUS81" s="348"/>
      <c r="WUT81" s="348"/>
      <c r="WUU81" s="348"/>
      <c r="WUV81" s="348"/>
      <c r="WUW81" s="348"/>
      <c r="WUX81" s="348"/>
      <c r="WUY81" s="348"/>
      <c r="WUZ81" s="348"/>
      <c r="WVA81" s="348"/>
      <c r="WVB81" s="348"/>
      <c r="WVC81" s="348"/>
      <c r="WVD81" s="348"/>
      <c r="WVE81" s="348"/>
      <c r="WVF81" s="348"/>
      <c r="WVG81" s="348"/>
      <c r="WVH81" s="348"/>
      <c r="WVI81" s="348"/>
      <c r="WVJ81" s="348"/>
      <c r="WVK81" s="348"/>
      <c r="WVL81" s="348"/>
      <c r="WVM81" s="348"/>
      <c r="WVN81" s="348"/>
      <c r="WVO81" s="348"/>
      <c r="WVP81" s="348"/>
      <c r="WVQ81" s="348"/>
      <c r="WVR81" s="348"/>
      <c r="WVS81" s="348"/>
      <c r="WVT81" s="348"/>
      <c r="WVU81" s="348"/>
      <c r="WVV81" s="348"/>
      <c r="WVW81" s="348"/>
      <c r="WVX81" s="348"/>
      <c r="WVY81" s="348"/>
      <c r="WVZ81" s="348"/>
      <c r="WWA81" s="348"/>
      <c r="WWB81" s="348"/>
      <c r="WWC81" s="348"/>
      <c r="WWD81" s="348"/>
      <c r="WWE81" s="348"/>
      <c r="WWF81" s="348"/>
      <c r="WWG81" s="348"/>
      <c r="WWH81" s="348"/>
      <c r="WWI81" s="348"/>
      <c r="WWJ81" s="348"/>
      <c r="WWK81" s="348"/>
      <c r="WWL81" s="348"/>
      <c r="WWM81" s="348"/>
      <c r="WWN81" s="348"/>
      <c r="WWO81" s="348"/>
      <c r="WWP81" s="348"/>
      <c r="WWQ81" s="348"/>
      <c r="WWR81" s="348"/>
      <c r="WWS81" s="348"/>
      <c r="WWT81" s="348"/>
      <c r="WWU81" s="348"/>
      <c r="WWV81" s="348"/>
      <c r="WWW81" s="348"/>
      <c r="WWX81" s="348"/>
      <c r="WWY81" s="348"/>
      <c r="WWZ81" s="348"/>
      <c r="WXA81" s="348"/>
      <c r="WXB81" s="348"/>
      <c r="WXC81" s="348"/>
      <c r="WXD81" s="348"/>
      <c r="WXE81" s="348"/>
      <c r="WXF81" s="348"/>
      <c r="WXG81" s="348"/>
      <c r="WXH81" s="348"/>
      <c r="WXI81" s="348"/>
      <c r="WXJ81" s="348"/>
      <c r="WXK81" s="348"/>
      <c r="WXL81" s="348"/>
      <c r="WXM81" s="348"/>
      <c r="WXN81" s="348"/>
      <c r="WXO81" s="348"/>
      <c r="WXP81" s="348"/>
      <c r="WXQ81" s="348"/>
      <c r="WXR81" s="348"/>
      <c r="WXS81" s="348"/>
      <c r="WXT81" s="348"/>
      <c r="WXU81" s="348"/>
      <c r="WXV81" s="348"/>
      <c r="WXW81" s="348"/>
      <c r="WXX81" s="348"/>
      <c r="WXY81" s="348"/>
      <c r="WXZ81" s="348"/>
      <c r="WYA81" s="348"/>
      <c r="WYB81" s="348"/>
      <c r="WYC81" s="348"/>
      <c r="WYD81" s="348"/>
      <c r="WYE81" s="348"/>
      <c r="WYF81" s="348"/>
      <c r="WYG81" s="348"/>
      <c r="WYH81" s="348"/>
      <c r="WYI81" s="348"/>
      <c r="WYJ81" s="348"/>
      <c r="WYK81" s="348"/>
      <c r="WYL81" s="348"/>
      <c r="WYM81" s="348"/>
      <c r="WYN81" s="348"/>
      <c r="WYO81" s="348"/>
      <c r="WYP81" s="348"/>
      <c r="WYQ81" s="348"/>
      <c r="WYR81" s="348"/>
      <c r="WYS81" s="348"/>
      <c r="WYT81" s="348"/>
      <c r="WYU81" s="348"/>
      <c r="WYV81" s="348"/>
      <c r="WYW81" s="348"/>
      <c r="WYX81" s="348"/>
      <c r="WYY81" s="348"/>
      <c r="WYZ81" s="348"/>
      <c r="WZA81" s="348"/>
      <c r="WZB81" s="348"/>
      <c r="WZC81" s="348"/>
      <c r="WZD81" s="348"/>
      <c r="WZE81" s="348"/>
      <c r="WZF81" s="348"/>
      <c r="WZG81" s="348"/>
      <c r="WZH81" s="348"/>
      <c r="WZI81" s="348"/>
      <c r="WZJ81" s="348"/>
      <c r="WZK81" s="348"/>
      <c r="WZL81" s="348"/>
      <c r="WZM81" s="348"/>
      <c r="WZN81" s="348"/>
      <c r="WZO81" s="348"/>
      <c r="WZP81" s="348"/>
      <c r="WZQ81" s="348"/>
      <c r="WZR81" s="348"/>
      <c r="WZS81" s="348"/>
      <c r="WZT81" s="348"/>
      <c r="WZU81" s="348"/>
      <c r="WZV81" s="348"/>
      <c r="WZW81" s="348"/>
      <c r="WZX81" s="348"/>
      <c r="WZY81" s="348"/>
      <c r="WZZ81" s="348"/>
      <c r="XAA81" s="348"/>
      <c r="XAB81" s="348"/>
      <c r="XAC81" s="348"/>
      <c r="XAD81" s="348"/>
      <c r="XAE81" s="348"/>
      <c r="XAF81" s="348"/>
      <c r="XAG81" s="348"/>
      <c r="XAH81" s="348"/>
      <c r="XAI81" s="348"/>
      <c r="XAJ81" s="348"/>
      <c r="XAK81" s="348"/>
      <c r="XAL81" s="348"/>
      <c r="XAM81" s="348"/>
      <c r="XAN81" s="348"/>
      <c r="XAO81" s="348"/>
      <c r="XAP81" s="348"/>
      <c r="XAQ81" s="348"/>
      <c r="XAR81" s="348"/>
      <c r="XAS81" s="348"/>
      <c r="XAT81" s="348"/>
      <c r="XAU81" s="348"/>
      <c r="XAV81" s="348"/>
      <c r="XAW81" s="348"/>
      <c r="XAX81" s="348"/>
      <c r="XAY81" s="348"/>
      <c r="XAZ81" s="348"/>
      <c r="XBA81" s="348"/>
      <c r="XBB81" s="348"/>
      <c r="XBC81" s="348"/>
      <c r="XBD81" s="348"/>
      <c r="XBE81" s="348"/>
      <c r="XBF81" s="348"/>
      <c r="XBG81" s="348"/>
      <c r="XBH81" s="348"/>
      <c r="XBI81" s="348"/>
      <c r="XBJ81" s="348"/>
      <c r="XBK81" s="348"/>
      <c r="XBL81" s="348"/>
      <c r="XBM81" s="348"/>
      <c r="XBN81" s="348"/>
      <c r="XBO81" s="348"/>
      <c r="XBP81" s="348"/>
      <c r="XBQ81" s="348"/>
      <c r="XBR81" s="348"/>
      <c r="XBS81" s="348"/>
      <c r="XBT81" s="348"/>
      <c r="XBU81" s="348"/>
      <c r="XBV81" s="348"/>
      <c r="XBW81" s="348"/>
      <c r="XBX81" s="348"/>
      <c r="XBY81" s="348"/>
      <c r="XBZ81" s="348"/>
      <c r="XCA81" s="348"/>
      <c r="XCB81" s="348"/>
      <c r="XCC81" s="348"/>
      <c r="XCD81" s="348"/>
      <c r="XCE81" s="348"/>
      <c r="XCF81" s="348"/>
      <c r="XCG81" s="348"/>
      <c r="XCH81" s="348"/>
      <c r="XCI81" s="348"/>
      <c r="XCJ81" s="348"/>
      <c r="XCK81" s="348"/>
      <c r="XCL81" s="348"/>
      <c r="XCM81" s="348"/>
      <c r="XCN81" s="348"/>
      <c r="XCO81" s="348"/>
      <c r="XCP81" s="348"/>
      <c r="XCQ81" s="348"/>
      <c r="XCR81" s="348"/>
      <c r="XCS81" s="348"/>
      <c r="XCT81" s="348"/>
      <c r="XCU81" s="348"/>
      <c r="XCV81" s="348"/>
      <c r="XCW81" s="348"/>
      <c r="XCX81" s="348"/>
      <c r="XCY81" s="348"/>
      <c r="XCZ81" s="348"/>
      <c r="XDA81" s="348"/>
      <c r="XDB81" s="348"/>
      <c r="XDC81" s="348"/>
      <c r="XDD81" s="348"/>
      <c r="XDE81" s="348"/>
      <c r="XDF81" s="348"/>
      <c r="XDG81" s="348"/>
      <c r="XDH81" s="348"/>
      <c r="XDI81" s="348"/>
      <c r="XDJ81" s="348"/>
      <c r="XDK81" s="348"/>
      <c r="XDL81" s="348"/>
      <c r="XDM81" s="348"/>
      <c r="XDN81" s="348"/>
      <c r="XDO81" s="348"/>
      <c r="XDP81" s="348"/>
      <c r="XDQ81" s="348"/>
      <c r="XDR81" s="348"/>
      <c r="XDS81" s="348"/>
      <c r="XDT81" s="348"/>
      <c r="XDU81" s="348"/>
      <c r="XDV81" s="348"/>
      <c r="XDW81" s="348"/>
      <c r="XDX81" s="348"/>
      <c r="XDY81" s="348"/>
      <c r="XDZ81" s="348"/>
      <c r="XEA81" s="348"/>
      <c r="XEB81" s="348"/>
      <c r="XEC81" s="348"/>
      <c r="XED81" s="348"/>
      <c r="XEE81" s="348"/>
      <c r="XEF81" s="348"/>
      <c r="XEG81" s="348"/>
      <c r="XEH81" s="348"/>
    </row>
    <row r="82" spans="1:16362" ht="18">
      <c r="A82" s="348"/>
      <c r="B82" s="495"/>
      <c r="C82" s="495"/>
      <c r="D82" s="495"/>
      <c r="E82" s="495"/>
      <c r="F82" s="495"/>
      <c r="G82" s="495"/>
      <c r="H82" s="348"/>
      <c r="I82" s="348"/>
      <c r="J82" s="348"/>
      <c r="K82" s="348" t="s">
        <v>1045</v>
      </c>
      <c r="L82" s="348" t="s">
        <v>1046</v>
      </c>
      <c r="M82" s="356">
        <v>1</v>
      </c>
      <c r="N82" s="348"/>
      <c r="O82" s="348"/>
      <c r="P82" s="348"/>
      <c r="Q82" s="348"/>
      <c r="R82" s="348"/>
      <c r="S82" s="348"/>
      <c r="T82" s="348"/>
      <c r="U82" s="348"/>
      <c r="V82" s="348"/>
      <c r="W82" s="348"/>
      <c r="X82" s="348"/>
      <c r="Y82" s="348"/>
      <c r="Z82" s="348"/>
      <c r="AA82" s="348"/>
      <c r="AB82" s="348"/>
      <c r="AC82" s="348"/>
      <c r="AD82" s="348"/>
      <c r="AE82" s="348"/>
      <c r="AF82" s="348"/>
      <c r="AG82" s="348"/>
      <c r="AH82" s="348"/>
      <c r="AI82" s="348"/>
      <c r="AJ82" s="348"/>
      <c r="AK82" s="348"/>
      <c r="AL82" s="348"/>
      <c r="AM82" s="348"/>
      <c r="AN82" s="348"/>
      <c r="AO82" s="348"/>
      <c r="AP82" s="348"/>
      <c r="AQ82" s="348"/>
      <c r="AR82" s="348"/>
      <c r="AS82" s="348"/>
      <c r="AT82" s="348"/>
      <c r="AU82" s="348"/>
      <c r="AV82" s="348"/>
      <c r="AW82" s="348"/>
      <c r="AX82" s="348"/>
      <c r="AY82" s="348"/>
      <c r="AZ82" s="348"/>
      <c r="BA82" s="348"/>
      <c r="BB82" s="348"/>
      <c r="BC82" s="348"/>
      <c r="BD82" s="348"/>
      <c r="BE82" s="348"/>
      <c r="BF82" s="348"/>
      <c r="BG82" s="348"/>
      <c r="BH82" s="348"/>
      <c r="BI82" s="348"/>
      <c r="BJ82" s="348"/>
      <c r="BK82" s="348"/>
      <c r="BL82" s="348"/>
      <c r="BM82" s="348"/>
      <c r="BN82" s="348"/>
      <c r="BO82" s="348"/>
      <c r="BP82" s="348"/>
      <c r="BQ82" s="348"/>
      <c r="BR82" s="348"/>
      <c r="BS82" s="348"/>
      <c r="BT82" s="348"/>
      <c r="BU82" s="348"/>
      <c r="BV82" s="348"/>
      <c r="BW82" s="348"/>
      <c r="BX82" s="348"/>
      <c r="BY82" s="348"/>
      <c r="BZ82" s="348"/>
      <c r="CA82" s="348"/>
      <c r="CB82" s="348"/>
      <c r="CC82" s="348"/>
      <c r="CD82" s="348"/>
      <c r="CE82" s="348"/>
      <c r="CF82" s="348"/>
      <c r="CG82" s="348"/>
      <c r="CH82" s="348"/>
      <c r="CI82" s="348"/>
      <c r="CJ82" s="348"/>
      <c r="CK82" s="348"/>
      <c r="CL82" s="348"/>
      <c r="CM82" s="348"/>
      <c r="CN82" s="348"/>
      <c r="CO82" s="348"/>
      <c r="CP82" s="348"/>
      <c r="CQ82" s="348"/>
      <c r="CR82" s="348"/>
      <c r="CS82" s="348"/>
      <c r="CT82" s="348"/>
      <c r="CU82" s="348"/>
      <c r="CV82" s="348"/>
      <c r="CW82" s="348"/>
      <c r="CX82" s="348"/>
      <c r="CY82" s="348"/>
      <c r="CZ82" s="348"/>
      <c r="DA82" s="348"/>
      <c r="DB82" s="348"/>
      <c r="DC82" s="348"/>
      <c r="DD82" s="348"/>
      <c r="DE82" s="348"/>
      <c r="DF82" s="348"/>
      <c r="DG82" s="348"/>
      <c r="DH82" s="348"/>
      <c r="DI82" s="348"/>
      <c r="DJ82" s="348"/>
      <c r="DK82" s="348"/>
      <c r="DL82" s="348"/>
      <c r="DM82" s="348"/>
      <c r="DN82" s="348"/>
      <c r="DO82" s="348"/>
      <c r="DP82" s="348"/>
      <c r="DQ82" s="348"/>
      <c r="DR82" s="348"/>
      <c r="DS82" s="348"/>
      <c r="DT82" s="348"/>
      <c r="DU82" s="348"/>
      <c r="DV82" s="348"/>
      <c r="DW82" s="348"/>
      <c r="DX82" s="348"/>
      <c r="DY82" s="348"/>
      <c r="DZ82" s="348"/>
      <c r="EA82" s="348"/>
      <c r="EB82" s="348"/>
      <c r="EC82" s="348"/>
      <c r="ED82" s="348"/>
      <c r="EE82" s="348"/>
      <c r="EF82" s="348"/>
      <c r="EG82" s="348"/>
      <c r="EH82" s="348"/>
      <c r="EI82" s="348"/>
      <c r="EJ82" s="348"/>
      <c r="EK82" s="348"/>
      <c r="EL82" s="348"/>
      <c r="EM82" s="348"/>
      <c r="EN82" s="348"/>
      <c r="EO82" s="348"/>
      <c r="EP82" s="348"/>
      <c r="EQ82" s="348"/>
      <c r="ER82" s="348"/>
      <c r="ES82" s="348"/>
      <c r="ET82" s="348"/>
      <c r="EU82" s="348"/>
      <c r="EV82" s="348"/>
      <c r="EW82" s="348"/>
      <c r="EX82" s="348"/>
      <c r="EY82" s="348"/>
      <c r="EZ82" s="348"/>
      <c r="FA82" s="348"/>
      <c r="FB82" s="348"/>
      <c r="FC82" s="348"/>
      <c r="FD82" s="348"/>
      <c r="FE82" s="348"/>
      <c r="FF82" s="348"/>
      <c r="FG82" s="348"/>
      <c r="FH82" s="348"/>
      <c r="FI82" s="348"/>
      <c r="FJ82" s="348"/>
      <c r="FK82" s="348"/>
      <c r="FL82" s="348"/>
      <c r="FM82" s="348"/>
      <c r="FN82" s="348"/>
      <c r="FO82" s="348"/>
      <c r="FP82" s="348"/>
      <c r="FQ82" s="348"/>
      <c r="FR82" s="348"/>
      <c r="FS82" s="348"/>
      <c r="FT82" s="348"/>
      <c r="FU82" s="348"/>
      <c r="FV82" s="348"/>
      <c r="FW82" s="348"/>
      <c r="FX82" s="348"/>
      <c r="FY82" s="348"/>
      <c r="FZ82" s="348"/>
      <c r="GA82" s="348"/>
      <c r="GB82" s="348"/>
      <c r="GC82" s="348"/>
      <c r="GD82" s="348"/>
      <c r="GE82" s="348"/>
      <c r="GF82" s="348"/>
      <c r="GG82" s="348"/>
      <c r="GH82" s="348"/>
      <c r="GI82" s="348"/>
      <c r="GJ82" s="348"/>
      <c r="GK82" s="348"/>
      <c r="GL82" s="348"/>
      <c r="GM82" s="348"/>
      <c r="GN82" s="348"/>
      <c r="GO82" s="348"/>
      <c r="GP82" s="348"/>
      <c r="GQ82" s="348"/>
      <c r="GR82" s="348"/>
      <c r="GS82" s="348"/>
      <c r="GT82" s="348"/>
      <c r="GU82" s="348"/>
      <c r="GV82" s="348"/>
      <c r="GW82" s="348"/>
      <c r="GX82" s="348"/>
      <c r="GY82" s="348"/>
      <c r="GZ82" s="348"/>
      <c r="HA82" s="348"/>
      <c r="HB82" s="348"/>
      <c r="HC82" s="348"/>
      <c r="HD82" s="348"/>
      <c r="HE82" s="348"/>
      <c r="HF82" s="348"/>
      <c r="HG82" s="348"/>
      <c r="HH82" s="348"/>
      <c r="HI82" s="348"/>
      <c r="HJ82" s="348"/>
      <c r="HK82" s="348"/>
      <c r="HL82" s="348"/>
      <c r="HM82" s="348"/>
      <c r="HN82" s="348"/>
      <c r="HO82" s="348"/>
      <c r="HP82" s="348"/>
      <c r="HQ82" s="348"/>
      <c r="HR82" s="348"/>
      <c r="HS82" s="348"/>
      <c r="HT82" s="348"/>
      <c r="HU82" s="348"/>
      <c r="HV82" s="348"/>
      <c r="HW82" s="348"/>
      <c r="HX82" s="348"/>
      <c r="HY82" s="348"/>
      <c r="HZ82" s="348"/>
      <c r="IA82" s="348"/>
      <c r="IB82" s="348"/>
      <c r="IC82" s="348"/>
      <c r="ID82" s="348"/>
      <c r="IE82" s="348"/>
      <c r="IF82" s="348"/>
      <c r="IG82" s="348"/>
      <c r="IH82" s="348"/>
      <c r="II82" s="348"/>
      <c r="IJ82" s="348"/>
      <c r="IK82" s="348"/>
      <c r="IL82" s="348"/>
      <c r="IM82" s="348"/>
      <c r="IN82" s="348"/>
      <c r="IO82" s="348"/>
      <c r="IP82" s="348"/>
      <c r="IQ82" s="348"/>
      <c r="IR82" s="348"/>
      <c r="IS82" s="348"/>
      <c r="IT82" s="348"/>
      <c r="IU82" s="348"/>
      <c r="IV82" s="348"/>
      <c r="IW82" s="348"/>
      <c r="IX82" s="348"/>
      <c r="IY82" s="348"/>
      <c r="IZ82" s="348"/>
      <c r="JA82" s="348"/>
      <c r="JB82" s="348"/>
      <c r="JC82" s="348"/>
      <c r="JD82" s="348"/>
      <c r="JE82" s="348"/>
      <c r="JF82" s="348"/>
      <c r="JG82" s="348"/>
      <c r="JH82" s="348"/>
      <c r="JI82" s="348"/>
      <c r="JJ82" s="348"/>
      <c r="JK82" s="348"/>
      <c r="JL82" s="348"/>
      <c r="JM82" s="348"/>
      <c r="JN82" s="348"/>
      <c r="JO82" s="348"/>
      <c r="JP82" s="348"/>
      <c r="JQ82" s="348"/>
      <c r="JR82" s="348"/>
      <c r="JS82" s="348"/>
      <c r="JT82" s="348"/>
      <c r="JU82" s="348"/>
      <c r="JV82" s="348"/>
      <c r="JW82" s="348"/>
      <c r="JX82" s="348"/>
      <c r="JY82" s="348"/>
      <c r="JZ82" s="348"/>
      <c r="KA82" s="348"/>
      <c r="KB82" s="348"/>
      <c r="KC82" s="348"/>
      <c r="KD82" s="348"/>
      <c r="KE82" s="348"/>
      <c r="KF82" s="348"/>
      <c r="KG82" s="348"/>
      <c r="KH82" s="348"/>
      <c r="KI82" s="348"/>
      <c r="KJ82" s="348"/>
      <c r="KK82" s="348"/>
      <c r="KL82" s="348"/>
      <c r="KM82" s="348"/>
      <c r="KN82" s="348"/>
      <c r="KO82" s="348"/>
      <c r="KP82" s="348"/>
      <c r="KQ82" s="348"/>
      <c r="KR82" s="348"/>
      <c r="KS82" s="348"/>
      <c r="KT82" s="348"/>
      <c r="KU82" s="348"/>
      <c r="KV82" s="348"/>
      <c r="KW82" s="348"/>
      <c r="KX82" s="348"/>
      <c r="KY82" s="348"/>
      <c r="KZ82" s="348"/>
      <c r="LA82" s="348"/>
      <c r="LB82" s="348"/>
      <c r="LC82" s="348"/>
      <c r="LD82" s="348"/>
      <c r="LE82" s="348"/>
      <c r="LF82" s="348"/>
      <c r="LG82" s="348"/>
      <c r="LH82" s="348"/>
      <c r="LI82" s="348"/>
      <c r="LJ82" s="348"/>
      <c r="LK82" s="348"/>
      <c r="LL82" s="348"/>
      <c r="LM82" s="348"/>
      <c r="LN82" s="348"/>
      <c r="LO82" s="348"/>
      <c r="LP82" s="348"/>
      <c r="LQ82" s="348"/>
      <c r="LR82" s="348"/>
      <c r="LS82" s="348"/>
      <c r="LT82" s="348"/>
      <c r="LU82" s="348"/>
      <c r="LV82" s="348"/>
      <c r="LW82" s="348"/>
      <c r="LX82" s="348"/>
      <c r="LY82" s="348"/>
      <c r="LZ82" s="348"/>
      <c r="MA82" s="348"/>
      <c r="MB82" s="348"/>
      <c r="MC82" s="348"/>
      <c r="MD82" s="348"/>
      <c r="ME82" s="348"/>
      <c r="MF82" s="348"/>
      <c r="MG82" s="348"/>
      <c r="MH82" s="348"/>
      <c r="MI82" s="348"/>
      <c r="MJ82" s="348"/>
      <c r="MK82" s="348"/>
      <c r="ML82" s="348"/>
      <c r="MM82" s="348"/>
      <c r="MN82" s="348"/>
      <c r="MO82" s="348"/>
      <c r="MP82" s="348"/>
      <c r="MQ82" s="348"/>
      <c r="MR82" s="348"/>
      <c r="MS82" s="348"/>
      <c r="MT82" s="348"/>
      <c r="MU82" s="348"/>
      <c r="MV82" s="348"/>
      <c r="MW82" s="348"/>
      <c r="MX82" s="348"/>
      <c r="MY82" s="348"/>
      <c r="MZ82" s="348"/>
      <c r="NA82" s="348"/>
      <c r="NB82" s="348"/>
      <c r="NC82" s="348"/>
      <c r="ND82" s="348"/>
      <c r="NE82" s="348"/>
      <c r="NF82" s="348"/>
      <c r="NG82" s="348"/>
      <c r="NH82" s="348"/>
      <c r="NI82" s="348"/>
      <c r="NJ82" s="348"/>
      <c r="NK82" s="348"/>
      <c r="NL82" s="348"/>
      <c r="NM82" s="348"/>
      <c r="NN82" s="348"/>
      <c r="NO82" s="348"/>
      <c r="NP82" s="348"/>
      <c r="NQ82" s="348"/>
      <c r="NR82" s="348"/>
      <c r="NS82" s="348"/>
      <c r="NT82" s="348"/>
      <c r="NU82" s="348"/>
      <c r="NV82" s="348"/>
      <c r="NW82" s="348"/>
      <c r="NX82" s="348"/>
      <c r="NY82" s="348"/>
      <c r="NZ82" s="348"/>
      <c r="OA82" s="348"/>
      <c r="OB82" s="348"/>
      <c r="OC82" s="348"/>
      <c r="OD82" s="348"/>
      <c r="OE82" s="348"/>
      <c r="OF82" s="348"/>
      <c r="OG82" s="348"/>
      <c r="OH82" s="348"/>
      <c r="OI82" s="348"/>
      <c r="OJ82" s="348"/>
      <c r="OK82" s="348"/>
      <c r="OL82" s="348"/>
      <c r="OM82" s="348"/>
      <c r="ON82" s="348"/>
      <c r="OO82" s="348"/>
      <c r="OP82" s="348"/>
      <c r="OQ82" s="348"/>
      <c r="OR82" s="348"/>
      <c r="OS82" s="348"/>
      <c r="OT82" s="348"/>
      <c r="OU82" s="348"/>
      <c r="OV82" s="348"/>
      <c r="OW82" s="348"/>
      <c r="OX82" s="348"/>
      <c r="OY82" s="348"/>
      <c r="OZ82" s="348"/>
      <c r="PA82" s="348"/>
      <c r="PB82" s="348"/>
      <c r="PC82" s="348"/>
      <c r="PD82" s="348"/>
      <c r="PE82" s="348"/>
      <c r="PF82" s="348"/>
      <c r="PG82" s="348"/>
      <c r="PH82" s="348"/>
      <c r="PI82" s="348"/>
      <c r="PJ82" s="348"/>
      <c r="PK82" s="348"/>
      <c r="PL82" s="348"/>
      <c r="PM82" s="348"/>
      <c r="PN82" s="348"/>
      <c r="PO82" s="348"/>
      <c r="PP82" s="348"/>
      <c r="PQ82" s="348"/>
      <c r="PR82" s="348"/>
      <c r="PS82" s="348"/>
      <c r="PT82" s="348"/>
      <c r="PU82" s="348"/>
      <c r="PV82" s="348"/>
      <c r="PW82" s="348"/>
      <c r="PX82" s="348"/>
      <c r="PY82" s="348"/>
      <c r="PZ82" s="348"/>
      <c r="QA82" s="348"/>
      <c r="QB82" s="348"/>
      <c r="QC82" s="348"/>
      <c r="QD82" s="348"/>
      <c r="QE82" s="348"/>
      <c r="QF82" s="348"/>
      <c r="QG82" s="348"/>
      <c r="QH82" s="348"/>
      <c r="QI82" s="348"/>
      <c r="QJ82" s="348"/>
      <c r="QK82" s="348"/>
      <c r="QL82" s="348"/>
      <c r="QM82" s="348"/>
      <c r="QN82" s="348"/>
      <c r="QO82" s="348"/>
      <c r="QP82" s="348"/>
      <c r="QQ82" s="348"/>
      <c r="QR82" s="348"/>
      <c r="QS82" s="348"/>
      <c r="QT82" s="348"/>
      <c r="QU82" s="348"/>
      <c r="QV82" s="348"/>
      <c r="QW82" s="348"/>
      <c r="QX82" s="348"/>
      <c r="QY82" s="348"/>
      <c r="QZ82" s="348"/>
      <c r="RA82" s="348"/>
      <c r="RB82" s="348"/>
      <c r="RC82" s="348"/>
      <c r="RD82" s="348"/>
      <c r="RE82" s="348"/>
      <c r="RF82" s="348"/>
      <c r="RG82" s="348"/>
      <c r="RH82" s="348"/>
      <c r="RI82" s="348"/>
      <c r="RJ82" s="348"/>
      <c r="RK82" s="348"/>
      <c r="RL82" s="348"/>
      <c r="RM82" s="348"/>
      <c r="RN82" s="348"/>
      <c r="RO82" s="348"/>
      <c r="RP82" s="348"/>
      <c r="RQ82" s="348"/>
      <c r="RR82" s="348"/>
      <c r="RS82" s="348"/>
      <c r="RT82" s="348"/>
      <c r="RU82" s="348"/>
      <c r="RV82" s="348"/>
      <c r="RW82" s="348"/>
      <c r="RX82" s="348"/>
      <c r="RY82" s="348"/>
      <c r="RZ82" s="348"/>
      <c r="SA82" s="348"/>
      <c r="SB82" s="348"/>
      <c r="SC82" s="348"/>
      <c r="SD82" s="348"/>
      <c r="SE82" s="348"/>
      <c r="SF82" s="348"/>
      <c r="SG82" s="348"/>
      <c r="SH82" s="348"/>
      <c r="SI82" s="348"/>
      <c r="SJ82" s="348"/>
      <c r="SK82" s="348"/>
      <c r="SL82" s="348"/>
      <c r="SM82" s="348"/>
      <c r="SN82" s="348"/>
      <c r="SO82" s="348"/>
      <c r="SP82" s="348"/>
      <c r="SQ82" s="348"/>
      <c r="SR82" s="348"/>
      <c r="SS82" s="348"/>
      <c r="ST82" s="348"/>
      <c r="SU82" s="348"/>
      <c r="SV82" s="348"/>
      <c r="SW82" s="348"/>
      <c r="SX82" s="348"/>
      <c r="SY82" s="348"/>
      <c r="SZ82" s="348"/>
      <c r="TA82" s="348"/>
      <c r="TB82" s="348"/>
      <c r="TC82" s="348"/>
      <c r="TD82" s="348"/>
      <c r="TE82" s="348"/>
      <c r="TF82" s="348"/>
      <c r="TG82" s="348"/>
      <c r="TH82" s="348"/>
      <c r="TI82" s="348"/>
      <c r="TJ82" s="348"/>
      <c r="TK82" s="348"/>
      <c r="TL82" s="348"/>
      <c r="TM82" s="348"/>
      <c r="TN82" s="348"/>
      <c r="TO82" s="348"/>
      <c r="TP82" s="348"/>
      <c r="TQ82" s="348"/>
      <c r="TR82" s="348"/>
      <c r="TS82" s="348"/>
      <c r="TT82" s="348"/>
      <c r="TU82" s="348"/>
      <c r="TV82" s="348"/>
      <c r="TW82" s="348"/>
      <c r="TX82" s="348"/>
      <c r="TY82" s="348"/>
      <c r="TZ82" s="348"/>
      <c r="UA82" s="348"/>
      <c r="UB82" s="348"/>
      <c r="UC82" s="348"/>
      <c r="UD82" s="348"/>
      <c r="UE82" s="348"/>
      <c r="UF82" s="348"/>
      <c r="UG82" s="348"/>
      <c r="UH82" s="348"/>
      <c r="UI82" s="348"/>
      <c r="UJ82" s="348"/>
      <c r="UK82" s="348"/>
      <c r="UL82" s="348"/>
      <c r="UM82" s="348"/>
      <c r="UN82" s="348"/>
      <c r="UO82" s="348"/>
      <c r="UP82" s="348"/>
      <c r="UQ82" s="348"/>
      <c r="UR82" s="348"/>
      <c r="US82" s="348"/>
      <c r="UT82" s="348"/>
      <c r="UU82" s="348"/>
      <c r="UV82" s="348"/>
      <c r="UW82" s="348"/>
      <c r="UX82" s="348"/>
      <c r="UY82" s="348"/>
      <c r="UZ82" s="348"/>
      <c r="VA82" s="348"/>
      <c r="VB82" s="348"/>
      <c r="VC82" s="348"/>
      <c r="VD82" s="348"/>
      <c r="VE82" s="348"/>
      <c r="VF82" s="348"/>
      <c r="VG82" s="348"/>
      <c r="VH82" s="348"/>
      <c r="VI82" s="348"/>
      <c r="VJ82" s="348"/>
      <c r="VK82" s="348"/>
      <c r="VL82" s="348"/>
      <c r="VM82" s="348"/>
      <c r="VN82" s="348"/>
      <c r="VO82" s="348"/>
      <c r="VP82" s="348"/>
      <c r="VQ82" s="348"/>
      <c r="VR82" s="348"/>
      <c r="VS82" s="348"/>
      <c r="VT82" s="348"/>
      <c r="VU82" s="348"/>
      <c r="VV82" s="348"/>
      <c r="VW82" s="348"/>
      <c r="VX82" s="348"/>
      <c r="VY82" s="348"/>
      <c r="VZ82" s="348"/>
      <c r="WA82" s="348"/>
      <c r="WB82" s="348"/>
      <c r="WC82" s="348"/>
      <c r="WD82" s="348"/>
      <c r="WE82" s="348"/>
      <c r="WF82" s="348"/>
      <c r="WG82" s="348"/>
      <c r="WH82" s="348"/>
      <c r="WI82" s="348"/>
      <c r="WJ82" s="348"/>
      <c r="WK82" s="348"/>
      <c r="WL82" s="348"/>
      <c r="WM82" s="348"/>
      <c r="WN82" s="348"/>
      <c r="WO82" s="348"/>
      <c r="WP82" s="348"/>
      <c r="WQ82" s="348"/>
      <c r="WR82" s="348"/>
      <c r="WS82" s="348"/>
      <c r="WT82" s="348"/>
      <c r="WU82" s="348"/>
      <c r="WV82" s="348"/>
      <c r="WW82" s="348"/>
      <c r="WX82" s="348"/>
      <c r="WY82" s="348"/>
      <c r="WZ82" s="348"/>
      <c r="XA82" s="348"/>
      <c r="XB82" s="348"/>
      <c r="XC82" s="348"/>
      <c r="XD82" s="348"/>
      <c r="XE82" s="348"/>
      <c r="XF82" s="348"/>
      <c r="XG82" s="348"/>
      <c r="XH82" s="348"/>
      <c r="XI82" s="348"/>
      <c r="XJ82" s="348"/>
      <c r="XK82" s="348"/>
      <c r="XL82" s="348"/>
      <c r="XM82" s="348"/>
      <c r="XN82" s="348"/>
      <c r="XO82" s="348"/>
      <c r="XP82" s="348"/>
      <c r="XQ82" s="348"/>
      <c r="XR82" s="348"/>
      <c r="XS82" s="348"/>
      <c r="XT82" s="348"/>
      <c r="XU82" s="348"/>
      <c r="XV82" s="348"/>
      <c r="XW82" s="348"/>
      <c r="XX82" s="348"/>
      <c r="XY82" s="348"/>
      <c r="XZ82" s="348"/>
      <c r="YA82" s="348"/>
      <c r="YB82" s="348"/>
      <c r="YC82" s="348"/>
      <c r="YD82" s="348"/>
      <c r="YE82" s="348"/>
      <c r="YF82" s="348"/>
      <c r="YG82" s="348"/>
      <c r="YH82" s="348"/>
      <c r="YI82" s="348"/>
      <c r="YJ82" s="348"/>
      <c r="YK82" s="348"/>
      <c r="YL82" s="348"/>
      <c r="YM82" s="348"/>
      <c r="YN82" s="348"/>
      <c r="YO82" s="348"/>
      <c r="YP82" s="348"/>
      <c r="YQ82" s="348"/>
      <c r="YR82" s="348"/>
      <c r="YS82" s="348"/>
      <c r="YT82" s="348"/>
      <c r="YU82" s="348"/>
      <c r="YV82" s="348"/>
      <c r="YW82" s="348"/>
      <c r="YX82" s="348"/>
      <c r="YY82" s="348"/>
      <c r="YZ82" s="348"/>
      <c r="ZA82" s="348"/>
      <c r="ZB82" s="348"/>
      <c r="ZC82" s="348"/>
      <c r="ZD82" s="348"/>
      <c r="ZE82" s="348"/>
      <c r="ZF82" s="348"/>
      <c r="ZG82" s="348"/>
      <c r="ZH82" s="348"/>
      <c r="ZI82" s="348"/>
      <c r="ZJ82" s="348"/>
      <c r="ZK82" s="348"/>
      <c r="ZL82" s="348"/>
      <c r="ZM82" s="348"/>
      <c r="ZN82" s="348"/>
      <c r="ZO82" s="348"/>
      <c r="ZP82" s="348"/>
      <c r="ZQ82" s="348"/>
      <c r="ZR82" s="348"/>
      <c r="ZS82" s="348"/>
      <c r="ZT82" s="348"/>
      <c r="ZU82" s="348"/>
      <c r="ZV82" s="348"/>
      <c r="ZW82" s="348"/>
      <c r="ZX82" s="348"/>
      <c r="ZY82" s="348"/>
      <c r="ZZ82" s="348"/>
      <c r="AAA82" s="348"/>
      <c r="AAB82" s="348"/>
      <c r="AAC82" s="348"/>
      <c r="AAD82" s="348"/>
      <c r="AAE82" s="348"/>
      <c r="AAF82" s="348"/>
      <c r="AAG82" s="348"/>
      <c r="AAH82" s="348"/>
      <c r="AAI82" s="348"/>
      <c r="AAJ82" s="348"/>
      <c r="AAK82" s="348"/>
      <c r="AAL82" s="348"/>
      <c r="AAM82" s="348"/>
      <c r="AAN82" s="348"/>
      <c r="AAO82" s="348"/>
      <c r="AAP82" s="348"/>
      <c r="AAQ82" s="348"/>
      <c r="AAR82" s="348"/>
      <c r="AAS82" s="348"/>
      <c r="AAT82" s="348"/>
      <c r="AAU82" s="348"/>
      <c r="AAV82" s="348"/>
      <c r="AAW82" s="348"/>
      <c r="AAX82" s="348"/>
      <c r="AAY82" s="348"/>
      <c r="AAZ82" s="348"/>
      <c r="ABA82" s="348"/>
      <c r="ABB82" s="348"/>
      <c r="ABC82" s="348"/>
      <c r="ABD82" s="348"/>
      <c r="ABE82" s="348"/>
      <c r="ABF82" s="348"/>
      <c r="ABG82" s="348"/>
      <c r="ABH82" s="348"/>
      <c r="ABI82" s="348"/>
      <c r="ABJ82" s="348"/>
      <c r="ABK82" s="348"/>
      <c r="ABL82" s="348"/>
      <c r="ABM82" s="348"/>
      <c r="ABN82" s="348"/>
      <c r="ABO82" s="348"/>
      <c r="ABP82" s="348"/>
      <c r="ABQ82" s="348"/>
      <c r="ABR82" s="348"/>
      <c r="ABS82" s="348"/>
      <c r="ABT82" s="348"/>
      <c r="ABU82" s="348"/>
      <c r="ABV82" s="348"/>
      <c r="ABW82" s="348"/>
      <c r="ABX82" s="348"/>
      <c r="ABY82" s="348"/>
      <c r="ABZ82" s="348"/>
      <c r="ACA82" s="348"/>
      <c r="ACB82" s="348"/>
      <c r="ACC82" s="348"/>
      <c r="ACD82" s="348"/>
      <c r="ACE82" s="348"/>
      <c r="ACF82" s="348"/>
      <c r="ACG82" s="348"/>
      <c r="ACH82" s="348"/>
      <c r="ACI82" s="348"/>
      <c r="ACJ82" s="348"/>
      <c r="ACK82" s="348"/>
      <c r="ACL82" s="348"/>
      <c r="ACM82" s="348"/>
      <c r="ACN82" s="348"/>
      <c r="ACO82" s="348"/>
      <c r="ACP82" s="348"/>
      <c r="ACQ82" s="348"/>
      <c r="ACR82" s="348"/>
      <c r="ACS82" s="348"/>
      <c r="ACT82" s="348"/>
      <c r="ACU82" s="348"/>
      <c r="ACV82" s="348"/>
      <c r="ACW82" s="348"/>
      <c r="ACX82" s="348"/>
      <c r="ACY82" s="348"/>
      <c r="ACZ82" s="348"/>
      <c r="ADA82" s="348"/>
      <c r="ADB82" s="348"/>
      <c r="ADC82" s="348"/>
      <c r="ADD82" s="348"/>
      <c r="ADE82" s="348"/>
      <c r="ADF82" s="348"/>
      <c r="ADG82" s="348"/>
      <c r="ADH82" s="348"/>
      <c r="ADI82" s="348"/>
      <c r="ADJ82" s="348"/>
      <c r="ADK82" s="348"/>
      <c r="ADL82" s="348"/>
      <c r="ADM82" s="348"/>
      <c r="ADN82" s="348"/>
      <c r="ADO82" s="348"/>
      <c r="ADP82" s="348"/>
      <c r="ADQ82" s="348"/>
      <c r="ADR82" s="348"/>
      <c r="ADS82" s="348"/>
      <c r="ADT82" s="348"/>
      <c r="ADU82" s="348"/>
      <c r="ADV82" s="348"/>
      <c r="ADW82" s="348"/>
      <c r="ADX82" s="348"/>
      <c r="ADY82" s="348"/>
      <c r="ADZ82" s="348"/>
      <c r="AEA82" s="348"/>
      <c r="AEB82" s="348"/>
      <c r="AEC82" s="348"/>
      <c r="AED82" s="348"/>
      <c r="AEE82" s="348"/>
      <c r="AEF82" s="348"/>
      <c r="AEG82" s="348"/>
      <c r="AEH82" s="348"/>
      <c r="AEI82" s="348"/>
      <c r="AEJ82" s="348"/>
      <c r="AEK82" s="348"/>
      <c r="AEL82" s="348"/>
      <c r="AEM82" s="348"/>
      <c r="AEN82" s="348"/>
      <c r="AEO82" s="348"/>
      <c r="AEP82" s="348"/>
      <c r="AEQ82" s="348"/>
      <c r="AER82" s="348"/>
      <c r="AES82" s="348"/>
      <c r="AET82" s="348"/>
      <c r="AEU82" s="348"/>
      <c r="AEV82" s="348"/>
      <c r="AEW82" s="348"/>
      <c r="AEX82" s="348"/>
      <c r="AEY82" s="348"/>
      <c r="AEZ82" s="348"/>
      <c r="AFA82" s="348"/>
      <c r="AFB82" s="348"/>
      <c r="AFC82" s="348"/>
      <c r="AFD82" s="348"/>
      <c r="AFE82" s="348"/>
      <c r="AFF82" s="348"/>
      <c r="AFG82" s="348"/>
      <c r="AFH82" s="348"/>
      <c r="AFI82" s="348"/>
      <c r="AFJ82" s="348"/>
      <c r="AFK82" s="348"/>
      <c r="AFL82" s="348"/>
      <c r="AFM82" s="348"/>
      <c r="AFN82" s="348"/>
      <c r="AFO82" s="348"/>
      <c r="AFP82" s="348"/>
      <c r="AFQ82" s="348"/>
      <c r="AFR82" s="348"/>
      <c r="AFS82" s="348"/>
      <c r="AFT82" s="348"/>
      <c r="AFU82" s="348"/>
      <c r="AFV82" s="348"/>
      <c r="AFW82" s="348"/>
      <c r="AFX82" s="348"/>
      <c r="AFY82" s="348"/>
      <c r="AFZ82" s="348"/>
      <c r="AGA82" s="348"/>
      <c r="AGB82" s="348"/>
      <c r="AGC82" s="348"/>
      <c r="AGD82" s="348"/>
      <c r="AGE82" s="348"/>
      <c r="AGF82" s="348"/>
      <c r="AGG82" s="348"/>
      <c r="AGH82" s="348"/>
      <c r="AGI82" s="348"/>
      <c r="AGJ82" s="348"/>
      <c r="AGK82" s="348"/>
      <c r="AGL82" s="348"/>
      <c r="AGM82" s="348"/>
      <c r="AGN82" s="348"/>
      <c r="AGO82" s="348"/>
      <c r="AGP82" s="348"/>
      <c r="AGQ82" s="348"/>
      <c r="AGR82" s="348"/>
      <c r="AGS82" s="348"/>
      <c r="AGT82" s="348"/>
      <c r="AGU82" s="348"/>
      <c r="AGV82" s="348"/>
      <c r="AGW82" s="348"/>
      <c r="AGX82" s="348"/>
      <c r="AGY82" s="348"/>
      <c r="AGZ82" s="348"/>
      <c r="AHA82" s="348"/>
      <c r="AHB82" s="348"/>
      <c r="AHC82" s="348"/>
      <c r="AHD82" s="348"/>
      <c r="AHE82" s="348"/>
      <c r="AHF82" s="348"/>
      <c r="AHG82" s="348"/>
      <c r="AHH82" s="348"/>
      <c r="AHI82" s="348"/>
      <c r="AHJ82" s="348"/>
      <c r="AHK82" s="348"/>
      <c r="AHL82" s="348"/>
      <c r="AHM82" s="348"/>
      <c r="AHN82" s="348"/>
      <c r="AHO82" s="348"/>
      <c r="AHP82" s="348"/>
      <c r="AHQ82" s="348"/>
      <c r="AHR82" s="348"/>
      <c r="AHS82" s="348"/>
      <c r="AHT82" s="348"/>
      <c r="AHU82" s="348"/>
      <c r="AHV82" s="348"/>
      <c r="AHW82" s="348"/>
      <c r="AHX82" s="348"/>
      <c r="AHY82" s="348"/>
      <c r="AHZ82" s="348"/>
      <c r="AIA82" s="348"/>
      <c r="AIB82" s="348"/>
      <c r="AIC82" s="348"/>
      <c r="AID82" s="348"/>
      <c r="AIE82" s="348"/>
      <c r="AIF82" s="348"/>
      <c r="AIG82" s="348"/>
      <c r="AIH82" s="348"/>
      <c r="AII82" s="348"/>
      <c r="AIJ82" s="348"/>
      <c r="AIK82" s="348"/>
      <c r="AIL82" s="348"/>
      <c r="AIM82" s="348"/>
      <c r="AIN82" s="348"/>
      <c r="AIO82" s="348"/>
      <c r="AIP82" s="348"/>
      <c r="AIQ82" s="348"/>
      <c r="AIR82" s="348"/>
      <c r="AIS82" s="348"/>
      <c r="AIT82" s="348"/>
      <c r="AIU82" s="348"/>
      <c r="AIV82" s="348"/>
      <c r="AIW82" s="348"/>
      <c r="AIX82" s="348"/>
      <c r="AIY82" s="348"/>
      <c r="AIZ82" s="348"/>
      <c r="AJA82" s="348"/>
      <c r="AJB82" s="348"/>
      <c r="AJC82" s="348"/>
      <c r="AJD82" s="348"/>
      <c r="AJE82" s="348"/>
      <c r="AJF82" s="348"/>
      <c r="AJG82" s="348"/>
      <c r="AJH82" s="348"/>
      <c r="AJI82" s="348"/>
      <c r="AJJ82" s="348"/>
      <c r="AJK82" s="348"/>
      <c r="AJL82" s="348"/>
      <c r="AJM82" s="348"/>
      <c r="AJN82" s="348"/>
      <c r="AJO82" s="348"/>
      <c r="AJP82" s="348"/>
      <c r="AJQ82" s="348"/>
      <c r="AJR82" s="348"/>
      <c r="AJS82" s="348"/>
      <c r="AJT82" s="348"/>
      <c r="AJU82" s="348"/>
      <c r="AJV82" s="348"/>
      <c r="AJW82" s="348"/>
      <c r="AJX82" s="348"/>
      <c r="AJY82" s="348"/>
      <c r="AJZ82" s="348"/>
      <c r="AKA82" s="348"/>
      <c r="AKB82" s="348"/>
      <c r="AKC82" s="348"/>
      <c r="AKD82" s="348"/>
      <c r="AKE82" s="348"/>
      <c r="AKF82" s="348"/>
      <c r="AKG82" s="348"/>
      <c r="AKH82" s="348"/>
      <c r="AKI82" s="348"/>
      <c r="AKJ82" s="348"/>
      <c r="AKK82" s="348"/>
      <c r="AKL82" s="348"/>
      <c r="AKM82" s="348"/>
      <c r="AKN82" s="348"/>
      <c r="AKO82" s="348"/>
      <c r="AKP82" s="348"/>
      <c r="AKQ82" s="348"/>
      <c r="AKR82" s="348"/>
      <c r="AKS82" s="348"/>
      <c r="AKT82" s="348"/>
      <c r="AKU82" s="348"/>
      <c r="AKV82" s="348"/>
      <c r="AKW82" s="348"/>
      <c r="AKX82" s="348"/>
      <c r="AKY82" s="348"/>
      <c r="AKZ82" s="348"/>
      <c r="ALA82" s="348"/>
      <c r="ALB82" s="348"/>
      <c r="ALC82" s="348"/>
      <c r="ALD82" s="348"/>
      <c r="ALE82" s="348"/>
      <c r="ALF82" s="348"/>
      <c r="ALG82" s="348"/>
      <c r="ALH82" s="348"/>
      <c r="ALI82" s="348"/>
      <c r="ALJ82" s="348"/>
      <c r="ALK82" s="348"/>
      <c r="ALL82" s="348"/>
      <c r="ALM82" s="348"/>
      <c r="ALN82" s="348"/>
      <c r="ALO82" s="348"/>
      <c r="ALP82" s="348"/>
      <c r="ALQ82" s="348"/>
      <c r="ALR82" s="348"/>
      <c r="ALS82" s="348"/>
      <c r="ALT82" s="348"/>
      <c r="ALU82" s="348"/>
      <c r="ALV82" s="348"/>
      <c r="ALW82" s="348"/>
      <c r="ALX82" s="348"/>
      <c r="ALY82" s="348"/>
      <c r="ALZ82" s="348"/>
      <c r="AMA82" s="348"/>
      <c r="AMB82" s="348"/>
      <c r="AMC82" s="348"/>
      <c r="AMD82" s="348"/>
      <c r="AME82" s="348"/>
      <c r="AMF82" s="348"/>
      <c r="AMG82" s="348"/>
      <c r="AMH82" s="348"/>
      <c r="AMI82" s="348"/>
      <c r="AMJ82" s="348"/>
      <c r="AMK82" s="348"/>
      <c r="AML82" s="348"/>
      <c r="AMM82" s="348"/>
      <c r="AMN82" s="348"/>
      <c r="AMO82" s="348"/>
      <c r="AMP82" s="348"/>
      <c r="AMQ82" s="348"/>
      <c r="AMR82" s="348"/>
      <c r="AMS82" s="348"/>
      <c r="AMT82" s="348"/>
      <c r="AMU82" s="348"/>
      <c r="AMV82" s="348"/>
      <c r="AMW82" s="348"/>
      <c r="AMX82" s="348"/>
      <c r="AMY82" s="348"/>
      <c r="AMZ82" s="348"/>
      <c r="ANA82" s="348"/>
      <c r="ANB82" s="348"/>
      <c r="ANC82" s="348"/>
      <c r="AND82" s="348"/>
      <c r="ANE82" s="348"/>
      <c r="ANF82" s="348"/>
      <c r="ANG82" s="348"/>
      <c r="ANH82" s="348"/>
      <c r="ANI82" s="348"/>
      <c r="ANJ82" s="348"/>
      <c r="ANK82" s="348"/>
      <c r="ANL82" s="348"/>
      <c r="ANM82" s="348"/>
      <c r="ANN82" s="348"/>
      <c r="ANO82" s="348"/>
      <c r="ANP82" s="348"/>
      <c r="ANQ82" s="348"/>
      <c r="ANR82" s="348"/>
      <c r="ANS82" s="348"/>
      <c r="ANT82" s="348"/>
      <c r="ANU82" s="348"/>
      <c r="ANV82" s="348"/>
      <c r="ANW82" s="348"/>
      <c r="ANX82" s="348"/>
      <c r="ANY82" s="348"/>
      <c r="ANZ82" s="348"/>
      <c r="AOA82" s="348"/>
      <c r="AOB82" s="348"/>
      <c r="AOC82" s="348"/>
      <c r="AOD82" s="348"/>
      <c r="AOE82" s="348"/>
      <c r="AOF82" s="348"/>
      <c r="AOG82" s="348"/>
      <c r="AOH82" s="348"/>
      <c r="AOI82" s="348"/>
      <c r="AOJ82" s="348"/>
      <c r="AOK82" s="348"/>
      <c r="AOL82" s="348"/>
      <c r="AOM82" s="348"/>
      <c r="AON82" s="348"/>
      <c r="AOO82" s="348"/>
      <c r="AOP82" s="348"/>
      <c r="AOQ82" s="348"/>
      <c r="AOR82" s="348"/>
      <c r="AOS82" s="348"/>
      <c r="AOT82" s="348"/>
      <c r="AOU82" s="348"/>
      <c r="AOV82" s="348"/>
      <c r="AOW82" s="348"/>
      <c r="AOX82" s="348"/>
      <c r="AOY82" s="348"/>
      <c r="AOZ82" s="348"/>
      <c r="APA82" s="348"/>
      <c r="APB82" s="348"/>
      <c r="APC82" s="348"/>
      <c r="APD82" s="348"/>
      <c r="APE82" s="348"/>
      <c r="APF82" s="348"/>
      <c r="APG82" s="348"/>
      <c r="APH82" s="348"/>
      <c r="API82" s="348"/>
      <c r="APJ82" s="348"/>
      <c r="APK82" s="348"/>
      <c r="APL82" s="348"/>
      <c r="APM82" s="348"/>
      <c r="APN82" s="348"/>
      <c r="APO82" s="348"/>
      <c r="APP82" s="348"/>
      <c r="APQ82" s="348"/>
      <c r="APR82" s="348"/>
      <c r="APS82" s="348"/>
      <c r="APT82" s="348"/>
      <c r="APU82" s="348"/>
      <c r="APV82" s="348"/>
      <c r="APW82" s="348"/>
      <c r="APX82" s="348"/>
      <c r="APY82" s="348"/>
      <c r="APZ82" s="348"/>
      <c r="AQA82" s="348"/>
      <c r="AQB82" s="348"/>
      <c r="AQC82" s="348"/>
      <c r="AQD82" s="348"/>
      <c r="AQE82" s="348"/>
      <c r="AQF82" s="348"/>
      <c r="AQG82" s="348"/>
      <c r="AQH82" s="348"/>
      <c r="AQI82" s="348"/>
      <c r="AQJ82" s="348"/>
      <c r="AQK82" s="348"/>
      <c r="AQL82" s="348"/>
      <c r="AQM82" s="348"/>
      <c r="AQN82" s="348"/>
      <c r="AQO82" s="348"/>
      <c r="AQP82" s="348"/>
      <c r="AQQ82" s="348"/>
      <c r="AQR82" s="348"/>
      <c r="AQS82" s="348"/>
      <c r="AQT82" s="348"/>
      <c r="AQU82" s="348"/>
      <c r="AQV82" s="348"/>
      <c r="AQW82" s="348"/>
      <c r="AQX82" s="348"/>
      <c r="AQY82" s="348"/>
      <c r="AQZ82" s="348"/>
      <c r="ARA82" s="348"/>
      <c r="ARB82" s="348"/>
      <c r="ARC82" s="348"/>
      <c r="ARD82" s="348"/>
      <c r="ARE82" s="348"/>
      <c r="ARF82" s="348"/>
      <c r="ARG82" s="348"/>
      <c r="ARH82" s="348"/>
      <c r="ARI82" s="348"/>
      <c r="ARJ82" s="348"/>
      <c r="ARK82" s="348"/>
      <c r="ARL82" s="348"/>
      <c r="ARM82" s="348"/>
      <c r="ARN82" s="348"/>
      <c r="ARO82" s="348"/>
      <c r="ARP82" s="348"/>
      <c r="ARQ82" s="348"/>
      <c r="ARR82" s="348"/>
      <c r="ARS82" s="348"/>
      <c r="ART82" s="348"/>
      <c r="ARU82" s="348"/>
      <c r="ARV82" s="348"/>
      <c r="ARW82" s="348"/>
      <c r="ARX82" s="348"/>
      <c r="ARY82" s="348"/>
      <c r="ARZ82" s="348"/>
      <c r="ASA82" s="348"/>
      <c r="ASB82" s="348"/>
      <c r="ASC82" s="348"/>
      <c r="ASD82" s="348"/>
      <c r="ASE82" s="348"/>
      <c r="ASF82" s="348"/>
      <c r="ASG82" s="348"/>
      <c r="ASH82" s="348"/>
      <c r="ASI82" s="348"/>
      <c r="ASJ82" s="348"/>
      <c r="ASK82" s="348"/>
      <c r="ASL82" s="348"/>
      <c r="ASM82" s="348"/>
      <c r="ASN82" s="348"/>
      <c r="ASO82" s="348"/>
      <c r="ASP82" s="348"/>
      <c r="ASQ82" s="348"/>
      <c r="ASR82" s="348"/>
      <c r="ASS82" s="348"/>
      <c r="AST82" s="348"/>
      <c r="ASU82" s="348"/>
      <c r="ASV82" s="348"/>
      <c r="ASW82" s="348"/>
      <c r="ASX82" s="348"/>
      <c r="ASY82" s="348"/>
      <c r="ASZ82" s="348"/>
      <c r="ATA82" s="348"/>
      <c r="ATB82" s="348"/>
      <c r="ATC82" s="348"/>
      <c r="ATD82" s="348"/>
      <c r="ATE82" s="348"/>
      <c r="ATF82" s="348"/>
      <c r="ATG82" s="348"/>
      <c r="ATH82" s="348"/>
      <c r="ATI82" s="348"/>
      <c r="ATJ82" s="348"/>
      <c r="ATK82" s="348"/>
      <c r="ATL82" s="348"/>
      <c r="ATM82" s="348"/>
      <c r="ATN82" s="348"/>
      <c r="ATO82" s="348"/>
      <c r="ATP82" s="348"/>
      <c r="ATQ82" s="348"/>
      <c r="ATR82" s="348"/>
      <c r="ATS82" s="348"/>
      <c r="ATT82" s="348"/>
      <c r="ATU82" s="348"/>
      <c r="ATV82" s="348"/>
      <c r="ATW82" s="348"/>
      <c r="ATX82" s="348"/>
      <c r="ATY82" s="348"/>
      <c r="ATZ82" s="348"/>
      <c r="AUA82" s="348"/>
      <c r="AUB82" s="348"/>
      <c r="AUC82" s="348"/>
      <c r="AUD82" s="348"/>
      <c r="AUE82" s="348"/>
      <c r="AUF82" s="348"/>
      <c r="AUG82" s="348"/>
      <c r="AUH82" s="348"/>
      <c r="AUI82" s="348"/>
      <c r="AUJ82" s="348"/>
      <c r="AUK82" s="348"/>
      <c r="AUL82" s="348"/>
      <c r="AUM82" s="348"/>
      <c r="AUN82" s="348"/>
      <c r="AUO82" s="348"/>
      <c r="AUP82" s="348"/>
      <c r="AUQ82" s="348"/>
      <c r="AUR82" s="348"/>
      <c r="AUS82" s="348"/>
      <c r="AUT82" s="348"/>
      <c r="AUU82" s="348"/>
      <c r="AUV82" s="348"/>
      <c r="AUW82" s="348"/>
      <c r="AUX82" s="348"/>
      <c r="AUY82" s="348"/>
      <c r="AUZ82" s="348"/>
      <c r="AVA82" s="348"/>
      <c r="AVB82" s="348"/>
      <c r="AVC82" s="348"/>
      <c r="AVD82" s="348"/>
      <c r="AVE82" s="348"/>
      <c r="AVF82" s="348"/>
      <c r="AVG82" s="348"/>
      <c r="AVH82" s="348"/>
      <c r="AVI82" s="348"/>
      <c r="AVJ82" s="348"/>
      <c r="AVK82" s="348"/>
      <c r="AVL82" s="348"/>
      <c r="AVM82" s="348"/>
      <c r="AVN82" s="348"/>
      <c r="AVO82" s="348"/>
      <c r="AVP82" s="348"/>
      <c r="AVQ82" s="348"/>
      <c r="AVR82" s="348"/>
      <c r="AVS82" s="348"/>
      <c r="AVT82" s="348"/>
      <c r="AVU82" s="348"/>
      <c r="AVV82" s="348"/>
      <c r="AVW82" s="348"/>
      <c r="AVX82" s="348"/>
      <c r="AVY82" s="348"/>
      <c r="AVZ82" s="348"/>
      <c r="AWA82" s="348"/>
      <c r="AWB82" s="348"/>
      <c r="AWC82" s="348"/>
      <c r="AWD82" s="348"/>
      <c r="AWE82" s="348"/>
      <c r="AWF82" s="348"/>
      <c r="AWG82" s="348"/>
      <c r="AWH82" s="348"/>
      <c r="AWI82" s="348"/>
      <c r="AWJ82" s="348"/>
      <c r="AWK82" s="348"/>
      <c r="AWL82" s="348"/>
      <c r="AWM82" s="348"/>
      <c r="AWN82" s="348"/>
      <c r="AWO82" s="348"/>
      <c r="AWP82" s="348"/>
      <c r="AWQ82" s="348"/>
      <c r="AWR82" s="348"/>
      <c r="AWS82" s="348"/>
      <c r="AWT82" s="348"/>
      <c r="AWU82" s="348"/>
      <c r="AWV82" s="348"/>
      <c r="AWW82" s="348"/>
      <c r="AWX82" s="348"/>
      <c r="AWY82" s="348"/>
      <c r="AWZ82" s="348"/>
      <c r="AXA82" s="348"/>
      <c r="AXB82" s="348"/>
      <c r="AXC82" s="348"/>
      <c r="AXD82" s="348"/>
      <c r="AXE82" s="348"/>
      <c r="AXF82" s="348"/>
      <c r="AXG82" s="348"/>
      <c r="AXH82" s="348"/>
      <c r="AXI82" s="348"/>
      <c r="AXJ82" s="348"/>
      <c r="AXK82" s="348"/>
      <c r="AXL82" s="348"/>
      <c r="AXM82" s="348"/>
      <c r="AXN82" s="348"/>
      <c r="AXO82" s="348"/>
      <c r="AXP82" s="348"/>
      <c r="AXQ82" s="348"/>
      <c r="AXR82" s="348"/>
      <c r="AXS82" s="348"/>
      <c r="AXT82" s="348"/>
      <c r="AXU82" s="348"/>
      <c r="AXV82" s="348"/>
      <c r="AXW82" s="348"/>
      <c r="AXX82" s="348"/>
      <c r="AXY82" s="348"/>
      <c r="AXZ82" s="348"/>
      <c r="AYA82" s="348"/>
      <c r="AYB82" s="348"/>
      <c r="AYC82" s="348"/>
      <c r="AYD82" s="348"/>
      <c r="AYE82" s="348"/>
      <c r="AYF82" s="348"/>
      <c r="AYG82" s="348"/>
      <c r="AYH82" s="348"/>
      <c r="AYI82" s="348"/>
      <c r="AYJ82" s="348"/>
      <c r="AYK82" s="348"/>
      <c r="AYL82" s="348"/>
      <c r="AYM82" s="348"/>
      <c r="AYN82" s="348"/>
      <c r="AYO82" s="348"/>
      <c r="AYP82" s="348"/>
      <c r="AYQ82" s="348"/>
      <c r="AYR82" s="348"/>
      <c r="AYS82" s="348"/>
      <c r="AYT82" s="348"/>
      <c r="AYU82" s="348"/>
      <c r="AYV82" s="348"/>
      <c r="AYW82" s="348"/>
      <c r="AYX82" s="348"/>
      <c r="AYY82" s="348"/>
      <c r="AYZ82" s="348"/>
      <c r="AZA82" s="348"/>
      <c r="AZB82" s="348"/>
      <c r="AZC82" s="348"/>
      <c r="AZD82" s="348"/>
      <c r="AZE82" s="348"/>
      <c r="AZF82" s="348"/>
      <c r="AZG82" s="348"/>
      <c r="AZH82" s="348"/>
      <c r="AZI82" s="348"/>
      <c r="AZJ82" s="348"/>
      <c r="AZK82" s="348"/>
      <c r="AZL82" s="348"/>
      <c r="AZM82" s="348"/>
      <c r="AZN82" s="348"/>
      <c r="AZO82" s="348"/>
      <c r="AZP82" s="348"/>
      <c r="AZQ82" s="348"/>
      <c r="AZR82" s="348"/>
      <c r="AZS82" s="348"/>
      <c r="AZT82" s="348"/>
      <c r="AZU82" s="348"/>
      <c r="AZV82" s="348"/>
      <c r="AZW82" s="348"/>
      <c r="AZX82" s="348"/>
      <c r="AZY82" s="348"/>
      <c r="AZZ82" s="348"/>
      <c r="BAA82" s="348"/>
      <c r="BAB82" s="348"/>
      <c r="BAC82" s="348"/>
      <c r="BAD82" s="348"/>
      <c r="BAE82" s="348"/>
      <c r="BAF82" s="348"/>
      <c r="BAG82" s="348"/>
      <c r="BAH82" s="348"/>
      <c r="BAI82" s="348"/>
      <c r="BAJ82" s="348"/>
      <c r="BAK82" s="348"/>
      <c r="BAL82" s="348"/>
      <c r="BAM82" s="348"/>
      <c r="BAN82" s="348"/>
      <c r="BAO82" s="348"/>
      <c r="BAP82" s="348"/>
      <c r="BAQ82" s="348"/>
      <c r="BAR82" s="348"/>
      <c r="BAS82" s="348"/>
      <c r="BAT82" s="348"/>
      <c r="BAU82" s="348"/>
      <c r="BAV82" s="348"/>
      <c r="BAW82" s="348"/>
      <c r="BAX82" s="348"/>
      <c r="BAY82" s="348"/>
      <c r="BAZ82" s="348"/>
      <c r="BBA82" s="348"/>
      <c r="BBB82" s="348"/>
      <c r="BBC82" s="348"/>
      <c r="BBD82" s="348"/>
      <c r="BBE82" s="348"/>
      <c r="BBF82" s="348"/>
      <c r="BBG82" s="348"/>
      <c r="BBH82" s="348"/>
      <c r="BBI82" s="348"/>
      <c r="BBJ82" s="348"/>
      <c r="BBK82" s="348"/>
      <c r="BBL82" s="348"/>
      <c r="BBM82" s="348"/>
      <c r="BBN82" s="348"/>
      <c r="BBO82" s="348"/>
      <c r="BBP82" s="348"/>
      <c r="BBQ82" s="348"/>
      <c r="BBR82" s="348"/>
      <c r="BBS82" s="348"/>
      <c r="BBT82" s="348"/>
      <c r="BBU82" s="348"/>
      <c r="BBV82" s="348"/>
      <c r="BBW82" s="348"/>
      <c r="BBX82" s="348"/>
      <c r="BBY82" s="348"/>
      <c r="BBZ82" s="348"/>
      <c r="BCA82" s="348"/>
      <c r="BCB82" s="348"/>
      <c r="BCC82" s="348"/>
      <c r="BCD82" s="348"/>
      <c r="BCE82" s="348"/>
      <c r="BCF82" s="348"/>
      <c r="BCG82" s="348"/>
      <c r="BCH82" s="348"/>
      <c r="BCI82" s="348"/>
      <c r="BCJ82" s="348"/>
      <c r="BCK82" s="348"/>
      <c r="BCL82" s="348"/>
      <c r="BCM82" s="348"/>
      <c r="BCN82" s="348"/>
      <c r="BCO82" s="348"/>
      <c r="BCP82" s="348"/>
      <c r="BCQ82" s="348"/>
      <c r="BCR82" s="348"/>
      <c r="BCS82" s="348"/>
      <c r="BCT82" s="348"/>
      <c r="BCU82" s="348"/>
      <c r="BCV82" s="348"/>
      <c r="BCW82" s="348"/>
      <c r="BCX82" s="348"/>
      <c r="BCY82" s="348"/>
      <c r="BCZ82" s="348"/>
      <c r="BDA82" s="348"/>
      <c r="BDB82" s="348"/>
      <c r="BDC82" s="348"/>
      <c r="BDD82" s="348"/>
      <c r="BDE82" s="348"/>
      <c r="BDF82" s="348"/>
      <c r="BDG82" s="348"/>
      <c r="BDH82" s="348"/>
      <c r="BDI82" s="348"/>
      <c r="BDJ82" s="348"/>
      <c r="BDK82" s="348"/>
      <c r="BDL82" s="348"/>
      <c r="BDM82" s="348"/>
      <c r="BDN82" s="348"/>
      <c r="BDO82" s="348"/>
      <c r="BDP82" s="348"/>
      <c r="BDQ82" s="348"/>
      <c r="BDR82" s="348"/>
      <c r="BDS82" s="348"/>
      <c r="BDT82" s="348"/>
      <c r="BDU82" s="348"/>
      <c r="BDV82" s="348"/>
      <c r="BDW82" s="348"/>
      <c r="BDX82" s="348"/>
      <c r="BDY82" s="348"/>
      <c r="BDZ82" s="348"/>
      <c r="BEA82" s="348"/>
      <c r="BEB82" s="348"/>
      <c r="BEC82" s="348"/>
      <c r="BED82" s="348"/>
      <c r="BEE82" s="348"/>
      <c r="BEF82" s="348"/>
      <c r="BEG82" s="348"/>
      <c r="BEH82" s="348"/>
      <c r="BEI82" s="348"/>
      <c r="BEJ82" s="348"/>
      <c r="BEK82" s="348"/>
      <c r="BEL82" s="348"/>
      <c r="BEM82" s="348"/>
      <c r="BEN82" s="348"/>
      <c r="BEO82" s="348"/>
      <c r="BEP82" s="348"/>
      <c r="BEQ82" s="348"/>
      <c r="BER82" s="348"/>
      <c r="BES82" s="348"/>
      <c r="BET82" s="348"/>
      <c r="BEU82" s="348"/>
      <c r="BEV82" s="348"/>
      <c r="BEW82" s="348"/>
      <c r="BEX82" s="348"/>
      <c r="BEY82" s="348"/>
      <c r="BEZ82" s="348"/>
      <c r="BFA82" s="348"/>
      <c r="BFB82" s="348"/>
      <c r="BFC82" s="348"/>
      <c r="BFD82" s="348"/>
      <c r="BFE82" s="348"/>
      <c r="BFF82" s="348"/>
      <c r="BFG82" s="348"/>
      <c r="BFH82" s="348"/>
      <c r="BFI82" s="348"/>
      <c r="BFJ82" s="348"/>
      <c r="BFK82" s="348"/>
      <c r="BFL82" s="348"/>
      <c r="BFM82" s="348"/>
      <c r="BFN82" s="348"/>
      <c r="BFO82" s="348"/>
      <c r="BFP82" s="348"/>
      <c r="BFQ82" s="348"/>
      <c r="BFR82" s="348"/>
      <c r="BFS82" s="348"/>
      <c r="BFT82" s="348"/>
      <c r="BFU82" s="348"/>
      <c r="BFV82" s="348"/>
      <c r="BFW82" s="348"/>
      <c r="BFX82" s="348"/>
      <c r="BFY82" s="348"/>
      <c r="BFZ82" s="348"/>
      <c r="BGA82" s="348"/>
      <c r="BGB82" s="348"/>
      <c r="BGC82" s="348"/>
      <c r="BGD82" s="348"/>
      <c r="BGE82" s="348"/>
      <c r="BGF82" s="348"/>
      <c r="BGG82" s="348"/>
      <c r="BGH82" s="348"/>
      <c r="BGI82" s="348"/>
      <c r="BGJ82" s="348"/>
      <c r="BGK82" s="348"/>
      <c r="BGL82" s="348"/>
      <c r="BGM82" s="348"/>
      <c r="BGN82" s="348"/>
      <c r="BGO82" s="348"/>
      <c r="BGP82" s="348"/>
      <c r="BGQ82" s="348"/>
      <c r="BGR82" s="348"/>
      <c r="BGS82" s="348"/>
      <c r="BGT82" s="348"/>
      <c r="BGU82" s="348"/>
      <c r="BGV82" s="348"/>
      <c r="BGW82" s="348"/>
      <c r="BGX82" s="348"/>
      <c r="BGY82" s="348"/>
      <c r="BGZ82" s="348"/>
      <c r="BHA82" s="348"/>
      <c r="BHB82" s="348"/>
      <c r="BHC82" s="348"/>
      <c r="BHD82" s="348"/>
      <c r="BHE82" s="348"/>
      <c r="BHF82" s="348"/>
      <c r="BHG82" s="348"/>
      <c r="BHH82" s="348"/>
      <c r="BHI82" s="348"/>
      <c r="BHJ82" s="348"/>
      <c r="BHK82" s="348"/>
      <c r="BHL82" s="348"/>
      <c r="BHM82" s="348"/>
      <c r="BHN82" s="348"/>
      <c r="BHO82" s="348"/>
      <c r="BHP82" s="348"/>
      <c r="BHQ82" s="348"/>
      <c r="BHR82" s="348"/>
      <c r="BHS82" s="348"/>
      <c r="BHT82" s="348"/>
      <c r="BHU82" s="348"/>
      <c r="BHV82" s="348"/>
      <c r="BHW82" s="348"/>
      <c r="BHX82" s="348"/>
      <c r="BHY82" s="348"/>
      <c r="BHZ82" s="348"/>
      <c r="BIA82" s="348"/>
      <c r="BIB82" s="348"/>
      <c r="BIC82" s="348"/>
      <c r="BID82" s="348"/>
      <c r="BIE82" s="348"/>
      <c r="BIF82" s="348"/>
      <c r="BIG82" s="348"/>
      <c r="BIH82" s="348"/>
      <c r="BII82" s="348"/>
      <c r="BIJ82" s="348"/>
      <c r="BIK82" s="348"/>
      <c r="BIL82" s="348"/>
      <c r="BIM82" s="348"/>
      <c r="BIN82" s="348"/>
      <c r="BIO82" s="348"/>
      <c r="BIP82" s="348"/>
      <c r="BIQ82" s="348"/>
      <c r="BIR82" s="348"/>
      <c r="BIS82" s="348"/>
      <c r="BIT82" s="348"/>
      <c r="BIU82" s="348"/>
      <c r="BIV82" s="348"/>
      <c r="BIW82" s="348"/>
      <c r="BIX82" s="348"/>
      <c r="BIY82" s="348"/>
      <c r="BIZ82" s="348"/>
      <c r="BJA82" s="348"/>
      <c r="BJB82" s="348"/>
      <c r="BJC82" s="348"/>
      <c r="BJD82" s="348"/>
      <c r="BJE82" s="348"/>
      <c r="BJF82" s="348"/>
      <c r="BJG82" s="348"/>
      <c r="BJH82" s="348"/>
      <c r="BJI82" s="348"/>
      <c r="BJJ82" s="348"/>
      <c r="BJK82" s="348"/>
      <c r="BJL82" s="348"/>
      <c r="BJM82" s="348"/>
      <c r="BJN82" s="348"/>
      <c r="BJO82" s="348"/>
      <c r="BJP82" s="348"/>
      <c r="BJQ82" s="348"/>
      <c r="BJR82" s="348"/>
      <c r="BJS82" s="348"/>
      <c r="BJT82" s="348"/>
      <c r="BJU82" s="348"/>
      <c r="BJV82" s="348"/>
      <c r="BJW82" s="348"/>
      <c r="BJX82" s="348"/>
      <c r="BJY82" s="348"/>
      <c r="BJZ82" s="348"/>
      <c r="BKA82" s="348"/>
      <c r="BKB82" s="348"/>
      <c r="BKC82" s="348"/>
      <c r="BKD82" s="348"/>
      <c r="BKE82" s="348"/>
      <c r="BKF82" s="348"/>
      <c r="BKG82" s="348"/>
      <c r="BKH82" s="348"/>
      <c r="BKI82" s="348"/>
      <c r="BKJ82" s="348"/>
      <c r="BKK82" s="348"/>
      <c r="BKL82" s="348"/>
      <c r="BKM82" s="348"/>
      <c r="BKN82" s="348"/>
      <c r="BKO82" s="348"/>
      <c r="BKP82" s="348"/>
      <c r="BKQ82" s="348"/>
      <c r="BKR82" s="348"/>
      <c r="BKS82" s="348"/>
      <c r="BKT82" s="348"/>
      <c r="BKU82" s="348"/>
      <c r="BKV82" s="348"/>
      <c r="BKW82" s="348"/>
      <c r="BKX82" s="348"/>
      <c r="BKY82" s="348"/>
      <c r="BKZ82" s="348"/>
      <c r="BLA82" s="348"/>
      <c r="BLB82" s="348"/>
      <c r="BLC82" s="348"/>
      <c r="BLD82" s="348"/>
      <c r="BLE82" s="348"/>
      <c r="BLF82" s="348"/>
      <c r="BLG82" s="348"/>
      <c r="BLH82" s="348"/>
      <c r="BLI82" s="348"/>
      <c r="BLJ82" s="348"/>
      <c r="BLK82" s="348"/>
      <c r="BLL82" s="348"/>
      <c r="BLM82" s="348"/>
      <c r="BLN82" s="348"/>
      <c r="BLO82" s="348"/>
      <c r="BLP82" s="348"/>
      <c r="BLQ82" s="348"/>
      <c r="BLR82" s="348"/>
      <c r="BLS82" s="348"/>
      <c r="BLT82" s="348"/>
      <c r="BLU82" s="348"/>
      <c r="BLV82" s="348"/>
      <c r="BLW82" s="348"/>
      <c r="BLX82" s="348"/>
      <c r="BLY82" s="348"/>
      <c r="BLZ82" s="348"/>
      <c r="BMA82" s="348"/>
      <c r="BMB82" s="348"/>
      <c r="BMC82" s="348"/>
      <c r="BMD82" s="348"/>
      <c r="BME82" s="348"/>
      <c r="BMF82" s="348"/>
      <c r="BMG82" s="348"/>
      <c r="BMH82" s="348"/>
      <c r="BMI82" s="348"/>
      <c r="BMJ82" s="348"/>
      <c r="BMK82" s="348"/>
      <c r="BML82" s="348"/>
      <c r="BMM82" s="348"/>
      <c r="BMN82" s="348"/>
      <c r="BMO82" s="348"/>
      <c r="BMP82" s="348"/>
      <c r="BMQ82" s="348"/>
      <c r="BMR82" s="348"/>
      <c r="BMS82" s="348"/>
      <c r="BMT82" s="348"/>
      <c r="BMU82" s="348"/>
      <c r="BMV82" s="348"/>
      <c r="BMW82" s="348"/>
      <c r="BMX82" s="348"/>
      <c r="BMY82" s="348"/>
      <c r="BMZ82" s="348"/>
      <c r="BNA82" s="348"/>
      <c r="BNB82" s="348"/>
      <c r="BNC82" s="348"/>
      <c r="BND82" s="348"/>
      <c r="BNE82" s="348"/>
      <c r="BNF82" s="348"/>
      <c r="BNG82" s="348"/>
      <c r="BNH82" s="348"/>
      <c r="BNI82" s="348"/>
      <c r="BNJ82" s="348"/>
      <c r="BNK82" s="348"/>
      <c r="BNL82" s="348"/>
      <c r="BNM82" s="348"/>
      <c r="BNN82" s="348"/>
      <c r="BNO82" s="348"/>
      <c r="BNP82" s="348"/>
      <c r="BNQ82" s="348"/>
      <c r="BNR82" s="348"/>
      <c r="BNS82" s="348"/>
      <c r="BNT82" s="348"/>
      <c r="BNU82" s="348"/>
      <c r="BNV82" s="348"/>
      <c r="BNW82" s="348"/>
      <c r="BNX82" s="348"/>
      <c r="BNY82" s="348"/>
      <c r="BNZ82" s="348"/>
      <c r="BOA82" s="348"/>
      <c r="BOB82" s="348"/>
      <c r="BOC82" s="348"/>
      <c r="BOD82" s="348"/>
      <c r="BOE82" s="348"/>
      <c r="BOF82" s="348"/>
      <c r="BOG82" s="348"/>
      <c r="BOH82" s="348"/>
      <c r="BOI82" s="348"/>
      <c r="BOJ82" s="348"/>
      <c r="BOK82" s="348"/>
      <c r="BOL82" s="348"/>
      <c r="BOM82" s="348"/>
      <c r="BON82" s="348"/>
      <c r="BOO82" s="348"/>
      <c r="BOP82" s="348"/>
      <c r="BOQ82" s="348"/>
      <c r="BOR82" s="348"/>
      <c r="BOS82" s="348"/>
      <c r="BOT82" s="348"/>
      <c r="BOU82" s="348"/>
      <c r="BOV82" s="348"/>
      <c r="BOW82" s="348"/>
      <c r="BOX82" s="348"/>
      <c r="BOY82" s="348"/>
      <c r="BOZ82" s="348"/>
      <c r="BPA82" s="348"/>
      <c r="BPB82" s="348"/>
      <c r="BPC82" s="348"/>
      <c r="BPD82" s="348"/>
      <c r="BPE82" s="348"/>
      <c r="BPF82" s="348"/>
      <c r="BPG82" s="348"/>
      <c r="BPH82" s="348"/>
      <c r="BPI82" s="348"/>
      <c r="BPJ82" s="348"/>
      <c r="BPK82" s="348"/>
      <c r="BPL82" s="348"/>
      <c r="BPM82" s="348"/>
      <c r="BPN82" s="348"/>
      <c r="BPO82" s="348"/>
      <c r="BPP82" s="348"/>
      <c r="BPQ82" s="348"/>
      <c r="BPR82" s="348"/>
      <c r="BPS82" s="348"/>
      <c r="BPT82" s="348"/>
      <c r="BPU82" s="348"/>
      <c r="BPV82" s="348"/>
      <c r="BPW82" s="348"/>
      <c r="BPX82" s="348"/>
      <c r="BPY82" s="348"/>
      <c r="BPZ82" s="348"/>
      <c r="BQA82" s="348"/>
      <c r="BQB82" s="348"/>
      <c r="BQC82" s="348"/>
      <c r="BQD82" s="348"/>
      <c r="BQE82" s="348"/>
      <c r="BQF82" s="348"/>
      <c r="BQG82" s="348"/>
      <c r="BQH82" s="348"/>
      <c r="BQI82" s="348"/>
      <c r="BQJ82" s="348"/>
      <c r="BQK82" s="348"/>
      <c r="BQL82" s="348"/>
      <c r="BQM82" s="348"/>
      <c r="BQN82" s="348"/>
      <c r="BQO82" s="348"/>
      <c r="BQP82" s="348"/>
      <c r="BQQ82" s="348"/>
      <c r="BQR82" s="348"/>
      <c r="BQS82" s="348"/>
      <c r="BQT82" s="348"/>
      <c r="BQU82" s="348"/>
      <c r="BQV82" s="348"/>
      <c r="BQW82" s="348"/>
      <c r="BQX82" s="348"/>
      <c r="BQY82" s="348"/>
      <c r="BQZ82" s="348"/>
      <c r="BRA82" s="348"/>
      <c r="BRB82" s="348"/>
      <c r="BRC82" s="348"/>
      <c r="BRD82" s="348"/>
      <c r="BRE82" s="348"/>
      <c r="BRF82" s="348"/>
      <c r="BRG82" s="348"/>
      <c r="BRH82" s="348"/>
      <c r="BRI82" s="348"/>
      <c r="BRJ82" s="348"/>
      <c r="BRK82" s="348"/>
      <c r="BRL82" s="348"/>
      <c r="BRM82" s="348"/>
      <c r="BRN82" s="348"/>
      <c r="BRO82" s="348"/>
      <c r="BRP82" s="348"/>
      <c r="BRQ82" s="348"/>
      <c r="BRR82" s="348"/>
      <c r="BRS82" s="348"/>
      <c r="BRT82" s="348"/>
      <c r="BRU82" s="348"/>
      <c r="BRV82" s="348"/>
      <c r="BRW82" s="348"/>
      <c r="BRX82" s="348"/>
      <c r="BRY82" s="348"/>
      <c r="BRZ82" s="348"/>
      <c r="BSA82" s="348"/>
      <c r="BSB82" s="348"/>
      <c r="BSC82" s="348"/>
      <c r="BSD82" s="348"/>
      <c r="BSE82" s="348"/>
      <c r="BSF82" s="348"/>
      <c r="BSG82" s="348"/>
      <c r="BSH82" s="348"/>
      <c r="BSI82" s="348"/>
      <c r="BSJ82" s="348"/>
      <c r="BSK82" s="348"/>
      <c r="BSL82" s="348"/>
      <c r="BSM82" s="348"/>
      <c r="BSN82" s="348"/>
      <c r="BSO82" s="348"/>
      <c r="BSP82" s="348"/>
      <c r="BSQ82" s="348"/>
      <c r="BSR82" s="348"/>
      <c r="BSS82" s="348"/>
      <c r="BST82" s="348"/>
      <c r="BSU82" s="348"/>
      <c r="BSV82" s="348"/>
      <c r="BSW82" s="348"/>
      <c r="BSX82" s="348"/>
      <c r="BSY82" s="348"/>
      <c r="BSZ82" s="348"/>
      <c r="BTA82" s="348"/>
      <c r="BTB82" s="348"/>
      <c r="BTC82" s="348"/>
      <c r="BTD82" s="348"/>
      <c r="BTE82" s="348"/>
      <c r="BTF82" s="348"/>
      <c r="BTG82" s="348"/>
      <c r="BTH82" s="348"/>
      <c r="BTI82" s="348"/>
      <c r="BTJ82" s="348"/>
      <c r="BTK82" s="348"/>
      <c r="BTL82" s="348"/>
      <c r="BTM82" s="348"/>
      <c r="BTN82" s="348"/>
      <c r="BTO82" s="348"/>
      <c r="BTP82" s="348"/>
      <c r="BTQ82" s="348"/>
      <c r="BTR82" s="348"/>
      <c r="BTS82" s="348"/>
      <c r="BTT82" s="348"/>
      <c r="BTU82" s="348"/>
      <c r="BTV82" s="348"/>
      <c r="BTW82" s="348"/>
      <c r="BTX82" s="348"/>
      <c r="BTY82" s="348"/>
      <c r="BTZ82" s="348"/>
      <c r="BUA82" s="348"/>
      <c r="BUB82" s="348"/>
      <c r="BUC82" s="348"/>
      <c r="BUD82" s="348"/>
      <c r="BUE82" s="348"/>
      <c r="BUF82" s="348"/>
      <c r="BUG82" s="348"/>
      <c r="BUH82" s="348"/>
      <c r="BUI82" s="348"/>
      <c r="BUJ82" s="348"/>
      <c r="BUK82" s="348"/>
      <c r="BUL82" s="348"/>
      <c r="BUM82" s="348"/>
      <c r="BUN82" s="348"/>
      <c r="BUO82" s="348"/>
      <c r="BUP82" s="348"/>
      <c r="BUQ82" s="348"/>
      <c r="BUR82" s="348"/>
      <c r="BUS82" s="348"/>
      <c r="BUT82" s="348"/>
      <c r="BUU82" s="348"/>
      <c r="BUV82" s="348"/>
      <c r="BUW82" s="348"/>
      <c r="BUX82" s="348"/>
      <c r="BUY82" s="348"/>
      <c r="BUZ82" s="348"/>
      <c r="BVA82" s="348"/>
      <c r="BVB82" s="348"/>
      <c r="BVC82" s="348"/>
      <c r="BVD82" s="348"/>
      <c r="BVE82" s="348"/>
      <c r="BVF82" s="348"/>
      <c r="BVG82" s="348"/>
      <c r="BVH82" s="348"/>
      <c r="BVI82" s="348"/>
      <c r="BVJ82" s="348"/>
      <c r="BVK82" s="348"/>
      <c r="BVL82" s="348"/>
      <c r="BVM82" s="348"/>
      <c r="BVN82" s="348"/>
      <c r="BVO82" s="348"/>
      <c r="BVP82" s="348"/>
      <c r="BVQ82" s="348"/>
      <c r="BVR82" s="348"/>
      <c r="BVS82" s="348"/>
      <c r="BVT82" s="348"/>
      <c r="BVU82" s="348"/>
      <c r="BVV82" s="348"/>
      <c r="BVW82" s="348"/>
      <c r="BVX82" s="348"/>
      <c r="BVY82" s="348"/>
      <c r="BVZ82" s="348"/>
      <c r="BWA82" s="348"/>
      <c r="BWB82" s="348"/>
      <c r="BWC82" s="348"/>
      <c r="BWD82" s="348"/>
      <c r="BWE82" s="348"/>
      <c r="BWF82" s="348"/>
      <c r="BWG82" s="348"/>
      <c r="BWH82" s="348"/>
      <c r="BWI82" s="348"/>
      <c r="BWJ82" s="348"/>
      <c r="BWK82" s="348"/>
      <c r="BWL82" s="348"/>
      <c r="BWM82" s="348"/>
      <c r="BWN82" s="348"/>
      <c r="BWO82" s="348"/>
      <c r="BWP82" s="348"/>
      <c r="BWQ82" s="348"/>
      <c r="BWR82" s="348"/>
      <c r="BWS82" s="348"/>
      <c r="BWT82" s="348"/>
      <c r="BWU82" s="348"/>
      <c r="BWV82" s="348"/>
      <c r="BWW82" s="348"/>
      <c r="BWX82" s="348"/>
      <c r="BWY82" s="348"/>
      <c r="BWZ82" s="348"/>
      <c r="BXA82" s="348"/>
      <c r="BXB82" s="348"/>
      <c r="BXC82" s="348"/>
      <c r="BXD82" s="348"/>
      <c r="BXE82" s="348"/>
      <c r="BXF82" s="348"/>
      <c r="BXG82" s="348"/>
      <c r="BXH82" s="348"/>
      <c r="BXI82" s="348"/>
      <c r="BXJ82" s="348"/>
      <c r="BXK82" s="348"/>
      <c r="BXL82" s="348"/>
      <c r="BXM82" s="348"/>
      <c r="BXN82" s="348"/>
      <c r="BXO82" s="348"/>
      <c r="BXP82" s="348"/>
      <c r="BXQ82" s="348"/>
      <c r="BXR82" s="348"/>
      <c r="BXS82" s="348"/>
      <c r="BXT82" s="348"/>
      <c r="BXU82" s="348"/>
      <c r="BXV82" s="348"/>
      <c r="BXW82" s="348"/>
      <c r="BXX82" s="348"/>
      <c r="BXY82" s="348"/>
      <c r="BXZ82" s="348"/>
      <c r="BYA82" s="348"/>
      <c r="BYB82" s="348"/>
      <c r="BYC82" s="348"/>
      <c r="BYD82" s="348"/>
      <c r="BYE82" s="348"/>
      <c r="BYF82" s="348"/>
      <c r="BYG82" s="348"/>
      <c r="BYH82" s="348"/>
      <c r="BYI82" s="348"/>
      <c r="BYJ82" s="348"/>
      <c r="BYK82" s="348"/>
      <c r="BYL82" s="348"/>
      <c r="BYM82" s="348"/>
      <c r="BYN82" s="348"/>
      <c r="BYO82" s="348"/>
      <c r="BYP82" s="348"/>
      <c r="BYQ82" s="348"/>
      <c r="BYR82" s="348"/>
      <c r="BYS82" s="348"/>
      <c r="BYT82" s="348"/>
      <c r="BYU82" s="348"/>
      <c r="BYV82" s="348"/>
      <c r="BYW82" s="348"/>
      <c r="BYX82" s="348"/>
      <c r="BYY82" s="348"/>
      <c r="BYZ82" s="348"/>
      <c r="BZA82" s="348"/>
      <c r="BZB82" s="348"/>
      <c r="BZC82" s="348"/>
      <c r="BZD82" s="348"/>
      <c r="BZE82" s="348"/>
      <c r="BZF82" s="348"/>
      <c r="BZG82" s="348"/>
      <c r="BZH82" s="348"/>
      <c r="BZI82" s="348"/>
      <c r="BZJ82" s="348"/>
      <c r="BZK82" s="348"/>
      <c r="BZL82" s="348"/>
      <c r="BZM82" s="348"/>
      <c r="BZN82" s="348"/>
      <c r="BZO82" s="348"/>
      <c r="BZP82" s="348"/>
      <c r="BZQ82" s="348"/>
      <c r="BZR82" s="348"/>
      <c r="BZS82" s="348"/>
      <c r="BZT82" s="348"/>
      <c r="BZU82" s="348"/>
      <c r="BZV82" s="348"/>
      <c r="BZW82" s="348"/>
      <c r="BZX82" s="348"/>
      <c r="BZY82" s="348"/>
      <c r="BZZ82" s="348"/>
      <c r="CAA82" s="348"/>
      <c r="CAB82" s="348"/>
      <c r="CAC82" s="348"/>
      <c r="CAD82" s="348"/>
      <c r="CAE82" s="348"/>
      <c r="CAF82" s="348"/>
      <c r="CAG82" s="348"/>
      <c r="CAH82" s="348"/>
      <c r="CAI82" s="348"/>
      <c r="CAJ82" s="348"/>
      <c r="CAK82" s="348"/>
      <c r="CAL82" s="348"/>
      <c r="CAM82" s="348"/>
      <c r="CAN82" s="348"/>
      <c r="CAO82" s="348"/>
      <c r="CAP82" s="348"/>
      <c r="CAQ82" s="348"/>
      <c r="CAR82" s="348"/>
      <c r="CAS82" s="348"/>
      <c r="CAT82" s="348"/>
      <c r="CAU82" s="348"/>
      <c r="CAV82" s="348"/>
      <c r="CAW82" s="348"/>
      <c r="CAX82" s="348"/>
      <c r="CAY82" s="348"/>
      <c r="CAZ82" s="348"/>
      <c r="CBA82" s="348"/>
      <c r="CBB82" s="348"/>
      <c r="CBC82" s="348"/>
      <c r="CBD82" s="348"/>
      <c r="CBE82" s="348"/>
      <c r="CBF82" s="348"/>
      <c r="CBG82" s="348"/>
      <c r="CBH82" s="348"/>
      <c r="CBI82" s="348"/>
      <c r="CBJ82" s="348"/>
      <c r="CBK82" s="348"/>
      <c r="CBL82" s="348"/>
      <c r="CBM82" s="348"/>
      <c r="CBN82" s="348"/>
      <c r="CBO82" s="348"/>
      <c r="CBP82" s="348"/>
      <c r="CBQ82" s="348"/>
      <c r="CBR82" s="348"/>
      <c r="CBS82" s="348"/>
      <c r="CBT82" s="348"/>
      <c r="CBU82" s="348"/>
      <c r="CBV82" s="348"/>
      <c r="CBW82" s="348"/>
      <c r="CBX82" s="348"/>
      <c r="CBY82" s="348"/>
      <c r="CBZ82" s="348"/>
      <c r="CCA82" s="348"/>
      <c r="CCB82" s="348"/>
      <c r="CCC82" s="348"/>
      <c r="CCD82" s="348"/>
      <c r="CCE82" s="348"/>
      <c r="CCF82" s="348"/>
      <c r="CCG82" s="348"/>
      <c r="CCH82" s="348"/>
      <c r="CCI82" s="348"/>
      <c r="CCJ82" s="348"/>
      <c r="CCK82" s="348"/>
      <c r="CCL82" s="348"/>
      <c r="CCM82" s="348"/>
      <c r="CCN82" s="348"/>
      <c r="CCO82" s="348"/>
      <c r="CCP82" s="348"/>
      <c r="CCQ82" s="348"/>
      <c r="CCR82" s="348"/>
      <c r="CCS82" s="348"/>
      <c r="CCT82" s="348"/>
      <c r="CCU82" s="348"/>
      <c r="CCV82" s="348"/>
      <c r="CCW82" s="348"/>
      <c r="CCX82" s="348"/>
      <c r="CCY82" s="348"/>
      <c r="CCZ82" s="348"/>
      <c r="CDA82" s="348"/>
      <c r="CDB82" s="348"/>
      <c r="CDC82" s="348"/>
      <c r="CDD82" s="348"/>
      <c r="CDE82" s="348"/>
      <c r="CDF82" s="348"/>
      <c r="CDG82" s="348"/>
      <c r="CDH82" s="348"/>
      <c r="CDI82" s="348"/>
      <c r="CDJ82" s="348"/>
      <c r="CDK82" s="348"/>
      <c r="CDL82" s="348"/>
      <c r="CDM82" s="348"/>
      <c r="CDN82" s="348"/>
      <c r="CDO82" s="348"/>
      <c r="CDP82" s="348"/>
      <c r="CDQ82" s="348"/>
      <c r="CDR82" s="348"/>
      <c r="CDS82" s="348"/>
      <c r="CDT82" s="348"/>
      <c r="CDU82" s="348"/>
      <c r="CDV82" s="348"/>
      <c r="CDW82" s="348"/>
      <c r="CDX82" s="348"/>
      <c r="CDY82" s="348"/>
      <c r="CDZ82" s="348"/>
      <c r="CEA82" s="348"/>
      <c r="CEB82" s="348"/>
      <c r="CEC82" s="348"/>
      <c r="CED82" s="348"/>
      <c r="CEE82" s="348"/>
      <c r="CEF82" s="348"/>
      <c r="CEG82" s="348"/>
      <c r="CEH82" s="348"/>
      <c r="CEI82" s="348"/>
      <c r="CEJ82" s="348"/>
      <c r="CEK82" s="348"/>
      <c r="CEL82" s="348"/>
      <c r="CEM82" s="348"/>
      <c r="CEN82" s="348"/>
      <c r="CEO82" s="348"/>
      <c r="CEP82" s="348"/>
      <c r="CEQ82" s="348"/>
      <c r="CER82" s="348"/>
      <c r="CES82" s="348"/>
      <c r="CET82" s="348"/>
      <c r="CEU82" s="348"/>
      <c r="CEV82" s="348"/>
      <c r="CEW82" s="348"/>
      <c r="CEX82" s="348"/>
      <c r="CEY82" s="348"/>
      <c r="CEZ82" s="348"/>
      <c r="CFA82" s="348"/>
      <c r="CFB82" s="348"/>
      <c r="CFC82" s="348"/>
      <c r="CFD82" s="348"/>
      <c r="CFE82" s="348"/>
      <c r="CFF82" s="348"/>
      <c r="CFG82" s="348"/>
      <c r="CFH82" s="348"/>
      <c r="CFI82" s="348"/>
      <c r="CFJ82" s="348"/>
      <c r="CFK82" s="348"/>
      <c r="CFL82" s="348"/>
      <c r="CFM82" s="348"/>
      <c r="CFN82" s="348"/>
      <c r="CFO82" s="348"/>
      <c r="CFP82" s="348"/>
      <c r="CFQ82" s="348"/>
      <c r="CFR82" s="348"/>
      <c r="CFS82" s="348"/>
      <c r="CFT82" s="348"/>
      <c r="CFU82" s="348"/>
      <c r="CFV82" s="348"/>
      <c r="CFW82" s="348"/>
      <c r="CFX82" s="348"/>
      <c r="CFY82" s="348"/>
      <c r="CFZ82" s="348"/>
      <c r="CGA82" s="348"/>
      <c r="CGB82" s="348"/>
      <c r="CGC82" s="348"/>
      <c r="CGD82" s="348"/>
      <c r="CGE82" s="348"/>
      <c r="CGF82" s="348"/>
      <c r="CGG82" s="348"/>
      <c r="CGH82" s="348"/>
      <c r="CGI82" s="348"/>
      <c r="CGJ82" s="348"/>
      <c r="CGK82" s="348"/>
      <c r="CGL82" s="348"/>
      <c r="CGM82" s="348"/>
      <c r="CGN82" s="348"/>
      <c r="CGO82" s="348"/>
      <c r="CGP82" s="348"/>
      <c r="CGQ82" s="348"/>
      <c r="CGR82" s="348"/>
      <c r="CGS82" s="348"/>
      <c r="CGT82" s="348"/>
      <c r="CGU82" s="348"/>
      <c r="CGV82" s="348"/>
      <c r="CGW82" s="348"/>
      <c r="CGX82" s="348"/>
      <c r="CGY82" s="348"/>
      <c r="CGZ82" s="348"/>
      <c r="CHA82" s="348"/>
      <c r="CHB82" s="348"/>
      <c r="CHC82" s="348"/>
      <c r="CHD82" s="348"/>
      <c r="CHE82" s="348"/>
      <c r="CHF82" s="348"/>
      <c r="CHG82" s="348"/>
      <c r="CHH82" s="348"/>
      <c r="CHI82" s="348"/>
      <c r="CHJ82" s="348"/>
      <c r="CHK82" s="348"/>
      <c r="CHL82" s="348"/>
      <c r="CHM82" s="348"/>
      <c r="CHN82" s="348"/>
      <c r="CHO82" s="348"/>
      <c r="CHP82" s="348"/>
      <c r="CHQ82" s="348"/>
      <c r="CHR82" s="348"/>
      <c r="CHS82" s="348"/>
      <c r="CHT82" s="348"/>
      <c r="CHU82" s="348"/>
      <c r="CHV82" s="348"/>
      <c r="CHW82" s="348"/>
      <c r="CHX82" s="348"/>
      <c r="CHY82" s="348"/>
      <c r="CHZ82" s="348"/>
      <c r="CIA82" s="348"/>
      <c r="CIB82" s="348"/>
      <c r="CIC82" s="348"/>
      <c r="CID82" s="348"/>
      <c r="CIE82" s="348"/>
      <c r="CIF82" s="348"/>
      <c r="CIG82" s="348"/>
      <c r="CIH82" s="348"/>
      <c r="CII82" s="348"/>
      <c r="CIJ82" s="348"/>
      <c r="CIK82" s="348"/>
      <c r="CIL82" s="348"/>
      <c r="CIM82" s="348"/>
      <c r="CIN82" s="348"/>
      <c r="CIO82" s="348"/>
      <c r="CIP82" s="348"/>
      <c r="CIQ82" s="348"/>
      <c r="CIR82" s="348"/>
      <c r="CIS82" s="348"/>
      <c r="CIT82" s="348"/>
      <c r="CIU82" s="348"/>
      <c r="CIV82" s="348"/>
      <c r="CIW82" s="348"/>
      <c r="CIX82" s="348"/>
      <c r="CIY82" s="348"/>
      <c r="CIZ82" s="348"/>
      <c r="CJA82" s="348"/>
      <c r="CJB82" s="348"/>
      <c r="CJC82" s="348"/>
      <c r="CJD82" s="348"/>
      <c r="CJE82" s="348"/>
      <c r="CJF82" s="348"/>
      <c r="CJG82" s="348"/>
      <c r="CJH82" s="348"/>
      <c r="CJI82" s="348"/>
      <c r="CJJ82" s="348"/>
      <c r="CJK82" s="348"/>
      <c r="CJL82" s="348"/>
      <c r="CJM82" s="348"/>
      <c r="CJN82" s="348"/>
      <c r="CJO82" s="348"/>
      <c r="CJP82" s="348"/>
      <c r="CJQ82" s="348"/>
      <c r="CJR82" s="348"/>
      <c r="CJS82" s="348"/>
      <c r="CJT82" s="348"/>
      <c r="CJU82" s="348"/>
      <c r="CJV82" s="348"/>
      <c r="CJW82" s="348"/>
      <c r="CJX82" s="348"/>
      <c r="CJY82" s="348"/>
      <c r="CJZ82" s="348"/>
      <c r="CKA82" s="348"/>
      <c r="CKB82" s="348"/>
      <c r="CKC82" s="348"/>
      <c r="CKD82" s="348"/>
      <c r="CKE82" s="348"/>
      <c r="CKF82" s="348"/>
      <c r="CKG82" s="348"/>
      <c r="CKH82" s="348"/>
      <c r="CKI82" s="348"/>
      <c r="CKJ82" s="348"/>
      <c r="CKK82" s="348"/>
      <c r="CKL82" s="348"/>
      <c r="CKM82" s="348"/>
      <c r="CKN82" s="348"/>
      <c r="CKO82" s="348"/>
      <c r="CKP82" s="348"/>
      <c r="CKQ82" s="348"/>
      <c r="CKR82" s="348"/>
      <c r="CKS82" s="348"/>
      <c r="CKT82" s="348"/>
      <c r="CKU82" s="348"/>
      <c r="CKV82" s="348"/>
      <c r="CKW82" s="348"/>
      <c r="CKX82" s="348"/>
      <c r="CKY82" s="348"/>
      <c r="CKZ82" s="348"/>
      <c r="CLA82" s="348"/>
      <c r="CLB82" s="348"/>
      <c r="CLC82" s="348"/>
      <c r="CLD82" s="348"/>
      <c r="CLE82" s="348"/>
      <c r="CLF82" s="348"/>
      <c r="CLG82" s="348"/>
      <c r="CLH82" s="348"/>
      <c r="CLI82" s="348"/>
      <c r="CLJ82" s="348"/>
      <c r="CLK82" s="348"/>
      <c r="CLL82" s="348"/>
      <c r="CLM82" s="348"/>
      <c r="CLN82" s="348"/>
      <c r="CLO82" s="348"/>
      <c r="CLP82" s="348"/>
      <c r="CLQ82" s="348"/>
      <c r="CLR82" s="348"/>
      <c r="CLS82" s="348"/>
      <c r="CLT82" s="348"/>
      <c r="CLU82" s="348"/>
      <c r="CLV82" s="348"/>
      <c r="CLW82" s="348"/>
      <c r="CLX82" s="348"/>
      <c r="CLY82" s="348"/>
      <c r="CLZ82" s="348"/>
      <c r="CMA82" s="348"/>
      <c r="CMB82" s="348"/>
      <c r="CMC82" s="348"/>
      <c r="CMD82" s="348"/>
      <c r="CME82" s="348"/>
      <c r="CMF82" s="348"/>
      <c r="CMG82" s="348"/>
      <c r="CMH82" s="348"/>
      <c r="CMI82" s="348"/>
      <c r="CMJ82" s="348"/>
      <c r="CMK82" s="348"/>
      <c r="CML82" s="348"/>
      <c r="CMM82" s="348"/>
      <c r="CMN82" s="348"/>
      <c r="CMO82" s="348"/>
      <c r="CMP82" s="348"/>
      <c r="CMQ82" s="348"/>
      <c r="CMR82" s="348"/>
      <c r="CMS82" s="348"/>
      <c r="CMT82" s="348"/>
      <c r="CMU82" s="348"/>
      <c r="CMV82" s="348"/>
      <c r="CMW82" s="348"/>
      <c r="CMX82" s="348"/>
      <c r="CMY82" s="348"/>
      <c r="CMZ82" s="348"/>
      <c r="CNA82" s="348"/>
      <c r="CNB82" s="348"/>
      <c r="CNC82" s="348"/>
      <c r="CND82" s="348"/>
      <c r="CNE82" s="348"/>
      <c r="CNF82" s="348"/>
      <c r="CNG82" s="348"/>
      <c r="CNH82" s="348"/>
      <c r="CNI82" s="348"/>
      <c r="CNJ82" s="348"/>
      <c r="CNK82" s="348"/>
      <c r="CNL82" s="348"/>
      <c r="CNM82" s="348"/>
      <c r="CNN82" s="348"/>
      <c r="CNO82" s="348"/>
      <c r="CNP82" s="348"/>
      <c r="CNQ82" s="348"/>
      <c r="CNR82" s="348"/>
      <c r="CNS82" s="348"/>
      <c r="CNT82" s="348"/>
      <c r="CNU82" s="348"/>
      <c r="CNV82" s="348"/>
      <c r="CNW82" s="348"/>
      <c r="CNX82" s="348"/>
      <c r="CNY82" s="348"/>
      <c r="CNZ82" s="348"/>
      <c r="COA82" s="348"/>
      <c r="COB82" s="348"/>
      <c r="COC82" s="348"/>
      <c r="COD82" s="348"/>
      <c r="COE82" s="348"/>
      <c r="COF82" s="348"/>
      <c r="COG82" s="348"/>
      <c r="COH82" s="348"/>
      <c r="COI82" s="348"/>
      <c r="COJ82" s="348"/>
      <c r="COK82" s="348"/>
      <c r="COL82" s="348"/>
      <c r="COM82" s="348"/>
      <c r="CON82" s="348"/>
      <c r="COO82" s="348"/>
      <c r="COP82" s="348"/>
      <c r="COQ82" s="348"/>
      <c r="COR82" s="348"/>
      <c r="COS82" s="348"/>
      <c r="COT82" s="348"/>
      <c r="COU82" s="348"/>
      <c r="COV82" s="348"/>
      <c r="COW82" s="348"/>
      <c r="COX82" s="348"/>
      <c r="COY82" s="348"/>
      <c r="COZ82" s="348"/>
      <c r="CPA82" s="348"/>
      <c r="CPB82" s="348"/>
      <c r="CPC82" s="348"/>
      <c r="CPD82" s="348"/>
      <c r="CPE82" s="348"/>
      <c r="CPF82" s="348"/>
      <c r="CPG82" s="348"/>
      <c r="CPH82" s="348"/>
      <c r="CPI82" s="348"/>
      <c r="CPJ82" s="348"/>
      <c r="CPK82" s="348"/>
      <c r="CPL82" s="348"/>
      <c r="CPM82" s="348"/>
      <c r="CPN82" s="348"/>
      <c r="CPO82" s="348"/>
      <c r="CPP82" s="348"/>
      <c r="CPQ82" s="348"/>
      <c r="CPR82" s="348"/>
      <c r="CPS82" s="348"/>
      <c r="CPT82" s="348"/>
      <c r="CPU82" s="348"/>
      <c r="CPV82" s="348"/>
      <c r="CPW82" s="348"/>
      <c r="CPX82" s="348"/>
      <c r="CPY82" s="348"/>
      <c r="CPZ82" s="348"/>
      <c r="CQA82" s="348"/>
      <c r="CQB82" s="348"/>
      <c r="CQC82" s="348"/>
      <c r="CQD82" s="348"/>
      <c r="CQE82" s="348"/>
      <c r="CQF82" s="348"/>
      <c r="CQG82" s="348"/>
      <c r="CQH82" s="348"/>
      <c r="CQI82" s="348"/>
      <c r="CQJ82" s="348"/>
      <c r="CQK82" s="348"/>
      <c r="CQL82" s="348"/>
      <c r="CQM82" s="348"/>
      <c r="CQN82" s="348"/>
      <c r="CQO82" s="348"/>
      <c r="CQP82" s="348"/>
      <c r="CQQ82" s="348"/>
      <c r="CQR82" s="348"/>
      <c r="CQS82" s="348"/>
      <c r="CQT82" s="348"/>
      <c r="CQU82" s="348"/>
      <c r="CQV82" s="348"/>
      <c r="CQW82" s="348"/>
      <c r="CQX82" s="348"/>
      <c r="CQY82" s="348"/>
      <c r="CQZ82" s="348"/>
      <c r="CRA82" s="348"/>
      <c r="CRB82" s="348"/>
      <c r="CRC82" s="348"/>
      <c r="CRD82" s="348"/>
      <c r="CRE82" s="348"/>
      <c r="CRF82" s="348"/>
      <c r="CRG82" s="348"/>
      <c r="CRH82" s="348"/>
      <c r="CRI82" s="348"/>
      <c r="CRJ82" s="348"/>
      <c r="CRK82" s="348"/>
      <c r="CRL82" s="348"/>
      <c r="CRM82" s="348"/>
      <c r="CRN82" s="348"/>
      <c r="CRO82" s="348"/>
      <c r="CRP82" s="348"/>
      <c r="CRQ82" s="348"/>
      <c r="CRR82" s="348"/>
      <c r="CRS82" s="348"/>
      <c r="CRT82" s="348"/>
      <c r="CRU82" s="348"/>
      <c r="CRV82" s="348"/>
      <c r="CRW82" s="348"/>
      <c r="CRX82" s="348"/>
      <c r="CRY82" s="348"/>
      <c r="CRZ82" s="348"/>
      <c r="CSA82" s="348"/>
      <c r="CSB82" s="348"/>
      <c r="CSC82" s="348"/>
      <c r="CSD82" s="348"/>
      <c r="CSE82" s="348"/>
      <c r="CSF82" s="348"/>
      <c r="CSG82" s="348"/>
      <c r="CSH82" s="348"/>
      <c r="CSI82" s="348"/>
      <c r="CSJ82" s="348"/>
      <c r="CSK82" s="348"/>
      <c r="CSL82" s="348"/>
      <c r="CSM82" s="348"/>
      <c r="CSN82" s="348"/>
      <c r="CSO82" s="348"/>
      <c r="CSP82" s="348"/>
      <c r="CSQ82" s="348"/>
      <c r="CSR82" s="348"/>
      <c r="CSS82" s="348"/>
      <c r="CST82" s="348"/>
      <c r="CSU82" s="348"/>
      <c r="CSV82" s="348"/>
      <c r="CSW82" s="348"/>
      <c r="CSX82" s="348"/>
      <c r="CSY82" s="348"/>
      <c r="CSZ82" s="348"/>
      <c r="CTA82" s="348"/>
      <c r="CTB82" s="348"/>
      <c r="CTC82" s="348"/>
      <c r="CTD82" s="348"/>
      <c r="CTE82" s="348"/>
      <c r="CTF82" s="348"/>
      <c r="CTG82" s="348"/>
      <c r="CTH82" s="348"/>
      <c r="CTI82" s="348"/>
      <c r="CTJ82" s="348"/>
      <c r="CTK82" s="348"/>
      <c r="CTL82" s="348"/>
      <c r="CTM82" s="348"/>
      <c r="CTN82" s="348"/>
      <c r="CTO82" s="348"/>
      <c r="CTP82" s="348"/>
      <c r="CTQ82" s="348"/>
      <c r="CTR82" s="348"/>
      <c r="CTS82" s="348"/>
      <c r="CTT82" s="348"/>
      <c r="CTU82" s="348"/>
      <c r="CTV82" s="348"/>
      <c r="CTW82" s="348"/>
      <c r="CTX82" s="348"/>
      <c r="CTY82" s="348"/>
      <c r="CTZ82" s="348"/>
      <c r="CUA82" s="348"/>
      <c r="CUB82" s="348"/>
      <c r="CUC82" s="348"/>
      <c r="CUD82" s="348"/>
      <c r="CUE82" s="348"/>
      <c r="CUF82" s="348"/>
      <c r="CUG82" s="348"/>
      <c r="CUH82" s="348"/>
      <c r="CUI82" s="348"/>
      <c r="CUJ82" s="348"/>
      <c r="CUK82" s="348"/>
      <c r="CUL82" s="348"/>
      <c r="CUM82" s="348"/>
      <c r="CUN82" s="348"/>
      <c r="CUO82" s="348"/>
      <c r="CUP82" s="348"/>
      <c r="CUQ82" s="348"/>
      <c r="CUR82" s="348"/>
      <c r="CUS82" s="348"/>
      <c r="CUT82" s="348"/>
      <c r="CUU82" s="348"/>
      <c r="CUV82" s="348"/>
      <c r="CUW82" s="348"/>
      <c r="CUX82" s="348"/>
      <c r="CUY82" s="348"/>
      <c r="CUZ82" s="348"/>
      <c r="CVA82" s="348"/>
      <c r="CVB82" s="348"/>
      <c r="CVC82" s="348"/>
      <c r="CVD82" s="348"/>
      <c r="CVE82" s="348"/>
      <c r="CVF82" s="348"/>
      <c r="CVG82" s="348"/>
      <c r="CVH82" s="348"/>
      <c r="CVI82" s="348"/>
      <c r="CVJ82" s="348"/>
      <c r="CVK82" s="348"/>
      <c r="CVL82" s="348"/>
      <c r="CVM82" s="348"/>
      <c r="CVN82" s="348"/>
      <c r="CVO82" s="348"/>
      <c r="CVP82" s="348"/>
      <c r="CVQ82" s="348"/>
      <c r="CVR82" s="348"/>
      <c r="CVS82" s="348"/>
      <c r="CVT82" s="348"/>
      <c r="CVU82" s="348"/>
      <c r="CVV82" s="348"/>
      <c r="CVW82" s="348"/>
      <c r="CVX82" s="348"/>
      <c r="CVY82" s="348"/>
      <c r="CVZ82" s="348"/>
      <c r="CWA82" s="348"/>
      <c r="CWB82" s="348"/>
      <c r="CWC82" s="348"/>
      <c r="CWD82" s="348"/>
      <c r="CWE82" s="348"/>
      <c r="CWF82" s="348"/>
      <c r="CWG82" s="348"/>
      <c r="CWH82" s="348"/>
      <c r="CWI82" s="348"/>
      <c r="CWJ82" s="348"/>
      <c r="CWK82" s="348"/>
      <c r="CWL82" s="348"/>
      <c r="CWM82" s="348"/>
      <c r="CWN82" s="348"/>
      <c r="CWO82" s="348"/>
      <c r="CWP82" s="348"/>
      <c r="CWQ82" s="348"/>
      <c r="CWR82" s="348"/>
      <c r="CWS82" s="348"/>
      <c r="CWT82" s="348"/>
      <c r="CWU82" s="348"/>
      <c r="CWV82" s="348"/>
      <c r="CWW82" s="348"/>
      <c r="CWX82" s="348"/>
      <c r="CWY82" s="348"/>
      <c r="CWZ82" s="348"/>
      <c r="CXA82" s="348"/>
      <c r="CXB82" s="348"/>
      <c r="CXC82" s="348"/>
      <c r="CXD82" s="348"/>
      <c r="CXE82" s="348"/>
      <c r="CXF82" s="348"/>
      <c r="CXG82" s="348"/>
      <c r="CXH82" s="348"/>
      <c r="CXI82" s="348"/>
      <c r="CXJ82" s="348"/>
      <c r="CXK82" s="348"/>
      <c r="CXL82" s="348"/>
      <c r="CXM82" s="348"/>
      <c r="CXN82" s="348"/>
      <c r="CXO82" s="348"/>
      <c r="CXP82" s="348"/>
      <c r="CXQ82" s="348"/>
      <c r="CXR82" s="348"/>
      <c r="CXS82" s="348"/>
      <c r="CXT82" s="348"/>
      <c r="CXU82" s="348"/>
      <c r="CXV82" s="348"/>
      <c r="CXW82" s="348"/>
      <c r="CXX82" s="348"/>
      <c r="CXY82" s="348"/>
      <c r="CXZ82" s="348"/>
      <c r="CYA82" s="348"/>
      <c r="CYB82" s="348"/>
      <c r="CYC82" s="348"/>
      <c r="CYD82" s="348"/>
      <c r="CYE82" s="348"/>
      <c r="CYF82" s="348"/>
      <c r="CYG82" s="348"/>
      <c r="CYH82" s="348"/>
      <c r="CYI82" s="348"/>
      <c r="CYJ82" s="348"/>
      <c r="CYK82" s="348"/>
      <c r="CYL82" s="348"/>
      <c r="CYM82" s="348"/>
      <c r="CYN82" s="348"/>
      <c r="CYO82" s="348"/>
      <c r="CYP82" s="348"/>
      <c r="CYQ82" s="348"/>
      <c r="CYR82" s="348"/>
      <c r="CYS82" s="348"/>
      <c r="CYT82" s="348"/>
      <c r="CYU82" s="348"/>
      <c r="CYV82" s="348"/>
      <c r="CYW82" s="348"/>
      <c r="CYX82" s="348"/>
      <c r="CYY82" s="348"/>
      <c r="CYZ82" s="348"/>
      <c r="CZA82" s="348"/>
      <c r="CZB82" s="348"/>
      <c r="CZC82" s="348"/>
      <c r="CZD82" s="348"/>
      <c r="CZE82" s="348"/>
      <c r="CZF82" s="348"/>
      <c r="CZG82" s="348"/>
      <c r="CZH82" s="348"/>
      <c r="CZI82" s="348"/>
      <c r="CZJ82" s="348"/>
      <c r="CZK82" s="348"/>
      <c r="CZL82" s="348"/>
      <c r="CZM82" s="348"/>
      <c r="CZN82" s="348"/>
      <c r="CZO82" s="348"/>
      <c r="CZP82" s="348"/>
      <c r="CZQ82" s="348"/>
      <c r="CZR82" s="348"/>
      <c r="CZS82" s="348"/>
      <c r="CZT82" s="348"/>
      <c r="CZU82" s="348"/>
      <c r="CZV82" s="348"/>
      <c r="CZW82" s="348"/>
      <c r="CZX82" s="348"/>
      <c r="CZY82" s="348"/>
      <c r="CZZ82" s="348"/>
      <c r="DAA82" s="348"/>
      <c r="DAB82" s="348"/>
      <c r="DAC82" s="348"/>
      <c r="DAD82" s="348"/>
      <c r="DAE82" s="348"/>
      <c r="DAF82" s="348"/>
      <c r="DAG82" s="348"/>
      <c r="DAH82" s="348"/>
      <c r="DAI82" s="348"/>
      <c r="DAJ82" s="348"/>
      <c r="DAK82" s="348"/>
      <c r="DAL82" s="348"/>
      <c r="DAM82" s="348"/>
      <c r="DAN82" s="348"/>
      <c r="DAO82" s="348"/>
      <c r="DAP82" s="348"/>
      <c r="DAQ82" s="348"/>
      <c r="DAR82" s="348"/>
      <c r="DAS82" s="348"/>
      <c r="DAT82" s="348"/>
      <c r="DAU82" s="348"/>
      <c r="DAV82" s="348"/>
      <c r="DAW82" s="348"/>
      <c r="DAX82" s="348"/>
      <c r="DAY82" s="348"/>
      <c r="DAZ82" s="348"/>
      <c r="DBA82" s="348"/>
      <c r="DBB82" s="348"/>
      <c r="DBC82" s="348"/>
      <c r="DBD82" s="348"/>
      <c r="DBE82" s="348"/>
      <c r="DBF82" s="348"/>
      <c r="DBG82" s="348"/>
      <c r="DBH82" s="348"/>
      <c r="DBI82" s="348"/>
      <c r="DBJ82" s="348"/>
      <c r="DBK82" s="348"/>
      <c r="DBL82" s="348"/>
      <c r="DBM82" s="348"/>
      <c r="DBN82" s="348"/>
      <c r="DBO82" s="348"/>
      <c r="DBP82" s="348"/>
      <c r="DBQ82" s="348"/>
      <c r="DBR82" s="348"/>
      <c r="DBS82" s="348"/>
      <c r="DBT82" s="348"/>
      <c r="DBU82" s="348"/>
      <c r="DBV82" s="348"/>
      <c r="DBW82" s="348"/>
      <c r="DBX82" s="348"/>
      <c r="DBY82" s="348"/>
      <c r="DBZ82" s="348"/>
      <c r="DCA82" s="348"/>
      <c r="DCB82" s="348"/>
      <c r="DCC82" s="348"/>
      <c r="DCD82" s="348"/>
      <c r="DCE82" s="348"/>
      <c r="DCF82" s="348"/>
      <c r="DCG82" s="348"/>
      <c r="DCH82" s="348"/>
      <c r="DCI82" s="348"/>
      <c r="DCJ82" s="348"/>
      <c r="DCK82" s="348"/>
      <c r="DCL82" s="348"/>
      <c r="DCM82" s="348"/>
      <c r="DCN82" s="348"/>
      <c r="DCO82" s="348"/>
      <c r="DCP82" s="348"/>
      <c r="DCQ82" s="348"/>
      <c r="DCR82" s="348"/>
      <c r="DCS82" s="348"/>
      <c r="DCT82" s="348"/>
      <c r="DCU82" s="348"/>
      <c r="DCV82" s="348"/>
      <c r="DCW82" s="348"/>
      <c r="DCX82" s="348"/>
      <c r="DCY82" s="348"/>
      <c r="DCZ82" s="348"/>
      <c r="DDA82" s="348"/>
      <c r="DDB82" s="348"/>
      <c r="DDC82" s="348"/>
      <c r="DDD82" s="348"/>
      <c r="DDE82" s="348"/>
      <c r="DDF82" s="348"/>
      <c r="DDG82" s="348"/>
      <c r="DDH82" s="348"/>
      <c r="DDI82" s="348"/>
      <c r="DDJ82" s="348"/>
      <c r="DDK82" s="348"/>
      <c r="DDL82" s="348"/>
      <c r="DDM82" s="348"/>
      <c r="DDN82" s="348"/>
      <c r="DDO82" s="348"/>
      <c r="DDP82" s="348"/>
      <c r="DDQ82" s="348"/>
      <c r="DDR82" s="348"/>
      <c r="DDS82" s="348"/>
      <c r="DDT82" s="348"/>
      <c r="DDU82" s="348"/>
      <c r="DDV82" s="348"/>
      <c r="DDW82" s="348"/>
      <c r="DDX82" s="348"/>
      <c r="DDY82" s="348"/>
      <c r="DDZ82" s="348"/>
      <c r="DEA82" s="348"/>
      <c r="DEB82" s="348"/>
      <c r="DEC82" s="348"/>
      <c r="DED82" s="348"/>
      <c r="DEE82" s="348"/>
      <c r="DEF82" s="348"/>
      <c r="DEG82" s="348"/>
      <c r="DEH82" s="348"/>
      <c r="DEI82" s="348"/>
      <c r="DEJ82" s="348"/>
      <c r="DEK82" s="348"/>
      <c r="DEL82" s="348"/>
      <c r="DEM82" s="348"/>
      <c r="DEN82" s="348"/>
      <c r="DEO82" s="348"/>
      <c r="DEP82" s="348"/>
      <c r="DEQ82" s="348"/>
      <c r="DER82" s="348"/>
      <c r="DES82" s="348"/>
      <c r="DET82" s="348"/>
      <c r="DEU82" s="348"/>
      <c r="DEV82" s="348"/>
      <c r="DEW82" s="348"/>
      <c r="DEX82" s="348"/>
      <c r="DEY82" s="348"/>
      <c r="DEZ82" s="348"/>
      <c r="DFA82" s="348"/>
      <c r="DFB82" s="348"/>
      <c r="DFC82" s="348"/>
      <c r="DFD82" s="348"/>
      <c r="DFE82" s="348"/>
      <c r="DFF82" s="348"/>
      <c r="DFG82" s="348"/>
      <c r="DFH82" s="348"/>
      <c r="DFI82" s="348"/>
      <c r="DFJ82" s="348"/>
      <c r="DFK82" s="348"/>
      <c r="DFL82" s="348"/>
      <c r="DFM82" s="348"/>
      <c r="DFN82" s="348"/>
      <c r="DFO82" s="348"/>
      <c r="DFP82" s="348"/>
      <c r="DFQ82" s="348"/>
      <c r="DFR82" s="348"/>
      <c r="DFS82" s="348"/>
      <c r="DFT82" s="348"/>
      <c r="DFU82" s="348"/>
      <c r="DFV82" s="348"/>
      <c r="DFW82" s="348"/>
      <c r="DFX82" s="348"/>
      <c r="DFY82" s="348"/>
      <c r="DFZ82" s="348"/>
      <c r="DGA82" s="348"/>
      <c r="DGB82" s="348"/>
      <c r="DGC82" s="348"/>
      <c r="DGD82" s="348"/>
      <c r="DGE82" s="348"/>
      <c r="DGF82" s="348"/>
      <c r="DGG82" s="348"/>
      <c r="DGH82" s="348"/>
      <c r="DGI82" s="348"/>
      <c r="DGJ82" s="348"/>
      <c r="DGK82" s="348"/>
      <c r="DGL82" s="348"/>
      <c r="DGM82" s="348"/>
      <c r="DGN82" s="348"/>
      <c r="DGO82" s="348"/>
      <c r="DGP82" s="348"/>
      <c r="DGQ82" s="348"/>
      <c r="DGR82" s="348"/>
      <c r="DGS82" s="348"/>
      <c r="DGT82" s="348"/>
      <c r="DGU82" s="348"/>
      <c r="DGV82" s="348"/>
      <c r="DGW82" s="348"/>
      <c r="DGX82" s="348"/>
      <c r="DGY82" s="348"/>
      <c r="DGZ82" s="348"/>
      <c r="DHA82" s="348"/>
      <c r="DHB82" s="348"/>
      <c r="DHC82" s="348"/>
      <c r="DHD82" s="348"/>
      <c r="DHE82" s="348"/>
      <c r="DHF82" s="348"/>
      <c r="DHG82" s="348"/>
      <c r="DHH82" s="348"/>
      <c r="DHI82" s="348"/>
      <c r="DHJ82" s="348"/>
      <c r="DHK82" s="348"/>
      <c r="DHL82" s="348"/>
      <c r="DHM82" s="348"/>
      <c r="DHN82" s="348"/>
      <c r="DHO82" s="348"/>
      <c r="DHP82" s="348"/>
      <c r="DHQ82" s="348"/>
      <c r="DHR82" s="348"/>
      <c r="DHS82" s="348"/>
      <c r="DHT82" s="348"/>
      <c r="DHU82" s="348"/>
      <c r="DHV82" s="348"/>
      <c r="DHW82" s="348"/>
      <c r="DHX82" s="348"/>
      <c r="DHY82" s="348"/>
      <c r="DHZ82" s="348"/>
      <c r="DIA82" s="348"/>
      <c r="DIB82" s="348"/>
      <c r="DIC82" s="348"/>
      <c r="DID82" s="348"/>
      <c r="DIE82" s="348"/>
      <c r="DIF82" s="348"/>
      <c r="DIG82" s="348"/>
      <c r="DIH82" s="348"/>
      <c r="DII82" s="348"/>
      <c r="DIJ82" s="348"/>
      <c r="DIK82" s="348"/>
      <c r="DIL82" s="348"/>
      <c r="DIM82" s="348"/>
      <c r="DIN82" s="348"/>
      <c r="DIO82" s="348"/>
      <c r="DIP82" s="348"/>
      <c r="DIQ82" s="348"/>
      <c r="DIR82" s="348"/>
      <c r="DIS82" s="348"/>
      <c r="DIT82" s="348"/>
      <c r="DIU82" s="348"/>
      <c r="DIV82" s="348"/>
      <c r="DIW82" s="348"/>
      <c r="DIX82" s="348"/>
      <c r="DIY82" s="348"/>
      <c r="DIZ82" s="348"/>
      <c r="DJA82" s="348"/>
      <c r="DJB82" s="348"/>
      <c r="DJC82" s="348"/>
      <c r="DJD82" s="348"/>
      <c r="DJE82" s="348"/>
      <c r="DJF82" s="348"/>
      <c r="DJG82" s="348"/>
      <c r="DJH82" s="348"/>
      <c r="DJI82" s="348"/>
      <c r="DJJ82" s="348"/>
      <c r="DJK82" s="348"/>
      <c r="DJL82" s="348"/>
      <c r="DJM82" s="348"/>
      <c r="DJN82" s="348"/>
      <c r="DJO82" s="348"/>
      <c r="DJP82" s="348"/>
      <c r="DJQ82" s="348"/>
      <c r="DJR82" s="348"/>
      <c r="DJS82" s="348"/>
      <c r="DJT82" s="348"/>
      <c r="DJU82" s="348"/>
      <c r="DJV82" s="348"/>
      <c r="DJW82" s="348"/>
      <c r="DJX82" s="348"/>
      <c r="DJY82" s="348"/>
      <c r="DJZ82" s="348"/>
      <c r="DKA82" s="348"/>
      <c r="DKB82" s="348"/>
      <c r="DKC82" s="348"/>
      <c r="DKD82" s="348"/>
      <c r="DKE82" s="348"/>
      <c r="DKF82" s="348"/>
      <c r="DKG82" s="348"/>
      <c r="DKH82" s="348"/>
      <c r="DKI82" s="348"/>
      <c r="DKJ82" s="348"/>
      <c r="DKK82" s="348"/>
      <c r="DKL82" s="348"/>
      <c r="DKM82" s="348"/>
      <c r="DKN82" s="348"/>
      <c r="DKO82" s="348"/>
      <c r="DKP82" s="348"/>
      <c r="DKQ82" s="348"/>
      <c r="DKR82" s="348"/>
      <c r="DKS82" s="348"/>
      <c r="DKT82" s="348"/>
      <c r="DKU82" s="348"/>
      <c r="DKV82" s="348"/>
      <c r="DKW82" s="348"/>
      <c r="DKX82" s="348"/>
      <c r="DKY82" s="348"/>
      <c r="DKZ82" s="348"/>
      <c r="DLA82" s="348"/>
      <c r="DLB82" s="348"/>
      <c r="DLC82" s="348"/>
      <c r="DLD82" s="348"/>
      <c r="DLE82" s="348"/>
      <c r="DLF82" s="348"/>
      <c r="DLG82" s="348"/>
      <c r="DLH82" s="348"/>
      <c r="DLI82" s="348"/>
      <c r="DLJ82" s="348"/>
      <c r="DLK82" s="348"/>
      <c r="DLL82" s="348"/>
      <c r="DLM82" s="348"/>
      <c r="DLN82" s="348"/>
      <c r="DLO82" s="348"/>
      <c r="DLP82" s="348"/>
      <c r="DLQ82" s="348"/>
      <c r="DLR82" s="348"/>
      <c r="DLS82" s="348"/>
      <c r="DLT82" s="348"/>
      <c r="DLU82" s="348"/>
      <c r="DLV82" s="348"/>
      <c r="DLW82" s="348"/>
      <c r="DLX82" s="348"/>
      <c r="DLY82" s="348"/>
      <c r="DLZ82" s="348"/>
      <c r="DMA82" s="348"/>
      <c r="DMB82" s="348"/>
      <c r="DMC82" s="348"/>
      <c r="DMD82" s="348"/>
      <c r="DME82" s="348"/>
      <c r="DMF82" s="348"/>
      <c r="DMG82" s="348"/>
      <c r="DMH82" s="348"/>
      <c r="DMI82" s="348"/>
      <c r="DMJ82" s="348"/>
      <c r="DMK82" s="348"/>
      <c r="DML82" s="348"/>
      <c r="DMM82" s="348"/>
      <c r="DMN82" s="348"/>
      <c r="DMO82" s="348"/>
      <c r="DMP82" s="348"/>
      <c r="DMQ82" s="348"/>
      <c r="DMR82" s="348"/>
      <c r="DMS82" s="348"/>
      <c r="DMT82" s="348"/>
      <c r="DMU82" s="348"/>
      <c r="DMV82" s="348"/>
      <c r="DMW82" s="348"/>
      <c r="DMX82" s="348"/>
      <c r="DMY82" s="348"/>
      <c r="DMZ82" s="348"/>
      <c r="DNA82" s="348"/>
      <c r="DNB82" s="348"/>
      <c r="DNC82" s="348"/>
      <c r="DND82" s="348"/>
      <c r="DNE82" s="348"/>
      <c r="DNF82" s="348"/>
      <c r="DNG82" s="348"/>
      <c r="DNH82" s="348"/>
      <c r="DNI82" s="348"/>
      <c r="DNJ82" s="348"/>
      <c r="DNK82" s="348"/>
      <c r="DNL82" s="348"/>
      <c r="DNM82" s="348"/>
      <c r="DNN82" s="348"/>
      <c r="DNO82" s="348"/>
      <c r="DNP82" s="348"/>
      <c r="DNQ82" s="348"/>
      <c r="DNR82" s="348"/>
      <c r="DNS82" s="348"/>
      <c r="DNT82" s="348"/>
      <c r="DNU82" s="348"/>
      <c r="DNV82" s="348"/>
      <c r="DNW82" s="348"/>
      <c r="DNX82" s="348"/>
      <c r="DNY82" s="348"/>
      <c r="DNZ82" s="348"/>
      <c r="DOA82" s="348"/>
      <c r="DOB82" s="348"/>
      <c r="DOC82" s="348"/>
      <c r="DOD82" s="348"/>
      <c r="DOE82" s="348"/>
      <c r="DOF82" s="348"/>
      <c r="DOG82" s="348"/>
      <c r="DOH82" s="348"/>
      <c r="DOI82" s="348"/>
      <c r="DOJ82" s="348"/>
      <c r="DOK82" s="348"/>
      <c r="DOL82" s="348"/>
      <c r="DOM82" s="348"/>
      <c r="DON82" s="348"/>
      <c r="DOO82" s="348"/>
      <c r="DOP82" s="348"/>
      <c r="DOQ82" s="348"/>
      <c r="DOR82" s="348"/>
      <c r="DOS82" s="348"/>
      <c r="DOT82" s="348"/>
      <c r="DOU82" s="348"/>
      <c r="DOV82" s="348"/>
      <c r="DOW82" s="348"/>
      <c r="DOX82" s="348"/>
      <c r="DOY82" s="348"/>
      <c r="DOZ82" s="348"/>
      <c r="DPA82" s="348"/>
      <c r="DPB82" s="348"/>
      <c r="DPC82" s="348"/>
      <c r="DPD82" s="348"/>
      <c r="DPE82" s="348"/>
      <c r="DPF82" s="348"/>
      <c r="DPG82" s="348"/>
      <c r="DPH82" s="348"/>
      <c r="DPI82" s="348"/>
      <c r="DPJ82" s="348"/>
      <c r="DPK82" s="348"/>
      <c r="DPL82" s="348"/>
      <c r="DPM82" s="348"/>
      <c r="DPN82" s="348"/>
      <c r="DPO82" s="348"/>
      <c r="DPP82" s="348"/>
      <c r="DPQ82" s="348"/>
      <c r="DPR82" s="348"/>
      <c r="DPS82" s="348"/>
      <c r="DPT82" s="348"/>
      <c r="DPU82" s="348"/>
      <c r="DPV82" s="348"/>
      <c r="DPW82" s="348"/>
      <c r="DPX82" s="348"/>
      <c r="DPY82" s="348"/>
      <c r="DPZ82" s="348"/>
      <c r="DQA82" s="348"/>
      <c r="DQB82" s="348"/>
      <c r="DQC82" s="348"/>
      <c r="DQD82" s="348"/>
      <c r="DQE82" s="348"/>
      <c r="DQF82" s="348"/>
      <c r="DQG82" s="348"/>
      <c r="DQH82" s="348"/>
      <c r="DQI82" s="348"/>
      <c r="DQJ82" s="348"/>
      <c r="DQK82" s="348"/>
      <c r="DQL82" s="348"/>
      <c r="DQM82" s="348"/>
      <c r="DQN82" s="348"/>
      <c r="DQO82" s="348"/>
      <c r="DQP82" s="348"/>
      <c r="DQQ82" s="348"/>
      <c r="DQR82" s="348"/>
      <c r="DQS82" s="348"/>
      <c r="DQT82" s="348"/>
      <c r="DQU82" s="348"/>
      <c r="DQV82" s="348"/>
      <c r="DQW82" s="348"/>
      <c r="DQX82" s="348"/>
      <c r="DQY82" s="348"/>
      <c r="DQZ82" s="348"/>
      <c r="DRA82" s="348"/>
      <c r="DRB82" s="348"/>
      <c r="DRC82" s="348"/>
      <c r="DRD82" s="348"/>
      <c r="DRE82" s="348"/>
      <c r="DRF82" s="348"/>
      <c r="DRG82" s="348"/>
      <c r="DRH82" s="348"/>
      <c r="DRI82" s="348"/>
      <c r="DRJ82" s="348"/>
      <c r="DRK82" s="348"/>
      <c r="DRL82" s="348"/>
      <c r="DRM82" s="348"/>
      <c r="DRN82" s="348"/>
      <c r="DRO82" s="348"/>
      <c r="DRP82" s="348"/>
      <c r="DRQ82" s="348"/>
      <c r="DRR82" s="348"/>
      <c r="DRS82" s="348"/>
      <c r="DRT82" s="348"/>
      <c r="DRU82" s="348"/>
      <c r="DRV82" s="348"/>
      <c r="DRW82" s="348"/>
      <c r="DRX82" s="348"/>
      <c r="DRY82" s="348"/>
      <c r="DRZ82" s="348"/>
      <c r="DSA82" s="348"/>
      <c r="DSB82" s="348"/>
      <c r="DSC82" s="348"/>
      <c r="DSD82" s="348"/>
      <c r="DSE82" s="348"/>
      <c r="DSF82" s="348"/>
      <c r="DSG82" s="348"/>
      <c r="DSH82" s="348"/>
      <c r="DSI82" s="348"/>
      <c r="DSJ82" s="348"/>
      <c r="DSK82" s="348"/>
      <c r="DSL82" s="348"/>
      <c r="DSM82" s="348"/>
      <c r="DSN82" s="348"/>
      <c r="DSO82" s="348"/>
      <c r="DSP82" s="348"/>
      <c r="DSQ82" s="348"/>
      <c r="DSR82" s="348"/>
      <c r="DSS82" s="348"/>
      <c r="DST82" s="348"/>
      <c r="DSU82" s="348"/>
      <c r="DSV82" s="348"/>
      <c r="DSW82" s="348"/>
      <c r="DSX82" s="348"/>
      <c r="DSY82" s="348"/>
      <c r="DSZ82" s="348"/>
      <c r="DTA82" s="348"/>
      <c r="DTB82" s="348"/>
      <c r="DTC82" s="348"/>
      <c r="DTD82" s="348"/>
      <c r="DTE82" s="348"/>
      <c r="DTF82" s="348"/>
      <c r="DTG82" s="348"/>
      <c r="DTH82" s="348"/>
      <c r="DTI82" s="348"/>
      <c r="DTJ82" s="348"/>
      <c r="DTK82" s="348"/>
      <c r="DTL82" s="348"/>
      <c r="DTM82" s="348"/>
      <c r="DTN82" s="348"/>
      <c r="DTO82" s="348"/>
      <c r="DTP82" s="348"/>
      <c r="DTQ82" s="348"/>
      <c r="DTR82" s="348"/>
      <c r="DTS82" s="348"/>
      <c r="DTT82" s="348"/>
      <c r="DTU82" s="348"/>
      <c r="DTV82" s="348"/>
      <c r="DTW82" s="348"/>
      <c r="DTX82" s="348"/>
      <c r="DTY82" s="348"/>
      <c r="DTZ82" s="348"/>
      <c r="DUA82" s="348"/>
      <c r="DUB82" s="348"/>
      <c r="DUC82" s="348"/>
      <c r="DUD82" s="348"/>
      <c r="DUE82" s="348"/>
      <c r="DUF82" s="348"/>
      <c r="DUG82" s="348"/>
      <c r="DUH82" s="348"/>
      <c r="DUI82" s="348"/>
      <c r="DUJ82" s="348"/>
      <c r="DUK82" s="348"/>
      <c r="DUL82" s="348"/>
      <c r="DUM82" s="348"/>
      <c r="DUN82" s="348"/>
      <c r="DUO82" s="348"/>
      <c r="DUP82" s="348"/>
      <c r="DUQ82" s="348"/>
      <c r="DUR82" s="348"/>
      <c r="DUS82" s="348"/>
      <c r="DUT82" s="348"/>
      <c r="DUU82" s="348"/>
      <c r="DUV82" s="348"/>
      <c r="DUW82" s="348"/>
      <c r="DUX82" s="348"/>
      <c r="DUY82" s="348"/>
      <c r="DUZ82" s="348"/>
      <c r="DVA82" s="348"/>
      <c r="DVB82" s="348"/>
      <c r="DVC82" s="348"/>
      <c r="DVD82" s="348"/>
      <c r="DVE82" s="348"/>
      <c r="DVF82" s="348"/>
      <c r="DVG82" s="348"/>
      <c r="DVH82" s="348"/>
      <c r="DVI82" s="348"/>
      <c r="DVJ82" s="348"/>
      <c r="DVK82" s="348"/>
      <c r="DVL82" s="348"/>
      <c r="DVM82" s="348"/>
      <c r="DVN82" s="348"/>
      <c r="DVO82" s="348"/>
      <c r="DVP82" s="348"/>
      <c r="DVQ82" s="348"/>
      <c r="DVR82" s="348"/>
      <c r="DVS82" s="348"/>
      <c r="DVT82" s="348"/>
      <c r="DVU82" s="348"/>
      <c r="DVV82" s="348"/>
      <c r="DVW82" s="348"/>
      <c r="DVX82" s="348"/>
      <c r="DVY82" s="348"/>
      <c r="DVZ82" s="348"/>
      <c r="DWA82" s="348"/>
      <c r="DWB82" s="348"/>
      <c r="DWC82" s="348"/>
      <c r="DWD82" s="348"/>
      <c r="DWE82" s="348"/>
      <c r="DWF82" s="348"/>
      <c r="DWG82" s="348"/>
      <c r="DWH82" s="348"/>
      <c r="DWI82" s="348"/>
      <c r="DWJ82" s="348"/>
      <c r="DWK82" s="348"/>
      <c r="DWL82" s="348"/>
      <c r="DWM82" s="348"/>
      <c r="DWN82" s="348"/>
      <c r="DWO82" s="348"/>
      <c r="DWP82" s="348"/>
      <c r="DWQ82" s="348"/>
      <c r="DWR82" s="348"/>
      <c r="DWS82" s="348"/>
      <c r="DWT82" s="348"/>
      <c r="DWU82" s="348"/>
      <c r="DWV82" s="348"/>
      <c r="DWW82" s="348"/>
      <c r="DWX82" s="348"/>
      <c r="DWY82" s="348"/>
      <c r="DWZ82" s="348"/>
      <c r="DXA82" s="348"/>
      <c r="DXB82" s="348"/>
      <c r="DXC82" s="348"/>
      <c r="DXD82" s="348"/>
      <c r="DXE82" s="348"/>
      <c r="DXF82" s="348"/>
      <c r="DXG82" s="348"/>
      <c r="DXH82" s="348"/>
      <c r="DXI82" s="348"/>
      <c r="DXJ82" s="348"/>
      <c r="DXK82" s="348"/>
      <c r="DXL82" s="348"/>
      <c r="DXM82" s="348"/>
      <c r="DXN82" s="348"/>
      <c r="DXO82" s="348"/>
      <c r="DXP82" s="348"/>
      <c r="DXQ82" s="348"/>
      <c r="DXR82" s="348"/>
      <c r="DXS82" s="348"/>
      <c r="DXT82" s="348"/>
      <c r="DXU82" s="348"/>
      <c r="DXV82" s="348"/>
      <c r="DXW82" s="348"/>
      <c r="DXX82" s="348"/>
      <c r="DXY82" s="348"/>
      <c r="DXZ82" s="348"/>
      <c r="DYA82" s="348"/>
      <c r="DYB82" s="348"/>
      <c r="DYC82" s="348"/>
      <c r="DYD82" s="348"/>
      <c r="DYE82" s="348"/>
      <c r="DYF82" s="348"/>
      <c r="DYG82" s="348"/>
      <c r="DYH82" s="348"/>
      <c r="DYI82" s="348"/>
      <c r="DYJ82" s="348"/>
      <c r="DYK82" s="348"/>
      <c r="DYL82" s="348"/>
      <c r="DYM82" s="348"/>
      <c r="DYN82" s="348"/>
      <c r="DYO82" s="348"/>
      <c r="DYP82" s="348"/>
      <c r="DYQ82" s="348"/>
      <c r="DYR82" s="348"/>
      <c r="DYS82" s="348"/>
      <c r="DYT82" s="348"/>
      <c r="DYU82" s="348"/>
      <c r="DYV82" s="348"/>
      <c r="DYW82" s="348"/>
      <c r="DYX82" s="348"/>
      <c r="DYY82" s="348"/>
      <c r="DYZ82" s="348"/>
      <c r="DZA82" s="348"/>
      <c r="DZB82" s="348"/>
      <c r="DZC82" s="348"/>
      <c r="DZD82" s="348"/>
      <c r="DZE82" s="348"/>
      <c r="DZF82" s="348"/>
      <c r="DZG82" s="348"/>
      <c r="DZH82" s="348"/>
      <c r="DZI82" s="348"/>
      <c r="DZJ82" s="348"/>
      <c r="DZK82" s="348"/>
      <c r="DZL82" s="348"/>
      <c r="DZM82" s="348"/>
      <c r="DZN82" s="348"/>
      <c r="DZO82" s="348"/>
      <c r="DZP82" s="348"/>
      <c r="DZQ82" s="348"/>
      <c r="DZR82" s="348"/>
      <c r="DZS82" s="348"/>
      <c r="DZT82" s="348"/>
      <c r="DZU82" s="348"/>
      <c r="DZV82" s="348"/>
      <c r="DZW82" s="348"/>
      <c r="DZX82" s="348"/>
      <c r="DZY82" s="348"/>
      <c r="DZZ82" s="348"/>
      <c r="EAA82" s="348"/>
      <c r="EAB82" s="348"/>
      <c r="EAC82" s="348"/>
      <c r="EAD82" s="348"/>
      <c r="EAE82" s="348"/>
      <c r="EAF82" s="348"/>
      <c r="EAG82" s="348"/>
      <c r="EAH82" s="348"/>
      <c r="EAI82" s="348"/>
      <c r="EAJ82" s="348"/>
      <c r="EAK82" s="348"/>
      <c r="EAL82" s="348"/>
      <c r="EAM82" s="348"/>
      <c r="EAN82" s="348"/>
      <c r="EAO82" s="348"/>
      <c r="EAP82" s="348"/>
      <c r="EAQ82" s="348"/>
      <c r="EAR82" s="348"/>
      <c r="EAS82" s="348"/>
      <c r="EAT82" s="348"/>
      <c r="EAU82" s="348"/>
      <c r="EAV82" s="348"/>
      <c r="EAW82" s="348"/>
      <c r="EAX82" s="348"/>
      <c r="EAY82" s="348"/>
      <c r="EAZ82" s="348"/>
      <c r="EBA82" s="348"/>
      <c r="EBB82" s="348"/>
      <c r="EBC82" s="348"/>
      <c r="EBD82" s="348"/>
      <c r="EBE82" s="348"/>
      <c r="EBF82" s="348"/>
      <c r="EBG82" s="348"/>
      <c r="EBH82" s="348"/>
      <c r="EBI82" s="348"/>
      <c r="EBJ82" s="348"/>
      <c r="EBK82" s="348"/>
      <c r="EBL82" s="348"/>
      <c r="EBM82" s="348"/>
      <c r="EBN82" s="348"/>
      <c r="EBO82" s="348"/>
      <c r="EBP82" s="348"/>
      <c r="EBQ82" s="348"/>
      <c r="EBR82" s="348"/>
      <c r="EBS82" s="348"/>
      <c r="EBT82" s="348"/>
      <c r="EBU82" s="348"/>
      <c r="EBV82" s="348"/>
      <c r="EBW82" s="348"/>
      <c r="EBX82" s="348"/>
      <c r="EBY82" s="348"/>
      <c r="EBZ82" s="348"/>
      <c r="ECA82" s="348"/>
      <c r="ECB82" s="348"/>
      <c r="ECC82" s="348"/>
      <c r="ECD82" s="348"/>
      <c r="ECE82" s="348"/>
      <c r="ECF82" s="348"/>
      <c r="ECG82" s="348"/>
      <c r="ECH82" s="348"/>
      <c r="ECI82" s="348"/>
      <c r="ECJ82" s="348"/>
      <c r="ECK82" s="348"/>
      <c r="ECL82" s="348"/>
      <c r="ECM82" s="348"/>
      <c r="ECN82" s="348"/>
      <c r="ECO82" s="348"/>
      <c r="ECP82" s="348"/>
      <c r="ECQ82" s="348"/>
      <c r="ECR82" s="348"/>
      <c r="ECS82" s="348"/>
      <c r="ECT82" s="348"/>
      <c r="ECU82" s="348"/>
      <c r="ECV82" s="348"/>
      <c r="ECW82" s="348"/>
      <c r="ECX82" s="348"/>
      <c r="ECY82" s="348"/>
      <c r="ECZ82" s="348"/>
      <c r="EDA82" s="348"/>
      <c r="EDB82" s="348"/>
      <c r="EDC82" s="348"/>
      <c r="EDD82" s="348"/>
      <c r="EDE82" s="348"/>
      <c r="EDF82" s="348"/>
      <c r="EDG82" s="348"/>
      <c r="EDH82" s="348"/>
      <c r="EDI82" s="348"/>
      <c r="EDJ82" s="348"/>
      <c r="EDK82" s="348"/>
      <c r="EDL82" s="348"/>
      <c r="EDM82" s="348"/>
      <c r="EDN82" s="348"/>
      <c r="EDO82" s="348"/>
      <c r="EDP82" s="348"/>
      <c r="EDQ82" s="348"/>
      <c r="EDR82" s="348"/>
      <c r="EDS82" s="348"/>
      <c r="EDT82" s="348"/>
      <c r="EDU82" s="348"/>
      <c r="EDV82" s="348"/>
      <c r="EDW82" s="348"/>
      <c r="EDX82" s="348"/>
      <c r="EDY82" s="348"/>
      <c r="EDZ82" s="348"/>
      <c r="EEA82" s="348"/>
      <c r="EEB82" s="348"/>
      <c r="EEC82" s="348"/>
      <c r="EED82" s="348"/>
      <c r="EEE82" s="348"/>
      <c r="EEF82" s="348"/>
      <c r="EEG82" s="348"/>
      <c r="EEH82" s="348"/>
      <c r="EEI82" s="348"/>
      <c r="EEJ82" s="348"/>
      <c r="EEK82" s="348"/>
      <c r="EEL82" s="348"/>
      <c r="EEM82" s="348"/>
      <c r="EEN82" s="348"/>
      <c r="EEO82" s="348"/>
      <c r="EEP82" s="348"/>
      <c r="EEQ82" s="348"/>
      <c r="EER82" s="348"/>
      <c r="EES82" s="348"/>
      <c r="EET82" s="348"/>
      <c r="EEU82" s="348"/>
      <c r="EEV82" s="348"/>
      <c r="EEW82" s="348"/>
      <c r="EEX82" s="348"/>
      <c r="EEY82" s="348"/>
      <c r="EEZ82" s="348"/>
      <c r="EFA82" s="348"/>
      <c r="EFB82" s="348"/>
      <c r="EFC82" s="348"/>
      <c r="EFD82" s="348"/>
      <c r="EFE82" s="348"/>
      <c r="EFF82" s="348"/>
      <c r="EFG82" s="348"/>
      <c r="EFH82" s="348"/>
      <c r="EFI82" s="348"/>
      <c r="EFJ82" s="348"/>
      <c r="EFK82" s="348"/>
      <c r="EFL82" s="348"/>
      <c r="EFM82" s="348"/>
      <c r="EFN82" s="348"/>
      <c r="EFO82" s="348"/>
      <c r="EFP82" s="348"/>
      <c r="EFQ82" s="348"/>
      <c r="EFR82" s="348"/>
      <c r="EFS82" s="348"/>
      <c r="EFT82" s="348"/>
      <c r="EFU82" s="348"/>
      <c r="EFV82" s="348"/>
      <c r="EFW82" s="348"/>
      <c r="EFX82" s="348"/>
      <c r="EFY82" s="348"/>
      <c r="EFZ82" s="348"/>
      <c r="EGA82" s="348"/>
      <c r="EGB82" s="348"/>
      <c r="EGC82" s="348"/>
      <c r="EGD82" s="348"/>
      <c r="EGE82" s="348"/>
      <c r="EGF82" s="348"/>
      <c r="EGG82" s="348"/>
      <c r="EGH82" s="348"/>
      <c r="EGI82" s="348"/>
      <c r="EGJ82" s="348"/>
      <c r="EGK82" s="348"/>
      <c r="EGL82" s="348"/>
      <c r="EGM82" s="348"/>
      <c r="EGN82" s="348"/>
      <c r="EGO82" s="348"/>
      <c r="EGP82" s="348"/>
      <c r="EGQ82" s="348"/>
      <c r="EGR82" s="348"/>
      <c r="EGS82" s="348"/>
      <c r="EGT82" s="348"/>
      <c r="EGU82" s="348"/>
      <c r="EGV82" s="348"/>
      <c r="EGW82" s="348"/>
      <c r="EGX82" s="348"/>
      <c r="EGY82" s="348"/>
      <c r="EGZ82" s="348"/>
      <c r="EHA82" s="348"/>
      <c r="EHB82" s="348"/>
      <c r="EHC82" s="348"/>
      <c r="EHD82" s="348"/>
      <c r="EHE82" s="348"/>
      <c r="EHF82" s="348"/>
      <c r="EHG82" s="348"/>
      <c r="EHH82" s="348"/>
      <c r="EHI82" s="348"/>
      <c r="EHJ82" s="348"/>
      <c r="EHK82" s="348"/>
      <c r="EHL82" s="348"/>
      <c r="EHM82" s="348"/>
      <c r="EHN82" s="348"/>
      <c r="EHO82" s="348"/>
      <c r="EHP82" s="348"/>
      <c r="EHQ82" s="348"/>
      <c r="EHR82" s="348"/>
      <c r="EHS82" s="348"/>
      <c r="EHT82" s="348"/>
      <c r="EHU82" s="348"/>
      <c r="EHV82" s="348"/>
      <c r="EHW82" s="348"/>
      <c r="EHX82" s="348"/>
      <c r="EHY82" s="348"/>
      <c r="EHZ82" s="348"/>
      <c r="EIA82" s="348"/>
      <c r="EIB82" s="348"/>
      <c r="EIC82" s="348"/>
      <c r="EID82" s="348"/>
      <c r="EIE82" s="348"/>
      <c r="EIF82" s="348"/>
      <c r="EIG82" s="348"/>
      <c r="EIH82" s="348"/>
      <c r="EII82" s="348"/>
      <c r="EIJ82" s="348"/>
      <c r="EIK82" s="348"/>
      <c r="EIL82" s="348"/>
      <c r="EIM82" s="348"/>
      <c r="EIN82" s="348"/>
      <c r="EIO82" s="348"/>
      <c r="EIP82" s="348"/>
      <c r="EIQ82" s="348"/>
      <c r="EIR82" s="348"/>
      <c r="EIS82" s="348"/>
      <c r="EIT82" s="348"/>
      <c r="EIU82" s="348"/>
      <c r="EIV82" s="348"/>
      <c r="EIW82" s="348"/>
      <c r="EIX82" s="348"/>
      <c r="EIY82" s="348"/>
      <c r="EIZ82" s="348"/>
      <c r="EJA82" s="348"/>
      <c r="EJB82" s="348"/>
      <c r="EJC82" s="348"/>
      <c r="EJD82" s="348"/>
      <c r="EJE82" s="348"/>
      <c r="EJF82" s="348"/>
      <c r="EJG82" s="348"/>
      <c r="EJH82" s="348"/>
      <c r="EJI82" s="348"/>
      <c r="EJJ82" s="348"/>
      <c r="EJK82" s="348"/>
      <c r="EJL82" s="348"/>
      <c r="EJM82" s="348"/>
      <c r="EJN82" s="348"/>
      <c r="EJO82" s="348"/>
      <c r="EJP82" s="348"/>
      <c r="EJQ82" s="348"/>
      <c r="EJR82" s="348"/>
      <c r="EJS82" s="348"/>
      <c r="EJT82" s="348"/>
      <c r="EJU82" s="348"/>
      <c r="EJV82" s="348"/>
      <c r="EJW82" s="348"/>
      <c r="EJX82" s="348"/>
      <c r="EJY82" s="348"/>
      <c r="EJZ82" s="348"/>
      <c r="EKA82" s="348"/>
      <c r="EKB82" s="348"/>
      <c r="EKC82" s="348"/>
      <c r="EKD82" s="348"/>
      <c r="EKE82" s="348"/>
      <c r="EKF82" s="348"/>
      <c r="EKG82" s="348"/>
      <c r="EKH82" s="348"/>
      <c r="EKI82" s="348"/>
      <c r="EKJ82" s="348"/>
      <c r="EKK82" s="348"/>
      <c r="EKL82" s="348"/>
      <c r="EKM82" s="348"/>
      <c r="EKN82" s="348"/>
      <c r="EKO82" s="348"/>
      <c r="EKP82" s="348"/>
      <c r="EKQ82" s="348"/>
      <c r="EKR82" s="348"/>
      <c r="EKS82" s="348"/>
      <c r="EKT82" s="348"/>
      <c r="EKU82" s="348"/>
      <c r="EKV82" s="348"/>
      <c r="EKW82" s="348"/>
      <c r="EKX82" s="348"/>
      <c r="EKY82" s="348"/>
      <c r="EKZ82" s="348"/>
      <c r="ELA82" s="348"/>
      <c r="ELB82" s="348"/>
      <c r="ELC82" s="348"/>
      <c r="ELD82" s="348"/>
      <c r="ELE82" s="348"/>
      <c r="ELF82" s="348"/>
      <c r="ELG82" s="348"/>
      <c r="ELH82" s="348"/>
      <c r="ELI82" s="348"/>
      <c r="ELJ82" s="348"/>
      <c r="ELK82" s="348"/>
      <c r="ELL82" s="348"/>
      <c r="ELM82" s="348"/>
      <c r="ELN82" s="348"/>
      <c r="ELO82" s="348"/>
      <c r="ELP82" s="348"/>
      <c r="ELQ82" s="348"/>
      <c r="ELR82" s="348"/>
      <c r="ELS82" s="348"/>
      <c r="ELT82" s="348"/>
      <c r="ELU82" s="348"/>
      <c r="ELV82" s="348"/>
      <c r="ELW82" s="348"/>
      <c r="ELX82" s="348"/>
      <c r="ELY82" s="348"/>
      <c r="ELZ82" s="348"/>
      <c r="EMA82" s="348"/>
      <c r="EMB82" s="348"/>
      <c r="EMC82" s="348"/>
      <c r="EMD82" s="348"/>
      <c r="EME82" s="348"/>
      <c r="EMF82" s="348"/>
      <c r="EMG82" s="348"/>
      <c r="EMH82" s="348"/>
      <c r="EMI82" s="348"/>
      <c r="EMJ82" s="348"/>
      <c r="EMK82" s="348"/>
      <c r="EML82" s="348"/>
      <c r="EMM82" s="348"/>
      <c r="EMN82" s="348"/>
      <c r="EMO82" s="348"/>
      <c r="EMP82" s="348"/>
      <c r="EMQ82" s="348"/>
      <c r="EMR82" s="348"/>
      <c r="EMS82" s="348"/>
      <c r="EMT82" s="348"/>
      <c r="EMU82" s="348"/>
      <c r="EMV82" s="348"/>
      <c r="EMW82" s="348"/>
      <c r="EMX82" s="348"/>
      <c r="EMY82" s="348"/>
      <c r="EMZ82" s="348"/>
      <c r="ENA82" s="348"/>
      <c r="ENB82" s="348"/>
      <c r="ENC82" s="348"/>
      <c r="END82" s="348"/>
      <c r="ENE82" s="348"/>
      <c r="ENF82" s="348"/>
      <c r="ENG82" s="348"/>
      <c r="ENH82" s="348"/>
      <c r="ENI82" s="348"/>
      <c r="ENJ82" s="348"/>
      <c r="ENK82" s="348"/>
      <c r="ENL82" s="348"/>
      <c r="ENM82" s="348"/>
      <c r="ENN82" s="348"/>
      <c r="ENO82" s="348"/>
      <c r="ENP82" s="348"/>
      <c r="ENQ82" s="348"/>
      <c r="ENR82" s="348"/>
      <c r="ENS82" s="348"/>
      <c r="ENT82" s="348"/>
      <c r="ENU82" s="348"/>
      <c r="ENV82" s="348"/>
      <c r="ENW82" s="348"/>
      <c r="ENX82" s="348"/>
      <c r="ENY82" s="348"/>
      <c r="ENZ82" s="348"/>
      <c r="EOA82" s="348"/>
      <c r="EOB82" s="348"/>
      <c r="EOC82" s="348"/>
      <c r="EOD82" s="348"/>
      <c r="EOE82" s="348"/>
      <c r="EOF82" s="348"/>
      <c r="EOG82" s="348"/>
      <c r="EOH82" s="348"/>
      <c r="EOI82" s="348"/>
      <c r="EOJ82" s="348"/>
      <c r="EOK82" s="348"/>
      <c r="EOL82" s="348"/>
      <c r="EOM82" s="348"/>
      <c r="EON82" s="348"/>
      <c r="EOO82" s="348"/>
      <c r="EOP82" s="348"/>
      <c r="EOQ82" s="348"/>
      <c r="EOR82" s="348"/>
      <c r="EOS82" s="348"/>
      <c r="EOT82" s="348"/>
      <c r="EOU82" s="348"/>
      <c r="EOV82" s="348"/>
      <c r="EOW82" s="348"/>
      <c r="EOX82" s="348"/>
      <c r="EOY82" s="348"/>
      <c r="EOZ82" s="348"/>
      <c r="EPA82" s="348"/>
      <c r="EPB82" s="348"/>
      <c r="EPC82" s="348"/>
      <c r="EPD82" s="348"/>
      <c r="EPE82" s="348"/>
      <c r="EPF82" s="348"/>
      <c r="EPG82" s="348"/>
      <c r="EPH82" s="348"/>
      <c r="EPI82" s="348"/>
      <c r="EPJ82" s="348"/>
      <c r="EPK82" s="348"/>
      <c r="EPL82" s="348"/>
      <c r="EPM82" s="348"/>
      <c r="EPN82" s="348"/>
      <c r="EPO82" s="348"/>
      <c r="EPP82" s="348"/>
      <c r="EPQ82" s="348"/>
      <c r="EPR82" s="348"/>
      <c r="EPS82" s="348"/>
      <c r="EPT82" s="348"/>
      <c r="EPU82" s="348"/>
      <c r="EPV82" s="348"/>
      <c r="EPW82" s="348"/>
      <c r="EPX82" s="348"/>
      <c r="EPY82" s="348"/>
      <c r="EPZ82" s="348"/>
      <c r="EQA82" s="348"/>
      <c r="EQB82" s="348"/>
      <c r="EQC82" s="348"/>
      <c r="EQD82" s="348"/>
      <c r="EQE82" s="348"/>
      <c r="EQF82" s="348"/>
      <c r="EQG82" s="348"/>
      <c r="EQH82" s="348"/>
      <c r="EQI82" s="348"/>
      <c r="EQJ82" s="348"/>
      <c r="EQK82" s="348"/>
      <c r="EQL82" s="348"/>
      <c r="EQM82" s="348"/>
      <c r="EQN82" s="348"/>
      <c r="EQO82" s="348"/>
      <c r="EQP82" s="348"/>
      <c r="EQQ82" s="348"/>
      <c r="EQR82" s="348"/>
      <c r="EQS82" s="348"/>
      <c r="EQT82" s="348"/>
      <c r="EQU82" s="348"/>
      <c r="EQV82" s="348"/>
      <c r="EQW82" s="348"/>
      <c r="EQX82" s="348"/>
      <c r="EQY82" s="348"/>
      <c r="EQZ82" s="348"/>
      <c r="ERA82" s="348"/>
      <c r="ERB82" s="348"/>
      <c r="ERC82" s="348"/>
      <c r="ERD82" s="348"/>
      <c r="ERE82" s="348"/>
      <c r="ERF82" s="348"/>
      <c r="ERG82" s="348"/>
      <c r="ERH82" s="348"/>
      <c r="ERI82" s="348"/>
      <c r="ERJ82" s="348"/>
      <c r="ERK82" s="348"/>
      <c r="ERL82" s="348"/>
      <c r="ERM82" s="348"/>
      <c r="ERN82" s="348"/>
      <c r="ERO82" s="348"/>
      <c r="ERP82" s="348"/>
      <c r="ERQ82" s="348"/>
      <c r="ERR82" s="348"/>
      <c r="ERS82" s="348"/>
      <c r="ERT82" s="348"/>
      <c r="ERU82" s="348"/>
      <c r="ERV82" s="348"/>
      <c r="ERW82" s="348"/>
      <c r="ERX82" s="348"/>
      <c r="ERY82" s="348"/>
      <c r="ERZ82" s="348"/>
      <c r="ESA82" s="348"/>
      <c r="ESB82" s="348"/>
      <c r="ESC82" s="348"/>
      <c r="ESD82" s="348"/>
      <c r="ESE82" s="348"/>
      <c r="ESF82" s="348"/>
      <c r="ESG82" s="348"/>
      <c r="ESH82" s="348"/>
      <c r="ESI82" s="348"/>
      <c r="ESJ82" s="348"/>
      <c r="ESK82" s="348"/>
      <c r="ESL82" s="348"/>
      <c r="ESM82" s="348"/>
      <c r="ESN82" s="348"/>
      <c r="ESO82" s="348"/>
      <c r="ESP82" s="348"/>
      <c r="ESQ82" s="348"/>
      <c r="ESR82" s="348"/>
      <c r="ESS82" s="348"/>
      <c r="EST82" s="348"/>
      <c r="ESU82" s="348"/>
      <c r="ESV82" s="348"/>
      <c r="ESW82" s="348"/>
      <c r="ESX82" s="348"/>
      <c r="ESY82" s="348"/>
      <c r="ESZ82" s="348"/>
      <c r="ETA82" s="348"/>
      <c r="ETB82" s="348"/>
      <c r="ETC82" s="348"/>
      <c r="ETD82" s="348"/>
      <c r="ETE82" s="348"/>
      <c r="ETF82" s="348"/>
      <c r="ETG82" s="348"/>
      <c r="ETH82" s="348"/>
      <c r="ETI82" s="348"/>
      <c r="ETJ82" s="348"/>
      <c r="ETK82" s="348"/>
      <c r="ETL82" s="348"/>
      <c r="ETM82" s="348"/>
      <c r="ETN82" s="348"/>
      <c r="ETO82" s="348"/>
      <c r="ETP82" s="348"/>
      <c r="ETQ82" s="348"/>
      <c r="ETR82" s="348"/>
      <c r="ETS82" s="348"/>
      <c r="ETT82" s="348"/>
      <c r="ETU82" s="348"/>
      <c r="ETV82" s="348"/>
      <c r="ETW82" s="348"/>
      <c r="ETX82" s="348"/>
      <c r="ETY82" s="348"/>
      <c r="ETZ82" s="348"/>
      <c r="EUA82" s="348"/>
      <c r="EUB82" s="348"/>
      <c r="EUC82" s="348"/>
      <c r="EUD82" s="348"/>
      <c r="EUE82" s="348"/>
      <c r="EUF82" s="348"/>
      <c r="EUG82" s="348"/>
      <c r="EUH82" s="348"/>
      <c r="EUI82" s="348"/>
      <c r="EUJ82" s="348"/>
      <c r="EUK82" s="348"/>
      <c r="EUL82" s="348"/>
      <c r="EUM82" s="348"/>
      <c r="EUN82" s="348"/>
      <c r="EUO82" s="348"/>
      <c r="EUP82" s="348"/>
      <c r="EUQ82" s="348"/>
      <c r="EUR82" s="348"/>
      <c r="EUS82" s="348"/>
      <c r="EUT82" s="348"/>
      <c r="EUU82" s="348"/>
      <c r="EUV82" s="348"/>
      <c r="EUW82" s="348"/>
      <c r="EUX82" s="348"/>
      <c r="EUY82" s="348"/>
      <c r="EUZ82" s="348"/>
      <c r="EVA82" s="348"/>
      <c r="EVB82" s="348"/>
      <c r="EVC82" s="348"/>
      <c r="EVD82" s="348"/>
      <c r="EVE82" s="348"/>
      <c r="EVF82" s="348"/>
      <c r="EVG82" s="348"/>
      <c r="EVH82" s="348"/>
      <c r="EVI82" s="348"/>
      <c r="EVJ82" s="348"/>
      <c r="EVK82" s="348"/>
      <c r="EVL82" s="348"/>
      <c r="EVM82" s="348"/>
      <c r="EVN82" s="348"/>
      <c r="EVO82" s="348"/>
      <c r="EVP82" s="348"/>
      <c r="EVQ82" s="348"/>
      <c r="EVR82" s="348"/>
      <c r="EVS82" s="348"/>
      <c r="EVT82" s="348"/>
      <c r="EVU82" s="348"/>
      <c r="EVV82" s="348"/>
      <c r="EVW82" s="348"/>
      <c r="EVX82" s="348"/>
      <c r="EVY82" s="348"/>
      <c r="EVZ82" s="348"/>
      <c r="EWA82" s="348"/>
      <c r="EWB82" s="348"/>
      <c r="EWC82" s="348"/>
      <c r="EWD82" s="348"/>
      <c r="EWE82" s="348"/>
      <c r="EWF82" s="348"/>
      <c r="EWG82" s="348"/>
      <c r="EWH82" s="348"/>
      <c r="EWI82" s="348"/>
      <c r="EWJ82" s="348"/>
      <c r="EWK82" s="348"/>
      <c r="EWL82" s="348"/>
      <c r="EWM82" s="348"/>
      <c r="EWN82" s="348"/>
      <c r="EWO82" s="348"/>
      <c r="EWP82" s="348"/>
      <c r="EWQ82" s="348"/>
      <c r="EWR82" s="348"/>
      <c r="EWS82" s="348"/>
      <c r="EWT82" s="348"/>
      <c r="EWU82" s="348"/>
      <c r="EWV82" s="348"/>
      <c r="EWW82" s="348"/>
      <c r="EWX82" s="348"/>
      <c r="EWY82" s="348"/>
      <c r="EWZ82" s="348"/>
      <c r="EXA82" s="348"/>
      <c r="EXB82" s="348"/>
      <c r="EXC82" s="348"/>
      <c r="EXD82" s="348"/>
      <c r="EXE82" s="348"/>
      <c r="EXF82" s="348"/>
      <c r="EXG82" s="348"/>
      <c r="EXH82" s="348"/>
      <c r="EXI82" s="348"/>
      <c r="EXJ82" s="348"/>
      <c r="EXK82" s="348"/>
      <c r="EXL82" s="348"/>
      <c r="EXM82" s="348"/>
      <c r="EXN82" s="348"/>
      <c r="EXO82" s="348"/>
      <c r="EXP82" s="348"/>
      <c r="EXQ82" s="348"/>
      <c r="EXR82" s="348"/>
      <c r="EXS82" s="348"/>
      <c r="EXT82" s="348"/>
      <c r="EXU82" s="348"/>
      <c r="EXV82" s="348"/>
      <c r="EXW82" s="348"/>
      <c r="EXX82" s="348"/>
      <c r="EXY82" s="348"/>
      <c r="EXZ82" s="348"/>
      <c r="EYA82" s="348"/>
      <c r="EYB82" s="348"/>
      <c r="EYC82" s="348"/>
      <c r="EYD82" s="348"/>
      <c r="EYE82" s="348"/>
      <c r="EYF82" s="348"/>
      <c r="EYG82" s="348"/>
      <c r="EYH82" s="348"/>
      <c r="EYI82" s="348"/>
      <c r="EYJ82" s="348"/>
      <c r="EYK82" s="348"/>
      <c r="EYL82" s="348"/>
      <c r="EYM82" s="348"/>
      <c r="EYN82" s="348"/>
      <c r="EYO82" s="348"/>
      <c r="EYP82" s="348"/>
      <c r="EYQ82" s="348"/>
      <c r="EYR82" s="348"/>
      <c r="EYS82" s="348"/>
      <c r="EYT82" s="348"/>
      <c r="EYU82" s="348"/>
      <c r="EYV82" s="348"/>
      <c r="EYW82" s="348"/>
      <c r="EYX82" s="348"/>
      <c r="EYY82" s="348"/>
      <c r="EYZ82" s="348"/>
      <c r="EZA82" s="348"/>
      <c r="EZB82" s="348"/>
      <c r="EZC82" s="348"/>
      <c r="EZD82" s="348"/>
      <c r="EZE82" s="348"/>
      <c r="EZF82" s="348"/>
      <c r="EZG82" s="348"/>
      <c r="EZH82" s="348"/>
      <c r="EZI82" s="348"/>
      <c r="EZJ82" s="348"/>
      <c r="EZK82" s="348"/>
      <c r="EZL82" s="348"/>
      <c r="EZM82" s="348"/>
      <c r="EZN82" s="348"/>
      <c r="EZO82" s="348"/>
      <c r="EZP82" s="348"/>
      <c r="EZQ82" s="348"/>
      <c r="EZR82" s="348"/>
      <c r="EZS82" s="348"/>
      <c r="EZT82" s="348"/>
      <c r="EZU82" s="348"/>
      <c r="EZV82" s="348"/>
      <c r="EZW82" s="348"/>
      <c r="EZX82" s="348"/>
      <c r="EZY82" s="348"/>
      <c r="EZZ82" s="348"/>
      <c r="FAA82" s="348"/>
      <c r="FAB82" s="348"/>
      <c r="FAC82" s="348"/>
      <c r="FAD82" s="348"/>
      <c r="FAE82" s="348"/>
      <c r="FAF82" s="348"/>
      <c r="FAG82" s="348"/>
      <c r="FAH82" s="348"/>
      <c r="FAI82" s="348"/>
      <c r="FAJ82" s="348"/>
      <c r="FAK82" s="348"/>
      <c r="FAL82" s="348"/>
      <c r="FAM82" s="348"/>
      <c r="FAN82" s="348"/>
      <c r="FAO82" s="348"/>
      <c r="FAP82" s="348"/>
      <c r="FAQ82" s="348"/>
      <c r="FAR82" s="348"/>
      <c r="FAS82" s="348"/>
      <c r="FAT82" s="348"/>
      <c r="FAU82" s="348"/>
      <c r="FAV82" s="348"/>
      <c r="FAW82" s="348"/>
      <c r="FAX82" s="348"/>
      <c r="FAY82" s="348"/>
      <c r="FAZ82" s="348"/>
      <c r="FBA82" s="348"/>
      <c r="FBB82" s="348"/>
      <c r="FBC82" s="348"/>
      <c r="FBD82" s="348"/>
      <c r="FBE82" s="348"/>
      <c r="FBF82" s="348"/>
      <c r="FBG82" s="348"/>
      <c r="FBH82" s="348"/>
      <c r="FBI82" s="348"/>
      <c r="FBJ82" s="348"/>
      <c r="FBK82" s="348"/>
      <c r="FBL82" s="348"/>
      <c r="FBM82" s="348"/>
      <c r="FBN82" s="348"/>
      <c r="FBO82" s="348"/>
      <c r="FBP82" s="348"/>
      <c r="FBQ82" s="348"/>
      <c r="FBR82" s="348"/>
      <c r="FBS82" s="348"/>
      <c r="FBT82" s="348"/>
      <c r="FBU82" s="348"/>
      <c r="FBV82" s="348"/>
      <c r="FBW82" s="348"/>
      <c r="FBX82" s="348"/>
      <c r="FBY82" s="348"/>
      <c r="FBZ82" s="348"/>
      <c r="FCA82" s="348"/>
      <c r="FCB82" s="348"/>
      <c r="FCC82" s="348"/>
      <c r="FCD82" s="348"/>
      <c r="FCE82" s="348"/>
      <c r="FCF82" s="348"/>
      <c r="FCG82" s="348"/>
      <c r="FCH82" s="348"/>
      <c r="FCI82" s="348"/>
      <c r="FCJ82" s="348"/>
      <c r="FCK82" s="348"/>
      <c r="FCL82" s="348"/>
      <c r="FCM82" s="348"/>
      <c r="FCN82" s="348"/>
      <c r="FCO82" s="348"/>
      <c r="FCP82" s="348"/>
      <c r="FCQ82" s="348"/>
      <c r="FCR82" s="348"/>
      <c r="FCS82" s="348"/>
      <c r="FCT82" s="348"/>
      <c r="FCU82" s="348"/>
      <c r="FCV82" s="348"/>
      <c r="FCW82" s="348"/>
      <c r="FCX82" s="348"/>
      <c r="FCY82" s="348"/>
      <c r="FCZ82" s="348"/>
      <c r="FDA82" s="348"/>
      <c r="FDB82" s="348"/>
      <c r="FDC82" s="348"/>
      <c r="FDD82" s="348"/>
      <c r="FDE82" s="348"/>
      <c r="FDF82" s="348"/>
      <c r="FDG82" s="348"/>
      <c r="FDH82" s="348"/>
      <c r="FDI82" s="348"/>
      <c r="FDJ82" s="348"/>
      <c r="FDK82" s="348"/>
      <c r="FDL82" s="348"/>
      <c r="FDM82" s="348"/>
      <c r="FDN82" s="348"/>
      <c r="FDO82" s="348"/>
      <c r="FDP82" s="348"/>
      <c r="FDQ82" s="348"/>
      <c r="FDR82" s="348"/>
      <c r="FDS82" s="348"/>
      <c r="FDT82" s="348"/>
      <c r="FDU82" s="348"/>
      <c r="FDV82" s="348"/>
      <c r="FDW82" s="348"/>
      <c r="FDX82" s="348"/>
      <c r="FDY82" s="348"/>
      <c r="FDZ82" s="348"/>
      <c r="FEA82" s="348"/>
      <c r="FEB82" s="348"/>
      <c r="FEC82" s="348"/>
      <c r="FED82" s="348"/>
      <c r="FEE82" s="348"/>
      <c r="FEF82" s="348"/>
      <c r="FEG82" s="348"/>
      <c r="FEH82" s="348"/>
      <c r="FEI82" s="348"/>
      <c r="FEJ82" s="348"/>
      <c r="FEK82" s="348"/>
      <c r="FEL82" s="348"/>
      <c r="FEM82" s="348"/>
      <c r="FEN82" s="348"/>
      <c r="FEO82" s="348"/>
      <c r="FEP82" s="348"/>
      <c r="FEQ82" s="348"/>
      <c r="FER82" s="348"/>
      <c r="FES82" s="348"/>
      <c r="FET82" s="348"/>
      <c r="FEU82" s="348"/>
      <c r="FEV82" s="348"/>
      <c r="FEW82" s="348"/>
      <c r="FEX82" s="348"/>
      <c r="FEY82" s="348"/>
      <c r="FEZ82" s="348"/>
      <c r="FFA82" s="348"/>
      <c r="FFB82" s="348"/>
      <c r="FFC82" s="348"/>
      <c r="FFD82" s="348"/>
      <c r="FFE82" s="348"/>
      <c r="FFF82" s="348"/>
      <c r="FFG82" s="348"/>
      <c r="FFH82" s="348"/>
      <c r="FFI82" s="348"/>
      <c r="FFJ82" s="348"/>
      <c r="FFK82" s="348"/>
      <c r="FFL82" s="348"/>
      <c r="FFM82" s="348"/>
      <c r="FFN82" s="348"/>
      <c r="FFO82" s="348"/>
      <c r="FFP82" s="348"/>
      <c r="FFQ82" s="348"/>
      <c r="FFR82" s="348"/>
      <c r="FFS82" s="348"/>
      <c r="FFT82" s="348"/>
      <c r="FFU82" s="348"/>
      <c r="FFV82" s="348"/>
      <c r="FFW82" s="348"/>
      <c r="FFX82" s="348"/>
      <c r="FFY82" s="348"/>
      <c r="FFZ82" s="348"/>
      <c r="FGA82" s="348"/>
      <c r="FGB82" s="348"/>
      <c r="FGC82" s="348"/>
      <c r="FGD82" s="348"/>
      <c r="FGE82" s="348"/>
      <c r="FGF82" s="348"/>
      <c r="FGG82" s="348"/>
      <c r="FGH82" s="348"/>
      <c r="FGI82" s="348"/>
      <c r="FGJ82" s="348"/>
      <c r="FGK82" s="348"/>
      <c r="FGL82" s="348"/>
      <c r="FGM82" s="348"/>
      <c r="FGN82" s="348"/>
      <c r="FGO82" s="348"/>
      <c r="FGP82" s="348"/>
      <c r="FGQ82" s="348"/>
      <c r="FGR82" s="348"/>
      <c r="FGS82" s="348"/>
      <c r="FGT82" s="348"/>
      <c r="FGU82" s="348"/>
      <c r="FGV82" s="348"/>
      <c r="FGW82" s="348"/>
      <c r="FGX82" s="348"/>
      <c r="FGY82" s="348"/>
      <c r="FGZ82" s="348"/>
      <c r="FHA82" s="348"/>
      <c r="FHB82" s="348"/>
      <c r="FHC82" s="348"/>
      <c r="FHD82" s="348"/>
      <c r="FHE82" s="348"/>
      <c r="FHF82" s="348"/>
      <c r="FHG82" s="348"/>
      <c r="FHH82" s="348"/>
      <c r="FHI82" s="348"/>
      <c r="FHJ82" s="348"/>
      <c r="FHK82" s="348"/>
      <c r="FHL82" s="348"/>
      <c r="FHM82" s="348"/>
      <c r="FHN82" s="348"/>
      <c r="FHO82" s="348"/>
      <c r="FHP82" s="348"/>
      <c r="FHQ82" s="348"/>
      <c r="FHR82" s="348"/>
      <c r="FHS82" s="348"/>
      <c r="FHT82" s="348"/>
      <c r="FHU82" s="348"/>
      <c r="FHV82" s="348"/>
      <c r="FHW82" s="348"/>
      <c r="FHX82" s="348"/>
      <c r="FHY82" s="348"/>
      <c r="FHZ82" s="348"/>
      <c r="FIA82" s="348"/>
      <c r="FIB82" s="348"/>
      <c r="FIC82" s="348"/>
      <c r="FID82" s="348"/>
      <c r="FIE82" s="348"/>
      <c r="FIF82" s="348"/>
      <c r="FIG82" s="348"/>
      <c r="FIH82" s="348"/>
      <c r="FII82" s="348"/>
      <c r="FIJ82" s="348"/>
      <c r="FIK82" s="348"/>
      <c r="FIL82" s="348"/>
      <c r="FIM82" s="348"/>
      <c r="FIN82" s="348"/>
      <c r="FIO82" s="348"/>
      <c r="FIP82" s="348"/>
      <c r="FIQ82" s="348"/>
      <c r="FIR82" s="348"/>
      <c r="FIS82" s="348"/>
      <c r="FIT82" s="348"/>
      <c r="FIU82" s="348"/>
      <c r="FIV82" s="348"/>
      <c r="FIW82" s="348"/>
      <c r="FIX82" s="348"/>
      <c r="FIY82" s="348"/>
      <c r="FIZ82" s="348"/>
      <c r="FJA82" s="348"/>
      <c r="FJB82" s="348"/>
      <c r="FJC82" s="348"/>
      <c r="FJD82" s="348"/>
      <c r="FJE82" s="348"/>
      <c r="FJF82" s="348"/>
      <c r="FJG82" s="348"/>
      <c r="FJH82" s="348"/>
      <c r="FJI82" s="348"/>
      <c r="FJJ82" s="348"/>
      <c r="FJK82" s="348"/>
      <c r="FJL82" s="348"/>
      <c r="FJM82" s="348"/>
      <c r="FJN82" s="348"/>
      <c r="FJO82" s="348"/>
      <c r="FJP82" s="348"/>
      <c r="FJQ82" s="348"/>
      <c r="FJR82" s="348"/>
      <c r="FJS82" s="348"/>
      <c r="FJT82" s="348"/>
      <c r="FJU82" s="348"/>
      <c r="FJV82" s="348"/>
      <c r="FJW82" s="348"/>
      <c r="FJX82" s="348"/>
      <c r="FJY82" s="348"/>
      <c r="FJZ82" s="348"/>
      <c r="FKA82" s="348"/>
      <c r="FKB82" s="348"/>
      <c r="FKC82" s="348"/>
      <c r="FKD82" s="348"/>
      <c r="FKE82" s="348"/>
      <c r="FKF82" s="348"/>
      <c r="FKG82" s="348"/>
      <c r="FKH82" s="348"/>
      <c r="FKI82" s="348"/>
      <c r="FKJ82" s="348"/>
      <c r="FKK82" s="348"/>
      <c r="FKL82" s="348"/>
      <c r="FKM82" s="348"/>
      <c r="FKN82" s="348"/>
      <c r="FKO82" s="348"/>
      <c r="FKP82" s="348"/>
      <c r="FKQ82" s="348"/>
      <c r="FKR82" s="348"/>
      <c r="FKS82" s="348"/>
      <c r="FKT82" s="348"/>
      <c r="FKU82" s="348"/>
      <c r="FKV82" s="348"/>
      <c r="FKW82" s="348"/>
      <c r="FKX82" s="348"/>
      <c r="FKY82" s="348"/>
      <c r="FKZ82" s="348"/>
      <c r="FLA82" s="348"/>
      <c r="FLB82" s="348"/>
      <c r="FLC82" s="348"/>
      <c r="FLD82" s="348"/>
      <c r="FLE82" s="348"/>
      <c r="FLF82" s="348"/>
      <c r="FLG82" s="348"/>
      <c r="FLH82" s="348"/>
      <c r="FLI82" s="348"/>
      <c r="FLJ82" s="348"/>
      <c r="FLK82" s="348"/>
      <c r="FLL82" s="348"/>
      <c r="FLM82" s="348"/>
      <c r="FLN82" s="348"/>
      <c r="FLO82" s="348"/>
      <c r="FLP82" s="348"/>
      <c r="FLQ82" s="348"/>
      <c r="FLR82" s="348"/>
      <c r="FLS82" s="348"/>
      <c r="FLT82" s="348"/>
      <c r="FLU82" s="348"/>
      <c r="FLV82" s="348"/>
      <c r="FLW82" s="348"/>
      <c r="FLX82" s="348"/>
      <c r="FLY82" s="348"/>
      <c r="FLZ82" s="348"/>
      <c r="FMA82" s="348"/>
      <c r="FMB82" s="348"/>
      <c r="FMC82" s="348"/>
      <c r="FMD82" s="348"/>
      <c r="FME82" s="348"/>
      <c r="FMF82" s="348"/>
      <c r="FMG82" s="348"/>
      <c r="FMH82" s="348"/>
      <c r="FMI82" s="348"/>
      <c r="FMJ82" s="348"/>
      <c r="FMK82" s="348"/>
      <c r="FML82" s="348"/>
      <c r="FMM82" s="348"/>
      <c r="FMN82" s="348"/>
      <c r="FMO82" s="348"/>
      <c r="FMP82" s="348"/>
      <c r="FMQ82" s="348"/>
      <c r="FMR82" s="348"/>
      <c r="FMS82" s="348"/>
      <c r="FMT82" s="348"/>
      <c r="FMU82" s="348"/>
      <c r="FMV82" s="348"/>
      <c r="FMW82" s="348"/>
      <c r="FMX82" s="348"/>
      <c r="FMY82" s="348"/>
      <c r="FMZ82" s="348"/>
      <c r="FNA82" s="348"/>
      <c r="FNB82" s="348"/>
      <c r="FNC82" s="348"/>
      <c r="FND82" s="348"/>
      <c r="FNE82" s="348"/>
      <c r="FNF82" s="348"/>
      <c r="FNG82" s="348"/>
      <c r="FNH82" s="348"/>
      <c r="FNI82" s="348"/>
      <c r="FNJ82" s="348"/>
      <c r="FNK82" s="348"/>
      <c r="FNL82" s="348"/>
      <c r="FNM82" s="348"/>
      <c r="FNN82" s="348"/>
      <c r="FNO82" s="348"/>
      <c r="FNP82" s="348"/>
      <c r="FNQ82" s="348"/>
      <c r="FNR82" s="348"/>
      <c r="FNS82" s="348"/>
      <c r="FNT82" s="348"/>
      <c r="FNU82" s="348"/>
      <c r="FNV82" s="348"/>
      <c r="FNW82" s="348"/>
      <c r="FNX82" s="348"/>
      <c r="FNY82" s="348"/>
      <c r="FNZ82" s="348"/>
      <c r="FOA82" s="348"/>
      <c r="FOB82" s="348"/>
      <c r="FOC82" s="348"/>
      <c r="FOD82" s="348"/>
      <c r="FOE82" s="348"/>
      <c r="FOF82" s="348"/>
      <c r="FOG82" s="348"/>
      <c r="FOH82" s="348"/>
      <c r="FOI82" s="348"/>
      <c r="FOJ82" s="348"/>
      <c r="FOK82" s="348"/>
      <c r="FOL82" s="348"/>
      <c r="FOM82" s="348"/>
      <c r="FON82" s="348"/>
      <c r="FOO82" s="348"/>
      <c r="FOP82" s="348"/>
      <c r="FOQ82" s="348"/>
      <c r="FOR82" s="348"/>
      <c r="FOS82" s="348"/>
      <c r="FOT82" s="348"/>
      <c r="FOU82" s="348"/>
      <c r="FOV82" s="348"/>
      <c r="FOW82" s="348"/>
      <c r="FOX82" s="348"/>
      <c r="FOY82" s="348"/>
      <c r="FOZ82" s="348"/>
      <c r="FPA82" s="348"/>
      <c r="FPB82" s="348"/>
      <c r="FPC82" s="348"/>
      <c r="FPD82" s="348"/>
      <c r="FPE82" s="348"/>
      <c r="FPF82" s="348"/>
      <c r="FPG82" s="348"/>
      <c r="FPH82" s="348"/>
      <c r="FPI82" s="348"/>
      <c r="FPJ82" s="348"/>
      <c r="FPK82" s="348"/>
      <c r="FPL82" s="348"/>
      <c r="FPM82" s="348"/>
      <c r="FPN82" s="348"/>
      <c r="FPO82" s="348"/>
      <c r="FPP82" s="348"/>
      <c r="FPQ82" s="348"/>
      <c r="FPR82" s="348"/>
      <c r="FPS82" s="348"/>
      <c r="FPT82" s="348"/>
      <c r="FPU82" s="348"/>
      <c r="FPV82" s="348"/>
      <c r="FPW82" s="348"/>
      <c r="FPX82" s="348"/>
      <c r="FPY82" s="348"/>
      <c r="FPZ82" s="348"/>
      <c r="FQA82" s="348"/>
      <c r="FQB82" s="348"/>
      <c r="FQC82" s="348"/>
      <c r="FQD82" s="348"/>
      <c r="FQE82" s="348"/>
      <c r="FQF82" s="348"/>
      <c r="FQG82" s="348"/>
      <c r="FQH82" s="348"/>
      <c r="FQI82" s="348"/>
      <c r="FQJ82" s="348"/>
      <c r="FQK82" s="348"/>
      <c r="FQL82" s="348"/>
      <c r="FQM82" s="348"/>
      <c r="FQN82" s="348"/>
      <c r="FQO82" s="348"/>
      <c r="FQP82" s="348"/>
      <c r="FQQ82" s="348"/>
      <c r="FQR82" s="348"/>
      <c r="FQS82" s="348"/>
      <c r="FQT82" s="348"/>
      <c r="FQU82" s="348"/>
      <c r="FQV82" s="348"/>
      <c r="FQW82" s="348"/>
      <c r="FQX82" s="348"/>
      <c r="FQY82" s="348"/>
      <c r="FQZ82" s="348"/>
      <c r="FRA82" s="348"/>
      <c r="FRB82" s="348"/>
      <c r="FRC82" s="348"/>
      <c r="FRD82" s="348"/>
      <c r="FRE82" s="348"/>
      <c r="FRF82" s="348"/>
      <c r="FRG82" s="348"/>
      <c r="FRH82" s="348"/>
      <c r="FRI82" s="348"/>
      <c r="FRJ82" s="348"/>
      <c r="FRK82" s="348"/>
      <c r="FRL82" s="348"/>
      <c r="FRM82" s="348"/>
      <c r="FRN82" s="348"/>
      <c r="FRO82" s="348"/>
      <c r="FRP82" s="348"/>
      <c r="FRQ82" s="348"/>
      <c r="FRR82" s="348"/>
      <c r="FRS82" s="348"/>
      <c r="FRT82" s="348"/>
      <c r="FRU82" s="348"/>
      <c r="FRV82" s="348"/>
      <c r="FRW82" s="348"/>
      <c r="FRX82" s="348"/>
      <c r="FRY82" s="348"/>
      <c r="FRZ82" s="348"/>
      <c r="FSA82" s="348"/>
      <c r="FSB82" s="348"/>
      <c r="FSC82" s="348"/>
      <c r="FSD82" s="348"/>
      <c r="FSE82" s="348"/>
      <c r="FSF82" s="348"/>
      <c r="FSG82" s="348"/>
      <c r="FSH82" s="348"/>
      <c r="FSI82" s="348"/>
      <c r="FSJ82" s="348"/>
      <c r="FSK82" s="348"/>
      <c r="FSL82" s="348"/>
      <c r="FSM82" s="348"/>
      <c r="FSN82" s="348"/>
      <c r="FSO82" s="348"/>
      <c r="FSP82" s="348"/>
      <c r="FSQ82" s="348"/>
      <c r="FSR82" s="348"/>
      <c r="FSS82" s="348"/>
      <c r="FST82" s="348"/>
      <c r="FSU82" s="348"/>
      <c r="FSV82" s="348"/>
      <c r="FSW82" s="348"/>
      <c r="FSX82" s="348"/>
      <c r="FSY82" s="348"/>
      <c r="FSZ82" s="348"/>
      <c r="FTA82" s="348"/>
      <c r="FTB82" s="348"/>
      <c r="FTC82" s="348"/>
      <c r="FTD82" s="348"/>
      <c r="FTE82" s="348"/>
      <c r="FTF82" s="348"/>
      <c r="FTG82" s="348"/>
      <c r="FTH82" s="348"/>
      <c r="FTI82" s="348"/>
      <c r="FTJ82" s="348"/>
      <c r="FTK82" s="348"/>
      <c r="FTL82" s="348"/>
      <c r="FTM82" s="348"/>
      <c r="FTN82" s="348"/>
      <c r="FTO82" s="348"/>
      <c r="FTP82" s="348"/>
      <c r="FTQ82" s="348"/>
      <c r="FTR82" s="348"/>
      <c r="FTS82" s="348"/>
      <c r="FTT82" s="348"/>
      <c r="FTU82" s="348"/>
      <c r="FTV82" s="348"/>
      <c r="FTW82" s="348"/>
      <c r="FTX82" s="348"/>
      <c r="FTY82" s="348"/>
      <c r="FTZ82" s="348"/>
      <c r="FUA82" s="348"/>
      <c r="FUB82" s="348"/>
      <c r="FUC82" s="348"/>
      <c r="FUD82" s="348"/>
      <c r="FUE82" s="348"/>
      <c r="FUF82" s="348"/>
      <c r="FUG82" s="348"/>
      <c r="FUH82" s="348"/>
      <c r="FUI82" s="348"/>
      <c r="FUJ82" s="348"/>
      <c r="FUK82" s="348"/>
      <c r="FUL82" s="348"/>
      <c r="FUM82" s="348"/>
      <c r="FUN82" s="348"/>
      <c r="FUO82" s="348"/>
      <c r="FUP82" s="348"/>
      <c r="FUQ82" s="348"/>
      <c r="FUR82" s="348"/>
      <c r="FUS82" s="348"/>
      <c r="FUT82" s="348"/>
      <c r="FUU82" s="348"/>
      <c r="FUV82" s="348"/>
      <c r="FUW82" s="348"/>
      <c r="FUX82" s="348"/>
      <c r="FUY82" s="348"/>
      <c r="FUZ82" s="348"/>
      <c r="FVA82" s="348"/>
      <c r="FVB82" s="348"/>
      <c r="FVC82" s="348"/>
      <c r="FVD82" s="348"/>
      <c r="FVE82" s="348"/>
      <c r="FVF82" s="348"/>
      <c r="FVG82" s="348"/>
      <c r="FVH82" s="348"/>
      <c r="FVI82" s="348"/>
      <c r="FVJ82" s="348"/>
      <c r="FVK82" s="348"/>
      <c r="FVL82" s="348"/>
      <c r="FVM82" s="348"/>
      <c r="FVN82" s="348"/>
      <c r="FVO82" s="348"/>
      <c r="FVP82" s="348"/>
      <c r="FVQ82" s="348"/>
      <c r="FVR82" s="348"/>
      <c r="FVS82" s="348"/>
      <c r="FVT82" s="348"/>
      <c r="FVU82" s="348"/>
      <c r="FVV82" s="348"/>
      <c r="FVW82" s="348"/>
      <c r="FVX82" s="348"/>
      <c r="FVY82" s="348"/>
      <c r="FVZ82" s="348"/>
      <c r="FWA82" s="348"/>
      <c r="FWB82" s="348"/>
      <c r="FWC82" s="348"/>
      <c r="FWD82" s="348"/>
      <c r="FWE82" s="348"/>
      <c r="FWF82" s="348"/>
      <c r="FWG82" s="348"/>
      <c r="FWH82" s="348"/>
      <c r="FWI82" s="348"/>
      <c r="FWJ82" s="348"/>
      <c r="FWK82" s="348"/>
      <c r="FWL82" s="348"/>
      <c r="FWM82" s="348"/>
      <c r="FWN82" s="348"/>
      <c r="FWO82" s="348"/>
      <c r="FWP82" s="348"/>
      <c r="FWQ82" s="348"/>
      <c r="FWR82" s="348"/>
      <c r="FWS82" s="348"/>
      <c r="FWT82" s="348"/>
      <c r="FWU82" s="348"/>
      <c r="FWV82" s="348"/>
      <c r="FWW82" s="348"/>
      <c r="FWX82" s="348"/>
      <c r="FWY82" s="348"/>
      <c r="FWZ82" s="348"/>
      <c r="FXA82" s="348"/>
      <c r="FXB82" s="348"/>
      <c r="FXC82" s="348"/>
      <c r="FXD82" s="348"/>
      <c r="FXE82" s="348"/>
      <c r="FXF82" s="348"/>
      <c r="FXG82" s="348"/>
      <c r="FXH82" s="348"/>
      <c r="FXI82" s="348"/>
      <c r="FXJ82" s="348"/>
      <c r="FXK82" s="348"/>
      <c r="FXL82" s="348"/>
      <c r="FXM82" s="348"/>
      <c r="FXN82" s="348"/>
      <c r="FXO82" s="348"/>
      <c r="FXP82" s="348"/>
      <c r="FXQ82" s="348"/>
      <c r="FXR82" s="348"/>
      <c r="FXS82" s="348"/>
      <c r="FXT82" s="348"/>
      <c r="FXU82" s="348"/>
      <c r="FXV82" s="348"/>
      <c r="FXW82" s="348"/>
      <c r="FXX82" s="348"/>
      <c r="FXY82" s="348"/>
      <c r="FXZ82" s="348"/>
      <c r="FYA82" s="348"/>
      <c r="FYB82" s="348"/>
      <c r="FYC82" s="348"/>
      <c r="FYD82" s="348"/>
      <c r="FYE82" s="348"/>
      <c r="FYF82" s="348"/>
      <c r="FYG82" s="348"/>
      <c r="FYH82" s="348"/>
      <c r="FYI82" s="348"/>
      <c r="FYJ82" s="348"/>
      <c r="FYK82" s="348"/>
      <c r="FYL82" s="348"/>
      <c r="FYM82" s="348"/>
      <c r="FYN82" s="348"/>
      <c r="FYO82" s="348"/>
      <c r="FYP82" s="348"/>
      <c r="FYQ82" s="348"/>
      <c r="FYR82" s="348"/>
      <c r="FYS82" s="348"/>
      <c r="FYT82" s="348"/>
      <c r="FYU82" s="348"/>
      <c r="FYV82" s="348"/>
      <c r="FYW82" s="348"/>
      <c r="FYX82" s="348"/>
      <c r="FYY82" s="348"/>
      <c r="FYZ82" s="348"/>
      <c r="FZA82" s="348"/>
      <c r="FZB82" s="348"/>
      <c r="FZC82" s="348"/>
      <c r="FZD82" s="348"/>
      <c r="FZE82" s="348"/>
      <c r="FZF82" s="348"/>
      <c r="FZG82" s="348"/>
      <c r="FZH82" s="348"/>
      <c r="FZI82" s="348"/>
      <c r="FZJ82" s="348"/>
      <c r="FZK82" s="348"/>
      <c r="FZL82" s="348"/>
      <c r="FZM82" s="348"/>
      <c r="FZN82" s="348"/>
      <c r="FZO82" s="348"/>
      <c r="FZP82" s="348"/>
      <c r="FZQ82" s="348"/>
      <c r="FZR82" s="348"/>
      <c r="FZS82" s="348"/>
      <c r="FZT82" s="348"/>
      <c r="FZU82" s="348"/>
      <c r="FZV82" s="348"/>
      <c r="FZW82" s="348"/>
      <c r="FZX82" s="348"/>
      <c r="FZY82" s="348"/>
      <c r="FZZ82" s="348"/>
      <c r="GAA82" s="348"/>
      <c r="GAB82" s="348"/>
      <c r="GAC82" s="348"/>
      <c r="GAD82" s="348"/>
      <c r="GAE82" s="348"/>
      <c r="GAF82" s="348"/>
      <c r="GAG82" s="348"/>
      <c r="GAH82" s="348"/>
      <c r="GAI82" s="348"/>
      <c r="GAJ82" s="348"/>
      <c r="GAK82" s="348"/>
      <c r="GAL82" s="348"/>
      <c r="GAM82" s="348"/>
      <c r="GAN82" s="348"/>
      <c r="GAO82" s="348"/>
      <c r="GAP82" s="348"/>
      <c r="GAQ82" s="348"/>
      <c r="GAR82" s="348"/>
      <c r="GAS82" s="348"/>
      <c r="GAT82" s="348"/>
      <c r="GAU82" s="348"/>
      <c r="GAV82" s="348"/>
      <c r="GAW82" s="348"/>
      <c r="GAX82" s="348"/>
      <c r="GAY82" s="348"/>
      <c r="GAZ82" s="348"/>
      <c r="GBA82" s="348"/>
      <c r="GBB82" s="348"/>
      <c r="GBC82" s="348"/>
      <c r="GBD82" s="348"/>
      <c r="GBE82" s="348"/>
      <c r="GBF82" s="348"/>
      <c r="GBG82" s="348"/>
      <c r="GBH82" s="348"/>
      <c r="GBI82" s="348"/>
      <c r="GBJ82" s="348"/>
      <c r="GBK82" s="348"/>
      <c r="GBL82" s="348"/>
      <c r="GBM82" s="348"/>
      <c r="GBN82" s="348"/>
      <c r="GBO82" s="348"/>
      <c r="GBP82" s="348"/>
      <c r="GBQ82" s="348"/>
      <c r="GBR82" s="348"/>
      <c r="GBS82" s="348"/>
      <c r="GBT82" s="348"/>
      <c r="GBU82" s="348"/>
      <c r="GBV82" s="348"/>
      <c r="GBW82" s="348"/>
      <c r="GBX82" s="348"/>
      <c r="GBY82" s="348"/>
      <c r="GBZ82" s="348"/>
      <c r="GCA82" s="348"/>
      <c r="GCB82" s="348"/>
      <c r="GCC82" s="348"/>
      <c r="GCD82" s="348"/>
      <c r="GCE82" s="348"/>
      <c r="GCF82" s="348"/>
      <c r="GCG82" s="348"/>
      <c r="GCH82" s="348"/>
      <c r="GCI82" s="348"/>
      <c r="GCJ82" s="348"/>
      <c r="GCK82" s="348"/>
      <c r="GCL82" s="348"/>
      <c r="GCM82" s="348"/>
      <c r="GCN82" s="348"/>
      <c r="GCO82" s="348"/>
      <c r="GCP82" s="348"/>
      <c r="GCQ82" s="348"/>
      <c r="GCR82" s="348"/>
      <c r="GCS82" s="348"/>
      <c r="GCT82" s="348"/>
      <c r="GCU82" s="348"/>
      <c r="GCV82" s="348"/>
      <c r="GCW82" s="348"/>
      <c r="GCX82" s="348"/>
      <c r="GCY82" s="348"/>
      <c r="GCZ82" s="348"/>
      <c r="GDA82" s="348"/>
      <c r="GDB82" s="348"/>
      <c r="GDC82" s="348"/>
      <c r="GDD82" s="348"/>
      <c r="GDE82" s="348"/>
      <c r="GDF82" s="348"/>
      <c r="GDG82" s="348"/>
      <c r="GDH82" s="348"/>
      <c r="GDI82" s="348"/>
      <c r="GDJ82" s="348"/>
      <c r="GDK82" s="348"/>
      <c r="GDL82" s="348"/>
      <c r="GDM82" s="348"/>
      <c r="GDN82" s="348"/>
      <c r="GDO82" s="348"/>
      <c r="GDP82" s="348"/>
      <c r="GDQ82" s="348"/>
      <c r="GDR82" s="348"/>
      <c r="GDS82" s="348"/>
      <c r="GDT82" s="348"/>
      <c r="GDU82" s="348"/>
      <c r="GDV82" s="348"/>
      <c r="GDW82" s="348"/>
      <c r="GDX82" s="348"/>
      <c r="GDY82" s="348"/>
      <c r="GDZ82" s="348"/>
      <c r="GEA82" s="348"/>
      <c r="GEB82" s="348"/>
      <c r="GEC82" s="348"/>
      <c r="GED82" s="348"/>
      <c r="GEE82" s="348"/>
      <c r="GEF82" s="348"/>
      <c r="GEG82" s="348"/>
      <c r="GEH82" s="348"/>
      <c r="GEI82" s="348"/>
      <c r="GEJ82" s="348"/>
      <c r="GEK82" s="348"/>
      <c r="GEL82" s="348"/>
      <c r="GEM82" s="348"/>
      <c r="GEN82" s="348"/>
      <c r="GEO82" s="348"/>
      <c r="GEP82" s="348"/>
      <c r="GEQ82" s="348"/>
      <c r="GER82" s="348"/>
      <c r="GES82" s="348"/>
      <c r="GET82" s="348"/>
      <c r="GEU82" s="348"/>
      <c r="GEV82" s="348"/>
      <c r="GEW82" s="348"/>
      <c r="GEX82" s="348"/>
      <c r="GEY82" s="348"/>
      <c r="GEZ82" s="348"/>
      <c r="GFA82" s="348"/>
      <c r="GFB82" s="348"/>
      <c r="GFC82" s="348"/>
      <c r="GFD82" s="348"/>
      <c r="GFE82" s="348"/>
      <c r="GFF82" s="348"/>
      <c r="GFG82" s="348"/>
      <c r="GFH82" s="348"/>
      <c r="GFI82" s="348"/>
      <c r="GFJ82" s="348"/>
      <c r="GFK82" s="348"/>
      <c r="GFL82" s="348"/>
      <c r="GFM82" s="348"/>
      <c r="GFN82" s="348"/>
      <c r="GFO82" s="348"/>
      <c r="GFP82" s="348"/>
      <c r="GFQ82" s="348"/>
      <c r="GFR82" s="348"/>
      <c r="GFS82" s="348"/>
      <c r="GFT82" s="348"/>
      <c r="GFU82" s="348"/>
      <c r="GFV82" s="348"/>
      <c r="GFW82" s="348"/>
      <c r="GFX82" s="348"/>
      <c r="GFY82" s="348"/>
      <c r="GFZ82" s="348"/>
      <c r="GGA82" s="348"/>
      <c r="GGB82" s="348"/>
      <c r="GGC82" s="348"/>
      <c r="GGD82" s="348"/>
      <c r="GGE82" s="348"/>
      <c r="GGF82" s="348"/>
      <c r="GGG82" s="348"/>
      <c r="GGH82" s="348"/>
      <c r="GGI82" s="348"/>
      <c r="GGJ82" s="348"/>
      <c r="GGK82" s="348"/>
      <c r="GGL82" s="348"/>
      <c r="GGM82" s="348"/>
      <c r="GGN82" s="348"/>
      <c r="GGO82" s="348"/>
      <c r="GGP82" s="348"/>
      <c r="GGQ82" s="348"/>
      <c r="GGR82" s="348"/>
      <c r="GGS82" s="348"/>
      <c r="GGT82" s="348"/>
      <c r="GGU82" s="348"/>
      <c r="GGV82" s="348"/>
      <c r="GGW82" s="348"/>
      <c r="GGX82" s="348"/>
      <c r="GGY82" s="348"/>
      <c r="GGZ82" s="348"/>
      <c r="GHA82" s="348"/>
      <c r="GHB82" s="348"/>
      <c r="GHC82" s="348"/>
      <c r="GHD82" s="348"/>
      <c r="GHE82" s="348"/>
      <c r="GHF82" s="348"/>
      <c r="GHG82" s="348"/>
      <c r="GHH82" s="348"/>
      <c r="GHI82" s="348"/>
      <c r="GHJ82" s="348"/>
      <c r="GHK82" s="348"/>
      <c r="GHL82" s="348"/>
      <c r="GHM82" s="348"/>
      <c r="GHN82" s="348"/>
      <c r="GHO82" s="348"/>
      <c r="GHP82" s="348"/>
      <c r="GHQ82" s="348"/>
      <c r="GHR82" s="348"/>
      <c r="GHS82" s="348"/>
      <c r="GHT82" s="348"/>
      <c r="GHU82" s="348"/>
      <c r="GHV82" s="348"/>
      <c r="GHW82" s="348"/>
      <c r="GHX82" s="348"/>
      <c r="GHY82" s="348"/>
      <c r="GHZ82" s="348"/>
      <c r="GIA82" s="348"/>
      <c r="GIB82" s="348"/>
      <c r="GIC82" s="348"/>
      <c r="GID82" s="348"/>
      <c r="GIE82" s="348"/>
      <c r="GIF82" s="348"/>
      <c r="GIG82" s="348"/>
      <c r="GIH82" s="348"/>
      <c r="GII82" s="348"/>
      <c r="GIJ82" s="348"/>
      <c r="GIK82" s="348"/>
      <c r="GIL82" s="348"/>
      <c r="GIM82" s="348"/>
      <c r="GIN82" s="348"/>
      <c r="GIO82" s="348"/>
      <c r="GIP82" s="348"/>
      <c r="GIQ82" s="348"/>
      <c r="GIR82" s="348"/>
      <c r="GIS82" s="348"/>
      <c r="GIT82" s="348"/>
      <c r="GIU82" s="348"/>
      <c r="GIV82" s="348"/>
      <c r="GIW82" s="348"/>
      <c r="GIX82" s="348"/>
      <c r="GIY82" s="348"/>
      <c r="GIZ82" s="348"/>
      <c r="GJA82" s="348"/>
      <c r="GJB82" s="348"/>
      <c r="GJC82" s="348"/>
      <c r="GJD82" s="348"/>
      <c r="GJE82" s="348"/>
      <c r="GJF82" s="348"/>
      <c r="GJG82" s="348"/>
      <c r="GJH82" s="348"/>
      <c r="GJI82" s="348"/>
      <c r="GJJ82" s="348"/>
      <c r="GJK82" s="348"/>
      <c r="GJL82" s="348"/>
      <c r="GJM82" s="348"/>
      <c r="GJN82" s="348"/>
      <c r="GJO82" s="348"/>
      <c r="GJP82" s="348"/>
      <c r="GJQ82" s="348"/>
      <c r="GJR82" s="348"/>
      <c r="GJS82" s="348"/>
      <c r="GJT82" s="348"/>
      <c r="GJU82" s="348"/>
      <c r="GJV82" s="348"/>
      <c r="GJW82" s="348"/>
      <c r="GJX82" s="348"/>
      <c r="GJY82" s="348"/>
      <c r="GJZ82" s="348"/>
      <c r="GKA82" s="348"/>
      <c r="GKB82" s="348"/>
      <c r="GKC82" s="348"/>
      <c r="GKD82" s="348"/>
      <c r="GKE82" s="348"/>
      <c r="GKF82" s="348"/>
      <c r="GKG82" s="348"/>
      <c r="GKH82" s="348"/>
      <c r="GKI82" s="348"/>
      <c r="GKJ82" s="348"/>
      <c r="GKK82" s="348"/>
      <c r="GKL82" s="348"/>
      <c r="GKM82" s="348"/>
      <c r="GKN82" s="348"/>
      <c r="GKO82" s="348"/>
      <c r="GKP82" s="348"/>
      <c r="GKQ82" s="348"/>
      <c r="GKR82" s="348"/>
      <c r="GKS82" s="348"/>
      <c r="GKT82" s="348"/>
      <c r="GKU82" s="348"/>
      <c r="GKV82" s="348"/>
      <c r="GKW82" s="348"/>
      <c r="GKX82" s="348"/>
      <c r="GKY82" s="348"/>
      <c r="GKZ82" s="348"/>
      <c r="GLA82" s="348"/>
      <c r="GLB82" s="348"/>
      <c r="GLC82" s="348"/>
      <c r="GLD82" s="348"/>
      <c r="GLE82" s="348"/>
      <c r="GLF82" s="348"/>
      <c r="GLG82" s="348"/>
      <c r="GLH82" s="348"/>
      <c r="GLI82" s="348"/>
      <c r="GLJ82" s="348"/>
      <c r="GLK82" s="348"/>
      <c r="GLL82" s="348"/>
      <c r="GLM82" s="348"/>
      <c r="GLN82" s="348"/>
      <c r="GLO82" s="348"/>
      <c r="GLP82" s="348"/>
      <c r="GLQ82" s="348"/>
      <c r="GLR82" s="348"/>
      <c r="GLS82" s="348"/>
      <c r="GLT82" s="348"/>
      <c r="GLU82" s="348"/>
      <c r="GLV82" s="348"/>
      <c r="GLW82" s="348"/>
      <c r="GLX82" s="348"/>
      <c r="GLY82" s="348"/>
      <c r="GLZ82" s="348"/>
      <c r="GMA82" s="348"/>
      <c r="GMB82" s="348"/>
      <c r="GMC82" s="348"/>
      <c r="GMD82" s="348"/>
      <c r="GME82" s="348"/>
      <c r="GMF82" s="348"/>
      <c r="GMG82" s="348"/>
      <c r="GMH82" s="348"/>
      <c r="GMI82" s="348"/>
      <c r="GMJ82" s="348"/>
      <c r="GMK82" s="348"/>
      <c r="GML82" s="348"/>
      <c r="GMM82" s="348"/>
      <c r="GMN82" s="348"/>
      <c r="GMO82" s="348"/>
      <c r="GMP82" s="348"/>
      <c r="GMQ82" s="348"/>
      <c r="GMR82" s="348"/>
      <c r="GMS82" s="348"/>
      <c r="GMT82" s="348"/>
      <c r="GMU82" s="348"/>
      <c r="GMV82" s="348"/>
      <c r="GMW82" s="348"/>
      <c r="GMX82" s="348"/>
      <c r="GMY82" s="348"/>
      <c r="GMZ82" s="348"/>
      <c r="GNA82" s="348"/>
      <c r="GNB82" s="348"/>
      <c r="GNC82" s="348"/>
      <c r="GND82" s="348"/>
      <c r="GNE82" s="348"/>
      <c r="GNF82" s="348"/>
      <c r="GNG82" s="348"/>
      <c r="GNH82" s="348"/>
      <c r="GNI82" s="348"/>
      <c r="GNJ82" s="348"/>
      <c r="GNK82" s="348"/>
      <c r="GNL82" s="348"/>
      <c r="GNM82" s="348"/>
      <c r="GNN82" s="348"/>
      <c r="GNO82" s="348"/>
      <c r="GNP82" s="348"/>
      <c r="GNQ82" s="348"/>
      <c r="GNR82" s="348"/>
      <c r="GNS82" s="348"/>
      <c r="GNT82" s="348"/>
      <c r="GNU82" s="348"/>
      <c r="GNV82" s="348"/>
      <c r="GNW82" s="348"/>
      <c r="GNX82" s="348"/>
      <c r="GNY82" s="348"/>
      <c r="GNZ82" s="348"/>
      <c r="GOA82" s="348"/>
      <c r="GOB82" s="348"/>
      <c r="GOC82" s="348"/>
      <c r="GOD82" s="348"/>
      <c r="GOE82" s="348"/>
      <c r="GOF82" s="348"/>
      <c r="GOG82" s="348"/>
      <c r="GOH82" s="348"/>
      <c r="GOI82" s="348"/>
      <c r="GOJ82" s="348"/>
      <c r="GOK82" s="348"/>
      <c r="GOL82" s="348"/>
      <c r="GOM82" s="348"/>
      <c r="GON82" s="348"/>
      <c r="GOO82" s="348"/>
      <c r="GOP82" s="348"/>
      <c r="GOQ82" s="348"/>
      <c r="GOR82" s="348"/>
      <c r="GOS82" s="348"/>
      <c r="GOT82" s="348"/>
      <c r="GOU82" s="348"/>
      <c r="GOV82" s="348"/>
      <c r="GOW82" s="348"/>
      <c r="GOX82" s="348"/>
      <c r="GOY82" s="348"/>
      <c r="GOZ82" s="348"/>
      <c r="GPA82" s="348"/>
      <c r="GPB82" s="348"/>
      <c r="GPC82" s="348"/>
      <c r="GPD82" s="348"/>
      <c r="GPE82" s="348"/>
      <c r="GPF82" s="348"/>
      <c r="GPG82" s="348"/>
      <c r="GPH82" s="348"/>
      <c r="GPI82" s="348"/>
      <c r="GPJ82" s="348"/>
      <c r="GPK82" s="348"/>
      <c r="GPL82" s="348"/>
      <c r="GPM82" s="348"/>
      <c r="GPN82" s="348"/>
      <c r="GPO82" s="348"/>
      <c r="GPP82" s="348"/>
      <c r="GPQ82" s="348"/>
      <c r="GPR82" s="348"/>
      <c r="GPS82" s="348"/>
      <c r="GPT82" s="348"/>
      <c r="GPU82" s="348"/>
      <c r="GPV82" s="348"/>
      <c r="GPW82" s="348"/>
      <c r="GPX82" s="348"/>
      <c r="GPY82" s="348"/>
      <c r="GPZ82" s="348"/>
      <c r="GQA82" s="348"/>
      <c r="GQB82" s="348"/>
      <c r="GQC82" s="348"/>
      <c r="GQD82" s="348"/>
      <c r="GQE82" s="348"/>
      <c r="GQF82" s="348"/>
      <c r="GQG82" s="348"/>
      <c r="GQH82" s="348"/>
      <c r="GQI82" s="348"/>
      <c r="GQJ82" s="348"/>
      <c r="GQK82" s="348"/>
      <c r="GQL82" s="348"/>
      <c r="GQM82" s="348"/>
      <c r="GQN82" s="348"/>
      <c r="GQO82" s="348"/>
      <c r="GQP82" s="348"/>
      <c r="GQQ82" s="348"/>
      <c r="GQR82" s="348"/>
      <c r="GQS82" s="348"/>
      <c r="GQT82" s="348"/>
      <c r="GQU82" s="348"/>
      <c r="GQV82" s="348"/>
      <c r="GQW82" s="348"/>
      <c r="GQX82" s="348"/>
      <c r="GQY82" s="348"/>
      <c r="GQZ82" s="348"/>
      <c r="GRA82" s="348"/>
      <c r="GRB82" s="348"/>
      <c r="GRC82" s="348"/>
      <c r="GRD82" s="348"/>
      <c r="GRE82" s="348"/>
      <c r="GRF82" s="348"/>
      <c r="GRG82" s="348"/>
      <c r="GRH82" s="348"/>
      <c r="GRI82" s="348"/>
      <c r="GRJ82" s="348"/>
      <c r="GRK82" s="348"/>
      <c r="GRL82" s="348"/>
      <c r="GRM82" s="348"/>
      <c r="GRN82" s="348"/>
      <c r="GRO82" s="348"/>
      <c r="GRP82" s="348"/>
      <c r="GRQ82" s="348"/>
      <c r="GRR82" s="348"/>
      <c r="GRS82" s="348"/>
      <c r="GRT82" s="348"/>
      <c r="GRU82" s="348"/>
      <c r="GRV82" s="348"/>
      <c r="GRW82" s="348"/>
      <c r="GRX82" s="348"/>
      <c r="GRY82" s="348"/>
      <c r="GRZ82" s="348"/>
      <c r="GSA82" s="348"/>
      <c r="GSB82" s="348"/>
      <c r="GSC82" s="348"/>
      <c r="GSD82" s="348"/>
      <c r="GSE82" s="348"/>
      <c r="GSF82" s="348"/>
      <c r="GSG82" s="348"/>
      <c r="GSH82" s="348"/>
      <c r="GSI82" s="348"/>
      <c r="GSJ82" s="348"/>
      <c r="GSK82" s="348"/>
      <c r="GSL82" s="348"/>
      <c r="GSM82" s="348"/>
      <c r="GSN82" s="348"/>
      <c r="GSO82" s="348"/>
      <c r="GSP82" s="348"/>
      <c r="GSQ82" s="348"/>
      <c r="GSR82" s="348"/>
      <c r="GSS82" s="348"/>
      <c r="GST82" s="348"/>
      <c r="GSU82" s="348"/>
      <c r="GSV82" s="348"/>
      <c r="GSW82" s="348"/>
      <c r="GSX82" s="348"/>
      <c r="GSY82" s="348"/>
      <c r="GSZ82" s="348"/>
      <c r="GTA82" s="348"/>
      <c r="GTB82" s="348"/>
      <c r="GTC82" s="348"/>
      <c r="GTD82" s="348"/>
      <c r="GTE82" s="348"/>
      <c r="GTF82" s="348"/>
      <c r="GTG82" s="348"/>
      <c r="GTH82" s="348"/>
      <c r="GTI82" s="348"/>
      <c r="GTJ82" s="348"/>
      <c r="GTK82" s="348"/>
      <c r="GTL82" s="348"/>
      <c r="GTM82" s="348"/>
      <c r="GTN82" s="348"/>
      <c r="GTO82" s="348"/>
      <c r="GTP82" s="348"/>
      <c r="GTQ82" s="348"/>
      <c r="GTR82" s="348"/>
      <c r="GTS82" s="348"/>
      <c r="GTT82" s="348"/>
      <c r="GTU82" s="348"/>
      <c r="GTV82" s="348"/>
      <c r="GTW82" s="348"/>
      <c r="GTX82" s="348"/>
      <c r="GTY82" s="348"/>
      <c r="GTZ82" s="348"/>
      <c r="GUA82" s="348"/>
      <c r="GUB82" s="348"/>
      <c r="GUC82" s="348"/>
      <c r="GUD82" s="348"/>
      <c r="GUE82" s="348"/>
      <c r="GUF82" s="348"/>
      <c r="GUG82" s="348"/>
      <c r="GUH82" s="348"/>
      <c r="GUI82" s="348"/>
      <c r="GUJ82" s="348"/>
      <c r="GUK82" s="348"/>
      <c r="GUL82" s="348"/>
      <c r="GUM82" s="348"/>
      <c r="GUN82" s="348"/>
      <c r="GUO82" s="348"/>
      <c r="GUP82" s="348"/>
      <c r="GUQ82" s="348"/>
      <c r="GUR82" s="348"/>
      <c r="GUS82" s="348"/>
      <c r="GUT82" s="348"/>
      <c r="GUU82" s="348"/>
      <c r="GUV82" s="348"/>
      <c r="GUW82" s="348"/>
      <c r="GUX82" s="348"/>
      <c r="GUY82" s="348"/>
      <c r="GUZ82" s="348"/>
      <c r="GVA82" s="348"/>
      <c r="GVB82" s="348"/>
      <c r="GVC82" s="348"/>
      <c r="GVD82" s="348"/>
      <c r="GVE82" s="348"/>
      <c r="GVF82" s="348"/>
      <c r="GVG82" s="348"/>
      <c r="GVH82" s="348"/>
      <c r="GVI82" s="348"/>
      <c r="GVJ82" s="348"/>
      <c r="GVK82" s="348"/>
      <c r="GVL82" s="348"/>
      <c r="GVM82" s="348"/>
      <c r="GVN82" s="348"/>
      <c r="GVO82" s="348"/>
      <c r="GVP82" s="348"/>
      <c r="GVQ82" s="348"/>
      <c r="GVR82" s="348"/>
      <c r="GVS82" s="348"/>
      <c r="GVT82" s="348"/>
      <c r="GVU82" s="348"/>
      <c r="GVV82" s="348"/>
      <c r="GVW82" s="348"/>
      <c r="GVX82" s="348"/>
      <c r="GVY82" s="348"/>
      <c r="GVZ82" s="348"/>
      <c r="GWA82" s="348"/>
      <c r="GWB82" s="348"/>
      <c r="GWC82" s="348"/>
      <c r="GWD82" s="348"/>
      <c r="GWE82" s="348"/>
      <c r="GWF82" s="348"/>
      <c r="GWG82" s="348"/>
      <c r="GWH82" s="348"/>
      <c r="GWI82" s="348"/>
      <c r="GWJ82" s="348"/>
      <c r="GWK82" s="348"/>
      <c r="GWL82" s="348"/>
      <c r="GWM82" s="348"/>
      <c r="GWN82" s="348"/>
      <c r="GWO82" s="348"/>
      <c r="GWP82" s="348"/>
      <c r="GWQ82" s="348"/>
      <c r="GWR82" s="348"/>
      <c r="GWS82" s="348"/>
      <c r="GWT82" s="348"/>
      <c r="GWU82" s="348"/>
      <c r="GWV82" s="348"/>
      <c r="GWW82" s="348"/>
      <c r="GWX82" s="348"/>
      <c r="GWY82" s="348"/>
      <c r="GWZ82" s="348"/>
      <c r="GXA82" s="348"/>
      <c r="GXB82" s="348"/>
      <c r="GXC82" s="348"/>
      <c r="GXD82" s="348"/>
      <c r="GXE82" s="348"/>
      <c r="GXF82" s="348"/>
      <c r="GXG82" s="348"/>
      <c r="GXH82" s="348"/>
      <c r="GXI82" s="348"/>
      <c r="GXJ82" s="348"/>
      <c r="GXK82" s="348"/>
      <c r="GXL82" s="348"/>
      <c r="GXM82" s="348"/>
      <c r="GXN82" s="348"/>
      <c r="GXO82" s="348"/>
      <c r="GXP82" s="348"/>
      <c r="GXQ82" s="348"/>
      <c r="GXR82" s="348"/>
      <c r="GXS82" s="348"/>
      <c r="GXT82" s="348"/>
      <c r="GXU82" s="348"/>
      <c r="GXV82" s="348"/>
      <c r="GXW82" s="348"/>
      <c r="GXX82" s="348"/>
      <c r="GXY82" s="348"/>
      <c r="GXZ82" s="348"/>
      <c r="GYA82" s="348"/>
      <c r="GYB82" s="348"/>
      <c r="GYC82" s="348"/>
      <c r="GYD82" s="348"/>
      <c r="GYE82" s="348"/>
      <c r="GYF82" s="348"/>
      <c r="GYG82" s="348"/>
      <c r="GYH82" s="348"/>
      <c r="GYI82" s="348"/>
      <c r="GYJ82" s="348"/>
      <c r="GYK82" s="348"/>
      <c r="GYL82" s="348"/>
      <c r="GYM82" s="348"/>
      <c r="GYN82" s="348"/>
      <c r="GYO82" s="348"/>
      <c r="GYP82" s="348"/>
      <c r="GYQ82" s="348"/>
      <c r="GYR82" s="348"/>
      <c r="GYS82" s="348"/>
      <c r="GYT82" s="348"/>
      <c r="GYU82" s="348"/>
      <c r="GYV82" s="348"/>
      <c r="GYW82" s="348"/>
      <c r="GYX82" s="348"/>
      <c r="GYY82" s="348"/>
      <c r="GYZ82" s="348"/>
      <c r="GZA82" s="348"/>
      <c r="GZB82" s="348"/>
      <c r="GZC82" s="348"/>
      <c r="GZD82" s="348"/>
      <c r="GZE82" s="348"/>
      <c r="GZF82" s="348"/>
      <c r="GZG82" s="348"/>
      <c r="GZH82" s="348"/>
      <c r="GZI82" s="348"/>
      <c r="GZJ82" s="348"/>
      <c r="GZK82" s="348"/>
      <c r="GZL82" s="348"/>
      <c r="GZM82" s="348"/>
      <c r="GZN82" s="348"/>
      <c r="GZO82" s="348"/>
      <c r="GZP82" s="348"/>
      <c r="GZQ82" s="348"/>
      <c r="GZR82" s="348"/>
      <c r="GZS82" s="348"/>
      <c r="GZT82" s="348"/>
      <c r="GZU82" s="348"/>
      <c r="GZV82" s="348"/>
      <c r="GZW82" s="348"/>
      <c r="GZX82" s="348"/>
      <c r="GZY82" s="348"/>
      <c r="GZZ82" s="348"/>
      <c r="HAA82" s="348"/>
      <c r="HAB82" s="348"/>
      <c r="HAC82" s="348"/>
      <c r="HAD82" s="348"/>
      <c r="HAE82" s="348"/>
      <c r="HAF82" s="348"/>
      <c r="HAG82" s="348"/>
      <c r="HAH82" s="348"/>
      <c r="HAI82" s="348"/>
      <c r="HAJ82" s="348"/>
      <c r="HAK82" s="348"/>
      <c r="HAL82" s="348"/>
      <c r="HAM82" s="348"/>
      <c r="HAN82" s="348"/>
      <c r="HAO82" s="348"/>
      <c r="HAP82" s="348"/>
      <c r="HAQ82" s="348"/>
      <c r="HAR82" s="348"/>
      <c r="HAS82" s="348"/>
      <c r="HAT82" s="348"/>
      <c r="HAU82" s="348"/>
      <c r="HAV82" s="348"/>
      <c r="HAW82" s="348"/>
      <c r="HAX82" s="348"/>
      <c r="HAY82" s="348"/>
      <c r="HAZ82" s="348"/>
      <c r="HBA82" s="348"/>
      <c r="HBB82" s="348"/>
      <c r="HBC82" s="348"/>
      <c r="HBD82" s="348"/>
      <c r="HBE82" s="348"/>
      <c r="HBF82" s="348"/>
      <c r="HBG82" s="348"/>
      <c r="HBH82" s="348"/>
      <c r="HBI82" s="348"/>
      <c r="HBJ82" s="348"/>
      <c r="HBK82" s="348"/>
      <c r="HBL82" s="348"/>
      <c r="HBM82" s="348"/>
      <c r="HBN82" s="348"/>
      <c r="HBO82" s="348"/>
      <c r="HBP82" s="348"/>
      <c r="HBQ82" s="348"/>
      <c r="HBR82" s="348"/>
      <c r="HBS82" s="348"/>
      <c r="HBT82" s="348"/>
      <c r="HBU82" s="348"/>
      <c r="HBV82" s="348"/>
      <c r="HBW82" s="348"/>
      <c r="HBX82" s="348"/>
      <c r="HBY82" s="348"/>
      <c r="HBZ82" s="348"/>
      <c r="HCA82" s="348"/>
      <c r="HCB82" s="348"/>
      <c r="HCC82" s="348"/>
      <c r="HCD82" s="348"/>
      <c r="HCE82" s="348"/>
      <c r="HCF82" s="348"/>
      <c r="HCG82" s="348"/>
      <c r="HCH82" s="348"/>
      <c r="HCI82" s="348"/>
      <c r="HCJ82" s="348"/>
      <c r="HCK82" s="348"/>
      <c r="HCL82" s="348"/>
      <c r="HCM82" s="348"/>
      <c r="HCN82" s="348"/>
      <c r="HCO82" s="348"/>
      <c r="HCP82" s="348"/>
      <c r="HCQ82" s="348"/>
      <c r="HCR82" s="348"/>
      <c r="HCS82" s="348"/>
      <c r="HCT82" s="348"/>
      <c r="HCU82" s="348"/>
      <c r="HCV82" s="348"/>
      <c r="HCW82" s="348"/>
      <c r="HCX82" s="348"/>
      <c r="HCY82" s="348"/>
      <c r="HCZ82" s="348"/>
      <c r="HDA82" s="348"/>
      <c r="HDB82" s="348"/>
      <c r="HDC82" s="348"/>
      <c r="HDD82" s="348"/>
      <c r="HDE82" s="348"/>
      <c r="HDF82" s="348"/>
      <c r="HDG82" s="348"/>
      <c r="HDH82" s="348"/>
      <c r="HDI82" s="348"/>
      <c r="HDJ82" s="348"/>
      <c r="HDK82" s="348"/>
      <c r="HDL82" s="348"/>
      <c r="HDM82" s="348"/>
      <c r="HDN82" s="348"/>
      <c r="HDO82" s="348"/>
      <c r="HDP82" s="348"/>
      <c r="HDQ82" s="348"/>
      <c r="HDR82" s="348"/>
      <c r="HDS82" s="348"/>
      <c r="HDT82" s="348"/>
      <c r="HDU82" s="348"/>
      <c r="HDV82" s="348"/>
      <c r="HDW82" s="348"/>
      <c r="HDX82" s="348"/>
      <c r="HDY82" s="348"/>
      <c r="HDZ82" s="348"/>
      <c r="HEA82" s="348"/>
      <c r="HEB82" s="348"/>
      <c r="HEC82" s="348"/>
      <c r="HED82" s="348"/>
      <c r="HEE82" s="348"/>
      <c r="HEF82" s="348"/>
      <c r="HEG82" s="348"/>
      <c r="HEH82" s="348"/>
      <c r="HEI82" s="348"/>
      <c r="HEJ82" s="348"/>
      <c r="HEK82" s="348"/>
      <c r="HEL82" s="348"/>
      <c r="HEM82" s="348"/>
      <c r="HEN82" s="348"/>
      <c r="HEO82" s="348"/>
      <c r="HEP82" s="348"/>
      <c r="HEQ82" s="348"/>
      <c r="HER82" s="348"/>
      <c r="HES82" s="348"/>
      <c r="HET82" s="348"/>
      <c r="HEU82" s="348"/>
      <c r="HEV82" s="348"/>
      <c r="HEW82" s="348"/>
      <c r="HEX82" s="348"/>
      <c r="HEY82" s="348"/>
      <c r="HEZ82" s="348"/>
      <c r="HFA82" s="348"/>
      <c r="HFB82" s="348"/>
      <c r="HFC82" s="348"/>
      <c r="HFD82" s="348"/>
      <c r="HFE82" s="348"/>
      <c r="HFF82" s="348"/>
      <c r="HFG82" s="348"/>
      <c r="HFH82" s="348"/>
      <c r="HFI82" s="348"/>
      <c r="HFJ82" s="348"/>
      <c r="HFK82" s="348"/>
      <c r="HFL82" s="348"/>
      <c r="HFM82" s="348"/>
      <c r="HFN82" s="348"/>
      <c r="HFO82" s="348"/>
      <c r="HFP82" s="348"/>
      <c r="HFQ82" s="348"/>
      <c r="HFR82" s="348"/>
      <c r="HFS82" s="348"/>
      <c r="HFT82" s="348"/>
      <c r="HFU82" s="348"/>
      <c r="HFV82" s="348"/>
      <c r="HFW82" s="348"/>
      <c r="HFX82" s="348"/>
      <c r="HFY82" s="348"/>
      <c r="HFZ82" s="348"/>
      <c r="HGA82" s="348"/>
      <c r="HGB82" s="348"/>
      <c r="HGC82" s="348"/>
      <c r="HGD82" s="348"/>
      <c r="HGE82" s="348"/>
      <c r="HGF82" s="348"/>
      <c r="HGG82" s="348"/>
      <c r="HGH82" s="348"/>
      <c r="HGI82" s="348"/>
      <c r="HGJ82" s="348"/>
      <c r="HGK82" s="348"/>
      <c r="HGL82" s="348"/>
      <c r="HGM82" s="348"/>
      <c r="HGN82" s="348"/>
      <c r="HGO82" s="348"/>
      <c r="HGP82" s="348"/>
      <c r="HGQ82" s="348"/>
      <c r="HGR82" s="348"/>
      <c r="HGS82" s="348"/>
      <c r="HGT82" s="348"/>
      <c r="HGU82" s="348"/>
      <c r="HGV82" s="348"/>
      <c r="HGW82" s="348"/>
      <c r="HGX82" s="348"/>
      <c r="HGY82" s="348"/>
      <c r="HGZ82" s="348"/>
      <c r="HHA82" s="348"/>
      <c r="HHB82" s="348"/>
      <c r="HHC82" s="348"/>
      <c r="HHD82" s="348"/>
      <c r="HHE82" s="348"/>
      <c r="HHF82" s="348"/>
      <c r="HHG82" s="348"/>
      <c r="HHH82" s="348"/>
      <c r="HHI82" s="348"/>
      <c r="HHJ82" s="348"/>
      <c r="HHK82" s="348"/>
      <c r="HHL82" s="348"/>
      <c r="HHM82" s="348"/>
      <c r="HHN82" s="348"/>
      <c r="HHO82" s="348"/>
      <c r="HHP82" s="348"/>
      <c r="HHQ82" s="348"/>
      <c r="HHR82" s="348"/>
      <c r="HHS82" s="348"/>
      <c r="HHT82" s="348"/>
      <c r="HHU82" s="348"/>
      <c r="HHV82" s="348"/>
      <c r="HHW82" s="348"/>
      <c r="HHX82" s="348"/>
      <c r="HHY82" s="348"/>
      <c r="HHZ82" s="348"/>
      <c r="HIA82" s="348"/>
      <c r="HIB82" s="348"/>
      <c r="HIC82" s="348"/>
      <c r="HID82" s="348"/>
      <c r="HIE82" s="348"/>
      <c r="HIF82" s="348"/>
      <c r="HIG82" s="348"/>
      <c r="HIH82" s="348"/>
      <c r="HII82" s="348"/>
      <c r="HIJ82" s="348"/>
      <c r="HIK82" s="348"/>
      <c r="HIL82" s="348"/>
      <c r="HIM82" s="348"/>
      <c r="HIN82" s="348"/>
      <c r="HIO82" s="348"/>
      <c r="HIP82" s="348"/>
      <c r="HIQ82" s="348"/>
      <c r="HIR82" s="348"/>
      <c r="HIS82" s="348"/>
      <c r="HIT82" s="348"/>
      <c r="HIU82" s="348"/>
      <c r="HIV82" s="348"/>
      <c r="HIW82" s="348"/>
      <c r="HIX82" s="348"/>
      <c r="HIY82" s="348"/>
      <c r="HIZ82" s="348"/>
      <c r="HJA82" s="348"/>
      <c r="HJB82" s="348"/>
      <c r="HJC82" s="348"/>
      <c r="HJD82" s="348"/>
      <c r="HJE82" s="348"/>
      <c r="HJF82" s="348"/>
      <c r="HJG82" s="348"/>
      <c r="HJH82" s="348"/>
      <c r="HJI82" s="348"/>
      <c r="HJJ82" s="348"/>
      <c r="HJK82" s="348"/>
      <c r="HJL82" s="348"/>
      <c r="HJM82" s="348"/>
      <c r="HJN82" s="348"/>
      <c r="HJO82" s="348"/>
      <c r="HJP82" s="348"/>
      <c r="HJQ82" s="348"/>
      <c r="HJR82" s="348"/>
      <c r="HJS82" s="348"/>
      <c r="HJT82" s="348"/>
      <c r="HJU82" s="348"/>
      <c r="HJV82" s="348"/>
      <c r="HJW82" s="348"/>
      <c r="HJX82" s="348"/>
      <c r="HJY82" s="348"/>
      <c r="HJZ82" s="348"/>
      <c r="HKA82" s="348"/>
      <c r="HKB82" s="348"/>
      <c r="HKC82" s="348"/>
      <c r="HKD82" s="348"/>
      <c r="HKE82" s="348"/>
      <c r="HKF82" s="348"/>
      <c r="HKG82" s="348"/>
      <c r="HKH82" s="348"/>
      <c r="HKI82" s="348"/>
      <c r="HKJ82" s="348"/>
      <c r="HKK82" s="348"/>
      <c r="HKL82" s="348"/>
      <c r="HKM82" s="348"/>
      <c r="HKN82" s="348"/>
      <c r="HKO82" s="348"/>
      <c r="HKP82" s="348"/>
      <c r="HKQ82" s="348"/>
      <c r="HKR82" s="348"/>
      <c r="HKS82" s="348"/>
      <c r="HKT82" s="348"/>
      <c r="HKU82" s="348"/>
      <c r="HKV82" s="348"/>
      <c r="HKW82" s="348"/>
      <c r="HKX82" s="348"/>
      <c r="HKY82" s="348"/>
      <c r="HKZ82" s="348"/>
      <c r="HLA82" s="348"/>
      <c r="HLB82" s="348"/>
      <c r="HLC82" s="348"/>
      <c r="HLD82" s="348"/>
      <c r="HLE82" s="348"/>
      <c r="HLF82" s="348"/>
      <c r="HLG82" s="348"/>
      <c r="HLH82" s="348"/>
      <c r="HLI82" s="348"/>
      <c r="HLJ82" s="348"/>
      <c r="HLK82" s="348"/>
      <c r="HLL82" s="348"/>
      <c r="HLM82" s="348"/>
      <c r="HLN82" s="348"/>
      <c r="HLO82" s="348"/>
      <c r="HLP82" s="348"/>
      <c r="HLQ82" s="348"/>
      <c r="HLR82" s="348"/>
      <c r="HLS82" s="348"/>
      <c r="HLT82" s="348"/>
      <c r="HLU82" s="348"/>
      <c r="HLV82" s="348"/>
      <c r="HLW82" s="348"/>
      <c r="HLX82" s="348"/>
      <c r="HLY82" s="348"/>
      <c r="HLZ82" s="348"/>
      <c r="HMA82" s="348"/>
      <c r="HMB82" s="348"/>
      <c r="HMC82" s="348"/>
      <c r="HMD82" s="348"/>
      <c r="HME82" s="348"/>
      <c r="HMF82" s="348"/>
      <c r="HMG82" s="348"/>
      <c r="HMH82" s="348"/>
      <c r="HMI82" s="348"/>
      <c r="HMJ82" s="348"/>
      <c r="HMK82" s="348"/>
      <c r="HML82" s="348"/>
      <c r="HMM82" s="348"/>
      <c r="HMN82" s="348"/>
      <c r="HMO82" s="348"/>
      <c r="HMP82" s="348"/>
      <c r="HMQ82" s="348"/>
      <c r="HMR82" s="348"/>
      <c r="HMS82" s="348"/>
      <c r="HMT82" s="348"/>
      <c r="HMU82" s="348"/>
      <c r="HMV82" s="348"/>
      <c r="HMW82" s="348"/>
      <c r="HMX82" s="348"/>
      <c r="HMY82" s="348"/>
      <c r="HMZ82" s="348"/>
      <c r="HNA82" s="348"/>
      <c r="HNB82" s="348"/>
      <c r="HNC82" s="348"/>
      <c r="HND82" s="348"/>
      <c r="HNE82" s="348"/>
      <c r="HNF82" s="348"/>
      <c r="HNG82" s="348"/>
      <c r="HNH82" s="348"/>
      <c r="HNI82" s="348"/>
      <c r="HNJ82" s="348"/>
      <c r="HNK82" s="348"/>
      <c r="HNL82" s="348"/>
      <c r="HNM82" s="348"/>
      <c r="HNN82" s="348"/>
      <c r="HNO82" s="348"/>
      <c r="HNP82" s="348"/>
      <c r="HNQ82" s="348"/>
      <c r="HNR82" s="348"/>
      <c r="HNS82" s="348"/>
      <c r="HNT82" s="348"/>
      <c r="HNU82" s="348"/>
      <c r="HNV82" s="348"/>
      <c r="HNW82" s="348"/>
      <c r="HNX82" s="348"/>
      <c r="HNY82" s="348"/>
      <c r="HNZ82" s="348"/>
      <c r="HOA82" s="348"/>
      <c r="HOB82" s="348"/>
      <c r="HOC82" s="348"/>
      <c r="HOD82" s="348"/>
      <c r="HOE82" s="348"/>
      <c r="HOF82" s="348"/>
      <c r="HOG82" s="348"/>
      <c r="HOH82" s="348"/>
      <c r="HOI82" s="348"/>
      <c r="HOJ82" s="348"/>
      <c r="HOK82" s="348"/>
      <c r="HOL82" s="348"/>
      <c r="HOM82" s="348"/>
      <c r="HON82" s="348"/>
      <c r="HOO82" s="348"/>
      <c r="HOP82" s="348"/>
      <c r="HOQ82" s="348"/>
      <c r="HOR82" s="348"/>
      <c r="HOS82" s="348"/>
      <c r="HOT82" s="348"/>
      <c r="HOU82" s="348"/>
      <c r="HOV82" s="348"/>
      <c r="HOW82" s="348"/>
      <c r="HOX82" s="348"/>
      <c r="HOY82" s="348"/>
      <c r="HOZ82" s="348"/>
      <c r="HPA82" s="348"/>
      <c r="HPB82" s="348"/>
      <c r="HPC82" s="348"/>
      <c r="HPD82" s="348"/>
      <c r="HPE82" s="348"/>
      <c r="HPF82" s="348"/>
      <c r="HPG82" s="348"/>
      <c r="HPH82" s="348"/>
      <c r="HPI82" s="348"/>
      <c r="HPJ82" s="348"/>
      <c r="HPK82" s="348"/>
      <c r="HPL82" s="348"/>
      <c r="HPM82" s="348"/>
      <c r="HPN82" s="348"/>
      <c r="HPO82" s="348"/>
      <c r="HPP82" s="348"/>
      <c r="HPQ82" s="348"/>
      <c r="HPR82" s="348"/>
      <c r="HPS82" s="348"/>
      <c r="HPT82" s="348"/>
      <c r="HPU82" s="348"/>
      <c r="HPV82" s="348"/>
      <c r="HPW82" s="348"/>
      <c r="HPX82" s="348"/>
      <c r="HPY82" s="348"/>
      <c r="HPZ82" s="348"/>
      <c r="HQA82" s="348"/>
      <c r="HQB82" s="348"/>
      <c r="HQC82" s="348"/>
      <c r="HQD82" s="348"/>
      <c r="HQE82" s="348"/>
      <c r="HQF82" s="348"/>
      <c r="HQG82" s="348"/>
      <c r="HQH82" s="348"/>
      <c r="HQI82" s="348"/>
      <c r="HQJ82" s="348"/>
      <c r="HQK82" s="348"/>
      <c r="HQL82" s="348"/>
      <c r="HQM82" s="348"/>
      <c r="HQN82" s="348"/>
      <c r="HQO82" s="348"/>
      <c r="HQP82" s="348"/>
      <c r="HQQ82" s="348"/>
      <c r="HQR82" s="348"/>
      <c r="HQS82" s="348"/>
      <c r="HQT82" s="348"/>
      <c r="HQU82" s="348"/>
      <c r="HQV82" s="348"/>
      <c r="HQW82" s="348"/>
      <c r="HQX82" s="348"/>
      <c r="HQY82" s="348"/>
      <c r="HQZ82" s="348"/>
      <c r="HRA82" s="348"/>
      <c r="HRB82" s="348"/>
      <c r="HRC82" s="348"/>
      <c r="HRD82" s="348"/>
      <c r="HRE82" s="348"/>
      <c r="HRF82" s="348"/>
      <c r="HRG82" s="348"/>
      <c r="HRH82" s="348"/>
      <c r="HRI82" s="348"/>
      <c r="HRJ82" s="348"/>
      <c r="HRK82" s="348"/>
      <c r="HRL82" s="348"/>
      <c r="HRM82" s="348"/>
      <c r="HRN82" s="348"/>
      <c r="HRO82" s="348"/>
      <c r="HRP82" s="348"/>
      <c r="HRQ82" s="348"/>
      <c r="HRR82" s="348"/>
      <c r="HRS82" s="348"/>
      <c r="HRT82" s="348"/>
      <c r="HRU82" s="348"/>
      <c r="HRV82" s="348"/>
      <c r="HRW82" s="348"/>
      <c r="HRX82" s="348"/>
      <c r="HRY82" s="348"/>
      <c r="HRZ82" s="348"/>
      <c r="HSA82" s="348"/>
      <c r="HSB82" s="348"/>
      <c r="HSC82" s="348"/>
      <c r="HSD82" s="348"/>
      <c r="HSE82" s="348"/>
      <c r="HSF82" s="348"/>
      <c r="HSG82" s="348"/>
      <c r="HSH82" s="348"/>
      <c r="HSI82" s="348"/>
      <c r="HSJ82" s="348"/>
      <c r="HSK82" s="348"/>
      <c r="HSL82" s="348"/>
      <c r="HSM82" s="348"/>
      <c r="HSN82" s="348"/>
      <c r="HSO82" s="348"/>
      <c r="HSP82" s="348"/>
      <c r="HSQ82" s="348"/>
      <c r="HSR82" s="348"/>
      <c r="HSS82" s="348"/>
      <c r="HST82" s="348"/>
      <c r="HSU82" s="348"/>
      <c r="HSV82" s="348"/>
      <c r="HSW82" s="348"/>
      <c r="HSX82" s="348"/>
      <c r="HSY82" s="348"/>
      <c r="HSZ82" s="348"/>
      <c r="HTA82" s="348"/>
      <c r="HTB82" s="348"/>
      <c r="HTC82" s="348"/>
      <c r="HTD82" s="348"/>
      <c r="HTE82" s="348"/>
      <c r="HTF82" s="348"/>
      <c r="HTG82" s="348"/>
      <c r="HTH82" s="348"/>
      <c r="HTI82" s="348"/>
      <c r="HTJ82" s="348"/>
      <c r="HTK82" s="348"/>
      <c r="HTL82" s="348"/>
      <c r="HTM82" s="348"/>
      <c r="HTN82" s="348"/>
      <c r="HTO82" s="348"/>
      <c r="HTP82" s="348"/>
      <c r="HTQ82" s="348"/>
      <c r="HTR82" s="348"/>
      <c r="HTS82" s="348"/>
      <c r="HTT82" s="348"/>
      <c r="HTU82" s="348"/>
      <c r="HTV82" s="348"/>
      <c r="HTW82" s="348"/>
      <c r="HTX82" s="348"/>
      <c r="HTY82" s="348"/>
      <c r="HTZ82" s="348"/>
      <c r="HUA82" s="348"/>
      <c r="HUB82" s="348"/>
      <c r="HUC82" s="348"/>
      <c r="HUD82" s="348"/>
      <c r="HUE82" s="348"/>
      <c r="HUF82" s="348"/>
      <c r="HUG82" s="348"/>
      <c r="HUH82" s="348"/>
      <c r="HUI82" s="348"/>
      <c r="HUJ82" s="348"/>
      <c r="HUK82" s="348"/>
      <c r="HUL82" s="348"/>
      <c r="HUM82" s="348"/>
      <c r="HUN82" s="348"/>
      <c r="HUO82" s="348"/>
      <c r="HUP82" s="348"/>
      <c r="HUQ82" s="348"/>
      <c r="HUR82" s="348"/>
      <c r="HUS82" s="348"/>
      <c r="HUT82" s="348"/>
      <c r="HUU82" s="348"/>
      <c r="HUV82" s="348"/>
      <c r="HUW82" s="348"/>
      <c r="HUX82" s="348"/>
      <c r="HUY82" s="348"/>
      <c r="HUZ82" s="348"/>
      <c r="HVA82" s="348"/>
      <c r="HVB82" s="348"/>
      <c r="HVC82" s="348"/>
      <c r="HVD82" s="348"/>
      <c r="HVE82" s="348"/>
      <c r="HVF82" s="348"/>
      <c r="HVG82" s="348"/>
      <c r="HVH82" s="348"/>
      <c r="HVI82" s="348"/>
      <c r="HVJ82" s="348"/>
      <c r="HVK82" s="348"/>
      <c r="HVL82" s="348"/>
      <c r="HVM82" s="348"/>
      <c r="HVN82" s="348"/>
      <c r="HVO82" s="348"/>
      <c r="HVP82" s="348"/>
      <c r="HVQ82" s="348"/>
      <c r="HVR82" s="348"/>
      <c r="HVS82" s="348"/>
      <c r="HVT82" s="348"/>
      <c r="HVU82" s="348"/>
      <c r="HVV82" s="348"/>
      <c r="HVW82" s="348"/>
      <c r="HVX82" s="348"/>
      <c r="HVY82" s="348"/>
      <c r="HVZ82" s="348"/>
      <c r="HWA82" s="348"/>
      <c r="HWB82" s="348"/>
      <c r="HWC82" s="348"/>
      <c r="HWD82" s="348"/>
      <c r="HWE82" s="348"/>
      <c r="HWF82" s="348"/>
      <c r="HWG82" s="348"/>
      <c r="HWH82" s="348"/>
      <c r="HWI82" s="348"/>
      <c r="HWJ82" s="348"/>
      <c r="HWK82" s="348"/>
      <c r="HWL82" s="348"/>
      <c r="HWM82" s="348"/>
      <c r="HWN82" s="348"/>
      <c r="HWO82" s="348"/>
      <c r="HWP82" s="348"/>
      <c r="HWQ82" s="348"/>
      <c r="HWR82" s="348"/>
      <c r="HWS82" s="348"/>
      <c r="HWT82" s="348"/>
      <c r="HWU82" s="348"/>
      <c r="HWV82" s="348"/>
      <c r="HWW82" s="348"/>
      <c r="HWX82" s="348"/>
      <c r="HWY82" s="348"/>
      <c r="HWZ82" s="348"/>
      <c r="HXA82" s="348"/>
      <c r="HXB82" s="348"/>
      <c r="HXC82" s="348"/>
      <c r="HXD82" s="348"/>
      <c r="HXE82" s="348"/>
      <c r="HXF82" s="348"/>
      <c r="HXG82" s="348"/>
      <c r="HXH82" s="348"/>
      <c r="HXI82" s="348"/>
      <c r="HXJ82" s="348"/>
      <c r="HXK82" s="348"/>
      <c r="HXL82" s="348"/>
      <c r="HXM82" s="348"/>
      <c r="HXN82" s="348"/>
      <c r="HXO82" s="348"/>
      <c r="HXP82" s="348"/>
      <c r="HXQ82" s="348"/>
      <c r="HXR82" s="348"/>
      <c r="HXS82" s="348"/>
      <c r="HXT82" s="348"/>
      <c r="HXU82" s="348"/>
      <c r="HXV82" s="348"/>
      <c r="HXW82" s="348"/>
      <c r="HXX82" s="348"/>
      <c r="HXY82" s="348"/>
      <c r="HXZ82" s="348"/>
      <c r="HYA82" s="348"/>
      <c r="HYB82" s="348"/>
      <c r="HYC82" s="348"/>
      <c r="HYD82" s="348"/>
      <c r="HYE82" s="348"/>
      <c r="HYF82" s="348"/>
      <c r="HYG82" s="348"/>
      <c r="HYH82" s="348"/>
      <c r="HYI82" s="348"/>
      <c r="HYJ82" s="348"/>
      <c r="HYK82" s="348"/>
      <c r="HYL82" s="348"/>
      <c r="HYM82" s="348"/>
      <c r="HYN82" s="348"/>
      <c r="HYO82" s="348"/>
      <c r="HYP82" s="348"/>
      <c r="HYQ82" s="348"/>
      <c r="HYR82" s="348"/>
      <c r="HYS82" s="348"/>
      <c r="HYT82" s="348"/>
      <c r="HYU82" s="348"/>
      <c r="HYV82" s="348"/>
      <c r="HYW82" s="348"/>
      <c r="HYX82" s="348"/>
      <c r="HYY82" s="348"/>
      <c r="HYZ82" s="348"/>
      <c r="HZA82" s="348"/>
      <c r="HZB82" s="348"/>
      <c r="HZC82" s="348"/>
      <c r="HZD82" s="348"/>
      <c r="HZE82" s="348"/>
      <c r="HZF82" s="348"/>
      <c r="HZG82" s="348"/>
      <c r="HZH82" s="348"/>
      <c r="HZI82" s="348"/>
      <c r="HZJ82" s="348"/>
      <c r="HZK82" s="348"/>
      <c r="HZL82" s="348"/>
      <c r="HZM82" s="348"/>
      <c r="HZN82" s="348"/>
      <c r="HZO82" s="348"/>
      <c r="HZP82" s="348"/>
      <c r="HZQ82" s="348"/>
      <c r="HZR82" s="348"/>
      <c r="HZS82" s="348"/>
      <c r="HZT82" s="348"/>
      <c r="HZU82" s="348"/>
      <c r="HZV82" s="348"/>
      <c r="HZW82" s="348"/>
      <c r="HZX82" s="348"/>
      <c r="HZY82" s="348"/>
      <c r="HZZ82" s="348"/>
      <c r="IAA82" s="348"/>
      <c r="IAB82" s="348"/>
      <c r="IAC82" s="348"/>
      <c r="IAD82" s="348"/>
      <c r="IAE82" s="348"/>
      <c r="IAF82" s="348"/>
      <c r="IAG82" s="348"/>
      <c r="IAH82" s="348"/>
      <c r="IAI82" s="348"/>
      <c r="IAJ82" s="348"/>
      <c r="IAK82" s="348"/>
      <c r="IAL82" s="348"/>
      <c r="IAM82" s="348"/>
      <c r="IAN82" s="348"/>
      <c r="IAO82" s="348"/>
      <c r="IAP82" s="348"/>
      <c r="IAQ82" s="348"/>
      <c r="IAR82" s="348"/>
      <c r="IAS82" s="348"/>
      <c r="IAT82" s="348"/>
      <c r="IAU82" s="348"/>
      <c r="IAV82" s="348"/>
      <c r="IAW82" s="348"/>
      <c r="IAX82" s="348"/>
      <c r="IAY82" s="348"/>
      <c r="IAZ82" s="348"/>
      <c r="IBA82" s="348"/>
      <c r="IBB82" s="348"/>
      <c r="IBC82" s="348"/>
      <c r="IBD82" s="348"/>
      <c r="IBE82" s="348"/>
      <c r="IBF82" s="348"/>
      <c r="IBG82" s="348"/>
      <c r="IBH82" s="348"/>
      <c r="IBI82" s="348"/>
      <c r="IBJ82" s="348"/>
      <c r="IBK82" s="348"/>
      <c r="IBL82" s="348"/>
      <c r="IBM82" s="348"/>
      <c r="IBN82" s="348"/>
      <c r="IBO82" s="348"/>
      <c r="IBP82" s="348"/>
      <c r="IBQ82" s="348"/>
      <c r="IBR82" s="348"/>
      <c r="IBS82" s="348"/>
      <c r="IBT82" s="348"/>
      <c r="IBU82" s="348"/>
      <c r="IBV82" s="348"/>
      <c r="IBW82" s="348"/>
      <c r="IBX82" s="348"/>
      <c r="IBY82" s="348"/>
      <c r="IBZ82" s="348"/>
      <c r="ICA82" s="348"/>
      <c r="ICB82" s="348"/>
      <c r="ICC82" s="348"/>
      <c r="ICD82" s="348"/>
      <c r="ICE82" s="348"/>
      <c r="ICF82" s="348"/>
      <c r="ICG82" s="348"/>
      <c r="ICH82" s="348"/>
      <c r="ICI82" s="348"/>
      <c r="ICJ82" s="348"/>
      <c r="ICK82" s="348"/>
      <c r="ICL82" s="348"/>
      <c r="ICM82" s="348"/>
      <c r="ICN82" s="348"/>
      <c r="ICO82" s="348"/>
      <c r="ICP82" s="348"/>
      <c r="ICQ82" s="348"/>
      <c r="ICR82" s="348"/>
      <c r="ICS82" s="348"/>
      <c r="ICT82" s="348"/>
      <c r="ICU82" s="348"/>
      <c r="ICV82" s="348"/>
      <c r="ICW82" s="348"/>
      <c r="ICX82" s="348"/>
      <c r="ICY82" s="348"/>
      <c r="ICZ82" s="348"/>
      <c r="IDA82" s="348"/>
      <c r="IDB82" s="348"/>
      <c r="IDC82" s="348"/>
      <c r="IDD82" s="348"/>
      <c r="IDE82" s="348"/>
      <c r="IDF82" s="348"/>
      <c r="IDG82" s="348"/>
      <c r="IDH82" s="348"/>
      <c r="IDI82" s="348"/>
      <c r="IDJ82" s="348"/>
      <c r="IDK82" s="348"/>
      <c r="IDL82" s="348"/>
      <c r="IDM82" s="348"/>
      <c r="IDN82" s="348"/>
      <c r="IDO82" s="348"/>
      <c r="IDP82" s="348"/>
      <c r="IDQ82" s="348"/>
      <c r="IDR82" s="348"/>
      <c r="IDS82" s="348"/>
      <c r="IDT82" s="348"/>
      <c r="IDU82" s="348"/>
      <c r="IDV82" s="348"/>
      <c r="IDW82" s="348"/>
      <c r="IDX82" s="348"/>
      <c r="IDY82" s="348"/>
      <c r="IDZ82" s="348"/>
      <c r="IEA82" s="348"/>
      <c r="IEB82" s="348"/>
      <c r="IEC82" s="348"/>
      <c r="IED82" s="348"/>
      <c r="IEE82" s="348"/>
      <c r="IEF82" s="348"/>
      <c r="IEG82" s="348"/>
      <c r="IEH82" s="348"/>
      <c r="IEI82" s="348"/>
      <c r="IEJ82" s="348"/>
      <c r="IEK82" s="348"/>
      <c r="IEL82" s="348"/>
      <c r="IEM82" s="348"/>
      <c r="IEN82" s="348"/>
      <c r="IEO82" s="348"/>
      <c r="IEP82" s="348"/>
      <c r="IEQ82" s="348"/>
      <c r="IER82" s="348"/>
      <c r="IES82" s="348"/>
      <c r="IET82" s="348"/>
      <c r="IEU82" s="348"/>
      <c r="IEV82" s="348"/>
      <c r="IEW82" s="348"/>
      <c r="IEX82" s="348"/>
      <c r="IEY82" s="348"/>
      <c r="IEZ82" s="348"/>
      <c r="IFA82" s="348"/>
      <c r="IFB82" s="348"/>
      <c r="IFC82" s="348"/>
      <c r="IFD82" s="348"/>
      <c r="IFE82" s="348"/>
      <c r="IFF82" s="348"/>
      <c r="IFG82" s="348"/>
      <c r="IFH82" s="348"/>
      <c r="IFI82" s="348"/>
      <c r="IFJ82" s="348"/>
      <c r="IFK82" s="348"/>
      <c r="IFL82" s="348"/>
      <c r="IFM82" s="348"/>
      <c r="IFN82" s="348"/>
      <c r="IFO82" s="348"/>
      <c r="IFP82" s="348"/>
      <c r="IFQ82" s="348"/>
      <c r="IFR82" s="348"/>
      <c r="IFS82" s="348"/>
      <c r="IFT82" s="348"/>
      <c r="IFU82" s="348"/>
      <c r="IFV82" s="348"/>
      <c r="IFW82" s="348"/>
      <c r="IFX82" s="348"/>
      <c r="IFY82" s="348"/>
      <c r="IFZ82" s="348"/>
      <c r="IGA82" s="348"/>
      <c r="IGB82" s="348"/>
      <c r="IGC82" s="348"/>
      <c r="IGD82" s="348"/>
      <c r="IGE82" s="348"/>
      <c r="IGF82" s="348"/>
      <c r="IGG82" s="348"/>
      <c r="IGH82" s="348"/>
      <c r="IGI82" s="348"/>
      <c r="IGJ82" s="348"/>
      <c r="IGK82" s="348"/>
      <c r="IGL82" s="348"/>
      <c r="IGM82" s="348"/>
      <c r="IGN82" s="348"/>
      <c r="IGO82" s="348"/>
      <c r="IGP82" s="348"/>
      <c r="IGQ82" s="348"/>
      <c r="IGR82" s="348"/>
      <c r="IGS82" s="348"/>
      <c r="IGT82" s="348"/>
      <c r="IGU82" s="348"/>
      <c r="IGV82" s="348"/>
      <c r="IGW82" s="348"/>
      <c r="IGX82" s="348"/>
      <c r="IGY82" s="348"/>
      <c r="IGZ82" s="348"/>
      <c r="IHA82" s="348"/>
      <c r="IHB82" s="348"/>
      <c r="IHC82" s="348"/>
      <c r="IHD82" s="348"/>
      <c r="IHE82" s="348"/>
      <c r="IHF82" s="348"/>
      <c r="IHG82" s="348"/>
      <c r="IHH82" s="348"/>
      <c r="IHI82" s="348"/>
      <c r="IHJ82" s="348"/>
      <c r="IHK82" s="348"/>
      <c r="IHL82" s="348"/>
      <c r="IHM82" s="348"/>
      <c r="IHN82" s="348"/>
      <c r="IHO82" s="348"/>
      <c r="IHP82" s="348"/>
      <c r="IHQ82" s="348"/>
      <c r="IHR82" s="348"/>
      <c r="IHS82" s="348"/>
      <c r="IHT82" s="348"/>
      <c r="IHU82" s="348"/>
      <c r="IHV82" s="348"/>
      <c r="IHW82" s="348"/>
      <c r="IHX82" s="348"/>
      <c r="IHY82" s="348"/>
      <c r="IHZ82" s="348"/>
      <c r="IIA82" s="348"/>
      <c r="IIB82" s="348"/>
      <c r="IIC82" s="348"/>
      <c r="IID82" s="348"/>
      <c r="IIE82" s="348"/>
      <c r="IIF82" s="348"/>
      <c r="IIG82" s="348"/>
      <c r="IIH82" s="348"/>
      <c r="III82" s="348"/>
      <c r="IIJ82" s="348"/>
      <c r="IIK82" s="348"/>
      <c r="IIL82" s="348"/>
      <c r="IIM82" s="348"/>
      <c r="IIN82" s="348"/>
      <c r="IIO82" s="348"/>
      <c r="IIP82" s="348"/>
      <c r="IIQ82" s="348"/>
      <c r="IIR82" s="348"/>
      <c r="IIS82" s="348"/>
      <c r="IIT82" s="348"/>
      <c r="IIU82" s="348"/>
      <c r="IIV82" s="348"/>
      <c r="IIW82" s="348"/>
      <c r="IIX82" s="348"/>
      <c r="IIY82" s="348"/>
      <c r="IIZ82" s="348"/>
      <c r="IJA82" s="348"/>
      <c r="IJB82" s="348"/>
      <c r="IJC82" s="348"/>
      <c r="IJD82" s="348"/>
      <c r="IJE82" s="348"/>
      <c r="IJF82" s="348"/>
      <c r="IJG82" s="348"/>
      <c r="IJH82" s="348"/>
      <c r="IJI82" s="348"/>
      <c r="IJJ82" s="348"/>
      <c r="IJK82" s="348"/>
      <c r="IJL82" s="348"/>
      <c r="IJM82" s="348"/>
      <c r="IJN82" s="348"/>
      <c r="IJO82" s="348"/>
      <c r="IJP82" s="348"/>
      <c r="IJQ82" s="348"/>
      <c r="IJR82" s="348"/>
      <c r="IJS82" s="348"/>
      <c r="IJT82" s="348"/>
      <c r="IJU82" s="348"/>
      <c r="IJV82" s="348"/>
      <c r="IJW82" s="348"/>
      <c r="IJX82" s="348"/>
      <c r="IJY82" s="348"/>
      <c r="IJZ82" s="348"/>
      <c r="IKA82" s="348"/>
      <c r="IKB82" s="348"/>
      <c r="IKC82" s="348"/>
      <c r="IKD82" s="348"/>
      <c r="IKE82" s="348"/>
      <c r="IKF82" s="348"/>
      <c r="IKG82" s="348"/>
      <c r="IKH82" s="348"/>
      <c r="IKI82" s="348"/>
      <c r="IKJ82" s="348"/>
      <c r="IKK82" s="348"/>
      <c r="IKL82" s="348"/>
      <c r="IKM82" s="348"/>
      <c r="IKN82" s="348"/>
      <c r="IKO82" s="348"/>
      <c r="IKP82" s="348"/>
      <c r="IKQ82" s="348"/>
      <c r="IKR82" s="348"/>
      <c r="IKS82" s="348"/>
      <c r="IKT82" s="348"/>
      <c r="IKU82" s="348"/>
      <c r="IKV82" s="348"/>
      <c r="IKW82" s="348"/>
      <c r="IKX82" s="348"/>
      <c r="IKY82" s="348"/>
      <c r="IKZ82" s="348"/>
      <c r="ILA82" s="348"/>
      <c r="ILB82" s="348"/>
      <c r="ILC82" s="348"/>
      <c r="ILD82" s="348"/>
      <c r="ILE82" s="348"/>
      <c r="ILF82" s="348"/>
      <c r="ILG82" s="348"/>
      <c r="ILH82" s="348"/>
      <c r="ILI82" s="348"/>
      <c r="ILJ82" s="348"/>
      <c r="ILK82" s="348"/>
      <c r="ILL82" s="348"/>
      <c r="ILM82" s="348"/>
      <c r="ILN82" s="348"/>
      <c r="ILO82" s="348"/>
      <c r="ILP82" s="348"/>
      <c r="ILQ82" s="348"/>
      <c r="ILR82" s="348"/>
      <c r="ILS82" s="348"/>
      <c r="ILT82" s="348"/>
      <c r="ILU82" s="348"/>
      <c r="ILV82" s="348"/>
      <c r="ILW82" s="348"/>
      <c r="ILX82" s="348"/>
      <c r="ILY82" s="348"/>
      <c r="ILZ82" s="348"/>
      <c r="IMA82" s="348"/>
      <c r="IMB82" s="348"/>
      <c r="IMC82" s="348"/>
      <c r="IMD82" s="348"/>
      <c r="IME82" s="348"/>
      <c r="IMF82" s="348"/>
      <c r="IMG82" s="348"/>
      <c r="IMH82" s="348"/>
      <c r="IMI82" s="348"/>
      <c r="IMJ82" s="348"/>
      <c r="IMK82" s="348"/>
      <c r="IML82" s="348"/>
      <c r="IMM82" s="348"/>
      <c r="IMN82" s="348"/>
      <c r="IMO82" s="348"/>
      <c r="IMP82" s="348"/>
      <c r="IMQ82" s="348"/>
      <c r="IMR82" s="348"/>
      <c r="IMS82" s="348"/>
      <c r="IMT82" s="348"/>
      <c r="IMU82" s="348"/>
      <c r="IMV82" s="348"/>
      <c r="IMW82" s="348"/>
      <c r="IMX82" s="348"/>
      <c r="IMY82" s="348"/>
      <c r="IMZ82" s="348"/>
      <c r="INA82" s="348"/>
      <c r="INB82" s="348"/>
      <c r="INC82" s="348"/>
      <c r="IND82" s="348"/>
      <c r="INE82" s="348"/>
      <c r="INF82" s="348"/>
      <c r="ING82" s="348"/>
      <c r="INH82" s="348"/>
      <c r="INI82" s="348"/>
      <c r="INJ82" s="348"/>
      <c r="INK82" s="348"/>
      <c r="INL82" s="348"/>
      <c r="INM82" s="348"/>
      <c r="INN82" s="348"/>
      <c r="INO82" s="348"/>
      <c r="INP82" s="348"/>
      <c r="INQ82" s="348"/>
      <c r="INR82" s="348"/>
      <c r="INS82" s="348"/>
      <c r="INT82" s="348"/>
      <c r="INU82" s="348"/>
      <c r="INV82" s="348"/>
      <c r="INW82" s="348"/>
      <c r="INX82" s="348"/>
      <c r="INY82" s="348"/>
      <c r="INZ82" s="348"/>
      <c r="IOA82" s="348"/>
      <c r="IOB82" s="348"/>
      <c r="IOC82" s="348"/>
      <c r="IOD82" s="348"/>
      <c r="IOE82" s="348"/>
      <c r="IOF82" s="348"/>
      <c r="IOG82" s="348"/>
      <c r="IOH82" s="348"/>
      <c r="IOI82" s="348"/>
      <c r="IOJ82" s="348"/>
      <c r="IOK82" s="348"/>
      <c r="IOL82" s="348"/>
      <c r="IOM82" s="348"/>
      <c r="ION82" s="348"/>
      <c r="IOO82" s="348"/>
      <c r="IOP82" s="348"/>
      <c r="IOQ82" s="348"/>
      <c r="IOR82" s="348"/>
      <c r="IOS82" s="348"/>
      <c r="IOT82" s="348"/>
      <c r="IOU82" s="348"/>
      <c r="IOV82" s="348"/>
      <c r="IOW82" s="348"/>
      <c r="IOX82" s="348"/>
      <c r="IOY82" s="348"/>
      <c r="IOZ82" s="348"/>
      <c r="IPA82" s="348"/>
      <c r="IPB82" s="348"/>
      <c r="IPC82" s="348"/>
      <c r="IPD82" s="348"/>
      <c r="IPE82" s="348"/>
      <c r="IPF82" s="348"/>
      <c r="IPG82" s="348"/>
      <c r="IPH82" s="348"/>
      <c r="IPI82" s="348"/>
      <c r="IPJ82" s="348"/>
      <c r="IPK82" s="348"/>
      <c r="IPL82" s="348"/>
      <c r="IPM82" s="348"/>
      <c r="IPN82" s="348"/>
      <c r="IPO82" s="348"/>
      <c r="IPP82" s="348"/>
      <c r="IPQ82" s="348"/>
      <c r="IPR82" s="348"/>
      <c r="IPS82" s="348"/>
      <c r="IPT82" s="348"/>
      <c r="IPU82" s="348"/>
      <c r="IPV82" s="348"/>
      <c r="IPW82" s="348"/>
      <c r="IPX82" s="348"/>
      <c r="IPY82" s="348"/>
      <c r="IPZ82" s="348"/>
      <c r="IQA82" s="348"/>
      <c r="IQB82" s="348"/>
      <c r="IQC82" s="348"/>
      <c r="IQD82" s="348"/>
      <c r="IQE82" s="348"/>
      <c r="IQF82" s="348"/>
      <c r="IQG82" s="348"/>
      <c r="IQH82" s="348"/>
      <c r="IQI82" s="348"/>
      <c r="IQJ82" s="348"/>
      <c r="IQK82" s="348"/>
      <c r="IQL82" s="348"/>
      <c r="IQM82" s="348"/>
      <c r="IQN82" s="348"/>
      <c r="IQO82" s="348"/>
      <c r="IQP82" s="348"/>
      <c r="IQQ82" s="348"/>
      <c r="IQR82" s="348"/>
      <c r="IQS82" s="348"/>
      <c r="IQT82" s="348"/>
      <c r="IQU82" s="348"/>
      <c r="IQV82" s="348"/>
      <c r="IQW82" s="348"/>
      <c r="IQX82" s="348"/>
      <c r="IQY82" s="348"/>
      <c r="IQZ82" s="348"/>
      <c r="IRA82" s="348"/>
      <c r="IRB82" s="348"/>
      <c r="IRC82" s="348"/>
      <c r="IRD82" s="348"/>
      <c r="IRE82" s="348"/>
      <c r="IRF82" s="348"/>
      <c r="IRG82" s="348"/>
      <c r="IRH82" s="348"/>
      <c r="IRI82" s="348"/>
      <c r="IRJ82" s="348"/>
      <c r="IRK82" s="348"/>
      <c r="IRL82" s="348"/>
      <c r="IRM82" s="348"/>
      <c r="IRN82" s="348"/>
      <c r="IRO82" s="348"/>
      <c r="IRP82" s="348"/>
      <c r="IRQ82" s="348"/>
      <c r="IRR82" s="348"/>
      <c r="IRS82" s="348"/>
      <c r="IRT82" s="348"/>
      <c r="IRU82" s="348"/>
      <c r="IRV82" s="348"/>
      <c r="IRW82" s="348"/>
      <c r="IRX82" s="348"/>
      <c r="IRY82" s="348"/>
      <c r="IRZ82" s="348"/>
      <c r="ISA82" s="348"/>
      <c r="ISB82" s="348"/>
      <c r="ISC82" s="348"/>
      <c r="ISD82" s="348"/>
      <c r="ISE82" s="348"/>
      <c r="ISF82" s="348"/>
      <c r="ISG82" s="348"/>
      <c r="ISH82" s="348"/>
      <c r="ISI82" s="348"/>
      <c r="ISJ82" s="348"/>
      <c r="ISK82" s="348"/>
      <c r="ISL82" s="348"/>
      <c r="ISM82" s="348"/>
      <c r="ISN82" s="348"/>
      <c r="ISO82" s="348"/>
      <c r="ISP82" s="348"/>
      <c r="ISQ82" s="348"/>
      <c r="ISR82" s="348"/>
      <c r="ISS82" s="348"/>
      <c r="IST82" s="348"/>
      <c r="ISU82" s="348"/>
      <c r="ISV82" s="348"/>
      <c r="ISW82" s="348"/>
      <c r="ISX82" s="348"/>
      <c r="ISY82" s="348"/>
      <c r="ISZ82" s="348"/>
      <c r="ITA82" s="348"/>
      <c r="ITB82" s="348"/>
      <c r="ITC82" s="348"/>
      <c r="ITD82" s="348"/>
      <c r="ITE82" s="348"/>
      <c r="ITF82" s="348"/>
      <c r="ITG82" s="348"/>
      <c r="ITH82" s="348"/>
      <c r="ITI82" s="348"/>
      <c r="ITJ82" s="348"/>
      <c r="ITK82" s="348"/>
      <c r="ITL82" s="348"/>
      <c r="ITM82" s="348"/>
      <c r="ITN82" s="348"/>
      <c r="ITO82" s="348"/>
      <c r="ITP82" s="348"/>
      <c r="ITQ82" s="348"/>
      <c r="ITR82" s="348"/>
      <c r="ITS82" s="348"/>
      <c r="ITT82" s="348"/>
      <c r="ITU82" s="348"/>
      <c r="ITV82" s="348"/>
      <c r="ITW82" s="348"/>
      <c r="ITX82" s="348"/>
      <c r="ITY82" s="348"/>
      <c r="ITZ82" s="348"/>
      <c r="IUA82" s="348"/>
      <c r="IUB82" s="348"/>
      <c r="IUC82" s="348"/>
      <c r="IUD82" s="348"/>
      <c r="IUE82" s="348"/>
      <c r="IUF82" s="348"/>
      <c r="IUG82" s="348"/>
      <c r="IUH82" s="348"/>
      <c r="IUI82" s="348"/>
      <c r="IUJ82" s="348"/>
      <c r="IUK82" s="348"/>
      <c r="IUL82" s="348"/>
      <c r="IUM82" s="348"/>
      <c r="IUN82" s="348"/>
      <c r="IUO82" s="348"/>
      <c r="IUP82" s="348"/>
      <c r="IUQ82" s="348"/>
      <c r="IUR82" s="348"/>
      <c r="IUS82" s="348"/>
      <c r="IUT82" s="348"/>
      <c r="IUU82" s="348"/>
      <c r="IUV82" s="348"/>
      <c r="IUW82" s="348"/>
      <c r="IUX82" s="348"/>
      <c r="IUY82" s="348"/>
      <c r="IUZ82" s="348"/>
      <c r="IVA82" s="348"/>
      <c r="IVB82" s="348"/>
      <c r="IVC82" s="348"/>
      <c r="IVD82" s="348"/>
      <c r="IVE82" s="348"/>
      <c r="IVF82" s="348"/>
      <c r="IVG82" s="348"/>
      <c r="IVH82" s="348"/>
      <c r="IVI82" s="348"/>
      <c r="IVJ82" s="348"/>
      <c r="IVK82" s="348"/>
      <c r="IVL82" s="348"/>
      <c r="IVM82" s="348"/>
      <c r="IVN82" s="348"/>
      <c r="IVO82" s="348"/>
      <c r="IVP82" s="348"/>
      <c r="IVQ82" s="348"/>
      <c r="IVR82" s="348"/>
      <c r="IVS82" s="348"/>
      <c r="IVT82" s="348"/>
      <c r="IVU82" s="348"/>
      <c r="IVV82" s="348"/>
      <c r="IVW82" s="348"/>
      <c r="IVX82" s="348"/>
      <c r="IVY82" s="348"/>
      <c r="IVZ82" s="348"/>
      <c r="IWA82" s="348"/>
      <c r="IWB82" s="348"/>
      <c r="IWC82" s="348"/>
      <c r="IWD82" s="348"/>
      <c r="IWE82" s="348"/>
      <c r="IWF82" s="348"/>
      <c r="IWG82" s="348"/>
      <c r="IWH82" s="348"/>
      <c r="IWI82" s="348"/>
      <c r="IWJ82" s="348"/>
      <c r="IWK82" s="348"/>
      <c r="IWL82" s="348"/>
      <c r="IWM82" s="348"/>
      <c r="IWN82" s="348"/>
      <c r="IWO82" s="348"/>
      <c r="IWP82" s="348"/>
      <c r="IWQ82" s="348"/>
      <c r="IWR82" s="348"/>
      <c r="IWS82" s="348"/>
      <c r="IWT82" s="348"/>
      <c r="IWU82" s="348"/>
      <c r="IWV82" s="348"/>
      <c r="IWW82" s="348"/>
      <c r="IWX82" s="348"/>
      <c r="IWY82" s="348"/>
      <c r="IWZ82" s="348"/>
      <c r="IXA82" s="348"/>
      <c r="IXB82" s="348"/>
      <c r="IXC82" s="348"/>
      <c r="IXD82" s="348"/>
      <c r="IXE82" s="348"/>
      <c r="IXF82" s="348"/>
      <c r="IXG82" s="348"/>
      <c r="IXH82" s="348"/>
      <c r="IXI82" s="348"/>
      <c r="IXJ82" s="348"/>
      <c r="IXK82" s="348"/>
      <c r="IXL82" s="348"/>
      <c r="IXM82" s="348"/>
      <c r="IXN82" s="348"/>
      <c r="IXO82" s="348"/>
      <c r="IXP82" s="348"/>
      <c r="IXQ82" s="348"/>
      <c r="IXR82" s="348"/>
      <c r="IXS82" s="348"/>
      <c r="IXT82" s="348"/>
      <c r="IXU82" s="348"/>
      <c r="IXV82" s="348"/>
      <c r="IXW82" s="348"/>
      <c r="IXX82" s="348"/>
      <c r="IXY82" s="348"/>
      <c r="IXZ82" s="348"/>
      <c r="IYA82" s="348"/>
      <c r="IYB82" s="348"/>
      <c r="IYC82" s="348"/>
      <c r="IYD82" s="348"/>
      <c r="IYE82" s="348"/>
      <c r="IYF82" s="348"/>
      <c r="IYG82" s="348"/>
      <c r="IYH82" s="348"/>
      <c r="IYI82" s="348"/>
      <c r="IYJ82" s="348"/>
      <c r="IYK82" s="348"/>
      <c r="IYL82" s="348"/>
      <c r="IYM82" s="348"/>
      <c r="IYN82" s="348"/>
      <c r="IYO82" s="348"/>
      <c r="IYP82" s="348"/>
      <c r="IYQ82" s="348"/>
      <c r="IYR82" s="348"/>
      <c r="IYS82" s="348"/>
      <c r="IYT82" s="348"/>
      <c r="IYU82" s="348"/>
      <c r="IYV82" s="348"/>
      <c r="IYW82" s="348"/>
      <c r="IYX82" s="348"/>
      <c r="IYY82" s="348"/>
      <c r="IYZ82" s="348"/>
      <c r="IZA82" s="348"/>
      <c r="IZB82" s="348"/>
      <c r="IZC82" s="348"/>
      <c r="IZD82" s="348"/>
      <c r="IZE82" s="348"/>
      <c r="IZF82" s="348"/>
      <c r="IZG82" s="348"/>
      <c r="IZH82" s="348"/>
      <c r="IZI82" s="348"/>
      <c r="IZJ82" s="348"/>
      <c r="IZK82" s="348"/>
      <c r="IZL82" s="348"/>
      <c r="IZM82" s="348"/>
      <c r="IZN82" s="348"/>
      <c r="IZO82" s="348"/>
      <c r="IZP82" s="348"/>
      <c r="IZQ82" s="348"/>
      <c r="IZR82" s="348"/>
      <c r="IZS82" s="348"/>
      <c r="IZT82" s="348"/>
      <c r="IZU82" s="348"/>
      <c r="IZV82" s="348"/>
      <c r="IZW82" s="348"/>
      <c r="IZX82" s="348"/>
      <c r="IZY82" s="348"/>
      <c r="IZZ82" s="348"/>
      <c r="JAA82" s="348"/>
      <c r="JAB82" s="348"/>
      <c r="JAC82" s="348"/>
      <c r="JAD82" s="348"/>
      <c r="JAE82" s="348"/>
      <c r="JAF82" s="348"/>
      <c r="JAG82" s="348"/>
      <c r="JAH82" s="348"/>
      <c r="JAI82" s="348"/>
      <c r="JAJ82" s="348"/>
      <c r="JAK82" s="348"/>
      <c r="JAL82" s="348"/>
      <c r="JAM82" s="348"/>
      <c r="JAN82" s="348"/>
      <c r="JAO82" s="348"/>
      <c r="JAP82" s="348"/>
      <c r="JAQ82" s="348"/>
      <c r="JAR82" s="348"/>
      <c r="JAS82" s="348"/>
      <c r="JAT82" s="348"/>
      <c r="JAU82" s="348"/>
      <c r="JAV82" s="348"/>
      <c r="JAW82" s="348"/>
      <c r="JAX82" s="348"/>
      <c r="JAY82" s="348"/>
      <c r="JAZ82" s="348"/>
      <c r="JBA82" s="348"/>
      <c r="JBB82" s="348"/>
      <c r="JBC82" s="348"/>
      <c r="JBD82" s="348"/>
      <c r="JBE82" s="348"/>
      <c r="JBF82" s="348"/>
      <c r="JBG82" s="348"/>
      <c r="JBH82" s="348"/>
      <c r="JBI82" s="348"/>
      <c r="JBJ82" s="348"/>
      <c r="JBK82" s="348"/>
      <c r="JBL82" s="348"/>
      <c r="JBM82" s="348"/>
      <c r="JBN82" s="348"/>
      <c r="JBO82" s="348"/>
      <c r="JBP82" s="348"/>
      <c r="JBQ82" s="348"/>
      <c r="JBR82" s="348"/>
      <c r="JBS82" s="348"/>
      <c r="JBT82" s="348"/>
      <c r="JBU82" s="348"/>
      <c r="JBV82" s="348"/>
      <c r="JBW82" s="348"/>
      <c r="JBX82" s="348"/>
      <c r="JBY82" s="348"/>
      <c r="JBZ82" s="348"/>
      <c r="JCA82" s="348"/>
      <c r="JCB82" s="348"/>
      <c r="JCC82" s="348"/>
      <c r="JCD82" s="348"/>
      <c r="JCE82" s="348"/>
      <c r="JCF82" s="348"/>
      <c r="JCG82" s="348"/>
      <c r="JCH82" s="348"/>
      <c r="JCI82" s="348"/>
      <c r="JCJ82" s="348"/>
      <c r="JCK82" s="348"/>
      <c r="JCL82" s="348"/>
      <c r="JCM82" s="348"/>
      <c r="JCN82" s="348"/>
      <c r="JCO82" s="348"/>
      <c r="JCP82" s="348"/>
      <c r="JCQ82" s="348"/>
      <c r="JCR82" s="348"/>
      <c r="JCS82" s="348"/>
      <c r="JCT82" s="348"/>
      <c r="JCU82" s="348"/>
      <c r="JCV82" s="348"/>
      <c r="JCW82" s="348"/>
      <c r="JCX82" s="348"/>
      <c r="JCY82" s="348"/>
      <c r="JCZ82" s="348"/>
      <c r="JDA82" s="348"/>
      <c r="JDB82" s="348"/>
      <c r="JDC82" s="348"/>
      <c r="JDD82" s="348"/>
      <c r="JDE82" s="348"/>
      <c r="JDF82" s="348"/>
      <c r="JDG82" s="348"/>
      <c r="JDH82" s="348"/>
      <c r="JDI82" s="348"/>
      <c r="JDJ82" s="348"/>
      <c r="JDK82" s="348"/>
      <c r="JDL82" s="348"/>
      <c r="JDM82" s="348"/>
      <c r="JDN82" s="348"/>
      <c r="JDO82" s="348"/>
      <c r="JDP82" s="348"/>
      <c r="JDQ82" s="348"/>
      <c r="JDR82" s="348"/>
      <c r="JDS82" s="348"/>
      <c r="JDT82" s="348"/>
      <c r="JDU82" s="348"/>
      <c r="JDV82" s="348"/>
      <c r="JDW82" s="348"/>
      <c r="JDX82" s="348"/>
      <c r="JDY82" s="348"/>
      <c r="JDZ82" s="348"/>
      <c r="JEA82" s="348"/>
      <c r="JEB82" s="348"/>
      <c r="JEC82" s="348"/>
      <c r="JED82" s="348"/>
      <c r="JEE82" s="348"/>
      <c r="JEF82" s="348"/>
      <c r="JEG82" s="348"/>
      <c r="JEH82" s="348"/>
      <c r="JEI82" s="348"/>
      <c r="JEJ82" s="348"/>
      <c r="JEK82" s="348"/>
      <c r="JEL82" s="348"/>
      <c r="JEM82" s="348"/>
      <c r="JEN82" s="348"/>
      <c r="JEO82" s="348"/>
      <c r="JEP82" s="348"/>
      <c r="JEQ82" s="348"/>
      <c r="JER82" s="348"/>
      <c r="JES82" s="348"/>
      <c r="JET82" s="348"/>
      <c r="JEU82" s="348"/>
      <c r="JEV82" s="348"/>
      <c r="JEW82" s="348"/>
      <c r="JEX82" s="348"/>
      <c r="JEY82" s="348"/>
      <c r="JEZ82" s="348"/>
      <c r="JFA82" s="348"/>
      <c r="JFB82" s="348"/>
      <c r="JFC82" s="348"/>
      <c r="JFD82" s="348"/>
      <c r="JFE82" s="348"/>
      <c r="JFF82" s="348"/>
      <c r="JFG82" s="348"/>
      <c r="JFH82" s="348"/>
      <c r="JFI82" s="348"/>
      <c r="JFJ82" s="348"/>
      <c r="JFK82" s="348"/>
      <c r="JFL82" s="348"/>
      <c r="JFM82" s="348"/>
      <c r="JFN82" s="348"/>
      <c r="JFO82" s="348"/>
      <c r="JFP82" s="348"/>
      <c r="JFQ82" s="348"/>
      <c r="JFR82" s="348"/>
      <c r="JFS82" s="348"/>
      <c r="JFT82" s="348"/>
      <c r="JFU82" s="348"/>
      <c r="JFV82" s="348"/>
      <c r="JFW82" s="348"/>
      <c r="JFX82" s="348"/>
      <c r="JFY82" s="348"/>
      <c r="JFZ82" s="348"/>
      <c r="JGA82" s="348"/>
      <c r="JGB82" s="348"/>
      <c r="JGC82" s="348"/>
      <c r="JGD82" s="348"/>
      <c r="JGE82" s="348"/>
      <c r="JGF82" s="348"/>
      <c r="JGG82" s="348"/>
      <c r="JGH82" s="348"/>
      <c r="JGI82" s="348"/>
      <c r="JGJ82" s="348"/>
      <c r="JGK82" s="348"/>
      <c r="JGL82" s="348"/>
      <c r="JGM82" s="348"/>
      <c r="JGN82" s="348"/>
      <c r="JGO82" s="348"/>
      <c r="JGP82" s="348"/>
      <c r="JGQ82" s="348"/>
      <c r="JGR82" s="348"/>
      <c r="JGS82" s="348"/>
      <c r="JGT82" s="348"/>
      <c r="JGU82" s="348"/>
      <c r="JGV82" s="348"/>
      <c r="JGW82" s="348"/>
      <c r="JGX82" s="348"/>
      <c r="JGY82" s="348"/>
      <c r="JGZ82" s="348"/>
      <c r="JHA82" s="348"/>
      <c r="JHB82" s="348"/>
      <c r="JHC82" s="348"/>
      <c r="JHD82" s="348"/>
      <c r="JHE82" s="348"/>
      <c r="JHF82" s="348"/>
      <c r="JHG82" s="348"/>
      <c r="JHH82" s="348"/>
      <c r="JHI82" s="348"/>
      <c r="JHJ82" s="348"/>
      <c r="JHK82" s="348"/>
      <c r="JHL82" s="348"/>
      <c r="JHM82" s="348"/>
      <c r="JHN82" s="348"/>
      <c r="JHO82" s="348"/>
      <c r="JHP82" s="348"/>
      <c r="JHQ82" s="348"/>
      <c r="JHR82" s="348"/>
      <c r="JHS82" s="348"/>
      <c r="JHT82" s="348"/>
      <c r="JHU82" s="348"/>
      <c r="JHV82" s="348"/>
      <c r="JHW82" s="348"/>
      <c r="JHX82" s="348"/>
      <c r="JHY82" s="348"/>
      <c r="JHZ82" s="348"/>
      <c r="JIA82" s="348"/>
      <c r="JIB82" s="348"/>
      <c r="JIC82" s="348"/>
      <c r="JID82" s="348"/>
      <c r="JIE82" s="348"/>
      <c r="JIF82" s="348"/>
      <c r="JIG82" s="348"/>
      <c r="JIH82" s="348"/>
      <c r="JII82" s="348"/>
      <c r="JIJ82" s="348"/>
      <c r="JIK82" s="348"/>
      <c r="JIL82" s="348"/>
      <c r="JIM82" s="348"/>
      <c r="JIN82" s="348"/>
      <c r="JIO82" s="348"/>
      <c r="JIP82" s="348"/>
      <c r="JIQ82" s="348"/>
      <c r="JIR82" s="348"/>
      <c r="JIS82" s="348"/>
      <c r="JIT82" s="348"/>
      <c r="JIU82" s="348"/>
      <c r="JIV82" s="348"/>
      <c r="JIW82" s="348"/>
      <c r="JIX82" s="348"/>
      <c r="JIY82" s="348"/>
      <c r="JIZ82" s="348"/>
      <c r="JJA82" s="348"/>
      <c r="JJB82" s="348"/>
      <c r="JJC82" s="348"/>
      <c r="JJD82" s="348"/>
      <c r="JJE82" s="348"/>
      <c r="JJF82" s="348"/>
      <c r="JJG82" s="348"/>
      <c r="JJH82" s="348"/>
      <c r="JJI82" s="348"/>
      <c r="JJJ82" s="348"/>
      <c r="JJK82" s="348"/>
      <c r="JJL82" s="348"/>
      <c r="JJM82" s="348"/>
      <c r="JJN82" s="348"/>
      <c r="JJO82" s="348"/>
      <c r="JJP82" s="348"/>
      <c r="JJQ82" s="348"/>
      <c r="JJR82" s="348"/>
      <c r="JJS82" s="348"/>
      <c r="JJT82" s="348"/>
      <c r="JJU82" s="348"/>
      <c r="JJV82" s="348"/>
      <c r="JJW82" s="348"/>
      <c r="JJX82" s="348"/>
      <c r="JJY82" s="348"/>
      <c r="JJZ82" s="348"/>
      <c r="JKA82" s="348"/>
      <c r="JKB82" s="348"/>
      <c r="JKC82" s="348"/>
      <c r="JKD82" s="348"/>
      <c r="JKE82" s="348"/>
      <c r="JKF82" s="348"/>
      <c r="JKG82" s="348"/>
      <c r="JKH82" s="348"/>
      <c r="JKI82" s="348"/>
      <c r="JKJ82" s="348"/>
      <c r="JKK82" s="348"/>
      <c r="JKL82" s="348"/>
      <c r="JKM82" s="348"/>
      <c r="JKN82" s="348"/>
      <c r="JKO82" s="348"/>
      <c r="JKP82" s="348"/>
      <c r="JKQ82" s="348"/>
      <c r="JKR82" s="348"/>
      <c r="JKS82" s="348"/>
      <c r="JKT82" s="348"/>
      <c r="JKU82" s="348"/>
      <c r="JKV82" s="348"/>
      <c r="JKW82" s="348"/>
      <c r="JKX82" s="348"/>
      <c r="JKY82" s="348"/>
      <c r="JKZ82" s="348"/>
      <c r="JLA82" s="348"/>
      <c r="JLB82" s="348"/>
      <c r="JLC82" s="348"/>
      <c r="JLD82" s="348"/>
      <c r="JLE82" s="348"/>
      <c r="JLF82" s="348"/>
      <c r="JLG82" s="348"/>
      <c r="JLH82" s="348"/>
      <c r="JLI82" s="348"/>
      <c r="JLJ82" s="348"/>
      <c r="JLK82" s="348"/>
      <c r="JLL82" s="348"/>
      <c r="JLM82" s="348"/>
      <c r="JLN82" s="348"/>
      <c r="JLO82" s="348"/>
      <c r="JLP82" s="348"/>
      <c r="JLQ82" s="348"/>
      <c r="JLR82" s="348"/>
      <c r="JLS82" s="348"/>
      <c r="JLT82" s="348"/>
      <c r="JLU82" s="348"/>
      <c r="JLV82" s="348"/>
      <c r="JLW82" s="348"/>
      <c r="JLX82" s="348"/>
      <c r="JLY82" s="348"/>
      <c r="JLZ82" s="348"/>
      <c r="JMA82" s="348"/>
      <c r="JMB82" s="348"/>
      <c r="JMC82" s="348"/>
      <c r="JMD82" s="348"/>
      <c r="JME82" s="348"/>
      <c r="JMF82" s="348"/>
      <c r="JMG82" s="348"/>
      <c r="JMH82" s="348"/>
      <c r="JMI82" s="348"/>
      <c r="JMJ82" s="348"/>
      <c r="JMK82" s="348"/>
      <c r="JML82" s="348"/>
      <c r="JMM82" s="348"/>
      <c r="JMN82" s="348"/>
      <c r="JMO82" s="348"/>
      <c r="JMP82" s="348"/>
      <c r="JMQ82" s="348"/>
      <c r="JMR82" s="348"/>
      <c r="JMS82" s="348"/>
      <c r="JMT82" s="348"/>
      <c r="JMU82" s="348"/>
      <c r="JMV82" s="348"/>
      <c r="JMW82" s="348"/>
      <c r="JMX82" s="348"/>
      <c r="JMY82" s="348"/>
      <c r="JMZ82" s="348"/>
      <c r="JNA82" s="348"/>
      <c r="JNB82" s="348"/>
      <c r="JNC82" s="348"/>
      <c r="JND82" s="348"/>
      <c r="JNE82" s="348"/>
      <c r="JNF82" s="348"/>
      <c r="JNG82" s="348"/>
      <c r="JNH82" s="348"/>
      <c r="JNI82" s="348"/>
      <c r="JNJ82" s="348"/>
      <c r="JNK82" s="348"/>
      <c r="JNL82" s="348"/>
      <c r="JNM82" s="348"/>
      <c r="JNN82" s="348"/>
      <c r="JNO82" s="348"/>
      <c r="JNP82" s="348"/>
      <c r="JNQ82" s="348"/>
      <c r="JNR82" s="348"/>
      <c r="JNS82" s="348"/>
      <c r="JNT82" s="348"/>
      <c r="JNU82" s="348"/>
      <c r="JNV82" s="348"/>
      <c r="JNW82" s="348"/>
      <c r="JNX82" s="348"/>
      <c r="JNY82" s="348"/>
      <c r="JNZ82" s="348"/>
      <c r="JOA82" s="348"/>
      <c r="JOB82" s="348"/>
      <c r="JOC82" s="348"/>
      <c r="JOD82" s="348"/>
      <c r="JOE82" s="348"/>
      <c r="JOF82" s="348"/>
      <c r="JOG82" s="348"/>
      <c r="JOH82" s="348"/>
      <c r="JOI82" s="348"/>
      <c r="JOJ82" s="348"/>
      <c r="JOK82" s="348"/>
      <c r="JOL82" s="348"/>
      <c r="JOM82" s="348"/>
      <c r="JON82" s="348"/>
      <c r="JOO82" s="348"/>
      <c r="JOP82" s="348"/>
      <c r="JOQ82" s="348"/>
      <c r="JOR82" s="348"/>
      <c r="JOS82" s="348"/>
      <c r="JOT82" s="348"/>
      <c r="JOU82" s="348"/>
      <c r="JOV82" s="348"/>
      <c r="JOW82" s="348"/>
      <c r="JOX82" s="348"/>
      <c r="JOY82" s="348"/>
      <c r="JOZ82" s="348"/>
      <c r="JPA82" s="348"/>
      <c r="JPB82" s="348"/>
      <c r="JPC82" s="348"/>
      <c r="JPD82" s="348"/>
      <c r="JPE82" s="348"/>
      <c r="JPF82" s="348"/>
      <c r="JPG82" s="348"/>
      <c r="JPH82" s="348"/>
      <c r="JPI82" s="348"/>
      <c r="JPJ82" s="348"/>
      <c r="JPK82" s="348"/>
      <c r="JPL82" s="348"/>
      <c r="JPM82" s="348"/>
      <c r="JPN82" s="348"/>
      <c r="JPO82" s="348"/>
      <c r="JPP82" s="348"/>
      <c r="JPQ82" s="348"/>
      <c r="JPR82" s="348"/>
      <c r="JPS82" s="348"/>
      <c r="JPT82" s="348"/>
      <c r="JPU82" s="348"/>
      <c r="JPV82" s="348"/>
      <c r="JPW82" s="348"/>
      <c r="JPX82" s="348"/>
      <c r="JPY82" s="348"/>
      <c r="JPZ82" s="348"/>
      <c r="JQA82" s="348"/>
      <c r="JQB82" s="348"/>
      <c r="JQC82" s="348"/>
      <c r="JQD82" s="348"/>
      <c r="JQE82" s="348"/>
      <c r="JQF82" s="348"/>
      <c r="JQG82" s="348"/>
      <c r="JQH82" s="348"/>
      <c r="JQI82" s="348"/>
      <c r="JQJ82" s="348"/>
      <c r="JQK82" s="348"/>
      <c r="JQL82" s="348"/>
      <c r="JQM82" s="348"/>
      <c r="JQN82" s="348"/>
      <c r="JQO82" s="348"/>
      <c r="JQP82" s="348"/>
      <c r="JQQ82" s="348"/>
      <c r="JQR82" s="348"/>
      <c r="JQS82" s="348"/>
      <c r="JQT82" s="348"/>
      <c r="JQU82" s="348"/>
      <c r="JQV82" s="348"/>
      <c r="JQW82" s="348"/>
      <c r="JQX82" s="348"/>
      <c r="JQY82" s="348"/>
      <c r="JQZ82" s="348"/>
      <c r="JRA82" s="348"/>
      <c r="JRB82" s="348"/>
      <c r="JRC82" s="348"/>
      <c r="JRD82" s="348"/>
      <c r="JRE82" s="348"/>
      <c r="JRF82" s="348"/>
      <c r="JRG82" s="348"/>
      <c r="JRH82" s="348"/>
      <c r="JRI82" s="348"/>
      <c r="JRJ82" s="348"/>
      <c r="JRK82" s="348"/>
      <c r="JRL82" s="348"/>
      <c r="JRM82" s="348"/>
      <c r="JRN82" s="348"/>
      <c r="JRO82" s="348"/>
      <c r="JRP82" s="348"/>
      <c r="JRQ82" s="348"/>
      <c r="JRR82" s="348"/>
      <c r="JRS82" s="348"/>
      <c r="JRT82" s="348"/>
      <c r="JRU82" s="348"/>
      <c r="JRV82" s="348"/>
      <c r="JRW82" s="348"/>
      <c r="JRX82" s="348"/>
      <c r="JRY82" s="348"/>
      <c r="JRZ82" s="348"/>
      <c r="JSA82" s="348"/>
      <c r="JSB82" s="348"/>
      <c r="JSC82" s="348"/>
      <c r="JSD82" s="348"/>
      <c r="JSE82" s="348"/>
      <c r="JSF82" s="348"/>
      <c r="JSG82" s="348"/>
      <c r="JSH82" s="348"/>
      <c r="JSI82" s="348"/>
      <c r="JSJ82" s="348"/>
      <c r="JSK82" s="348"/>
      <c r="JSL82" s="348"/>
      <c r="JSM82" s="348"/>
      <c r="JSN82" s="348"/>
      <c r="JSO82" s="348"/>
      <c r="JSP82" s="348"/>
      <c r="JSQ82" s="348"/>
      <c r="JSR82" s="348"/>
      <c r="JSS82" s="348"/>
      <c r="JST82" s="348"/>
      <c r="JSU82" s="348"/>
      <c r="JSV82" s="348"/>
      <c r="JSW82" s="348"/>
      <c r="JSX82" s="348"/>
      <c r="JSY82" s="348"/>
      <c r="JSZ82" s="348"/>
      <c r="JTA82" s="348"/>
      <c r="JTB82" s="348"/>
      <c r="JTC82" s="348"/>
      <c r="JTD82" s="348"/>
      <c r="JTE82" s="348"/>
      <c r="JTF82" s="348"/>
      <c r="JTG82" s="348"/>
      <c r="JTH82" s="348"/>
      <c r="JTI82" s="348"/>
      <c r="JTJ82" s="348"/>
      <c r="JTK82" s="348"/>
      <c r="JTL82" s="348"/>
      <c r="JTM82" s="348"/>
      <c r="JTN82" s="348"/>
      <c r="JTO82" s="348"/>
      <c r="JTP82" s="348"/>
      <c r="JTQ82" s="348"/>
      <c r="JTR82" s="348"/>
      <c r="JTS82" s="348"/>
      <c r="JTT82" s="348"/>
      <c r="JTU82" s="348"/>
      <c r="JTV82" s="348"/>
      <c r="JTW82" s="348"/>
      <c r="JTX82" s="348"/>
      <c r="JTY82" s="348"/>
      <c r="JTZ82" s="348"/>
      <c r="JUA82" s="348"/>
      <c r="JUB82" s="348"/>
      <c r="JUC82" s="348"/>
      <c r="JUD82" s="348"/>
      <c r="JUE82" s="348"/>
      <c r="JUF82" s="348"/>
      <c r="JUG82" s="348"/>
      <c r="JUH82" s="348"/>
      <c r="JUI82" s="348"/>
      <c r="JUJ82" s="348"/>
      <c r="JUK82" s="348"/>
      <c r="JUL82" s="348"/>
      <c r="JUM82" s="348"/>
      <c r="JUN82" s="348"/>
      <c r="JUO82" s="348"/>
      <c r="JUP82" s="348"/>
      <c r="JUQ82" s="348"/>
      <c r="JUR82" s="348"/>
      <c r="JUS82" s="348"/>
      <c r="JUT82" s="348"/>
      <c r="JUU82" s="348"/>
      <c r="JUV82" s="348"/>
      <c r="JUW82" s="348"/>
      <c r="JUX82" s="348"/>
      <c r="JUY82" s="348"/>
      <c r="JUZ82" s="348"/>
      <c r="JVA82" s="348"/>
      <c r="JVB82" s="348"/>
      <c r="JVC82" s="348"/>
      <c r="JVD82" s="348"/>
      <c r="JVE82" s="348"/>
      <c r="JVF82" s="348"/>
      <c r="JVG82" s="348"/>
      <c r="JVH82" s="348"/>
      <c r="JVI82" s="348"/>
      <c r="JVJ82" s="348"/>
      <c r="JVK82" s="348"/>
      <c r="JVL82" s="348"/>
      <c r="JVM82" s="348"/>
      <c r="JVN82" s="348"/>
      <c r="JVO82" s="348"/>
      <c r="JVP82" s="348"/>
      <c r="JVQ82" s="348"/>
      <c r="JVR82" s="348"/>
      <c r="JVS82" s="348"/>
      <c r="JVT82" s="348"/>
      <c r="JVU82" s="348"/>
      <c r="JVV82" s="348"/>
      <c r="JVW82" s="348"/>
      <c r="JVX82" s="348"/>
      <c r="JVY82" s="348"/>
      <c r="JVZ82" s="348"/>
      <c r="JWA82" s="348"/>
      <c r="JWB82" s="348"/>
      <c r="JWC82" s="348"/>
      <c r="JWD82" s="348"/>
      <c r="JWE82" s="348"/>
      <c r="JWF82" s="348"/>
      <c r="JWG82" s="348"/>
      <c r="JWH82" s="348"/>
      <c r="JWI82" s="348"/>
      <c r="JWJ82" s="348"/>
      <c r="JWK82" s="348"/>
      <c r="JWL82" s="348"/>
      <c r="JWM82" s="348"/>
      <c r="JWN82" s="348"/>
      <c r="JWO82" s="348"/>
      <c r="JWP82" s="348"/>
      <c r="JWQ82" s="348"/>
      <c r="JWR82" s="348"/>
      <c r="JWS82" s="348"/>
      <c r="JWT82" s="348"/>
      <c r="JWU82" s="348"/>
      <c r="JWV82" s="348"/>
      <c r="JWW82" s="348"/>
      <c r="JWX82" s="348"/>
      <c r="JWY82" s="348"/>
      <c r="JWZ82" s="348"/>
      <c r="JXA82" s="348"/>
      <c r="JXB82" s="348"/>
      <c r="JXC82" s="348"/>
      <c r="JXD82" s="348"/>
      <c r="JXE82" s="348"/>
      <c r="JXF82" s="348"/>
      <c r="JXG82" s="348"/>
      <c r="JXH82" s="348"/>
      <c r="JXI82" s="348"/>
      <c r="JXJ82" s="348"/>
      <c r="JXK82" s="348"/>
      <c r="JXL82" s="348"/>
      <c r="JXM82" s="348"/>
      <c r="JXN82" s="348"/>
      <c r="JXO82" s="348"/>
      <c r="JXP82" s="348"/>
      <c r="JXQ82" s="348"/>
      <c r="JXR82" s="348"/>
      <c r="JXS82" s="348"/>
      <c r="JXT82" s="348"/>
      <c r="JXU82" s="348"/>
      <c r="JXV82" s="348"/>
      <c r="JXW82" s="348"/>
      <c r="JXX82" s="348"/>
      <c r="JXY82" s="348"/>
      <c r="JXZ82" s="348"/>
      <c r="JYA82" s="348"/>
      <c r="JYB82" s="348"/>
      <c r="JYC82" s="348"/>
      <c r="JYD82" s="348"/>
      <c r="JYE82" s="348"/>
      <c r="JYF82" s="348"/>
      <c r="JYG82" s="348"/>
      <c r="JYH82" s="348"/>
      <c r="JYI82" s="348"/>
      <c r="JYJ82" s="348"/>
      <c r="JYK82" s="348"/>
      <c r="JYL82" s="348"/>
      <c r="JYM82" s="348"/>
      <c r="JYN82" s="348"/>
      <c r="JYO82" s="348"/>
      <c r="JYP82" s="348"/>
      <c r="JYQ82" s="348"/>
      <c r="JYR82" s="348"/>
      <c r="JYS82" s="348"/>
      <c r="JYT82" s="348"/>
      <c r="JYU82" s="348"/>
      <c r="JYV82" s="348"/>
      <c r="JYW82" s="348"/>
      <c r="JYX82" s="348"/>
      <c r="JYY82" s="348"/>
      <c r="JYZ82" s="348"/>
      <c r="JZA82" s="348"/>
      <c r="JZB82" s="348"/>
      <c r="JZC82" s="348"/>
      <c r="JZD82" s="348"/>
      <c r="JZE82" s="348"/>
      <c r="JZF82" s="348"/>
      <c r="JZG82" s="348"/>
      <c r="JZH82" s="348"/>
      <c r="JZI82" s="348"/>
      <c r="JZJ82" s="348"/>
      <c r="JZK82" s="348"/>
      <c r="JZL82" s="348"/>
      <c r="JZM82" s="348"/>
      <c r="JZN82" s="348"/>
      <c r="JZO82" s="348"/>
      <c r="JZP82" s="348"/>
      <c r="JZQ82" s="348"/>
      <c r="JZR82" s="348"/>
      <c r="JZS82" s="348"/>
      <c r="JZT82" s="348"/>
      <c r="JZU82" s="348"/>
      <c r="JZV82" s="348"/>
      <c r="JZW82" s="348"/>
      <c r="JZX82" s="348"/>
      <c r="JZY82" s="348"/>
      <c r="JZZ82" s="348"/>
      <c r="KAA82" s="348"/>
      <c r="KAB82" s="348"/>
      <c r="KAC82" s="348"/>
      <c r="KAD82" s="348"/>
      <c r="KAE82" s="348"/>
      <c r="KAF82" s="348"/>
      <c r="KAG82" s="348"/>
      <c r="KAH82" s="348"/>
      <c r="KAI82" s="348"/>
      <c r="KAJ82" s="348"/>
      <c r="KAK82" s="348"/>
      <c r="KAL82" s="348"/>
      <c r="KAM82" s="348"/>
      <c r="KAN82" s="348"/>
      <c r="KAO82" s="348"/>
      <c r="KAP82" s="348"/>
      <c r="KAQ82" s="348"/>
      <c r="KAR82" s="348"/>
      <c r="KAS82" s="348"/>
      <c r="KAT82" s="348"/>
      <c r="KAU82" s="348"/>
      <c r="KAV82" s="348"/>
      <c r="KAW82" s="348"/>
      <c r="KAX82" s="348"/>
      <c r="KAY82" s="348"/>
      <c r="KAZ82" s="348"/>
      <c r="KBA82" s="348"/>
      <c r="KBB82" s="348"/>
      <c r="KBC82" s="348"/>
      <c r="KBD82" s="348"/>
      <c r="KBE82" s="348"/>
      <c r="KBF82" s="348"/>
      <c r="KBG82" s="348"/>
      <c r="KBH82" s="348"/>
      <c r="KBI82" s="348"/>
      <c r="KBJ82" s="348"/>
      <c r="KBK82" s="348"/>
      <c r="KBL82" s="348"/>
      <c r="KBM82" s="348"/>
      <c r="KBN82" s="348"/>
      <c r="KBO82" s="348"/>
      <c r="KBP82" s="348"/>
      <c r="KBQ82" s="348"/>
      <c r="KBR82" s="348"/>
      <c r="KBS82" s="348"/>
      <c r="KBT82" s="348"/>
      <c r="KBU82" s="348"/>
      <c r="KBV82" s="348"/>
      <c r="KBW82" s="348"/>
      <c r="KBX82" s="348"/>
      <c r="KBY82" s="348"/>
      <c r="KBZ82" s="348"/>
      <c r="KCA82" s="348"/>
      <c r="KCB82" s="348"/>
      <c r="KCC82" s="348"/>
      <c r="KCD82" s="348"/>
      <c r="KCE82" s="348"/>
      <c r="KCF82" s="348"/>
      <c r="KCG82" s="348"/>
      <c r="KCH82" s="348"/>
      <c r="KCI82" s="348"/>
      <c r="KCJ82" s="348"/>
      <c r="KCK82" s="348"/>
      <c r="KCL82" s="348"/>
      <c r="KCM82" s="348"/>
      <c r="KCN82" s="348"/>
      <c r="KCO82" s="348"/>
      <c r="KCP82" s="348"/>
      <c r="KCQ82" s="348"/>
      <c r="KCR82" s="348"/>
      <c r="KCS82" s="348"/>
      <c r="KCT82" s="348"/>
      <c r="KCU82" s="348"/>
      <c r="KCV82" s="348"/>
      <c r="KCW82" s="348"/>
      <c r="KCX82" s="348"/>
      <c r="KCY82" s="348"/>
      <c r="KCZ82" s="348"/>
      <c r="KDA82" s="348"/>
      <c r="KDB82" s="348"/>
      <c r="KDC82" s="348"/>
      <c r="KDD82" s="348"/>
      <c r="KDE82" s="348"/>
      <c r="KDF82" s="348"/>
      <c r="KDG82" s="348"/>
      <c r="KDH82" s="348"/>
      <c r="KDI82" s="348"/>
      <c r="KDJ82" s="348"/>
      <c r="KDK82" s="348"/>
      <c r="KDL82" s="348"/>
      <c r="KDM82" s="348"/>
      <c r="KDN82" s="348"/>
      <c r="KDO82" s="348"/>
      <c r="KDP82" s="348"/>
      <c r="KDQ82" s="348"/>
      <c r="KDR82" s="348"/>
      <c r="KDS82" s="348"/>
      <c r="KDT82" s="348"/>
      <c r="KDU82" s="348"/>
      <c r="KDV82" s="348"/>
      <c r="KDW82" s="348"/>
      <c r="KDX82" s="348"/>
      <c r="KDY82" s="348"/>
      <c r="KDZ82" s="348"/>
      <c r="KEA82" s="348"/>
      <c r="KEB82" s="348"/>
      <c r="KEC82" s="348"/>
      <c r="KED82" s="348"/>
      <c r="KEE82" s="348"/>
      <c r="KEF82" s="348"/>
      <c r="KEG82" s="348"/>
      <c r="KEH82" s="348"/>
      <c r="KEI82" s="348"/>
      <c r="KEJ82" s="348"/>
      <c r="KEK82" s="348"/>
      <c r="KEL82" s="348"/>
      <c r="KEM82" s="348"/>
      <c r="KEN82" s="348"/>
      <c r="KEO82" s="348"/>
      <c r="KEP82" s="348"/>
      <c r="KEQ82" s="348"/>
      <c r="KER82" s="348"/>
      <c r="KES82" s="348"/>
      <c r="KET82" s="348"/>
      <c r="KEU82" s="348"/>
      <c r="KEV82" s="348"/>
      <c r="KEW82" s="348"/>
      <c r="KEX82" s="348"/>
      <c r="KEY82" s="348"/>
      <c r="KEZ82" s="348"/>
      <c r="KFA82" s="348"/>
      <c r="KFB82" s="348"/>
      <c r="KFC82" s="348"/>
      <c r="KFD82" s="348"/>
      <c r="KFE82" s="348"/>
      <c r="KFF82" s="348"/>
      <c r="KFG82" s="348"/>
      <c r="KFH82" s="348"/>
      <c r="KFI82" s="348"/>
      <c r="KFJ82" s="348"/>
      <c r="KFK82" s="348"/>
      <c r="KFL82" s="348"/>
      <c r="KFM82" s="348"/>
      <c r="KFN82" s="348"/>
      <c r="KFO82" s="348"/>
      <c r="KFP82" s="348"/>
      <c r="KFQ82" s="348"/>
      <c r="KFR82" s="348"/>
      <c r="KFS82" s="348"/>
      <c r="KFT82" s="348"/>
      <c r="KFU82" s="348"/>
      <c r="KFV82" s="348"/>
      <c r="KFW82" s="348"/>
      <c r="KFX82" s="348"/>
      <c r="KFY82" s="348"/>
      <c r="KFZ82" s="348"/>
      <c r="KGA82" s="348"/>
      <c r="KGB82" s="348"/>
      <c r="KGC82" s="348"/>
      <c r="KGD82" s="348"/>
      <c r="KGE82" s="348"/>
      <c r="KGF82" s="348"/>
      <c r="KGG82" s="348"/>
      <c r="KGH82" s="348"/>
      <c r="KGI82" s="348"/>
      <c r="KGJ82" s="348"/>
      <c r="KGK82" s="348"/>
      <c r="KGL82" s="348"/>
      <c r="KGM82" s="348"/>
      <c r="KGN82" s="348"/>
      <c r="KGO82" s="348"/>
      <c r="KGP82" s="348"/>
      <c r="KGQ82" s="348"/>
      <c r="KGR82" s="348"/>
      <c r="KGS82" s="348"/>
      <c r="KGT82" s="348"/>
      <c r="KGU82" s="348"/>
      <c r="KGV82" s="348"/>
      <c r="KGW82" s="348"/>
      <c r="KGX82" s="348"/>
      <c r="KGY82" s="348"/>
      <c r="KGZ82" s="348"/>
      <c r="KHA82" s="348"/>
      <c r="KHB82" s="348"/>
      <c r="KHC82" s="348"/>
      <c r="KHD82" s="348"/>
      <c r="KHE82" s="348"/>
      <c r="KHF82" s="348"/>
      <c r="KHG82" s="348"/>
      <c r="KHH82" s="348"/>
      <c r="KHI82" s="348"/>
      <c r="KHJ82" s="348"/>
      <c r="KHK82" s="348"/>
      <c r="KHL82" s="348"/>
      <c r="KHM82" s="348"/>
      <c r="KHN82" s="348"/>
      <c r="KHO82" s="348"/>
      <c r="KHP82" s="348"/>
      <c r="KHQ82" s="348"/>
      <c r="KHR82" s="348"/>
      <c r="KHS82" s="348"/>
      <c r="KHT82" s="348"/>
      <c r="KHU82" s="348"/>
      <c r="KHV82" s="348"/>
      <c r="KHW82" s="348"/>
      <c r="KHX82" s="348"/>
      <c r="KHY82" s="348"/>
      <c r="KHZ82" s="348"/>
      <c r="KIA82" s="348"/>
      <c r="KIB82" s="348"/>
      <c r="KIC82" s="348"/>
      <c r="KID82" s="348"/>
      <c r="KIE82" s="348"/>
      <c r="KIF82" s="348"/>
      <c r="KIG82" s="348"/>
      <c r="KIH82" s="348"/>
      <c r="KII82" s="348"/>
      <c r="KIJ82" s="348"/>
      <c r="KIK82" s="348"/>
      <c r="KIL82" s="348"/>
      <c r="KIM82" s="348"/>
      <c r="KIN82" s="348"/>
      <c r="KIO82" s="348"/>
      <c r="KIP82" s="348"/>
      <c r="KIQ82" s="348"/>
      <c r="KIR82" s="348"/>
      <c r="KIS82" s="348"/>
      <c r="KIT82" s="348"/>
      <c r="KIU82" s="348"/>
      <c r="KIV82" s="348"/>
      <c r="KIW82" s="348"/>
      <c r="KIX82" s="348"/>
      <c r="KIY82" s="348"/>
      <c r="KIZ82" s="348"/>
      <c r="KJA82" s="348"/>
      <c r="KJB82" s="348"/>
      <c r="KJC82" s="348"/>
      <c r="KJD82" s="348"/>
      <c r="KJE82" s="348"/>
      <c r="KJF82" s="348"/>
      <c r="KJG82" s="348"/>
      <c r="KJH82" s="348"/>
      <c r="KJI82" s="348"/>
      <c r="KJJ82" s="348"/>
      <c r="KJK82" s="348"/>
      <c r="KJL82" s="348"/>
      <c r="KJM82" s="348"/>
      <c r="KJN82" s="348"/>
      <c r="KJO82" s="348"/>
      <c r="KJP82" s="348"/>
      <c r="KJQ82" s="348"/>
      <c r="KJR82" s="348"/>
      <c r="KJS82" s="348"/>
      <c r="KJT82" s="348"/>
      <c r="KJU82" s="348"/>
      <c r="KJV82" s="348"/>
      <c r="KJW82" s="348"/>
      <c r="KJX82" s="348"/>
      <c r="KJY82" s="348"/>
      <c r="KJZ82" s="348"/>
      <c r="KKA82" s="348"/>
      <c r="KKB82" s="348"/>
      <c r="KKC82" s="348"/>
      <c r="KKD82" s="348"/>
      <c r="KKE82" s="348"/>
      <c r="KKF82" s="348"/>
      <c r="KKG82" s="348"/>
      <c r="KKH82" s="348"/>
      <c r="KKI82" s="348"/>
      <c r="KKJ82" s="348"/>
      <c r="KKK82" s="348"/>
      <c r="KKL82" s="348"/>
      <c r="KKM82" s="348"/>
      <c r="KKN82" s="348"/>
      <c r="KKO82" s="348"/>
      <c r="KKP82" s="348"/>
      <c r="KKQ82" s="348"/>
      <c r="KKR82" s="348"/>
      <c r="KKS82" s="348"/>
      <c r="KKT82" s="348"/>
      <c r="KKU82" s="348"/>
      <c r="KKV82" s="348"/>
      <c r="KKW82" s="348"/>
      <c r="KKX82" s="348"/>
      <c r="KKY82" s="348"/>
      <c r="KKZ82" s="348"/>
      <c r="KLA82" s="348"/>
      <c r="KLB82" s="348"/>
      <c r="KLC82" s="348"/>
      <c r="KLD82" s="348"/>
      <c r="KLE82" s="348"/>
      <c r="KLF82" s="348"/>
      <c r="KLG82" s="348"/>
      <c r="KLH82" s="348"/>
      <c r="KLI82" s="348"/>
      <c r="KLJ82" s="348"/>
      <c r="KLK82" s="348"/>
      <c r="KLL82" s="348"/>
      <c r="KLM82" s="348"/>
      <c r="KLN82" s="348"/>
      <c r="KLO82" s="348"/>
      <c r="KLP82" s="348"/>
      <c r="KLQ82" s="348"/>
      <c r="KLR82" s="348"/>
      <c r="KLS82" s="348"/>
      <c r="KLT82" s="348"/>
      <c r="KLU82" s="348"/>
      <c r="KLV82" s="348"/>
      <c r="KLW82" s="348"/>
      <c r="KLX82" s="348"/>
      <c r="KLY82" s="348"/>
      <c r="KLZ82" s="348"/>
      <c r="KMA82" s="348"/>
      <c r="KMB82" s="348"/>
      <c r="KMC82" s="348"/>
      <c r="KMD82" s="348"/>
      <c r="KME82" s="348"/>
      <c r="KMF82" s="348"/>
      <c r="KMG82" s="348"/>
      <c r="KMH82" s="348"/>
      <c r="KMI82" s="348"/>
      <c r="KMJ82" s="348"/>
      <c r="KMK82" s="348"/>
      <c r="KML82" s="348"/>
      <c r="KMM82" s="348"/>
      <c r="KMN82" s="348"/>
      <c r="KMO82" s="348"/>
      <c r="KMP82" s="348"/>
      <c r="KMQ82" s="348"/>
      <c r="KMR82" s="348"/>
      <c r="KMS82" s="348"/>
      <c r="KMT82" s="348"/>
      <c r="KMU82" s="348"/>
      <c r="KMV82" s="348"/>
      <c r="KMW82" s="348"/>
      <c r="KMX82" s="348"/>
      <c r="KMY82" s="348"/>
      <c r="KMZ82" s="348"/>
      <c r="KNA82" s="348"/>
      <c r="KNB82" s="348"/>
      <c r="KNC82" s="348"/>
      <c r="KND82" s="348"/>
      <c r="KNE82" s="348"/>
      <c r="KNF82" s="348"/>
      <c r="KNG82" s="348"/>
      <c r="KNH82" s="348"/>
      <c r="KNI82" s="348"/>
      <c r="KNJ82" s="348"/>
      <c r="KNK82" s="348"/>
      <c r="KNL82" s="348"/>
      <c r="KNM82" s="348"/>
      <c r="KNN82" s="348"/>
      <c r="KNO82" s="348"/>
      <c r="KNP82" s="348"/>
      <c r="KNQ82" s="348"/>
      <c r="KNR82" s="348"/>
      <c r="KNS82" s="348"/>
      <c r="KNT82" s="348"/>
      <c r="KNU82" s="348"/>
      <c r="KNV82" s="348"/>
      <c r="KNW82" s="348"/>
      <c r="KNX82" s="348"/>
      <c r="KNY82" s="348"/>
      <c r="KNZ82" s="348"/>
      <c r="KOA82" s="348"/>
      <c r="KOB82" s="348"/>
      <c r="KOC82" s="348"/>
      <c r="KOD82" s="348"/>
      <c r="KOE82" s="348"/>
      <c r="KOF82" s="348"/>
      <c r="KOG82" s="348"/>
      <c r="KOH82" s="348"/>
      <c r="KOI82" s="348"/>
      <c r="KOJ82" s="348"/>
      <c r="KOK82" s="348"/>
      <c r="KOL82" s="348"/>
      <c r="KOM82" s="348"/>
      <c r="KON82" s="348"/>
      <c r="KOO82" s="348"/>
      <c r="KOP82" s="348"/>
      <c r="KOQ82" s="348"/>
      <c r="KOR82" s="348"/>
      <c r="KOS82" s="348"/>
      <c r="KOT82" s="348"/>
      <c r="KOU82" s="348"/>
      <c r="KOV82" s="348"/>
      <c r="KOW82" s="348"/>
      <c r="KOX82" s="348"/>
      <c r="KOY82" s="348"/>
      <c r="KOZ82" s="348"/>
      <c r="KPA82" s="348"/>
      <c r="KPB82" s="348"/>
      <c r="KPC82" s="348"/>
      <c r="KPD82" s="348"/>
      <c r="KPE82" s="348"/>
      <c r="KPF82" s="348"/>
      <c r="KPG82" s="348"/>
      <c r="KPH82" s="348"/>
      <c r="KPI82" s="348"/>
      <c r="KPJ82" s="348"/>
      <c r="KPK82" s="348"/>
      <c r="KPL82" s="348"/>
      <c r="KPM82" s="348"/>
      <c r="KPN82" s="348"/>
      <c r="KPO82" s="348"/>
      <c r="KPP82" s="348"/>
      <c r="KPQ82" s="348"/>
      <c r="KPR82" s="348"/>
      <c r="KPS82" s="348"/>
      <c r="KPT82" s="348"/>
      <c r="KPU82" s="348"/>
      <c r="KPV82" s="348"/>
      <c r="KPW82" s="348"/>
      <c r="KPX82" s="348"/>
      <c r="KPY82" s="348"/>
      <c r="KPZ82" s="348"/>
      <c r="KQA82" s="348"/>
      <c r="KQB82" s="348"/>
      <c r="KQC82" s="348"/>
      <c r="KQD82" s="348"/>
      <c r="KQE82" s="348"/>
      <c r="KQF82" s="348"/>
      <c r="KQG82" s="348"/>
      <c r="KQH82" s="348"/>
      <c r="KQI82" s="348"/>
      <c r="KQJ82" s="348"/>
      <c r="KQK82" s="348"/>
      <c r="KQL82" s="348"/>
      <c r="KQM82" s="348"/>
      <c r="KQN82" s="348"/>
      <c r="KQO82" s="348"/>
      <c r="KQP82" s="348"/>
      <c r="KQQ82" s="348"/>
      <c r="KQR82" s="348"/>
      <c r="KQS82" s="348"/>
      <c r="KQT82" s="348"/>
      <c r="KQU82" s="348"/>
      <c r="KQV82" s="348"/>
      <c r="KQW82" s="348"/>
      <c r="KQX82" s="348"/>
      <c r="KQY82" s="348"/>
      <c r="KQZ82" s="348"/>
      <c r="KRA82" s="348"/>
      <c r="KRB82" s="348"/>
      <c r="KRC82" s="348"/>
      <c r="KRD82" s="348"/>
      <c r="KRE82" s="348"/>
      <c r="KRF82" s="348"/>
      <c r="KRG82" s="348"/>
      <c r="KRH82" s="348"/>
      <c r="KRI82" s="348"/>
      <c r="KRJ82" s="348"/>
      <c r="KRK82" s="348"/>
      <c r="KRL82" s="348"/>
      <c r="KRM82" s="348"/>
      <c r="KRN82" s="348"/>
      <c r="KRO82" s="348"/>
      <c r="KRP82" s="348"/>
      <c r="KRQ82" s="348"/>
      <c r="KRR82" s="348"/>
      <c r="KRS82" s="348"/>
      <c r="KRT82" s="348"/>
      <c r="KRU82" s="348"/>
      <c r="KRV82" s="348"/>
      <c r="KRW82" s="348"/>
      <c r="KRX82" s="348"/>
      <c r="KRY82" s="348"/>
      <c r="KRZ82" s="348"/>
      <c r="KSA82" s="348"/>
      <c r="KSB82" s="348"/>
      <c r="KSC82" s="348"/>
      <c r="KSD82" s="348"/>
      <c r="KSE82" s="348"/>
      <c r="KSF82" s="348"/>
      <c r="KSG82" s="348"/>
      <c r="KSH82" s="348"/>
      <c r="KSI82" s="348"/>
      <c r="KSJ82" s="348"/>
      <c r="KSK82" s="348"/>
      <c r="KSL82" s="348"/>
      <c r="KSM82" s="348"/>
      <c r="KSN82" s="348"/>
      <c r="KSO82" s="348"/>
      <c r="KSP82" s="348"/>
      <c r="KSQ82" s="348"/>
      <c r="KSR82" s="348"/>
      <c r="KSS82" s="348"/>
      <c r="KST82" s="348"/>
      <c r="KSU82" s="348"/>
      <c r="KSV82" s="348"/>
      <c r="KSW82" s="348"/>
      <c r="KSX82" s="348"/>
      <c r="KSY82" s="348"/>
      <c r="KSZ82" s="348"/>
      <c r="KTA82" s="348"/>
      <c r="KTB82" s="348"/>
      <c r="KTC82" s="348"/>
      <c r="KTD82" s="348"/>
      <c r="KTE82" s="348"/>
      <c r="KTF82" s="348"/>
      <c r="KTG82" s="348"/>
      <c r="KTH82" s="348"/>
      <c r="KTI82" s="348"/>
      <c r="KTJ82" s="348"/>
      <c r="KTK82" s="348"/>
      <c r="KTL82" s="348"/>
      <c r="KTM82" s="348"/>
      <c r="KTN82" s="348"/>
      <c r="KTO82" s="348"/>
      <c r="KTP82" s="348"/>
      <c r="KTQ82" s="348"/>
      <c r="KTR82" s="348"/>
      <c r="KTS82" s="348"/>
      <c r="KTT82" s="348"/>
      <c r="KTU82" s="348"/>
      <c r="KTV82" s="348"/>
      <c r="KTW82" s="348"/>
      <c r="KTX82" s="348"/>
      <c r="KTY82" s="348"/>
      <c r="KTZ82" s="348"/>
      <c r="KUA82" s="348"/>
      <c r="KUB82" s="348"/>
      <c r="KUC82" s="348"/>
      <c r="KUD82" s="348"/>
      <c r="KUE82" s="348"/>
      <c r="KUF82" s="348"/>
      <c r="KUG82" s="348"/>
      <c r="KUH82" s="348"/>
      <c r="KUI82" s="348"/>
      <c r="KUJ82" s="348"/>
      <c r="KUK82" s="348"/>
      <c r="KUL82" s="348"/>
      <c r="KUM82" s="348"/>
      <c r="KUN82" s="348"/>
      <c r="KUO82" s="348"/>
      <c r="KUP82" s="348"/>
      <c r="KUQ82" s="348"/>
      <c r="KUR82" s="348"/>
      <c r="KUS82" s="348"/>
      <c r="KUT82" s="348"/>
      <c r="KUU82" s="348"/>
      <c r="KUV82" s="348"/>
      <c r="KUW82" s="348"/>
      <c r="KUX82" s="348"/>
      <c r="KUY82" s="348"/>
      <c r="KUZ82" s="348"/>
      <c r="KVA82" s="348"/>
      <c r="KVB82" s="348"/>
      <c r="KVC82" s="348"/>
      <c r="KVD82" s="348"/>
      <c r="KVE82" s="348"/>
      <c r="KVF82" s="348"/>
      <c r="KVG82" s="348"/>
      <c r="KVH82" s="348"/>
      <c r="KVI82" s="348"/>
      <c r="KVJ82" s="348"/>
      <c r="KVK82" s="348"/>
      <c r="KVL82" s="348"/>
      <c r="KVM82" s="348"/>
      <c r="KVN82" s="348"/>
      <c r="KVO82" s="348"/>
      <c r="KVP82" s="348"/>
      <c r="KVQ82" s="348"/>
      <c r="KVR82" s="348"/>
      <c r="KVS82" s="348"/>
      <c r="KVT82" s="348"/>
      <c r="KVU82" s="348"/>
      <c r="KVV82" s="348"/>
      <c r="KVW82" s="348"/>
      <c r="KVX82" s="348"/>
      <c r="KVY82" s="348"/>
      <c r="KVZ82" s="348"/>
      <c r="KWA82" s="348"/>
      <c r="KWB82" s="348"/>
      <c r="KWC82" s="348"/>
      <c r="KWD82" s="348"/>
      <c r="KWE82" s="348"/>
      <c r="KWF82" s="348"/>
      <c r="KWG82" s="348"/>
      <c r="KWH82" s="348"/>
      <c r="KWI82" s="348"/>
      <c r="KWJ82" s="348"/>
      <c r="KWK82" s="348"/>
      <c r="KWL82" s="348"/>
      <c r="KWM82" s="348"/>
      <c r="KWN82" s="348"/>
      <c r="KWO82" s="348"/>
      <c r="KWP82" s="348"/>
      <c r="KWQ82" s="348"/>
      <c r="KWR82" s="348"/>
      <c r="KWS82" s="348"/>
      <c r="KWT82" s="348"/>
      <c r="KWU82" s="348"/>
      <c r="KWV82" s="348"/>
      <c r="KWW82" s="348"/>
      <c r="KWX82" s="348"/>
      <c r="KWY82" s="348"/>
      <c r="KWZ82" s="348"/>
      <c r="KXA82" s="348"/>
      <c r="KXB82" s="348"/>
      <c r="KXC82" s="348"/>
      <c r="KXD82" s="348"/>
      <c r="KXE82" s="348"/>
      <c r="KXF82" s="348"/>
      <c r="KXG82" s="348"/>
      <c r="KXH82" s="348"/>
      <c r="KXI82" s="348"/>
      <c r="KXJ82" s="348"/>
      <c r="KXK82" s="348"/>
      <c r="KXL82" s="348"/>
      <c r="KXM82" s="348"/>
      <c r="KXN82" s="348"/>
      <c r="KXO82" s="348"/>
      <c r="KXP82" s="348"/>
      <c r="KXQ82" s="348"/>
      <c r="KXR82" s="348"/>
      <c r="KXS82" s="348"/>
      <c r="KXT82" s="348"/>
      <c r="KXU82" s="348"/>
      <c r="KXV82" s="348"/>
      <c r="KXW82" s="348"/>
      <c r="KXX82" s="348"/>
      <c r="KXY82" s="348"/>
      <c r="KXZ82" s="348"/>
      <c r="KYA82" s="348"/>
      <c r="KYB82" s="348"/>
      <c r="KYC82" s="348"/>
      <c r="KYD82" s="348"/>
      <c r="KYE82" s="348"/>
      <c r="KYF82" s="348"/>
      <c r="KYG82" s="348"/>
      <c r="KYH82" s="348"/>
      <c r="KYI82" s="348"/>
      <c r="KYJ82" s="348"/>
      <c r="KYK82" s="348"/>
      <c r="KYL82" s="348"/>
      <c r="KYM82" s="348"/>
      <c r="KYN82" s="348"/>
      <c r="KYO82" s="348"/>
      <c r="KYP82" s="348"/>
      <c r="KYQ82" s="348"/>
      <c r="KYR82" s="348"/>
      <c r="KYS82" s="348"/>
      <c r="KYT82" s="348"/>
      <c r="KYU82" s="348"/>
      <c r="KYV82" s="348"/>
      <c r="KYW82" s="348"/>
      <c r="KYX82" s="348"/>
      <c r="KYY82" s="348"/>
      <c r="KYZ82" s="348"/>
      <c r="KZA82" s="348"/>
      <c r="KZB82" s="348"/>
      <c r="KZC82" s="348"/>
      <c r="KZD82" s="348"/>
      <c r="KZE82" s="348"/>
      <c r="KZF82" s="348"/>
      <c r="KZG82" s="348"/>
      <c r="KZH82" s="348"/>
      <c r="KZI82" s="348"/>
      <c r="KZJ82" s="348"/>
      <c r="KZK82" s="348"/>
      <c r="KZL82" s="348"/>
      <c r="KZM82" s="348"/>
      <c r="KZN82" s="348"/>
      <c r="KZO82" s="348"/>
      <c r="KZP82" s="348"/>
      <c r="KZQ82" s="348"/>
      <c r="KZR82" s="348"/>
      <c r="KZS82" s="348"/>
      <c r="KZT82" s="348"/>
      <c r="KZU82" s="348"/>
      <c r="KZV82" s="348"/>
      <c r="KZW82" s="348"/>
      <c r="KZX82" s="348"/>
      <c r="KZY82" s="348"/>
      <c r="KZZ82" s="348"/>
      <c r="LAA82" s="348"/>
      <c r="LAB82" s="348"/>
      <c r="LAC82" s="348"/>
      <c r="LAD82" s="348"/>
      <c r="LAE82" s="348"/>
      <c r="LAF82" s="348"/>
      <c r="LAG82" s="348"/>
      <c r="LAH82" s="348"/>
      <c r="LAI82" s="348"/>
      <c r="LAJ82" s="348"/>
      <c r="LAK82" s="348"/>
      <c r="LAL82" s="348"/>
      <c r="LAM82" s="348"/>
      <c r="LAN82" s="348"/>
      <c r="LAO82" s="348"/>
      <c r="LAP82" s="348"/>
      <c r="LAQ82" s="348"/>
      <c r="LAR82" s="348"/>
      <c r="LAS82" s="348"/>
      <c r="LAT82" s="348"/>
      <c r="LAU82" s="348"/>
      <c r="LAV82" s="348"/>
      <c r="LAW82" s="348"/>
      <c r="LAX82" s="348"/>
      <c r="LAY82" s="348"/>
      <c r="LAZ82" s="348"/>
      <c r="LBA82" s="348"/>
      <c r="LBB82" s="348"/>
      <c r="LBC82" s="348"/>
      <c r="LBD82" s="348"/>
      <c r="LBE82" s="348"/>
      <c r="LBF82" s="348"/>
      <c r="LBG82" s="348"/>
      <c r="LBH82" s="348"/>
      <c r="LBI82" s="348"/>
      <c r="LBJ82" s="348"/>
      <c r="LBK82" s="348"/>
      <c r="LBL82" s="348"/>
      <c r="LBM82" s="348"/>
      <c r="LBN82" s="348"/>
      <c r="LBO82" s="348"/>
      <c r="LBP82" s="348"/>
      <c r="LBQ82" s="348"/>
      <c r="LBR82" s="348"/>
      <c r="LBS82" s="348"/>
      <c r="LBT82" s="348"/>
      <c r="LBU82" s="348"/>
      <c r="LBV82" s="348"/>
      <c r="LBW82" s="348"/>
      <c r="LBX82" s="348"/>
      <c r="LBY82" s="348"/>
      <c r="LBZ82" s="348"/>
      <c r="LCA82" s="348"/>
      <c r="LCB82" s="348"/>
      <c r="LCC82" s="348"/>
      <c r="LCD82" s="348"/>
      <c r="LCE82" s="348"/>
      <c r="LCF82" s="348"/>
      <c r="LCG82" s="348"/>
      <c r="LCH82" s="348"/>
      <c r="LCI82" s="348"/>
      <c r="LCJ82" s="348"/>
      <c r="LCK82" s="348"/>
      <c r="LCL82" s="348"/>
      <c r="LCM82" s="348"/>
      <c r="LCN82" s="348"/>
      <c r="LCO82" s="348"/>
      <c r="LCP82" s="348"/>
      <c r="LCQ82" s="348"/>
      <c r="LCR82" s="348"/>
      <c r="LCS82" s="348"/>
      <c r="LCT82" s="348"/>
      <c r="LCU82" s="348"/>
      <c r="LCV82" s="348"/>
      <c r="LCW82" s="348"/>
      <c r="LCX82" s="348"/>
      <c r="LCY82" s="348"/>
      <c r="LCZ82" s="348"/>
      <c r="LDA82" s="348"/>
      <c r="LDB82" s="348"/>
      <c r="LDC82" s="348"/>
      <c r="LDD82" s="348"/>
      <c r="LDE82" s="348"/>
      <c r="LDF82" s="348"/>
      <c r="LDG82" s="348"/>
      <c r="LDH82" s="348"/>
      <c r="LDI82" s="348"/>
      <c r="LDJ82" s="348"/>
      <c r="LDK82" s="348"/>
      <c r="LDL82" s="348"/>
      <c r="LDM82" s="348"/>
      <c r="LDN82" s="348"/>
      <c r="LDO82" s="348"/>
      <c r="LDP82" s="348"/>
      <c r="LDQ82" s="348"/>
      <c r="LDR82" s="348"/>
      <c r="LDS82" s="348"/>
      <c r="LDT82" s="348"/>
      <c r="LDU82" s="348"/>
      <c r="LDV82" s="348"/>
      <c r="LDW82" s="348"/>
      <c r="LDX82" s="348"/>
      <c r="LDY82" s="348"/>
      <c r="LDZ82" s="348"/>
      <c r="LEA82" s="348"/>
      <c r="LEB82" s="348"/>
      <c r="LEC82" s="348"/>
      <c r="LED82" s="348"/>
      <c r="LEE82" s="348"/>
      <c r="LEF82" s="348"/>
      <c r="LEG82" s="348"/>
      <c r="LEH82" s="348"/>
      <c r="LEI82" s="348"/>
      <c r="LEJ82" s="348"/>
      <c r="LEK82" s="348"/>
      <c r="LEL82" s="348"/>
      <c r="LEM82" s="348"/>
      <c r="LEN82" s="348"/>
      <c r="LEO82" s="348"/>
      <c r="LEP82" s="348"/>
      <c r="LEQ82" s="348"/>
      <c r="LER82" s="348"/>
      <c r="LES82" s="348"/>
      <c r="LET82" s="348"/>
      <c r="LEU82" s="348"/>
      <c r="LEV82" s="348"/>
      <c r="LEW82" s="348"/>
      <c r="LEX82" s="348"/>
      <c r="LEY82" s="348"/>
      <c r="LEZ82" s="348"/>
      <c r="LFA82" s="348"/>
      <c r="LFB82" s="348"/>
      <c r="LFC82" s="348"/>
      <c r="LFD82" s="348"/>
      <c r="LFE82" s="348"/>
      <c r="LFF82" s="348"/>
      <c r="LFG82" s="348"/>
      <c r="LFH82" s="348"/>
      <c r="LFI82" s="348"/>
      <c r="LFJ82" s="348"/>
      <c r="LFK82" s="348"/>
      <c r="LFL82" s="348"/>
      <c r="LFM82" s="348"/>
      <c r="LFN82" s="348"/>
      <c r="LFO82" s="348"/>
      <c r="LFP82" s="348"/>
      <c r="LFQ82" s="348"/>
      <c r="LFR82" s="348"/>
      <c r="LFS82" s="348"/>
      <c r="LFT82" s="348"/>
      <c r="LFU82" s="348"/>
      <c r="LFV82" s="348"/>
      <c r="LFW82" s="348"/>
      <c r="LFX82" s="348"/>
      <c r="LFY82" s="348"/>
      <c r="LFZ82" s="348"/>
      <c r="LGA82" s="348"/>
      <c r="LGB82" s="348"/>
      <c r="LGC82" s="348"/>
      <c r="LGD82" s="348"/>
      <c r="LGE82" s="348"/>
      <c r="LGF82" s="348"/>
      <c r="LGG82" s="348"/>
      <c r="LGH82" s="348"/>
      <c r="LGI82" s="348"/>
      <c r="LGJ82" s="348"/>
      <c r="LGK82" s="348"/>
      <c r="LGL82" s="348"/>
      <c r="LGM82" s="348"/>
      <c r="LGN82" s="348"/>
      <c r="LGO82" s="348"/>
      <c r="LGP82" s="348"/>
      <c r="LGQ82" s="348"/>
      <c r="LGR82" s="348"/>
      <c r="LGS82" s="348"/>
      <c r="LGT82" s="348"/>
      <c r="LGU82" s="348"/>
      <c r="LGV82" s="348"/>
      <c r="LGW82" s="348"/>
      <c r="LGX82" s="348"/>
      <c r="LGY82" s="348"/>
      <c r="LGZ82" s="348"/>
      <c r="LHA82" s="348"/>
      <c r="LHB82" s="348"/>
      <c r="LHC82" s="348"/>
      <c r="LHD82" s="348"/>
      <c r="LHE82" s="348"/>
      <c r="LHF82" s="348"/>
      <c r="LHG82" s="348"/>
      <c r="LHH82" s="348"/>
      <c r="LHI82" s="348"/>
      <c r="LHJ82" s="348"/>
      <c r="LHK82" s="348"/>
      <c r="LHL82" s="348"/>
      <c r="LHM82" s="348"/>
      <c r="LHN82" s="348"/>
      <c r="LHO82" s="348"/>
      <c r="LHP82" s="348"/>
      <c r="LHQ82" s="348"/>
      <c r="LHR82" s="348"/>
      <c r="LHS82" s="348"/>
      <c r="LHT82" s="348"/>
      <c r="LHU82" s="348"/>
      <c r="LHV82" s="348"/>
      <c r="LHW82" s="348"/>
      <c r="LHX82" s="348"/>
      <c r="LHY82" s="348"/>
      <c r="LHZ82" s="348"/>
      <c r="LIA82" s="348"/>
      <c r="LIB82" s="348"/>
      <c r="LIC82" s="348"/>
      <c r="LID82" s="348"/>
      <c r="LIE82" s="348"/>
      <c r="LIF82" s="348"/>
      <c r="LIG82" s="348"/>
      <c r="LIH82" s="348"/>
      <c r="LII82" s="348"/>
      <c r="LIJ82" s="348"/>
      <c r="LIK82" s="348"/>
      <c r="LIL82" s="348"/>
      <c r="LIM82" s="348"/>
      <c r="LIN82" s="348"/>
      <c r="LIO82" s="348"/>
      <c r="LIP82" s="348"/>
      <c r="LIQ82" s="348"/>
      <c r="LIR82" s="348"/>
      <c r="LIS82" s="348"/>
      <c r="LIT82" s="348"/>
      <c r="LIU82" s="348"/>
      <c r="LIV82" s="348"/>
      <c r="LIW82" s="348"/>
      <c r="LIX82" s="348"/>
      <c r="LIY82" s="348"/>
      <c r="LIZ82" s="348"/>
      <c r="LJA82" s="348"/>
      <c r="LJB82" s="348"/>
      <c r="LJC82" s="348"/>
      <c r="LJD82" s="348"/>
      <c r="LJE82" s="348"/>
      <c r="LJF82" s="348"/>
      <c r="LJG82" s="348"/>
      <c r="LJH82" s="348"/>
      <c r="LJI82" s="348"/>
      <c r="LJJ82" s="348"/>
      <c r="LJK82" s="348"/>
      <c r="LJL82" s="348"/>
      <c r="LJM82" s="348"/>
      <c r="LJN82" s="348"/>
      <c r="LJO82" s="348"/>
      <c r="LJP82" s="348"/>
      <c r="LJQ82" s="348"/>
      <c r="LJR82" s="348"/>
      <c r="LJS82" s="348"/>
      <c r="LJT82" s="348"/>
      <c r="LJU82" s="348"/>
      <c r="LJV82" s="348"/>
      <c r="LJW82" s="348"/>
      <c r="LJX82" s="348"/>
      <c r="LJY82" s="348"/>
      <c r="LJZ82" s="348"/>
      <c r="LKA82" s="348"/>
      <c r="LKB82" s="348"/>
      <c r="LKC82" s="348"/>
      <c r="LKD82" s="348"/>
      <c r="LKE82" s="348"/>
      <c r="LKF82" s="348"/>
      <c r="LKG82" s="348"/>
      <c r="LKH82" s="348"/>
      <c r="LKI82" s="348"/>
      <c r="LKJ82" s="348"/>
      <c r="LKK82" s="348"/>
      <c r="LKL82" s="348"/>
      <c r="LKM82" s="348"/>
      <c r="LKN82" s="348"/>
      <c r="LKO82" s="348"/>
      <c r="LKP82" s="348"/>
      <c r="LKQ82" s="348"/>
      <c r="LKR82" s="348"/>
      <c r="LKS82" s="348"/>
      <c r="LKT82" s="348"/>
      <c r="LKU82" s="348"/>
      <c r="LKV82" s="348"/>
      <c r="LKW82" s="348"/>
      <c r="LKX82" s="348"/>
      <c r="LKY82" s="348"/>
      <c r="LKZ82" s="348"/>
      <c r="LLA82" s="348"/>
      <c r="LLB82" s="348"/>
      <c r="LLC82" s="348"/>
      <c r="LLD82" s="348"/>
      <c r="LLE82" s="348"/>
      <c r="LLF82" s="348"/>
      <c r="LLG82" s="348"/>
      <c r="LLH82" s="348"/>
      <c r="LLI82" s="348"/>
      <c r="LLJ82" s="348"/>
      <c r="LLK82" s="348"/>
      <c r="LLL82" s="348"/>
      <c r="LLM82" s="348"/>
      <c r="LLN82" s="348"/>
      <c r="LLO82" s="348"/>
      <c r="LLP82" s="348"/>
      <c r="LLQ82" s="348"/>
      <c r="LLR82" s="348"/>
      <c r="LLS82" s="348"/>
      <c r="LLT82" s="348"/>
      <c r="LLU82" s="348"/>
      <c r="LLV82" s="348"/>
      <c r="LLW82" s="348"/>
      <c r="LLX82" s="348"/>
      <c r="LLY82" s="348"/>
      <c r="LLZ82" s="348"/>
      <c r="LMA82" s="348"/>
      <c r="LMB82" s="348"/>
      <c r="LMC82" s="348"/>
      <c r="LMD82" s="348"/>
      <c r="LME82" s="348"/>
      <c r="LMF82" s="348"/>
      <c r="LMG82" s="348"/>
      <c r="LMH82" s="348"/>
      <c r="LMI82" s="348"/>
      <c r="LMJ82" s="348"/>
      <c r="LMK82" s="348"/>
      <c r="LML82" s="348"/>
      <c r="LMM82" s="348"/>
      <c r="LMN82" s="348"/>
      <c r="LMO82" s="348"/>
      <c r="LMP82" s="348"/>
      <c r="LMQ82" s="348"/>
      <c r="LMR82" s="348"/>
      <c r="LMS82" s="348"/>
      <c r="LMT82" s="348"/>
      <c r="LMU82" s="348"/>
      <c r="LMV82" s="348"/>
      <c r="LMW82" s="348"/>
      <c r="LMX82" s="348"/>
      <c r="LMY82" s="348"/>
      <c r="LMZ82" s="348"/>
      <c r="LNA82" s="348"/>
      <c r="LNB82" s="348"/>
      <c r="LNC82" s="348"/>
      <c r="LND82" s="348"/>
      <c r="LNE82" s="348"/>
      <c r="LNF82" s="348"/>
      <c r="LNG82" s="348"/>
      <c r="LNH82" s="348"/>
      <c r="LNI82" s="348"/>
      <c r="LNJ82" s="348"/>
      <c r="LNK82" s="348"/>
      <c r="LNL82" s="348"/>
      <c r="LNM82" s="348"/>
      <c r="LNN82" s="348"/>
      <c r="LNO82" s="348"/>
      <c r="LNP82" s="348"/>
      <c r="LNQ82" s="348"/>
      <c r="LNR82" s="348"/>
      <c r="LNS82" s="348"/>
      <c r="LNT82" s="348"/>
      <c r="LNU82" s="348"/>
      <c r="LNV82" s="348"/>
      <c r="LNW82" s="348"/>
      <c r="LNX82" s="348"/>
      <c r="LNY82" s="348"/>
      <c r="LNZ82" s="348"/>
      <c r="LOA82" s="348"/>
      <c r="LOB82" s="348"/>
      <c r="LOC82" s="348"/>
      <c r="LOD82" s="348"/>
      <c r="LOE82" s="348"/>
      <c r="LOF82" s="348"/>
      <c r="LOG82" s="348"/>
      <c r="LOH82" s="348"/>
      <c r="LOI82" s="348"/>
      <c r="LOJ82" s="348"/>
      <c r="LOK82" s="348"/>
      <c r="LOL82" s="348"/>
      <c r="LOM82" s="348"/>
      <c r="LON82" s="348"/>
      <c r="LOO82" s="348"/>
      <c r="LOP82" s="348"/>
      <c r="LOQ82" s="348"/>
      <c r="LOR82" s="348"/>
      <c r="LOS82" s="348"/>
      <c r="LOT82" s="348"/>
      <c r="LOU82" s="348"/>
      <c r="LOV82" s="348"/>
      <c r="LOW82" s="348"/>
      <c r="LOX82" s="348"/>
      <c r="LOY82" s="348"/>
      <c r="LOZ82" s="348"/>
      <c r="LPA82" s="348"/>
      <c r="LPB82" s="348"/>
      <c r="LPC82" s="348"/>
      <c r="LPD82" s="348"/>
      <c r="LPE82" s="348"/>
      <c r="LPF82" s="348"/>
      <c r="LPG82" s="348"/>
      <c r="LPH82" s="348"/>
      <c r="LPI82" s="348"/>
      <c r="LPJ82" s="348"/>
      <c r="LPK82" s="348"/>
      <c r="LPL82" s="348"/>
      <c r="LPM82" s="348"/>
      <c r="LPN82" s="348"/>
      <c r="LPO82" s="348"/>
      <c r="LPP82" s="348"/>
      <c r="LPQ82" s="348"/>
      <c r="LPR82" s="348"/>
      <c r="LPS82" s="348"/>
      <c r="LPT82" s="348"/>
      <c r="LPU82" s="348"/>
      <c r="LPV82" s="348"/>
      <c r="LPW82" s="348"/>
      <c r="LPX82" s="348"/>
      <c r="LPY82" s="348"/>
      <c r="LPZ82" s="348"/>
      <c r="LQA82" s="348"/>
      <c r="LQB82" s="348"/>
      <c r="LQC82" s="348"/>
      <c r="LQD82" s="348"/>
      <c r="LQE82" s="348"/>
      <c r="LQF82" s="348"/>
      <c r="LQG82" s="348"/>
      <c r="LQH82" s="348"/>
      <c r="LQI82" s="348"/>
      <c r="LQJ82" s="348"/>
      <c r="LQK82" s="348"/>
      <c r="LQL82" s="348"/>
      <c r="LQM82" s="348"/>
      <c r="LQN82" s="348"/>
      <c r="LQO82" s="348"/>
      <c r="LQP82" s="348"/>
      <c r="LQQ82" s="348"/>
      <c r="LQR82" s="348"/>
      <c r="LQS82" s="348"/>
      <c r="LQT82" s="348"/>
      <c r="LQU82" s="348"/>
      <c r="LQV82" s="348"/>
      <c r="LQW82" s="348"/>
      <c r="LQX82" s="348"/>
      <c r="LQY82" s="348"/>
      <c r="LQZ82" s="348"/>
      <c r="LRA82" s="348"/>
      <c r="LRB82" s="348"/>
      <c r="LRC82" s="348"/>
      <c r="LRD82" s="348"/>
      <c r="LRE82" s="348"/>
      <c r="LRF82" s="348"/>
      <c r="LRG82" s="348"/>
      <c r="LRH82" s="348"/>
      <c r="LRI82" s="348"/>
      <c r="LRJ82" s="348"/>
      <c r="LRK82" s="348"/>
      <c r="LRL82" s="348"/>
      <c r="LRM82" s="348"/>
      <c r="LRN82" s="348"/>
      <c r="LRO82" s="348"/>
      <c r="LRP82" s="348"/>
      <c r="LRQ82" s="348"/>
      <c r="LRR82" s="348"/>
      <c r="LRS82" s="348"/>
      <c r="LRT82" s="348"/>
      <c r="LRU82" s="348"/>
      <c r="LRV82" s="348"/>
      <c r="LRW82" s="348"/>
      <c r="LRX82" s="348"/>
      <c r="LRY82" s="348"/>
      <c r="LRZ82" s="348"/>
      <c r="LSA82" s="348"/>
      <c r="LSB82" s="348"/>
      <c r="LSC82" s="348"/>
      <c r="LSD82" s="348"/>
      <c r="LSE82" s="348"/>
      <c r="LSF82" s="348"/>
      <c r="LSG82" s="348"/>
      <c r="LSH82" s="348"/>
      <c r="LSI82" s="348"/>
      <c r="LSJ82" s="348"/>
      <c r="LSK82" s="348"/>
      <c r="LSL82" s="348"/>
      <c r="LSM82" s="348"/>
      <c r="LSN82" s="348"/>
      <c r="LSO82" s="348"/>
      <c r="LSP82" s="348"/>
      <c r="LSQ82" s="348"/>
      <c r="LSR82" s="348"/>
      <c r="LSS82" s="348"/>
      <c r="LST82" s="348"/>
      <c r="LSU82" s="348"/>
      <c r="LSV82" s="348"/>
      <c r="LSW82" s="348"/>
      <c r="LSX82" s="348"/>
      <c r="LSY82" s="348"/>
      <c r="LSZ82" s="348"/>
      <c r="LTA82" s="348"/>
      <c r="LTB82" s="348"/>
      <c r="LTC82" s="348"/>
      <c r="LTD82" s="348"/>
      <c r="LTE82" s="348"/>
      <c r="LTF82" s="348"/>
      <c r="LTG82" s="348"/>
      <c r="LTH82" s="348"/>
      <c r="LTI82" s="348"/>
      <c r="LTJ82" s="348"/>
      <c r="LTK82" s="348"/>
      <c r="LTL82" s="348"/>
      <c r="LTM82" s="348"/>
      <c r="LTN82" s="348"/>
      <c r="LTO82" s="348"/>
      <c r="LTP82" s="348"/>
      <c r="LTQ82" s="348"/>
      <c r="LTR82" s="348"/>
      <c r="LTS82" s="348"/>
      <c r="LTT82" s="348"/>
      <c r="LTU82" s="348"/>
      <c r="LTV82" s="348"/>
      <c r="LTW82" s="348"/>
      <c r="LTX82" s="348"/>
      <c r="LTY82" s="348"/>
      <c r="LTZ82" s="348"/>
      <c r="LUA82" s="348"/>
      <c r="LUB82" s="348"/>
      <c r="LUC82" s="348"/>
      <c r="LUD82" s="348"/>
      <c r="LUE82" s="348"/>
      <c r="LUF82" s="348"/>
      <c r="LUG82" s="348"/>
      <c r="LUH82" s="348"/>
      <c r="LUI82" s="348"/>
      <c r="LUJ82" s="348"/>
      <c r="LUK82" s="348"/>
      <c r="LUL82" s="348"/>
      <c r="LUM82" s="348"/>
      <c r="LUN82" s="348"/>
      <c r="LUO82" s="348"/>
      <c r="LUP82" s="348"/>
      <c r="LUQ82" s="348"/>
      <c r="LUR82" s="348"/>
      <c r="LUS82" s="348"/>
      <c r="LUT82" s="348"/>
      <c r="LUU82" s="348"/>
      <c r="LUV82" s="348"/>
      <c r="LUW82" s="348"/>
      <c r="LUX82" s="348"/>
      <c r="LUY82" s="348"/>
      <c r="LUZ82" s="348"/>
      <c r="LVA82" s="348"/>
      <c r="LVB82" s="348"/>
      <c r="LVC82" s="348"/>
      <c r="LVD82" s="348"/>
      <c r="LVE82" s="348"/>
      <c r="LVF82" s="348"/>
      <c r="LVG82" s="348"/>
      <c r="LVH82" s="348"/>
      <c r="LVI82" s="348"/>
      <c r="LVJ82" s="348"/>
      <c r="LVK82" s="348"/>
      <c r="LVL82" s="348"/>
      <c r="LVM82" s="348"/>
      <c r="LVN82" s="348"/>
      <c r="LVO82" s="348"/>
      <c r="LVP82" s="348"/>
      <c r="LVQ82" s="348"/>
      <c r="LVR82" s="348"/>
      <c r="LVS82" s="348"/>
      <c r="LVT82" s="348"/>
      <c r="LVU82" s="348"/>
      <c r="LVV82" s="348"/>
      <c r="LVW82" s="348"/>
      <c r="LVX82" s="348"/>
      <c r="LVY82" s="348"/>
      <c r="LVZ82" s="348"/>
      <c r="LWA82" s="348"/>
      <c r="LWB82" s="348"/>
      <c r="LWC82" s="348"/>
      <c r="LWD82" s="348"/>
      <c r="LWE82" s="348"/>
      <c r="LWF82" s="348"/>
      <c r="LWG82" s="348"/>
      <c r="LWH82" s="348"/>
      <c r="LWI82" s="348"/>
      <c r="LWJ82" s="348"/>
      <c r="LWK82" s="348"/>
      <c r="LWL82" s="348"/>
      <c r="LWM82" s="348"/>
      <c r="LWN82" s="348"/>
      <c r="LWO82" s="348"/>
      <c r="LWP82" s="348"/>
      <c r="LWQ82" s="348"/>
      <c r="LWR82" s="348"/>
      <c r="LWS82" s="348"/>
      <c r="LWT82" s="348"/>
      <c r="LWU82" s="348"/>
      <c r="LWV82" s="348"/>
      <c r="LWW82" s="348"/>
      <c r="LWX82" s="348"/>
      <c r="LWY82" s="348"/>
      <c r="LWZ82" s="348"/>
      <c r="LXA82" s="348"/>
      <c r="LXB82" s="348"/>
      <c r="LXC82" s="348"/>
      <c r="LXD82" s="348"/>
      <c r="LXE82" s="348"/>
      <c r="LXF82" s="348"/>
      <c r="LXG82" s="348"/>
      <c r="LXH82" s="348"/>
      <c r="LXI82" s="348"/>
      <c r="LXJ82" s="348"/>
      <c r="LXK82" s="348"/>
      <c r="LXL82" s="348"/>
      <c r="LXM82" s="348"/>
      <c r="LXN82" s="348"/>
      <c r="LXO82" s="348"/>
      <c r="LXP82" s="348"/>
      <c r="LXQ82" s="348"/>
      <c r="LXR82" s="348"/>
      <c r="LXS82" s="348"/>
      <c r="LXT82" s="348"/>
      <c r="LXU82" s="348"/>
      <c r="LXV82" s="348"/>
      <c r="LXW82" s="348"/>
      <c r="LXX82" s="348"/>
      <c r="LXY82" s="348"/>
      <c r="LXZ82" s="348"/>
      <c r="LYA82" s="348"/>
      <c r="LYB82" s="348"/>
      <c r="LYC82" s="348"/>
      <c r="LYD82" s="348"/>
      <c r="LYE82" s="348"/>
      <c r="LYF82" s="348"/>
      <c r="LYG82" s="348"/>
      <c r="LYH82" s="348"/>
      <c r="LYI82" s="348"/>
      <c r="LYJ82" s="348"/>
      <c r="LYK82" s="348"/>
      <c r="LYL82" s="348"/>
      <c r="LYM82" s="348"/>
      <c r="LYN82" s="348"/>
      <c r="LYO82" s="348"/>
      <c r="LYP82" s="348"/>
      <c r="LYQ82" s="348"/>
      <c r="LYR82" s="348"/>
      <c r="LYS82" s="348"/>
      <c r="LYT82" s="348"/>
      <c r="LYU82" s="348"/>
      <c r="LYV82" s="348"/>
      <c r="LYW82" s="348"/>
      <c r="LYX82" s="348"/>
      <c r="LYY82" s="348"/>
      <c r="LYZ82" s="348"/>
      <c r="LZA82" s="348"/>
      <c r="LZB82" s="348"/>
      <c r="LZC82" s="348"/>
      <c r="LZD82" s="348"/>
      <c r="LZE82" s="348"/>
      <c r="LZF82" s="348"/>
      <c r="LZG82" s="348"/>
      <c r="LZH82" s="348"/>
      <c r="LZI82" s="348"/>
      <c r="LZJ82" s="348"/>
      <c r="LZK82" s="348"/>
      <c r="LZL82" s="348"/>
      <c r="LZM82" s="348"/>
      <c r="LZN82" s="348"/>
      <c r="LZO82" s="348"/>
      <c r="LZP82" s="348"/>
      <c r="LZQ82" s="348"/>
      <c r="LZR82" s="348"/>
      <c r="LZS82" s="348"/>
      <c r="LZT82" s="348"/>
      <c r="LZU82" s="348"/>
      <c r="LZV82" s="348"/>
      <c r="LZW82" s="348"/>
      <c r="LZX82" s="348"/>
      <c r="LZY82" s="348"/>
      <c r="LZZ82" s="348"/>
      <c r="MAA82" s="348"/>
      <c r="MAB82" s="348"/>
      <c r="MAC82" s="348"/>
      <c r="MAD82" s="348"/>
      <c r="MAE82" s="348"/>
      <c r="MAF82" s="348"/>
      <c r="MAG82" s="348"/>
      <c r="MAH82" s="348"/>
      <c r="MAI82" s="348"/>
      <c r="MAJ82" s="348"/>
      <c r="MAK82" s="348"/>
      <c r="MAL82" s="348"/>
      <c r="MAM82" s="348"/>
      <c r="MAN82" s="348"/>
      <c r="MAO82" s="348"/>
      <c r="MAP82" s="348"/>
      <c r="MAQ82" s="348"/>
      <c r="MAR82" s="348"/>
      <c r="MAS82" s="348"/>
      <c r="MAT82" s="348"/>
      <c r="MAU82" s="348"/>
      <c r="MAV82" s="348"/>
      <c r="MAW82" s="348"/>
      <c r="MAX82" s="348"/>
      <c r="MAY82" s="348"/>
      <c r="MAZ82" s="348"/>
      <c r="MBA82" s="348"/>
      <c r="MBB82" s="348"/>
      <c r="MBC82" s="348"/>
      <c r="MBD82" s="348"/>
      <c r="MBE82" s="348"/>
      <c r="MBF82" s="348"/>
      <c r="MBG82" s="348"/>
      <c r="MBH82" s="348"/>
      <c r="MBI82" s="348"/>
      <c r="MBJ82" s="348"/>
      <c r="MBK82" s="348"/>
      <c r="MBL82" s="348"/>
      <c r="MBM82" s="348"/>
      <c r="MBN82" s="348"/>
      <c r="MBO82" s="348"/>
      <c r="MBP82" s="348"/>
      <c r="MBQ82" s="348"/>
      <c r="MBR82" s="348"/>
      <c r="MBS82" s="348"/>
      <c r="MBT82" s="348"/>
      <c r="MBU82" s="348"/>
      <c r="MBV82" s="348"/>
      <c r="MBW82" s="348"/>
      <c r="MBX82" s="348"/>
      <c r="MBY82" s="348"/>
      <c r="MBZ82" s="348"/>
      <c r="MCA82" s="348"/>
      <c r="MCB82" s="348"/>
      <c r="MCC82" s="348"/>
      <c r="MCD82" s="348"/>
      <c r="MCE82" s="348"/>
      <c r="MCF82" s="348"/>
      <c r="MCG82" s="348"/>
      <c r="MCH82" s="348"/>
      <c r="MCI82" s="348"/>
      <c r="MCJ82" s="348"/>
      <c r="MCK82" s="348"/>
      <c r="MCL82" s="348"/>
      <c r="MCM82" s="348"/>
      <c r="MCN82" s="348"/>
      <c r="MCO82" s="348"/>
      <c r="MCP82" s="348"/>
      <c r="MCQ82" s="348"/>
      <c r="MCR82" s="348"/>
      <c r="MCS82" s="348"/>
      <c r="MCT82" s="348"/>
      <c r="MCU82" s="348"/>
      <c r="MCV82" s="348"/>
      <c r="MCW82" s="348"/>
      <c r="MCX82" s="348"/>
      <c r="MCY82" s="348"/>
      <c r="MCZ82" s="348"/>
      <c r="MDA82" s="348"/>
      <c r="MDB82" s="348"/>
      <c r="MDC82" s="348"/>
      <c r="MDD82" s="348"/>
      <c r="MDE82" s="348"/>
      <c r="MDF82" s="348"/>
      <c r="MDG82" s="348"/>
      <c r="MDH82" s="348"/>
      <c r="MDI82" s="348"/>
      <c r="MDJ82" s="348"/>
      <c r="MDK82" s="348"/>
      <c r="MDL82" s="348"/>
      <c r="MDM82" s="348"/>
      <c r="MDN82" s="348"/>
      <c r="MDO82" s="348"/>
      <c r="MDP82" s="348"/>
      <c r="MDQ82" s="348"/>
      <c r="MDR82" s="348"/>
      <c r="MDS82" s="348"/>
      <c r="MDT82" s="348"/>
      <c r="MDU82" s="348"/>
      <c r="MDV82" s="348"/>
      <c r="MDW82" s="348"/>
      <c r="MDX82" s="348"/>
      <c r="MDY82" s="348"/>
      <c r="MDZ82" s="348"/>
      <c r="MEA82" s="348"/>
      <c r="MEB82" s="348"/>
      <c r="MEC82" s="348"/>
      <c r="MED82" s="348"/>
      <c r="MEE82" s="348"/>
      <c r="MEF82" s="348"/>
      <c r="MEG82" s="348"/>
      <c r="MEH82" s="348"/>
      <c r="MEI82" s="348"/>
      <c r="MEJ82" s="348"/>
      <c r="MEK82" s="348"/>
      <c r="MEL82" s="348"/>
      <c r="MEM82" s="348"/>
      <c r="MEN82" s="348"/>
      <c r="MEO82" s="348"/>
      <c r="MEP82" s="348"/>
      <c r="MEQ82" s="348"/>
      <c r="MER82" s="348"/>
      <c r="MES82" s="348"/>
      <c r="MET82" s="348"/>
      <c r="MEU82" s="348"/>
      <c r="MEV82" s="348"/>
      <c r="MEW82" s="348"/>
      <c r="MEX82" s="348"/>
      <c r="MEY82" s="348"/>
      <c r="MEZ82" s="348"/>
      <c r="MFA82" s="348"/>
      <c r="MFB82" s="348"/>
      <c r="MFC82" s="348"/>
      <c r="MFD82" s="348"/>
      <c r="MFE82" s="348"/>
      <c r="MFF82" s="348"/>
      <c r="MFG82" s="348"/>
      <c r="MFH82" s="348"/>
      <c r="MFI82" s="348"/>
      <c r="MFJ82" s="348"/>
      <c r="MFK82" s="348"/>
      <c r="MFL82" s="348"/>
      <c r="MFM82" s="348"/>
      <c r="MFN82" s="348"/>
      <c r="MFO82" s="348"/>
      <c r="MFP82" s="348"/>
      <c r="MFQ82" s="348"/>
      <c r="MFR82" s="348"/>
      <c r="MFS82" s="348"/>
      <c r="MFT82" s="348"/>
      <c r="MFU82" s="348"/>
      <c r="MFV82" s="348"/>
      <c r="MFW82" s="348"/>
      <c r="MFX82" s="348"/>
      <c r="MFY82" s="348"/>
      <c r="MFZ82" s="348"/>
      <c r="MGA82" s="348"/>
      <c r="MGB82" s="348"/>
      <c r="MGC82" s="348"/>
      <c r="MGD82" s="348"/>
      <c r="MGE82" s="348"/>
      <c r="MGF82" s="348"/>
      <c r="MGG82" s="348"/>
      <c r="MGH82" s="348"/>
      <c r="MGI82" s="348"/>
      <c r="MGJ82" s="348"/>
      <c r="MGK82" s="348"/>
      <c r="MGL82" s="348"/>
      <c r="MGM82" s="348"/>
      <c r="MGN82" s="348"/>
      <c r="MGO82" s="348"/>
      <c r="MGP82" s="348"/>
      <c r="MGQ82" s="348"/>
      <c r="MGR82" s="348"/>
      <c r="MGS82" s="348"/>
      <c r="MGT82" s="348"/>
      <c r="MGU82" s="348"/>
      <c r="MGV82" s="348"/>
      <c r="MGW82" s="348"/>
      <c r="MGX82" s="348"/>
      <c r="MGY82" s="348"/>
      <c r="MGZ82" s="348"/>
      <c r="MHA82" s="348"/>
      <c r="MHB82" s="348"/>
      <c r="MHC82" s="348"/>
      <c r="MHD82" s="348"/>
      <c r="MHE82" s="348"/>
      <c r="MHF82" s="348"/>
      <c r="MHG82" s="348"/>
      <c r="MHH82" s="348"/>
      <c r="MHI82" s="348"/>
      <c r="MHJ82" s="348"/>
      <c r="MHK82" s="348"/>
      <c r="MHL82" s="348"/>
      <c r="MHM82" s="348"/>
      <c r="MHN82" s="348"/>
      <c r="MHO82" s="348"/>
      <c r="MHP82" s="348"/>
      <c r="MHQ82" s="348"/>
      <c r="MHR82" s="348"/>
      <c r="MHS82" s="348"/>
      <c r="MHT82" s="348"/>
      <c r="MHU82" s="348"/>
      <c r="MHV82" s="348"/>
      <c r="MHW82" s="348"/>
      <c r="MHX82" s="348"/>
      <c r="MHY82" s="348"/>
      <c r="MHZ82" s="348"/>
      <c r="MIA82" s="348"/>
      <c r="MIB82" s="348"/>
      <c r="MIC82" s="348"/>
      <c r="MID82" s="348"/>
      <c r="MIE82" s="348"/>
      <c r="MIF82" s="348"/>
      <c r="MIG82" s="348"/>
      <c r="MIH82" s="348"/>
      <c r="MII82" s="348"/>
      <c r="MIJ82" s="348"/>
      <c r="MIK82" s="348"/>
      <c r="MIL82" s="348"/>
      <c r="MIM82" s="348"/>
      <c r="MIN82" s="348"/>
      <c r="MIO82" s="348"/>
      <c r="MIP82" s="348"/>
      <c r="MIQ82" s="348"/>
      <c r="MIR82" s="348"/>
      <c r="MIS82" s="348"/>
      <c r="MIT82" s="348"/>
      <c r="MIU82" s="348"/>
      <c r="MIV82" s="348"/>
      <c r="MIW82" s="348"/>
      <c r="MIX82" s="348"/>
      <c r="MIY82" s="348"/>
      <c r="MIZ82" s="348"/>
      <c r="MJA82" s="348"/>
      <c r="MJB82" s="348"/>
      <c r="MJC82" s="348"/>
      <c r="MJD82" s="348"/>
      <c r="MJE82" s="348"/>
      <c r="MJF82" s="348"/>
      <c r="MJG82" s="348"/>
      <c r="MJH82" s="348"/>
      <c r="MJI82" s="348"/>
      <c r="MJJ82" s="348"/>
      <c r="MJK82" s="348"/>
      <c r="MJL82" s="348"/>
      <c r="MJM82" s="348"/>
      <c r="MJN82" s="348"/>
      <c r="MJO82" s="348"/>
      <c r="MJP82" s="348"/>
      <c r="MJQ82" s="348"/>
      <c r="MJR82" s="348"/>
      <c r="MJS82" s="348"/>
      <c r="MJT82" s="348"/>
      <c r="MJU82" s="348"/>
      <c r="MJV82" s="348"/>
      <c r="MJW82" s="348"/>
      <c r="MJX82" s="348"/>
      <c r="MJY82" s="348"/>
      <c r="MJZ82" s="348"/>
      <c r="MKA82" s="348"/>
      <c r="MKB82" s="348"/>
      <c r="MKC82" s="348"/>
      <c r="MKD82" s="348"/>
      <c r="MKE82" s="348"/>
      <c r="MKF82" s="348"/>
      <c r="MKG82" s="348"/>
      <c r="MKH82" s="348"/>
      <c r="MKI82" s="348"/>
      <c r="MKJ82" s="348"/>
      <c r="MKK82" s="348"/>
      <c r="MKL82" s="348"/>
      <c r="MKM82" s="348"/>
      <c r="MKN82" s="348"/>
      <c r="MKO82" s="348"/>
      <c r="MKP82" s="348"/>
      <c r="MKQ82" s="348"/>
      <c r="MKR82" s="348"/>
      <c r="MKS82" s="348"/>
      <c r="MKT82" s="348"/>
      <c r="MKU82" s="348"/>
      <c r="MKV82" s="348"/>
      <c r="MKW82" s="348"/>
      <c r="MKX82" s="348"/>
      <c r="MKY82" s="348"/>
      <c r="MKZ82" s="348"/>
      <c r="MLA82" s="348"/>
      <c r="MLB82" s="348"/>
      <c r="MLC82" s="348"/>
      <c r="MLD82" s="348"/>
      <c r="MLE82" s="348"/>
      <c r="MLF82" s="348"/>
      <c r="MLG82" s="348"/>
      <c r="MLH82" s="348"/>
      <c r="MLI82" s="348"/>
      <c r="MLJ82" s="348"/>
      <c r="MLK82" s="348"/>
      <c r="MLL82" s="348"/>
      <c r="MLM82" s="348"/>
      <c r="MLN82" s="348"/>
      <c r="MLO82" s="348"/>
      <c r="MLP82" s="348"/>
      <c r="MLQ82" s="348"/>
      <c r="MLR82" s="348"/>
      <c r="MLS82" s="348"/>
      <c r="MLT82" s="348"/>
      <c r="MLU82" s="348"/>
      <c r="MLV82" s="348"/>
      <c r="MLW82" s="348"/>
      <c r="MLX82" s="348"/>
      <c r="MLY82" s="348"/>
      <c r="MLZ82" s="348"/>
      <c r="MMA82" s="348"/>
      <c r="MMB82" s="348"/>
      <c r="MMC82" s="348"/>
      <c r="MMD82" s="348"/>
      <c r="MME82" s="348"/>
      <c r="MMF82" s="348"/>
      <c r="MMG82" s="348"/>
      <c r="MMH82" s="348"/>
      <c r="MMI82" s="348"/>
      <c r="MMJ82" s="348"/>
      <c r="MMK82" s="348"/>
      <c r="MML82" s="348"/>
      <c r="MMM82" s="348"/>
      <c r="MMN82" s="348"/>
      <c r="MMO82" s="348"/>
      <c r="MMP82" s="348"/>
      <c r="MMQ82" s="348"/>
      <c r="MMR82" s="348"/>
      <c r="MMS82" s="348"/>
      <c r="MMT82" s="348"/>
      <c r="MMU82" s="348"/>
      <c r="MMV82" s="348"/>
      <c r="MMW82" s="348"/>
      <c r="MMX82" s="348"/>
      <c r="MMY82" s="348"/>
      <c r="MMZ82" s="348"/>
      <c r="MNA82" s="348"/>
      <c r="MNB82" s="348"/>
      <c r="MNC82" s="348"/>
      <c r="MND82" s="348"/>
      <c r="MNE82" s="348"/>
      <c r="MNF82" s="348"/>
      <c r="MNG82" s="348"/>
      <c r="MNH82" s="348"/>
      <c r="MNI82" s="348"/>
      <c r="MNJ82" s="348"/>
      <c r="MNK82" s="348"/>
      <c r="MNL82" s="348"/>
      <c r="MNM82" s="348"/>
      <c r="MNN82" s="348"/>
      <c r="MNO82" s="348"/>
      <c r="MNP82" s="348"/>
      <c r="MNQ82" s="348"/>
      <c r="MNR82" s="348"/>
      <c r="MNS82" s="348"/>
      <c r="MNT82" s="348"/>
      <c r="MNU82" s="348"/>
      <c r="MNV82" s="348"/>
      <c r="MNW82" s="348"/>
      <c r="MNX82" s="348"/>
      <c r="MNY82" s="348"/>
      <c r="MNZ82" s="348"/>
      <c r="MOA82" s="348"/>
      <c r="MOB82" s="348"/>
      <c r="MOC82" s="348"/>
      <c r="MOD82" s="348"/>
      <c r="MOE82" s="348"/>
      <c r="MOF82" s="348"/>
      <c r="MOG82" s="348"/>
      <c r="MOH82" s="348"/>
      <c r="MOI82" s="348"/>
      <c r="MOJ82" s="348"/>
      <c r="MOK82" s="348"/>
      <c r="MOL82" s="348"/>
      <c r="MOM82" s="348"/>
      <c r="MON82" s="348"/>
      <c r="MOO82" s="348"/>
      <c r="MOP82" s="348"/>
      <c r="MOQ82" s="348"/>
      <c r="MOR82" s="348"/>
      <c r="MOS82" s="348"/>
      <c r="MOT82" s="348"/>
      <c r="MOU82" s="348"/>
      <c r="MOV82" s="348"/>
      <c r="MOW82" s="348"/>
      <c r="MOX82" s="348"/>
      <c r="MOY82" s="348"/>
      <c r="MOZ82" s="348"/>
      <c r="MPA82" s="348"/>
      <c r="MPB82" s="348"/>
      <c r="MPC82" s="348"/>
      <c r="MPD82" s="348"/>
      <c r="MPE82" s="348"/>
      <c r="MPF82" s="348"/>
      <c r="MPG82" s="348"/>
      <c r="MPH82" s="348"/>
      <c r="MPI82" s="348"/>
      <c r="MPJ82" s="348"/>
      <c r="MPK82" s="348"/>
      <c r="MPL82" s="348"/>
      <c r="MPM82" s="348"/>
      <c r="MPN82" s="348"/>
      <c r="MPO82" s="348"/>
      <c r="MPP82" s="348"/>
      <c r="MPQ82" s="348"/>
      <c r="MPR82" s="348"/>
      <c r="MPS82" s="348"/>
      <c r="MPT82" s="348"/>
      <c r="MPU82" s="348"/>
      <c r="MPV82" s="348"/>
      <c r="MPW82" s="348"/>
      <c r="MPX82" s="348"/>
      <c r="MPY82" s="348"/>
      <c r="MPZ82" s="348"/>
      <c r="MQA82" s="348"/>
      <c r="MQB82" s="348"/>
      <c r="MQC82" s="348"/>
      <c r="MQD82" s="348"/>
      <c r="MQE82" s="348"/>
      <c r="MQF82" s="348"/>
      <c r="MQG82" s="348"/>
      <c r="MQH82" s="348"/>
      <c r="MQI82" s="348"/>
      <c r="MQJ82" s="348"/>
      <c r="MQK82" s="348"/>
      <c r="MQL82" s="348"/>
      <c r="MQM82" s="348"/>
      <c r="MQN82" s="348"/>
      <c r="MQO82" s="348"/>
      <c r="MQP82" s="348"/>
      <c r="MQQ82" s="348"/>
      <c r="MQR82" s="348"/>
      <c r="MQS82" s="348"/>
      <c r="MQT82" s="348"/>
      <c r="MQU82" s="348"/>
      <c r="MQV82" s="348"/>
      <c r="MQW82" s="348"/>
      <c r="MQX82" s="348"/>
      <c r="MQY82" s="348"/>
      <c r="MQZ82" s="348"/>
      <c r="MRA82" s="348"/>
      <c r="MRB82" s="348"/>
      <c r="MRC82" s="348"/>
      <c r="MRD82" s="348"/>
      <c r="MRE82" s="348"/>
      <c r="MRF82" s="348"/>
      <c r="MRG82" s="348"/>
      <c r="MRH82" s="348"/>
      <c r="MRI82" s="348"/>
      <c r="MRJ82" s="348"/>
      <c r="MRK82" s="348"/>
      <c r="MRL82" s="348"/>
      <c r="MRM82" s="348"/>
      <c r="MRN82" s="348"/>
      <c r="MRO82" s="348"/>
      <c r="MRP82" s="348"/>
      <c r="MRQ82" s="348"/>
      <c r="MRR82" s="348"/>
      <c r="MRS82" s="348"/>
      <c r="MRT82" s="348"/>
      <c r="MRU82" s="348"/>
      <c r="MRV82" s="348"/>
      <c r="MRW82" s="348"/>
      <c r="MRX82" s="348"/>
      <c r="MRY82" s="348"/>
      <c r="MRZ82" s="348"/>
      <c r="MSA82" s="348"/>
      <c r="MSB82" s="348"/>
      <c r="MSC82" s="348"/>
      <c r="MSD82" s="348"/>
      <c r="MSE82" s="348"/>
      <c r="MSF82" s="348"/>
      <c r="MSG82" s="348"/>
      <c r="MSH82" s="348"/>
      <c r="MSI82" s="348"/>
      <c r="MSJ82" s="348"/>
      <c r="MSK82" s="348"/>
      <c r="MSL82" s="348"/>
      <c r="MSM82" s="348"/>
      <c r="MSN82" s="348"/>
      <c r="MSO82" s="348"/>
      <c r="MSP82" s="348"/>
      <c r="MSQ82" s="348"/>
      <c r="MSR82" s="348"/>
      <c r="MSS82" s="348"/>
      <c r="MST82" s="348"/>
      <c r="MSU82" s="348"/>
      <c r="MSV82" s="348"/>
      <c r="MSW82" s="348"/>
      <c r="MSX82" s="348"/>
      <c r="MSY82" s="348"/>
      <c r="MSZ82" s="348"/>
      <c r="MTA82" s="348"/>
      <c r="MTB82" s="348"/>
      <c r="MTC82" s="348"/>
      <c r="MTD82" s="348"/>
      <c r="MTE82" s="348"/>
      <c r="MTF82" s="348"/>
      <c r="MTG82" s="348"/>
      <c r="MTH82" s="348"/>
      <c r="MTI82" s="348"/>
      <c r="MTJ82" s="348"/>
      <c r="MTK82" s="348"/>
      <c r="MTL82" s="348"/>
      <c r="MTM82" s="348"/>
      <c r="MTN82" s="348"/>
      <c r="MTO82" s="348"/>
      <c r="MTP82" s="348"/>
      <c r="MTQ82" s="348"/>
      <c r="MTR82" s="348"/>
      <c r="MTS82" s="348"/>
      <c r="MTT82" s="348"/>
      <c r="MTU82" s="348"/>
      <c r="MTV82" s="348"/>
      <c r="MTW82" s="348"/>
      <c r="MTX82" s="348"/>
      <c r="MTY82" s="348"/>
      <c r="MTZ82" s="348"/>
      <c r="MUA82" s="348"/>
      <c r="MUB82" s="348"/>
      <c r="MUC82" s="348"/>
      <c r="MUD82" s="348"/>
      <c r="MUE82" s="348"/>
      <c r="MUF82" s="348"/>
      <c r="MUG82" s="348"/>
      <c r="MUH82" s="348"/>
      <c r="MUI82" s="348"/>
      <c r="MUJ82" s="348"/>
      <c r="MUK82" s="348"/>
      <c r="MUL82" s="348"/>
      <c r="MUM82" s="348"/>
      <c r="MUN82" s="348"/>
      <c r="MUO82" s="348"/>
      <c r="MUP82" s="348"/>
      <c r="MUQ82" s="348"/>
      <c r="MUR82" s="348"/>
      <c r="MUS82" s="348"/>
      <c r="MUT82" s="348"/>
      <c r="MUU82" s="348"/>
      <c r="MUV82" s="348"/>
      <c r="MUW82" s="348"/>
      <c r="MUX82" s="348"/>
      <c r="MUY82" s="348"/>
      <c r="MUZ82" s="348"/>
      <c r="MVA82" s="348"/>
      <c r="MVB82" s="348"/>
      <c r="MVC82" s="348"/>
      <c r="MVD82" s="348"/>
      <c r="MVE82" s="348"/>
      <c r="MVF82" s="348"/>
      <c r="MVG82" s="348"/>
      <c r="MVH82" s="348"/>
      <c r="MVI82" s="348"/>
      <c r="MVJ82" s="348"/>
      <c r="MVK82" s="348"/>
      <c r="MVL82" s="348"/>
      <c r="MVM82" s="348"/>
      <c r="MVN82" s="348"/>
      <c r="MVO82" s="348"/>
      <c r="MVP82" s="348"/>
      <c r="MVQ82" s="348"/>
      <c r="MVR82" s="348"/>
      <c r="MVS82" s="348"/>
      <c r="MVT82" s="348"/>
      <c r="MVU82" s="348"/>
      <c r="MVV82" s="348"/>
      <c r="MVW82" s="348"/>
      <c r="MVX82" s="348"/>
      <c r="MVY82" s="348"/>
      <c r="MVZ82" s="348"/>
      <c r="MWA82" s="348"/>
      <c r="MWB82" s="348"/>
      <c r="MWC82" s="348"/>
      <c r="MWD82" s="348"/>
      <c r="MWE82" s="348"/>
      <c r="MWF82" s="348"/>
      <c r="MWG82" s="348"/>
      <c r="MWH82" s="348"/>
      <c r="MWI82" s="348"/>
      <c r="MWJ82" s="348"/>
      <c r="MWK82" s="348"/>
      <c r="MWL82" s="348"/>
      <c r="MWM82" s="348"/>
      <c r="MWN82" s="348"/>
      <c r="MWO82" s="348"/>
      <c r="MWP82" s="348"/>
      <c r="MWQ82" s="348"/>
      <c r="MWR82" s="348"/>
      <c r="MWS82" s="348"/>
      <c r="MWT82" s="348"/>
      <c r="MWU82" s="348"/>
      <c r="MWV82" s="348"/>
      <c r="MWW82" s="348"/>
      <c r="MWX82" s="348"/>
      <c r="MWY82" s="348"/>
      <c r="MWZ82" s="348"/>
      <c r="MXA82" s="348"/>
      <c r="MXB82" s="348"/>
      <c r="MXC82" s="348"/>
      <c r="MXD82" s="348"/>
      <c r="MXE82" s="348"/>
      <c r="MXF82" s="348"/>
      <c r="MXG82" s="348"/>
      <c r="MXH82" s="348"/>
      <c r="MXI82" s="348"/>
      <c r="MXJ82" s="348"/>
      <c r="MXK82" s="348"/>
      <c r="MXL82" s="348"/>
      <c r="MXM82" s="348"/>
      <c r="MXN82" s="348"/>
      <c r="MXO82" s="348"/>
      <c r="MXP82" s="348"/>
      <c r="MXQ82" s="348"/>
      <c r="MXR82" s="348"/>
      <c r="MXS82" s="348"/>
      <c r="MXT82" s="348"/>
      <c r="MXU82" s="348"/>
      <c r="MXV82" s="348"/>
      <c r="MXW82" s="348"/>
      <c r="MXX82" s="348"/>
      <c r="MXY82" s="348"/>
      <c r="MXZ82" s="348"/>
      <c r="MYA82" s="348"/>
      <c r="MYB82" s="348"/>
      <c r="MYC82" s="348"/>
      <c r="MYD82" s="348"/>
      <c r="MYE82" s="348"/>
      <c r="MYF82" s="348"/>
      <c r="MYG82" s="348"/>
      <c r="MYH82" s="348"/>
      <c r="MYI82" s="348"/>
      <c r="MYJ82" s="348"/>
      <c r="MYK82" s="348"/>
      <c r="MYL82" s="348"/>
      <c r="MYM82" s="348"/>
      <c r="MYN82" s="348"/>
      <c r="MYO82" s="348"/>
      <c r="MYP82" s="348"/>
      <c r="MYQ82" s="348"/>
      <c r="MYR82" s="348"/>
      <c r="MYS82" s="348"/>
      <c r="MYT82" s="348"/>
      <c r="MYU82" s="348"/>
      <c r="MYV82" s="348"/>
      <c r="MYW82" s="348"/>
      <c r="MYX82" s="348"/>
      <c r="MYY82" s="348"/>
      <c r="MYZ82" s="348"/>
      <c r="MZA82" s="348"/>
      <c r="MZB82" s="348"/>
      <c r="MZC82" s="348"/>
      <c r="MZD82" s="348"/>
      <c r="MZE82" s="348"/>
      <c r="MZF82" s="348"/>
      <c r="MZG82" s="348"/>
      <c r="MZH82" s="348"/>
      <c r="MZI82" s="348"/>
      <c r="MZJ82" s="348"/>
      <c r="MZK82" s="348"/>
      <c r="MZL82" s="348"/>
      <c r="MZM82" s="348"/>
      <c r="MZN82" s="348"/>
      <c r="MZO82" s="348"/>
      <c r="MZP82" s="348"/>
      <c r="MZQ82" s="348"/>
      <c r="MZR82" s="348"/>
      <c r="MZS82" s="348"/>
      <c r="MZT82" s="348"/>
      <c r="MZU82" s="348"/>
      <c r="MZV82" s="348"/>
      <c r="MZW82" s="348"/>
      <c r="MZX82" s="348"/>
      <c r="MZY82" s="348"/>
      <c r="MZZ82" s="348"/>
      <c r="NAA82" s="348"/>
      <c r="NAB82" s="348"/>
      <c r="NAC82" s="348"/>
      <c r="NAD82" s="348"/>
      <c r="NAE82" s="348"/>
      <c r="NAF82" s="348"/>
      <c r="NAG82" s="348"/>
      <c r="NAH82" s="348"/>
      <c r="NAI82" s="348"/>
      <c r="NAJ82" s="348"/>
      <c r="NAK82" s="348"/>
      <c r="NAL82" s="348"/>
      <c r="NAM82" s="348"/>
      <c r="NAN82" s="348"/>
      <c r="NAO82" s="348"/>
      <c r="NAP82" s="348"/>
      <c r="NAQ82" s="348"/>
      <c r="NAR82" s="348"/>
      <c r="NAS82" s="348"/>
      <c r="NAT82" s="348"/>
      <c r="NAU82" s="348"/>
      <c r="NAV82" s="348"/>
      <c r="NAW82" s="348"/>
      <c r="NAX82" s="348"/>
      <c r="NAY82" s="348"/>
      <c r="NAZ82" s="348"/>
      <c r="NBA82" s="348"/>
      <c r="NBB82" s="348"/>
      <c r="NBC82" s="348"/>
      <c r="NBD82" s="348"/>
      <c r="NBE82" s="348"/>
      <c r="NBF82" s="348"/>
      <c r="NBG82" s="348"/>
      <c r="NBH82" s="348"/>
      <c r="NBI82" s="348"/>
      <c r="NBJ82" s="348"/>
      <c r="NBK82" s="348"/>
      <c r="NBL82" s="348"/>
      <c r="NBM82" s="348"/>
      <c r="NBN82" s="348"/>
      <c r="NBO82" s="348"/>
      <c r="NBP82" s="348"/>
      <c r="NBQ82" s="348"/>
      <c r="NBR82" s="348"/>
      <c r="NBS82" s="348"/>
      <c r="NBT82" s="348"/>
      <c r="NBU82" s="348"/>
      <c r="NBV82" s="348"/>
      <c r="NBW82" s="348"/>
      <c r="NBX82" s="348"/>
      <c r="NBY82" s="348"/>
      <c r="NBZ82" s="348"/>
      <c r="NCA82" s="348"/>
      <c r="NCB82" s="348"/>
      <c r="NCC82" s="348"/>
      <c r="NCD82" s="348"/>
      <c r="NCE82" s="348"/>
      <c r="NCF82" s="348"/>
      <c r="NCG82" s="348"/>
      <c r="NCH82" s="348"/>
      <c r="NCI82" s="348"/>
      <c r="NCJ82" s="348"/>
      <c r="NCK82" s="348"/>
      <c r="NCL82" s="348"/>
      <c r="NCM82" s="348"/>
      <c r="NCN82" s="348"/>
      <c r="NCO82" s="348"/>
      <c r="NCP82" s="348"/>
      <c r="NCQ82" s="348"/>
      <c r="NCR82" s="348"/>
      <c r="NCS82" s="348"/>
      <c r="NCT82" s="348"/>
      <c r="NCU82" s="348"/>
      <c r="NCV82" s="348"/>
      <c r="NCW82" s="348"/>
      <c r="NCX82" s="348"/>
      <c r="NCY82" s="348"/>
      <c r="NCZ82" s="348"/>
      <c r="NDA82" s="348"/>
      <c r="NDB82" s="348"/>
      <c r="NDC82" s="348"/>
      <c r="NDD82" s="348"/>
      <c r="NDE82" s="348"/>
      <c r="NDF82" s="348"/>
      <c r="NDG82" s="348"/>
      <c r="NDH82" s="348"/>
      <c r="NDI82" s="348"/>
      <c r="NDJ82" s="348"/>
      <c r="NDK82" s="348"/>
      <c r="NDL82" s="348"/>
      <c r="NDM82" s="348"/>
      <c r="NDN82" s="348"/>
      <c r="NDO82" s="348"/>
      <c r="NDP82" s="348"/>
      <c r="NDQ82" s="348"/>
      <c r="NDR82" s="348"/>
      <c r="NDS82" s="348"/>
      <c r="NDT82" s="348"/>
      <c r="NDU82" s="348"/>
      <c r="NDV82" s="348"/>
      <c r="NDW82" s="348"/>
      <c r="NDX82" s="348"/>
      <c r="NDY82" s="348"/>
      <c r="NDZ82" s="348"/>
      <c r="NEA82" s="348"/>
      <c r="NEB82" s="348"/>
      <c r="NEC82" s="348"/>
      <c r="NED82" s="348"/>
      <c r="NEE82" s="348"/>
      <c r="NEF82" s="348"/>
      <c r="NEG82" s="348"/>
      <c r="NEH82" s="348"/>
      <c r="NEI82" s="348"/>
      <c r="NEJ82" s="348"/>
      <c r="NEK82" s="348"/>
      <c r="NEL82" s="348"/>
      <c r="NEM82" s="348"/>
      <c r="NEN82" s="348"/>
      <c r="NEO82" s="348"/>
      <c r="NEP82" s="348"/>
      <c r="NEQ82" s="348"/>
      <c r="NER82" s="348"/>
      <c r="NES82" s="348"/>
      <c r="NET82" s="348"/>
      <c r="NEU82" s="348"/>
      <c r="NEV82" s="348"/>
      <c r="NEW82" s="348"/>
      <c r="NEX82" s="348"/>
      <c r="NEY82" s="348"/>
      <c r="NEZ82" s="348"/>
      <c r="NFA82" s="348"/>
      <c r="NFB82" s="348"/>
      <c r="NFC82" s="348"/>
      <c r="NFD82" s="348"/>
      <c r="NFE82" s="348"/>
      <c r="NFF82" s="348"/>
      <c r="NFG82" s="348"/>
      <c r="NFH82" s="348"/>
      <c r="NFI82" s="348"/>
      <c r="NFJ82" s="348"/>
      <c r="NFK82" s="348"/>
      <c r="NFL82" s="348"/>
      <c r="NFM82" s="348"/>
      <c r="NFN82" s="348"/>
      <c r="NFO82" s="348"/>
      <c r="NFP82" s="348"/>
      <c r="NFQ82" s="348"/>
      <c r="NFR82" s="348"/>
      <c r="NFS82" s="348"/>
      <c r="NFT82" s="348"/>
      <c r="NFU82" s="348"/>
      <c r="NFV82" s="348"/>
      <c r="NFW82" s="348"/>
      <c r="NFX82" s="348"/>
      <c r="NFY82" s="348"/>
      <c r="NFZ82" s="348"/>
      <c r="NGA82" s="348"/>
      <c r="NGB82" s="348"/>
      <c r="NGC82" s="348"/>
      <c r="NGD82" s="348"/>
      <c r="NGE82" s="348"/>
      <c r="NGF82" s="348"/>
      <c r="NGG82" s="348"/>
      <c r="NGH82" s="348"/>
      <c r="NGI82" s="348"/>
      <c r="NGJ82" s="348"/>
      <c r="NGK82" s="348"/>
      <c r="NGL82" s="348"/>
      <c r="NGM82" s="348"/>
      <c r="NGN82" s="348"/>
      <c r="NGO82" s="348"/>
      <c r="NGP82" s="348"/>
      <c r="NGQ82" s="348"/>
      <c r="NGR82" s="348"/>
      <c r="NGS82" s="348"/>
      <c r="NGT82" s="348"/>
      <c r="NGU82" s="348"/>
      <c r="NGV82" s="348"/>
      <c r="NGW82" s="348"/>
      <c r="NGX82" s="348"/>
      <c r="NGY82" s="348"/>
      <c r="NGZ82" s="348"/>
      <c r="NHA82" s="348"/>
      <c r="NHB82" s="348"/>
      <c r="NHC82" s="348"/>
      <c r="NHD82" s="348"/>
      <c r="NHE82" s="348"/>
      <c r="NHF82" s="348"/>
      <c r="NHG82" s="348"/>
      <c r="NHH82" s="348"/>
      <c r="NHI82" s="348"/>
      <c r="NHJ82" s="348"/>
      <c r="NHK82" s="348"/>
      <c r="NHL82" s="348"/>
      <c r="NHM82" s="348"/>
      <c r="NHN82" s="348"/>
      <c r="NHO82" s="348"/>
      <c r="NHP82" s="348"/>
      <c r="NHQ82" s="348"/>
      <c r="NHR82" s="348"/>
      <c r="NHS82" s="348"/>
      <c r="NHT82" s="348"/>
      <c r="NHU82" s="348"/>
      <c r="NHV82" s="348"/>
      <c r="NHW82" s="348"/>
      <c r="NHX82" s="348"/>
      <c r="NHY82" s="348"/>
      <c r="NHZ82" s="348"/>
      <c r="NIA82" s="348"/>
      <c r="NIB82" s="348"/>
      <c r="NIC82" s="348"/>
      <c r="NID82" s="348"/>
      <c r="NIE82" s="348"/>
      <c r="NIF82" s="348"/>
      <c r="NIG82" s="348"/>
      <c r="NIH82" s="348"/>
      <c r="NII82" s="348"/>
      <c r="NIJ82" s="348"/>
      <c r="NIK82" s="348"/>
      <c r="NIL82" s="348"/>
      <c r="NIM82" s="348"/>
      <c r="NIN82" s="348"/>
      <c r="NIO82" s="348"/>
      <c r="NIP82" s="348"/>
      <c r="NIQ82" s="348"/>
      <c r="NIR82" s="348"/>
      <c r="NIS82" s="348"/>
      <c r="NIT82" s="348"/>
      <c r="NIU82" s="348"/>
      <c r="NIV82" s="348"/>
      <c r="NIW82" s="348"/>
      <c r="NIX82" s="348"/>
      <c r="NIY82" s="348"/>
      <c r="NIZ82" s="348"/>
      <c r="NJA82" s="348"/>
      <c r="NJB82" s="348"/>
      <c r="NJC82" s="348"/>
      <c r="NJD82" s="348"/>
      <c r="NJE82" s="348"/>
      <c r="NJF82" s="348"/>
      <c r="NJG82" s="348"/>
      <c r="NJH82" s="348"/>
      <c r="NJI82" s="348"/>
      <c r="NJJ82" s="348"/>
      <c r="NJK82" s="348"/>
      <c r="NJL82" s="348"/>
      <c r="NJM82" s="348"/>
      <c r="NJN82" s="348"/>
      <c r="NJO82" s="348"/>
      <c r="NJP82" s="348"/>
      <c r="NJQ82" s="348"/>
      <c r="NJR82" s="348"/>
      <c r="NJS82" s="348"/>
      <c r="NJT82" s="348"/>
      <c r="NJU82" s="348"/>
      <c r="NJV82" s="348"/>
      <c r="NJW82" s="348"/>
      <c r="NJX82" s="348"/>
      <c r="NJY82" s="348"/>
      <c r="NJZ82" s="348"/>
      <c r="NKA82" s="348"/>
      <c r="NKB82" s="348"/>
      <c r="NKC82" s="348"/>
      <c r="NKD82" s="348"/>
      <c r="NKE82" s="348"/>
      <c r="NKF82" s="348"/>
      <c r="NKG82" s="348"/>
      <c r="NKH82" s="348"/>
      <c r="NKI82" s="348"/>
      <c r="NKJ82" s="348"/>
      <c r="NKK82" s="348"/>
      <c r="NKL82" s="348"/>
      <c r="NKM82" s="348"/>
      <c r="NKN82" s="348"/>
      <c r="NKO82" s="348"/>
      <c r="NKP82" s="348"/>
      <c r="NKQ82" s="348"/>
      <c r="NKR82" s="348"/>
      <c r="NKS82" s="348"/>
      <c r="NKT82" s="348"/>
      <c r="NKU82" s="348"/>
      <c r="NKV82" s="348"/>
      <c r="NKW82" s="348"/>
      <c r="NKX82" s="348"/>
      <c r="NKY82" s="348"/>
      <c r="NKZ82" s="348"/>
      <c r="NLA82" s="348"/>
      <c r="NLB82" s="348"/>
      <c r="NLC82" s="348"/>
      <c r="NLD82" s="348"/>
      <c r="NLE82" s="348"/>
      <c r="NLF82" s="348"/>
      <c r="NLG82" s="348"/>
      <c r="NLH82" s="348"/>
      <c r="NLI82" s="348"/>
      <c r="NLJ82" s="348"/>
      <c r="NLK82" s="348"/>
      <c r="NLL82" s="348"/>
      <c r="NLM82" s="348"/>
      <c r="NLN82" s="348"/>
      <c r="NLO82" s="348"/>
      <c r="NLP82" s="348"/>
      <c r="NLQ82" s="348"/>
      <c r="NLR82" s="348"/>
      <c r="NLS82" s="348"/>
      <c r="NLT82" s="348"/>
      <c r="NLU82" s="348"/>
      <c r="NLV82" s="348"/>
      <c r="NLW82" s="348"/>
      <c r="NLX82" s="348"/>
      <c r="NLY82" s="348"/>
      <c r="NLZ82" s="348"/>
      <c r="NMA82" s="348"/>
      <c r="NMB82" s="348"/>
      <c r="NMC82" s="348"/>
      <c r="NMD82" s="348"/>
      <c r="NME82" s="348"/>
      <c r="NMF82" s="348"/>
      <c r="NMG82" s="348"/>
      <c r="NMH82" s="348"/>
      <c r="NMI82" s="348"/>
      <c r="NMJ82" s="348"/>
      <c r="NMK82" s="348"/>
      <c r="NML82" s="348"/>
      <c r="NMM82" s="348"/>
      <c r="NMN82" s="348"/>
      <c r="NMO82" s="348"/>
      <c r="NMP82" s="348"/>
      <c r="NMQ82" s="348"/>
      <c r="NMR82" s="348"/>
      <c r="NMS82" s="348"/>
      <c r="NMT82" s="348"/>
      <c r="NMU82" s="348"/>
      <c r="NMV82" s="348"/>
      <c r="NMW82" s="348"/>
      <c r="NMX82" s="348"/>
      <c r="NMY82" s="348"/>
      <c r="NMZ82" s="348"/>
      <c r="NNA82" s="348"/>
      <c r="NNB82" s="348"/>
      <c r="NNC82" s="348"/>
      <c r="NND82" s="348"/>
      <c r="NNE82" s="348"/>
      <c r="NNF82" s="348"/>
      <c r="NNG82" s="348"/>
      <c r="NNH82" s="348"/>
      <c r="NNI82" s="348"/>
      <c r="NNJ82" s="348"/>
      <c r="NNK82" s="348"/>
      <c r="NNL82" s="348"/>
      <c r="NNM82" s="348"/>
      <c r="NNN82" s="348"/>
      <c r="NNO82" s="348"/>
      <c r="NNP82" s="348"/>
      <c r="NNQ82" s="348"/>
      <c r="NNR82" s="348"/>
      <c r="NNS82" s="348"/>
      <c r="NNT82" s="348"/>
      <c r="NNU82" s="348"/>
      <c r="NNV82" s="348"/>
      <c r="NNW82" s="348"/>
      <c r="NNX82" s="348"/>
      <c r="NNY82" s="348"/>
      <c r="NNZ82" s="348"/>
      <c r="NOA82" s="348"/>
      <c r="NOB82" s="348"/>
      <c r="NOC82" s="348"/>
      <c r="NOD82" s="348"/>
      <c r="NOE82" s="348"/>
      <c r="NOF82" s="348"/>
      <c r="NOG82" s="348"/>
      <c r="NOH82" s="348"/>
      <c r="NOI82" s="348"/>
      <c r="NOJ82" s="348"/>
      <c r="NOK82" s="348"/>
      <c r="NOL82" s="348"/>
      <c r="NOM82" s="348"/>
      <c r="NON82" s="348"/>
      <c r="NOO82" s="348"/>
      <c r="NOP82" s="348"/>
      <c r="NOQ82" s="348"/>
      <c r="NOR82" s="348"/>
      <c r="NOS82" s="348"/>
      <c r="NOT82" s="348"/>
      <c r="NOU82" s="348"/>
      <c r="NOV82" s="348"/>
      <c r="NOW82" s="348"/>
      <c r="NOX82" s="348"/>
      <c r="NOY82" s="348"/>
      <c r="NOZ82" s="348"/>
      <c r="NPA82" s="348"/>
      <c r="NPB82" s="348"/>
      <c r="NPC82" s="348"/>
      <c r="NPD82" s="348"/>
      <c r="NPE82" s="348"/>
      <c r="NPF82" s="348"/>
      <c r="NPG82" s="348"/>
      <c r="NPH82" s="348"/>
      <c r="NPI82" s="348"/>
      <c r="NPJ82" s="348"/>
      <c r="NPK82" s="348"/>
      <c r="NPL82" s="348"/>
      <c r="NPM82" s="348"/>
      <c r="NPN82" s="348"/>
      <c r="NPO82" s="348"/>
      <c r="NPP82" s="348"/>
      <c r="NPQ82" s="348"/>
      <c r="NPR82" s="348"/>
      <c r="NPS82" s="348"/>
      <c r="NPT82" s="348"/>
      <c r="NPU82" s="348"/>
      <c r="NPV82" s="348"/>
      <c r="NPW82" s="348"/>
      <c r="NPX82" s="348"/>
      <c r="NPY82" s="348"/>
      <c r="NPZ82" s="348"/>
      <c r="NQA82" s="348"/>
      <c r="NQB82" s="348"/>
      <c r="NQC82" s="348"/>
      <c r="NQD82" s="348"/>
      <c r="NQE82" s="348"/>
      <c r="NQF82" s="348"/>
      <c r="NQG82" s="348"/>
      <c r="NQH82" s="348"/>
      <c r="NQI82" s="348"/>
      <c r="NQJ82" s="348"/>
      <c r="NQK82" s="348"/>
      <c r="NQL82" s="348"/>
      <c r="NQM82" s="348"/>
      <c r="NQN82" s="348"/>
      <c r="NQO82" s="348"/>
      <c r="NQP82" s="348"/>
      <c r="NQQ82" s="348"/>
      <c r="NQR82" s="348"/>
      <c r="NQS82" s="348"/>
      <c r="NQT82" s="348"/>
      <c r="NQU82" s="348"/>
      <c r="NQV82" s="348"/>
      <c r="NQW82" s="348"/>
      <c r="NQX82" s="348"/>
      <c r="NQY82" s="348"/>
      <c r="NQZ82" s="348"/>
      <c r="NRA82" s="348"/>
      <c r="NRB82" s="348"/>
      <c r="NRC82" s="348"/>
      <c r="NRD82" s="348"/>
      <c r="NRE82" s="348"/>
      <c r="NRF82" s="348"/>
      <c r="NRG82" s="348"/>
      <c r="NRH82" s="348"/>
      <c r="NRI82" s="348"/>
      <c r="NRJ82" s="348"/>
      <c r="NRK82" s="348"/>
      <c r="NRL82" s="348"/>
      <c r="NRM82" s="348"/>
      <c r="NRN82" s="348"/>
      <c r="NRO82" s="348"/>
      <c r="NRP82" s="348"/>
      <c r="NRQ82" s="348"/>
      <c r="NRR82" s="348"/>
      <c r="NRS82" s="348"/>
      <c r="NRT82" s="348"/>
      <c r="NRU82" s="348"/>
      <c r="NRV82" s="348"/>
      <c r="NRW82" s="348"/>
      <c r="NRX82" s="348"/>
      <c r="NRY82" s="348"/>
      <c r="NRZ82" s="348"/>
      <c r="NSA82" s="348"/>
      <c r="NSB82" s="348"/>
      <c r="NSC82" s="348"/>
      <c r="NSD82" s="348"/>
      <c r="NSE82" s="348"/>
      <c r="NSF82" s="348"/>
      <c r="NSG82" s="348"/>
      <c r="NSH82" s="348"/>
      <c r="NSI82" s="348"/>
      <c r="NSJ82" s="348"/>
      <c r="NSK82" s="348"/>
      <c r="NSL82" s="348"/>
      <c r="NSM82" s="348"/>
      <c r="NSN82" s="348"/>
      <c r="NSO82" s="348"/>
      <c r="NSP82" s="348"/>
      <c r="NSQ82" s="348"/>
      <c r="NSR82" s="348"/>
      <c r="NSS82" s="348"/>
      <c r="NST82" s="348"/>
      <c r="NSU82" s="348"/>
      <c r="NSV82" s="348"/>
      <c r="NSW82" s="348"/>
      <c r="NSX82" s="348"/>
      <c r="NSY82" s="348"/>
      <c r="NSZ82" s="348"/>
      <c r="NTA82" s="348"/>
      <c r="NTB82" s="348"/>
      <c r="NTC82" s="348"/>
      <c r="NTD82" s="348"/>
      <c r="NTE82" s="348"/>
      <c r="NTF82" s="348"/>
      <c r="NTG82" s="348"/>
      <c r="NTH82" s="348"/>
      <c r="NTI82" s="348"/>
      <c r="NTJ82" s="348"/>
      <c r="NTK82" s="348"/>
      <c r="NTL82" s="348"/>
      <c r="NTM82" s="348"/>
      <c r="NTN82" s="348"/>
      <c r="NTO82" s="348"/>
      <c r="NTP82" s="348"/>
      <c r="NTQ82" s="348"/>
      <c r="NTR82" s="348"/>
      <c r="NTS82" s="348"/>
      <c r="NTT82" s="348"/>
      <c r="NTU82" s="348"/>
      <c r="NTV82" s="348"/>
      <c r="NTW82" s="348"/>
      <c r="NTX82" s="348"/>
      <c r="NTY82" s="348"/>
      <c r="NTZ82" s="348"/>
      <c r="NUA82" s="348"/>
      <c r="NUB82" s="348"/>
      <c r="NUC82" s="348"/>
      <c r="NUD82" s="348"/>
      <c r="NUE82" s="348"/>
      <c r="NUF82" s="348"/>
      <c r="NUG82" s="348"/>
      <c r="NUH82" s="348"/>
      <c r="NUI82" s="348"/>
      <c r="NUJ82" s="348"/>
      <c r="NUK82" s="348"/>
      <c r="NUL82" s="348"/>
      <c r="NUM82" s="348"/>
      <c r="NUN82" s="348"/>
      <c r="NUO82" s="348"/>
      <c r="NUP82" s="348"/>
      <c r="NUQ82" s="348"/>
      <c r="NUR82" s="348"/>
      <c r="NUS82" s="348"/>
      <c r="NUT82" s="348"/>
      <c r="NUU82" s="348"/>
      <c r="NUV82" s="348"/>
      <c r="NUW82" s="348"/>
      <c r="NUX82" s="348"/>
      <c r="NUY82" s="348"/>
      <c r="NUZ82" s="348"/>
      <c r="NVA82" s="348"/>
      <c r="NVB82" s="348"/>
      <c r="NVC82" s="348"/>
      <c r="NVD82" s="348"/>
      <c r="NVE82" s="348"/>
      <c r="NVF82" s="348"/>
      <c r="NVG82" s="348"/>
      <c r="NVH82" s="348"/>
      <c r="NVI82" s="348"/>
      <c r="NVJ82" s="348"/>
      <c r="NVK82" s="348"/>
      <c r="NVL82" s="348"/>
      <c r="NVM82" s="348"/>
      <c r="NVN82" s="348"/>
      <c r="NVO82" s="348"/>
      <c r="NVP82" s="348"/>
      <c r="NVQ82" s="348"/>
      <c r="NVR82" s="348"/>
      <c r="NVS82" s="348"/>
      <c r="NVT82" s="348"/>
      <c r="NVU82" s="348"/>
      <c r="NVV82" s="348"/>
      <c r="NVW82" s="348"/>
      <c r="NVX82" s="348"/>
      <c r="NVY82" s="348"/>
      <c r="NVZ82" s="348"/>
      <c r="NWA82" s="348"/>
      <c r="NWB82" s="348"/>
      <c r="NWC82" s="348"/>
      <c r="NWD82" s="348"/>
      <c r="NWE82" s="348"/>
      <c r="NWF82" s="348"/>
      <c r="NWG82" s="348"/>
      <c r="NWH82" s="348"/>
      <c r="NWI82" s="348"/>
      <c r="NWJ82" s="348"/>
      <c r="NWK82" s="348"/>
      <c r="NWL82" s="348"/>
      <c r="NWM82" s="348"/>
      <c r="NWN82" s="348"/>
      <c r="NWO82" s="348"/>
      <c r="NWP82" s="348"/>
      <c r="NWQ82" s="348"/>
      <c r="NWR82" s="348"/>
      <c r="NWS82" s="348"/>
      <c r="NWT82" s="348"/>
      <c r="NWU82" s="348"/>
      <c r="NWV82" s="348"/>
      <c r="NWW82" s="348"/>
      <c r="NWX82" s="348"/>
      <c r="NWY82" s="348"/>
      <c r="NWZ82" s="348"/>
      <c r="NXA82" s="348"/>
      <c r="NXB82" s="348"/>
      <c r="NXC82" s="348"/>
      <c r="NXD82" s="348"/>
      <c r="NXE82" s="348"/>
      <c r="NXF82" s="348"/>
      <c r="NXG82" s="348"/>
      <c r="NXH82" s="348"/>
      <c r="NXI82" s="348"/>
      <c r="NXJ82" s="348"/>
      <c r="NXK82" s="348"/>
      <c r="NXL82" s="348"/>
      <c r="NXM82" s="348"/>
      <c r="NXN82" s="348"/>
      <c r="NXO82" s="348"/>
      <c r="NXP82" s="348"/>
      <c r="NXQ82" s="348"/>
      <c r="NXR82" s="348"/>
      <c r="NXS82" s="348"/>
      <c r="NXT82" s="348"/>
      <c r="NXU82" s="348"/>
      <c r="NXV82" s="348"/>
      <c r="NXW82" s="348"/>
      <c r="NXX82" s="348"/>
      <c r="NXY82" s="348"/>
      <c r="NXZ82" s="348"/>
      <c r="NYA82" s="348"/>
      <c r="NYB82" s="348"/>
      <c r="NYC82" s="348"/>
      <c r="NYD82" s="348"/>
      <c r="NYE82" s="348"/>
      <c r="NYF82" s="348"/>
      <c r="NYG82" s="348"/>
      <c r="NYH82" s="348"/>
      <c r="NYI82" s="348"/>
      <c r="NYJ82" s="348"/>
      <c r="NYK82" s="348"/>
      <c r="NYL82" s="348"/>
      <c r="NYM82" s="348"/>
      <c r="NYN82" s="348"/>
      <c r="NYO82" s="348"/>
      <c r="NYP82" s="348"/>
      <c r="NYQ82" s="348"/>
      <c r="NYR82" s="348"/>
      <c r="NYS82" s="348"/>
      <c r="NYT82" s="348"/>
      <c r="NYU82" s="348"/>
      <c r="NYV82" s="348"/>
      <c r="NYW82" s="348"/>
      <c r="NYX82" s="348"/>
      <c r="NYY82" s="348"/>
      <c r="NYZ82" s="348"/>
      <c r="NZA82" s="348"/>
      <c r="NZB82" s="348"/>
      <c r="NZC82" s="348"/>
      <c r="NZD82" s="348"/>
      <c r="NZE82" s="348"/>
      <c r="NZF82" s="348"/>
      <c r="NZG82" s="348"/>
      <c r="NZH82" s="348"/>
      <c r="NZI82" s="348"/>
      <c r="NZJ82" s="348"/>
      <c r="NZK82" s="348"/>
      <c r="NZL82" s="348"/>
      <c r="NZM82" s="348"/>
      <c r="NZN82" s="348"/>
      <c r="NZO82" s="348"/>
      <c r="NZP82" s="348"/>
      <c r="NZQ82" s="348"/>
      <c r="NZR82" s="348"/>
      <c r="NZS82" s="348"/>
      <c r="NZT82" s="348"/>
      <c r="NZU82" s="348"/>
      <c r="NZV82" s="348"/>
      <c r="NZW82" s="348"/>
      <c r="NZX82" s="348"/>
      <c r="NZY82" s="348"/>
      <c r="NZZ82" s="348"/>
      <c r="OAA82" s="348"/>
      <c r="OAB82" s="348"/>
      <c r="OAC82" s="348"/>
      <c r="OAD82" s="348"/>
      <c r="OAE82" s="348"/>
      <c r="OAF82" s="348"/>
      <c r="OAG82" s="348"/>
      <c r="OAH82" s="348"/>
      <c r="OAI82" s="348"/>
      <c r="OAJ82" s="348"/>
      <c r="OAK82" s="348"/>
      <c r="OAL82" s="348"/>
      <c r="OAM82" s="348"/>
      <c r="OAN82" s="348"/>
      <c r="OAO82" s="348"/>
      <c r="OAP82" s="348"/>
      <c r="OAQ82" s="348"/>
      <c r="OAR82" s="348"/>
      <c r="OAS82" s="348"/>
      <c r="OAT82" s="348"/>
      <c r="OAU82" s="348"/>
      <c r="OAV82" s="348"/>
      <c r="OAW82" s="348"/>
      <c r="OAX82" s="348"/>
      <c r="OAY82" s="348"/>
      <c r="OAZ82" s="348"/>
      <c r="OBA82" s="348"/>
      <c r="OBB82" s="348"/>
      <c r="OBC82" s="348"/>
      <c r="OBD82" s="348"/>
      <c r="OBE82" s="348"/>
      <c r="OBF82" s="348"/>
      <c r="OBG82" s="348"/>
      <c r="OBH82" s="348"/>
      <c r="OBI82" s="348"/>
      <c r="OBJ82" s="348"/>
      <c r="OBK82" s="348"/>
      <c r="OBL82" s="348"/>
      <c r="OBM82" s="348"/>
      <c r="OBN82" s="348"/>
      <c r="OBO82" s="348"/>
      <c r="OBP82" s="348"/>
      <c r="OBQ82" s="348"/>
      <c r="OBR82" s="348"/>
      <c r="OBS82" s="348"/>
      <c r="OBT82" s="348"/>
      <c r="OBU82" s="348"/>
      <c r="OBV82" s="348"/>
      <c r="OBW82" s="348"/>
      <c r="OBX82" s="348"/>
      <c r="OBY82" s="348"/>
      <c r="OBZ82" s="348"/>
      <c r="OCA82" s="348"/>
      <c r="OCB82" s="348"/>
      <c r="OCC82" s="348"/>
      <c r="OCD82" s="348"/>
      <c r="OCE82" s="348"/>
      <c r="OCF82" s="348"/>
      <c r="OCG82" s="348"/>
      <c r="OCH82" s="348"/>
      <c r="OCI82" s="348"/>
      <c r="OCJ82" s="348"/>
      <c r="OCK82" s="348"/>
      <c r="OCL82" s="348"/>
      <c r="OCM82" s="348"/>
      <c r="OCN82" s="348"/>
      <c r="OCO82" s="348"/>
      <c r="OCP82" s="348"/>
      <c r="OCQ82" s="348"/>
      <c r="OCR82" s="348"/>
      <c r="OCS82" s="348"/>
      <c r="OCT82" s="348"/>
      <c r="OCU82" s="348"/>
      <c r="OCV82" s="348"/>
      <c r="OCW82" s="348"/>
      <c r="OCX82" s="348"/>
      <c r="OCY82" s="348"/>
      <c r="OCZ82" s="348"/>
      <c r="ODA82" s="348"/>
      <c r="ODB82" s="348"/>
      <c r="ODC82" s="348"/>
      <c r="ODD82" s="348"/>
      <c r="ODE82" s="348"/>
      <c r="ODF82" s="348"/>
      <c r="ODG82" s="348"/>
      <c r="ODH82" s="348"/>
      <c r="ODI82" s="348"/>
      <c r="ODJ82" s="348"/>
      <c r="ODK82" s="348"/>
      <c r="ODL82" s="348"/>
      <c r="ODM82" s="348"/>
      <c r="ODN82" s="348"/>
      <c r="ODO82" s="348"/>
      <c r="ODP82" s="348"/>
      <c r="ODQ82" s="348"/>
      <c r="ODR82" s="348"/>
      <c r="ODS82" s="348"/>
      <c r="ODT82" s="348"/>
      <c r="ODU82" s="348"/>
      <c r="ODV82" s="348"/>
      <c r="ODW82" s="348"/>
      <c r="ODX82" s="348"/>
      <c r="ODY82" s="348"/>
      <c r="ODZ82" s="348"/>
      <c r="OEA82" s="348"/>
      <c r="OEB82" s="348"/>
      <c r="OEC82" s="348"/>
      <c r="OED82" s="348"/>
      <c r="OEE82" s="348"/>
      <c r="OEF82" s="348"/>
      <c r="OEG82" s="348"/>
      <c r="OEH82" s="348"/>
      <c r="OEI82" s="348"/>
      <c r="OEJ82" s="348"/>
      <c r="OEK82" s="348"/>
      <c r="OEL82" s="348"/>
      <c r="OEM82" s="348"/>
      <c r="OEN82" s="348"/>
      <c r="OEO82" s="348"/>
      <c r="OEP82" s="348"/>
      <c r="OEQ82" s="348"/>
      <c r="OER82" s="348"/>
      <c r="OES82" s="348"/>
      <c r="OET82" s="348"/>
      <c r="OEU82" s="348"/>
      <c r="OEV82" s="348"/>
      <c r="OEW82" s="348"/>
      <c r="OEX82" s="348"/>
      <c r="OEY82" s="348"/>
      <c r="OEZ82" s="348"/>
      <c r="OFA82" s="348"/>
      <c r="OFB82" s="348"/>
      <c r="OFC82" s="348"/>
      <c r="OFD82" s="348"/>
      <c r="OFE82" s="348"/>
      <c r="OFF82" s="348"/>
      <c r="OFG82" s="348"/>
      <c r="OFH82" s="348"/>
      <c r="OFI82" s="348"/>
      <c r="OFJ82" s="348"/>
      <c r="OFK82" s="348"/>
      <c r="OFL82" s="348"/>
      <c r="OFM82" s="348"/>
      <c r="OFN82" s="348"/>
      <c r="OFO82" s="348"/>
      <c r="OFP82" s="348"/>
      <c r="OFQ82" s="348"/>
      <c r="OFR82" s="348"/>
      <c r="OFS82" s="348"/>
      <c r="OFT82" s="348"/>
      <c r="OFU82" s="348"/>
      <c r="OFV82" s="348"/>
      <c r="OFW82" s="348"/>
      <c r="OFX82" s="348"/>
      <c r="OFY82" s="348"/>
      <c r="OFZ82" s="348"/>
      <c r="OGA82" s="348"/>
      <c r="OGB82" s="348"/>
      <c r="OGC82" s="348"/>
      <c r="OGD82" s="348"/>
      <c r="OGE82" s="348"/>
      <c r="OGF82" s="348"/>
      <c r="OGG82" s="348"/>
      <c r="OGH82" s="348"/>
      <c r="OGI82" s="348"/>
      <c r="OGJ82" s="348"/>
      <c r="OGK82" s="348"/>
      <c r="OGL82" s="348"/>
      <c r="OGM82" s="348"/>
      <c r="OGN82" s="348"/>
      <c r="OGO82" s="348"/>
      <c r="OGP82" s="348"/>
      <c r="OGQ82" s="348"/>
      <c r="OGR82" s="348"/>
      <c r="OGS82" s="348"/>
      <c r="OGT82" s="348"/>
      <c r="OGU82" s="348"/>
      <c r="OGV82" s="348"/>
      <c r="OGW82" s="348"/>
      <c r="OGX82" s="348"/>
      <c r="OGY82" s="348"/>
      <c r="OGZ82" s="348"/>
      <c r="OHA82" s="348"/>
      <c r="OHB82" s="348"/>
      <c r="OHC82" s="348"/>
      <c r="OHD82" s="348"/>
      <c r="OHE82" s="348"/>
      <c r="OHF82" s="348"/>
      <c r="OHG82" s="348"/>
      <c r="OHH82" s="348"/>
      <c r="OHI82" s="348"/>
      <c r="OHJ82" s="348"/>
      <c r="OHK82" s="348"/>
      <c r="OHL82" s="348"/>
      <c r="OHM82" s="348"/>
      <c r="OHN82" s="348"/>
      <c r="OHO82" s="348"/>
      <c r="OHP82" s="348"/>
      <c r="OHQ82" s="348"/>
      <c r="OHR82" s="348"/>
      <c r="OHS82" s="348"/>
      <c r="OHT82" s="348"/>
      <c r="OHU82" s="348"/>
      <c r="OHV82" s="348"/>
      <c r="OHW82" s="348"/>
      <c r="OHX82" s="348"/>
      <c r="OHY82" s="348"/>
      <c r="OHZ82" s="348"/>
      <c r="OIA82" s="348"/>
      <c r="OIB82" s="348"/>
      <c r="OIC82" s="348"/>
      <c r="OID82" s="348"/>
      <c r="OIE82" s="348"/>
      <c r="OIF82" s="348"/>
      <c r="OIG82" s="348"/>
      <c r="OIH82" s="348"/>
      <c r="OII82" s="348"/>
      <c r="OIJ82" s="348"/>
      <c r="OIK82" s="348"/>
      <c r="OIL82" s="348"/>
      <c r="OIM82" s="348"/>
      <c r="OIN82" s="348"/>
      <c r="OIO82" s="348"/>
      <c r="OIP82" s="348"/>
      <c r="OIQ82" s="348"/>
      <c r="OIR82" s="348"/>
      <c r="OIS82" s="348"/>
      <c r="OIT82" s="348"/>
      <c r="OIU82" s="348"/>
      <c r="OIV82" s="348"/>
      <c r="OIW82" s="348"/>
      <c r="OIX82" s="348"/>
      <c r="OIY82" s="348"/>
      <c r="OIZ82" s="348"/>
      <c r="OJA82" s="348"/>
      <c r="OJB82" s="348"/>
      <c r="OJC82" s="348"/>
      <c r="OJD82" s="348"/>
      <c r="OJE82" s="348"/>
      <c r="OJF82" s="348"/>
      <c r="OJG82" s="348"/>
      <c r="OJH82" s="348"/>
      <c r="OJI82" s="348"/>
      <c r="OJJ82" s="348"/>
      <c r="OJK82" s="348"/>
      <c r="OJL82" s="348"/>
      <c r="OJM82" s="348"/>
      <c r="OJN82" s="348"/>
      <c r="OJO82" s="348"/>
      <c r="OJP82" s="348"/>
      <c r="OJQ82" s="348"/>
      <c r="OJR82" s="348"/>
      <c r="OJS82" s="348"/>
      <c r="OJT82" s="348"/>
      <c r="OJU82" s="348"/>
      <c r="OJV82" s="348"/>
      <c r="OJW82" s="348"/>
      <c r="OJX82" s="348"/>
      <c r="OJY82" s="348"/>
      <c r="OJZ82" s="348"/>
      <c r="OKA82" s="348"/>
      <c r="OKB82" s="348"/>
      <c r="OKC82" s="348"/>
      <c r="OKD82" s="348"/>
      <c r="OKE82" s="348"/>
      <c r="OKF82" s="348"/>
      <c r="OKG82" s="348"/>
      <c r="OKH82" s="348"/>
      <c r="OKI82" s="348"/>
      <c r="OKJ82" s="348"/>
      <c r="OKK82" s="348"/>
      <c r="OKL82" s="348"/>
      <c r="OKM82" s="348"/>
      <c r="OKN82" s="348"/>
      <c r="OKO82" s="348"/>
      <c r="OKP82" s="348"/>
      <c r="OKQ82" s="348"/>
      <c r="OKR82" s="348"/>
      <c r="OKS82" s="348"/>
      <c r="OKT82" s="348"/>
      <c r="OKU82" s="348"/>
      <c r="OKV82" s="348"/>
      <c r="OKW82" s="348"/>
      <c r="OKX82" s="348"/>
      <c r="OKY82" s="348"/>
      <c r="OKZ82" s="348"/>
      <c r="OLA82" s="348"/>
      <c r="OLB82" s="348"/>
      <c r="OLC82" s="348"/>
      <c r="OLD82" s="348"/>
      <c r="OLE82" s="348"/>
      <c r="OLF82" s="348"/>
      <c r="OLG82" s="348"/>
      <c r="OLH82" s="348"/>
      <c r="OLI82" s="348"/>
      <c r="OLJ82" s="348"/>
      <c r="OLK82" s="348"/>
      <c r="OLL82" s="348"/>
      <c r="OLM82" s="348"/>
      <c r="OLN82" s="348"/>
      <c r="OLO82" s="348"/>
      <c r="OLP82" s="348"/>
      <c r="OLQ82" s="348"/>
      <c r="OLR82" s="348"/>
      <c r="OLS82" s="348"/>
      <c r="OLT82" s="348"/>
      <c r="OLU82" s="348"/>
      <c r="OLV82" s="348"/>
      <c r="OLW82" s="348"/>
      <c r="OLX82" s="348"/>
      <c r="OLY82" s="348"/>
      <c r="OLZ82" s="348"/>
      <c r="OMA82" s="348"/>
      <c r="OMB82" s="348"/>
      <c r="OMC82" s="348"/>
      <c r="OMD82" s="348"/>
      <c r="OME82" s="348"/>
      <c r="OMF82" s="348"/>
      <c r="OMG82" s="348"/>
      <c r="OMH82" s="348"/>
      <c r="OMI82" s="348"/>
      <c r="OMJ82" s="348"/>
      <c r="OMK82" s="348"/>
      <c r="OML82" s="348"/>
      <c r="OMM82" s="348"/>
      <c r="OMN82" s="348"/>
      <c r="OMO82" s="348"/>
      <c r="OMP82" s="348"/>
      <c r="OMQ82" s="348"/>
      <c r="OMR82" s="348"/>
      <c r="OMS82" s="348"/>
      <c r="OMT82" s="348"/>
      <c r="OMU82" s="348"/>
      <c r="OMV82" s="348"/>
      <c r="OMW82" s="348"/>
      <c r="OMX82" s="348"/>
      <c r="OMY82" s="348"/>
      <c r="OMZ82" s="348"/>
      <c r="ONA82" s="348"/>
      <c r="ONB82" s="348"/>
      <c r="ONC82" s="348"/>
      <c r="OND82" s="348"/>
      <c r="ONE82" s="348"/>
      <c r="ONF82" s="348"/>
      <c r="ONG82" s="348"/>
      <c r="ONH82" s="348"/>
      <c r="ONI82" s="348"/>
      <c r="ONJ82" s="348"/>
      <c r="ONK82" s="348"/>
      <c r="ONL82" s="348"/>
      <c r="ONM82" s="348"/>
      <c r="ONN82" s="348"/>
      <c r="ONO82" s="348"/>
      <c r="ONP82" s="348"/>
      <c r="ONQ82" s="348"/>
      <c r="ONR82" s="348"/>
      <c r="ONS82" s="348"/>
      <c r="ONT82" s="348"/>
      <c r="ONU82" s="348"/>
      <c r="ONV82" s="348"/>
      <c r="ONW82" s="348"/>
      <c r="ONX82" s="348"/>
      <c r="ONY82" s="348"/>
      <c r="ONZ82" s="348"/>
      <c r="OOA82" s="348"/>
      <c r="OOB82" s="348"/>
      <c r="OOC82" s="348"/>
      <c r="OOD82" s="348"/>
      <c r="OOE82" s="348"/>
      <c r="OOF82" s="348"/>
      <c r="OOG82" s="348"/>
      <c r="OOH82" s="348"/>
      <c r="OOI82" s="348"/>
      <c r="OOJ82" s="348"/>
      <c r="OOK82" s="348"/>
      <c r="OOL82" s="348"/>
      <c r="OOM82" s="348"/>
      <c r="OON82" s="348"/>
      <c r="OOO82" s="348"/>
      <c r="OOP82" s="348"/>
      <c r="OOQ82" s="348"/>
      <c r="OOR82" s="348"/>
      <c r="OOS82" s="348"/>
      <c r="OOT82" s="348"/>
      <c r="OOU82" s="348"/>
      <c r="OOV82" s="348"/>
      <c r="OOW82" s="348"/>
      <c r="OOX82" s="348"/>
      <c r="OOY82" s="348"/>
      <c r="OOZ82" s="348"/>
      <c r="OPA82" s="348"/>
      <c r="OPB82" s="348"/>
      <c r="OPC82" s="348"/>
      <c r="OPD82" s="348"/>
      <c r="OPE82" s="348"/>
      <c r="OPF82" s="348"/>
      <c r="OPG82" s="348"/>
      <c r="OPH82" s="348"/>
      <c r="OPI82" s="348"/>
      <c r="OPJ82" s="348"/>
      <c r="OPK82" s="348"/>
      <c r="OPL82" s="348"/>
      <c r="OPM82" s="348"/>
      <c r="OPN82" s="348"/>
      <c r="OPO82" s="348"/>
      <c r="OPP82" s="348"/>
      <c r="OPQ82" s="348"/>
      <c r="OPR82" s="348"/>
      <c r="OPS82" s="348"/>
      <c r="OPT82" s="348"/>
      <c r="OPU82" s="348"/>
      <c r="OPV82" s="348"/>
      <c r="OPW82" s="348"/>
      <c r="OPX82" s="348"/>
      <c r="OPY82" s="348"/>
      <c r="OPZ82" s="348"/>
      <c r="OQA82" s="348"/>
      <c r="OQB82" s="348"/>
      <c r="OQC82" s="348"/>
      <c r="OQD82" s="348"/>
      <c r="OQE82" s="348"/>
      <c r="OQF82" s="348"/>
      <c r="OQG82" s="348"/>
      <c r="OQH82" s="348"/>
      <c r="OQI82" s="348"/>
      <c r="OQJ82" s="348"/>
      <c r="OQK82" s="348"/>
      <c r="OQL82" s="348"/>
      <c r="OQM82" s="348"/>
      <c r="OQN82" s="348"/>
      <c r="OQO82" s="348"/>
      <c r="OQP82" s="348"/>
      <c r="OQQ82" s="348"/>
      <c r="OQR82" s="348"/>
      <c r="OQS82" s="348"/>
      <c r="OQT82" s="348"/>
      <c r="OQU82" s="348"/>
      <c r="OQV82" s="348"/>
      <c r="OQW82" s="348"/>
      <c r="OQX82" s="348"/>
      <c r="OQY82" s="348"/>
      <c r="OQZ82" s="348"/>
      <c r="ORA82" s="348"/>
      <c r="ORB82" s="348"/>
      <c r="ORC82" s="348"/>
      <c r="ORD82" s="348"/>
      <c r="ORE82" s="348"/>
      <c r="ORF82" s="348"/>
      <c r="ORG82" s="348"/>
      <c r="ORH82" s="348"/>
      <c r="ORI82" s="348"/>
      <c r="ORJ82" s="348"/>
      <c r="ORK82" s="348"/>
      <c r="ORL82" s="348"/>
      <c r="ORM82" s="348"/>
      <c r="ORN82" s="348"/>
      <c r="ORO82" s="348"/>
      <c r="ORP82" s="348"/>
      <c r="ORQ82" s="348"/>
      <c r="ORR82" s="348"/>
      <c r="ORS82" s="348"/>
      <c r="ORT82" s="348"/>
      <c r="ORU82" s="348"/>
      <c r="ORV82" s="348"/>
      <c r="ORW82" s="348"/>
      <c r="ORX82" s="348"/>
      <c r="ORY82" s="348"/>
      <c r="ORZ82" s="348"/>
      <c r="OSA82" s="348"/>
      <c r="OSB82" s="348"/>
      <c r="OSC82" s="348"/>
      <c r="OSD82" s="348"/>
      <c r="OSE82" s="348"/>
      <c r="OSF82" s="348"/>
      <c r="OSG82" s="348"/>
      <c r="OSH82" s="348"/>
      <c r="OSI82" s="348"/>
      <c r="OSJ82" s="348"/>
      <c r="OSK82" s="348"/>
      <c r="OSL82" s="348"/>
      <c r="OSM82" s="348"/>
      <c r="OSN82" s="348"/>
      <c r="OSO82" s="348"/>
      <c r="OSP82" s="348"/>
      <c r="OSQ82" s="348"/>
      <c r="OSR82" s="348"/>
      <c r="OSS82" s="348"/>
      <c r="OST82" s="348"/>
      <c r="OSU82" s="348"/>
      <c r="OSV82" s="348"/>
      <c r="OSW82" s="348"/>
      <c r="OSX82" s="348"/>
      <c r="OSY82" s="348"/>
      <c r="OSZ82" s="348"/>
      <c r="OTA82" s="348"/>
      <c r="OTB82" s="348"/>
      <c r="OTC82" s="348"/>
      <c r="OTD82" s="348"/>
      <c r="OTE82" s="348"/>
      <c r="OTF82" s="348"/>
      <c r="OTG82" s="348"/>
      <c r="OTH82" s="348"/>
      <c r="OTI82" s="348"/>
      <c r="OTJ82" s="348"/>
      <c r="OTK82" s="348"/>
      <c r="OTL82" s="348"/>
      <c r="OTM82" s="348"/>
      <c r="OTN82" s="348"/>
      <c r="OTO82" s="348"/>
      <c r="OTP82" s="348"/>
      <c r="OTQ82" s="348"/>
      <c r="OTR82" s="348"/>
      <c r="OTS82" s="348"/>
      <c r="OTT82" s="348"/>
      <c r="OTU82" s="348"/>
      <c r="OTV82" s="348"/>
      <c r="OTW82" s="348"/>
      <c r="OTX82" s="348"/>
      <c r="OTY82" s="348"/>
      <c r="OTZ82" s="348"/>
      <c r="OUA82" s="348"/>
      <c r="OUB82" s="348"/>
      <c r="OUC82" s="348"/>
      <c r="OUD82" s="348"/>
      <c r="OUE82" s="348"/>
      <c r="OUF82" s="348"/>
      <c r="OUG82" s="348"/>
      <c r="OUH82" s="348"/>
      <c r="OUI82" s="348"/>
      <c r="OUJ82" s="348"/>
      <c r="OUK82" s="348"/>
      <c r="OUL82" s="348"/>
      <c r="OUM82" s="348"/>
      <c r="OUN82" s="348"/>
      <c r="OUO82" s="348"/>
      <c r="OUP82" s="348"/>
      <c r="OUQ82" s="348"/>
      <c r="OUR82" s="348"/>
      <c r="OUS82" s="348"/>
      <c r="OUT82" s="348"/>
      <c r="OUU82" s="348"/>
      <c r="OUV82" s="348"/>
      <c r="OUW82" s="348"/>
      <c r="OUX82" s="348"/>
      <c r="OUY82" s="348"/>
      <c r="OUZ82" s="348"/>
      <c r="OVA82" s="348"/>
      <c r="OVB82" s="348"/>
      <c r="OVC82" s="348"/>
      <c r="OVD82" s="348"/>
      <c r="OVE82" s="348"/>
      <c r="OVF82" s="348"/>
      <c r="OVG82" s="348"/>
      <c r="OVH82" s="348"/>
      <c r="OVI82" s="348"/>
      <c r="OVJ82" s="348"/>
      <c r="OVK82" s="348"/>
      <c r="OVL82" s="348"/>
      <c r="OVM82" s="348"/>
      <c r="OVN82" s="348"/>
      <c r="OVO82" s="348"/>
      <c r="OVP82" s="348"/>
      <c r="OVQ82" s="348"/>
      <c r="OVR82" s="348"/>
      <c r="OVS82" s="348"/>
      <c r="OVT82" s="348"/>
      <c r="OVU82" s="348"/>
      <c r="OVV82" s="348"/>
      <c r="OVW82" s="348"/>
      <c r="OVX82" s="348"/>
      <c r="OVY82" s="348"/>
      <c r="OVZ82" s="348"/>
      <c r="OWA82" s="348"/>
      <c r="OWB82" s="348"/>
      <c r="OWC82" s="348"/>
      <c r="OWD82" s="348"/>
      <c r="OWE82" s="348"/>
      <c r="OWF82" s="348"/>
      <c r="OWG82" s="348"/>
      <c r="OWH82" s="348"/>
      <c r="OWI82" s="348"/>
      <c r="OWJ82" s="348"/>
      <c r="OWK82" s="348"/>
      <c r="OWL82" s="348"/>
      <c r="OWM82" s="348"/>
      <c r="OWN82" s="348"/>
      <c r="OWO82" s="348"/>
      <c r="OWP82" s="348"/>
      <c r="OWQ82" s="348"/>
      <c r="OWR82" s="348"/>
      <c r="OWS82" s="348"/>
      <c r="OWT82" s="348"/>
      <c r="OWU82" s="348"/>
      <c r="OWV82" s="348"/>
      <c r="OWW82" s="348"/>
      <c r="OWX82" s="348"/>
      <c r="OWY82" s="348"/>
      <c r="OWZ82" s="348"/>
      <c r="OXA82" s="348"/>
      <c r="OXB82" s="348"/>
      <c r="OXC82" s="348"/>
      <c r="OXD82" s="348"/>
      <c r="OXE82" s="348"/>
      <c r="OXF82" s="348"/>
      <c r="OXG82" s="348"/>
      <c r="OXH82" s="348"/>
      <c r="OXI82" s="348"/>
      <c r="OXJ82" s="348"/>
      <c r="OXK82" s="348"/>
      <c r="OXL82" s="348"/>
      <c r="OXM82" s="348"/>
      <c r="OXN82" s="348"/>
      <c r="OXO82" s="348"/>
      <c r="OXP82" s="348"/>
      <c r="OXQ82" s="348"/>
      <c r="OXR82" s="348"/>
      <c r="OXS82" s="348"/>
      <c r="OXT82" s="348"/>
      <c r="OXU82" s="348"/>
      <c r="OXV82" s="348"/>
      <c r="OXW82" s="348"/>
      <c r="OXX82" s="348"/>
      <c r="OXY82" s="348"/>
      <c r="OXZ82" s="348"/>
      <c r="OYA82" s="348"/>
      <c r="OYB82" s="348"/>
      <c r="OYC82" s="348"/>
      <c r="OYD82" s="348"/>
      <c r="OYE82" s="348"/>
      <c r="OYF82" s="348"/>
      <c r="OYG82" s="348"/>
      <c r="OYH82" s="348"/>
      <c r="OYI82" s="348"/>
      <c r="OYJ82" s="348"/>
      <c r="OYK82" s="348"/>
      <c r="OYL82" s="348"/>
      <c r="OYM82" s="348"/>
      <c r="OYN82" s="348"/>
      <c r="OYO82" s="348"/>
      <c r="OYP82" s="348"/>
      <c r="OYQ82" s="348"/>
      <c r="OYR82" s="348"/>
      <c r="OYS82" s="348"/>
      <c r="OYT82" s="348"/>
      <c r="OYU82" s="348"/>
      <c r="OYV82" s="348"/>
      <c r="OYW82" s="348"/>
      <c r="OYX82" s="348"/>
      <c r="OYY82" s="348"/>
      <c r="OYZ82" s="348"/>
      <c r="OZA82" s="348"/>
      <c r="OZB82" s="348"/>
      <c r="OZC82" s="348"/>
      <c r="OZD82" s="348"/>
      <c r="OZE82" s="348"/>
      <c r="OZF82" s="348"/>
      <c r="OZG82" s="348"/>
      <c r="OZH82" s="348"/>
      <c r="OZI82" s="348"/>
      <c r="OZJ82" s="348"/>
      <c r="OZK82" s="348"/>
      <c r="OZL82" s="348"/>
      <c r="OZM82" s="348"/>
      <c r="OZN82" s="348"/>
      <c r="OZO82" s="348"/>
      <c r="OZP82" s="348"/>
      <c r="OZQ82" s="348"/>
      <c r="OZR82" s="348"/>
      <c r="OZS82" s="348"/>
      <c r="OZT82" s="348"/>
      <c r="OZU82" s="348"/>
      <c r="OZV82" s="348"/>
      <c r="OZW82" s="348"/>
      <c r="OZX82" s="348"/>
      <c r="OZY82" s="348"/>
      <c r="OZZ82" s="348"/>
      <c r="PAA82" s="348"/>
      <c r="PAB82" s="348"/>
      <c r="PAC82" s="348"/>
      <c r="PAD82" s="348"/>
      <c r="PAE82" s="348"/>
      <c r="PAF82" s="348"/>
      <c r="PAG82" s="348"/>
      <c r="PAH82" s="348"/>
      <c r="PAI82" s="348"/>
      <c r="PAJ82" s="348"/>
      <c r="PAK82" s="348"/>
      <c r="PAL82" s="348"/>
      <c r="PAM82" s="348"/>
      <c r="PAN82" s="348"/>
      <c r="PAO82" s="348"/>
      <c r="PAP82" s="348"/>
      <c r="PAQ82" s="348"/>
      <c r="PAR82" s="348"/>
      <c r="PAS82" s="348"/>
      <c r="PAT82" s="348"/>
      <c r="PAU82" s="348"/>
      <c r="PAV82" s="348"/>
      <c r="PAW82" s="348"/>
      <c r="PAX82" s="348"/>
      <c r="PAY82" s="348"/>
      <c r="PAZ82" s="348"/>
      <c r="PBA82" s="348"/>
      <c r="PBB82" s="348"/>
      <c r="PBC82" s="348"/>
      <c r="PBD82" s="348"/>
      <c r="PBE82" s="348"/>
      <c r="PBF82" s="348"/>
      <c r="PBG82" s="348"/>
      <c r="PBH82" s="348"/>
      <c r="PBI82" s="348"/>
      <c r="PBJ82" s="348"/>
      <c r="PBK82" s="348"/>
      <c r="PBL82" s="348"/>
      <c r="PBM82" s="348"/>
      <c r="PBN82" s="348"/>
      <c r="PBO82" s="348"/>
      <c r="PBP82" s="348"/>
      <c r="PBQ82" s="348"/>
      <c r="PBR82" s="348"/>
      <c r="PBS82" s="348"/>
      <c r="PBT82" s="348"/>
      <c r="PBU82" s="348"/>
      <c r="PBV82" s="348"/>
      <c r="PBW82" s="348"/>
      <c r="PBX82" s="348"/>
      <c r="PBY82" s="348"/>
      <c r="PBZ82" s="348"/>
      <c r="PCA82" s="348"/>
      <c r="PCB82" s="348"/>
      <c r="PCC82" s="348"/>
      <c r="PCD82" s="348"/>
      <c r="PCE82" s="348"/>
      <c r="PCF82" s="348"/>
      <c r="PCG82" s="348"/>
      <c r="PCH82" s="348"/>
      <c r="PCI82" s="348"/>
      <c r="PCJ82" s="348"/>
      <c r="PCK82" s="348"/>
      <c r="PCL82" s="348"/>
      <c r="PCM82" s="348"/>
      <c r="PCN82" s="348"/>
      <c r="PCO82" s="348"/>
      <c r="PCP82" s="348"/>
      <c r="PCQ82" s="348"/>
      <c r="PCR82" s="348"/>
      <c r="PCS82" s="348"/>
      <c r="PCT82" s="348"/>
      <c r="PCU82" s="348"/>
      <c r="PCV82" s="348"/>
      <c r="PCW82" s="348"/>
      <c r="PCX82" s="348"/>
      <c r="PCY82" s="348"/>
      <c r="PCZ82" s="348"/>
      <c r="PDA82" s="348"/>
      <c r="PDB82" s="348"/>
      <c r="PDC82" s="348"/>
      <c r="PDD82" s="348"/>
      <c r="PDE82" s="348"/>
      <c r="PDF82" s="348"/>
      <c r="PDG82" s="348"/>
      <c r="PDH82" s="348"/>
      <c r="PDI82" s="348"/>
      <c r="PDJ82" s="348"/>
      <c r="PDK82" s="348"/>
      <c r="PDL82" s="348"/>
      <c r="PDM82" s="348"/>
      <c r="PDN82" s="348"/>
      <c r="PDO82" s="348"/>
      <c r="PDP82" s="348"/>
      <c r="PDQ82" s="348"/>
      <c r="PDR82" s="348"/>
      <c r="PDS82" s="348"/>
      <c r="PDT82" s="348"/>
      <c r="PDU82" s="348"/>
      <c r="PDV82" s="348"/>
      <c r="PDW82" s="348"/>
      <c r="PDX82" s="348"/>
      <c r="PDY82" s="348"/>
      <c r="PDZ82" s="348"/>
      <c r="PEA82" s="348"/>
      <c r="PEB82" s="348"/>
      <c r="PEC82" s="348"/>
      <c r="PED82" s="348"/>
      <c r="PEE82" s="348"/>
      <c r="PEF82" s="348"/>
      <c r="PEG82" s="348"/>
      <c r="PEH82" s="348"/>
      <c r="PEI82" s="348"/>
      <c r="PEJ82" s="348"/>
      <c r="PEK82" s="348"/>
      <c r="PEL82" s="348"/>
      <c r="PEM82" s="348"/>
      <c r="PEN82" s="348"/>
      <c r="PEO82" s="348"/>
      <c r="PEP82" s="348"/>
      <c r="PEQ82" s="348"/>
      <c r="PER82" s="348"/>
      <c r="PES82" s="348"/>
      <c r="PET82" s="348"/>
      <c r="PEU82" s="348"/>
      <c r="PEV82" s="348"/>
      <c r="PEW82" s="348"/>
      <c r="PEX82" s="348"/>
      <c r="PEY82" s="348"/>
      <c r="PEZ82" s="348"/>
      <c r="PFA82" s="348"/>
      <c r="PFB82" s="348"/>
      <c r="PFC82" s="348"/>
      <c r="PFD82" s="348"/>
      <c r="PFE82" s="348"/>
      <c r="PFF82" s="348"/>
      <c r="PFG82" s="348"/>
      <c r="PFH82" s="348"/>
      <c r="PFI82" s="348"/>
      <c r="PFJ82" s="348"/>
      <c r="PFK82" s="348"/>
      <c r="PFL82" s="348"/>
      <c r="PFM82" s="348"/>
      <c r="PFN82" s="348"/>
      <c r="PFO82" s="348"/>
      <c r="PFP82" s="348"/>
      <c r="PFQ82" s="348"/>
      <c r="PFR82" s="348"/>
      <c r="PFS82" s="348"/>
      <c r="PFT82" s="348"/>
      <c r="PFU82" s="348"/>
      <c r="PFV82" s="348"/>
      <c r="PFW82" s="348"/>
      <c r="PFX82" s="348"/>
      <c r="PFY82" s="348"/>
      <c r="PFZ82" s="348"/>
      <c r="PGA82" s="348"/>
      <c r="PGB82" s="348"/>
      <c r="PGC82" s="348"/>
      <c r="PGD82" s="348"/>
      <c r="PGE82" s="348"/>
      <c r="PGF82" s="348"/>
      <c r="PGG82" s="348"/>
      <c r="PGH82" s="348"/>
      <c r="PGI82" s="348"/>
      <c r="PGJ82" s="348"/>
      <c r="PGK82" s="348"/>
      <c r="PGL82" s="348"/>
      <c r="PGM82" s="348"/>
      <c r="PGN82" s="348"/>
      <c r="PGO82" s="348"/>
      <c r="PGP82" s="348"/>
      <c r="PGQ82" s="348"/>
      <c r="PGR82" s="348"/>
      <c r="PGS82" s="348"/>
      <c r="PGT82" s="348"/>
      <c r="PGU82" s="348"/>
      <c r="PGV82" s="348"/>
      <c r="PGW82" s="348"/>
      <c r="PGX82" s="348"/>
      <c r="PGY82" s="348"/>
      <c r="PGZ82" s="348"/>
      <c r="PHA82" s="348"/>
      <c r="PHB82" s="348"/>
      <c r="PHC82" s="348"/>
      <c r="PHD82" s="348"/>
      <c r="PHE82" s="348"/>
      <c r="PHF82" s="348"/>
      <c r="PHG82" s="348"/>
      <c r="PHH82" s="348"/>
      <c r="PHI82" s="348"/>
      <c r="PHJ82" s="348"/>
      <c r="PHK82" s="348"/>
      <c r="PHL82" s="348"/>
      <c r="PHM82" s="348"/>
      <c r="PHN82" s="348"/>
      <c r="PHO82" s="348"/>
      <c r="PHP82" s="348"/>
      <c r="PHQ82" s="348"/>
      <c r="PHR82" s="348"/>
      <c r="PHS82" s="348"/>
      <c r="PHT82" s="348"/>
      <c r="PHU82" s="348"/>
      <c r="PHV82" s="348"/>
      <c r="PHW82" s="348"/>
      <c r="PHX82" s="348"/>
      <c r="PHY82" s="348"/>
      <c r="PHZ82" s="348"/>
      <c r="PIA82" s="348"/>
      <c r="PIB82" s="348"/>
      <c r="PIC82" s="348"/>
      <c r="PID82" s="348"/>
      <c r="PIE82" s="348"/>
      <c r="PIF82" s="348"/>
      <c r="PIG82" s="348"/>
      <c r="PIH82" s="348"/>
      <c r="PII82" s="348"/>
      <c r="PIJ82" s="348"/>
      <c r="PIK82" s="348"/>
      <c r="PIL82" s="348"/>
      <c r="PIM82" s="348"/>
      <c r="PIN82" s="348"/>
      <c r="PIO82" s="348"/>
      <c r="PIP82" s="348"/>
      <c r="PIQ82" s="348"/>
      <c r="PIR82" s="348"/>
      <c r="PIS82" s="348"/>
      <c r="PIT82" s="348"/>
      <c r="PIU82" s="348"/>
      <c r="PIV82" s="348"/>
      <c r="PIW82" s="348"/>
      <c r="PIX82" s="348"/>
      <c r="PIY82" s="348"/>
      <c r="PIZ82" s="348"/>
      <c r="PJA82" s="348"/>
      <c r="PJB82" s="348"/>
      <c r="PJC82" s="348"/>
      <c r="PJD82" s="348"/>
      <c r="PJE82" s="348"/>
      <c r="PJF82" s="348"/>
      <c r="PJG82" s="348"/>
      <c r="PJH82" s="348"/>
      <c r="PJI82" s="348"/>
      <c r="PJJ82" s="348"/>
      <c r="PJK82" s="348"/>
      <c r="PJL82" s="348"/>
      <c r="PJM82" s="348"/>
      <c r="PJN82" s="348"/>
      <c r="PJO82" s="348"/>
      <c r="PJP82" s="348"/>
      <c r="PJQ82" s="348"/>
      <c r="PJR82" s="348"/>
      <c r="PJS82" s="348"/>
      <c r="PJT82" s="348"/>
      <c r="PJU82" s="348"/>
      <c r="PJV82" s="348"/>
      <c r="PJW82" s="348"/>
      <c r="PJX82" s="348"/>
      <c r="PJY82" s="348"/>
      <c r="PJZ82" s="348"/>
      <c r="PKA82" s="348"/>
      <c r="PKB82" s="348"/>
      <c r="PKC82" s="348"/>
      <c r="PKD82" s="348"/>
      <c r="PKE82" s="348"/>
      <c r="PKF82" s="348"/>
      <c r="PKG82" s="348"/>
      <c r="PKH82" s="348"/>
      <c r="PKI82" s="348"/>
      <c r="PKJ82" s="348"/>
      <c r="PKK82" s="348"/>
      <c r="PKL82" s="348"/>
      <c r="PKM82" s="348"/>
      <c r="PKN82" s="348"/>
      <c r="PKO82" s="348"/>
      <c r="PKP82" s="348"/>
      <c r="PKQ82" s="348"/>
      <c r="PKR82" s="348"/>
      <c r="PKS82" s="348"/>
      <c r="PKT82" s="348"/>
      <c r="PKU82" s="348"/>
      <c r="PKV82" s="348"/>
      <c r="PKW82" s="348"/>
      <c r="PKX82" s="348"/>
      <c r="PKY82" s="348"/>
      <c r="PKZ82" s="348"/>
      <c r="PLA82" s="348"/>
      <c r="PLB82" s="348"/>
      <c r="PLC82" s="348"/>
      <c r="PLD82" s="348"/>
      <c r="PLE82" s="348"/>
      <c r="PLF82" s="348"/>
      <c r="PLG82" s="348"/>
      <c r="PLH82" s="348"/>
      <c r="PLI82" s="348"/>
      <c r="PLJ82" s="348"/>
      <c r="PLK82" s="348"/>
      <c r="PLL82" s="348"/>
      <c r="PLM82" s="348"/>
      <c r="PLN82" s="348"/>
      <c r="PLO82" s="348"/>
      <c r="PLP82" s="348"/>
      <c r="PLQ82" s="348"/>
      <c r="PLR82" s="348"/>
      <c r="PLS82" s="348"/>
      <c r="PLT82" s="348"/>
      <c r="PLU82" s="348"/>
      <c r="PLV82" s="348"/>
      <c r="PLW82" s="348"/>
      <c r="PLX82" s="348"/>
      <c r="PLY82" s="348"/>
      <c r="PLZ82" s="348"/>
      <c r="PMA82" s="348"/>
      <c r="PMB82" s="348"/>
      <c r="PMC82" s="348"/>
      <c r="PMD82" s="348"/>
      <c r="PME82" s="348"/>
      <c r="PMF82" s="348"/>
      <c r="PMG82" s="348"/>
      <c r="PMH82" s="348"/>
      <c r="PMI82" s="348"/>
      <c r="PMJ82" s="348"/>
      <c r="PMK82" s="348"/>
      <c r="PML82" s="348"/>
      <c r="PMM82" s="348"/>
      <c r="PMN82" s="348"/>
      <c r="PMO82" s="348"/>
      <c r="PMP82" s="348"/>
      <c r="PMQ82" s="348"/>
      <c r="PMR82" s="348"/>
      <c r="PMS82" s="348"/>
      <c r="PMT82" s="348"/>
      <c r="PMU82" s="348"/>
      <c r="PMV82" s="348"/>
      <c r="PMW82" s="348"/>
      <c r="PMX82" s="348"/>
      <c r="PMY82" s="348"/>
      <c r="PMZ82" s="348"/>
      <c r="PNA82" s="348"/>
      <c r="PNB82" s="348"/>
      <c r="PNC82" s="348"/>
      <c r="PND82" s="348"/>
      <c r="PNE82" s="348"/>
      <c r="PNF82" s="348"/>
      <c r="PNG82" s="348"/>
      <c r="PNH82" s="348"/>
      <c r="PNI82" s="348"/>
      <c r="PNJ82" s="348"/>
      <c r="PNK82" s="348"/>
      <c r="PNL82" s="348"/>
      <c r="PNM82" s="348"/>
      <c r="PNN82" s="348"/>
      <c r="PNO82" s="348"/>
      <c r="PNP82" s="348"/>
      <c r="PNQ82" s="348"/>
      <c r="PNR82" s="348"/>
      <c r="PNS82" s="348"/>
      <c r="PNT82" s="348"/>
      <c r="PNU82" s="348"/>
      <c r="PNV82" s="348"/>
      <c r="PNW82" s="348"/>
      <c r="PNX82" s="348"/>
      <c r="PNY82" s="348"/>
      <c r="PNZ82" s="348"/>
      <c r="POA82" s="348"/>
      <c r="POB82" s="348"/>
      <c r="POC82" s="348"/>
      <c r="POD82" s="348"/>
      <c r="POE82" s="348"/>
      <c r="POF82" s="348"/>
      <c r="POG82" s="348"/>
      <c r="POH82" s="348"/>
      <c r="POI82" s="348"/>
      <c r="POJ82" s="348"/>
      <c r="POK82" s="348"/>
      <c r="POL82" s="348"/>
      <c r="POM82" s="348"/>
      <c r="PON82" s="348"/>
      <c r="POO82" s="348"/>
      <c r="POP82" s="348"/>
      <c r="POQ82" s="348"/>
      <c r="POR82" s="348"/>
      <c r="POS82" s="348"/>
      <c r="POT82" s="348"/>
      <c r="POU82" s="348"/>
      <c r="POV82" s="348"/>
      <c r="POW82" s="348"/>
      <c r="POX82" s="348"/>
      <c r="POY82" s="348"/>
      <c r="POZ82" s="348"/>
      <c r="PPA82" s="348"/>
      <c r="PPB82" s="348"/>
      <c r="PPC82" s="348"/>
      <c r="PPD82" s="348"/>
      <c r="PPE82" s="348"/>
      <c r="PPF82" s="348"/>
      <c r="PPG82" s="348"/>
      <c r="PPH82" s="348"/>
      <c r="PPI82" s="348"/>
      <c r="PPJ82" s="348"/>
      <c r="PPK82" s="348"/>
      <c r="PPL82" s="348"/>
      <c r="PPM82" s="348"/>
      <c r="PPN82" s="348"/>
      <c r="PPO82" s="348"/>
      <c r="PPP82" s="348"/>
      <c r="PPQ82" s="348"/>
      <c r="PPR82" s="348"/>
      <c r="PPS82" s="348"/>
      <c r="PPT82" s="348"/>
      <c r="PPU82" s="348"/>
      <c r="PPV82" s="348"/>
      <c r="PPW82" s="348"/>
      <c r="PPX82" s="348"/>
      <c r="PPY82" s="348"/>
      <c r="PPZ82" s="348"/>
      <c r="PQA82" s="348"/>
      <c r="PQB82" s="348"/>
      <c r="PQC82" s="348"/>
      <c r="PQD82" s="348"/>
      <c r="PQE82" s="348"/>
      <c r="PQF82" s="348"/>
      <c r="PQG82" s="348"/>
      <c r="PQH82" s="348"/>
      <c r="PQI82" s="348"/>
      <c r="PQJ82" s="348"/>
      <c r="PQK82" s="348"/>
      <c r="PQL82" s="348"/>
      <c r="PQM82" s="348"/>
      <c r="PQN82" s="348"/>
      <c r="PQO82" s="348"/>
      <c r="PQP82" s="348"/>
      <c r="PQQ82" s="348"/>
      <c r="PQR82" s="348"/>
      <c r="PQS82" s="348"/>
      <c r="PQT82" s="348"/>
      <c r="PQU82" s="348"/>
      <c r="PQV82" s="348"/>
      <c r="PQW82" s="348"/>
      <c r="PQX82" s="348"/>
      <c r="PQY82" s="348"/>
      <c r="PQZ82" s="348"/>
      <c r="PRA82" s="348"/>
      <c r="PRB82" s="348"/>
      <c r="PRC82" s="348"/>
      <c r="PRD82" s="348"/>
      <c r="PRE82" s="348"/>
      <c r="PRF82" s="348"/>
      <c r="PRG82" s="348"/>
      <c r="PRH82" s="348"/>
      <c r="PRI82" s="348"/>
      <c r="PRJ82" s="348"/>
      <c r="PRK82" s="348"/>
      <c r="PRL82" s="348"/>
      <c r="PRM82" s="348"/>
      <c r="PRN82" s="348"/>
      <c r="PRO82" s="348"/>
      <c r="PRP82" s="348"/>
      <c r="PRQ82" s="348"/>
      <c r="PRR82" s="348"/>
      <c r="PRS82" s="348"/>
      <c r="PRT82" s="348"/>
      <c r="PRU82" s="348"/>
      <c r="PRV82" s="348"/>
      <c r="PRW82" s="348"/>
      <c r="PRX82" s="348"/>
      <c r="PRY82" s="348"/>
      <c r="PRZ82" s="348"/>
      <c r="PSA82" s="348"/>
      <c r="PSB82" s="348"/>
      <c r="PSC82" s="348"/>
      <c r="PSD82" s="348"/>
      <c r="PSE82" s="348"/>
      <c r="PSF82" s="348"/>
      <c r="PSG82" s="348"/>
      <c r="PSH82" s="348"/>
      <c r="PSI82" s="348"/>
      <c r="PSJ82" s="348"/>
      <c r="PSK82" s="348"/>
      <c r="PSL82" s="348"/>
      <c r="PSM82" s="348"/>
      <c r="PSN82" s="348"/>
      <c r="PSO82" s="348"/>
      <c r="PSP82" s="348"/>
      <c r="PSQ82" s="348"/>
      <c r="PSR82" s="348"/>
      <c r="PSS82" s="348"/>
      <c r="PST82" s="348"/>
      <c r="PSU82" s="348"/>
      <c r="PSV82" s="348"/>
      <c r="PSW82" s="348"/>
      <c r="PSX82" s="348"/>
      <c r="PSY82" s="348"/>
      <c r="PSZ82" s="348"/>
      <c r="PTA82" s="348"/>
      <c r="PTB82" s="348"/>
      <c r="PTC82" s="348"/>
      <c r="PTD82" s="348"/>
      <c r="PTE82" s="348"/>
      <c r="PTF82" s="348"/>
      <c r="PTG82" s="348"/>
      <c r="PTH82" s="348"/>
      <c r="PTI82" s="348"/>
      <c r="PTJ82" s="348"/>
      <c r="PTK82" s="348"/>
      <c r="PTL82" s="348"/>
      <c r="PTM82" s="348"/>
      <c r="PTN82" s="348"/>
      <c r="PTO82" s="348"/>
      <c r="PTP82" s="348"/>
      <c r="PTQ82" s="348"/>
      <c r="PTR82" s="348"/>
      <c r="PTS82" s="348"/>
      <c r="PTT82" s="348"/>
      <c r="PTU82" s="348"/>
      <c r="PTV82" s="348"/>
      <c r="PTW82" s="348"/>
      <c r="PTX82" s="348"/>
      <c r="PTY82" s="348"/>
      <c r="PTZ82" s="348"/>
      <c r="PUA82" s="348"/>
      <c r="PUB82" s="348"/>
      <c r="PUC82" s="348"/>
      <c r="PUD82" s="348"/>
      <c r="PUE82" s="348"/>
      <c r="PUF82" s="348"/>
      <c r="PUG82" s="348"/>
      <c r="PUH82" s="348"/>
      <c r="PUI82" s="348"/>
      <c r="PUJ82" s="348"/>
      <c r="PUK82" s="348"/>
      <c r="PUL82" s="348"/>
      <c r="PUM82" s="348"/>
      <c r="PUN82" s="348"/>
      <c r="PUO82" s="348"/>
      <c r="PUP82" s="348"/>
      <c r="PUQ82" s="348"/>
      <c r="PUR82" s="348"/>
      <c r="PUS82" s="348"/>
      <c r="PUT82" s="348"/>
      <c r="PUU82" s="348"/>
      <c r="PUV82" s="348"/>
      <c r="PUW82" s="348"/>
      <c r="PUX82" s="348"/>
      <c r="PUY82" s="348"/>
      <c r="PUZ82" s="348"/>
      <c r="PVA82" s="348"/>
      <c r="PVB82" s="348"/>
      <c r="PVC82" s="348"/>
      <c r="PVD82" s="348"/>
      <c r="PVE82" s="348"/>
      <c r="PVF82" s="348"/>
      <c r="PVG82" s="348"/>
      <c r="PVH82" s="348"/>
      <c r="PVI82" s="348"/>
      <c r="PVJ82" s="348"/>
      <c r="PVK82" s="348"/>
      <c r="PVL82" s="348"/>
      <c r="PVM82" s="348"/>
      <c r="PVN82" s="348"/>
      <c r="PVO82" s="348"/>
      <c r="PVP82" s="348"/>
      <c r="PVQ82" s="348"/>
      <c r="PVR82" s="348"/>
      <c r="PVS82" s="348"/>
      <c r="PVT82" s="348"/>
      <c r="PVU82" s="348"/>
      <c r="PVV82" s="348"/>
      <c r="PVW82" s="348"/>
      <c r="PVX82" s="348"/>
      <c r="PVY82" s="348"/>
      <c r="PVZ82" s="348"/>
      <c r="PWA82" s="348"/>
      <c r="PWB82" s="348"/>
      <c r="PWC82" s="348"/>
      <c r="PWD82" s="348"/>
      <c r="PWE82" s="348"/>
      <c r="PWF82" s="348"/>
      <c r="PWG82" s="348"/>
      <c r="PWH82" s="348"/>
      <c r="PWI82" s="348"/>
      <c r="PWJ82" s="348"/>
      <c r="PWK82" s="348"/>
      <c r="PWL82" s="348"/>
      <c r="PWM82" s="348"/>
      <c r="PWN82" s="348"/>
      <c r="PWO82" s="348"/>
      <c r="PWP82" s="348"/>
      <c r="PWQ82" s="348"/>
      <c r="PWR82" s="348"/>
      <c r="PWS82" s="348"/>
      <c r="PWT82" s="348"/>
      <c r="PWU82" s="348"/>
      <c r="PWV82" s="348"/>
      <c r="PWW82" s="348"/>
      <c r="PWX82" s="348"/>
      <c r="PWY82" s="348"/>
      <c r="PWZ82" s="348"/>
      <c r="PXA82" s="348"/>
      <c r="PXB82" s="348"/>
      <c r="PXC82" s="348"/>
      <c r="PXD82" s="348"/>
      <c r="PXE82" s="348"/>
      <c r="PXF82" s="348"/>
      <c r="PXG82" s="348"/>
      <c r="PXH82" s="348"/>
      <c r="PXI82" s="348"/>
      <c r="PXJ82" s="348"/>
      <c r="PXK82" s="348"/>
      <c r="PXL82" s="348"/>
      <c r="PXM82" s="348"/>
      <c r="PXN82" s="348"/>
      <c r="PXO82" s="348"/>
      <c r="PXP82" s="348"/>
      <c r="PXQ82" s="348"/>
      <c r="PXR82" s="348"/>
      <c r="PXS82" s="348"/>
      <c r="PXT82" s="348"/>
      <c r="PXU82" s="348"/>
      <c r="PXV82" s="348"/>
      <c r="PXW82" s="348"/>
      <c r="PXX82" s="348"/>
      <c r="PXY82" s="348"/>
      <c r="PXZ82" s="348"/>
      <c r="PYA82" s="348"/>
      <c r="PYB82" s="348"/>
      <c r="PYC82" s="348"/>
      <c r="PYD82" s="348"/>
      <c r="PYE82" s="348"/>
      <c r="PYF82" s="348"/>
      <c r="PYG82" s="348"/>
      <c r="PYH82" s="348"/>
      <c r="PYI82" s="348"/>
      <c r="PYJ82" s="348"/>
      <c r="PYK82" s="348"/>
      <c r="PYL82" s="348"/>
      <c r="PYM82" s="348"/>
      <c r="PYN82" s="348"/>
      <c r="PYO82" s="348"/>
      <c r="PYP82" s="348"/>
      <c r="PYQ82" s="348"/>
      <c r="PYR82" s="348"/>
      <c r="PYS82" s="348"/>
      <c r="PYT82" s="348"/>
      <c r="PYU82" s="348"/>
      <c r="PYV82" s="348"/>
      <c r="PYW82" s="348"/>
      <c r="PYX82" s="348"/>
      <c r="PYY82" s="348"/>
      <c r="PYZ82" s="348"/>
      <c r="PZA82" s="348"/>
      <c r="PZB82" s="348"/>
      <c r="PZC82" s="348"/>
      <c r="PZD82" s="348"/>
      <c r="PZE82" s="348"/>
      <c r="PZF82" s="348"/>
      <c r="PZG82" s="348"/>
      <c r="PZH82" s="348"/>
      <c r="PZI82" s="348"/>
      <c r="PZJ82" s="348"/>
      <c r="PZK82" s="348"/>
      <c r="PZL82" s="348"/>
      <c r="PZM82" s="348"/>
      <c r="PZN82" s="348"/>
      <c r="PZO82" s="348"/>
      <c r="PZP82" s="348"/>
      <c r="PZQ82" s="348"/>
      <c r="PZR82" s="348"/>
      <c r="PZS82" s="348"/>
      <c r="PZT82" s="348"/>
      <c r="PZU82" s="348"/>
      <c r="PZV82" s="348"/>
      <c r="PZW82" s="348"/>
      <c r="PZX82" s="348"/>
      <c r="PZY82" s="348"/>
      <c r="PZZ82" s="348"/>
      <c r="QAA82" s="348"/>
      <c r="QAB82" s="348"/>
      <c r="QAC82" s="348"/>
      <c r="QAD82" s="348"/>
      <c r="QAE82" s="348"/>
      <c r="QAF82" s="348"/>
      <c r="QAG82" s="348"/>
      <c r="QAH82" s="348"/>
      <c r="QAI82" s="348"/>
      <c r="QAJ82" s="348"/>
      <c r="QAK82" s="348"/>
      <c r="QAL82" s="348"/>
      <c r="QAM82" s="348"/>
      <c r="QAN82" s="348"/>
      <c r="QAO82" s="348"/>
      <c r="QAP82" s="348"/>
      <c r="QAQ82" s="348"/>
      <c r="QAR82" s="348"/>
      <c r="QAS82" s="348"/>
      <c r="QAT82" s="348"/>
      <c r="QAU82" s="348"/>
      <c r="QAV82" s="348"/>
      <c r="QAW82" s="348"/>
      <c r="QAX82" s="348"/>
      <c r="QAY82" s="348"/>
      <c r="QAZ82" s="348"/>
      <c r="QBA82" s="348"/>
      <c r="QBB82" s="348"/>
      <c r="QBC82" s="348"/>
      <c r="QBD82" s="348"/>
      <c r="QBE82" s="348"/>
      <c r="QBF82" s="348"/>
      <c r="QBG82" s="348"/>
      <c r="QBH82" s="348"/>
      <c r="QBI82" s="348"/>
      <c r="QBJ82" s="348"/>
      <c r="QBK82" s="348"/>
      <c r="QBL82" s="348"/>
      <c r="QBM82" s="348"/>
      <c r="QBN82" s="348"/>
      <c r="QBO82" s="348"/>
      <c r="QBP82" s="348"/>
      <c r="QBQ82" s="348"/>
      <c r="QBR82" s="348"/>
      <c r="QBS82" s="348"/>
      <c r="QBT82" s="348"/>
      <c r="QBU82" s="348"/>
      <c r="QBV82" s="348"/>
      <c r="QBW82" s="348"/>
      <c r="QBX82" s="348"/>
      <c r="QBY82" s="348"/>
      <c r="QBZ82" s="348"/>
      <c r="QCA82" s="348"/>
      <c r="QCB82" s="348"/>
      <c r="QCC82" s="348"/>
      <c r="QCD82" s="348"/>
      <c r="QCE82" s="348"/>
      <c r="QCF82" s="348"/>
      <c r="QCG82" s="348"/>
      <c r="QCH82" s="348"/>
      <c r="QCI82" s="348"/>
      <c r="QCJ82" s="348"/>
      <c r="QCK82" s="348"/>
      <c r="QCL82" s="348"/>
      <c r="QCM82" s="348"/>
      <c r="QCN82" s="348"/>
      <c r="QCO82" s="348"/>
      <c r="QCP82" s="348"/>
      <c r="QCQ82" s="348"/>
      <c r="QCR82" s="348"/>
      <c r="QCS82" s="348"/>
      <c r="QCT82" s="348"/>
      <c r="QCU82" s="348"/>
      <c r="QCV82" s="348"/>
      <c r="QCW82" s="348"/>
      <c r="QCX82" s="348"/>
      <c r="QCY82" s="348"/>
      <c r="QCZ82" s="348"/>
      <c r="QDA82" s="348"/>
      <c r="QDB82" s="348"/>
      <c r="QDC82" s="348"/>
      <c r="QDD82" s="348"/>
      <c r="QDE82" s="348"/>
      <c r="QDF82" s="348"/>
      <c r="QDG82" s="348"/>
      <c r="QDH82" s="348"/>
      <c r="QDI82" s="348"/>
      <c r="QDJ82" s="348"/>
      <c r="QDK82" s="348"/>
      <c r="QDL82" s="348"/>
      <c r="QDM82" s="348"/>
      <c r="QDN82" s="348"/>
      <c r="QDO82" s="348"/>
      <c r="QDP82" s="348"/>
      <c r="QDQ82" s="348"/>
      <c r="QDR82" s="348"/>
      <c r="QDS82" s="348"/>
      <c r="QDT82" s="348"/>
      <c r="QDU82" s="348"/>
      <c r="QDV82" s="348"/>
      <c r="QDW82" s="348"/>
      <c r="QDX82" s="348"/>
      <c r="QDY82" s="348"/>
      <c r="QDZ82" s="348"/>
      <c r="QEA82" s="348"/>
      <c r="QEB82" s="348"/>
      <c r="QEC82" s="348"/>
      <c r="QED82" s="348"/>
      <c r="QEE82" s="348"/>
      <c r="QEF82" s="348"/>
      <c r="QEG82" s="348"/>
      <c r="QEH82" s="348"/>
      <c r="QEI82" s="348"/>
      <c r="QEJ82" s="348"/>
      <c r="QEK82" s="348"/>
      <c r="QEL82" s="348"/>
      <c r="QEM82" s="348"/>
      <c r="QEN82" s="348"/>
      <c r="QEO82" s="348"/>
      <c r="QEP82" s="348"/>
      <c r="QEQ82" s="348"/>
      <c r="QER82" s="348"/>
      <c r="QES82" s="348"/>
      <c r="QET82" s="348"/>
      <c r="QEU82" s="348"/>
      <c r="QEV82" s="348"/>
      <c r="QEW82" s="348"/>
      <c r="QEX82" s="348"/>
      <c r="QEY82" s="348"/>
      <c r="QEZ82" s="348"/>
      <c r="QFA82" s="348"/>
      <c r="QFB82" s="348"/>
      <c r="QFC82" s="348"/>
      <c r="QFD82" s="348"/>
      <c r="QFE82" s="348"/>
      <c r="QFF82" s="348"/>
      <c r="QFG82" s="348"/>
      <c r="QFH82" s="348"/>
      <c r="QFI82" s="348"/>
      <c r="QFJ82" s="348"/>
      <c r="QFK82" s="348"/>
      <c r="QFL82" s="348"/>
      <c r="QFM82" s="348"/>
      <c r="QFN82" s="348"/>
      <c r="QFO82" s="348"/>
      <c r="QFP82" s="348"/>
      <c r="QFQ82" s="348"/>
      <c r="QFR82" s="348"/>
      <c r="QFS82" s="348"/>
      <c r="QFT82" s="348"/>
      <c r="QFU82" s="348"/>
      <c r="QFV82" s="348"/>
      <c r="QFW82" s="348"/>
      <c r="QFX82" s="348"/>
      <c r="QFY82" s="348"/>
      <c r="QFZ82" s="348"/>
      <c r="QGA82" s="348"/>
      <c r="QGB82" s="348"/>
      <c r="QGC82" s="348"/>
      <c r="QGD82" s="348"/>
      <c r="QGE82" s="348"/>
      <c r="QGF82" s="348"/>
      <c r="QGG82" s="348"/>
      <c r="QGH82" s="348"/>
      <c r="QGI82" s="348"/>
      <c r="QGJ82" s="348"/>
      <c r="QGK82" s="348"/>
      <c r="QGL82" s="348"/>
      <c r="QGM82" s="348"/>
      <c r="QGN82" s="348"/>
      <c r="QGO82" s="348"/>
      <c r="QGP82" s="348"/>
      <c r="QGQ82" s="348"/>
      <c r="QGR82" s="348"/>
      <c r="QGS82" s="348"/>
      <c r="QGT82" s="348"/>
      <c r="QGU82" s="348"/>
      <c r="QGV82" s="348"/>
      <c r="QGW82" s="348"/>
      <c r="QGX82" s="348"/>
      <c r="QGY82" s="348"/>
      <c r="QGZ82" s="348"/>
      <c r="QHA82" s="348"/>
      <c r="QHB82" s="348"/>
      <c r="QHC82" s="348"/>
      <c r="QHD82" s="348"/>
      <c r="QHE82" s="348"/>
      <c r="QHF82" s="348"/>
      <c r="QHG82" s="348"/>
      <c r="QHH82" s="348"/>
      <c r="QHI82" s="348"/>
      <c r="QHJ82" s="348"/>
      <c r="QHK82" s="348"/>
      <c r="QHL82" s="348"/>
      <c r="QHM82" s="348"/>
      <c r="QHN82" s="348"/>
      <c r="QHO82" s="348"/>
      <c r="QHP82" s="348"/>
      <c r="QHQ82" s="348"/>
      <c r="QHR82" s="348"/>
      <c r="QHS82" s="348"/>
      <c r="QHT82" s="348"/>
      <c r="QHU82" s="348"/>
      <c r="QHV82" s="348"/>
      <c r="QHW82" s="348"/>
      <c r="QHX82" s="348"/>
      <c r="QHY82" s="348"/>
      <c r="QHZ82" s="348"/>
      <c r="QIA82" s="348"/>
      <c r="QIB82" s="348"/>
      <c r="QIC82" s="348"/>
      <c r="QID82" s="348"/>
      <c r="QIE82" s="348"/>
      <c r="QIF82" s="348"/>
      <c r="QIG82" s="348"/>
      <c r="QIH82" s="348"/>
      <c r="QII82" s="348"/>
      <c r="QIJ82" s="348"/>
      <c r="QIK82" s="348"/>
      <c r="QIL82" s="348"/>
      <c r="QIM82" s="348"/>
      <c r="QIN82" s="348"/>
      <c r="QIO82" s="348"/>
      <c r="QIP82" s="348"/>
      <c r="QIQ82" s="348"/>
      <c r="QIR82" s="348"/>
      <c r="QIS82" s="348"/>
      <c r="QIT82" s="348"/>
      <c r="QIU82" s="348"/>
      <c r="QIV82" s="348"/>
      <c r="QIW82" s="348"/>
      <c r="QIX82" s="348"/>
      <c r="QIY82" s="348"/>
      <c r="QIZ82" s="348"/>
      <c r="QJA82" s="348"/>
      <c r="QJB82" s="348"/>
      <c r="QJC82" s="348"/>
      <c r="QJD82" s="348"/>
      <c r="QJE82" s="348"/>
      <c r="QJF82" s="348"/>
      <c r="QJG82" s="348"/>
      <c r="QJH82" s="348"/>
      <c r="QJI82" s="348"/>
      <c r="QJJ82" s="348"/>
      <c r="QJK82" s="348"/>
      <c r="QJL82" s="348"/>
      <c r="QJM82" s="348"/>
      <c r="QJN82" s="348"/>
      <c r="QJO82" s="348"/>
      <c r="QJP82" s="348"/>
      <c r="QJQ82" s="348"/>
      <c r="QJR82" s="348"/>
      <c r="QJS82" s="348"/>
      <c r="QJT82" s="348"/>
      <c r="QJU82" s="348"/>
      <c r="QJV82" s="348"/>
      <c r="QJW82" s="348"/>
      <c r="QJX82" s="348"/>
      <c r="QJY82" s="348"/>
      <c r="QJZ82" s="348"/>
      <c r="QKA82" s="348"/>
      <c r="QKB82" s="348"/>
      <c r="QKC82" s="348"/>
      <c r="QKD82" s="348"/>
      <c r="QKE82" s="348"/>
      <c r="QKF82" s="348"/>
      <c r="QKG82" s="348"/>
      <c r="QKH82" s="348"/>
      <c r="QKI82" s="348"/>
      <c r="QKJ82" s="348"/>
      <c r="QKK82" s="348"/>
      <c r="QKL82" s="348"/>
      <c r="QKM82" s="348"/>
      <c r="QKN82" s="348"/>
      <c r="QKO82" s="348"/>
      <c r="QKP82" s="348"/>
      <c r="QKQ82" s="348"/>
      <c r="QKR82" s="348"/>
      <c r="QKS82" s="348"/>
      <c r="QKT82" s="348"/>
      <c r="QKU82" s="348"/>
      <c r="QKV82" s="348"/>
      <c r="QKW82" s="348"/>
      <c r="QKX82" s="348"/>
      <c r="QKY82" s="348"/>
      <c r="QKZ82" s="348"/>
      <c r="QLA82" s="348"/>
      <c r="QLB82" s="348"/>
      <c r="QLC82" s="348"/>
      <c r="QLD82" s="348"/>
      <c r="QLE82" s="348"/>
      <c r="QLF82" s="348"/>
      <c r="QLG82" s="348"/>
      <c r="QLH82" s="348"/>
      <c r="QLI82" s="348"/>
      <c r="QLJ82" s="348"/>
      <c r="QLK82" s="348"/>
      <c r="QLL82" s="348"/>
      <c r="QLM82" s="348"/>
      <c r="QLN82" s="348"/>
      <c r="QLO82" s="348"/>
      <c r="QLP82" s="348"/>
      <c r="QLQ82" s="348"/>
      <c r="QLR82" s="348"/>
      <c r="QLS82" s="348"/>
      <c r="QLT82" s="348"/>
      <c r="QLU82" s="348"/>
      <c r="QLV82" s="348"/>
      <c r="QLW82" s="348"/>
      <c r="QLX82" s="348"/>
      <c r="QLY82" s="348"/>
      <c r="QLZ82" s="348"/>
      <c r="QMA82" s="348"/>
      <c r="QMB82" s="348"/>
      <c r="QMC82" s="348"/>
      <c r="QMD82" s="348"/>
      <c r="QME82" s="348"/>
      <c r="QMF82" s="348"/>
      <c r="QMG82" s="348"/>
      <c r="QMH82" s="348"/>
      <c r="QMI82" s="348"/>
      <c r="QMJ82" s="348"/>
      <c r="QMK82" s="348"/>
      <c r="QML82" s="348"/>
      <c r="QMM82" s="348"/>
      <c r="QMN82" s="348"/>
      <c r="QMO82" s="348"/>
      <c r="QMP82" s="348"/>
      <c r="QMQ82" s="348"/>
      <c r="QMR82" s="348"/>
      <c r="QMS82" s="348"/>
      <c r="QMT82" s="348"/>
      <c r="QMU82" s="348"/>
      <c r="QMV82" s="348"/>
      <c r="QMW82" s="348"/>
      <c r="QMX82" s="348"/>
      <c r="QMY82" s="348"/>
      <c r="QMZ82" s="348"/>
      <c r="QNA82" s="348"/>
      <c r="QNB82" s="348"/>
      <c r="QNC82" s="348"/>
      <c r="QND82" s="348"/>
      <c r="QNE82" s="348"/>
      <c r="QNF82" s="348"/>
      <c r="QNG82" s="348"/>
      <c r="QNH82" s="348"/>
      <c r="QNI82" s="348"/>
      <c r="QNJ82" s="348"/>
      <c r="QNK82" s="348"/>
      <c r="QNL82" s="348"/>
      <c r="QNM82" s="348"/>
      <c r="QNN82" s="348"/>
      <c r="QNO82" s="348"/>
      <c r="QNP82" s="348"/>
      <c r="QNQ82" s="348"/>
      <c r="QNR82" s="348"/>
      <c r="QNS82" s="348"/>
      <c r="QNT82" s="348"/>
      <c r="QNU82" s="348"/>
      <c r="QNV82" s="348"/>
      <c r="QNW82" s="348"/>
      <c r="QNX82" s="348"/>
      <c r="QNY82" s="348"/>
      <c r="QNZ82" s="348"/>
      <c r="QOA82" s="348"/>
      <c r="QOB82" s="348"/>
      <c r="QOC82" s="348"/>
      <c r="QOD82" s="348"/>
      <c r="QOE82" s="348"/>
      <c r="QOF82" s="348"/>
      <c r="QOG82" s="348"/>
      <c r="QOH82" s="348"/>
      <c r="QOI82" s="348"/>
      <c r="QOJ82" s="348"/>
      <c r="QOK82" s="348"/>
      <c r="QOL82" s="348"/>
      <c r="QOM82" s="348"/>
      <c r="QON82" s="348"/>
      <c r="QOO82" s="348"/>
      <c r="QOP82" s="348"/>
      <c r="QOQ82" s="348"/>
      <c r="QOR82" s="348"/>
      <c r="QOS82" s="348"/>
      <c r="QOT82" s="348"/>
      <c r="QOU82" s="348"/>
      <c r="QOV82" s="348"/>
      <c r="QOW82" s="348"/>
      <c r="QOX82" s="348"/>
      <c r="QOY82" s="348"/>
      <c r="QOZ82" s="348"/>
      <c r="QPA82" s="348"/>
      <c r="QPB82" s="348"/>
      <c r="QPC82" s="348"/>
      <c r="QPD82" s="348"/>
      <c r="QPE82" s="348"/>
      <c r="QPF82" s="348"/>
      <c r="QPG82" s="348"/>
      <c r="QPH82" s="348"/>
      <c r="QPI82" s="348"/>
      <c r="QPJ82" s="348"/>
      <c r="QPK82" s="348"/>
      <c r="QPL82" s="348"/>
      <c r="QPM82" s="348"/>
      <c r="QPN82" s="348"/>
      <c r="QPO82" s="348"/>
      <c r="QPP82" s="348"/>
      <c r="QPQ82" s="348"/>
      <c r="QPR82" s="348"/>
      <c r="QPS82" s="348"/>
      <c r="QPT82" s="348"/>
      <c r="QPU82" s="348"/>
      <c r="QPV82" s="348"/>
      <c r="QPW82" s="348"/>
      <c r="QPX82" s="348"/>
      <c r="QPY82" s="348"/>
      <c r="QPZ82" s="348"/>
      <c r="QQA82" s="348"/>
      <c r="QQB82" s="348"/>
      <c r="QQC82" s="348"/>
      <c r="QQD82" s="348"/>
      <c r="QQE82" s="348"/>
      <c r="QQF82" s="348"/>
      <c r="QQG82" s="348"/>
      <c r="QQH82" s="348"/>
      <c r="QQI82" s="348"/>
      <c r="QQJ82" s="348"/>
      <c r="QQK82" s="348"/>
      <c r="QQL82" s="348"/>
      <c r="QQM82" s="348"/>
      <c r="QQN82" s="348"/>
      <c r="QQO82" s="348"/>
      <c r="QQP82" s="348"/>
      <c r="QQQ82" s="348"/>
      <c r="QQR82" s="348"/>
      <c r="QQS82" s="348"/>
      <c r="QQT82" s="348"/>
      <c r="QQU82" s="348"/>
      <c r="QQV82" s="348"/>
      <c r="QQW82" s="348"/>
      <c r="QQX82" s="348"/>
      <c r="QQY82" s="348"/>
      <c r="QQZ82" s="348"/>
      <c r="QRA82" s="348"/>
      <c r="QRB82" s="348"/>
      <c r="QRC82" s="348"/>
      <c r="QRD82" s="348"/>
      <c r="QRE82" s="348"/>
      <c r="QRF82" s="348"/>
      <c r="QRG82" s="348"/>
      <c r="QRH82" s="348"/>
      <c r="QRI82" s="348"/>
      <c r="QRJ82" s="348"/>
      <c r="QRK82" s="348"/>
      <c r="QRL82" s="348"/>
      <c r="QRM82" s="348"/>
      <c r="QRN82" s="348"/>
      <c r="QRO82" s="348"/>
      <c r="QRP82" s="348"/>
      <c r="QRQ82" s="348"/>
      <c r="QRR82" s="348"/>
      <c r="QRS82" s="348"/>
      <c r="QRT82" s="348"/>
      <c r="QRU82" s="348"/>
      <c r="QRV82" s="348"/>
      <c r="QRW82" s="348"/>
      <c r="QRX82" s="348"/>
      <c r="QRY82" s="348"/>
      <c r="QRZ82" s="348"/>
      <c r="QSA82" s="348"/>
      <c r="QSB82" s="348"/>
      <c r="QSC82" s="348"/>
      <c r="QSD82" s="348"/>
      <c r="QSE82" s="348"/>
      <c r="QSF82" s="348"/>
      <c r="QSG82" s="348"/>
      <c r="QSH82" s="348"/>
      <c r="QSI82" s="348"/>
      <c r="QSJ82" s="348"/>
      <c r="QSK82" s="348"/>
      <c r="QSL82" s="348"/>
      <c r="QSM82" s="348"/>
      <c r="QSN82" s="348"/>
      <c r="QSO82" s="348"/>
      <c r="QSP82" s="348"/>
      <c r="QSQ82" s="348"/>
      <c r="QSR82" s="348"/>
      <c r="QSS82" s="348"/>
      <c r="QST82" s="348"/>
      <c r="QSU82" s="348"/>
      <c r="QSV82" s="348"/>
      <c r="QSW82" s="348"/>
      <c r="QSX82" s="348"/>
      <c r="QSY82" s="348"/>
      <c r="QSZ82" s="348"/>
      <c r="QTA82" s="348"/>
      <c r="QTB82" s="348"/>
      <c r="QTC82" s="348"/>
      <c r="QTD82" s="348"/>
      <c r="QTE82" s="348"/>
      <c r="QTF82" s="348"/>
      <c r="QTG82" s="348"/>
      <c r="QTH82" s="348"/>
      <c r="QTI82" s="348"/>
      <c r="QTJ82" s="348"/>
      <c r="QTK82" s="348"/>
      <c r="QTL82" s="348"/>
      <c r="QTM82" s="348"/>
      <c r="QTN82" s="348"/>
      <c r="QTO82" s="348"/>
      <c r="QTP82" s="348"/>
      <c r="QTQ82" s="348"/>
      <c r="QTR82" s="348"/>
      <c r="QTS82" s="348"/>
      <c r="QTT82" s="348"/>
      <c r="QTU82" s="348"/>
      <c r="QTV82" s="348"/>
      <c r="QTW82" s="348"/>
      <c r="QTX82" s="348"/>
      <c r="QTY82" s="348"/>
      <c r="QTZ82" s="348"/>
      <c r="QUA82" s="348"/>
      <c r="QUB82" s="348"/>
      <c r="QUC82" s="348"/>
      <c r="QUD82" s="348"/>
      <c r="QUE82" s="348"/>
      <c r="QUF82" s="348"/>
      <c r="QUG82" s="348"/>
      <c r="QUH82" s="348"/>
      <c r="QUI82" s="348"/>
      <c r="QUJ82" s="348"/>
      <c r="QUK82" s="348"/>
      <c r="QUL82" s="348"/>
      <c r="QUM82" s="348"/>
      <c r="QUN82" s="348"/>
      <c r="QUO82" s="348"/>
      <c r="QUP82" s="348"/>
      <c r="QUQ82" s="348"/>
      <c r="QUR82" s="348"/>
      <c r="QUS82" s="348"/>
      <c r="QUT82" s="348"/>
      <c r="QUU82" s="348"/>
      <c r="QUV82" s="348"/>
      <c r="QUW82" s="348"/>
      <c r="QUX82" s="348"/>
      <c r="QUY82" s="348"/>
      <c r="QUZ82" s="348"/>
      <c r="QVA82" s="348"/>
      <c r="QVB82" s="348"/>
      <c r="QVC82" s="348"/>
      <c r="QVD82" s="348"/>
      <c r="QVE82" s="348"/>
      <c r="QVF82" s="348"/>
      <c r="QVG82" s="348"/>
      <c r="QVH82" s="348"/>
      <c r="QVI82" s="348"/>
      <c r="QVJ82" s="348"/>
      <c r="QVK82" s="348"/>
      <c r="QVL82" s="348"/>
      <c r="QVM82" s="348"/>
      <c r="QVN82" s="348"/>
      <c r="QVO82" s="348"/>
      <c r="QVP82" s="348"/>
      <c r="QVQ82" s="348"/>
      <c r="QVR82" s="348"/>
      <c r="QVS82" s="348"/>
      <c r="QVT82" s="348"/>
      <c r="QVU82" s="348"/>
      <c r="QVV82" s="348"/>
      <c r="QVW82" s="348"/>
      <c r="QVX82" s="348"/>
      <c r="QVY82" s="348"/>
      <c r="QVZ82" s="348"/>
      <c r="QWA82" s="348"/>
      <c r="QWB82" s="348"/>
      <c r="QWC82" s="348"/>
      <c r="QWD82" s="348"/>
      <c r="QWE82" s="348"/>
      <c r="QWF82" s="348"/>
      <c r="QWG82" s="348"/>
      <c r="QWH82" s="348"/>
      <c r="QWI82" s="348"/>
      <c r="QWJ82" s="348"/>
      <c r="QWK82" s="348"/>
      <c r="QWL82" s="348"/>
      <c r="QWM82" s="348"/>
      <c r="QWN82" s="348"/>
      <c r="QWO82" s="348"/>
      <c r="QWP82" s="348"/>
      <c r="QWQ82" s="348"/>
      <c r="QWR82" s="348"/>
      <c r="QWS82" s="348"/>
      <c r="QWT82" s="348"/>
      <c r="QWU82" s="348"/>
      <c r="QWV82" s="348"/>
      <c r="QWW82" s="348"/>
      <c r="QWX82" s="348"/>
      <c r="QWY82" s="348"/>
      <c r="QWZ82" s="348"/>
      <c r="QXA82" s="348"/>
      <c r="QXB82" s="348"/>
      <c r="QXC82" s="348"/>
      <c r="QXD82" s="348"/>
      <c r="QXE82" s="348"/>
      <c r="QXF82" s="348"/>
      <c r="QXG82" s="348"/>
      <c r="QXH82" s="348"/>
      <c r="QXI82" s="348"/>
      <c r="QXJ82" s="348"/>
      <c r="QXK82" s="348"/>
      <c r="QXL82" s="348"/>
      <c r="QXM82" s="348"/>
      <c r="QXN82" s="348"/>
      <c r="QXO82" s="348"/>
      <c r="QXP82" s="348"/>
      <c r="QXQ82" s="348"/>
      <c r="QXR82" s="348"/>
      <c r="QXS82" s="348"/>
      <c r="QXT82" s="348"/>
      <c r="QXU82" s="348"/>
      <c r="QXV82" s="348"/>
      <c r="QXW82" s="348"/>
      <c r="QXX82" s="348"/>
      <c r="QXY82" s="348"/>
      <c r="QXZ82" s="348"/>
      <c r="QYA82" s="348"/>
      <c r="QYB82" s="348"/>
      <c r="QYC82" s="348"/>
      <c r="QYD82" s="348"/>
      <c r="QYE82" s="348"/>
      <c r="QYF82" s="348"/>
      <c r="QYG82" s="348"/>
      <c r="QYH82" s="348"/>
      <c r="QYI82" s="348"/>
      <c r="QYJ82" s="348"/>
      <c r="QYK82" s="348"/>
      <c r="QYL82" s="348"/>
      <c r="QYM82" s="348"/>
      <c r="QYN82" s="348"/>
      <c r="QYO82" s="348"/>
      <c r="QYP82" s="348"/>
      <c r="QYQ82" s="348"/>
      <c r="QYR82" s="348"/>
      <c r="QYS82" s="348"/>
      <c r="QYT82" s="348"/>
      <c r="QYU82" s="348"/>
      <c r="QYV82" s="348"/>
      <c r="QYW82" s="348"/>
      <c r="QYX82" s="348"/>
      <c r="QYY82" s="348"/>
      <c r="QYZ82" s="348"/>
      <c r="QZA82" s="348"/>
      <c r="QZB82" s="348"/>
      <c r="QZC82" s="348"/>
      <c r="QZD82" s="348"/>
      <c r="QZE82" s="348"/>
      <c r="QZF82" s="348"/>
      <c r="QZG82" s="348"/>
      <c r="QZH82" s="348"/>
      <c r="QZI82" s="348"/>
      <c r="QZJ82" s="348"/>
      <c r="QZK82" s="348"/>
      <c r="QZL82" s="348"/>
      <c r="QZM82" s="348"/>
      <c r="QZN82" s="348"/>
      <c r="QZO82" s="348"/>
      <c r="QZP82" s="348"/>
      <c r="QZQ82" s="348"/>
      <c r="QZR82" s="348"/>
      <c r="QZS82" s="348"/>
      <c r="QZT82" s="348"/>
      <c r="QZU82" s="348"/>
      <c r="QZV82" s="348"/>
      <c r="QZW82" s="348"/>
      <c r="QZX82" s="348"/>
      <c r="QZY82" s="348"/>
      <c r="QZZ82" s="348"/>
      <c r="RAA82" s="348"/>
      <c r="RAB82" s="348"/>
      <c r="RAC82" s="348"/>
      <c r="RAD82" s="348"/>
      <c r="RAE82" s="348"/>
      <c r="RAF82" s="348"/>
      <c r="RAG82" s="348"/>
      <c r="RAH82" s="348"/>
      <c r="RAI82" s="348"/>
      <c r="RAJ82" s="348"/>
      <c r="RAK82" s="348"/>
      <c r="RAL82" s="348"/>
      <c r="RAM82" s="348"/>
      <c r="RAN82" s="348"/>
      <c r="RAO82" s="348"/>
      <c r="RAP82" s="348"/>
      <c r="RAQ82" s="348"/>
      <c r="RAR82" s="348"/>
      <c r="RAS82" s="348"/>
      <c r="RAT82" s="348"/>
      <c r="RAU82" s="348"/>
      <c r="RAV82" s="348"/>
      <c r="RAW82" s="348"/>
      <c r="RAX82" s="348"/>
      <c r="RAY82" s="348"/>
      <c r="RAZ82" s="348"/>
      <c r="RBA82" s="348"/>
      <c r="RBB82" s="348"/>
      <c r="RBC82" s="348"/>
      <c r="RBD82" s="348"/>
      <c r="RBE82" s="348"/>
      <c r="RBF82" s="348"/>
      <c r="RBG82" s="348"/>
      <c r="RBH82" s="348"/>
      <c r="RBI82" s="348"/>
      <c r="RBJ82" s="348"/>
      <c r="RBK82" s="348"/>
      <c r="RBL82" s="348"/>
      <c r="RBM82" s="348"/>
      <c r="RBN82" s="348"/>
      <c r="RBO82" s="348"/>
      <c r="RBP82" s="348"/>
      <c r="RBQ82" s="348"/>
      <c r="RBR82" s="348"/>
      <c r="RBS82" s="348"/>
      <c r="RBT82" s="348"/>
      <c r="RBU82" s="348"/>
      <c r="RBV82" s="348"/>
      <c r="RBW82" s="348"/>
      <c r="RBX82" s="348"/>
      <c r="RBY82" s="348"/>
      <c r="RBZ82" s="348"/>
      <c r="RCA82" s="348"/>
      <c r="RCB82" s="348"/>
      <c r="RCC82" s="348"/>
      <c r="RCD82" s="348"/>
      <c r="RCE82" s="348"/>
      <c r="RCF82" s="348"/>
      <c r="RCG82" s="348"/>
      <c r="RCH82" s="348"/>
      <c r="RCI82" s="348"/>
      <c r="RCJ82" s="348"/>
      <c r="RCK82" s="348"/>
      <c r="RCL82" s="348"/>
      <c r="RCM82" s="348"/>
      <c r="RCN82" s="348"/>
      <c r="RCO82" s="348"/>
      <c r="RCP82" s="348"/>
      <c r="RCQ82" s="348"/>
      <c r="RCR82" s="348"/>
      <c r="RCS82" s="348"/>
      <c r="RCT82" s="348"/>
      <c r="RCU82" s="348"/>
      <c r="RCV82" s="348"/>
      <c r="RCW82" s="348"/>
      <c r="RCX82" s="348"/>
      <c r="RCY82" s="348"/>
      <c r="RCZ82" s="348"/>
      <c r="RDA82" s="348"/>
      <c r="RDB82" s="348"/>
      <c r="RDC82" s="348"/>
      <c r="RDD82" s="348"/>
      <c r="RDE82" s="348"/>
      <c r="RDF82" s="348"/>
      <c r="RDG82" s="348"/>
      <c r="RDH82" s="348"/>
      <c r="RDI82" s="348"/>
      <c r="RDJ82" s="348"/>
      <c r="RDK82" s="348"/>
      <c r="RDL82" s="348"/>
      <c r="RDM82" s="348"/>
      <c r="RDN82" s="348"/>
      <c r="RDO82" s="348"/>
      <c r="RDP82" s="348"/>
      <c r="RDQ82" s="348"/>
      <c r="RDR82" s="348"/>
      <c r="RDS82" s="348"/>
      <c r="RDT82" s="348"/>
      <c r="RDU82" s="348"/>
      <c r="RDV82" s="348"/>
      <c r="RDW82" s="348"/>
      <c r="RDX82" s="348"/>
      <c r="RDY82" s="348"/>
      <c r="RDZ82" s="348"/>
      <c r="REA82" s="348"/>
      <c r="REB82" s="348"/>
      <c r="REC82" s="348"/>
      <c r="RED82" s="348"/>
      <c r="REE82" s="348"/>
      <c r="REF82" s="348"/>
      <c r="REG82" s="348"/>
      <c r="REH82" s="348"/>
      <c r="REI82" s="348"/>
      <c r="REJ82" s="348"/>
      <c r="REK82" s="348"/>
      <c r="REL82" s="348"/>
      <c r="REM82" s="348"/>
      <c r="REN82" s="348"/>
      <c r="REO82" s="348"/>
      <c r="REP82" s="348"/>
      <c r="REQ82" s="348"/>
      <c r="RER82" s="348"/>
      <c r="RES82" s="348"/>
      <c r="RET82" s="348"/>
      <c r="REU82" s="348"/>
      <c r="REV82" s="348"/>
      <c r="REW82" s="348"/>
      <c r="REX82" s="348"/>
      <c r="REY82" s="348"/>
      <c r="REZ82" s="348"/>
      <c r="RFA82" s="348"/>
      <c r="RFB82" s="348"/>
      <c r="RFC82" s="348"/>
      <c r="RFD82" s="348"/>
      <c r="RFE82" s="348"/>
      <c r="RFF82" s="348"/>
      <c r="RFG82" s="348"/>
      <c r="RFH82" s="348"/>
      <c r="RFI82" s="348"/>
      <c r="RFJ82" s="348"/>
      <c r="RFK82" s="348"/>
      <c r="RFL82" s="348"/>
      <c r="RFM82" s="348"/>
      <c r="RFN82" s="348"/>
      <c r="RFO82" s="348"/>
      <c r="RFP82" s="348"/>
      <c r="RFQ82" s="348"/>
      <c r="RFR82" s="348"/>
      <c r="RFS82" s="348"/>
      <c r="RFT82" s="348"/>
      <c r="RFU82" s="348"/>
      <c r="RFV82" s="348"/>
      <c r="RFW82" s="348"/>
      <c r="RFX82" s="348"/>
      <c r="RFY82" s="348"/>
      <c r="RFZ82" s="348"/>
      <c r="RGA82" s="348"/>
      <c r="RGB82" s="348"/>
      <c r="RGC82" s="348"/>
      <c r="RGD82" s="348"/>
      <c r="RGE82" s="348"/>
      <c r="RGF82" s="348"/>
      <c r="RGG82" s="348"/>
      <c r="RGH82" s="348"/>
      <c r="RGI82" s="348"/>
      <c r="RGJ82" s="348"/>
      <c r="RGK82" s="348"/>
      <c r="RGL82" s="348"/>
      <c r="RGM82" s="348"/>
      <c r="RGN82" s="348"/>
      <c r="RGO82" s="348"/>
      <c r="RGP82" s="348"/>
      <c r="RGQ82" s="348"/>
      <c r="RGR82" s="348"/>
      <c r="RGS82" s="348"/>
      <c r="RGT82" s="348"/>
      <c r="RGU82" s="348"/>
      <c r="RGV82" s="348"/>
      <c r="RGW82" s="348"/>
      <c r="RGX82" s="348"/>
      <c r="RGY82" s="348"/>
      <c r="RGZ82" s="348"/>
      <c r="RHA82" s="348"/>
      <c r="RHB82" s="348"/>
      <c r="RHC82" s="348"/>
      <c r="RHD82" s="348"/>
      <c r="RHE82" s="348"/>
      <c r="RHF82" s="348"/>
      <c r="RHG82" s="348"/>
      <c r="RHH82" s="348"/>
      <c r="RHI82" s="348"/>
      <c r="RHJ82" s="348"/>
      <c r="RHK82" s="348"/>
      <c r="RHL82" s="348"/>
      <c r="RHM82" s="348"/>
      <c r="RHN82" s="348"/>
      <c r="RHO82" s="348"/>
      <c r="RHP82" s="348"/>
      <c r="RHQ82" s="348"/>
      <c r="RHR82" s="348"/>
      <c r="RHS82" s="348"/>
      <c r="RHT82" s="348"/>
      <c r="RHU82" s="348"/>
      <c r="RHV82" s="348"/>
      <c r="RHW82" s="348"/>
      <c r="RHX82" s="348"/>
      <c r="RHY82" s="348"/>
      <c r="RHZ82" s="348"/>
      <c r="RIA82" s="348"/>
      <c r="RIB82" s="348"/>
      <c r="RIC82" s="348"/>
      <c r="RID82" s="348"/>
      <c r="RIE82" s="348"/>
      <c r="RIF82" s="348"/>
      <c r="RIG82" s="348"/>
      <c r="RIH82" s="348"/>
      <c r="RII82" s="348"/>
      <c r="RIJ82" s="348"/>
      <c r="RIK82" s="348"/>
      <c r="RIL82" s="348"/>
      <c r="RIM82" s="348"/>
      <c r="RIN82" s="348"/>
      <c r="RIO82" s="348"/>
      <c r="RIP82" s="348"/>
      <c r="RIQ82" s="348"/>
      <c r="RIR82" s="348"/>
      <c r="RIS82" s="348"/>
      <c r="RIT82" s="348"/>
      <c r="RIU82" s="348"/>
      <c r="RIV82" s="348"/>
      <c r="RIW82" s="348"/>
      <c r="RIX82" s="348"/>
      <c r="RIY82" s="348"/>
      <c r="RIZ82" s="348"/>
      <c r="RJA82" s="348"/>
      <c r="RJB82" s="348"/>
      <c r="RJC82" s="348"/>
      <c r="RJD82" s="348"/>
      <c r="RJE82" s="348"/>
      <c r="RJF82" s="348"/>
      <c r="RJG82" s="348"/>
      <c r="RJH82" s="348"/>
      <c r="RJI82" s="348"/>
      <c r="RJJ82" s="348"/>
      <c r="RJK82" s="348"/>
      <c r="RJL82" s="348"/>
      <c r="RJM82" s="348"/>
      <c r="RJN82" s="348"/>
      <c r="RJO82" s="348"/>
      <c r="RJP82" s="348"/>
      <c r="RJQ82" s="348"/>
      <c r="RJR82" s="348"/>
      <c r="RJS82" s="348"/>
      <c r="RJT82" s="348"/>
      <c r="RJU82" s="348"/>
      <c r="RJV82" s="348"/>
      <c r="RJW82" s="348"/>
      <c r="RJX82" s="348"/>
      <c r="RJY82" s="348"/>
      <c r="RJZ82" s="348"/>
      <c r="RKA82" s="348"/>
      <c r="RKB82" s="348"/>
      <c r="RKC82" s="348"/>
      <c r="RKD82" s="348"/>
      <c r="RKE82" s="348"/>
      <c r="RKF82" s="348"/>
      <c r="RKG82" s="348"/>
      <c r="RKH82" s="348"/>
      <c r="RKI82" s="348"/>
      <c r="RKJ82" s="348"/>
      <c r="RKK82" s="348"/>
      <c r="RKL82" s="348"/>
      <c r="RKM82" s="348"/>
      <c r="RKN82" s="348"/>
      <c r="RKO82" s="348"/>
      <c r="RKP82" s="348"/>
      <c r="RKQ82" s="348"/>
      <c r="RKR82" s="348"/>
      <c r="RKS82" s="348"/>
      <c r="RKT82" s="348"/>
      <c r="RKU82" s="348"/>
      <c r="RKV82" s="348"/>
      <c r="RKW82" s="348"/>
      <c r="RKX82" s="348"/>
      <c r="RKY82" s="348"/>
      <c r="RKZ82" s="348"/>
      <c r="RLA82" s="348"/>
      <c r="RLB82" s="348"/>
      <c r="RLC82" s="348"/>
      <c r="RLD82" s="348"/>
      <c r="RLE82" s="348"/>
      <c r="RLF82" s="348"/>
      <c r="RLG82" s="348"/>
      <c r="RLH82" s="348"/>
      <c r="RLI82" s="348"/>
      <c r="RLJ82" s="348"/>
      <c r="RLK82" s="348"/>
      <c r="RLL82" s="348"/>
      <c r="RLM82" s="348"/>
      <c r="RLN82" s="348"/>
      <c r="RLO82" s="348"/>
      <c r="RLP82" s="348"/>
      <c r="RLQ82" s="348"/>
      <c r="RLR82" s="348"/>
      <c r="RLS82" s="348"/>
      <c r="RLT82" s="348"/>
      <c r="RLU82" s="348"/>
      <c r="RLV82" s="348"/>
      <c r="RLW82" s="348"/>
      <c r="RLX82" s="348"/>
      <c r="RLY82" s="348"/>
      <c r="RLZ82" s="348"/>
      <c r="RMA82" s="348"/>
      <c r="RMB82" s="348"/>
      <c r="RMC82" s="348"/>
      <c r="RMD82" s="348"/>
      <c r="RME82" s="348"/>
      <c r="RMF82" s="348"/>
      <c r="RMG82" s="348"/>
      <c r="RMH82" s="348"/>
      <c r="RMI82" s="348"/>
      <c r="RMJ82" s="348"/>
      <c r="RMK82" s="348"/>
      <c r="RML82" s="348"/>
      <c r="RMM82" s="348"/>
      <c r="RMN82" s="348"/>
      <c r="RMO82" s="348"/>
      <c r="RMP82" s="348"/>
      <c r="RMQ82" s="348"/>
      <c r="RMR82" s="348"/>
      <c r="RMS82" s="348"/>
      <c r="RMT82" s="348"/>
      <c r="RMU82" s="348"/>
      <c r="RMV82" s="348"/>
      <c r="RMW82" s="348"/>
      <c r="RMX82" s="348"/>
      <c r="RMY82" s="348"/>
      <c r="RMZ82" s="348"/>
      <c r="RNA82" s="348"/>
      <c r="RNB82" s="348"/>
      <c r="RNC82" s="348"/>
      <c r="RND82" s="348"/>
      <c r="RNE82" s="348"/>
      <c r="RNF82" s="348"/>
      <c r="RNG82" s="348"/>
      <c r="RNH82" s="348"/>
      <c r="RNI82" s="348"/>
      <c r="RNJ82" s="348"/>
      <c r="RNK82" s="348"/>
      <c r="RNL82" s="348"/>
      <c r="RNM82" s="348"/>
      <c r="RNN82" s="348"/>
      <c r="RNO82" s="348"/>
      <c r="RNP82" s="348"/>
      <c r="RNQ82" s="348"/>
      <c r="RNR82" s="348"/>
      <c r="RNS82" s="348"/>
      <c r="RNT82" s="348"/>
      <c r="RNU82" s="348"/>
      <c r="RNV82" s="348"/>
      <c r="RNW82" s="348"/>
      <c r="RNX82" s="348"/>
      <c r="RNY82" s="348"/>
      <c r="RNZ82" s="348"/>
      <c r="ROA82" s="348"/>
      <c r="ROB82" s="348"/>
      <c r="ROC82" s="348"/>
      <c r="ROD82" s="348"/>
      <c r="ROE82" s="348"/>
      <c r="ROF82" s="348"/>
      <c r="ROG82" s="348"/>
      <c r="ROH82" s="348"/>
      <c r="ROI82" s="348"/>
      <c r="ROJ82" s="348"/>
      <c r="ROK82" s="348"/>
      <c r="ROL82" s="348"/>
      <c r="ROM82" s="348"/>
      <c r="RON82" s="348"/>
      <c r="ROO82" s="348"/>
      <c r="ROP82" s="348"/>
      <c r="ROQ82" s="348"/>
      <c r="ROR82" s="348"/>
      <c r="ROS82" s="348"/>
      <c r="ROT82" s="348"/>
      <c r="ROU82" s="348"/>
      <c r="ROV82" s="348"/>
      <c r="ROW82" s="348"/>
      <c r="ROX82" s="348"/>
      <c r="ROY82" s="348"/>
      <c r="ROZ82" s="348"/>
      <c r="RPA82" s="348"/>
      <c r="RPB82" s="348"/>
      <c r="RPC82" s="348"/>
      <c r="RPD82" s="348"/>
      <c r="RPE82" s="348"/>
      <c r="RPF82" s="348"/>
      <c r="RPG82" s="348"/>
      <c r="RPH82" s="348"/>
      <c r="RPI82" s="348"/>
      <c r="RPJ82" s="348"/>
      <c r="RPK82" s="348"/>
      <c r="RPL82" s="348"/>
      <c r="RPM82" s="348"/>
      <c r="RPN82" s="348"/>
      <c r="RPO82" s="348"/>
      <c r="RPP82" s="348"/>
      <c r="RPQ82" s="348"/>
      <c r="RPR82" s="348"/>
      <c r="RPS82" s="348"/>
      <c r="RPT82" s="348"/>
      <c r="RPU82" s="348"/>
      <c r="RPV82" s="348"/>
      <c r="RPW82" s="348"/>
      <c r="RPX82" s="348"/>
      <c r="RPY82" s="348"/>
      <c r="RPZ82" s="348"/>
      <c r="RQA82" s="348"/>
      <c r="RQB82" s="348"/>
      <c r="RQC82" s="348"/>
      <c r="RQD82" s="348"/>
      <c r="RQE82" s="348"/>
      <c r="RQF82" s="348"/>
      <c r="RQG82" s="348"/>
      <c r="RQH82" s="348"/>
      <c r="RQI82" s="348"/>
      <c r="RQJ82" s="348"/>
      <c r="RQK82" s="348"/>
      <c r="RQL82" s="348"/>
      <c r="RQM82" s="348"/>
      <c r="RQN82" s="348"/>
      <c r="RQO82" s="348"/>
      <c r="RQP82" s="348"/>
      <c r="RQQ82" s="348"/>
      <c r="RQR82" s="348"/>
      <c r="RQS82" s="348"/>
      <c r="RQT82" s="348"/>
      <c r="RQU82" s="348"/>
      <c r="RQV82" s="348"/>
      <c r="RQW82" s="348"/>
      <c r="RQX82" s="348"/>
      <c r="RQY82" s="348"/>
      <c r="RQZ82" s="348"/>
      <c r="RRA82" s="348"/>
      <c r="RRB82" s="348"/>
      <c r="RRC82" s="348"/>
      <c r="RRD82" s="348"/>
      <c r="RRE82" s="348"/>
      <c r="RRF82" s="348"/>
      <c r="RRG82" s="348"/>
      <c r="RRH82" s="348"/>
      <c r="RRI82" s="348"/>
      <c r="RRJ82" s="348"/>
      <c r="RRK82" s="348"/>
      <c r="RRL82" s="348"/>
      <c r="RRM82" s="348"/>
      <c r="RRN82" s="348"/>
      <c r="RRO82" s="348"/>
      <c r="RRP82" s="348"/>
      <c r="RRQ82" s="348"/>
      <c r="RRR82" s="348"/>
      <c r="RRS82" s="348"/>
      <c r="RRT82" s="348"/>
      <c r="RRU82" s="348"/>
      <c r="RRV82" s="348"/>
      <c r="RRW82" s="348"/>
      <c r="RRX82" s="348"/>
      <c r="RRY82" s="348"/>
      <c r="RRZ82" s="348"/>
      <c r="RSA82" s="348"/>
      <c r="RSB82" s="348"/>
      <c r="RSC82" s="348"/>
      <c r="RSD82" s="348"/>
      <c r="RSE82" s="348"/>
      <c r="RSF82" s="348"/>
      <c r="RSG82" s="348"/>
      <c r="RSH82" s="348"/>
      <c r="RSI82" s="348"/>
      <c r="RSJ82" s="348"/>
      <c r="RSK82" s="348"/>
      <c r="RSL82" s="348"/>
      <c r="RSM82" s="348"/>
      <c r="RSN82" s="348"/>
      <c r="RSO82" s="348"/>
      <c r="RSP82" s="348"/>
      <c r="RSQ82" s="348"/>
      <c r="RSR82" s="348"/>
      <c r="RSS82" s="348"/>
      <c r="RST82" s="348"/>
      <c r="RSU82" s="348"/>
      <c r="RSV82" s="348"/>
      <c r="RSW82" s="348"/>
      <c r="RSX82" s="348"/>
      <c r="RSY82" s="348"/>
      <c r="RSZ82" s="348"/>
      <c r="RTA82" s="348"/>
      <c r="RTB82" s="348"/>
      <c r="RTC82" s="348"/>
      <c r="RTD82" s="348"/>
      <c r="RTE82" s="348"/>
      <c r="RTF82" s="348"/>
      <c r="RTG82" s="348"/>
      <c r="RTH82" s="348"/>
      <c r="RTI82" s="348"/>
      <c r="RTJ82" s="348"/>
      <c r="RTK82" s="348"/>
      <c r="RTL82" s="348"/>
      <c r="RTM82" s="348"/>
      <c r="RTN82" s="348"/>
      <c r="RTO82" s="348"/>
      <c r="RTP82" s="348"/>
      <c r="RTQ82" s="348"/>
      <c r="RTR82" s="348"/>
      <c r="RTS82" s="348"/>
      <c r="RTT82" s="348"/>
      <c r="RTU82" s="348"/>
      <c r="RTV82" s="348"/>
      <c r="RTW82" s="348"/>
      <c r="RTX82" s="348"/>
      <c r="RTY82" s="348"/>
      <c r="RTZ82" s="348"/>
      <c r="RUA82" s="348"/>
      <c r="RUB82" s="348"/>
      <c r="RUC82" s="348"/>
      <c r="RUD82" s="348"/>
      <c r="RUE82" s="348"/>
      <c r="RUF82" s="348"/>
      <c r="RUG82" s="348"/>
      <c r="RUH82" s="348"/>
      <c r="RUI82" s="348"/>
      <c r="RUJ82" s="348"/>
      <c r="RUK82" s="348"/>
      <c r="RUL82" s="348"/>
      <c r="RUM82" s="348"/>
      <c r="RUN82" s="348"/>
      <c r="RUO82" s="348"/>
      <c r="RUP82" s="348"/>
      <c r="RUQ82" s="348"/>
      <c r="RUR82" s="348"/>
      <c r="RUS82" s="348"/>
      <c r="RUT82" s="348"/>
      <c r="RUU82" s="348"/>
      <c r="RUV82" s="348"/>
      <c r="RUW82" s="348"/>
      <c r="RUX82" s="348"/>
      <c r="RUY82" s="348"/>
      <c r="RUZ82" s="348"/>
      <c r="RVA82" s="348"/>
      <c r="RVB82" s="348"/>
      <c r="RVC82" s="348"/>
      <c r="RVD82" s="348"/>
      <c r="RVE82" s="348"/>
      <c r="RVF82" s="348"/>
      <c r="RVG82" s="348"/>
      <c r="RVH82" s="348"/>
      <c r="RVI82" s="348"/>
      <c r="RVJ82" s="348"/>
      <c r="RVK82" s="348"/>
      <c r="RVL82" s="348"/>
      <c r="RVM82" s="348"/>
      <c r="RVN82" s="348"/>
      <c r="RVO82" s="348"/>
      <c r="RVP82" s="348"/>
      <c r="RVQ82" s="348"/>
      <c r="RVR82" s="348"/>
      <c r="RVS82" s="348"/>
      <c r="RVT82" s="348"/>
      <c r="RVU82" s="348"/>
      <c r="RVV82" s="348"/>
      <c r="RVW82" s="348"/>
      <c r="RVX82" s="348"/>
      <c r="RVY82" s="348"/>
      <c r="RVZ82" s="348"/>
      <c r="RWA82" s="348"/>
      <c r="RWB82" s="348"/>
      <c r="RWC82" s="348"/>
      <c r="RWD82" s="348"/>
      <c r="RWE82" s="348"/>
      <c r="RWF82" s="348"/>
      <c r="RWG82" s="348"/>
      <c r="RWH82" s="348"/>
      <c r="RWI82" s="348"/>
      <c r="RWJ82" s="348"/>
      <c r="RWK82" s="348"/>
      <c r="RWL82" s="348"/>
      <c r="RWM82" s="348"/>
      <c r="RWN82" s="348"/>
      <c r="RWO82" s="348"/>
      <c r="RWP82" s="348"/>
      <c r="RWQ82" s="348"/>
      <c r="RWR82" s="348"/>
      <c r="RWS82" s="348"/>
      <c r="RWT82" s="348"/>
      <c r="RWU82" s="348"/>
      <c r="RWV82" s="348"/>
      <c r="RWW82" s="348"/>
      <c r="RWX82" s="348"/>
      <c r="RWY82" s="348"/>
      <c r="RWZ82" s="348"/>
      <c r="RXA82" s="348"/>
      <c r="RXB82" s="348"/>
      <c r="RXC82" s="348"/>
      <c r="RXD82" s="348"/>
      <c r="RXE82" s="348"/>
      <c r="RXF82" s="348"/>
      <c r="RXG82" s="348"/>
      <c r="RXH82" s="348"/>
      <c r="RXI82" s="348"/>
      <c r="RXJ82" s="348"/>
      <c r="RXK82" s="348"/>
      <c r="RXL82" s="348"/>
      <c r="RXM82" s="348"/>
      <c r="RXN82" s="348"/>
      <c r="RXO82" s="348"/>
      <c r="RXP82" s="348"/>
      <c r="RXQ82" s="348"/>
      <c r="RXR82" s="348"/>
      <c r="RXS82" s="348"/>
      <c r="RXT82" s="348"/>
      <c r="RXU82" s="348"/>
      <c r="RXV82" s="348"/>
      <c r="RXW82" s="348"/>
      <c r="RXX82" s="348"/>
      <c r="RXY82" s="348"/>
      <c r="RXZ82" s="348"/>
      <c r="RYA82" s="348"/>
      <c r="RYB82" s="348"/>
      <c r="RYC82" s="348"/>
      <c r="RYD82" s="348"/>
      <c r="RYE82" s="348"/>
      <c r="RYF82" s="348"/>
      <c r="RYG82" s="348"/>
      <c r="RYH82" s="348"/>
      <c r="RYI82" s="348"/>
      <c r="RYJ82" s="348"/>
      <c r="RYK82" s="348"/>
      <c r="RYL82" s="348"/>
      <c r="RYM82" s="348"/>
      <c r="RYN82" s="348"/>
      <c r="RYO82" s="348"/>
      <c r="RYP82" s="348"/>
      <c r="RYQ82" s="348"/>
      <c r="RYR82" s="348"/>
      <c r="RYS82" s="348"/>
      <c r="RYT82" s="348"/>
      <c r="RYU82" s="348"/>
      <c r="RYV82" s="348"/>
      <c r="RYW82" s="348"/>
      <c r="RYX82" s="348"/>
      <c r="RYY82" s="348"/>
      <c r="RYZ82" s="348"/>
      <c r="RZA82" s="348"/>
      <c r="RZB82" s="348"/>
      <c r="RZC82" s="348"/>
      <c r="RZD82" s="348"/>
      <c r="RZE82" s="348"/>
      <c r="RZF82" s="348"/>
      <c r="RZG82" s="348"/>
      <c r="RZH82" s="348"/>
      <c r="RZI82" s="348"/>
      <c r="RZJ82" s="348"/>
      <c r="RZK82" s="348"/>
      <c r="RZL82" s="348"/>
      <c r="RZM82" s="348"/>
      <c r="RZN82" s="348"/>
      <c r="RZO82" s="348"/>
      <c r="RZP82" s="348"/>
      <c r="RZQ82" s="348"/>
      <c r="RZR82" s="348"/>
      <c r="RZS82" s="348"/>
      <c r="RZT82" s="348"/>
      <c r="RZU82" s="348"/>
      <c r="RZV82" s="348"/>
      <c r="RZW82" s="348"/>
      <c r="RZX82" s="348"/>
      <c r="RZY82" s="348"/>
      <c r="RZZ82" s="348"/>
      <c r="SAA82" s="348"/>
      <c r="SAB82" s="348"/>
      <c r="SAC82" s="348"/>
      <c r="SAD82" s="348"/>
      <c r="SAE82" s="348"/>
      <c r="SAF82" s="348"/>
      <c r="SAG82" s="348"/>
      <c r="SAH82" s="348"/>
      <c r="SAI82" s="348"/>
      <c r="SAJ82" s="348"/>
      <c r="SAK82" s="348"/>
      <c r="SAL82" s="348"/>
      <c r="SAM82" s="348"/>
      <c r="SAN82" s="348"/>
      <c r="SAO82" s="348"/>
      <c r="SAP82" s="348"/>
      <c r="SAQ82" s="348"/>
      <c r="SAR82" s="348"/>
      <c r="SAS82" s="348"/>
      <c r="SAT82" s="348"/>
      <c r="SAU82" s="348"/>
      <c r="SAV82" s="348"/>
      <c r="SAW82" s="348"/>
      <c r="SAX82" s="348"/>
      <c r="SAY82" s="348"/>
      <c r="SAZ82" s="348"/>
      <c r="SBA82" s="348"/>
      <c r="SBB82" s="348"/>
      <c r="SBC82" s="348"/>
      <c r="SBD82" s="348"/>
      <c r="SBE82" s="348"/>
      <c r="SBF82" s="348"/>
      <c r="SBG82" s="348"/>
      <c r="SBH82" s="348"/>
      <c r="SBI82" s="348"/>
      <c r="SBJ82" s="348"/>
      <c r="SBK82" s="348"/>
      <c r="SBL82" s="348"/>
      <c r="SBM82" s="348"/>
      <c r="SBN82" s="348"/>
      <c r="SBO82" s="348"/>
      <c r="SBP82" s="348"/>
      <c r="SBQ82" s="348"/>
      <c r="SBR82" s="348"/>
      <c r="SBS82" s="348"/>
      <c r="SBT82" s="348"/>
      <c r="SBU82" s="348"/>
      <c r="SBV82" s="348"/>
      <c r="SBW82" s="348"/>
      <c r="SBX82" s="348"/>
      <c r="SBY82" s="348"/>
      <c r="SBZ82" s="348"/>
      <c r="SCA82" s="348"/>
      <c r="SCB82" s="348"/>
      <c r="SCC82" s="348"/>
      <c r="SCD82" s="348"/>
      <c r="SCE82" s="348"/>
      <c r="SCF82" s="348"/>
      <c r="SCG82" s="348"/>
      <c r="SCH82" s="348"/>
      <c r="SCI82" s="348"/>
      <c r="SCJ82" s="348"/>
      <c r="SCK82" s="348"/>
      <c r="SCL82" s="348"/>
      <c r="SCM82" s="348"/>
      <c r="SCN82" s="348"/>
      <c r="SCO82" s="348"/>
      <c r="SCP82" s="348"/>
      <c r="SCQ82" s="348"/>
      <c r="SCR82" s="348"/>
      <c r="SCS82" s="348"/>
      <c r="SCT82" s="348"/>
      <c r="SCU82" s="348"/>
      <c r="SCV82" s="348"/>
      <c r="SCW82" s="348"/>
      <c r="SCX82" s="348"/>
      <c r="SCY82" s="348"/>
      <c r="SCZ82" s="348"/>
      <c r="SDA82" s="348"/>
      <c r="SDB82" s="348"/>
      <c r="SDC82" s="348"/>
      <c r="SDD82" s="348"/>
      <c r="SDE82" s="348"/>
      <c r="SDF82" s="348"/>
      <c r="SDG82" s="348"/>
      <c r="SDH82" s="348"/>
      <c r="SDI82" s="348"/>
      <c r="SDJ82" s="348"/>
      <c r="SDK82" s="348"/>
      <c r="SDL82" s="348"/>
      <c r="SDM82" s="348"/>
      <c r="SDN82" s="348"/>
      <c r="SDO82" s="348"/>
      <c r="SDP82" s="348"/>
      <c r="SDQ82" s="348"/>
      <c r="SDR82" s="348"/>
      <c r="SDS82" s="348"/>
      <c r="SDT82" s="348"/>
      <c r="SDU82" s="348"/>
      <c r="SDV82" s="348"/>
      <c r="SDW82" s="348"/>
      <c r="SDX82" s="348"/>
      <c r="SDY82" s="348"/>
      <c r="SDZ82" s="348"/>
      <c r="SEA82" s="348"/>
      <c r="SEB82" s="348"/>
      <c r="SEC82" s="348"/>
      <c r="SED82" s="348"/>
      <c r="SEE82" s="348"/>
      <c r="SEF82" s="348"/>
      <c r="SEG82" s="348"/>
      <c r="SEH82" s="348"/>
      <c r="SEI82" s="348"/>
      <c r="SEJ82" s="348"/>
      <c r="SEK82" s="348"/>
      <c r="SEL82" s="348"/>
      <c r="SEM82" s="348"/>
      <c r="SEN82" s="348"/>
      <c r="SEO82" s="348"/>
      <c r="SEP82" s="348"/>
      <c r="SEQ82" s="348"/>
      <c r="SER82" s="348"/>
      <c r="SES82" s="348"/>
      <c r="SET82" s="348"/>
      <c r="SEU82" s="348"/>
      <c r="SEV82" s="348"/>
      <c r="SEW82" s="348"/>
      <c r="SEX82" s="348"/>
      <c r="SEY82" s="348"/>
      <c r="SEZ82" s="348"/>
      <c r="SFA82" s="348"/>
      <c r="SFB82" s="348"/>
      <c r="SFC82" s="348"/>
      <c r="SFD82" s="348"/>
      <c r="SFE82" s="348"/>
      <c r="SFF82" s="348"/>
      <c r="SFG82" s="348"/>
      <c r="SFH82" s="348"/>
      <c r="SFI82" s="348"/>
      <c r="SFJ82" s="348"/>
      <c r="SFK82" s="348"/>
      <c r="SFL82" s="348"/>
      <c r="SFM82" s="348"/>
      <c r="SFN82" s="348"/>
      <c r="SFO82" s="348"/>
      <c r="SFP82" s="348"/>
      <c r="SFQ82" s="348"/>
      <c r="SFR82" s="348"/>
      <c r="SFS82" s="348"/>
      <c r="SFT82" s="348"/>
      <c r="SFU82" s="348"/>
      <c r="SFV82" s="348"/>
      <c r="SFW82" s="348"/>
      <c r="SFX82" s="348"/>
      <c r="SFY82" s="348"/>
      <c r="SFZ82" s="348"/>
      <c r="SGA82" s="348"/>
      <c r="SGB82" s="348"/>
      <c r="SGC82" s="348"/>
      <c r="SGD82" s="348"/>
      <c r="SGE82" s="348"/>
      <c r="SGF82" s="348"/>
      <c r="SGG82" s="348"/>
      <c r="SGH82" s="348"/>
      <c r="SGI82" s="348"/>
      <c r="SGJ82" s="348"/>
      <c r="SGK82" s="348"/>
      <c r="SGL82" s="348"/>
      <c r="SGM82" s="348"/>
      <c r="SGN82" s="348"/>
      <c r="SGO82" s="348"/>
      <c r="SGP82" s="348"/>
      <c r="SGQ82" s="348"/>
      <c r="SGR82" s="348"/>
      <c r="SGS82" s="348"/>
      <c r="SGT82" s="348"/>
      <c r="SGU82" s="348"/>
      <c r="SGV82" s="348"/>
      <c r="SGW82" s="348"/>
      <c r="SGX82" s="348"/>
      <c r="SGY82" s="348"/>
      <c r="SGZ82" s="348"/>
      <c r="SHA82" s="348"/>
      <c r="SHB82" s="348"/>
      <c r="SHC82" s="348"/>
      <c r="SHD82" s="348"/>
      <c r="SHE82" s="348"/>
      <c r="SHF82" s="348"/>
      <c r="SHG82" s="348"/>
      <c r="SHH82" s="348"/>
      <c r="SHI82" s="348"/>
      <c r="SHJ82" s="348"/>
      <c r="SHK82" s="348"/>
      <c r="SHL82" s="348"/>
      <c r="SHM82" s="348"/>
      <c r="SHN82" s="348"/>
      <c r="SHO82" s="348"/>
      <c r="SHP82" s="348"/>
      <c r="SHQ82" s="348"/>
      <c r="SHR82" s="348"/>
      <c r="SHS82" s="348"/>
      <c r="SHT82" s="348"/>
      <c r="SHU82" s="348"/>
      <c r="SHV82" s="348"/>
      <c r="SHW82" s="348"/>
      <c r="SHX82" s="348"/>
      <c r="SHY82" s="348"/>
      <c r="SHZ82" s="348"/>
      <c r="SIA82" s="348"/>
      <c r="SIB82" s="348"/>
      <c r="SIC82" s="348"/>
      <c r="SID82" s="348"/>
      <c r="SIE82" s="348"/>
      <c r="SIF82" s="348"/>
      <c r="SIG82" s="348"/>
      <c r="SIH82" s="348"/>
      <c r="SII82" s="348"/>
      <c r="SIJ82" s="348"/>
      <c r="SIK82" s="348"/>
      <c r="SIL82" s="348"/>
      <c r="SIM82" s="348"/>
      <c r="SIN82" s="348"/>
      <c r="SIO82" s="348"/>
      <c r="SIP82" s="348"/>
      <c r="SIQ82" s="348"/>
      <c r="SIR82" s="348"/>
      <c r="SIS82" s="348"/>
      <c r="SIT82" s="348"/>
      <c r="SIU82" s="348"/>
      <c r="SIV82" s="348"/>
      <c r="SIW82" s="348"/>
      <c r="SIX82" s="348"/>
      <c r="SIY82" s="348"/>
      <c r="SIZ82" s="348"/>
      <c r="SJA82" s="348"/>
      <c r="SJB82" s="348"/>
      <c r="SJC82" s="348"/>
      <c r="SJD82" s="348"/>
      <c r="SJE82" s="348"/>
      <c r="SJF82" s="348"/>
      <c r="SJG82" s="348"/>
      <c r="SJH82" s="348"/>
      <c r="SJI82" s="348"/>
      <c r="SJJ82" s="348"/>
      <c r="SJK82" s="348"/>
      <c r="SJL82" s="348"/>
      <c r="SJM82" s="348"/>
      <c r="SJN82" s="348"/>
      <c r="SJO82" s="348"/>
      <c r="SJP82" s="348"/>
      <c r="SJQ82" s="348"/>
      <c r="SJR82" s="348"/>
      <c r="SJS82" s="348"/>
      <c r="SJT82" s="348"/>
      <c r="SJU82" s="348"/>
      <c r="SJV82" s="348"/>
      <c r="SJW82" s="348"/>
      <c r="SJX82" s="348"/>
      <c r="SJY82" s="348"/>
      <c r="SJZ82" s="348"/>
      <c r="SKA82" s="348"/>
      <c r="SKB82" s="348"/>
      <c r="SKC82" s="348"/>
      <c r="SKD82" s="348"/>
      <c r="SKE82" s="348"/>
      <c r="SKF82" s="348"/>
      <c r="SKG82" s="348"/>
      <c r="SKH82" s="348"/>
      <c r="SKI82" s="348"/>
      <c r="SKJ82" s="348"/>
      <c r="SKK82" s="348"/>
      <c r="SKL82" s="348"/>
      <c r="SKM82" s="348"/>
      <c r="SKN82" s="348"/>
      <c r="SKO82" s="348"/>
      <c r="SKP82" s="348"/>
      <c r="SKQ82" s="348"/>
      <c r="SKR82" s="348"/>
      <c r="SKS82" s="348"/>
      <c r="SKT82" s="348"/>
      <c r="SKU82" s="348"/>
      <c r="SKV82" s="348"/>
      <c r="SKW82" s="348"/>
      <c r="SKX82" s="348"/>
      <c r="SKY82" s="348"/>
      <c r="SKZ82" s="348"/>
      <c r="SLA82" s="348"/>
      <c r="SLB82" s="348"/>
      <c r="SLC82" s="348"/>
      <c r="SLD82" s="348"/>
      <c r="SLE82" s="348"/>
      <c r="SLF82" s="348"/>
      <c r="SLG82" s="348"/>
      <c r="SLH82" s="348"/>
      <c r="SLI82" s="348"/>
      <c r="SLJ82" s="348"/>
      <c r="SLK82" s="348"/>
      <c r="SLL82" s="348"/>
      <c r="SLM82" s="348"/>
      <c r="SLN82" s="348"/>
      <c r="SLO82" s="348"/>
      <c r="SLP82" s="348"/>
      <c r="SLQ82" s="348"/>
      <c r="SLR82" s="348"/>
      <c r="SLS82" s="348"/>
      <c r="SLT82" s="348"/>
      <c r="SLU82" s="348"/>
      <c r="SLV82" s="348"/>
      <c r="SLW82" s="348"/>
      <c r="SLX82" s="348"/>
      <c r="SLY82" s="348"/>
      <c r="SLZ82" s="348"/>
      <c r="SMA82" s="348"/>
      <c r="SMB82" s="348"/>
      <c r="SMC82" s="348"/>
      <c r="SMD82" s="348"/>
      <c r="SME82" s="348"/>
      <c r="SMF82" s="348"/>
      <c r="SMG82" s="348"/>
      <c r="SMH82" s="348"/>
      <c r="SMI82" s="348"/>
      <c r="SMJ82" s="348"/>
      <c r="SMK82" s="348"/>
      <c r="SML82" s="348"/>
      <c r="SMM82" s="348"/>
      <c r="SMN82" s="348"/>
      <c r="SMO82" s="348"/>
      <c r="SMP82" s="348"/>
      <c r="SMQ82" s="348"/>
      <c r="SMR82" s="348"/>
      <c r="SMS82" s="348"/>
      <c r="SMT82" s="348"/>
      <c r="SMU82" s="348"/>
      <c r="SMV82" s="348"/>
      <c r="SMW82" s="348"/>
      <c r="SMX82" s="348"/>
      <c r="SMY82" s="348"/>
      <c r="SMZ82" s="348"/>
      <c r="SNA82" s="348"/>
      <c r="SNB82" s="348"/>
      <c r="SNC82" s="348"/>
      <c r="SND82" s="348"/>
      <c r="SNE82" s="348"/>
      <c r="SNF82" s="348"/>
      <c r="SNG82" s="348"/>
      <c r="SNH82" s="348"/>
      <c r="SNI82" s="348"/>
      <c r="SNJ82" s="348"/>
      <c r="SNK82" s="348"/>
      <c r="SNL82" s="348"/>
      <c r="SNM82" s="348"/>
      <c r="SNN82" s="348"/>
      <c r="SNO82" s="348"/>
      <c r="SNP82" s="348"/>
      <c r="SNQ82" s="348"/>
      <c r="SNR82" s="348"/>
      <c r="SNS82" s="348"/>
      <c r="SNT82" s="348"/>
      <c r="SNU82" s="348"/>
      <c r="SNV82" s="348"/>
      <c r="SNW82" s="348"/>
      <c r="SNX82" s="348"/>
      <c r="SNY82" s="348"/>
      <c r="SNZ82" s="348"/>
      <c r="SOA82" s="348"/>
      <c r="SOB82" s="348"/>
      <c r="SOC82" s="348"/>
      <c r="SOD82" s="348"/>
      <c r="SOE82" s="348"/>
      <c r="SOF82" s="348"/>
      <c r="SOG82" s="348"/>
      <c r="SOH82" s="348"/>
      <c r="SOI82" s="348"/>
      <c r="SOJ82" s="348"/>
      <c r="SOK82" s="348"/>
      <c r="SOL82" s="348"/>
      <c r="SOM82" s="348"/>
      <c r="SON82" s="348"/>
      <c r="SOO82" s="348"/>
      <c r="SOP82" s="348"/>
      <c r="SOQ82" s="348"/>
      <c r="SOR82" s="348"/>
      <c r="SOS82" s="348"/>
      <c r="SOT82" s="348"/>
      <c r="SOU82" s="348"/>
      <c r="SOV82" s="348"/>
      <c r="SOW82" s="348"/>
      <c r="SOX82" s="348"/>
      <c r="SOY82" s="348"/>
      <c r="SOZ82" s="348"/>
      <c r="SPA82" s="348"/>
      <c r="SPB82" s="348"/>
      <c r="SPC82" s="348"/>
      <c r="SPD82" s="348"/>
      <c r="SPE82" s="348"/>
      <c r="SPF82" s="348"/>
      <c r="SPG82" s="348"/>
      <c r="SPH82" s="348"/>
      <c r="SPI82" s="348"/>
      <c r="SPJ82" s="348"/>
      <c r="SPK82" s="348"/>
      <c r="SPL82" s="348"/>
      <c r="SPM82" s="348"/>
      <c r="SPN82" s="348"/>
      <c r="SPO82" s="348"/>
      <c r="SPP82" s="348"/>
      <c r="SPQ82" s="348"/>
      <c r="SPR82" s="348"/>
      <c r="SPS82" s="348"/>
      <c r="SPT82" s="348"/>
      <c r="SPU82" s="348"/>
      <c r="SPV82" s="348"/>
      <c r="SPW82" s="348"/>
      <c r="SPX82" s="348"/>
      <c r="SPY82" s="348"/>
      <c r="SPZ82" s="348"/>
      <c r="SQA82" s="348"/>
      <c r="SQB82" s="348"/>
      <c r="SQC82" s="348"/>
      <c r="SQD82" s="348"/>
      <c r="SQE82" s="348"/>
      <c r="SQF82" s="348"/>
      <c r="SQG82" s="348"/>
      <c r="SQH82" s="348"/>
      <c r="SQI82" s="348"/>
      <c r="SQJ82" s="348"/>
      <c r="SQK82" s="348"/>
      <c r="SQL82" s="348"/>
      <c r="SQM82" s="348"/>
      <c r="SQN82" s="348"/>
      <c r="SQO82" s="348"/>
      <c r="SQP82" s="348"/>
      <c r="SQQ82" s="348"/>
      <c r="SQR82" s="348"/>
      <c r="SQS82" s="348"/>
      <c r="SQT82" s="348"/>
      <c r="SQU82" s="348"/>
      <c r="SQV82" s="348"/>
      <c r="SQW82" s="348"/>
      <c r="SQX82" s="348"/>
      <c r="SQY82" s="348"/>
      <c r="SQZ82" s="348"/>
      <c r="SRA82" s="348"/>
      <c r="SRB82" s="348"/>
      <c r="SRC82" s="348"/>
      <c r="SRD82" s="348"/>
      <c r="SRE82" s="348"/>
      <c r="SRF82" s="348"/>
      <c r="SRG82" s="348"/>
      <c r="SRH82" s="348"/>
      <c r="SRI82" s="348"/>
      <c r="SRJ82" s="348"/>
      <c r="SRK82" s="348"/>
      <c r="SRL82" s="348"/>
      <c r="SRM82" s="348"/>
      <c r="SRN82" s="348"/>
      <c r="SRO82" s="348"/>
      <c r="SRP82" s="348"/>
      <c r="SRQ82" s="348"/>
      <c r="SRR82" s="348"/>
      <c r="SRS82" s="348"/>
      <c r="SRT82" s="348"/>
      <c r="SRU82" s="348"/>
      <c r="SRV82" s="348"/>
      <c r="SRW82" s="348"/>
      <c r="SRX82" s="348"/>
      <c r="SRY82" s="348"/>
      <c r="SRZ82" s="348"/>
      <c r="SSA82" s="348"/>
      <c r="SSB82" s="348"/>
      <c r="SSC82" s="348"/>
      <c r="SSD82" s="348"/>
      <c r="SSE82" s="348"/>
      <c r="SSF82" s="348"/>
      <c r="SSG82" s="348"/>
      <c r="SSH82" s="348"/>
      <c r="SSI82" s="348"/>
      <c r="SSJ82" s="348"/>
      <c r="SSK82" s="348"/>
      <c r="SSL82" s="348"/>
      <c r="SSM82" s="348"/>
      <c r="SSN82" s="348"/>
      <c r="SSO82" s="348"/>
      <c r="SSP82" s="348"/>
      <c r="SSQ82" s="348"/>
      <c r="SSR82" s="348"/>
      <c r="SSS82" s="348"/>
      <c r="SST82" s="348"/>
      <c r="SSU82" s="348"/>
      <c r="SSV82" s="348"/>
      <c r="SSW82" s="348"/>
      <c r="SSX82" s="348"/>
      <c r="SSY82" s="348"/>
      <c r="SSZ82" s="348"/>
      <c r="STA82" s="348"/>
      <c r="STB82" s="348"/>
      <c r="STC82" s="348"/>
      <c r="STD82" s="348"/>
      <c r="STE82" s="348"/>
      <c r="STF82" s="348"/>
      <c r="STG82" s="348"/>
      <c r="STH82" s="348"/>
      <c r="STI82" s="348"/>
      <c r="STJ82" s="348"/>
      <c r="STK82" s="348"/>
      <c r="STL82" s="348"/>
      <c r="STM82" s="348"/>
      <c r="STN82" s="348"/>
      <c r="STO82" s="348"/>
      <c r="STP82" s="348"/>
      <c r="STQ82" s="348"/>
      <c r="STR82" s="348"/>
      <c r="STS82" s="348"/>
      <c r="STT82" s="348"/>
      <c r="STU82" s="348"/>
      <c r="STV82" s="348"/>
      <c r="STW82" s="348"/>
      <c r="STX82" s="348"/>
      <c r="STY82" s="348"/>
      <c r="STZ82" s="348"/>
      <c r="SUA82" s="348"/>
      <c r="SUB82" s="348"/>
      <c r="SUC82" s="348"/>
      <c r="SUD82" s="348"/>
      <c r="SUE82" s="348"/>
      <c r="SUF82" s="348"/>
      <c r="SUG82" s="348"/>
      <c r="SUH82" s="348"/>
      <c r="SUI82" s="348"/>
      <c r="SUJ82" s="348"/>
      <c r="SUK82" s="348"/>
      <c r="SUL82" s="348"/>
      <c r="SUM82" s="348"/>
      <c r="SUN82" s="348"/>
      <c r="SUO82" s="348"/>
      <c r="SUP82" s="348"/>
      <c r="SUQ82" s="348"/>
      <c r="SUR82" s="348"/>
      <c r="SUS82" s="348"/>
      <c r="SUT82" s="348"/>
      <c r="SUU82" s="348"/>
      <c r="SUV82" s="348"/>
      <c r="SUW82" s="348"/>
      <c r="SUX82" s="348"/>
      <c r="SUY82" s="348"/>
      <c r="SUZ82" s="348"/>
      <c r="SVA82" s="348"/>
      <c r="SVB82" s="348"/>
      <c r="SVC82" s="348"/>
      <c r="SVD82" s="348"/>
      <c r="SVE82" s="348"/>
      <c r="SVF82" s="348"/>
      <c r="SVG82" s="348"/>
      <c r="SVH82" s="348"/>
      <c r="SVI82" s="348"/>
      <c r="SVJ82" s="348"/>
      <c r="SVK82" s="348"/>
      <c r="SVL82" s="348"/>
      <c r="SVM82" s="348"/>
      <c r="SVN82" s="348"/>
      <c r="SVO82" s="348"/>
      <c r="SVP82" s="348"/>
      <c r="SVQ82" s="348"/>
      <c r="SVR82" s="348"/>
      <c r="SVS82" s="348"/>
      <c r="SVT82" s="348"/>
      <c r="SVU82" s="348"/>
      <c r="SVV82" s="348"/>
      <c r="SVW82" s="348"/>
      <c r="SVX82" s="348"/>
      <c r="SVY82" s="348"/>
      <c r="SVZ82" s="348"/>
      <c r="SWA82" s="348"/>
      <c r="SWB82" s="348"/>
      <c r="SWC82" s="348"/>
      <c r="SWD82" s="348"/>
      <c r="SWE82" s="348"/>
      <c r="SWF82" s="348"/>
      <c r="SWG82" s="348"/>
      <c r="SWH82" s="348"/>
      <c r="SWI82" s="348"/>
      <c r="SWJ82" s="348"/>
      <c r="SWK82" s="348"/>
      <c r="SWL82" s="348"/>
      <c r="SWM82" s="348"/>
      <c r="SWN82" s="348"/>
      <c r="SWO82" s="348"/>
      <c r="SWP82" s="348"/>
      <c r="SWQ82" s="348"/>
      <c r="SWR82" s="348"/>
      <c r="SWS82" s="348"/>
      <c r="SWT82" s="348"/>
      <c r="SWU82" s="348"/>
      <c r="SWV82" s="348"/>
      <c r="SWW82" s="348"/>
      <c r="SWX82" s="348"/>
      <c r="SWY82" s="348"/>
      <c r="SWZ82" s="348"/>
      <c r="SXA82" s="348"/>
      <c r="SXB82" s="348"/>
      <c r="SXC82" s="348"/>
      <c r="SXD82" s="348"/>
      <c r="SXE82" s="348"/>
      <c r="SXF82" s="348"/>
      <c r="SXG82" s="348"/>
      <c r="SXH82" s="348"/>
      <c r="SXI82" s="348"/>
      <c r="SXJ82" s="348"/>
      <c r="SXK82" s="348"/>
      <c r="SXL82" s="348"/>
      <c r="SXM82" s="348"/>
      <c r="SXN82" s="348"/>
      <c r="SXO82" s="348"/>
      <c r="SXP82" s="348"/>
      <c r="SXQ82" s="348"/>
      <c r="SXR82" s="348"/>
      <c r="SXS82" s="348"/>
      <c r="SXT82" s="348"/>
      <c r="SXU82" s="348"/>
      <c r="SXV82" s="348"/>
      <c r="SXW82" s="348"/>
      <c r="SXX82" s="348"/>
      <c r="SXY82" s="348"/>
      <c r="SXZ82" s="348"/>
      <c r="SYA82" s="348"/>
      <c r="SYB82" s="348"/>
      <c r="SYC82" s="348"/>
      <c r="SYD82" s="348"/>
      <c r="SYE82" s="348"/>
      <c r="SYF82" s="348"/>
      <c r="SYG82" s="348"/>
      <c r="SYH82" s="348"/>
      <c r="SYI82" s="348"/>
      <c r="SYJ82" s="348"/>
      <c r="SYK82" s="348"/>
      <c r="SYL82" s="348"/>
      <c r="SYM82" s="348"/>
      <c r="SYN82" s="348"/>
      <c r="SYO82" s="348"/>
      <c r="SYP82" s="348"/>
      <c r="SYQ82" s="348"/>
      <c r="SYR82" s="348"/>
      <c r="SYS82" s="348"/>
      <c r="SYT82" s="348"/>
      <c r="SYU82" s="348"/>
      <c r="SYV82" s="348"/>
      <c r="SYW82" s="348"/>
      <c r="SYX82" s="348"/>
      <c r="SYY82" s="348"/>
      <c r="SYZ82" s="348"/>
      <c r="SZA82" s="348"/>
      <c r="SZB82" s="348"/>
      <c r="SZC82" s="348"/>
      <c r="SZD82" s="348"/>
      <c r="SZE82" s="348"/>
      <c r="SZF82" s="348"/>
      <c r="SZG82" s="348"/>
      <c r="SZH82" s="348"/>
      <c r="SZI82" s="348"/>
      <c r="SZJ82" s="348"/>
      <c r="SZK82" s="348"/>
      <c r="SZL82" s="348"/>
      <c r="SZM82" s="348"/>
      <c r="SZN82" s="348"/>
      <c r="SZO82" s="348"/>
      <c r="SZP82" s="348"/>
      <c r="SZQ82" s="348"/>
      <c r="SZR82" s="348"/>
      <c r="SZS82" s="348"/>
      <c r="SZT82" s="348"/>
      <c r="SZU82" s="348"/>
      <c r="SZV82" s="348"/>
      <c r="SZW82" s="348"/>
      <c r="SZX82" s="348"/>
      <c r="SZY82" s="348"/>
      <c r="SZZ82" s="348"/>
      <c r="TAA82" s="348"/>
      <c r="TAB82" s="348"/>
      <c r="TAC82" s="348"/>
      <c r="TAD82" s="348"/>
      <c r="TAE82" s="348"/>
      <c r="TAF82" s="348"/>
      <c r="TAG82" s="348"/>
      <c r="TAH82" s="348"/>
      <c r="TAI82" s="348"/>
      <c r="TAJ82" s="348"/>
      <c r="TAK82" s="348"/>
      <c r="TAL82" s="348"/>
      <c r="TAM82" s="348"/>
      <c r="TAN82" s="348"/>
      <c r="TAO82" s="348"/>
      <c r="TAP82" s="348"/>
      <c r="TAQ82" s="348"/>
      <c r="TAR82" s="348"/>
      <c r="TAS82" s="348"/>
      <c r="TAT82" s="348"/>
      <c r="TAU82" s="348"/>
      <c r="TAV82" s="348"/>
      <c r="TAW82" s="348"/>
      <c r="TAX82" s="348"/>
      <c r="TAY82" s="348"/>
      <c r="TAZ82" s="348"/>
      <c r="TBA82" s="348"/>
      <c r="TBB82" s="348"/>
      <c r="TBC82" s="348"/>
      <c r="TBD82" s="348"/>
      <c r="TBE82" s="348"/>
      <c r="TBF82" s="348"/>
      <c r="TBG82" s="348"/>
      <c r="TBH82" s="348"/>
      <c r="TBI82" s="348"/>
      <c r="TBJ82" s="348"/>
      <c r="TBK82" s="348"/>
      <c r="TBL82" s="348"/>
      <c r="TBM82" s="348"/>
      <c r="TBN82" s="348"/>
      <c r="TBO82" s="348"/>
      <c r="TBP82" s="348"/>
      <c r="TBQ82" s="348"/>
      <c r="TBR82" s="348"/>
      <c r="TBS82" s="348"/>
      <c r="TBT82" s="348"/>
      <c r="TBU82" s="348"/>
      <c r="TBV82" s="348"/>
      <c r="TBW82" s="348"/>
      <c r="TBX82" s="348"/>
      <c r="TBY82" s="348"/>
      <c r="TBZ82" s="348"/>
      <c r="TCA82" s="348"/>
      <c r="TCB82" s="348"/>
      <c r="TCC82" s="348"/>
      <c r="TCD82" s="348"/>
      <c r="TCE82" s="348"/>
      <c r="TCF82" s="348"/>
      <c r="TCG82" s="348"/>
      <c r="TCH82" s="348"/>
      <c r="TCI82" s="348"/>
      <c r="TCJ82" s="348"/>
      <c r="TCK82" s="348"/>
      <c r="TCL82" s="348"/>
      <c r="TCM82" s="348"/>
      <c r="TCN82" s="348"/>
      <c r="TCO82" s="348"/>
      <c r="TCP82" s="348"/>
      <c r="TCQ82" s="348"/>
      <c r="TCR82" s="348"/>
      <c r="TCS82" s="348"/>
      <c r="TCT82" s="348"/>
      <c r="TCU82" s="348"/>
      <c r="TCV82" s="348"/>
      <c r="TCW82" s="348"/>
      <c r="TCX82" s="348"/>
      <c r="TCY82" s="348"/>
      <c r="TCZ82" s="348"/>
      <c r="TDA82" s="348"/>
      <c r="TDB82" s="348"/>
      <c r="TDC82" s="348"/>
      <c r="TDD82" s="348"/>
      <c r="TDE82" s="348"/>
      <c r="TDF82" s="348"/>
      <c r="TDG82" s="348"/>
      <c r="TDH82" s="348"/>
      <c r="TDI82" s="348"/>
      <c r="TDJ82" s="348"/>
      <c r="TDK82" s="348"/>
      <c r="TDL82" s="348"/>
      <c r="TDM82" s="348"/>
      <c r="TDN82" s="348"/>
      <c r="TDO82" s="348"/>
      <c r="TDP82" s="348"/>
      <c r="TDQ82" s="348"/>
      <c r="TDR82" s="348"/>
      <c r="TDS82" s="348"/>
      <c r="TDT82" s="348"/>
      <c r="TDU82" s="348"/>
      <c r="TDV82" s="348"/>
      <c r="TDW82" s="348"/>
      <c r="TDX82" s="348"/>
      <c r="TDY82" s="348"/>
      <c r="TDZ82" s="348"/>
      <c r="TEA82" s="348"/>
      <c r="TEB82" s="348"/>
      <c r="TEC82" s="348"/>
      <c r="TED82" s="348"/>
      <c r="TEE82" s="348"/>
      <c r="TEF82" s="348"/>
      <c r="TEG82" s="348"/>
      <c r="TEH82" s="348"/>
      <c r="TEI82" s="348"/>
      <c r="TEJ82" s="348"/>
      <c r="TEK82" s="348"/>
      <c r="TEL82" s="348"/>
      <c r="TEM82" s="348"/>
      <c r="TEN82" s="348"/>
      <c r="TEO82" s="348"/>
      <c r="TEP82" s="348"/>
      <c r="TEQ82" s="348"/>
      <c r="TER82" s="348"/>
      <c r="TES82" s="348"/>
      <c r="TET82" s="348"/>
      <c r="TEU82" s="348"/>
      <c r="TEV82" s="348"/>
      <c r="TEW82" s="348"/>
      <c r="TEX82" s="348"/>
      <c r="TEY82" s="348"/>
      <c r="TEZ82" s="348"/>
      <c r="TFA82" s="348"/>
      <c r="TFB82" s="348"/>
      <c r="TFC82" s="348"/>
      <c r="TFD82" s="348"/>
      <c r="TFE82" s="348"/>
      <c r="TFF82" s="348"/>
      <c r="TFG82" s="348"/>
      <c r="TFH82" s="348"/>
      <c r="TFI82" s="348"/>
      <c r="TFJ82" s="348"/>
      <c r="TFK82" s="348"/>
      <c r="TFL82" s="348"/>
      <c r="TFM82" s="348"/>
      <c r="TFN82" s="348"/>
      <c r="TFO82" s="348"/>
      <c r="TFP82" s="348"/>
      <c r="TFQ82" s="348"/>
      <c r="TFR82" s="348"/>
      <c r="TFS82" s="348"/>
      <c r="TFT82" s="348"/>
      <c r="TFU82" s="348"/>
      <c r="TFV82" s="348"/>
      <c r="TFW82" s="348"/>
      <c r="TFX82" s="348"/>
      <c r="TFY82" s="348"/>
      <c r="TFZ82" s="348"/>
      <c r="TGA82" s="348"/>
      <c r="TGB82" s="348"/>
      <c r="TGC82" s="348"/>
      <c r="TGD82" s="348"/>
      <c r="TGE82" s="348"/>
      <c r="TGF82" s="348"/>
      <c r="TGG82" s="348"/>
      <c r="TGH82" s="348"/>
      <c r="TGI82" s="348"/>
      <c r="TGJ82" s="348"/>
      <c r="TGK82" s="348"/>
      <c r="TGL82" s="348"/>
      <c r="TGM82" s="348"/>
      <c r="TGN82" s="348"/>
      <c r="TGO82" s="348"/>
      <c r="TGP82" s="348"/>
      <c r="TGQ82" s="348"/>
      <c r="TGR82" s="348"/>
      <c r="TGS82" s="348"/>
      <c r="TGT82" s="348"/>
      <c r="TGU82" s="348"/>
      <c r="TGV82" s="348"/>
      <c r="TGW82" s="348"/>
      <c r="TGX82" s="348"/>
      <c r="TGY82" s="348"/>
      <c r="TGZ82" s="348"/>
      <c r="THA82" s="348"/>
      <c r="THB82" s="348"/>
      <c r="THC82" s="348"/>
      <c r="THD82" s="348"/>
      <c r="THE82" s="348"/>
      <c r="THF82" s="348"/>
      <c r="THG82" s="348"/>
      <c r="THH82" s="348"/>
      <c r="THI82" s="348"/>
      <c r="THJ82" s="348"/>
      <c r="THK82" s="348"/>
      <c r="THL82" s="348"/>
      <c r="THM82" s="348"/>
      <c r="THN82" s="348"/>
      <c r="THO82" s="348"/>
      <c r="THP82" s="348"/>
      <c r="THQ82" s="348"/>
      <c r="THR82" s="348"/>
      <c r="THS82" s="348"/>
      <c r="THT82" s="348"/>
      <c r="THU82" s="348"/>
      <c r="THV82" s="348"/>
      <c r="THW82" s="348"/>
      <c r="THX82" s="348"/>
      <c r="THY82" s="348"/>
      <c r="THZ82" s="348"/>
      <c r="TIA82" s="348"/>
      <c r="TIB82" s="348"/>
      <c r="TIC82" s="348"/>
      <c r="TID82" s="348"/>
      <c r="TIE82" s="348"/>
      <c r="TIF82" s="348"/>
      <c r="TIG82" s="348"/>
      <c r="TIH82" s="348"/>
      <c r="TII82" s="348"/>
      <c r="TIJ82" s="348"/>
      <c r="TIK82" s="348"/>
      <c r="TIL82" s="348"/>
      <c r="TIM82" s="348"/>
      <c r="TIN82" s="348"/>
      <c r="TIO82" s="348"/>
      <c r="TIP82" s="348"/>
      <c r="TIQ82" s="348"/>
      <c r="TIR82" s="348"/>
      <c r="TIS82" s="348"/>
      <c r="TIT82" s="348"/>
      <c r="TIU82" s="348"/>
      <c r="TIV82" s="348"/>
      <c r="TIW82" s="348"/>
      <c r="TIX82" s="348"/>
      <c r="TIY82" s="348"/>
      <c r="TIZ82" s="348"/>
      <c r="TJA82" s="348"/>
      <c r="TJB82" s="348"/>
      <c r="TJC82" s="348"/>
      <c r="TJD82" s="348"/>
      <c r="TJE82" s="348"/>
      <c r="TJF82" s="348"/>
      <c r="TJG82" s="348"/>
      <c r="TJH82" s="348"/>
      <c r="TJI82" s="348"/>
      <c r="TJJ82" s="348"/>
      <c r="TJK82" s="348"/>
      <c r="TJL82" s="348"/>
      <c r="TJM82" s="348"/>
      <c r="TJN82" s="348"/>
      <c r="TJO82" s="348"/>
      <c r="TJP82" s="348"/>
      <c r="TJQ82" s="348"/>
      <c r="TJR82" s="348"/>
      <c r="TJS82" s="348"/>
      <c r="TJT82" s="348"/>
      <c r="TJU82" s="348"/>
      <c r="TJV82" s="348"/>
      <c r="TJW82" s="348"/>
      <c r="TJX82" s="348"/>
      <c r="TJY82" s="348"/>
      <c r="TJZ82" s="348"/>
      <c r="TKA82" s="348"/>
      <c r="TKB82" s="348"/>
      <c r="TKC82" s="348"/>
      <c r="TKD82" s="348"/>
      <c r="TKE82" s="348"/>
      <c r="TKF82" s="348"/>
      <c r="TKG82" s="348"/>
      <c r="TKH82" s="348"/>
      <c r="TKI82" s="348"/>
      <c r="TKJ82" s="348"/>
      <c r="TKK82" s="348"/>
      <c r="TKL82" s="348"/>
      <c r="TKM82" s="348"/>
      <c r="TKN82" s="348"/>
      <c r="TKO82" s="348"/>
      <c r="TKP82" s="348"/>
      <c r="TKQ82" s="348"/>
      <c r="TKR82" s="348"/>
      <c r="TKS82" s="348"/>
      <c r="TKT82" s="348"/>
      <c r="TKU82" s="348"/>
      <c r="TKV82" s="348"/>
      <c r="TKW82" s="348"/>
      <c r="TKX82" s="348"/>
      <c r="TKY82" s="348"/>
      <c r="TKZ82" s="348"/>
      <c r="TLA82" s="348"/>
      <c r="TLB82" s="348"/>
      <c r="TLC82" s="348"/>
      <c r="TLD82" s="348"/>
      <c r="TLE82" s="348"/>
      <c r="TLF82" s="348"/>
      <c r="TLG82" s="348"/>
      <c r="TLH82" s="348"/>
      <c r="TLI82" s="348"/>
      <c r="TLJ82" s="348"/>
      <c r="TLK82" s="348"/>
      <c r="TLL82" s="348"/>
      <c r="TLM82" s="348"/>
      <c r="TLN82" s="348"/>
      <c r="TLO82" s="348"/>
      <c r="TLP82" s="348"/>
      <c r="TLQ82" s="348"/>
      <c r="TLR82" s="348"/>
      <c r="TLS82" s="348"/>
      <c r="TLT82" s="348"/>
      <c r="TLU82" s="348"/>
      <c r="TLV82" s="348"/>
      <c r="TLW82" s="348"/>
      <c r="TLX82" s="348"/>
      <c r="TLY82" s="348"/>
      <c r="TLZ82" s="348"/>
      <c r="TMA82" s="348"/>
      <c r="TMB82" s="348"/>
      <c r="TMC82" s="348"/>
      <c r="TMD82" s="348"/>
      <c r="TME82" s="348"/>
      <c r="TMF82" s="348"/>
      <c r="TMG82" s="348"/>
      <c r="TMH82" s="348"/>
      <c r="TMI82" s="348"/>
      <c r="TMJ82" s="348"/>
      <c r="TMK82" s="348"/>
      <c r="TML82" s="348"/>
      <c r="TMM82" s="348"/>
      <c r="TMN82" s="348"/>
      <c r="TMO82" s="348"/>
      <c r="TMP82" s="348"/>
      <c r="TMQ82" s="348"/>
      <c r="TMR82" s="348"/>
      <c r="TMS82" s="348"/>
      <c r="TMT82" s="348"/>
      <c r="TMU82" s="348"/>
      <c r="TMV82" s="348"/>
      <c r="TMW82" s="348"/>
      <c r="TMX82" s="348"/>
      <c r="TMY82" s="348"/>
      <c r="TMZ82" s="348"/>
      <c r="TNA82" s="348"/>
      <c r="TNB82" s="348"/>
      <c r="TNC82" s="348"/>
      <c r="TND82" s="348"/>
      <c r="TNE82" s="348"/>
      <c r="TNF82" s="348"/>
      <c r="TNG82" s="348"/>
      <c r="TNH82" s="348"/>
      <c r="TNI82" s="348"/>
      <c r="TNJ82" s="348"/>
      <c r="TNK82" s="348"/>
      <c r="TNL82" s="348"/>
      <c r="TNM82" s="348"/>
      <c r="TNN82" s="348"/>
      <c r="TNO82" s="348"/>
      <c r="TNP82" s="348"/>
      <c r="TNQ82" s="348"/>
      <c r="TNR82" s="348"/>
      <c r="TNS82" s="348"/>
      <c r="TNT82" s="348"/>
      <c r="TNU82" s="348"/>
      <c r="TNV82" s="348"/>
      <c r="TNW82" s="348"/>
      <c r="TNX82" s="348"/>
      <c r="TNY82" s="348"/>
      <c r="TNZ82" s="348"/>
      <c r="TOA82" s="348"/>
      <c r="TOB82" s="348"/>
      <c r="TOC82" s="348"/>
      <c r="TOD82" s="348"/>
      <c r="TOE82" s="348"/>
      <c r="TOF82" s="348"/>
      <c r="TOG82" s="348"/>
      <c r="TOH82" s="348"/>
      <c r="TOI82" s="348"/>
      <c r="TOJ82" s="348"/>
      <c r="TOK82" s="348"/>
      <c r="TOL82" s="348"/>
      <c r="TOM82" s="348"/>
      <c r="TON82" s="348"/>
      <c r="TOO82" s="348"/>
      <c r="TOP82" s="348"/>
      <c r="TOQ82" s="348"/>
      <c r="TOR82" s="348"/>
      <c r="TOS82" s="348"/>
      <c r="TOT82" s="348"/>
      <c r="TOU82" s="348"/>
      <c r="TOV82" s="348"/>
      <c r="TOW82" s="348"/>
      <c r="TOX82" s="348"/>
      <c r="TOY82" s="348"/>
      <c r="TOZ82" s="348"/>
      <c r="TPA82" s="348"/>
      <c r="TPB82" s="348"/>
      <c r="TPC82" s="348"/>
      <c r="TPD82" s="348"/>
      <c r="TPE82" s="348"/>
      <c r="TPF82" s="348"/>
      <c r="TPG82" s="348"/>
      <c r="TPH82" s="348"/>
      <c r="TPI82" s="348"/>
      <c r="TPJ82" s="348"/>
      <c r="TPK82" s="348"/>
      <c r="TPL82" s="348"/>
      <c r="TPM82" s="348"/>
      <c r="TPN82" s="348"/>
      <c r="TPO82" s="348"/>
      <c r="TPP82" s="348"/>
      <c r="TPQ82" s="348"/>
      <c r="TPR82" s="348"/>
      <c r="TPS82" s="348"/>
      <c r="TPT82" s="348"/>
      <c r="TPU82" s="348"/>
      <c r="TPV82" s="348"/>
      <c r="TPW82" s="348"/>
      <c r="TPX82" s="348"/>
      <c r="TPY82" s="348"/>
      <c r="TPZ82" s="348"/>
      <c r="TQA82" s="348"/>
      <c r="TQB82" s="348"/>
      <c r="TQC82" s="348"/>
      <c r="TQD82" s="348"/>
      <c r="TQE82" s="348"/>
      <c r="TQF82" s="348"/>
      <c r="TQG82" s="348"/>
      <c r="TQH82" s="348"/>
      <c r="TQI82" s="348"/>
      <c r="TQJ82" s="348"/>
      <c r="TQK82" s="348"/>
      <c r="TQL82" s="348"/>
      <c r="TQM82" s="348"/>
      <c r="TQN82" s="348"/>
      <c r="TQO82" s="348"/>
      <c r="TQP82" s="348"/>
      <c r="TQQ82" s="348"/>
      <c r="TQR82" s="348"/>
      <c r="TQS82" s="348"/>
      <c r="TQT82" s="348"/>
      <c r="TQU82" s="348"/>
      <c r="TQV82" s="348"/>
      <c r="TQW82" s="348"/>
      <c r="TQX82" s="348"/>
      <c r="TQY82" s="348"/>
      <c r="TQZ82" s="348"/>
      <c r="TRA82" s="348"/>
      <c r="TRB82" s="348"/>
      <c r="TRC82" s="348"/>
      <c r="TRD82" s="348"/>
      <c r="TRE82" s="348"/>
      <c r="TRF82" s="348"/>
      <c r="TRG82" s="348"/>
      <c r="TRH82" s="348"/>
      <c r="TRI82" s="348"/>
      <c r="TRJ82" s="348"/>
      <c r="TRK82" s="348"/>
      <c r="TRL82" s="348"/>
      <c r="TRM82" s="348"/>
      <c r="TRN82" s="348"/>
      <c r="TRO82" s="348"/>
      <c r="TRP82" s="348"/>
      <c r="TRQ82" s="348"/>
      <c r="TRR82" s="348"/>
      <c r="TRS82" s="348"/>
      <c r="TRT82" s="348"/>
      <c r="TRU82" s="348"/>
      <c r="TRV82" s="348"/>
      <c r="TRW82" s="348"/>
      <c r="TRX82" s="348"/>
      <c r="TRY82" s="348"/>
      <c r="TRZ82" s="348"/>
      <c r="TSA82" s="348"/>
      <c r="TSB82" s="348"/>
      <c r="TSC82" s="348"/>
      <c r="TSD82" s="348"/>
      <c r="TSE82" s="348"/>
      <c r="TSF82" s="348"/>
      <c r="TSG82" s="348"/>
      <c r="TSH82" s="348"/>
      <c r="TSI82" s="348"/>
      <c r="TSJ82" s="348"/>
      <c r="TSK82" s="348"/>
      <c r="TSL82" s="348"/>
      <c r="TSM82" s="348"/>
      <c r="TSN82" s="348"/>
      <c r="TSO82" s="348"/>
      <c r="TSP82" s="348"/>
      <c r="TSQ82" s="348"/>
      <c r="TSR82" s="348"/>
      <c r="TSS82" s="348"/>
      <c r="TST82" s="348"/>
      <c r="TSU82" s="348"/>
      <c r="TSV82" s="348"/>
      <c r="TSW82" s="348"/>
      <c r="TSX82" s="348"/>
      <c r="TSY82" s="348"/>
      <c r="TSZ82" s="348"/>
      <c r="TTA82" s="348"/>
      <c r="TTB82" s="348"/>
      <c r="TTC82" s="348"/>
      <c r="TTD82" s="348"/>
      <c r="TTE82" s="348"/>
      <c r="TTF82" s="348"/>
      <c r="TTG82" s="348"/>
      <c r="TTH82" s="348"/>
      <c r="TTI82" s="348"/>
      <c r="TTJ82" s="348"/>
      <c r="TTK82" s="348"/>
      <c r="TTL82" s="348"/>
      <c r="TTM82" s="348"/>
      <c r="TTN82" s="348"/>
      <c r="TTO82" s="348"/>
      <c r="TTP82" s="348"/>
      <c r="TTQ82" s="348"/>
      <c r="TTR82" s="348"/>
      <c r="TTS82" s="348"/>
      <c r="TTT82" s="348"/>
      <c r="TTU82" s="348"/>
      <c r="TTV82" s="348"/>
      <c r="TTW82" s="348"/>
      <c r="TTX82" s="348"/>
      <c r="TTY82" s="348"/>
      <c r="TTZ82" s="348"/>
      <c r="TUA82" s="348"/>
      <c r="TUB82" s="348"/>
      <c r="TUC82" s="348"/>
      <c r="TUD82" s="348"/>
      <c r="TUE82" s="348"/>
      <c r="TUF82" s="348"/>
      <c r="TUG82" s="348"/>
      <c r="TUH82" s="348"/>
      <c r="TUI82" s="348"/>
      <c r="TUJ82" s="348"/>
      <c r="TUK82" s="348"/>
      <c r="TUL82" s="348"/>
      <c r="TUM82" s="348"/>
      <c r="TUN82" s="348"/>
      <c r="TUO82" s="348"/>
      <c r="TUP82" s="348"/>
      <c r="TUQ82" s="348"/>
      <c r="TUR82" s="348"/>
      <c r="TUS82" s="348"/>
      <c r="TUT82" s="348"/>
      <c r="TUU82" s="348"/>
      <c r="TUV82" s="348"/>
      <c r="TUW82" s="348"/>
      <c r="TUX82" s="348"/>
      <c r="TUY82" s="348"/>
      <c r="TUZ82" s="348"/>
      <c r="TVA82" s="348"/>
      <c r="TVB82" s="348"/>
      <c r="TVC82" s="348"/>
      <c r="TVD82" s="348"/>
      <c r="TVE82" s="348"/>
      <c r="TVF82" s="348"/>
      <c r="TVG82" s="348"/>
      <c r="TVH82" s="348"/>
      <c r="TVI82" s="348"/>
      <c r="TVJ82" s="348"/>
      <c r="TVK82" s="348"/>
      <c r="TVL82" s="348"/>
      <c r="TVM82" s="348"/>
      <c r="TVN82" s="348"/>
      <c r="TVO82" s="348"/>
      <c r="TVP82" s="348"/>
      <c r="TVQ82" s="348"/>
      <c r="TVR82" s="348"/>
      <c r="TVS82" s="348"/>
      <c r="TVT82" s="348"/>
      <c r="TVU82" s="348"/>
      <c r="TVV82" s="348"/>
      <c r="TVW82" s="348"/>
      <c r="TVX82" s="348"/>
      <c r="TVY82" s="348"/>
      <c r="TVZ82" s="348"/>
      <c r="TWA82" s="348"/>
      <c r="TWB82" s="348"/>
      <c r="TWC82" s="348"/>
      <c r="TWD82" s="348"/>
      <c r="TWE82" s="348"/>
      <c r="TWF82" s="348"/>
      <c r="TWG82" s="348"/>
      <c r="TWH82" s="348"/>
      <c r="TWI82" s="348"/>
      <c r="TWJ82" s="348"/>
      <c r="TWK82" s="348"/>
      <c r="TWL82" s="348"/>
      <c r="TWM82" s="348"/>
      <c r="TWN82" s="348"/>
      <c r="TWO82" s="348"/>
      <c r="TWP82" s="348"/>
      <c r="TWQ82" s="348"/>
      <c r="TWR82" s="348"/>
      <c r="TWS82" s="348"/>
      <c r="TWT82" s="348"/>
      <c r="TWU82" s="348"/>
      <c r="TWV82" s="348"/>
      <c r="TWW82" s="348"/>
      <c r="TWX82" s="348"/>
      <c r="TWY82" s="348"/>
      <c r="TWZ82" s="348"/>
      <c r="TXA82" s="348"/>
      <c r="TXB82" s="348"/>
      <c r="TXC82" s="348"/>
      <c r="TXD82" s="348"/>
      <c r="TXE82" s="348"/>
      <c r="TXF82" s="348"/>
      <c r="TXG82" s="348"/>
      <c r="TXH82" s="348"/>
      <c r="TXI82" s="348"/>
      <c r="TXJ82" s="348"/>
      <c r="TXK82" s="348"/>
      <c r="TXL82" s="348"/>
      <c r="TXM82" s="348"/>
      <c r="TXN82" s="348"/>
      <c r="TXO82" s="348"/>
      <c r="TXP82" s="348"/>
      <c r="TXQ82" s="348"/>
      <c r="TXR82" s="348"/>
      <c r="TXS82" s="348"/>
      <c r="TXT82" s="348"/>
      <c r="TXU82" s="348"/>
      <c r="TXV82" s="348"/>
      <c r="TXW82" s="348"/>
      <c r="TXX82" s="348"/>
      <c r="TXY82" s="348"/>
      <c r="TXZ82" s="348"/>
      <c r="TYA82" s="348"/>
      <c r="TYB82" s="348"/>
      <c r="TYC82" s="348"/>
      <c r="TYD82" s="348"/>
      <c r="TYE82" s="348"/>
      <c r="TYF82" s="348"/>
      <c r="TYG82" s="348"/>
      <c r="TYH82" s="348"/>
      <c r="TYI82" s="348"/>
      <c r="TYJ82" s="348"/>
      <c r="TYK82" s="348"/>
      <c r="TYL82" s="348"/>
      <c r="TYM82" s="348"/>
      <c r="TYN82" s="348"/>
      <c r="TYO82" s="348"/>
      <c r="TYP82" s="348"/>
      <c r="TYQ82" s="348"/>
      <c r="TYR82" s="348"/>
      <c r="TYS82" s="348"/>
      <c r="TYT82" s="348"/>
      <c r="TYU82" s="348"/>
      <c r="TYV82" s="348"/>
      <c r="TYW82" s="348"/>
      <c r="TYX82" s="348"/>
      <c r="TYY82" s="348"/>
      <c r="TYZ82" s="348"/>
      <c r="TZA82" s="348"/>
      <c r="TZB82" s="348"/>
      <c r="TZC82" s="348"/>
      <c r="TZD82" s="348"/>
      <c r="TZE82" s="348"/>
      <c r="TZF82" s="348"/>
      <c r="TZG82" s="348"/>
      <c r="TZH82" s="348"/>
      <c r="TZI82" s="348"/>
      <c r="TZJ82" s="348"/>
      <c r="TZK82" s="348"/>
      <c r="TZL82" s="348"/>
      <c r="TZM82" s="348"/>
      <c r="TZN82" s="348"/>
      <c r="TZO82" s="348"/>
      <c r="TZP82" s="348"/>
      <c r="TZQ82" s="348"/>
      <c r="TZR82" s="348"/>
      <c r="TZS82" s="348"/>
      <c r="TZT82" s="348"/>
      <c r="TZU82" s="348"/>
      <c r="TZV82" s="348"/>
      <c r="TZW82" s="348"/>
      <c r="TZX82" s="348"/>
      <c r="TZY82" s="348"/>
      <c r="TZZ82" s="348"/>
      <c r="UAA82" s="348"/>
      <c r="UAB82" s="348"/>
      <c r="UAC82" s="348"/>
      <c r="UAD82" s="348"/>
      <c r="UAE82" s="348"/>
      <c r="UAF82" s="348"/>
      <c r="UAG82" s="348"/>
      <c r="UAH82" s="348"/>
      <c r="UAI82" s="348"/>
      <c r="UAJ82" s="348"/>
      <c r="UAK82" s="348"/>
      <c r="UAL82" s="348"/>
      <c r="UAM82" s="348"/>
      <c r="UAN82" s="348"/>
      <c r="UAO82" s="348"/>
      <c r="UAP82" s="348"/>
      <c r="UAQ82" s="348"/>
      <c r="UAR82" s="348"/>
      <c r="UAS82" s="348"/>
      <c r="UAT82" s="348"/>
      <c r="UAU82" s="348"/>
      <c r="UAV82" s="348"/>
      <c r="UAW82" s="348"/>
      <c r="UAX82" s="348"/>
      <c r="UAY82" s="348"/>
      <c r="UAZ82" s="348"/>
      <c r="UBA82" s="348"/>
      <c r="UBB82" s="348"/>
      <c r="UBC82" s="348"/>
      <c r="UBD82" s="348"/>
      <c r="UBE82" s="348"/>
      <c r="UBF82" s="348"/>
      <c r="UBG82" s="348"/>
      <c r="UBH82" s="348"/>
      <c r="UBI82" s="348"/>
      <c r="UBJ82" s="348"/>
      <c r="UBK82" s="348"/>
      <c r="UBL82" s="348"/>
      <c r="UBM82" s="348"/>
      <c r="UBN82" s="348"/>
      <c r="UBO82" s="348"/>
      <c r="UBP82" s="348"/>
      <c r="UBQ82" s="348"/>
      <c r="UBR82" s="348"/>
      <c r="UBS82" s="348"/>
      <c r="UBT82" s="348"/>
      <c r="UBU82" s="348"/>
      <c r="UBV82" s="348"/>
      <c r="UBW82" s="348"/>
      <c r="UBX82" s="348"/>
      <c r="UBY82" s="348"/>
      <c r="UBZ82" s="348"/>
      <c r="UCA82" s="348"/>
      <c r="UCB82" s="348"/>
      <c r="UCC82" s="348"/>
      <c r="UCD82" s="348"/>
      <c r="UCE82" s="348"/>
      <c r="UCF82" s="348"/>
      <c r="UCG82" s="348"/>
      <c r="UCH82" s="348"/>
      <c r="UCI82" s="348"/>
      <c r="UCJ82" s="348"/>
      <c r="UCK82" s="348"/>
      <c r="UCL82" s="348"/>
      <c r="UCM82" s="348"/>
      <c r="UCN82" s="348"/>
      <c r="UCO82" s="348"/>
      <c r="UCP82" s="348"/>
      <c r="UCQ82" s="348"/>
      <c r="UCR82" s="348"/>
      <c r="UCS82" s="348"/>
      <c r="UCT82" s="348"/>
      <c r="UCU82" s="348"/>
      <c r="UCV82" s="348"/>
      <c r="UCW82" s="348"/>
      <c r="UCX82" s="348"/>
      <c r="UCY82" s="348"/>
      <c r="UCZ82" s="348"/>
      <c r="UDA82" s="348"/>
      <c r="UDB82" s="348"/>
      <c r="UDC82" s="348"/>
      <c r="UDD82" s="348"/>
      <c r="UDE82" s="348"/>
      <c r="UDF82" s="348"/>
      <c r="UDG82" s="348"/>
      <c r="UDH82" s="348"/>
      <c r="UDI82" s="348"/>
      <c r="UDJ82" s="348"/>
      <c r="UDK82" s="348"/>
      <c r="UDL82" s="348"/>
      <c r="UDM82" s="348"/>
      <c r="UDN82" s="348"/>
      <c r="UDO82" s="348"/>
      <c r="UDP82" s="348"/>
      <c r="UDQ82" s="348"/>
      <c r="UDR82" s="348"/>
      <c r="UDS82" s="348"/>
      <c r="UDT82" s="348"/>
      <c r="UDU82" s="348"/>
      <c r="UDV82" s="348"/>
      <c r="UDW82" s="348"/>
      <c r="UDX82" s="348"/>
      <c r="UDY82" s="348"/>
      <c r="UDZ82" s="348"/>
      <c r="UEA82" s="348"/>
      <c r="UEB82" s="348"/>
      <c r="UEC82" s="348"/>
      <c r="UED82" s="348"/>
      <c r="UEE82" s="348"/>
      <c r="UEF82" s="348"/>
      <c r="UEG82" s="348"/>
      <c r="UEH82" s="348"/>
      <c r="UEI82" s="348"/>
      <c r="UEJ82" s="348"/>
      <c r="UEK82" s="348"/>
      <c r="UEL82" s="348"/>
      <c r="UEM82" s="348"/>
      <c r="UEN82" s="348"/>
      <c r="UEO82" s="348"/>
      <c r="UEP82" s="348"/>
      <c r="UEQ82" s="348"/>
      <c r="UER82" s="348"/>
      <c r="UES82" s="348"/>
      <c r="UET82" s="348"/>
      <c r="UEU82" s="348"/>
      <c r="UEV82" s="348"/>
      <c r="UEW82" s="348"/>
      <c r="UEX82" s="348"/>
      <c r="UEY82" s="348"/>
      <c r="UEZ82" s="348"/>
      <c r="UFA82" s="348"/>
      <c r="UFB82" s="348"/>
      <c r="UFC82" s="348"/>
      <c r="UFD82" s="348"/>
      <c r="UFE82" s="348"/>
      <c r="UFF82" s="348"/>
      <c r="UFG82" s="348"/>
      <c r="UFH82" s="348"/>
      <c r="UFI82" s="348"/>
      <c r="UFJ82" s="348"/>
      <c r="UFK82" s="348"/>
      <c r="UFL82" s="348"/>
      <c r="UFM82" s="348"/>
      <c r="UFN82" s="348"/>
      <c r="UFO82" s="348"/>
      <c r="UFP82" s="348"/>
      <c r="UFQ82" s="348"/>
      <c r="UFR82" s="348"/>
      <c r="UFS82" s="348"/>
      <c r="UFT82" s="348"/>
      <c r="UFU82" s="348"/>
      <c r="UFV82" s="348"/>
      <c r="UFW82" s="348"/>
      <c r="UFX82" s="348"/>
      <c r="UFY82" s="348"/>
      <c r="UFZ82" s="348"/>
      <c r="UGA82" s="348"/>
      <c r="UGB82" s="348"/>
      <c r="UGC82" s="348"/>
      <c r="UGD82" s="348"/>
      <c r="UGE82" s="348"/>
      <c r="UGF82" s="348"/>
      <c r="UGG82" s="348"/>
      <c r="UGH82" s="348"/>
      <c r="UGI82" s="348"/>
      <c r="UGJ82" s="348"/>
      <c r="UGK82" s="348"/>
      <c r="UGL82" s="348"/>
      <c r="UGM82" s="348"/>
      <c r="UGN82" s="348"/>
      <c r="UGO82" s="348"/>
      <c r="UGP82" s="348"/>
      <c r="UGQ82" s="348"/>
      <c r="UGR82" s="348"/>
      <c r="UGS82" s="348"/>
      <c r="UGT82" s="348"/>
      <c r="UGU82" s="348"/>
      <c r="UGV82" s="348"/>
      <c r="UGW82" s="348"/>
      <c r="UGX82" s="348"/>
      <c r="UGY82" s="348"/>
      <c r="UGZ82" s="348"/>
      <c r="UHA82" s="348"/>
      <c r="UHB82" s="348"/>
      <c r="UHC82" s="348"/>
      <c r="UHD82" s="348"/>
      <c r="UHE82" s="348"/>
      <c r="UHF82" s="348"/>
      <c r="UHG82" s="348"/>
      <c r="UHH82" s="348"/>
      <c r="UHI82" s="348"/>
      <c r="UHJ82" s="348"/>
      <c r="UHK82" s="348"/>
      <c r="UHL82" s="348"/>
      <c r="UHM82" s="348"/>
      <c r="UHN82" s="348"/>
      <c r="UHO82" s="348"/>
      <c r="UHP82" s="348"/>
      <c r="UHQ82" s="348"/>
      <c r="UHR82" s="348"/>
      <c r="UHS82" s="348"/>
      <c r="UHT82" s="348"/>
      <c r="UHU82" s="348"/>
      <c r="UHV82" s="348"/>
      <c r="UHW82" s="348"/>
      <c r="UHX82" s="348"/>
      <c r="UHY82" s="348"/>
      <c r="UHZ82" s="348"/>
      <c r="UIA82" s="348"/>
      <c r="UIB82" s="348"/>
      <c r="UIC82" s="348"/>
      <c r="UID82" s="348"/>
      <c r="UIE82" s="348"/>
      <c r="UIF82" s="348"/>
      <c r="UIG82" s="348"/>
      <c r="UIH82" s="348"/>
      <c r="UII82" s="348"/>
      <c r="UIJ82" s="348"/>
      <c r="UIK82" s="348"/>
      <c r="UIL82" s="348"/>
      <c r="UIM82" s="348"/>
      <c r="UIN82" s="348"/>
      <c r="UIO82" s="348"/>
      <c r="UIP82" s="348"/>
      <c r="UIQ82" s="348"/>
      <c r="UIR82" s="348"/>
      <c r="UIS82" s="348"/>
      <c r="UIT82" s="348"/>
      <c r="UIU82" s="348"/>
      <c r="UIV82" s="348"/>
      <c r="UIW82" s="348"/>
      <c r="UIX82" s="348"/>
      <c r="UIY82" s="348"/>
      <c r="UIZ82" s="348"/>
      <c r="UJA82" s="348"/>
      <c r="UJB82" s="348"/>
      <c r="UJC82" s="348"/>
      <c r="UJD82" s="348"/>
      <c r="UJE82" s="348"/>
      <c r="UJF82" s="348"/>
      <c r="UJG82" s="348"/>
      <c r="UJH82" s="348"/>
      <c r="UJI82" s="348"/>
      <c r="UJJ82" s="348"/>
      <c r="UJK82" s="348"/>
      <c r="UJL82" s="348"/>
      <c r="UJM82" s="348"/>
      <c r="UJN82" s="348"/>
      <c r="UJO82" s="348"/>
      <c r="UJP82" s="348"/>
      <c r="UJQ82" s="348"/>
      <c r="UJR82" s="348"/>
      <c r="UJS82" s="348"/>
      <c r="UJT82" s="348"/>
      <c r="UJU82" s="348"/>
      <c r="UJV82" s="348"/>
      <c r="UJW82" s="348"/>
      <c r="UJX82" s="348"/>
      <c r="UJY82" s="348"/>
      <c r="UJZ82" s="348"/>
      <c r="UKA82" s="348"/>
      <c r="UKB82" s="348"/>
      <c r="UKC82" s="348"/>
      <c r="UKD82" s="348"/>
      <c r="UKE82" s="348"/>
      <c r="UKF82" s="348"/>
      <c r="UKG82" s="348"/>
      <c r="UKH82" s="348"/>
      <c r="UKI82" s="348"/>
      <c r="UKJ82" s="348"/>
      <c r="UKK82" s="348"/>
      <c r="UKL82" s="348"/>
      <c r="UKM82" s="348"/>
      <c r="UKN82" s="348"/>
      <c r="UKO82" s="348"/>
      <c r="UKP82" s="348"/>
      <c r="UKQ82" s="348"/>
      <c r="UKR82" s="348"/>
      <c r="UKS82" s="348"/>
      <c r="UKT82" s="348"/>
      <c r="UKU82" s="348"/>
      <c r="UKV82" s="348"/>
      <c r="UKW82" s="348"/>
      <c r="UKX82" s="348"/>
      <c r="UKY82" s="348"/>
      <c r="UKZ82" s="348"/>
      <c r="ULA82" s="348"/>
      <c r="ULB82" s="348"/>
      <c r="ULC82" s="348"/>
      <c r="ULD82" s="348"/>
      <c r="ULE82" s="348"/>
      <c r="ULF82" s="348"/>
      <c r="ULG82" s="348"/>
      <c r="ULH82" s="348"/>
      <c r="ULI82" s="348"/>
      <c r="ULJ82" s="348"/>
      <c r="ULK82" s="348"/>
      <c r="ULL82" s="348"/>
      <c r="ULM82" s="348"/>
      <c r="ULN82" s="348"/>
      <c r="ULO82" s="348"/>
      <c r="ULP82" s="348"/>
      <c r="ULQ82" s="348"/>
      <c r="ULR82" s="348"/>
      <c r="ULS82" s="348"/>
      <c r="ULT82" s="348"/>
      <c r="ULU82" s="348"/>
      <c r="ULV82" s="348"/>
      <c r="ULW82" s="348"/>
      <c r="ULX82" s="348"/>
      <c r="ULY82" s="348"/>
      <c r="ULZ82" s="348"/>
      <c r="UMA82" s="348"/>
      <c r="UMB82" s="348"/>
      <c r="UMC82" s="348"/>
      <c r="UMD82" s="348"/>
      <c r="UME82" s="348"/>
      <c r="UMF82" s="348"/>
      <c r="UMG82" s="348"/>
      <c r="UMH82" s="348"/>
      <c r="UMI82" s="348"/>
      <c r="UMJ82" s="348"/>
      <c r="UMK82" s="348"/>
      <c r="UML82" s="348"/>
      <c r="UMM82" s="348"/>
      <c r="UMN82" s="348"/>
      <c r="UMO82" s="348"/>
      <c r="UMP82" s="348"/>
      <c r="UMQ82" s="348"/>
      <c r="UMR82" s="348"/>
      <c r="UMS82" s="348"/>
      <c r="UMT82" s="348"/>
      <c r="UMU82" s="348"/>
      <c r="UMV82" s="348"/>
      <c r="UMW82" s="348"/>
      <c r="UMX82" s="348"/>
      <c r="UMY82" s="348"/>
      <c r="UMZ82" s="348"/>
      <c r="UNA82" s="348"/>
      <c r="UNB82" s="348"/>
      <c r="UNC82" s="348"/>
      <c r="UND82" s="348"/>
      <c r="UNE82" s="348"/>
      <c r="UNF82" s="348"/>
      <c r="UNG82" s="348"/>
      <c r="UNH82" s="348"/>
      <c r="UNI82" s="348"/>
      <c r="UNJ82" s="348"/>
      <c r="UNK82" s="348"/>
      <c r="UNL82" s="348"/>
      <c r="UNM82" s="348"/>
      <c r="UNN82" s="348"/>
      <c r="UNO82" s="348"/>
      <c r="UNP82" s="348"/>
      <c r="UNQ82" s="348"/>
      <c r="UNR82" s="348"/>
      <c r="UNS82" s="348"/>
      <c r="UNT82" s="348"/>
      <c r="UNU82" s="348"/>
      <c r="UNV82" s="348"/>
      <c r="UNW82" s="348"/>
      <c r="UNX82" s="348"/>
      <c r="UNY82" s="348"/>
      <c r="UNZ82" s="348"/>
      <c r="UOA82" s="348"/>
      <c r="UOB82" s="348"/>
      <c r="UOC82" s="348"/>
      <c r="UOD82" s="348"/>
      <c r="UOE82" s="348"/>
      <c r="UOF82" s="348"/>
      <c r="UOG82" s="348"/>
      <c r="UOH82" s="348"/>
      <c r="UOI82" s="348"/>
      <c r="UOJ82" s="348"/>
      <c r="UOK82" s="348"/>
      <c r="UOL82" s="348"/>
      <c r="UOM82" s="348"/>
      <c r="UON82" s="348"/>
      <c r="UOO82" s="348"/>
      <c r="UOP82" s="348"/>
      <c r="UOQ82" s="348"/>
      <c r="UOR82" s="348"/>
      <c r="UOS82" s="348"/>
      <c r="UOT82" s="348"/>
      <c r="UOU82" s="348"/>
      <c r="UOV82" s="348"/>
      <c r="UOW82" s="348"/>
      <c r="UOX82" s="348"/>
      <c r="UOY82" s="348"/>
      <c r="UOZ82" s="348"/>
      <c r="UPA82" s="348"/>
      <c r="UPB82" s="348"/>
      <c r="UPC82" s="348"/>
      <c r="UPD82" s="348"/>
      <c r="UPE82" s="348"/>
      <c r="UPF82" s="348"/>
      <c r="UPG82" s="348"/>
      <c r="UPH82" s="348"/>
      <c r="UPI82" s="348"/>
      <c r="UPJ82" s="348"/>
      <c r="UPK82" s="348"/>
      <c r="UPL82" s="348"/>
      <c r="UPM82" s="348"/>
      <c r="UPN82" s="348"/>
      <c r="UPO82" s="348"/>
      <c r="UPP82" s="348"/>
      <c r="UPQ82" s="348"/>
      <c r="UPR82" s="348"/>
      <c r="UPS82" s="348"/>
      <c r="UPT82" s="348"/>
      <c r="UPU82" s="348"/>
      <c r="UPV82" s="348"/>
      <c r="UPW82" s="348"/>
      <c r="UPX82" s="348"/>
      <c r="UPY82" s="348"/>
      <c r="UPZ82" s="348"/>
      <c r="UQA82" s="348"/>
      <c r="UQB82" s="348"/>
      <c r="UQC82" s="348"/>
      <c r="UQD82" s="348"/>
      <c r="UQE82" s="348"/>
      <c r="UQF82" s="348"/>
      <c r="UQG82" s="348"/>
      <c r="UQH82" s="348"/>
      <c r="UQI82" s="348"/>
      <c r="UQJ82" s="348"/>
      <c r="UQK82" s="348"/>
      <c r="UQL82" s="348"/>
      <c r="UQM82" s="348"/>
      <c r="UQN82" s="348"/>
      <c r="UQO82" s="348"/>
      <c r="UQP82" s="348"/>
      <c r="UQQ82" s="348"/>
      <c r="UQR82" s="348"/>
      <c r="UQS82" s="348"/>
      <c r="UQT82" s="348"/>
      <c r="UQU82" s="348"/>
      <c r="UQV82" s="348"/>
      <c r="UQW82" s="348"/>
      <c r="UQX82" s="348"/>
      <c r="UQY82" s="348"/>
      <c r="UQZ82" s="348"/>
      <c r="URA82" s="348"/>
      <c r="URB82" s="348"/>
      <c r="URC82" s="348"/>
      <c r="URD82" s="348"/>
      <c r="URE82" s="348"/>
      <c r="URF82" s="348"/>
      <c r="URG82" s="348"/>
      <c r="URH82" s="348"/>
      <c r="URI82" s="348"/>
      <c r="URJ82" s="348"/>
      <c r="URK82" s="348"/>
      <c r="URL82" s="348"/>
      <c r="URM82" s="348"/>
      <c r="URN82" s="348"/>
      <c r="URO82" s="348"/>
      <c r="URP82" s="348"/>
      <c r="URQ82" s="348"/>
      <c r="URR82" s="348"/>
      <c r="URS82" s="348"/>
      <c r="URT82" s="348"/>
      <c r="URU82" s="348"/>
      <c r="URV82" s="348"/>
      <c r="URW82" s="348"/>
      <c r="URX82" s="348"/>
      <c r="URY82" s="348"/>
      <c r="URZ82" s="348"/>
      <c r="USA82" s="348"/>
      <c r="USB82" s="348"/>
      <c r="USC82" s="348"/>
      <c r="USD82" s="348"/>
      <c r="USE82" s="348"/>
      <c r="USF82" s="348"/>
      <c r="USG82" s="348"/>
      <c r="USH82" s="348"/>
      <c r="USI82" s="348"/>
      <c r="USJ82" s="348"/>
      <c r="USK82" s="348"/>
      <c r="USL82" s="348"/>
      <c r="USM82" s="348"/>
      <c r="USN82" s="348"/>
      <c r="USO82" s="348"/>
      <c r="USP82" s="348"/>
      <c r="USQ82" s="348"/>
      <c r="USR82" s="348"/>
      <c r="USS82" s="348"/>
      <c r="UST82" s="348"/>
      <c r="USU82" s="348"/>
      <c r="USV82" s="348"/>
      <c r="USW82" s="348"/>
      <c r="USX82" s="348"/>
      <c r="USY82" s="348"/>
      <c r="USZ82" s="348"/>
      <c r="UTA82" s="348"/>
      <c r="UTB82" s="348"/>
      <c r="UTC82" s="348"/>
      <c r="UTD82" s="348"/>
      <c r="UTE82" s="348"/>
      <c r="UTF82" s="348"/>
      <c r="UTG82" s="348"/>
      <c r="UTH82" s="348"/>
      <c r="UTI82" s="348"/>
      <c r="UTJ82" s="348"/>
      <c r="UTK82" s="348"/>
      <c r="UTL82" s="348"/>
      <c r="UTM82" s="348"/>
      <c r="UTN82" s="348"/>
      <c r="UTO82" s="348"/>
      <c r="UTP82" s="348"/>
      <c r="UTQ82" s="348"/>
      <c r="UTR82" s="348"/>
      <c r="UTS82" s="348"/>
      <c r="UTT82" s="348"/>
      <c r="UTU82" s="348"/>
      <c r="UTV82" s="348"/>
      <c r="UTW82" s="348"/>
      <c r="UTX82" s="348"/>
      <c r="UTY82" s="348"/>
      <c r="UTZ82" s="348"/>
      <c r="UUA82" s="348"/>
      <c r="UUB82" s="348"/>
      <c r="UUC82" s="348"/>
      <c r="UUD82" s="348"/>
      <c r="UUE82" s="348"/>
      <c r="UUF82" s="348"/>
      <c r="UUG82" s="348"/>
      <c r="UUH82" s="348"/>
      <c r="UUI82" s="348"/>
      <c r="UUJ82" s="348"/>
      <c r="UUK82" s="348"/>
      <c r="UUL82" s="348"/>
      <c r="UUM82" s="348"/>
      <c r="UUN82" s="348"/>
      <c r="UUO82" s="348"/>
      <c r="UUP82" s="348"/>
      <c r="UUQ82" s="348"/>
      <c r="UUR82" s="348"/>
      <c r="UUS82" s="348"/>
      <c r="UUT82" s="348"/>
      <c r="UUU82" s="348"/>
      <c r="UUV82" s="348"/>
      <c r="UUW82" s="348"/>
      <c r="UUX82" s="348"/>
      <c r="UUY82" s="348"/>
      <c r="UUZ82" s="348"/>
      <c r="UVA82" s="348"/>
      <c r="UVB82" s="348"/>
      <c r="UVC82" s="348"/>
      <c r="UVD82" s="348"/>
      <c r="UVE82" s="348"/>
      <c r="UVF82" s="348"/>
      <c r="UVG82" s="348"/>
      <c r="UVH82" s="348"/>
      <c r="UVI82" s="348"/>
      <c r="UVJ82" s="348"/>
      <c r="UVK82" s="348"/>
      <c r="UVL82" s="348"/>
      <c r="UVM82" s="348"/>
      <c r="UVN82" s="348"/>
      <c r="UVO82" s="348"/>
      <c r="UVP82" s="348"/>
      <c r="UVQ82" s="348"/>
      <c r="UVR82" s="348"/>
      <c r="UVS82" s="348"/>
      <c r="UVT82" s="348"/>
      <c r="UVU82" s="348"/>
      <c r="UVV82" s="348"/>
      <c r="UVW82" s="348"/>
      <c r="UVX82" s="348"/>
      <c r="UVY82" s="348"/>
      <c r="UVZ82" s="348"/>
      <c r="UWA82" s="348"/>
      <c r="UWB82" s="348"/>
      <c r="UWC82" s="348"/>
      <c r="UWD82" s="348"/>
      <c r="UWE82" s="348"/>
      <c r="UWF82" s="348"/>
      <c r="UWG82" s="348"/>
      <c r="UWH82" s="348"/>
      <c r="UWI82" s="348"/>
      <c r="UWJ82" s="348"/>
      <c r="UWK82" s="348"/>
      <c r="UWL82" s="348"/>
      <c r="UWM82" s="348"/>
      <c r="UWN82" s="348"/>
      <c r="UWO82" s="348"/>
      <c r="UWP82" s="348"/>
      <c r="UWQ82" s="348"/>
      <c r="UWR82" s="348"/>
      <c r="UWS82" s="348"/>
      <c r="UWT82" s="348"/>
      <c r="UWU82" s="348"/>
      <c r="UWV82" s="348"/>
      <c r="UWW82" s="348"/>
      <c r="UWX82" s="348"/>
      <c r="UWY82" s="348"/>
      <c r="UWZ82" s="348"/>
      <c r="UXA82" s="348"/>
      <c r="UXB82" s="348"/>
      <c r="UXC82" s="348"/>
      <c r="UXD82" s="348"/>
      <c r="UXE82" s="348"/>
      <c r="UXF82" s="348"/>
      <c r="UXG82" s="348"/>
      <c r="UXH82" s="348"/>
      <c r="UXI82" s="348"/>
      <c r="UXJ82" s="348"/>
      <c r="UXK82" s="348"/>
      <c r="UXL82" s="348"/>
      <c r="UXM82" s="348"/>
      <c r="UXN82" s="348"/>
      <c r="UXO82" s="348"/>
      <c r="UXP82" s="348"/>
      <c r="UXQ82" s="348"/>
      <c r="UXR82" s="348"/>
      <c r="UXS82" s="348"/>
      <c r="UXT82" s="348"/>
      <c r="UXU82" s="348"/>
      <c r="UXV82" s="348"/>
      <c r="UXW82" s="348"/>
      <c r="UXX82" s="348"/>
      <c r="UXY82" s="348"/>
      <c r="UXZ82" s="348"/>
      <c r="UYA82" s="348"/>
      <c r="UYB82" s="348"/>
      <c r="UYC82" s="348"/>
      <c r="UYD82" s="348"/>
      <c r="UYE82" s="348"/>
      <c r="UYF82" s="348"/>
      <c r="UYG82" s="348"/>
      <c r="UYH82" s="348"/>
      <c r="UYI82" s="348"/>
      <c r="UYJ82" s="348"/>
      <c r="UYK82" s="348"/>
      <c r="UYL82" s="348"/>
      <c r="UYM82" s="348"/>
      <c r="UYN82" s="348"/>
      <c r="UYO82" s="348"/>
      <c r="UYP82" s="348"/>
      <c r="UYQ82" s="348"/>
      <c r="UYR82" s="348"/>
      <c r="UYS82" s="348"/>
      <c r="UYT82" s="348"/>
      <c r="UYU82" s="348"/>
      <c r="UYV82" s="348"/>
      <c r="UYW82" s="348"/>
      <c r="UYX82" s="348"/>
      <c r="UYY82" s="348"/>
      <c r="UYZ82" s="348"/>
      <c r="UZA82" s="348"/>
      <c r="UZB82" s="348"/>
      <c r="UZC82" s="348"/>
      <c r="UZD82" s="348"/>
      <c r="UZE82" s="348"/>
      <c r="UZF82" s="348"/>
      <c r="UZG82" s="348"/>
      <c r="UZH82" s="348"/>
      <c r="UZI82" s="348"/>
      <c r="UZJ82" s="348"/>
      <c r="UZK82" s="348"/>
      <c r="UZL82" s="348"/>
      <c r="UZM82" s="348"/>
      <c r="UZN82" s="348"/>
      <c r="UZO82" s="348"/>
      <c r="UZP82" s="348"/>
      <c r="UZQ82" s="348"/>
      <c r="UZR82" s="348"/>
      <c r="UZS82" s="348"/>
      <c r="UZT82" s="348"/>
      <c r="UZU82" s="348"/>
      <c r="UZV82" s="348"/>
      <c r="UZW82" s="348"/>
      <c r="UZX82" s="348"/>
      <c r="UZY82" s="348"/>
      <c r="UZZ82" s="348"/>
      <c r="VAA82" s="348"/>
      <c r="VAB82" s="348"/>
      <c r="VAC82" s="348"/>
      <c r="VAD82" s="348"/>
      <c r="VAE82" s="348"/>
      <c r="VAF82" s="348"/>
      <c r="VAG82" s="348"/>
      <c r="VAH82" s="348"/>
      <c r="VAI82" s="348"/>
      <c r="VAJ82" s="348"/>
      <c r="VAK82" s="348"/>
      <c r="VAL82" s="348"/>
      <c r="VAM82" s="348"/>
      <c r="VAN82" s="348"/>
      <c r="VAO82" s="348"/>
      <c r="VAP82" s="348"/>
      <c r="VAQ82" s="348"/>
      <c r="VAR82" s="348"/>
      <c r="VAS82" s="348"/>
      <c r="VAT82" s="348"/>
      <c r="VAU82" s="348"/>
      <c r="VAV82" s="348"/>
      <c r="VAW82" s="348"/>
      <c r="VAX82" s="348"/>
      <c r="VAY82" s="348"/>
      <c r="VAZ82" s="348"/>
      <c r="VBA82" s="348"/>
      <c r="VBB82" s="348"/>
      <c r="VBC82" s="348"/>
      <c r="VBD82" s="348"/>
      <c r="VBE82" s="348"/>
      <c r="VBF82" s="348"/>
      <c r="VBG82" s="348"/>
      <c r="VBH82" s="348"/>
      <c r="VBI82" s="348"/>
      <c r="VBJ82" s="348"/>
      <c r="VBK82" s="348"/>
      <c r="VBL82" s="348"/>
      <c r="VBM82" s="348"/>
      <c r="VBN82" s="348"/>
      <c r="VBO82" s="348"/>
      <c r="VBP82" s="348"/>
      <c r="VBQ82" s="348"/>
      <c r="VBR82" s="348"/>
      <c r="VBS82" s="348"/>
      <c r="VBT82" s="348"/>
      <c r="VBU82" s="348"/>
      <c r="VBV82" s="348"/>
      <c r="VBW82" s="348"/>
      <c r="VBX82" s="348"/>
      <c r="VBY82" s="348"/>
      <c r="VBZ82" s="348"/>
      <c r="VCA82" s="348"/>
      <c r="VCB82" s="348"/>
      <c r="VCC82" s="348"/>
      <c r="VCD82" s="348"/>
      <c r="VCE82" s="348"/>
      <c r="VCF82" s="348"/>
      <c r="VCG82" s="348"/>
      <c r="VCH82" s="348"/>
      <c r="VCI82" s="348"/>
      <c r="VCJ82" s="348"/>
      <c r="VCK82" s="348"/>
      <c r="VCL82" s="348"/>
      <c r="VCM82" s="348"/>
      <c r="VCN82" s="348"/>
      <c r="VCO82" s="348"/>
      <c r="VCP82" s="348"/>
      <c r="VCQ82" s="348"/>
      <c r="VCR82" s="348"/>
      <c r="VCS82" s="348"/>
      <c r="VCT82" s="348"/>
      <c r="VCU82" s="348"/>
      <c r="VCV82" s="348"/>
      <c r="VCW82" s="348"/>
      <c r="VCX82" s="348"/>
      <c r="VCY82" s="348"/>
      <c r="VCZ82" s="348"/>
      <c r="VDA82" s="348"/>
      <c r="VDB82" s="348"/>
      <c r="VDC82" s="348"/>
      <c r="VDD82" s="348"/>
      <c r="VDE82" s="348"/>
      <c r="VDF82" s="348"/>
      <c r="VDG82" s="348"/>
      <c r="VDH82" s="348"/>
      <c r="VDI82" s="348"/>
      <c r="VDJ82" s="348"/>
      <c r="VDK82" s="348"/>
      <c r="VDL82" s="348"/>
      <c r="VDM82" s="348"/>
      <c r="VDN82" s="348"/>
      <c r="VDO82" s="348"/>
      <c r="VDP82" s="348"/>
      <c r="VDQ82" s="348"/>
      <c r="VDR82" s="348"/>
      <c r="VDS82" s="348"/>
      <c r="VDT82" s="348"/>
      <c r="VDU82" s="348"/>
      <c r="VDV82" s="348"/>
      <c r="VDW82" s="348"/>
      <c r="VDX82" s="348"/>
      <c r="VDY82" s="348"/>
      <c r="VDZ82" s="348"/>
      <c r="VEA82" s="348"/>
      <c r="VEB82" s="348"/>
      <c r="VEC82" s="348"/>
      <c r="VED82" s="348"/>
      <c r="VEE82" s="348"/>
      <c r="VEF82" s="348"/>
      <c r="VEG82" s="348"/>
      <c r="VEH82" s="348"/>
      <c r="VEI82" s="348"/>
      <c r="VEJ82" s="348"/>
      <c r="VEK82" s="348"/>
      <c r="VEL82" s="348"/>
      <c r="VEM82" s="348"/>
      <c r="VEN82" s="348"/>
      <c r="VEO82" s="348"/>
      <c r="VEP82" s="348"/>
      <c r="VEQ82" s="348"/>
      <c r="VER82" s="348"/>
      <c r="VES82" s="348"/>
      <c r="VET82" s="348"/>
      <c r="VEU82" s="348"/>
      <c r="VEV82" s="348"/>
      <c r="VEW82" s="348"/>
      <c r="VEX82" s="348"/>
      <c r="VEY82" s="348"/>
      <c r="VEZ82" s="348"/>
      <c r="VFA82" s="348"/>
      <c r="VFB82" s="348"/>
      <c r="VFC82" s="348"/>
      <c r="VFD82" s="348"/>
      <c r="VFE82" s="348"/>
      <c r="VFF82" s="348"/>
      <c r="VFG82" s="348"/>
      <c r="VFH82" s="348"/>
      <c r="VFI82" s="348"/>
      <c r="VFJ82" s="348"/>
      <c r="VFK82" s="348"/>
      <c r="VFL82" s="348"/>
      <c r="VFM82" s="348"/>
      <c r="VFN82" s="348"/>
      <c r="VFO82" s="348"/>
      <c r="VFP82" s="348"/>
      <c r="VFQ82" s="348"/>
      <c r="VFR82" s="348"/>
      <c r="VFS82" s="348"/>
      <c r="VFT82" s="348"/>
      <c r="VFU82" s="348"/>
      <c r="VFV82" s="348"/>
      <c r="VFW82" s="348"/>
      <c r="VFX82" s="348"/>
      <c r="VFY82" s="348"/>
      <c r="VFZ82" s="348"/>
      <c r="VGA82" s="348"/>
      <c r="VGB82" s="348"/>
      <c r="VGC82" s="348"/>
      <c r="VGD82" s="348"/>
      <c r="VGE82" s="348"/>
      <c r="VGF82" s="348"/>
      <c r="VGG82" s="348"/>
      <c r="VGH82" s="348"/>
      <c r="VGI82" s="348"/>
      <c r="VGJ82" s="348"/>
      <c r="VGK82" s="348"/>
      <c r="VGL82" s="348"/>
      <c r="VGM82" s="348"/>
      <c r="VGN82" s="348"/>
      <c r="VGO82" s="348"/>
      <c r="VGP82" s="348"/>
      <c r="VGQ82" s="348"/>
      <c r="VGR82" s="348"/>
      <c r="VGS82" s="348"/>
      <c r="VGT82" s="348"/>
      <c r="VGU82" s="348"/>
      <c r="VGV82" s="348"/>
      <c r="VGW82" s="348"/>
      <c r="VGX82" s="348"/>
      <c r="VGY82" s="348"/>
      <c r="VGZ82" s="348"/>
      <c r="VHA82" s="348"/>
      <c r="VHB82" s="348"/>
      <c r="VHC82" s="348"/>
      <c r="VHD82" s="348"/>
      <c r="VHE82" s="348"/>
      <c r="VHF82" s="348"/>
      <c r="VHG82" s="348"/>
      <c r="VHH82" s="348"/>
      <c r="VHI82" s="348"/>
      <c r="VHJ82" s="348"/>
      <c r="VHK82" s="348"/>
      <c r="VHL82" s="348"/>
      <c r="VHM82" s="348"/>
      <c r="VHN82" s="348"/>
      <c r="VHO82" s="348"/>
      <c r="VHP82" s="348"/>
      <c r="VHQ82" s="348"/>
      <c r="VHR82" s="348"/>
      <c r="VHS82" s="348"/>
      <c r="VHT82" s="348"/>
      <c r="VHU82" s="348"/>
      <c r="VHV82" s="348"/>
      <c r="VHW82" s="348"/>
      <c r="VHX82" s="348"/>
      <c r="VHY82" s="348"/>
      <c r="VHZ82" s="348"/>
      <c r="VIA82" s="348"/>
      <c r="VIB82" s="348"/>
      <c r="VIC82" s="348"/>
      <c r="VID82" s="348"/>
      <c r="VIE82" s="348"/>
      <c r="VIF82" s="348"/>
      <c r="VIG82" s="348"/>
      <c r="VIH82" s="348"/>
      <c r="VII82" s="348"/>
      <c r="VIJ82" s="348"/>
      <c r="VIK82" s="348"/>
      <c r="VIL82" s="348"/>
      <c r="VIM82" s="348"/>
      <c r="VIN82" s="348"/>
      <c r="VIO82" s="348"/>
      <c r="VIP82" s="348"/>
      <c r="VIQ82" s="348"/>
      <c r="VIR82" s="348"/>
      <c r="VIS82" s="348"/>
      <c r="VIT82" s="348"/>
      <c r="VIU82" s="348"/>
      <c r="VIV82" s="348"/>
      <c r="VIW82" s="348"/>
      <c r="VIX82" s="348"/>
      <c r="VIY82" s="348"/>
      <c r="VIZ82" s="348"/>
      <c r="VJA82" s="348"/>
      <c r="VJB82" s="348"/>
      <c r="VJC82" s="348"/>
      <c r="VJD82" s="348"/>
      <c r="VJE82" s="348"/>
      <c r="VJF82" s="348"/>
      <c r="VJG82" s="348"/>
      <c r="VJH82" s="348"/>
      <c r="VJI82" s="348"/>
      <c r="VJJ82" s="348"/>
      <c r="VJK82" s="348"/>
      <c r="VJL82" s="348"/>
      <c r="VJM82" s="348"/>
      <c r="VJN82" s="348"/>
      <c r="VJO82" s="348"/>
      <c r="VJP82" s="348"/>
      <c r="VJQ82" s="348"/>
      <c r="VJR82" s="348"/>
      <c r="VJS82" s="348"/>
      <c r="VJT82" s="348"/>
      <c r="VJU82" s="348"/>
      <c r="VJV82" s="348"/>
      <c r="VJW82" s="348"/>
      <c r="VJX82" s="348"/>
      <c r="VJY82" s="348"/>
      <c r="VJZ82" s="348"/>
      <c r="VKA82" s="348"/>
      <c r="VKB82" s="348"/>
      <c r="VKC82" s="348"/>
      <c r="VKD82" s="348"/>
      <c r="VKE82" s="348"/>
      <c r="VKF82" s="348"/>
      <c r="VKG82" s="348"/>
      <c r="VKH82" s="348"/>
      <c r="VKI82" s="348"/>
      <c r="VKJ82" s="348"/>
      <c r="VKK82" s="348"/>
      <c r="VKL82" s="348"/>
      <c r="VKM82" s="348"/>
      <c r="VKN82" s="348"/>
      <c r="VKO82" s="348"/>
      <c r="VKP82" s="348"/>
      <c r="VKQ82" s="348"/>
      <c r="VKR82" s="348"/>
      <c r="VKS82" s="348"/>
      <c r="VKT82" s="348"/>
      <c r="VKU82" s="348"/>
      <c r="VKV82" s="348"/>
      <c r="VKW82" s="348"/>
      <c r="VKX82" s="348"/>
      <c r="VKY82" s="348"/>
      <c r="VKZ82" s="348"/>
      <c r="VLA82" s="348"/>
      <c r="VLB82" s="348"/>
      <c r="VLC82" s="348"/>
      <c r="VLD82" s="348"/>
      <c r="VLE82" s="348"/>
      <c r="VLF82" s="348"/>
      <c r="VLG82" s="348"/>
      <c r="VLH82" s="348"/>
      <c r="VLI82" s="348"/>
      <c r="VLJ82" s="348"/>
      <c r="VLK82" s="348"/>
      <c r="VLL82" s="348"/>
      <c r="VLM82" s="348"/>
      <c r="VLN82" s="348"/>
      <c r="VLO82" s="348"/>
      <c r="VLP82" s="348"/>
      <c r="VLQ82" s="348"/>
      <c r="VLR82" s="348"/>
      <c r="VLS82" s="348"/>
      <c r="VLT82" s="348"/>
      <c r="VLU82" s="348"/>
      <c r="VLV82" s="348"/>
      <c r="VLW82" s="348"/>
      <c r="VLX82" s="348"/>
      <c r="VLY82" s="348"/>
      <c r="VLZ82" s="348"/>
      <c r="VMA82" s="348"/>
      <c r="VMB82" s="348"/>
      <c r="VMC82" s="348"/>
      <c r="VMD82" s="348"/>
      <c r="VME82" s="348"/>
      <c r="VMF82" s="348"/>
      <c r="VMG82" s="348"/>
      <c r="VMH82" s="348"/>
      <c r="VMI82" s="348"/>
      <c r="VMJ82" s="348"/>
      <c r="VMK82" s="348"/>
      <c r="VML82" s="348"/>
      <c r="VMM82" s="348"/>
      <c r="VMN82" s="348"/>
      <c r="VMO82" s="348"/>
      <c r="VMP82" s="348"/>
      <c r="VMQ82" s="348"/>
      <c r="VMR82" s="348"/>
      <c r="VMS82" s="348"/>
      <c r="VMT82" s="348"/>
      <c r="VMU82" s="348"/>
      <c r="VMV82" s="348"/>
      <c r="VMW82" s="348"/>
      <c r="VMX82" s="348"/>
      <c r="VMY82" s="348"/>
      <c r="VMZ82" s="348"/>
      <c r="VNA82" s="348"/>
      <c r="VNB82" s="348"/>
      <c r="VNC82" s="348"/>
      <c r="VND82" s="348"/>
      <c r="VNE82" s="348"/>
      <c r="VNF82" s="348"/>
      <c r="VNG82" s="348"/>
      <c r="VNH82" s="348"/>
      <c r="VNI82" s="348"/>
      <c r="VNJ82" s="348"/>
      <c r="VNK82" s="348"/>
      <c r="VNL82" s="348"/>
      <c r="VNM82" s="348"/>
      <c r="VNN82" s="348"/>
      <c r="VNO82" s="348"/>
      <c r="VNP82" s="348"/>
      <c r="VNQ82" s="348"/>
      <c r="VNR82" s="348"/>
      <c r="VNS82" s="348"/>
      <c r="VNT82" s="348"/>
      <c r="VNU82" s="348"/>
      <c r="VNV82" s="348"/>
      <c r="VNW82" s="348"/>
      <c r="VNX82" s="348"/>
      <c r="VNY82" s="348"/>
      <c r="VNZ82" s="348"/>
      <c r="VOA82" s="348"/>
      <c r="VOB82" s="348"/>
      <c r="VOC82" s="348"/>
      <c r="VOD82" s="348"/>
      <c r="VOE82" s="348"/>
      <c r="VOF82" s="348"/>
      <c r="VOG82" s="348"/>
      <c r="VOH82" s="348"/>
      <c r="VOI82" s="348"/>
      <c r="VOJ82" s="348"/>
      <c r="VOK82" s="348"/>
      <c r="VOL82" s="348"/>
      <c r="VOM82" s="348"/>
      <c r="VON82" s="348"/>
      <c r="VOO82" s="348"/>
      <c r="VOP82" s="348"/>
      <c r="VOQ82" s="348"/>
      <c r="VOR82" s="348"/>
      <c r="VOS82" s="348"/>
      <c r="VOT82" s="348"/>
      <c r="VOU82" s="348"/>
      <c r="VOV82" s="348"/>
      <c r="VOW82" s="348"/>
      <c r="VOX82" s="348"/>
      <c r="VOY82" s="348"/>
      <c r="VOZ82" s="348"/>
      <c r="VPA82" s="348"/>
      <c r="VPB82" s="348"/>
      <c r="VPC82" s="348"/>
      <c r="VPD82" s="348"/>
      <c r="VPE82" s="348"/>
      <c r="VPF82" s="348"/>
      <c r="VPG82" s="348"/>
      <c r="VPH82" s="348"/>
      <c r="VPI82" s="348"/>
      <c r="VPJ82" s="348"/>
      <c r="VPK82" s="348"/>
      <c r="VPL82" s="348"/>
      <c r="VPM82" s="348"/>
      <c r="VPN82" s="348"/>
      <c r="VPO82" s="348"/>
      <c r="VPP82" s="348"/>
      <c r="VPQ82" s="348"/>
      <c r="VPR82" s="348"/>
      <c r="VPS82" s="348"/>
      <c r="VPT82" s="348"/>
      <c r="VPU82" s="348"/>
      <c r="VPV82" s="348"/>
      <c r="VPW82" s="348"/>
      <c r="VPX82" s="348"/>
      <c r="VPY82" s="348"/>
      <c r="VPZ82" s="348"/>
      <c r="VQA82" s="348"/>
      <c r="VQB82" s="348"/>
      <c r="VQC82" s="348"/>
      <c r="VQD82" s="348"/>
      <c r="VQE82" s="348"/>
      <c r="VQF82" s="348"/>
      <c r="VQG82" s="348"/>
      <c r="VQH82" s="348"/>
      <c r="VQI82" s="348"/>
      <c r="VQJ82" s="348"/>
      <c r="VQK82" s="348"/>
      <c r="VQL82" s="348"/>
      <c r="VQM82" s="348"/>
      <c r="VQN82" s="348"/>
      <c r="VQO82" s="348"/>
      <c r="VQP82" s="348"/>
      <c r="VQQ82" s="348"/>
      <c r="VQR82" s="348"/>
      <c r="VQS82" s="348"/>
      <c r="VQT82" s="348"/>
      <c r="VQU82" s="348"/>
      <c r="VQV82" s="348"/>
      <c r="VQW82" s="348"/>
      <c r="VQX82" s="348"/>
      <c r="VQY82" s="348"/>
      <c r="VQZ82" s="348"/>
      <c r="VRA82" s="348"/>
      <c r="VRB82" s="348"/>
      <c r="VRC82" s="348"/>
      <c r="VRD82" s="348"/>
      <c r="VRE82" s="348"/>
      <c r="VRF82" s="348"/>
      <c r="VRG82" s="348"/>
      <c r="VRH82" s="348"/>
      <c r="VRI82" s="348"/>
      <c r="VRJ82" s="348"/>
      <c r="VRK82" s="348"/>
      <c r="VRL82" s="348"/>
      <c r="VRM82" s="348"/>
      <c r="VRN82" s="348"/>
      <c r="VRO82" s="348"/>
      <c r="VRP82" s="348"/>
      <c r="VRQ82" s="348"/>
      <c r="VRR82" s="348"/>
      <c r="VRS82" s="348"/>
      <c r="VRT82" s="348"/>
      <c r="VRU82" s="348"/>
      <c r="VRV82" s="348"/>
      <c r="VRW82" s="348"/>
      <c r="VRX82" s="348"/>
      <c r="VRY82" s="348"/>
      <c r="VRZ82" s="348"/>
      <c r="VSA82" s="348"/>
      <c r="VSB82" s="348"/>
      <c r="VSC82" s="348"/>
      <c r="VSD82" s="348"/>
      <c r="VSE82" s="348"/>
      <c r="VSF82" s="348"/>
      <c r="VSG82" s="348"/>
      <c r="VSH82" s="348"/>
      <c r="VSI82" s="348"/>
      <c r="VSJ82" s="348"/>
      <c r="VSK82" s="348"/>
      <c r="VSL82" s="348"/>
      <c r="VSM82" s="348"/>
      <c r="VSN82" s="348"/>
      <c r="VSO82" s="348"/>
      <c r="VSP82" s="348"/>
      <c r="VSQ82" s="348"/>
      <c r="VSR82" s="348"/>
      <c r="VSS82" s="348"/>
      <c r="VST82" s="348"/>
      <c r="VSU82" s="348"/>
      <c r="VSV82" s="348"/>
      <c r="VSW82" s="348"/>
      <c r="VSX82" s="348"/>
      <c r="VSY82" s="348"/>
      <c r="VSZ82" s="348"/>
      <c r="VTA82" s="348"/>
      <c r="VTB82" s="348"/>
      <c r="VTC82" s="348"/>
      <c r="VTD82" s="348"/>
      <c r="VTE82" s="348"/>
      <c r="VTF82" s="348"/>
      <c r="VTG82" s="348"/>
      <c r="VTH82" s="348"/>
      <c r="VTI82" s="348"/>
      <c r="VTJ82" s="348"/>
      <c r="VTK82" s="348"/>
      <c r="VTL82" s="348"/>
      <c r="VTM82" s="348"/>
      <c r="VTN82" s="348"/>
      <c r="VTO82" s="348"/>
      <c r="VTP82" s="348"/>
      <c r="VTQ82" s="348"/>
      <c r="VTR82" s="348"/>
      <c r="VTS82" s="348"/>
      <c r="VTT82" s="348"/>
      <c r="VTU82" s="348"/>
      <c r="VTV82" s="348"/>
      <c r="VTW82" s="348"/>
      <c r="VTX82" s="348"/>
      <c r="VTY82" s="348"/>
      <c r="VTZ82" s="348"/>
      <c r="VUA82" s="348"/>
      <c r="VUB82" s="348"/>
      <c r="VUC82" s="348"/>
      <c r="VUD82" s="348"/>
      <c r="VUE82" s="348"/>
      <c r="VUF82" s="348"/>
      <c r="VUG82" s="348"/>
      <c r="VUH82" s="348"/>
      <c r="VUI82" s="348"/>
      <c r="VUJ82" s="348"/>
      <c r="VUK82" s="348"/>
      <c r="VUL82" s="348"/>
      <c r="VUM82" s="348"/>
      <c r="VUN82" s="348"/>
      <c r="VUO82" s="348"/>
      <c r="VUP82" s="348"/>
      <c r="VUQ82" s="348"/>
      <c r="VUR82" s="348"/>
      <c r="VUS82" s="348"/>
      <c r="VUT82" s="348"/>
      <c r="VUU82" s="348"/>
      <c r="VUV82" s="348"/>
      <c r="VUW82" s="348"/>
      <c r="VUX82" s="348"/>
      <c r="VUY82" s="348"/>
      <c r="VUZ82" s="348"/>
      <c r="VVA82" s="348"/>
      <c r="VVB82" s="348"/>
      <c r="VVC82" s="348"/>
      <c r="VVD82" s="348"/>
      <c r="VVE82" s="348"/>
      <c r="VVF82" s="348"/>
      <c r="VVG82" s="348"/>
      <c r="VVH82" s="348"/>
      <c r="VVI82" s="348"/>
      <c r="VVJ82" s="348"/>
      <c r="VVK82" s="348"/>
      <c r="VVL82" s="348"/>
      <c r="VVM82" s="348"/>
      <c r="VVN82" s="348"/>
      <c r="VVO82" s="348"/>
      <c r="VVP82" s="348"/>
      <c r="VVQ82" s="348"/>
      <c r="VVR82" s="348"/>
      <c r="VVS82" s="348"/>
      <c r="VVT82" s="348"/>
      <c r="VVU82" s="348"/>
      <c r="VVV82" s="348"/>
      <c r="VVW82" s="348"/>
      <c r="VVX82" s="348"/>
      <c r="VVY82" s="348"/>
      <c r="VVZ82" s="348"/>
      <c r="VWA82" s="348"/>
      <c r="VWB82" s="348"/>
      <c r="VWC82" s="348"/>
      <c r="VWD82" s="348"/>
      <c r="VWE82" s="348"/>
      <c r="VWF82" s="348"/>
      <c r="VWG82" s="348"/>
      <c r="VWH82" s="348"/>
      <c r="VWI82" s="348"/>
      <c r="VWJ82" s="348"/>
      <c r="VWK82" s="348"/>
      <c r="VWL82" s="348"/>
      <c r="VWM82" s="348"/>
      <c r="VWN82" s="348"/>
      <c r="VWO82" s="348"/>
      <c r="VWP82" s="348"/>
      <c r="VWQ82" s="348"/>
      <c r="VWR82" s="348"/>
      <c r="VWS82" s="348"/>
      <c r="VWT82" s="348"/>
      <c r="VWU82" s="348"/>
      <c r="VWV82" s="348"/>
      <c r="VWW82" s="348"/>
      <c r="VWX82" s="348"/>
      <c r="VWY82" s="348"/>
      <c r="VWZ82" s="348"/>
      <c r="VXA82" s="348"/>
      <c r="VXB82" s="348"/>
      <c r="VXC82" s="348"/>
      <c r="VXD82" s="348"/>
      <c r="VXE82" s="348"/>
      <c r="VXF82" s="348"/>
      <c r="VXG82" s="348"/>
      <c r="VXH82" s="348"/>
      <c r="VXI82" s="348"/>
      <c r="VXJ82" s="348"/>
      <c r="VXK82" s="348"/>
      <c r="VXL82" s="348"/>
      <c r="VXM82" s="348"/>
      <c r="VXN82" s="348"/>
      <c r="VXO82" s="348"/>
      <c r="VXP82" s="348"/>
      <c r="VXQ82" s="348"/>
      <c r="VXR82" s="348"/>
      <c r="VXS82" s="348"/>
      <c r="VXT82" s="348"/>
      <c r="VXU82" s="348"/>
      <c r="VXV82" s="348"/>
      <c r="VXW82" s="348"/>
      <c r="VXX82" s="348"/>
      <c r="VXY82" s="348"/>
      <c r="VXZ82" s="348"/>
      <c r="VYA82" s="348"/>
      <c r="VYB82" s="348"/>
      <c r="VYC82" s="348"/>
      <c r="VYD82" s="348"/>
      <c r="VYE82" s="348"/>
      <c r="VYF82" s="348"/>
      <c r="VYG82" s="348"/>
      <c r="VYH82" s="348"/>
      <c r="VYI82" s="348"/>
      <c r="VYJ82" s="348"/>
      <c r="VYK82" s="348"/>
      <c r="VYL82" s="348"/>
      <c r="VYM82" s="348"/>
      <c r="VYN82" s="348"/>
      <c r="VYO82" s="348"/>
      <c r="VYP82" s="348"/>
      <c r="VYQ82" s="348"/>
      <c r="VYR82" s="348"/>
      <c r="VYS82" s="348"/>
      <c r="VYT82" s="348"/>
      <c r="VYU82" s="348"/>
      <c r="VYV82" s="348"/>
      <c r="VYW82" s="348"/>
      <c r="VYX82" s="348"/>
      <c r="VYY82" s="348"/>
      <c r="VYZ82" s="348"/>
      <c r="VZA82" s="348"/>
      <c r="VZB82" s="348"/>
      <c r="VZC82" s="348"/>
      <c r="VZD82" s="348"/>
      <c r="VZE82" s="348"/>
      <c r="VZF82" s="348"/>
      <c r="VZG82" s="348"/>
      <c r="VZH82" s="348"/>
      <c r="VZI82" s="348"/>
      <c r="VZJ82" s="348"/>
      <c r="VZK82" s="348"/>
      <c r="VZL82" s="348"/>
      <c r="VZM82" s="348"/>
      <c r="VZN82" s="348"/>
      <c r="VZO82" s="348"/>
      <c r="VZP82" s="348"/>
      <c r="VZQ82" s="348"/>
      <c r="VZR82" s="348"/>
      <c r="VZS82" s="348"/>
      <c r="VZT82" s="348"/>
      <c r="VZU82" s="348"/>
      <c r="VZV82" s="348"/>
      <c r="VZW82" s="348"/>
      <c r="VZX82" s="348"/>
      <c r="VZY82" s="348"/>
      <c r="VZZ82" s="348"/>
      <c r="WAA82" s="348"/>
      <c r="WAB82" s="348"/>
      <c r="WAC82" s="348"/>
      <c r="WAD82" s="348"/>
      <c r="WAE82" s="348"/>
      <c r="WAF82" s="348"/>
      <c r="WAG82" s="348"/>
      <c r="WAH82" s="348"/>
      <c r="WAI82" s="348"/>
      <c r="WAJ82" s="348"/>
      <c r="WAK82" s="348"/>
      <c r="WAL82" s="348"/>
      <c r="WAM82" s="348"/>
      <c r="WAN82" s="348"/>
      <c r="WAO82" s="348"/>
      <c r="WAP82" s="348"/>
      <c r="WAQ82" s="348"/>
      <c r="WAR82" s="348"/>
      <c r="WAS82" s="348"/>
      <c r="WAT82" s="348"/>
      <c r="WAU82" s="348"/>
      <c r="WAV82" s="348"/>
      <c r="WAW82" s="348"/>
      <c r="WAX82" s="348"/>
      <c r="WAY82" s="348"/>
      <c r="WAZ82" s="348"/>
      <c r="WBA82" s="348"/>
      <c r="WBB82" s="348"/>
      <c r="WBC82" s="348"/>
      <c r="WBD82" s="348"/>
      <c r="WBE82" s="348"/>
      <c r="WBF82" s="348"/>
      <c r="WBG82" s="348"/>
      <c r="WBH82" s="348"/>
      <c r="WBI82" s="348"/>
      <c r="WBJ82" s="348"/>
      <c r="WBK82" s="348"/>
      <c r="WBL82" s="348"/>
      <c r="WBM82" s="348"/>
      <c r="WBN82" s="348"/>
      <c r="WBO82" s="348"/>
      <c r="WBP82" s="348"/>
      <c r="WBQ82" s="348"/>
      <c r="WBR82" s="348"/>
      <c r="WBS82" s="348"/>
      <c r="WBT82" s="348"/>
      <c r="WBU82" s="348"/>
      <c r="WBV82" s="348"/>
      <c r="WBW82" s="348"/>
      <c r="WBX82" s="348"/>
      <c r="WBY82" s="348"/>
      <c r="WBZ82" s="348"/>
      <c r="WCA82" s="348"/>
      <c r="WCB82" s="348"/>
      <c r="WCC82" s="348"/>
      <c r="WCD82" s="348"/>
      <c r="WCE82" s="348"/>
      <c r="WCF82" s="348"/>
      <c r="WCG82" s="348"/>
      <c r="WCH82" s="348"/>
      <c r="WCI82" s="348"/>
      <c r="WCJ82" s="348"/>
      <c r="WCK82" s="348"/>
      <c r="WCL82" s="348"/>
      <c r="WCM82" s="348"/>
      <c r="WCN82" s="348"/>
      <c r="WCO82" s="348"/>
      <c r="WCP82" s="348"/>
      <c r="WCQ82" s="348"/>
      <c r="WCR82" s="348"/>
      <c r="WCS82" s="348"/>
      <c r="WCT82" s="348"/>
      <c r="WCU82" s="348"/>
      <c r="WCV82" s="348"/>
      <c r="WCW82" s="348"/>
      <c r="WCX82" s="348"/>
      <c r="WCY82" s="348"/>
      <c r="WCZ82" s="348"/>
      <c r="WDA82" s="348"/>
      <c r="WDB82" s="348"/>
      <c r="WDC82" s="348"/>
      <c r="WDD82" s="348"/>
      <c r="WDE82" s="348"/>
      <c r="WDF82" s="348"/>
      <c r="WDG82" s="348"/>
      <c r="WDH82" s="348"/>
      <c r="WDI82" s="348"/>
      <c r="WDJ82" s="348"/>
      <c r="WDK82" s="348"/>
      <c r="WDL82" s="348"/>
      <c r="WDM82" s="348"/>
      <c r="WDN82" s="348"/>
      <c r="WDO82" s="348"/>
      <c r="WDP82" s="348"/>
      <c r="WDQ82" s="348"/>
      <c r="WDR82" s="348"/>
      <c r="WDS82" s="348"/>
      <c r="WDT82" s="348"/>
      <c r="WDU82" s="348"/>
      <c r="WDV82" s="348"/>
      <c r="WDW82" s="348"/>
      <c r="WDX82" s="348"/>
      <c r="WDY82" s="348"/>
      <c r="WDZ82" s="348"/>
      <c r="WEA82" s="348"/>
      <c r="WEB82" s="348"/>
      <c r="WEC82" s="348"/>
      <c r="WED82" s="348"/>
      <c r="WEE82" s="348"/>
      <c r="WEF82" s="348"/>
      <c r="WEG82" s="348"/>
      <c r="WEH82" s="348"/>
      <c r="WEI82" s="348"/>
      <c r="WEJ82" s="348"/>
      <c r="WEK82" s="348"/>
      <c r="WEL82" s="348"/>
      <c r="WEM82" s="348"/>
      <c r="WEN82" s="348"/>
      <c r="WEO82" s="348"/>
      <c r="WEP82" s="348"/>
      <c r="WEQ82" s="348"/>
      <c r="WER82" s="348"/>
      <c r="WES82" s="348"/>
      <c r="WET82" s="348"/>
      <c r="WEU82" s="348"/>
      <c r="WEV82" s="348"/>
      <c r="WEW82" s="348"/>
      <c r="WEX82" s="348"/>
      <c r="WEY82" s="348"/>
      <c r="WEZ82" s="348"/>
      <c r="WFA82" s="348"/>
      <c r="WFB82" s="348"/>
      <c r="WFC82" s="348"/>
      <c r="WFD82" s="348"/>
      <c r="WFE82" s="348"/>
      <c r="WFF82" s="348"/>
      <c r="WFG82" s="348"/>
      <c r="WFH82" s="348"/>
      <c r="WFI82" s="348"/>
      <c r="WFJ82" s="348"/>
      <c r="WFK82" s="348"/>
      <c r="WFL82" s="348"/>
      <c r="WFM82" s="348"/>
      <c r="WFN82" s="348"/>
      <c r="WFO82" s="348"/>
      <c r="WFP82" s="348"/>
      <c r="WFQ82" s="348"/>
      <c r="WFR82" s="348"/>
      <c r="WFS82" s="348"/>
      <c r="WFT82" s="348"/>
      <c r="WFU82" s="348"/>
      <c r="WFV82" s="348"/>
      <c r="WFW82" s="348"/>
      <c r="WFX82" s="348"/>
      <c r="WFY82" s="348"/>
      <c r="WFZ82" s="348"/>
      <c r="WGA82" s="348"/>
      <c r="WGB82" s="348"/>
      <c r="WGC82" s="348"/>
      <c r="WGD82" s="348"/>
      <c r="WGE82" s="348"/>
      <c r="WGF82" s="348"/>
      <c r="WGG82" s="348"/>
      <c r="WGH82" s="348"/>
      <c r="WGI82" s="348"/>
      <c r="WGJ82" s="348"/>
      <c r="WGK82" s="348"/>
      <c r="WGL82" s="348"/>
      <c r="WGM82" s="348"/>
      <c r="WGN82" s="348"/>
      <c r="WGO82" s="348"/>
      <c r="WGP82" s="348"/>
      <c r="WGQ82" s="348"/>
      <c r="WGR82" s="348"/>
      <c r="WGS82" s="348"/>
      <c r="WGT82" s="348"/>
      <c r="WGU82" s="348"/>
      <c r="WGV82" s="348"/>
      <c r="WGW82" s="348"/>
      <c r="WGX82" s="348"/>
      <c r="WGY82" s="348"/>
      <c r="WGZ82" s="348"/>
      <c r="WHA82" s="348"/>
      <c r="WHB82" s="348"/>
      <c r="WHC82" s="348"/>
      <c r="WHD82" s="348"/>
      <c r="WHE82" s="348"/>
      <c r="WHF82" s="348"/>
      <c r="WHG82" s="348"/>
      <c r="WHH82" s="348"/>
      <c r="WHI82" s="348"/>
      <c r="WHJ82" s="348"/>
      <c r="WHK82" s="348"/>
      <c r="WHL82" s="348"/>
      <c r="WHM82" s="348"/>
      <c r="WHN82" s="348"/>
      <c r="WHO82" s="348"/>
      <c r="WHP82" s="348"/>
      <c r="WHQ82" s="348"/>
      <c r="WHR82" s="348"/>
      <c r="WHS82" s="348"/>
      <c r="WHT82" s="348"/>
      <c r="WHU82" s="348"/>
      <c r="WHV82" s="348"/>
      <c r="WHW82" s="348"/>
      <c r="WHX82" s="348"/>
      <c r="WHY82" s="348"/>
      <c r="WHZ82" s="348"/>
      <c r="WIA82" s="348"/>
      <c r="WIB82" s="348"/>
      <c r="WIC82" s="348"/>
      <c r="WID82" s="348"/>
      <c r="WIE82" s="348"/>
      <c r="WIF82" s="348"/>
      <c r="WIG82" s="348"/>
      <c r="WIH82" s="348"/>
      <c r="WII82" s="348"/>
      <c r="WIJ82" s="348"/>
      <c r="WIK82" s="348"/>
      <c r="WIL82" s="348"/>
      <c r="WIM82" s="348"/>
      <c r="WIN82" s="348"/>
      <c r="WIO82" s="348"/>
      <c r="WIP82" s="348"/>
      <c r="WIQ82" s="348"/>
      <c r="WIR82" s="348"/>
      <c r="WIS82" s="348"/>
      <c r="WIT82" s="348"/>
      <c r="WIU82" s="348"/>
      <c r="WIV82" s="348"/>
      <c r="WIW82" s="348"/>
      <c r="WIX82" s="348"/>
      <c r="WIY82" s="348"/>
      <c r="WIZ82" s="348"/>
      <c r="WJA82" s="348"/>
      <c r="WJB82" s="348"/>
      <c r="WJC82" s="348"/>
      <c r="WJD82" s="348"/>
      <c r="WJE82" s="348"/>
      <c r="WJF82" s="348"/>
      <c r="WJG82" s="348"/>
      <c r="WJH82" s="348"/>
      <c r="WJI82" s="348"/>
      <c r="WJJ82" s="348"/>
      <c r="WJK82" s="348"/>
      <c r="WJL82" s="348"/>
      <c r="WJM82" s="348"/>
      <c r="WJN82" s="348"/>
      <c r="WJO82" s="348"/>
      <c r="WJP82" s="348"/>
      <c r="WJQ82" s="348"/>
      <c r="WJR82" s="348"/>
      <c r="WJS82" s="348"/>
      <c r="WJT82" s="348"/>
      <c r="WJU82" s="348"/>
      <c r="WJV82" s="348"/>
      <c r="WJW82" s="348"/>
      <c r="WJX82" s="348"/>
      <c r="WJY82" s="348"/>
      <c r="WJZ82" s="348"/>
      <c r="WKA82" s="348"/>
      <c r="WKB82" s="348"/>
      <c r="WKC82" s="348"/>
      <c r="WKD82" s="348"/>
      <c r="WKE82" s="348"/>
      <c r="WKF82" s="348"/>
      <c r="WKG82" s="348"/>
      <c r="WKH82" s="348"/>
      <c r="WKI82" s="348"/>
      <c r="WKJ82" s="348"/>
      <c r="WKK82" s="348"/>
      <c r="WKL82" s="348"/>
      <c r="WKM82" s="348"/>
      <c r="WKN82" s="348"/>
      <c r="WKO82" s="348"/>
      <c r="WKP82" s="348"/>
      <c r="WKQ82" s="348"/>
      <c r="WKR82" s="348"/>
      <c r="WKS82" s="348"/>
      <c r="WKT82" s="348"/>
      <c r="WKU82" s="348"/>
      <c r="WKV82" s="348"/>
      <c r="WKW82" s="348"/>
      <c r="WKX82" s="348"/>
      <c r="WKY82" s="348"/>
      <c r="WKZ82" s="348"/>
      <c r="WLA82" s="348"/>
      <c r="WLB82" s="348"/>
      <c r="WLC82" s="348"/>
      <c r="WLD82" s="348"/>
      <c r="WLE82" s="348"/>
      <c r="WLF82" s="348"/>
      <c r="WLG82" s="348"/>
      <c r="WLH82" s="348"/>
      <c r="WLI82" s="348"/>
      <c r="WLJ82" s="348"/>
      <c r="WLK82" s="348"/>
      <c r="WLL82" s="348"/>
      <c r="WLM82" s="348"/>
      <c r="WLN82" s="348"/>
      <c r="WLO82" s="348"/>
      <c r="WLP82" s="348"/>
      <c r="WLQ82" s="348"/>
      <c r="WLR82" s="348"/>
      <c r="WLS82" s="348"/>
      <c r="WLT82" s="348"/>
      <c r="WLU82" s="348"/>
      <c r="WLV82" s="348"/>
      <c r="WLW82" s="348"/>
      <c r="WLX82" s="348"/>
      <c r="WLY82" s="348"/>
      <c r="WLZ82" s="348"/>
      <c r="WMA82" s="348"/>
      <c r="WMB82" s="348"/>
      <c r="WMC82" s="348"/>
      <c r="WMD82" s="348"/>
      <c r="WME82" s="348"/>
      <c r="WMF82" s="348"/>
      <c r="WMG82" s="348"/>
      <c r="WMH82" s="348"/>
      <c r="WMI82" s="348"/>
      <c r="WMJ82" s="348"/>
      <c r="WMK82" s="348"/>
      <c r="WML82" s="348"/>
      <c r="WMM82" s="348"/>
      <c r="WMN82" s="348"/>
      <c r="WMO82" s="348"/>
      <c r="WMP82" s="348"/>
      <c r="WMQ82" s="348"/>
      <c r="WMR82" s="348"/>
      <c r="WMS82" s="348"/>
      <c r="WMT82" s="348"/>
      <c r="WMU82" s="348"/>
      <c r="WMV82" s="348"/>
      <c r="WMW82" s="348"/>
      <c r="WMX82" s="348"/>
      <c r="WMY82" s="348"/>
      <c r="WMZ82" s="348"/>
      <c r="WNA82" s="348"/>
      <c r="WNB82" s="348"/>
      <c r="WNC82" s="348"/>
      <c r="WND82" s="348"/>
      <c r="WNE82" s="348"/>
      <c r="WNF82" s="348"/>
      <c r="WNG82" s="348"/>
      <c r="WNH82" s="348"/>
      <c r="WNI82" s="348"/>
      <c r="WNJ82" s="348"/>
      <c r="WNK82" s="348"/>
      <c r="WNL82" s="348"/>
      <c r="WNM82" s="348"/>
      <c r="WNN82" s="348"/>
      <c r="WNO82" s="348"/>
      <c r="WNP82" s="348"/>
      <c r="WNQ82" s="348"/>
      <c r="WNR82" s="348"/>
      <c r="WNS82" s="348"/>
      <c r="WNT82" s="348"/>
      <c r="WNU82" s="348"/>
      <c r="WNV82" s="348"/>
      <c r="WNW82" s="348"/>
      <c r="WNX82" s="348"/>
      <c r="WNY82" s="348"/>
      <c r="WNZ82" s="348"/>
      <c r="WOA82" s="348"/>
      <c r="WOB82" s="348"/>
      <c r="WOC82" s="348"/>
      <c r="WOD82" s="348"/>
      <c r="WOE82" s="348"/>
      <c r="WOF82" s="348"/>
      <c r="WOG82" s="348"/>
      <c r="WOH82" s="348"/>
      <c r="WOI82" s="348"/>
      <c r="WOJ82" s="348"/>
      <c r="WOK82" s="348"/>
      <c r="WOL82" s="348"/>
      <c r="WOM82" s="348"/>
      <c r="WON82" s="348"/>
      <c r="WOO82" s="348"/>
      <c r="WOP82" s="348"/>
      <c r="WOQ82" s="348"/>
      <c r="WOR82" s="348"/>
      <c r="WOS82" s="348"/>
      <c r="WOT82" s="348"/>
      <c r="WOU82" s="348"/>
      <c r="WOV82" s="348"/>
      <c r="WOW82" s="348"/>
      <c r="WOX82" s="348"/>
      <c r="WOY82" s="348"/>
      <c r="WOZ82" s="348"/>
      <c r="WPA82" s="348"/>
      <c r="WPB82" s="348"/>
      <c r="WPC82" s="348"/>
      <c r="WPD82" s="348"/>
      <c r="WPE82" s="348"/>
      <c r="WPF82" s="348"/>
      <c r="WPG82" s="348"/>
      <c r="WPH82" s="348"/>
      <c r="WPI82" s="348"/>
      <c r="WPJ82" s="348"/>
      <c r="WPK82" s="348"/>
      <c r="WPL82" s="348"/>
      <c r="WPM82" s="348"/>
      <c r="WPN82" s="348"/>
      <c r="WPO82" s="348"/>
      <c r="WPP82" s="348"/>
      <c r="WPQ82" s="348"/>
      <c r="WPR82" s="348"/>
      <c r="WPS82" s="348"/>
      <c r="WPT82" s="348"/>
      <c r="WPU82" s="348"/>
      <c r="WPV82" s="348"/>
      <c r="WPW82" s="348"/>
      <c r="WPX82" s="348"/>
      <c r="WPY82" s="348"/>
      <c r="WPZ82" s="348"/>
      <c r="WQA82" s="348"/>
      <c r="WQB82" s="348"/>
      <c r="WQC82" s="348"/>
      <c r="WQD82" s="348"/>
      <c r="WQE82" s="348"/>
      <c r="WQF82" s="348"/>
      <c r="WQG82" s="348"/>
      <c r="WQH82" s="348"/>
      <c r="WQI82" s="348"/>
      <c r="WQJ82" s="348"/>
      <c r="WQK82" s="348"/>
      <c r="WQL82" s="348"/>
      <c r="WQM82" s="348"/>
      <c r="WQN82" s="348"/>
      <c r="WQO82" s="348"/>
      <c r="WQP82" s="348"/>
      <c r="WQQ82" s="348"/>
      <c r="WQR82" s="348"/>
      <c r="WQS82" s="348"/>
      <c r="WQT82" s="348"/>
      <c r="WQU82" s="348"/>
      <c r="WQV82" s="348"/>
      <c r="WQW82" s="348"/>
      <c r="WQX82" s="348"/>
      <c r="WQY82" s="348"/>
      <c r="WQZ82" s="348"/>
      <c r="WRA82" s="348"/>
      <c r="WRB82" s="348"/>
      <c r="WRC82" s="348"/>
      <c r="WRD82" s="348"/>
      <c r="WRE82" s="348"/>
      <c r="WRF82" s="348"/>
      <c r="WRG82" s="348"/>
      <c r="WRH82" s="348"/>
      <c r="WRI82" s="348"/>
      <c r="WRJ82" s="348"/>
      <c r="WRK82" s="348"/>
      <c r="WRL82" s="348"/>
      <c r="WRM82" s="348"/>
      <c r="WRN82" s="348"/>
      <c r="WRO82" s="348"/>
      <c r="WRP82" s="348"/>
      <c r="WRQ82" s="348"/>
      <c r="WRR82" s="348"/>
      <c r="WRS82" s="348"/>
      <c r="WRT82" s="348"/>
      <c r="WRU82" s="348"/>
      <c r="WRV82" s="348"/>
      <c r="WRW82" s="348"/>
      <c r="WRX82" s="348"/>
      <c r="WRY82" s="348"/>
      <c r="WRZ82" s="348"/>
      <c r="WSA82" s="348"/>
      <c r="WSB82" s="348"/>
      <c r="WSC82" s="348"/>
      <c r="WSD82" s="348"/>
      <c r="WSE82" s="348"/>
      <c r="WSF82" s="348"/>
      <c r="WSG82" s="348"/>
      <c r="WSH82" s="348"/>
      <c r="WSI82" s="348"/>
      <c r="WSJ82" s="348"/>
      <c r="WSK82" s="348"/>
      <c r="WSL82" s="348"/>
      <c r="WSM82" s="348"/>
      <c r="WSN82" s="348"/>
      <c r="WSO82" s="348"/>
      <c r="WSP82" s="348"/>
      <c r="WSQ82" s="348"/>
      <c r="WSR82" s="348"/>
      <c r="WSS82" s="348"/>
      <c r="WST82" s="348"/>
      <c r="WSU82" s="348"/>
      <c r="WSV82" s="348"/>
      <c r="WSW82" s="348"/>
      <c r="WSX82" s="348"/>
      <c r="WSY82" s="348"/>
      <c r="WSZ82" s="348"/>
      <c r="WTA82" s="348"/>
      <c r="WTB82" s="348"/>
      <c r="WTC82" s="348"/>
      <c r="WTD82" s="348"/>
      <c r="WTE82" s="348"/>
      <c r="WTF82" s="348"/>
      <c r="WTG82" s="348"/>
      <c r="WTH82" s="348"/>
      <c r="WTI82" s="348"/>
      <c r="WTJ82" s="348"/>
      <c r="WTK82" s="348"/>
      <c r="WTL82" s="348"/>
      <c r="WTM82" s="348"/>
      <c r="WTN82" s="348"/>
      <c r="WTO82" s="348"/>
      <c r="WTP82" s="348"/>
      <c r="WTQ82" s="348"/>
      <c r="WTR82" s="348"/>
      <c r="WTS82" s="348"/>
      <c r="WTT82" s="348"/>
      <c r="WTU82" s="348"/>
      <c r="WTV82" s="348"/>
      <c r="WTW82" s="348"/>
      <c r="WTX82" s="348"/>
      <c r="WTY82" s="348"/>
      <c r="WTZ82" s="348"/>
      <c r="WUA82" s="348"/>
      <c r="WUB82" s="348"/>
      <c r="WUC82" s="348"/>
      <c r="WUD82" s="348"/>
      <c r="WUE82" s="348"/>
      <c r="WUF82" s="348"/>
      <c r="WUG82" s="348"/>
      <c r="WUH82" s="348"/>
      <c r="WUI82" s="348"/>
      <c r="WUJ82" s="348"/>
      <c r="WUK82" s="348"/>
      <c r="WUL82" s="348"/>
      <c r="WUM82" s="348"/>
      <c r="WUN82" s="348"/>
      <c r="WUO82" s="348"/>
      <c r="WUP82" s="348"/>
      <c r="WUQ82" s="348"/>
      <c r="WUR82" s="348"/>
      <c r="WUS82" s="348"/>
      <c r="WUT82" s="348"/>
      <c r="WUU82" s="348"/>
      <c r="WUV82" s="348"/>
      <c r="WUW82" s="348"/>
      <c r="WUX82" s="348"/>
      <c r="WUY82" s="348"/>
      <c r="WUZ82" s="348"/>
      <c r="WVA82" s="348"/>
      <c r="WVB82" s="348"/>
      <c r="WVC82" s="348"/>
      <c r="WVD82" s="348"/>
      <c r="WVE82" s="348"/>
      <c r="WVF82" s="348"/>
      <c r="WVG82" s="348"/>
      <c r="WVH82" s="348"/>
      <c r="WVI82" s="348"/>
      <c r="WVJ82" s="348"/>
      <c r="WVK82" s="348"/>
      <c r="WVL82" s="348"/>
      <c r="WVM82" s="348"/>
      <c r="WVN82" s="348"/>
      <c r="WVO82" s="348"/>
      <c r="WVP82" s="348"/>
      <c r="WVQ82" s="348"/>
      <c r="WVR82" s="348"/>
      <c r="WVS82" s="348"/>
      <c r="WVT82" s="348"/>
      <c r="WVU82" s="348"/>
      <c r="WVV82" s="348"/>
      <c r="WVW82" s="348"/>
      <c r="WVX82" s="348"/>
      <c r="WVY82" s="348"/>
      <c r="WVZ82" s="348"/>
      <c r="WWA82" s="348"/>
      <c r="WWB82" s="348"/>
      <c r="WWC82" s="348"/>
      <c r="WWD82" s="348"/>
      <c r="WWE82" s="348"/>
      <c r="WWF82" s="348"/>
      <c r="WWG82" s="348"/>
      <c r="WWH82" s="348"/>
      <c r="WWI82" s="348"/>
      <c r="WWJ82" s="348"/>
      <c r="WWK82" s="348"/>
      <c r="WWL82" s="348"/>
      <c r="WWM82" s="348"/>
      <c r="WWN82" s="348"/>
      <c r="WWO82" s="348"/>
      <c r="WWP82" s="348"/>
      <c r="WWQ82" s="348"/>
      <c r="WWR82" s="348"/>
      <c r="WWS82" s="348"/>
      <c r="WWT82" s="348"/>
      <c r="WWU82" s="348"/>
      <c r="WWV82" s="348"/>
      <c r="WWW82" s="348"/>
      <c r="WWX82" s="348"/>
      <c r="WWY82" s="348"/>
      <c r="WWZ82" s="348"/>
      <c r="WXA82" s="348"/>
      <c r="WXB82" s="348"/>
      <c r="WXC82" s="348"/>
      <c r="WXD82" s="348"/>
      <c r="WXE82" s="348"/>
      <c r="WXF82" s="348"/>
      <c r="WXG82" s="348"/>
      <c r="WXH82" s="348"/>
      <c r="WXI82" s="348"/>
      <c r="WXJ82" s="348"/>
      <c r="WXK82" s="348"/>
      <c r="WXL82" s="348"/>
      <c r="WXM82" s="348"/>
      <c r="WXN82" s="348"/>
      <c r="WXO82" s="348"/>
      <c r="WXP82" s="348"/>
      <c r="WXQ82" s="348"/>
      <c r="WXR82" s="348"/>
      <c r="WXS82" s="348"/>
      <c r="WXT82" s="348"/>
      <c r="WXU82" s="348"/>
      <c r="WXV82" s="348"/>
      <c r="WXW82" s="348"/>
      <c r="WXX82" s="348"/>
      <c r="WXY82" s="348"/>
      <c r="WXZ82" s="348"/>
      <c r="WYA82" s="348"/>
      <c r="WYB82" s="348"/>
      <c r="WYC82" s="348"/>
      <c r="WYD82" s="348"/>
      <c r="WYE82" s="348"/>
      <c r="WYF82" s="348"/>
      <c r="WYG82" s="348"/>
      <c r="WYH82" s="348"/>
      <c r="WYI82" s="348"/>
      <c r="WYJ82" s="348"/>
      <c r="WYK82" s="348"/>
      <c r="WYL82" s="348"/>
      <c r="WYM82" s="348"/>
      <c r="WYN82" s="348"/>
      <c r="WYO82" s="348"/>
      <c r="WYP82" s="348"/>
      <c r="WYQ82" s="348"/>
      <c r="WYR82" s="348"/>
      <c r="WYS82" s="348"/>
      <c r="WYT82" s="348"/>
      <c r="WYU82" s="348"/>
      <c r="WYV82" s="348"/>
      <c r="WYW82" s="348"/>
      <c r="WYX82" s="348"/>
      <c r="WYY82" s="348"/>
      <c r="WYZ82" s="348"/>
      <c r="WZA82" s="348"/>
      <c r="WZB82" s="348"/>
      <c r="WZC82" s="348"/>
      <c r="WZD82" s="348"/>
      <c r="WZE82" s="348"/>
      <c r="WZF82" s="348"/>
      <c r="WZG82" s="348"/>
      <c r="WZH82" s="348"/>
      <c r="WZI82" s="348"/>
      <c r="WZJ82" s="348"/>
      <c r="WZK82" s="348"/>
      <c r="WZL82" s="348"/>
      <c r="WZM82" s="348"/>
      <c r="WZN82" s="348"/>
      <c r="WZO82" s="348"/>
      <c r="WZP82" s="348"/>
      <c r="WZQ82" s="348"/>
      <c r="WZR82" s="348"/>
      <c r="WZS82" s="348"/>
      <c r="WZT82" s="348"/>
      <c r="WZU82" s="348"/>
      <c r="WZV82" s="348"/>
      <c r="WZW82" s="348"/>
      <c r="WZX82" s="348"/>
      <c r="WZY82" s="348"/>
      <c r="WZZ82" s="348"/>
      <c r="XAA82" s="348"/>
      <c r="XAB82" s="348"/>
      <c r="XAC82" s="348"/>
      <c r="XAD82" s="348"/>
      <c r="XAE82" s="348"/>
      <c r="XAF82" s="348"/>
      <c r="XAG82" s="348"/>
      <c r="XAH82" s="348"/>
      <c r="XAI82" s="348"/>
      <c r="XAJ82" s="348"/>
      <c r="XAK82" s="348"/>
      <c r="XAL82" s="348"/>
      <c r="XAM82" s="348"/>
      <c r="XAN82" s="348"/>
      <c r="XAO82" s="348"/>
      <c r="XAP82" s="348"/>
      <c r="XAQ82" s="348"/>
      <c r="XAR82" s="348"/>
      <c r="XAS82" s="348"/>
      <c r="XAT82" s="348"/>
      <c r="XAU82" s="348"/>
      <c r="XAV82" s="348"/>
      <c r="XAW82" s="348"/>
      <c r="XAX82" s="348"/>
      <c r="XAY82" s="348"/>
      <c r="XAZ82" s="348"/>
      <c r="XBA82" s="348"/>
      <c r="XBB82" s="348"/>
      <c r="XBC82" s="348"/>
      <c r="XBD82" s="348"/>
      <c r="XBE82" s="348"/>
      <c r="XBF82" s="348"/>
      <c r="XBG82" s="348"/>
      <c r="XBH82" s="348"/>
      <c r="XBI82" s="348"/>
      <c r="XBJ82" s="348"/>
      <c r="XBK82" s="348"/>
      <c r="XBL82" s="348"/>
      <c r="XBM82" s="348"/>
      <c r="XBN82" s="348"/>
      <c r="XBO82" s="348"/>
      <c r="XBP82" s="348"/>
      <c r="XBQ82" s="348"/>
      <c r="XBR82" s="348"/>
      <c r="XBS82" s="348"/>
      <c r="XBT82" s="348"/>
      <c r="XBU82" s="348"/>
      <c r="XBV82" s="348"/>
      <c r="XBW82" s="348"/>
      <c r="XBX82" s="348"/>
      <c r="XBY82" s="348"/>
      <c r="XBZ82" s="348"/>
      <c r="XCA82" s="348"/>
      <c r="XCB82" s="348"/>
      <c r="XCC82" s="348"/>
      <c r="XCD82" s="348"/>
      <c r="XCE82" s="348"/>
      <c r="XCF82" s="348"/>
      <c r="XCG82" s="348"/>
      <c r="XCH82" s="348"/>
      <c r="XCI82" s="348"/>
      <c r="XCJ82" s="348"/>
      <c r="XCK82" s="348"/>
      <c r="XCL82" s="348"/>
      <c r="XCM82" s="348"/>
      <c r="XCN82" s="348"/>
      <c r="XCO82" s="348"/>
      <c r="XCP82" s="348"/>
      <c r="XCQ82" s="348"/>
      <c r="XCR82" s="348"/>
      <c r="XCS82" s="348"/>
      <c r="XCT82" s="348"/>
      <c r="XCU82" s="348"/>
      <c r="XCV82" s="348"/>
      <c r="XCW82" s="348"/>
      <c r="XCX82" s="348"/>
      <c r="XCY82" s="348"/>
      <c r="XCZ82" s="348"/>
      <c r="XDA82" s="348"/>
      <c r="XDB82" s="348"/>
      <c r="XDC82" s="348"/>
      <c r="XDD82" s="348"/>
      <c r="XDE82" s="348"/>
      <c r="XDF82" s="348"/>
      <c r="XDG82" s="348"/>
      <c r="XDH82" s="348"/>
      <c r="XDI82" s="348"/>
      <c r="XDJ82" s="348"/>
      <c r="XDK82" s="348"/>
      <c r="XDL82" s="348"/>
      <c r="XDM82" s="348"/>
      <c r="XDN82" s="348"/>
      <c r="XDO82" s="348"/>
      <c r="XDP82" s="348"/>
      <c r="XDQ82" s="348"/>
      <c r="XDR82" s="348"/>
      <c r="XDS82" s="348"/>
      <c r="XDT82" s="348"/>
      <c r="XDU82" s="348"/>
      <c r="XDV82" s="348"/>
      <c r="XDW82" s="348"/>
      <c r="XDX82" s="348"/>
      <c r="XDY82" s="348"/>
      <c r="XDZ82" s="348"/>
      <c r="XEA82" s="348"/>
      <c r="XEB82" s="348"/>
      <c r="XEC82" s="348"/>
      <c r="XED82" s="348"/>
      <c r="XEE82" s="348"/>
      <c r="XEF82" s="348"/>
      <c r="XEG82" s="348"/>
      <c r="XEH82" s="348"/>
    </row>
    <row r="83" spans="1:16362" ht="18">
      <c r="A83" s="348"/>
      <c r="B83" s="492"/>
      <c r="C83" s="492"/>
      <c r="D83" s="492"/>
      <c r="E83" s="492"/>
      <c r="F83" s="492"/>
      <c r="G83" s="492"/>
      <c r="H83" s="348"/>
      <c r="I83" s="348"/>
      <c r="J83" s="348"/>
      <c r="K83" s="348" t="s">
        <v>1026</v>
      </c>
      <c r="L83" s="348" t="s">
        <v>1027</v>
      </c>
      <c r="M83" s="350">
        <f>1/10</f>
        <v>0.1</v>
      </c>
      <c r="N83" s="348"/>
      <c r="O83" s="360"/>
      <c r="P83" s="360"/>
      <c r="Q83" s="360"/>
      <c r="R83" s="360"/>
      <c r="S83" s="360"/>
      <c r="T83" s="360"/>
      <c r="U83" s="360"/>
      <c r="V83" s="360"/>
      <c r="W83" s="360"/>
      <c r="X83" s="360"/>
      <c r="Y83" s="360"/>
      <c r="Z83" s="360"/>
      <c r="AA83" s="360"/>
      <c r="AB83" s="360"/>
      <c r="AC83" s="360"/>
      <c r="AD83" s="360"/>
      <c r="AE83" s="360"/>
      <c r="AF83" s="360"/>
      <c r="AG83" s="360"/>
      <c r="AH83" s="360"/>
      <c r="AI83" s="360"/>
      <c r="AJ83" s="360"/>
      <c r="AK83" s="360"/>
      <c r="AL83" s="360"/>
      <c r="AM83" s="360"/>
      <c r="AN83" s="360"/>
      <c r="AO83" s="360"/>
      <c r="AP83" s="360"/>
      <c r="AQ83" s="360"/>
      <c r="AR83" s="360"/>
      <c r="AS83" s="360"/>
      <c r="AT83" s="360"/>
      <c r="AU83" s="360"/>
      <c r="AV83" s="360"/>
      <c r="AW83" s="360"/>
      <c r="AX83" s="360"/>
      <c r="AY83" s="360"/>
      <c r="AZ83" s="360"/>
      <c r="BA83" s="360"/>
      <c r="BB83" s="360"/>
      <c r="BC83" s="360"/>
      <c r="BD83" s="360"/>
      <c r="BE83" s="360"/>
      <c r="BF83" s="360"/>
      <c r="BG83" s="360"/>
      <c r="BH83" s="360"/>
      <c r="BI83" s="360"/>
      <c r="BJ83" s="360"/>
      <c r="BK83" s="360"/>
      <c r="BL83" s="360"/>
      <c r="BM83" s="360"/>
      <c r="BN83" s="360"/>
      <c r="BO83" s="360"/>
      <c r="BP83" s="360"/>
      <c r="BQ83" s="360"/>
      <c r="BR83" s="360"/>
      <c r="BS83" s="360"/>
      <c r="BT83" s="360"/>
      <c r="BU83" s="360"/>
      <c r="BV83" s="360"/>
      <c r="BW83" s="360"/>
      <c r="BX83" s="360"/>
      <c r="BY83" s="360"/>
      <c r="BZ83" s="360"/>
      <c r="CA83" s="360"/>
      <c r="CB83" s="360"/>
      <c r="CC83" s="360"/>
      <c r="CD83" s="360"/>
      <c r="CE83" s="360"/>
      <c r="CF83" s="360"/>
      <c r="CG83" s="360"/>
      <c r="CH83" s="360"/>
      <c r="CI83" s="360"/>
      <c r="CJ83" s="360"/>
      <c r="CK83" s="360"/>
      <c r="CL83" s="360"/>
      <c r="CM83" s="360"/>
      <c r="CN83" s="360"/>
      <c r="CO83" s="360"/>
      <c r="CP83" s="360"/>
      <c r="CQ83" s="360"/>
      <c r="CR83" s="360"/>
      <c r="CS83" s="360"/>
      <c r="CT83" s="360"/>
      <c r="CU83" s="360"/>
      <c r="CV83" s="360"/>
      <c r="CW83" s="360"/>
      <c r="CX83" s="360"/>
      <c r="CY83" s="360"/>
      <c r="CZ83" s="360"/>
      <c r="DA83" s="360"/>
      <c r="DB83" s="360"/>
      <c r="DC83" s="360"/>
      <c r="DD83" s="360"/>
      <c r="DE83" s="360"/>
      <c r="DF83" s="360"/>
      <c r="DG83" s="360"/>
      <c r="DH83" s="360"/>
      <c r="DI83" s="360"/>
      <c r="DJ83" s="360"/>
      <c r="DK83" s="360"/>
      <c r="DL83" s="360"/>
      <c r="DM83" s="360"/>
      <c r="DN83" s="360"/>
      <c r="DO83" s="360"/>
      <c r="DP83" s="360"/>
      <c r="DQ83" s="360"/>
      <c r="DR83" s="360"/>
      <c r="DS83" s="360"/>
      <c r="DT83" s="360"/>
      <c r="DU83" s="360"/>
      <c r="DV83" s="360"/>
      <c r="DW83" s="360"/>
      <c r="DX83" s="360"/>
      <c r="DY83" s="360"/>
      <c r="DZ83" s="360"/>
      <c r="EA83" s="360"/>
      <c r="EB83" s="360"/>
      <c r="EC83" s="360"/>
      <c r="ED83" s="360"/>
      <c r="EE83" s="360"/>
      <c r="EF83" s="360"/>
      <c r="EG83" s="360"/>
      <c r="EH83" s="360"/>
      <c r="EI83" s="360"/>
      <c r="EJ83" s="360"/>
      <c r="EK83" s="360"/>
      <c r="EL83" s="360"/>
      <c r="EM83" s="360"/>
      <c r="EN83" s="360"/>
      <c r="EO83" s="360"/>
      <c r="EP83" s="360"/>
      <c r="EQ83" s="360"/>
      <c r="ER83" s="360"/>
      <c r="ES83" s="360"/>
      <c r="ET83" s="360"/>
      <c r="EU83" s="360"/>
      <c r="EV83" s="360"/>
      <c r="EW83" s="360"/>
      <c r="EX83" s="360"/>
      <c r="EY83" s="360"/>
      <c r="EZ83" s="360"/>
      <c r="FA83" s="360"/>
      <c r="FB83" s="360"/>
      <c r="FC83" s="360"/>
      <c r="FD83" s="360"/>
      <c r="FE83" s="360"/>
      <c r="FF83" s="360"/>
      <c r="FG83" s="360"/>
      <c r="FH83" s="360"/>
      <c r="FI83" s="360"/>
      <c r="FJ83" s="360"/>
      <c r="FK83" s="360"/>
      <c r="FL83" s="360"/>
      <c r="FM83" s="360"/>
      <c r="FN83" s="360"/>
      <c r="FO83" s="360"/>
      <c r="FP83" s="360"/>
      <c r="FQ83" s="360"/>
      <c r="FR83" s="360"/>
      <c r="FS83" s="360"/>
      <c r="FT83" s="360"/>
      <c r="FU83" s="360"/>
      <c r="FV83" s="360"/>
      <c r="FW83" s="360"/>
      <c r="FX83" s="360"/>
      <c r="FY83" s="360"/>
      <c r="FZ83" s="360"/>
      <c r="GA83" s="360"/>
      <c r="GB83" s="360"/>
      <c r="GC83" s="360"/>
      <c r="GD83" s="360"/>
      <c r="GE83" s="360"/>
      <c r="GF83" s="360"/>
      <c r="GG83" s="360"/>
      <c r="GH83" s="360"/>
      <c r="GI83" s="360"/>
      <c r="GJ83" s="360"/>
      <c r="GK83" s="360"/>
      <c r="GL83" s="360"/>
      <c r="GM83" s="360"/>
      <c r="GN83" s="360"/>
      <c r="GO83" s="360"/>
      <c r="GP83" s="360"/>
      <c r="GQ83" s="360"/>
      <c r="GR83" s="360"/>
      <c r="GS83" s="360"/>
      <c r="GT83" s="360"/>
      <c r="GU83" s="360"/>
      <c r="GV83" s="360"/>
      <c r="GW83" s="360"/>
      <c r="GX83" s="360"/>
      <c r="GY83" s="360"/>
      <c r="GZ83" s="360"/>
      <c r="HA83" s="360"/>
      <c r="HB83" s="360"/>
      <c r="HC83" s="360"/>
      <c r="HD83" s="360"/>
      <c r="HE83" s="360"/>
      <c r="HF83" s="360"/>
      <c r="HG83" s="360"/>
      <c r="HH83" s="360"/>
      <c r="HI83" s="360"/>
      <c r="HJ83" s="360"/>
      <c r="HK83" s="360"/>
      <c r="HL83" s="360"/>
      <c r="HM83" s="360"/>
      <c r="HN83" s="360"/>
      <c r="HO83" s="360"/>
      <c r="HP83" s="360"/>
      <c r="HQ83" s="360"/>
      <c r="HR83" s="360"/>
      <c r="HS83" s="360"/>
      <c r="HT83" s="360"/>
      <c r="HU83" s="360"/>
      <c r="HV83" s="360"/>
      <c r="HW83" s="360"/>
      <c r="HX83" s="360"/>
      <c r="HY83" s="360"/>
      <c r="HZ83" s="360"/>
      <c r="IA83" s="360"/>
      <c r="IB83" s="360"/>
      <c r="IC83" s="360"/>
      <c r="ID83" s="360"/>
      <c r="IE83" s="360"/>
      <c r="IF83" s="360"/>
      <c r="IG83" s="360"/>
      <c r="IH83" s="360"/>
      <c r="II83" s="360"/>
      <c r="IJ83" s="360"/>
      <c r="IK83" s="360"/>
      <c r="IL83" s="360"/>
      <c r="IM83" s="360"/>
      <c r="IN83" s="360"/>
      <c r="IO83" s="360"/>
      <c r="IP83" s="360"/>
      <c r="IQ83" s="360"/>
      <c r="IR83" s="360"/>
      <c r="IS83" s="360"/>
      <c r="IT83" s="360"/>
      <c r="IU83" s="360"/>
      <c r="IV83" s="360"/>
      <c r="IW83" s="360"/>
      <c r="IX83" s="360"/>
      <c r="IY83" s="360"/>
      <c r="IZ83" s="360"/>
      <c r="JA83" s="360"/>
      <c r="JB83" s="360"/>
      <c r="JC83" s="360"/>
      <c r="JD83" s="360"/>
      <c r="JE83" s="360"/>
      <c r="JF83" s="360"/>
      <c r="JG83" s="360"/>
      <c r="JH83" s="360"/>
      <c r="JI83" s="360"/>
      <c r="JJ83" s="360"/>
      <c r="JK83" s="360"/>
      <c r="JL83" s="360"/>
      <c r="JM83" s="360"/>
      <c r="JN83" s="360"/>
      <c r="JO83" s="360"/>
      <c r="JP83" s="360"/>
      <c r="JQ83" s="360"/>
      <c r="JR83" s="360"/>
      <c r="JS83" s="360"/>
      <c r="JT83" s="360"/>
      <c r="JU83" s="360"/>
      <c r="JV83" s="360"/>
      <c r="JW83" s="360"/>
      <c r="JX83" s="360"/>
      <c r="JY83" s="360"/>
      <c r="JZ83" s="360"/>
      <c r="KA83" s="360"/>
      <c r="KB83" s="360"/>
      <c r="KC83" s="360"/>
      <c r="KD83" s="360"/>
      <c r="KE83" s="360"/>
      <c r="KF83" s="360"/>
      <c r="KG83" s="360"/>
      <c r="KH83" s="360"/>
      <c r="KI83" s="360"/>
      <c r="KJ83" s="360"/>
      <c r="KK83" s="360"/>
      <c r="KL83" s="360"/>
      <c r="KM83" s="360"/>
      <c r="KN83" s="360"/>
      <c r="KO83" s="360"/>
      <c r="KP83" s="360"/>
      <c r="KQ83" s="360"/>
      <c r="KR83" s="360"/>
      <c r="KS83" s="360"/>
      <c r="KT83" s="360"/>
      <c r="KU83" s="360"/>
      <c r="KV83" s="360"/>
      <c r="KW83" s="360"/>
      <c r="KX83" s="360"/>
      <c r="KY83" s="360"/>
      <c r="KZ83" s="360"/>
      <c r="LA83" s="360"/>
      <c r="LB83" s="360"/>
      <c r="LC83" s="360"/>
      <c r="LD83" s="360"/>
      <c r="LE83" s="360"/>
      <c r="LF83" s="360"/>
      <c r="LG83" s="360"/>
      <c r="LH83" s="360"/>
      <c r="LI83" s="360"/>
      <c r="LJ83" s="360"/>
      <c r="LK83" s="360"/>
      <c r="LL83" s="360"/>
      <c r="LM83" s="360"/>
      <c r="LN83" s="360"/>
      <c r="LO83" s="360"/>
      <c r="LP83" s="360"/>
      <c r="LQ83" s="360"/>
      <c r="LR83" s="360"/>
      <c r="LS83" s="360"/>
      <c r="LT83" s="360"/>
      <c r="LU83" s="360"/>
      <c r="LV83" s="360"/>
      <c r="LW83" s="360"/>
      <c r="LX83" s="360"/>
      <c r="LY83" s="360"/>
      <c r="LZ83" s="360"/>
      <c r="MA83" s="360"/>
      <c r="MB83" s="360"/>
      <c r="MC83" s="360"/>
      <c r="MD83" s="360"/>
      <c r="ME83" s="360"/>
      <c r="MF83" s="360"/>
      <c r="MG83" s="360"/>
      <c r="MH83" s="360"/>
      <c r="MI83" s="360"/>
      <c r="MJ83" s="360"/>
      <c r="MK83" s="360"/>
      <c r="ML83" s="360"/>
      <c r="MM83" s="360"/>
      <c r="MN83" s="360"/>
      <c r="MO83" s="360"/>
      <c r="MP83" s="360"/>
      <c r="MQ83" s="360"/>
      <c r="MR83" s="360"/>
      <c r="MS83" s="360"/>
      <c r="MT83" s="360"/>
      <c r="MU83" s="360"/>
      <c r="MV83" s="360"/>
      <c r="MW83" s="360"/>
      <c r="MX83" s="360"/>
      <c r="MY83" s="360"/>
      <c r="MZ83" s="360"/>
      <c r="NA83" s="360"/>
      <c r="NB83" s="360"/>
      <c r="NC83" s="360"/>
      <c r="ND83" s="360"/>
      <c r="NE83" s="360"/>
      <c r="NF83" s="360"/>
      <c r="NG83" s="360"/>
      <c r="NH83" s="360"/>
      <c r="NI83" s="360"/>
      <c r="NJ83" s="360"/>
      <c r="NK83" s="360"/>
      <c r="NL83" s="360"/>
      <c r="NM83" s="360"/>
      <c r="NN83" s="360"/>
      <c r="NO83" s="360"/>
      <c r="NP83" s="360"/>
      <c r="NQ83" s="360"/>
      <c r="NR83" s="360"/>
      <c r="NS83" s="360"/>
      <c r="NT83" s="360"/>
      <c r="NU83" s="360"/>
      <c r="NV83" s="360"/>
      <c r="NW83" s="360"/>
      <c r="NX83" s="360"/>
      <c r="NY83" s="360"/>
      <c r="NZ83" s="360"/>
      <c r="OA83" s="360"/>
      <c r="OB83" s="360"/>
      <c r="OC83" s="360"/>
      <c r="OD83" s="360"/>
      <c r="OE83" s="360"/>
      <c r="OF83" s="360"/>
      <c r="OG83" s="360"/>
      <c r="OH83" s="360"/>
      <c r="OI83" s="360"/>
      <c r="OJ83" s="360"/>
      <c r="OK83" s="360"/>
      <c r="OL83" s="360"/>
      <c r="OM83" s="360"/>
      <c r="ON83" s="360"/>
      <c r="OO83" s="360"/>
      <c r="OP83" s="360"/>
      <c r="OQ83" s="360"/>
      <c r="OR83" s="360"/>
      <c r="OS83" s="360"/>
      <c r="OT83" s="360"/>
      <c r="OU83" s="360"/>
      <c r="OV83" s="360"/>
      <c r="OW83" s="360"/>
      <c r="OX83" s="360"/>
      <c r="OY83" s="360"/>
      <c r="OZ83" s="360"/>
      <c r="PA83" s="360"/>
      <c r="PB83" s="360"/>
      <c r="PC83" s="360"/>
      <c r="PD83" s="360"/>
      <c r="PE83" s="360"/>
      <c r="PF83" s="360"/>
      <c r="PG83" s="360"/>
      <c r="PH83" s="360"/>
      <c r="PI83" s="360"/>
      <c r="PJ83" s="360"/>
      <c r="PK83" s="360"/>
      <c r="PL83" s="360"/>
      <c r="PM83" s="360"/>
      <c r="PN83" s="360"/>
      <c r="PO83" s="360"/>
      <c r="PP83" s="360"/>
      <c r="PQ83" s="360"/>
      <c r="PR83" s="360"/>
      <c r="PS83" s="360"/>
      <c r="PT83" s="360"/>
      <c r="PU83" s="360"/>
      <c r="PV83" s="360"/>
      <c r="PW83" s="360"/>
      <c r="PX83" s="360"/>
      <c r="PY83" s="360"/>
      <c r="PZ83" s="360"/>
      <c r="QA83" s="360"/>
      <c r="QB83" s="360"/>
      <c r="QC83" s="360"/>
      <c r="QD83" s="360"/>
      <c r="QE83" s="360"/>
      <c r="QF83" s="360"/>
      <c r="QG83" s="360"/>
      <c r="QH83" s="360"/>
      <c r="QI83" s="360"/>
      <c r="QJ83" s="360"/>
      <c r="QK83" s="360"/>
      <c r="QL83" s="360"/>
      <c r="QM83" s="360"/>
      <c r="QN83" s="360"/>
      <c r="QO83" s="360"/>
      <c r="QP83" s="360"/>
      <c r="QQ83" s="360"/>
      <c r="QR83" s="360"/>
      <c r="QS83" s="360"/>
      <c r="QT83" s="360"/>
      <c r="QU83" s="360"/>
      <c r="QV83" s="360"/>
      <c r="QW83" s="360"/>
      <c r="QX83" s="360"/>
      <c r="QY83" s="360"/>
      <c r="QZ83" s="360"/>
      <c r="RA83" s="360"/>
      <c r="RB83" s="360"/>
      <c r="RC83" s="360"/>
      <c r="RD83" s="360"/>
      <c r="RE83" s="360"/>
      <c r="RF83" s="360"/>
      <c r="RG83" s="360"/>
      <c r="RH83" s="360"/>
      <c r="RI83" s="360"/>
      <c r="RJ83" s="360"/>
      <c r="RK83" s="360"/>
      <c r="RL83" s="360"/>
      <c r="RM83" s="360"/>
      <c r="RN83" s="360"/>
      <c r="RO83" s="360"/>
      <c r="RP83" s="360"/>
      <c r="RQ83" s="360"/>
      <c r="RR83" s="360"/>
      <c r="RS83" s="360"/>
      <c r="RT83" s="360"/>
      <c r="RU83" s="360"/>
      <c r="RV83" s="360"/>
      <c r="RW83" s="360"/>
      <c r="RX83" s="360"/>
      <c r="RY83" s="360"/>
      <c r="RZ83" s="360"/>
      <c r="SA83" s="360"/>
      <c r="SB83" s="360"/>
      <c r="SC83" s="360"/>
      <c r="SD83" s="360"/>
      <c r="SE83" s="360"/>
      <c r="SF83" s="360"/>
      <c r="SG83" s="360"/>
      <c r="SH83" s="360"/>
      <c r="SI83" s="360"/>
      <c r="SJ83" s="360"/>
      <c r="SK83" s="360"/>
      <c r="SL83" s="360"/>
      <c r="SM83" s="360"/>
      <c r="SN83" s="360"/>
      <c r="SO83" s="360"/>
      <c r="SP83" s="360"/>
      <c r="SQ83" s="360"/>
      <c r="SR83" s="360"/>
      <c r="SS83" s="360"/>
      <c r="ST83" s="360"/>
      <c r="SU83" s="360"/>
      <c r="SV83" s="360"/>
      <c r="SW83" s="360"/>
      <c r="SX83" s="360"/>
      <c r="SY83" s="360"/>
      <c r="SZ83" s="360"/>
      <c r="TA83" s="360"/>
      <c r="TB83" s="360"/>
      <c r="TC83" s="360"/>
      <c r="TD83" s="360"/>
      <c r="TE83" s="360"/>
      <c r="TF83" s="360"/>
      <c r="TG83" s="360"/>
      <c r="TH83" s="360"/>
      <c r="TI83" s="360"/>
      <c r="TJ83" s="360"/>
      <c r="TK83" s="360"/>
      <c r="TL83" s="360"/>
      <c r="TM83" s="360"/>
      <c r="TN83" s="360"/>
      <c r="TO83" s="360"/>
      <c r="TP83" s="360"/>
      <c r="TQ83" s="360"/>
      <c r="TR83" s="360"/>
      <c r="TS83" s="360"/>
      <c r="TT83" s="360"/>
      <c r="TU83" s="360"/>
      <c r="TV83" s="360"/>
      <c r="TW83" s="360"/>
      <c r="TX83" s="360"/>
      <c r="TY83" s="360"/>
      <c r="TZ83" s="360"/>
      <c r="UA83" s="360"/>
      <c r="UB83" s="360"/>
      <c r="UC83" s="360"/>
      <c r="UD83" s="360"/>
      <c r="UE83" s="360"/>
      <c r="UF83" s="360"/>
      <c r="UG83" s="360"/>
      <c r="UH83" s="360"/>
      <c r="UI83" s="360"/>
      <c r="UJ83" s="360"/>
      <c r="UK83" s="360"/>
      <c r="UL83" s="360"/>
      <c r="UM83" s="360"/>
      <c r="UN83" s="360"/>
      <c r="UO83" s="360"/>
      <c r="UP83" s="360"/>
      <c r="UQ83" s="360"/>
      <c r="UR83" s="360"/>
      <c r="US83" s="360"/>
      <c r="UT83" s="360"/>
      <c r="UU83" s="360"/>
      <c r="UV83" s="360"/>
      <c r="UW83" s="360"/>
      <c r="UX83" s="360"/>
      <c r="UY83" s="360"/>
      <c r="UZ83" s="360"/>
      <c r="VA83" s="360"/>
      <c r="VB83" s="360"/>
      <c r="VC83" s="360"/>
      <c r="VD83" s="360"/>
      <c r="VE83" s="360"/>
      <c r="VF83" s="360"/>
      <c r="VG83" s="360"/>
      <c r="VH83" s="360"/>
      <c r="VI83" s="360"/>
      <c r="VJ83" s="360"/>
      <c r="VK83" s="360"/>
      <c r="VL83" s="360"/>
      <c r="VM83" s="360"/>
      <c r="VN83" s="360"/>
      <c r="VO83" s="360"/>
      <c r="VP83" s="360"/>
      <c r="VQ83" s="360"/>
      <c r="VR83" s="360"/>
      <c r="VS83" s="360"/>
      <c r="VT83" s="360"/>
      <c r="VU83" s="360"/>
      <c r="VV83" s="360"/>
      <c r="VW83" s="360"/>
      <c r="VX83" s="360"/>
      <c r="VY83" s="360"/>
      <c r="VZ83" s="360"/>
      <c r="WA83" s="360"/>
      <c r="WB83" s="360"/>
      <c r="WC83" s="360"/>
      <c r="WD83" s="360"/>
      <c r="WE83" s="360"/>
      <c r="WF83" s="360"/>
      <c r="WG83" s="360"/>
      <c r="WH83" s="360"/>
      <c r="WI83" s="360"/>
      <c r="WJ83" s="360"/>
      <c r="WK83" s="360"/>
      <c r="WL83" s="360"/>
      <c r="WM83" s="360"/>
      <c r="WN83" s="360"/>
      <c r="WO83" s="360"/>
      <c r="WP83" s="360"/>
      <c r="WQ83" s="360"/>
      <c r="WR83" s="360"/>
      <c r="WS83" s="360"/>
      <c r="WT83" s="360"/>
      <c r="WU83" s="360"/>
      <c r="WV83" s="360"/>
      <c r="WW83" s="360"/>
      <c r="WX83" s="360"/>
      <c r="WY83" s="360"/>
      <c r="WZ83" s="360"/>
      <c r="XA83" s="360"/>
      <c r="XB83" s="360"/>
      <c r="XC83" s="360"/>
      <c r="XD83" s="360"/>
      <c r="XE83" s="360"/>
      <c r="XF83" s="360"/>
      <c r="XG83" s="360"/>
      <c r="XH83" s="360"/>
      <c r="XI83" s="360"/>
      <c r="XJ83" s="360"/>
      <c r="XK83" s="360"/>
      <c r="XL83" s="360"/>
      <c r="XM83" s="360"/>
      <c r="XN83" s="360"/>
      <c r="XO83" s="360"/>
      <c r="XP83" s="360"/>
      <c r="XQ83" s="360"/>
      <c r="XR83" s="360"/>
      <c r="XS83" s="360"/>
      <c r="XT83" s="360"/>
      <c r="XU83" s="360"/>
      <c r="XV83" s="360"/>
      <c r="XW83" s="360"/>
      <c r="XX83" s="360"/>
      <c r="XY83" s="360"/>
      <c r="XZ83" s="360"/>
      <c r="YA83" s="360"/>
      <c r="YB83" s="360"/>
      <c r="YC83" s="360"/>
      <c r="YD83" s="360"/>
      <c r="YE83" s="360"/>
      <c r="YF83" s="360"/>
      <c r="YG83" s="360"/>
      <c r="YH83" s="360"/>
      <c r="YI83" s="360"/>
      <c r="YJ83" s="360"/>
      <c r="YK83" s="360"/>
      <c r="YL83" s="360"/>
      <c r="YM83" s="360"/>
      <c r="YN83" s="360"/>
      <c r="YO83" s="360"/>
      <c r="YP83" s="360"/>
      <c r="YQ83" s="360"/>
      <c r="YR83" s="360"/>
      <c r="YS83" s="360"/>
      <c r="YT83" s="360"/>
      <c r="YU83" s="360"/>
      <c r="YV83" s="360"/>
      <c r="YW83" s="360"/>
      <c r="YX83" s="360"/>
      <c r="YY83" s="360"/>
      <c r="YZ83" s="360"/>
      <c r="ZA83" s="360"/>
      <c r="ZB83" s="360"/>
      <c r="ZC83" s="360"/>
      <c r="ZD83" s="360"/>
      <c r="ZE83" s="360"/>
      <c r="ZF83" s="360"/>
      <c r="ZG83" s="360"/>
      <c r="ZH83" s="360"/>
      <c r="ZI83" s="360"/>
      <c r="ZJ83" s="360"/>
      <c r="ZK83" s="360"/>
      <c r="ZL83" s="360"/>
      <c r="ZM83" s="360"/>
      <c r="ZN83" s="360"/>
      <c r="ZO83" s="360"/>
      <c r="ZP83" s="360"/>
      <c r="ZQ83" s="360"/>
      <c r="ZR83" s="360"/>
      <c r="ZS83" s="360"/>
      <c r="ZT83" s="360"/>
      <c r="ZU83" s="360"/>
      <c r="ZV83" s="360"/>
      <c r="ZW83" s="360"/>
      <c r="ZX83" s="360"/>
      <c r="ZY83" s="360"/>
      <c r="ZZ83" s="360"/>
      <c r="AAA83" s="360"/>
      <c r="AAB83" s="360"/>
      <c r="AAC83" s="360"/>
      <c r="AAD83" s="360"/>
      <c r="AAE83" s="360"/>
      <c r="AAF83" s="360"/>
      <c r="AAG83" s="360"/>
      <c r="AAH83" s="360"/>
      <c r="AAI83" s="360"/>
      <c r="AAJ83" s="360"/>
      <c r="AAK83" s="360"/>
      <c r="AAL83" s="360"/>
      <c r="AAM83" s="360"/>
      <c r="AAN83" s="360"/>
      <c r="AAO83" s="360"/>
      <c r="AAP83" s="360"/>
      <c r="AAQ83" s="360"/>
      <c r="AAR83" s="360"/>
      <c r="AAS83" s="360"/>
      <c r="AAT83" s="360"/>
      <c r="AAU83" s="360"/>
      <c r="AAV83" s="360"/>
      <c r="AAW83" s="360"/>
      <c r="AAX83" s="360"/>
      <c r="AAY83" s="360"/>
      <c r="AAZ83" s="360"/>
      <c r="ABA83" s="360"/>
      <c r="ABB83" s="360"/>
      <c r="ABC83" s="360"/>
      <c r="ABD83" s="360"/>
      <c r="ABE83" s="360"/>
      <c r="ABF83" s="360"/>
      <c r="ABG83" s="360"/>
      <c r="ABH83" s="360"/>
      <c r="ABI83" s="360"/>
      <c r="ABJ83" s="360"/>
      <c r="ABK83" s="360"/>
      <c r="ABL83" s="360"/>
      <c r="ABM83" s="360"/>
      <c r="ABN83" s="360"/>
      <c r="ABO83" s="360"/>
      <c r="ABP83" s="360"/>
      <c r="ABQ83" s="360"/>
      <c r="ABR83" s="360"/>
      <c r="ABS83" s="360"/>
      <c r="ABT83" s="360"/>
      <c r="ABU83" s="360"/>
      <c r="ABV83" s="360"/>
      <c r="ABW83" s="360"/>
      <c r="ABX83" s="360"/>
      <c r="ABY83" s="360"/>
      <c r="ABZ83" s="360"/>
      <c r="ACA83" s="360"/>
      <c r="ACB83" s="360"/>
      <c r="ACC83" s="360"/>
      <c r="ACD83" s="360"/>
      <c r="ACE83" s="360"/>
      <c r="ACF83" s="360"/>
      <c r="ACG83" s="360"/>
      <c r="ACH83" s="360"/>
      <c r="ACI83" s="360"/>
      <c r="ACJ83" s="360"/>
      <c r="ACK83" s="360"/>
      <c r="ACL83" s="360"/>
      <c r="ACM83" s="360"/>
      <c r="ACN83" s="360"/>
      <c r="ACO83" s="360"/>
      <c r="ACP83" s="360"/>
      <c r="ACQ83" s="360"/>
      <c r="ACR83" s="360"/>
      <c r="ACS83" s="360"/>
      <c r="ACT83" s="360"/>
      <c r="ACU83" s="360"/>
      <c r="ACV83" s="360"/>
      <c r="ACW83" s="360"/>
      <c r="ACX83" s="360"/>
      <c r="ACY83" s="360"/>
      <c r="ACZ83" s="360"/>
      <c r="ADA83" s="360"/>
      <c r="ADB83" s="360"/>
      <c r="ADC83" s="360"/>
      <c r="ADD83" s="360"/>
      <c r="ADE83" s="360"/>
      <c r="ADF83" s="360"/>
      <c r="ADG83" s="360"/>
      <c r="ADH83" s="360"/>
      <c r="ADI83" s="360"/>
      <c r="ADJ83" s="360"/>
      <c r="ADK83" s="360"/>
      <c r="ADL83" s="360"/>
      <c r="ADM83" s="360"/>
      <c r="ADN83" s="360"/>
      <c r="ADO83" s="360"/>
      <c r="ADP83" s="360"/>
      <c r="ADQ83" s="360"/>
      <c r="ADR83" s="360"/>
      <c r="ADS83" s="360"/>
      <c r="ADT83" s="360"/>
      <c r="ADU83" s="360"/>
      <c r="ADV83" s="360"/>
      <c r="ADW83" s="360"/>
      <c r="ADX83" s="360"/>
      <c r="ADY83" s="360"/>
      <c r="ADZ83" s="360"/>
      <c r="AEA83" s="360"/>
      <c r="AEB83" s="360"/>
      <c r="AEC83" s="360"/>
      <c r="AED83" s="360"/>
      <c r="AEE83" s="360"/>
      <c r="AEF83" s="360"/>
      <c r="AEG83" s="360"/>
      <c r="AEH83" s="360"/>
      <c r="AEI83" s="360"/>
      <c r="AEJ83" s="360"/>
      <c r="AEK83" s="360"/>
      <c r="AEL83" s="360"/>
      <c r="AEM83" s="360"/>
      <c r="AEN83" s="360"/>
      <c r="AEO83" s="360"/>
      <c r="AEP83" s="360"/>
      <c r="AEQ83" s="360"/>
      <c r="AER83" s="360"/>
      <c r="AES83" s="360"/>
      <c r="AET83" s="360"/>
      <c r="AEU83" s="360"/>
      <c r="AEV83" s="360"/>
      <c r="AEW83" s="360"/>
      <c r="AEX83" s="360"/>
      <c r="AEY83" s="360"/>
      <c r="AEZ83" s="360"/>
      <c r="AFA83" s="360"/>
      <c r="AFB83" s="360"/>
      <c r="AFC83" s="360"/>
      <c r="AFD83" s="360"/>
      <c r="AFE83" s="360"/>
      <c r="AFF83" s="360"/>
      <c r="AFG83" s="360"/>
      <c r="AFH83" s="360"/>
      <c r="AFI83" s="360"/>
      <c r="AFJ83" s="360"/>
      <c r="AFK83" s="360"/>
      <c r="AFL83" s="360"/>
      <c r="AFM83" s="360"/>
      <c r="AFN83" s="360"/>
      <c r="AFO83" s="360"/>
      <c r="AFP83" s="360"/>
      <c r="AFQ83" s="360"/>
      <c r="AFR83" s="360"/>
      <c r="AFS83" s="360"/>
      <c r="AFT83" s="360"/>
      <c r="AFU83" s="360"/>
      <c r="AFV83" s="360"/>
      <c r="AFW83" s="360"/>
      <c r="AFX83" s="360"/>
      <c r="AFY83" s="360"/>
      <c r="AFZ83" s="360"/>
      <c r="AGA83" s="360"/>
      <c r="AGB83" s="360"/>
      <c r="AGC83" s="360"/>
      <c r="AGD83" s="360"/>
      <c r="AGE83" s="360"/>
      <c r="AGF83" s="360"/>
      <c r="AGG83" s="360"/>
      <c r="AGH83" s="360"/>
      <c r="AGI83" s="360"/>
      <c r="AGJ83" s="360"/>
      <c r="AGK83" s="360"/>
      <c r="AGL83" s="360"/>
      <c r="AGM83" s="360"/>
      <c r="AGN83" s="360"/>
      <c r="AGO83" s="360"/>
      <c r="AGP83" s="360"/>
      <c r="AGQ83" s="360"/>
      <c r="AGR83" s="360"/>
      <c r="AGS83" s="360"/>
      <c r="AGT83" s="360"/>
      <c r="AGU83" s="360"/>
      <c r="AGV83" s="360"/>
      <c r="AGW83" s="360"/>
      <c r="AGX83" s="360"/>
      <c r="AGY83" s="360"/>
      <c r="AGZ83" s="360"/>
      <c r="AHA83" s="360"/>
      <c r="AHB83" s="360"/>
      <c r="AHC83" s="360"/>
      <c r="AHD83" s="360"/>
      <c r="AHE83" s="360"/>
      <c r="AHF83" s="360"/>
      <c r="AHG83" s="360"/>
      <c r="AHH83" s="360"/>
      <c r="AHI83" s="360"/>
      <c r="AHJ83" s="360"/>
      <c r="AHK83" s="360"/>
      <c r="AHL83" s="360"/>
      <c r="AHM83" s="360"/>
      <c r="AHN83" s="360"/>
      <c r="AHO83" s="360"/>
      <c r="AHP83" s="360"/>
      <c r="AHQ83" s="360"/>
      <c r="AHR83" s="360"/>
      <c r="AHS83" s="360"/>
      <c r="AHT83" s="360"/>
      <c r="AHU83" s="360"/>
      <c r="AHV83" s="360"/>
      <c r="AHW83" s="360"/>
      <c r="AHX83" s="360"/>
      <c r="AHY83" s="360"/>
      <c r="AHZ83" s="360"/>
      <c r="AIA83" s="360"/>
      <c r="AIB83" s="360"/>
      <c r="AIC83" s="360"/>
      <c r="AID83" s="360"/>
      <c r="AIE83" s="360"/>
      <c r="AIF83" s="360"/>
      <c r="AIG83" s="360"/>
      <c r="AIH83" s="360"/>
      <c r="AII83" s="360"/>
      <c r="AIJ83" s="360"/>
      <c r="AIK83" s="360"/>
      <c r="AIL83" s="360"/>
      <c r="AIM83" s="360"/>
      <c r="AIN83" s="360"/>
      <c r="AIO83" s="360"/>
      <c r="AIP83" s="360"/>
      <c r="AIQ83" s="360"/>
      <c r="AIR83" s="360"/>
      <c r="AIS83" s="360"/>
      <c r="AIT83" s="360"/>
      <c r="AIU83" s="360"/>
      <c r="AIV83" s="360"/>
      <c r="AIW83" s="360"/>
      <c r="AIX83" s="360"/>
      <c r="AIY83" s="360"/>
      <c r="AIZ83" s="360"/>
      <c r="AJA83" s="360"/>
      <c r="AJB83" s="360"/>
      <c r="AJC83" s="360"/>
      <c r="AJD83" s="360"/>
      <c r="AJE83" s="360"/>
      <c r="AJF83" s="360"/>
      <c r="AJG83" s="360"/>
      <c r="AJH83" s="360"/>
      <c r="AJI83" s="360"/>
      <c r="AJJ83" s="360"/>
      <c r="AJK83" s="360"/>
      <c r="AJL83" s="360"/>
      <c r="AJM83" s="360"/>
      <c r="AJN83" s="360"/>
      <c r="AJO83" s="360"/>
      <c r="AJP83" s="360"/>
      <c r="AJQ83" s="360"/>
      <c r="AJR83" s="360"/>
      <c r="AJS83" s="360"/>
      <c r="AJT83" s="360"/>
      <c r="AJU83" s="360"/>
      <c r="AJV83" s="360"/>
      <c r="AJW83" s="360"/>
      <c r="AJX83" s="360"/>
      <c r="AJY83" s="360"/>
      <c r="AJZ83" s="360"/>
      <c r="AKA83" s="360"/>
      <c r="AKB83" s="360"/>
      <c r="AKC83" s="360"/>
      <c r="AKD83" s="360"/>
      <c r="AKE83" s="360"/>
      <c r="AKF83" s="360"/>
      <c r="AKG83" s="360"/>
      <c r="AKH83" s="360"/>
      <c r="AKI83" s="360"/>
      <c r="AKJ83" s="360"/>
      <c r="AKK83" s="360"/>
      <c r="AKL83" s="360"/>
      <c r="AKM83" s="360"/>
      <c r="AKN83" s="360"/>
      <c r="AKO83" s="360"/>
      <c r="AKP83" s="360"/>
      <c r="AKQ83" s="360"/>
      <c r="AKR83" s="360"/>
      <c r="AKS83" s="360"/>
      <c r="AKT83" s="360"/>
      <c r="AKU83" s="360"/>
      <c r="AKV83" s="360"/>
      <c r="AKW83" s="360"/>
      <c r="AKX83" s="360"/>
      <c r="AKY83" s="360"/>
      <c r="AKZ83" s="360"/>
      <c r="ALA83" s="360"/>
      <c r="ALB83" s="360"/>
      <c r="ALC83" s="360"/>
      <c r="ALD83" s="360"/>
      <c r="ALE83" s="360"/>
      <c r="ALF83" s="360"/>
      <c r="ALG83" s="360"/>
      <c r="ALH83" s="360"/>
      <c r="ALI83" s="360"/>
      <c r="ALJ83" s="360"/>
      <c r="ALK83" s="360"/>
      <c r="ALL83" s="360"/>
      <c r="ALM83" s="360"/>
      <c r="ALN83" s="360"/>
      <c r="ALO83" s="360"/>
      <c r="ALP83" s="360"/>
      <c r="ALQ83" s="360"/>
      <c r="ALR83" s="360"/>
      <c r="ALS83" s="360"/>
      <c r="ALT83" s="360"/>
      <c r="ALU83" s="360"/>
      <c r="ALV83" s="360"/>
      <c r="ALW83" s="360"/>
      <c r="ALX83" s="360"/>
      <c r="ALY83" s="360"/>
      <c r="ALZ83" s="360"/>
      <c r="AMA83" s="360"/>
      <c r="AMB83" s="360"/>
      <c r="AMC83" s="360"/>
      <c r="AMD83" s="360"/>
      <c r="AME83" s="360"/>
      <c r="AMF83" s="360"/>
      <c r="AMG83" s="360"/>
      <c r="AMH83" s="360"/>
      <c r="AMI83" s="360"/>
      <c r="AMJ83" s="360"/>
      <c r="AMK83" s="360"/>
      <c r="AML83" s="360"/>
      <c r="AMM83" s="360"/>
      <c r="AMN83" s="360"/>
      <c r="AMO83" s="360"/>
      <c r="AMP83" s="360"/>
      <c r="AMQ83" s="360"/>
      <c r="AMR83" s="360"/>
      <c r="AMS83" s="360"/>
      <c r="AMT83" s="360"/>
      <c r="AMU83" s="360"/>
      <c r="AMV83" s="360"/>
      <c r="AMW83" s="360"/>
      <c r="AMX83" s="360"/>
      <c r="AMY83" s="360"/>
      <c r="AMZ83" s="360"/>
      <c r="ANA83" s="360"/>
      <c r="ANB83" s="360"/>
      <c r="ANC83" s="360"/>
      <c r="AND83" s="360"/>
      <c r="ANE83" s="360"/>
      <c r="ANF83" s="360"/>
      <c r="ANG83" s="360"/>
      <c r="ANH83" s="360"/>
      <c r="ANI83" s="360"/>
      <c r="ANJ83" s="360"/>
      <c r="ANK83" s="360"/>
      <c r="ANL83" s="360"/>
      <c r="ANM83" s="360"/>
      <c r="ANN83" s="360"/>
      <c r="ANO83" s="360"/>
      <c r="ANP83" s="360"/>
      <c r="ANQ83" s="360"/>
      <c r="ANR83" s="360"/>
      <c r="ANS83" s="360"/>
      <c r="ANT83" s="360"/>
      <c r="ANU83" s="360"/>
      <c r="ANV83" s="360"/>
      <c r="ANW83" s="360"/>
      <c r="ANX83" s="360"/>
      <c r="ANY83" s="360"/>
      <c r="ANZ83" s="360"/>
      <c r="AOA83" s="360"/>
      <c r="AOB83" s="360"/>
      <c r="AOC83" s="360"/>
      <c r="AOD83" s="360"/>
      <c r="AOE83" s="360"/>
      <c r="AOF83" s="360"/>
      <c r="AOG83" s="360"/>
      <c r="AOH83" s="360"/>
      <c r="AOI83" s="360"/>
      <c r="AOJ83" s="360"/>
      <c r="AOK83" s="360"/>
      <c r="AOL83" s="360"/>
      <c r="AOM83" s="360"/>
      <c r="AON83" s="360"/>
      <c r="AOO83" s="360"/>
      <c r="AOP83" s="360"/>
      <c r="AOQ83" s="360"/>
      <c r="AOR83" s="360"/>
      <c r="AOS83" s="360"/>
      <c r="AOT83" s="360"/>
      <c r="AOU83" s="360"/>
      <c r="AOV83" s="360"/>
      <c r="AOW83" s="360"/>
      <c r="AOX83" s="360"/>
      <c r="AOY83" s="360"/>
      <c r="AOZ83" s="360"/>
      <c r="APA83" s="360"/>
      <c r="APB83" s="360"/>
      <c r="APC83" s="360"/>
      <c r="APD83" s="360"/>
      <c r="APE83" s="360"/>
      <c r="APF83" s="360"/>
      <c r="APG83" s="360"/>
      <c r="APH83" s="360"/>
      <c r="API83" s="360"/>
      <c r="APJ83" s="360"/>
      <c r="APK83" s="360"/>
      <c r="APL83" s="360"/>
      <c r="APM83" s="360"/>
      <c r="APN83" s="360"/>
      <c r="APO83" s="360"/>
      <c r="APP83" s="360"/>
      <c r="APQ83" s="360"/>
      <c r="APR83" s="360"/>
      <c r="APS83" s="360"/>
      <c r="APT83" s="360"/>
      <c r="APU83" s="360"/>
      <c r="APV83" s="360"/>
      <c r="APW83" s="360"/>
      <c r="APX83" s="360"/>
      <c r="APY83" s="360"/>
      <c r="APZ83" s="360"/>
      <c r="AQA83" s="360"/>
      <c r="AQB83" s="360"/>
      <c r="AQC83" s="360"/>
      <c r="AQD83" s="360"/>
      <c r="AQE83" s="360"/>
      <c r="AQF83" s="360"/>
      <c r="AQG83" s="360"/>
      <c r="AQH83" s="360"/>
      <c r="AQI83" s="360"/>
      <c r="AQJ83" s="360"/>
      <c r="AQK83" s="360"/>
      <c r="AQL83" s="360"/>
      <c r="AQM83" s="360"/>
      <c r="AQN83" s="360"/>
      <c r="AQO83" s="360"/>
      <c r="AQP83" s="360"/>
      <c r="AQQ83" s="360"/>
      <c r="AQR83" s="360"/>
      <c r="AQS83" s="360"/>
      <c r="AQT83" s="360"/>
      <c r="AQU83" s="360"/>
      <c r="AQV83" s="360"/>
      <c r="AQW83" s="360"/>
      <c r="AQX83" s="360"/>
      <c r="AQY83" s="360"/>
      <c r="AQZ83" s="360"/>
      <c r="ARA83" s="360"/>
      <c r="ARB83" s="360"/>
      <c r="ARC83" s="360"/>
      <c r="ARD83" s="360"/>
      <c r="ARE83" s="360"/>
      <c r="ARF83" s="360"/>
      <c r="ARG83" s="360"/>
      <c r="ARH83" s="360"/>
      <c r="ARI83" s="360"/>
      <c r="ARJ83" s="360"/>
      <c r="ARK83" s="360"/>
      <c r="ARL83" s="360"/>
      <c r="ARM83" s="360"/>
      <c r="ARN83" s="360"/>
      <c r="ARO83" s="360"/>
      <c r="ARP83" s="360"/>
      <c r="ARQ83" s="360"/>
      <c r="ARR83" s="360"/>
      <c r="ARS83" s="360"/>
      <c r="ART83" s="360"/>
      <c r="ARU83" s="360"/>
      <c r="ARV83" s="360"/>
      <c r="ARW83" s="360"/>
      <c r="ARX83" s="360"/>
      <c r="ARY83" s="360"/>
      <c r="ARZ83" s="360"/>
      <c r="ASA83" s="360"/>
      <c r="ASB83" s="360"/>
      <c r="ASC83" s="360"/>
      <c r="ASD83" s="360"/>
      <c r="ASE83" s="360"/>
      <c r="ASF83" s="360"/>
      <c r="ASG83" s="360"/>
      <c r="ASH83" s="360"/>
      <c r="ASI83" s="360"/>
      <c r="ASJ83" s="360"/>
      <c r="ASK83" s="360"/>
      <c r="ASL83" s="360"/>
      <c r="ASM83" s="360"/>
      <c r="ASN83" s="360"/>
      <c r="ASO83" s="360"/>
      <c r="ASP83" s="360"/>
      <c r="ASQ83" s="360"/>
      <c r="ASR83" s="360"/>
      <c r="ASS83" s="360"/>
      <c r="AST83" s="360"/>
      <c r="ASU83" s="360"/>
      <c r="ASV83" s="360"/>
      <c r="ASW83" s="360"/>
      <c r="ASX83" s="360"/>
      <c r="ASY83" s="360"/>
      <c r="ASZ83" s="360"/>
      <c r="ATA83" s="360"/>
      <c r="ATB83" s="360"/>
      <c r="ATC83" s="360"/>
      <c r="ATD83" s="360"/>
      <c r="ATE83" s="360"/>
      <c r="ATF83" s="360"/>
      <c r="ATG83" s="360"/>
      <c r="ATH83" s="360"/>
      <c r="ATI83" s="360"/>
      <c r="ATJ83" s="360"/>
      <c r="ATK83" s="360"/>
      <c r="ATL83" s="360"/>
      <c r="ATM83" s="360"/>
      <c r="ATN83" s="360"/>
      <c r="ATO83" s="360"/>
      <c r="ATP83" s="360"/>
      <c r="ATQ83" s="360"/>
      <c r="ATR83" s="360"/>
      <c r="ATS83" s="360"/>
      <c r="ATT83" s="360"/>
      <c r="ATU83" s="360"/>
      <c r="ATV83" s="360"/>
      <c r="ATW83" s="360"/>
      <c r="ATX83" s="360"/>
      <c r="ATY83" s="360"/>
      <c r="ATZ83" s="360"/>
      <c r="AUA83" s="360"/>
      <c r="AUB83" s="360"/>
      <c r="AUC83" s="360"/>
      <c r="AUD83" s="360"/>
      <c r="AUE83" s="360"/>
      <c r="AUF83" s="360"/>
      <c r="AUG83" s="360"/>
      <c r="AUH83" s="360"/>
      <c r="AUI83" s="360"/>
      <c r="AUJ83" s="360"/>
      <c r="AUK83" s="360"/>
      <c r="AUL83" s="360"/>
      <c r="AUM83" s="360"/>
      <c r="AUN83" s="360"/>
      <c r="AUO83" s="360"/>
      <c r="AUP83" s="360"/>
      <c r="AUQ83" s="360"/>
      <c r="AUR83" s="360"/>
      <c r="AUS83" s="360"/>
      <c r="AUT83" s="360"/>
      <c r="AUU83" s="360"/>
      <c r="AUV83" s="360"/>
      <c r="AUW83" s="360"/>
      <c r="AUX83" s="360"/>
      <c r="AUY83" s="360"/>
      <c r="AUZ83" s="360"/>
      <c r="AVA83" s="360"/>
      <c r="AVB83" s="360"/>
      <c r="AVC83" s="360"/>
      <c r="AVD83" s="360"/>
      <c r="AVE83" s="360"/>
      <c r="AVF83" s="360"/>
      <c r="AVG83" s="360"/>
      <c r="AVH83" s="360"/>
      <c r="AVI83" s="360"/>
      <c r="AVJ83" s="360"/>
      <c r="AVK83" s="360"/>
      <c r="AVL83" s="360"/>
      <c r="AVM83" s="360"/>
      <c r="AVN83" s="360"/>
      <c r="AVO83" s="360"/>
      <c r="AVP83" s="360"/>
      <c r="AVQ83" s="360"/>
      <c r="AVR83" s="360"/>
      <c r="AVS83" s="360"/>
      <c r="AVT83" s="360"/>
      <c r="AVU83" s="360"/>
      <c r="AVV83" s="360"/>
      <c r="AVW83" s="360"/>
      <c r="AVX83" s="360"/>
      <c r="AVY83" s="360"/>
      <c r="AVZ83" s="360"/>
      <c r="AWA83" s="360"/>
      <c r="AWB83" s="360"/>
      <c r="AWC83" s="360"/>
      <c r="AWD83" s="360"/>
      <c r="AWE83" s="360"/>
      <c r="AWF83" s="360"/>
      <c r="AWG83" s="360"/>
      <c r="AWH83" s="360"/>
      <c r="AWI83" s="360"/>
      <c r="AWJ83" s="360"/>
      <c r="AWK83" s="360"/>
      <c r="AWL83" s="360"/>
      <c r="AWM83" s="360"/>
      <c r="AWN83" s="360"/>
      <c r="AWO83" s="360"/>
      <c r="AWP83" s="360"/>
      <c r="AWQ83" s="360"/>
      <c r="AWR83" s="360"/>
      <c r="AWS83" s="360"/>
      <c r="AWT83" s="360"/>
      <c r="AWU83" s="360"/>
      <c r="AWV83" s="360"/>
      <c r="AWW83" s="360"/>
      <c r="AWX83" s="360"/>
      <c r="AWY83" s="360"/>
      <c r="AWZ83" s="360"/>
      <c r="AXA83" s="360"/>
      <c r="AXB83" s="360"/>
      <c r="AXC83" s="360"/>
      <c r="AXD83" s="360"/>
      <c r="AXE83" s="360"/>
      <c r="AXF83" s="360"/>
      <c r="AXG83" s="360"/>
      <c r="AXH83" s="360"/>
      <c r="AXI83" s="360"/>
      <c r="AXJ83" s="360"/>
      <c r="AXK83" s="360"/>
      <c r="AXL83" s="360"/>
      <c r="AXM83" s="360"/>
      <c r="AXN83" s="360"/>
      <c r="AXO83" s="360"/>
      <c r="AXP83" s="360"/>
      <c r="AXQ83" s="360"/>
      <c r="AXR83" s="360"/>
      <c r="AXS83" s="360"/>
      <c r="AXT83" s="360"/>
      <c r="AXU83" s="360"/>
      <c r="AXV83" s="360"/>
      <c r="AXW83" s="360"/>
      <c r="AXX83" s="360"/>
      <c r="AXY83" s="360"/>
      <c r="AXZ83" s="360"/>
      <c r="AYA83" s="360"/>
      <c r="AYB83" s="360"/>
      <c r="AYC83" s="360"/>
      <c r="AYD83" s="360"/>
      <c r="AYE83" s="360"/>
      <c r="AYF83" s="360"/>
      <c r="AYG83" s="360"/>
      <c r="AYH83" s="360"/>
      <c r="AYI83" s="360"/>
      <c r="AYJ83" s="360"/>
      <c r="AYK83" s="360"/>
      <c r="AYL83" s="360"/>
      <c r="AYM83" s="360"/>
      <c r="AYN83" s="360"/>
      <c r="AYO83" s="360"/>
      <c r="AYP83" s="360"/>
      <c r="AYQ83" s="360"/>
      <c r="AYR83" s="360"/>
      <c r="AYS83" s="360"/>
      <c r="AYT83" s="360"/>
      <c r="AYU83" s="360"/>
      <c r="AYV83" s="360"/>
      <c r="AYW83" s="360"/>
      <c r="AYX83" s="360"/>
      <c r="AYY83" s="360"/>
      <c r="AYZ83" s="360"/>
      <c r="AZA83" s="360"/>
      <c r="AZB83" s="360"/>
      <c r="AZC83" s="360"/>
      <c r="AZD83" s="360"/>
      <c r="AZE83" s="360"/>
      <c r="AZF83" s="360"/>
      <c r="AZG83" s="360"/>
      <c r="AZH83" s="360"/>
      <c r="AZI83" s="360"/>
      <c r="AZJ83" s="360"/>
      <c r="AZK83" s="360"/>
      <c r="AZL83" s="360"/>
      <c r="AZM83" s="360"/>
      <c r="AZN83" s="360"/>
      <c r="AZO83" s="360"/>
      <c r="AZP83" s="360"/>
      <c r="AZQ83" s="360"/>
      <c r="AZR83" s="360"/>
      <c r="AZS83" s="360"/>
      <c r="AZT83" s="360"/>
      <c r="AZU83" s="360"/>
      <c r="AZV83" s="360"/>
      <c r="AZW83" s="360"/>
      <c r="AZX83" s="360"/>
      <c r="AZY83" s="360"/>
      <c r="AZZ83" s="360"/>
      <c r="BAA83" s="360"/>
      <c r="BAB83" s="360"/>
      <c r="BAC83" s="360"/>
      <c r="BAD83" s="360"/>
      <c r="BAE83" s="360"/>
      <c r="BAF83" s="360"/>
      <c r="BAG83" s="360"/>
      <c r="BAH83" s="360"/>
      <c r="BAI83" s="360"/>
      <c r="BAJ83" s="360"/>
      <c r="BAK83" s="360"/>
      <c r="BAL83" s="360"/>
      <c r="BAM83" s="360"/>
      <c r="BAN83" s="360"/>
      <c r="BAO83" s="360"/>
      <c r="BAP83" s="360"/>
      <c r="BAQ83" s="360"/>
      <c r="BAR83" s="360"/>
      <c r="BAS83" s="360"/>
      <c r="BAT83" s="360"/>
      <c r="BAU83" s="360"/>
      <c r="BAV83" s="360"/>
      <c r="BAW83" s="360"/>
      <c r="BAX83" s="360"/>
      <c r="BAY83" s="360"/>
      <c r="BAZ83" s="360"/>
      <c r="BBA83" s="360"/>
      <c r="BBB83" s="360"/>
      <c r="BBC83" s="360"/>
      <c r="BBD83" s="360"/>
      <c r="BBE83" s="360"/>
      <c r="BBF83" s="360"/>
      <c r="BBG83" s="360"/>
      <c r="BBH83" s="360"/>
      <c r="BBI83" s="360"/>
      <c r="BBJ83" s="360"/>
      <c r="BBK83" s="360"/>
      <c r="BBL83" s="360"/>
      <c r="BBM83" s="360"/>
      <c r="BBN83" s="360"/>
      <c r="BBO83" s="360"/>
      <c r="BBP83" s="360"/>
      <c r="BBQ83" s="360"/>
      <c r="BBR83" s="360"/>
      <c r="BBS83" s="360"/>
      <c r="BBT83" s="360"/>
      <c r="BBU83" s="360"/>
      <c r="BBV83" s="360"/>
      <c r="BBW83" s="360"/>
      <c r="BBX83" s="360"/>
      <c r="BBY83" s="360"/>
      <c r="BBZ83" s="360"/>
      <c r="BCA83" s="360"/>
      <c r="BCB83" s="360"/>
      <c r="BCC83" s="360"/>
      <c r="BCD83" s="360"/>
      <c r="BCE83" s="360"/>
      <c r="BCF83" s="360"/>
      <c r="BCG83" s="360"/>
      <c r="BCH83" s="360"/>
      <c r="BCI83" s="360"/>
      <c r="BCJ83" s="360"/>
      <c r="BCK83" s="360"/>
      <c r="BCL83" s="360"/>
      <c r="BCM83" s="360"/>
      <c r="BCN83" s="360"/>
      <c r="BCO83" s="360"/>
      <c r="BCP83" s="360"/>
      <c r="BCQ83" s="360"/>
      <c r="BCR83" s="360"/>
      <c r="BCS83" s="360"/>
      <c r="BCT83" s="360"/>
      <c r="BCU83" s="360"/>
      <c r="BCV83" s="360"/>
      <c r="BCW83" s="360"/>
      <c r="BCX83" s="360"/>
      <c r="BCY83" s="360"/>
      <c r="BCZ83" s="360"/>
      <c r="BDA83" s="360"/>
      <c r="BDB83" s="360"/>
      <c r="BDC83" s="360"/>
      <c r="BDD83" s="360"/>
      <c r="BDE83" s="360"/>
      <c r="BDF83" s="360"/>
      <c r="BDG83" s="360"/>
      <c r="BDH83" s="360"/>
      <c r="BDI83" s="360"/>
      <c r="BDJ83" s="360"/>
      <c r="BDK83" s="360"/>
      <c r="BDL83" s="360"/>
      <c r="BDM83" s="360"/>
      <c r="BDN83" s="360"/>
      <c r="BDO83" s="360"/>
      <c r="BDP83" s="360"/>
      <c r="BDQ83" s="360"/>
      <c r="BDR83" s="360"/>
      <c r="BDS83" s="360"/>
      <c r="BDT83" s="360"/>
      <c r="BDU83" s="360"/>
      <c r="BDV83" s="360"/>
      <c r="BDW83" s="360"/>
      <c r="BDX83" s="360"/>
      <c r="BDY83" s="360"/>
      <c r="BDZ83" s="360"/>
      <c r="BEA83" s="360"/>
      <c r="BEB83" s="360"/>
      <c r="BEC83" s="360"/>
      <c r="BED83" s="360"/>
      <c r="BEE83" s="360"/>
      <c r="BEF83" s="360"/>
      <c r="BEG83" s="360"/>
      <c r="BEH83" s="360"/>
      <c r="BEI83" s="360"/>
      <c r="BEJ83" s="360"/>
      <c r="BEK83" s="360"/>
      <c r="BEL83" s="360"/>
      <c r="BEM83" s="360"/>
      <c r="BEN83" s="360"/>
      <c r="BEO83" s="360"/>
      <c r="BEP83" s="360"/>
      <c r="BEQ83" s="360"/>
      <c r="BER83" s="360"/>
      <c r="BES83" s="360"/>
      <c r="BET83" s="360"/>
      <c r="BEU83" s="360"/>
      <c r="BEV83" s="360"/>
      <c r="BEW83" s="360"/>
      <c r="BEX83" s="360"/>
      <c r="BEY83" s="360"/>
      <c r="BEZ83" s="360"/>
      <c r="BFA83" s="360"/>
      <c r="BFB83" s="360"/>
      <c r="BFC83" s="360"/>
      <c r="BFD83" s="360"/>
      <c r="BFE83" s="360"/>
      <c r="BFF83" s="360"/>
      <c r="BFG83" s="360"/>
      <c r="BFH83" s="360"/>
      <c r="BFI83" s="360"/>
      <c r="BFJ83" s="360"/>
      <c r="BFK83" s="360"/>
      <c r="BFL83" s="360"/>
      <c r="BFM83" s="360"/>
      <c r="BFN83" s="360"/>
      <c r="BFO83" s="360"/>
      <c r="BFP83" s="360"/>
      <c r="BFQ83" s="360"/>
      <c r="BFR83" s="360"/>
      <c r="BFS83" s="360"/>
      <c r="BFT83" s="360"/>
      <c r="BFU83" s="360"/>
      <c r="BFV83" s="360"/>
      <c r="BFW83" s="360"/>
      <c r="BFX83" s="360"/>
      <c r="BFY83" s="360"/>
      <c r="BFZ83" s="360"/>
      <c r="BGA83" s="360"/>
      <c r="BGB83" s="360"/>
      <c r="BGC83" s="360"/>
      <c r="BGD83" s="360"/>
      <c r="BGE83" s="360"/>
      <c r="BGF83" s="360"/>
      <c r="BGG83" s="360"/>
      <c r="BGH83" s="360"/>
      <c r="BGI83" s="360"/>
      <c r="BGJ83" s="360"/>
      <c r="BGK83" s="360"/>
      <c r="BGL83" s="360"/>
      <c r="BGM83" s="360"/>
      <c r="BGN83" s="360"/>
      <c r="BGO83" s="360"/>
      <c r="BGP83" s="360"/>
      <c r="BGQ83" s="360"/>
      <c r="BGR83" s="360"/>
      <c r="BGS83" s="360"/>
      <c r="BGT83" s="360"/>
      <c r="BGU83" s="360"/>
      <c r="BGV83" s="360"/>
      <c r="BGW83" s="360"/>
      <c r="BGX83" s="360"/>
      <c r="BGY83" s="360"/>
      <c r="BGZ83" s="360"/>
      <c r="BHA83" s="360"/>
      <c r="BHB83" s="360"/>
      <c r="BHC83" s="360"/>
      <c r="BHD83" s="360"/>
      <c r="BHE83" s="360"/>
      <c r="BHF83" s="360"/>
      <c r="BHG83" s="360"/>
      <c r="BHH83" s="360"/>
      <c r="BHI83" s="360"/>
      <c r="BHJ83" s="360"/>
      <c r="BHK83" s="360"/>
      <c r="BHL83" s="360"/>
      <c r="BHM83" s="360"/>
      <c r="BHN83" s="360"/>
      <c r="BHO83" s="360"/>
      <c r="BHP83" s="360"/>
      <c r="BHQ83" s="360"/>
      <c r="BHR83" s="360"/>
      <c r="BHS83" s="360"/>
      <c r="BHT83" s="360"/>
      <c r="BHU83" s="360"/>
      <c r="BHV83" s="360"/>
      <c r="BHW83" s="360"/>
      <c r="BHX83" s="360"/>
      <c r="BHY83" s="360"/>
      <c r="BHZ83" s="360"/>
      <c r="BIA83" s="360"/>
      <c r="BIB83" s="360"/>
      <c r="BIC83" s="360"/>
      <c r="BID83" s="360"/>
      <c r="BIE83" s="360"/>
      <c r="BIF83" s="360"/>
      <c r="BIG83" s="360"/>
      <c r="BIH83" s="360"/>
      <c r="BII83" s="360"/>
      <c r="BIJ83" s="360"/>
      <c r="BIK83" s="360"/>
      <c r="BIL83" s="360"/>
      <c r="BIM83" s="360"/>
      <c r="BIN83" s="360"/>
      <c r="BIO83" s="360"/>
      <c r="BIP83" s="360"/>
      <c r="BIQ83" s="360"/>
      <c r="BIR83" s="360"/>
      <c r="BIS83" s="360"/>
      <c r="BIT83" s="360"/>
      <c r="BIU83" s="360"/>
      <c r="BIV83" s="360"/>
      <c r="BIW83" s="360"/>
      <c r="BIX83" s="360"/>
      <c r="BIY83" s="360"/>
      <c r="BIZ83" s="360"/>
      <c r="BJA83" s="360"/>
      <c r="BJB83" s="360"/>
      <c r="BJC83" s="360"/>
      <c r="BJD83" s="360"/>
      <c r="BJE83" s="360"/>
      <c r="BJF83" s="360"/>
      <c r="BJG83" s="360"/>
      <c r="BJH83" s="360"/>
      <c r="BJI83" s="360"/>
      <c r="BJJ83" s="360"/>
      <c r="BJK83" s="360"/>
      <c r="BJL83" s="360"/>
      <c r="BJM83" s="360"/>
      <c r="BJN83" s="360"/>
      <c r="BJO83" s="360"/>
      <c r="BJP83" s="360"/>
      <c r="BJQ83" s="360"/>
      <c r="BJR83" s="360"/>
      <c r="BJS83" s="360"/>
      <c r="BJT83" s="360"/>
      <c r="BJU83" s="360"/>
      <c r="BJV83" s="360"/>
      <c r="BJW83" s="360"/>
      <c r="BJX83" s="360"/>
      <c r="BJY83" s="360"/>
      <c r="BJZ83" s="360"/>
      <c r="BKA83" s="360"/>
      <c r="BKB83" s="360"/>
      <c r="BKC83" s="360"/>
      <c r="BKD83" s="360"/>
      <c r="BKE83" s="360"/>
      <c r="BKF83" s="360"/>
      <c r="BKG83" s="360"/>
      <c r="BKH83" s="360"/>
      <c r="BKI83" s="360"/>
      <c r="BKJ83" s="360"/>
      <c r="BKK83" s="360"/>
      <c r="BKL83" s="360"/>
      <c r="BKM83" s="360"/>
      <c r="BKN83" s="360"/>
      <c r="BKO83" s="360"/>
      <c r="BKP83" s="360"/>
      <c r="BKQ83" s="360"/>
      <c r="BKR83" s="360"/>
      <c r="BKS83" s="360"/>
      <c r="BKT83" s="360"/>
      <c r="BKU83" s="360"/>
      <c r="BKV83" s="360"/>
      <c r="BKW83" s="360"/>
      <c r="BKX83" s="360"/>
      <c r="BKY83" s="360"/>
      <c r="BKZ83" s="360"/>
      <c r="BLA83" s="360"/>
      <c r="BLB83" s="360"/>
      <c r="BLC83" s="360"/>
      <c r="BLD83" s="360"/>
      <c r="BLE83" s="360"/>
      <c r="BLF83" s="360"/>
      <c r="BLG83" s="360"/>
      <c r="BLH83" s="360"/>
      <c r="BLI83" s="360"/>
      <c r="BLJ83" s="360"/>
      <c r="BLK83" s="360"/>
      <c r="BLL83" s="360"/>
      <c r="BLM83" s="360"/>
      <c r="BLN83" s="360"/>
      <c r="BLO83" s="360"/>
      <c r="BLP83" s="360"/>
      <c r="BLQ83" s="360"/>
      <c r="BLR83" s="360"/>
      <c r="BLS83" s="360"/>
      <c r="BLT83" s="360"/>
      <c r="BLU83" s="360"/>
      <c r="BLV83" s="360"/>
      <c r="BLW83" s="360"/>
      <c r="BLX83" s="360"/>
      <c r="BLY83" s="360"/>
      <c r="BLZ83" s="360"/>
      <c r="BMA83" s="360"/>
      <c r="BMB83" s="360"/>
      <c r="BMC83" s="360"/>
      <c r="BMD83" s="360"/>
      <c r="BME83" s="360"/>
      <c r="BMF83" s="360"/>
      <c r="BMG83" s="360"/>
      <c r="BMH83" s="360"/>
      <c r="BMI83" s="360"/>
      <c r="BMJ83" s="360"/>
      <c r="BMK83" s="360"/>
      <c r="BML83" s="360"/>
      <c r="BMM83" s="360"/>
      <c r="BMN83" s="360"/>
      <c r="BMO83" s="360"/>
      <c r="BMP83" s="360"/>
      <c r="BMQ83" s="360"/>
      <c r="BMR83" s="360"/>
      <c r="BMS83" s="360"/>
      <c r="BMT83" s="360"/>
      <c r="BMU83" s="360"/>
      <c r="BMV83" s="360"/>
      <c r="BMW83" s="360"/>
      <c r="BMX83" s="360"/>
      <c r="BMY83" s="360"/>
      <c r="BMZ83" s="360"/>
      <c r="BNA83" s="360"/>
      <c r="BNB83" s="360"/>
      <c r="BNC83" s="360"/>
      <c r="BND83" s="360"/>
      <c r="BNE83" s="360"/>
      <c r="BNF83" s="360"/>
      <c r="BNG83" s="360"/>
      <c r="BNH83" s="360"/>
      <c r="BNI83" s="360"/>
      <c r="BNJ83" s="360"/>
      <c r="BNK83" s="360"/>
      <c r="BNL83" s="360"/>
      <c r="BNM83" s="360"/>
      <c r="BNN83" s="360"/>
      <c r="BNO83" s="360"/>
      <c r="BNP83" s="360"/>
      <c r="BNQ83" s="360"/>
      <c r="BNR83" s="360"/>
      <c r="BNS83" s="360"/>
      <c r="BNT83" s="360"/>
      <c r="BNU83" s="360"/>
      <c r="BNV83" s="360"/>
      <c r="BNW83" s="360"/>
      <c r="BNX83" s="360"/>
      <c r="BNY83" s="360"/>
      <c r="BNZ83" s="360"/>
      <c r="BOA83" s="360"/>
      <c r="BOB83" s="360"/>
      <c r="BOC83" s="360"/>
      <c r="BOD83" s="360"/>
      <c r="BOE83" s="360"/>
      <c r="BOF83" s="360"/>
      <c r="BOG83" s="360"/>
      <c r="BOH83" s="360"/>
      <c r="BOI83" s="360"/>
      <c r="BOJ83" s="360"/>
      <c r="BOK83" s="360"/>
      <c r="BOL83" s="360"/>
      <c r="BOM83" s="360"/>
      <c r="BON83" s="360"/>
      <c r="BOO83" s="360"/>
      <c r="BOP83" s="360"/>
      <c r="BOQ83" s="360"/>
      <c r="BOR83" s="360"/>
      <c r="BOS83" s="360"/>
      <c r="BOT83" s="360"/>
      <c r="BOU83" s="360"/>
      <c r="BOV83" s="360"/>
      <c r="BOW83" s="360"/>
      <c r="BOX83" s="360"/>
      <c r="BOY83" s="360"/>
      <c r="BOZ83" s="360"/>
      <c r="BPA83" s="360"/>
      <c r="BPB83" s="360"/>
      <c r="BPC83" s="360"/>
      <c r="BPD83" s="360"/>
      <c r="BPE83" s="360"/>
      <c r="BPF83" s="360"/>
      <c r="BPG83" s="360"/>
      <c r="BPH83" s="360"/>
      <c r="BPI83" s="360"/>
      <c r="BPJ83" s="360"/>
      <c r="BPK83" s="360"/>
      <c r="BPL83" s="360"/>
      <c r="BPM83" s="360"/>
      <c r="BPN83" s="360"/>
      <c r="BPO83" s="360"/>
      <c r="BPP83" s="360"/>
      <c r="BPQ83" s="360"/>
      <c r="BPR83" s="360"/>
      <c r="BPS83" s="360"/>
      <c r="BPT83" s="360"/>
      <c r="BPU83" s="360"/>
      <c r="BPV83" s="360"/>
      <c r="BPW83" s="360"/>
      <c r="BPX83" s="360"/>
      <c r="BPY83" s="360"/>
      <c r="BPZ83" s="360"/>
      <c r="BQA83" s="360"/>
      <c r="BQB83" s="360"/>
      <c r="BQC83" s="360"/>
      <c r="BQD83" s="360"/>
      <c r="BQE83" s="360"/>
      <c r="BQF83" s="360"/>
      <c r="BQG83" s="360"/>
      <c r="BQH83" s="360"/>
      <c r="BQI83" s="360"/>
      <c r="BQJ83" s="360"/>
      <c r="BQK83" s="360"/>
      <c r="BQL83" s="360"/>
      <c r="BQM83" s="360"/>
      <c r="BQN83" s="360"/>
      <c r="BQO83" s="360"/>
      <c r="BQP83" s="360"/>
      <c r="BQQ83" s="360"/>
      <c r="BQR83" s="360"/>
      <c r="BQS83" s="360"/>
      <c r="BQT83" s="360"/>
      <c r="BQU83" s="360"/>
      <c r="BQV83" s="360"/>
      <c r="BQW83" s="360"/>
      <c r="BQX83" s="360"/>
      <c r="BQY83" s="360"/>
      <c r="BQZ83" s="360"/>
      <c r="BRA83" s="360"/>
      <c r="BRB83" s="360"/>
      <c r="BRC83" s="360"/>
      <c r="BRD83" s="360"/>
      <c r="BRE83" s="360"/>
      <c r="BRF83" s="360"/>
      <c r="BRG83" s="360"/>
      <c r="BRH83" s="360"/>
      <c r="BRI83" s="360"/>
      <c r="BRJ83" s="360"/>
      <c r="BRK83" s="360"/>
      <c r="BRL83" s="360"/>
      <c r="BRM83" s="360"/>
      <c r="BRN83" s="360"/>
      <c r="BRO83" s="360"/>
      <c r="BRP83" s="360"/>
      <c r="BRQ83" s="360"/>
      <c r="BRR83" s="360"/>
      <c r="BRS83" s="360"/>
      <c r="BRT83" s="360"/>
      <c r="BRU83" s="360"/>
      <c r="BRV83" s="360"/>
      <c r="BRW83" s="360"/>
      <c r="BRX83" s="360"/>
      <c r="BRY83" s="360"/>
      <c r="BRZ83" s="360"/>
      <c r="BSA83" s="360"/>
      <c r="BSB83" s="360"/>
      <c r="BSC83" s="360"/>
      <c r="BSD83" s="360"/>
      <c r="BSE83" s="360"/>
      <c r="BSF83" s="360"/>
      <c r="BSG83" s="360"/>
      <c r="BSH83" s="360"/>
      <c r="BSI83" s="360"/>
      <c r="BSJ83" s="360"/>
      <c r="BSK83" s="360"/>
      <c r="BSL83" s="360"/>
      <c r="BSM83" s="360"/>
      <c r="BSN83" s="360"/>
      <c r="BSO83" s="360"/>
      <c r="BSP83" s="360"/>
      <c r="BSQ83" s="360"/>
      <c r="BSR83" s="360"/>
      <c r="BSS83" s="360"/>
      <c r="BST83" s="360"/>
      <c r="BSU83" s="360"/>
      <c r="BSV83" s="360"/>
      <c r="BSW83" s="360"/>
      <c r="BSX83" s="360"/>
      <c r="BSY83" s="360"/>
      <c r="BSZ83" s="360"/>
      <c r="BTA83" s="360"/>
      <c r="BTB83" s="360"/>
      <c r="BTC83" s="360"/>
      <c r="BTD83" s="360"/>
      <c r="BTE83" s="360"/>
      <c r="BTF83" s="360"/>
      <c r="BTG83" s="360"/>
      <c r="BTH83" s="360"/>
      <c r="BTI83" s="360"/>
      <c r="BTJ83" s="360"/>
      <c r="BTK83" s="360"/>
      <c r="BTL83" s="360"/>
      <c r="BTM83" s="360"/>
      <c r="BTN83" s="360"/>
      <c r="BTO83" s="360"/>
      <c r="BTP83" s="360"/>
      <c r="BTQ83" s="360"/>
      <c r="BTR83" s="360"/>
      <c r="BTS83" s="360"/>
      <c r="BTT83" s="360"/>
      <c r="BTU83" s="360"/>
      <c r="BTV83" s="360"/>
      <c r="BTW83" s="360"/>
      <c r="BTX83" s="360"/>
      <c r="BTY83" s="360"/>
      <c r="BTZ83" s="360"/>
      <c r="BUA83" s="360"/>
      <c r="BUB83" s="360"/>
      <c r="BUC83" s="360"/>
      <c r="BUD83" s="360"/>
      <c r="BUE83" s="360"/>
      <c r="BUF83" s="360"/>
      <c r="BUG83" s="360"/>
      <c r="BUH83" s="360"/>
      <c r="BUI83" s="360"/>
      <c r="BUJ83" s="360"/>
      <c r="BUK83" s="360"/>
      <c r="BUL83" s="360"/>
      <c r="BUM83" s="360"/>
      <c r="BUN83" s="360"/>
      <c r="BUO83" s="360"/>
      <c r="BUP83" s="360"/>
      <c r="BUQ83" s="360"/>
      <c r="BUR83" s="360"/>
      <c r="BUS83" s="360"/>
      <c r="BUT83" s="360"/>
      <c r="BUU83" s="360"/>
      <c r="BUV83" s="360"/>
      <c r="BUW83" s="360"/>
      <c r="BUX83" s="360"/>
      <c r="BUY83" s="360"/>
      <c r="BUZ83" s="360"/>
      <c r="BVA83" s="360"/>
      <c r="BVB83" s="360"/>
      <c r="BVC83" s="360"/>
      <c r="BVD83" s="360"/>
      <c r="BVE83" s="360"/>
      <c r="BVF83" s="360"/>
      <c r="BVG83" s="360"/>
      <c r="BVH83" s="360"/>
      <c r="BVI83" s="360"/>
      <c r="BVJ83" s="360"/>
      <c r="BVK83" s="360"/>
      <c r="BVL83" s="360"/>
      <c r="BVM83" s="360"/>
      <c r="BVN83" s="360"/>
      <c r="BVO83" s="360"/>
      <c r="BVP83" s="360"/>
      <c r="BVQ83" s="360"/>
      <c r="BVR83" s="360"/>
      <c r="BVS83" s="360"/>
      <c r="BVT83" s="360"/>
      <c r="BVU83" s="360"/>
      <c r="BVV83" s="360"/>
      <c r="BVW83" s="360"/>
      <c r="BVX83" s="360"/>
      <c r="BVY83" s="360"/>
      <c r="BVZ83" s="360"/>
      <c r="BWA83" s="360"/>
      <c r="BWB83" s="360"/>
      <c r="BWC83" s="360"/>
      <c r="BWD83" s="360"/>
      <c r="BWE83" s="360"/>
      <c r="BWF83" s="360"/>
      <c r="BWG83" s="360"/>
      <c r="BWH83" s="360"/>
      <c r="BWI83" s="360"/>
      <c r="BWJ83" s="360"/>
      <c r="BWK83" s="360"/>
      <c r="BWL83" s="360"/>
      <c r="BWM83" s="360"/>
      <c r="BWN83" s="360"/>
      <c r="BWO83" s="360"/>
      <c r="BWP83" s="360"/>
      <c r="BWQ83" s="360"/>
      <c r="BWR83" s="360"/>
      <c r="BWS83" s="360"/>
      <c r="BWT83" s="360"/>
      <c r="BWU83" s="360"/>
      <c r="BWV83" s="360"/>
      <c r="BWW83" s="360"/>
      <c r="BWX83" s="360"/>
      <c r="BWY83" s="360"/>
      <c r="BWZ83" s="360"/>
      <c r="BXA83" s="360"/>
      <c r="BXB83" s="360"/>
      <c r="BXC83" s="360"/>
      <c r="BXD83" s="360"/>
      <c r="BXE83" s="360"/>
      <c r="BXF83" s="360"/>
      <c r="BXG83" s="360"/>
      <c r="BXH83" s="360"/>
      <c r="BXI83" s="360"/>
      <c r="BXJ83" s="360"/>
      <c r="BXK83" s="360"/>
      <c r="BXL83" s="360"/>
      <c r="BXM83" s="360"/>
      <c r="BXN83" s="360"/>
      <c r="BXO83" s="360"/>
      <c r="BXP83" s="360"/>
      <c r="BXQ83" s="360"/>
      <c r="BXR83" s="360"/>
      <c r="BXS83" s="360"/>
      <c r="BXT83" s="360"/>
      <c r="BXU83" s="360"/>
      <c r="BXV83" s="360"/>
      <c r="BXW83" s="360"/>
      <c r="BXX83" s="360"/>
      <c r="BXY83" s="360"/>
      <c r="BXZ83" s="360"/>
      <c r="BYA83" s="360"/>
      <c r="BYB83" s="360"/>
      <c r="BYC83" s="360"/>
      <c r="BYD83" s="360"/>
      <c r="BYE83" s="360"/>
      <c r="BYF83" s="360"/>
      <c r="BYG83" s="360"/>
      <c r="BYH83" s="360"/>
      <c r="BYI83" s="360"/>
      <c r="BYJ83" s="360"/>
      <c r="BYK83" s="360"/>
      <c r="BYL83" s="360"/>
      <c r="BYM83" s="360"/>
      <c r="BYN83" s="360"/>
      <c r="BYO83" s="360"/>
      <c r="BYP83" s="360"/>
      <c r="BYQ83" s="360"/>
      <c r="BYR83" s="360"/>
      <c r="BYS83" s="360"/>
      <c r="BYT83" s="360"/>
      <c r="BYU83" s="360"/>
      <c r="BYV83" s="360"/>
      <c r="BYW83" s="360"/>
      <c r="BYX83" s="360"/>
      <c r="BYY83" s="360"/>
      <c r="BYZ83" s="360"/>
      <c r="BZA83" s="360"/>
      <c r="BZB83" s="360"/>
      <c r="BZC83" s="360"/>
      <c r="BZD83" s="360"/>
      <c r="BZE83" s="360"/>
      <c r="BZF83" s="360"/>
      <c r="BZG83" s="360"/>
      <c r="BZH83" s="360"/>
      <c r="BZI83" s="360"/>
      <c r="BZJ83" s="360"/>
      <c r="BZK83" s="360"/>
      <c r="BZL83" s="360"/>
      <c r="BZM83" s="360"/>
      <c r="BZN83" s="360"/>
      <c r="BZO83" s="360"/>
      <c r="BZP83" s="360"/>
      <c r="BZQ83" s="360"/>
      <c r="BZR83" s="360"/>
      <c r="BZS83" s="360"/>
      <c r="BZT83" s="360"/>
      <c r="BZU83" s="360"/>
      <c r="BZV83" s="360"/>
      <c r="BZW83" s="360"/>
      <c r="BZX83" s="360"/>
      <c r="BZY83" s="360"/>
      <c r="BZZ83" s="360"/>
      <c r="CAA83" s="360"/>
      <c r="CAB83" s="360"/>
      <c r="CAC83" s="360"/>
      <c r="CAD83" s="360"/>
      <c r="CAE83" s="360"/>
      <c r="CAF83" s="360"/>
      <c r="CAG83" s="360"/>
      <c r="CAH83" s="360"/>
      <c r="CAI83" s="360"/>
      <c r="CAJ83" s="360"/>
      <c r="CAK83" s="360"/>
      <c r="CAL83" s="360"/>
      <c r="CAM83" s="360"/>
      <c r="CAN83" s="360"/>
      <c r="CAO83" s="360"/>
      <c r="CAP83" s="360"/>
      <c r="CAQ83" s="360"/>
      <c r="CAR83" s="360"/>
      <c r="CAS83" s="360"/>
      <c r="CAT83" s="360"/>
      <c r="CAU83" s="360"/>
      <c r="CAV83" s="360"/>
      <c r="CAW83" s="360"/>
      <c r="CAX83" s="360"/>
      <c r="CAY83" s="360"/>
      <c r="CAZ83" s="360"/>
      <c r="CBA83" s="360"/>
      <c r="CBB83" s="360"/>
      <c r="CBC83" s="360"/>
      <c r="CBD83" s="360"/>
      <c r="CBE83" s="360"/>
      <c r="CBF83" s="360"/>
      <c r="CBG83" s="360"/>
      <c r="CBH83" s="360"/>
      <c r="CBI83" s="360"/>
      <c r="CBJ83" s="360"/>
      <c r="CBK83" s="360"/>
      <c r="CBL83" s="360"/>
      <c r="CBM83" s="360"/>
      <c r="CBN83" s="360"/>
      <c r="CBO83" s="360"/>
      <c r="CBP83" s="360"/>
      <c r="CBQ83" s="360"/>
      <c r="CBR83" s="360"/>
      <c r="CBS83" s="360"/>
      <c r="CBT83" s="360"/>
      <c r="CBU83" s="360"/>
      <c r="CBV83" s="360"/>
      <c r="CBW83" s="360"/>
      <c r="CBX83" s="360"/>
      <c r="CBY83" s="360"/>
      <c r="CBZ83" s="360"/>
      <c r="CCA83" s="360"/>
      <c r="CCB83" s="360"/>
      <c r="CCC83" s="360"/>
      <c r="CCD83" s="360"/>
      <c r="CCE83" s="360"/>
      <c r="CCF83" s="360"/>
      <c r="CCG83" s="360"/>
      <c r="CCH83" s="360"/>
      <c r="CCI83" s="360"/>
      <c r="CCJ83" s="360"/>
      <c r="CCK83" s="360"/>
      <c r="CCL83" s="360"/>
      <c r="CCM83" s="360"/>
      <c r="CCN83" s="360"/>
      <c r="CCO83" s="360"/>
      <c r="CCP83" s="360"/>
      <c r="CCQ83" s="360"/>
      <c r="CCR83" s="360"/>
      <c r="CCS83" s="360"/>
      <c r="CCT83" s="360"/>
      <c r="CCU83" s="360"/>
      <c r="CCV83" s="360"/>
      <c r="CCW83" s="360"/>
      <c r="CCX83" s="360"/>
      <c r="CCY83" s="360"/>
      <c r="CCZ83" s="360"/>
      <c r="CDA83" s="360"/>
      <c r="CDB83" s="360"/>
      <c r="CDC83" s="360"/>
      <c r="CDD83" s="360"/>
      <c r="CDE83" s="360"/>
      <c r="CDF83" s="360"/>
      <c r="CDG83" s="360"/>
      <c r="CDH83" s="360"/>
      <c r="CDI83" s="360"/>
      <c r="CDJ83" s="360"/>
      <c r="CDK83" s="360"/>
      <c r="CDL83" s="360"/>
      <c r="CDM83" s="360"/>
      <c r="CDN83" s="360"/>
      <c r="CDO83" s="360"/>
      <c r="CDP83" s="360"/>
      <c r="CDQ83" s="360"/>
      <c r="CDR83" s="360"/>
      <c r="CDS83" s="360"/>
      <c r="CDT83" s="360"/>
      <c r="CDU83" s="360"/>
      <c r="CDV83" s="360"/>
      <c r="CDW83" s="360"/>
      <c r="CDX83" s="360"/>
      <c r="CDY83" s="360"/>
      <c r="CDZ83" s="360"/>
      <c r="CEA83" s="360"/>
      <c r="CEB83" s="360"/>
      <c r="CEC83" s="360"/>
      <c r="CED83" s="360"/>
      <c r="CEE83" s="360"/>
      <c r="CEF83" s="360"/>
      <c r="CEG83" s="360"/>
      <c r="CEH83" s="360"/>
      <c r="CEI83" s="360"/>
      <c r="CEJ83" s="360"/>
      <c r="CEK83" s="360"/>
      <c r="CEL83" s="360"/>
      <c r="CEM83" s="360"/>
      <c r="CEN83" s="360"/>
      <c r="CEO83" s="360"/>
      <c r="CEP83" s="360"/>
      <c r="CEQ83" s="360"/>
      <c r="CER83" s="360"/>
      <c r="CES83" s="360"/>
      <c r="CET83" s="360"/>
      <c r="CEU83" s="360"/>
      <c r="CEV83" s="360"/>
      <c r="CEW83" s="360"/>
      <c r="CEX83" s="360"/>
      <c r="CEY83" s="360"/>
      <c r="CEZ83" s="360"/>
      <c r="CFA83" s="360"/>
      <c r="CFB83" s="360"/>
      <c r="CFC83" s="360"/>
      <c r="CFD83" s="360"/>
      <c r="CFE83" s="360"/>
      <c r="CFF83" s="360"/>
      <c r="CFG83" s="360"/>
      <c r="CFH83" s="360"/>
      <c r="CFI83" s="360"/>
      <c r="CFJ83" s="360"/>
      <c r="CFK83" s="360"/>
      <c r="CFL83" s="360"/>
      <c r="CFM83" s="360"/>
      <c r="CFN83" s="360"/>
      <c r="CFO83" s="360"/>
      <c r="CFP83" s="360"/>
      <c r="CFQ83" s="360"/>
      <c r="CFR83" s="360"/>
      <c r="CFS83" s="360"/>
      <c r="CFT83" s="360"/>
      <c r="CFU83" s="360"/>
      <c r="CFV83" s="360"/>
      <c r="CFW83" s="360"/>
      <c r="CFX83" s="360"/>
      <c r="CFY83" s="360"/>
      <c r="CFZ83" s="360"/>
      <c r="CGA83" s="360"/>
      <c r="CGB83" s="360"/>
      <c r="CGC83" s="360"/>
      <c r="CGD83" s="360"/>
      <c r="CGE83" s="360"/>
      <c r="CGF83" s="360"/>
      <c r="CGG83" s="360"/>
      <c r="CGH83" s="360"/>
      <c r="CGI83" s="360"/>
      <c r="CGJ83" s="360"/>
      <c r="CGK83" s="360"/>
      <c r="CGL83" s="360"/>
      <c r="CGM83" s="360"/>
      <c r="CGN83" s="360"/>
      <c r="CGO83" s="360"/>
      <c r="CGP83" s="360"/>
      <c r="CGQ83" s="360"/>
      <c r="CGR83" s="360"/>
      <c r="CGS83" s="360"/>
      <c r="CGT83" s="360"/>
      <c r="CGU83" s="360"/>
      <c r="CGV83" s="360"/>
      <c r="CGW83" s="360"/>
      <c r="CGX83" s="360"/>
      <c r="CGY83" s="360"/>
      <c r="CGZ83" s="360"/>
      <c r="CHA83" s="360"/>
      <c r="CHB83" s="360"/>
      <c r="CHC83" s="360"/>
      <c r="CHD83" s="360"/>
      <c r="CHE83" s="360"/>
      <c r="CHF83" s="360"/>
      <c r="CHG83" s="360"/>
      <c r="CHH83" s="360"/>
      <c r="CHI83" s="360"/>
      <c r="CHJ83" s="360"/>
      <c r="CHK83" s="360"/>
      <c r="CHL83" s="360"/>
      <c r="CHM83" s="360"/>
      <c r="CHN83" s="360"/>
      <c r="CHO83" s="360"/>
      <c r="CHP83" s="360"/>
      <c r="CHQ83" s="360"/>
      <c r="CHR83" s="360"/>
      <c r="CHS83" s="360"/>
      <c r="CHT83" s="360"/>
      <c r="CHU83" s="360"/>
      <c r="CHV83" s="360"/>
      <c r="CHW83" s="360"/>
      <c r="CHX83" s="360"/>
      <c r="CHY83" s="360"/>
      <c r="CHZ83" s="360"/>
      <c r="CIA83" s="360"/>
      <c r="CIB83" s="360"/>
      <c r="CIC83" s="360"/>
      <c r="CID83" s="360"/>
      <c r="CIE83" s="360"/>
      <c r="CIF83" s="360"/>
      <c r="CIG83" s="360"/>
      <c r="CIH83" s="360"/>
      <c r="CII83" s="360"/>
      <c r="CIJ83" s="360"/>
      <c r="CIK83" s="360"/>
      <c r="CIL83" s="360"/>
      <c r="CIM83" s="360"/>
      <c r="CIN83" s="360"/>
      <c r="CIO83" s="360"/>
      <c r="CIP83" s="360"/>
      <c r="CIQ83" s="360"/>
      <c r="CIR83" s="360"/>
      <c r="CIS83" s="360"/>
      <c r="CIT83" s="360"/>
      <c r="CIU83" s="360"/>
      <c r="CIV83" s="360"/>
      <c r="CIW83" s="360"/>
      <c r="CIX83" s="360"/>
      <c r="CIY83" s="360"/>
      <c r="CIZ83" s="360"/>
      <c r="CJA83" s="360"/>
      <c r="CJB83" s="360"/>
      <c r="CJC83" s="360"/>
      <c r="CJD83" s="360"/>
      <c r="CJE83" s="360"/>
      <c r="CJF83" s="360"/>
      <c r="CJG83" s="360"/>
      <c r="CJH83" s="360"/>
      <c r="CJI83" s="360"/>
      <c r="CJJ83" s="360"/>
      <c r="CJK83" s="360"/>
      <c r="CJL83" s="360"/>
      <c r="CJM83" s="360"/>
      <c r="CJN83" s="360"/>
      <c r="CJO83" s="360"/>
      <c r="CJP83" s="360"/>
      <c r="CJQ83" s="360"/>
      <c r="CJR83" s="360"/>
      <c r="CJS83" s="360"/>
      <c r="CJT83" s="360"/>
      <c r="CJU83" s="360"/>
      <c r="CJV83" s="360"/>
      <c r="CJW83" s="360"/>
      <c r="CJX83" s="360"/>
      <c r="CJY83" s="360"/>
      <c r="CJZ83" s="360"/>
      <c r="CKA83" s="360"/>
      <c r="CKB83" s="360"/>
      <c r="CKC83" s="360"/>
      <c r="CKD83" s="360"/>
      <c r="CKE83" s="360"/>
      <c r="CKF83" s="360"/>
      <c r="CKG83" s="360"/>
      <c r="CKH83" s="360"/>
      <c r="CKI83" s="360"/>
      <c r="CKJ83" s="360"/>
      <c r="CKK83" s="360"/>
      <c r="CKL83" s="360"/>
      <c r="CKM83" s="360"/>
      <c r="CKN83" s="360"/>
      <c r="CKO83" s="360"/>
      <c r="CKP83" s="360"/>
      <c r="CKQ83" s="360"/>
      <c r="CKR83" s="360"/>
      <c r="CKS83" s="360"/>
      <c r="CKT83" s="360"/>
      <c r="CKU83" s="360"/>
      <c r="CKV83" s="360"/>
      <c r="CKW83" s="360"/>
      <c r="CKX83" s="360"/>
      <c r="CKY83" s="360"/>
      <c r="CKZ83" s="360"/>
      <c r="CLA83" s="360"/>
      <c r="CLB83" s="360"/>
      <c r="CLC83" s="360"/>
      <c r="CLD83" s="360"/>
      <c r="CLE83" s="360"/>
      <c r="CLF83" s="360"/>
      <c r="CLG83" s="360"/>
      <c r="CLH83" s="360"/>
      <c r="CLI83" s="360"/>
      <c r="CLJ83" s="360"/>
      <c r="CLK83" s="360"/>
      <c r="CLL83" s="360"/>
      <c r="CLM83" s="360"/>
      <c r="CLN83" s="360"/>
      <c r="CLO83" s="360"/>
      <c r="CLP83" s="360"/>
      <c r="CLQ83" s="360"/>
      <c r="CLR83" s="360"/>
      <c r="CLS83" s="360"/>
      <c r="CLT83" s="360"/>
      <c r="CLU83" s="360"/>
      <c r="CLV83" s="360"/>
      <c r="CLW83" s="360"/>
      <c r="CLX83" s="360"/>
      <c r="CLY83" s="360"/>
      <c r="CLZ83" s="360"/>
      <c r="CMA83" s="360"/>
      <c r="CMB83" s="360"/>
      <c r="CMC83" s="360"/>
      <c r="CMD83" s="360"/>
      <c r="CME83" s="360"/>
      <c r="CMF83" s="360"/>
      <c r="CMG83" s="360"/>
      <c r="CMH83" s="360"/>
      <c r="CMI83" s="360"/>
      <c r="CMJ83" s="360"/>
      <c r="CMK83" s="360"/>
      <c r="CML83" s="360"/>
      <c r="CMM83" s="360"/>
      <c r="CMN83" s="360"/>
      <c r="CMO83" s="360"/>
      <c r="CMP83" s="360"/>
      <c r="CMQ83" s="360"/>
      <c r="CMR83" s="360"/>
      <c r="CMS83" s="360"/>
      <c r="CMT83" s="360"/>
      <c r="CMU83" s="360"/>
      <c r="CMV83" s="360"/>
      <c r="CMW83" s="360"/>
      <c r="CMX83" s="360"/>
      <c r="CMY83" s="360"/>
      <c r="CMZ83" s="360"/>
      <c r="CNA83" s="360"/>
      <c r="CNB83" s="360"/>
      <c r="CNC83" s="360"/>
      <c r="CND83" s="360"/>
      <c r="CNE83" s="360"/>
      <c r="CNF83" s="360"/>
      <c r="CNG83" s="360"/>
      <c r="CNH83" s="360"/>
      <c r="CNI83" s="360"/>
      <c r="CNJ83" s="360"/>
      <c r="CNK83" s="360"/>
      <c r="CNL83" s="360"/>
      <c r="CNM83" s="360"/>
      <c r="CNN83" s="360"/>
      <c r="CNO83" s="360"/>
      <c r="CNP83" s="360"/>
      <c r="CNQ83" s="360"/>
      <c r="CNR83" s="360"/>
      <c r="CNS83" s="360"/>
      <c r="CNT83" s="360"/>
      <c r="CNU83" s="360"/>
      <c r="CNV83" s="360"/>
      <c r="CNW83" s="360"/>
      <c r="CNX83" s="360"/>
      <c r="CNY83" s="360"/>
      <c r="CNZ83" s="360"/>
      <c r="COA83" s="360"/>
      <c r="COB83" s="360"/>
      <c r="COC83" s="360"/>
      <c r="COD83" s="360"/>
      <c r="COE83" s="360"/>
      <c r="COF83" s="360"/>
      <c r="COG83" s="360"/>
      <c r="COH83" s="360"/>
      <c r="COI83" s="360"/>
      <c r="COJ83" s="360"/>
      <c r="COK83" s="360"/>
      <c r="COL83" s="360"/>
      <c r="COM83" s="360"/>
      <c r="CON83" s="360"/>
      <c r="COO83" s="360"/>
      <c r="COP83" s="360"/>
      <c r="COQ83" s="360"/>
      <c r="COR83" s="360"/>
      <c r="COS83" s="360"/>
      <c r="COT83" s="360"/>
      <c r="COU83" s="360"/>
      <c r="COV83" s="360"/>
      <c r="COW83" s="360"/>
      <c r="COX83" s="360"/>
      <c r="COY83" s="360"/>
      <c r="COZ83" s="360"/>
      <c r="CPA83" s="360"/>
      <c r="CPB83" s="360"/>
      <c r="CPC83" s="360"/>
      <c r="CPD83" s="360"/>
      <c r="CPE83" s="360"/>
      <c r="CPF83" s="360"/>
      <c r="CPG83" s="360"/>
      <c r="CPH83" s="360"/>
      <c r="CPI83" s="360"/>
      <c r="CPJ83" s="360"/>
      <c r="CPK83" s="360"/>
      <c r="CPL83" s="360"/>
      <c r="CPM83" s="360"/>
      <c r="CPN83" s="360"/>
      <c r="CPO83" s="360"/>
      <c r="CPP83" s="360"/>
      <c r="CPQ83" s="360"/>
      <c r="CPR83" s="360"/>
      <c r="CPS83" s="360"/>
      <c r="CPT83" s="360"/>
      <c r="CPU83" s="360"/>
      <c r="CPV83" s="360"/>
      <c r="CPW83" s="360"/>
      <c r="CPX83" s="360"/>
      <c r="CPY83" s="360"/>
      <c r="CPZ83" s="360"/>
      <c r="CQA83" s="360"/>
      <c r="CQB83" s="360"/>
      <c r="CQC83" s="360"/>
      <c r="CQD83" s="360"/>
      <c r="CQE83" s="360"/>
      <c r="CQF83" s="360"/>
      <c r="CQG83" s="360"/>
      <c r="CQH83" s="360"/>
      <c r="CQI83" s="360"/>
      <c r="CQJ83" s="360"/>
      <c r="CQK83" s="360"/>
      <c r="CQL83" s="360"/>
      <c r="CQM83" s="360"/>
      <c r="CQN83" s="360"/>
      <c r="CQO83" s="360"/>
      <c r="CQP83" s="360"/>
      <c r="CQQ83" s="360"/>
      <c r="CQR83" s="360"/>
      <c r="CQS83" s="360"/>
      <c r="CQT83" s="360"/>
      <c r="CQU83" s="360"/>
      <c r="CQV83" s="360"/>
      <c r="CQW83" s="360"/>
      <c r="CQX83" s="360"/>
      <c r="CQY83" s="360"/>
      <c r="CQZ83" s="360"/>
      <c r="CRA83" s="360"/>
      <c r="CRB83" s="360"/>
      <c r="CRC83" s="360"/>
      <c r="CRD83" s="360"/>
      <c r="CRE83" s="360"/>
      <c r="CRF83" s="360"/>
      <c r="CRG83" s="360"/>
      <c r="CRH83" s="360"/>
      <c r="CRI83" s="360"/>
      <c r="CRJ83" s="360"/>
      <c r="CRK83" s="360"/>
      <c r="CRL83" s="360"/>
      <c r="CRM83" s="360"/>
      <c r="CRN83" s="360"/>
      <c r="CRO83" s="360"/>
      <c r="CRP83" s="360"/>
      <c r="CRQ83" s="360"/>
      <c r="CRR83" s="360"/>
      <c r="CRS83" s="360"/>
      <c r="CRT83" s="360"/>
      <c r="CRU83" s="360"/>
      <c r="CRV83" s="360"/>
      <c r="CRW83" s="360"/>
      <c r="CRX83" s="360"/>
      <c r="CRY83" s="360"/>
      <c r="CRZ83" s="360"/>
      <c r="CSA83" s="360"/>
      <c r="CSB83" s="360"/>
      <c r="CSC83" s="360"/>
      <c r="CSD83" s="360"/>
      <c r="CSE83" s="360"/>
      <c r="CSF83" s="360"/>
      <c r="CSG83" s="360"/>
      <c r="CSH83" s="360"/>
      <c r="CSI83" s="360"/>
      <c r="CSJ83" s="360"/>
      <c r="CSK83" s="360"/>
      <c r="CSL83" s="360"/>
      <c r="CSM83" s="360"/>
      <c r="CSN83" s="360"/>
      <c r="CSO83" s="360"/>
      <c r="CSP83" s="360"/>
      <c r="CSQ83" s="360"/>
      <c r="CSR83" s="360"/>
      <c r="CSS83" s="360"/>
      <c r="CST83" s="360"/>
      <c r="CSU83" s="360"/>
      <c r="CSV83" s="360"/>
      <c r="CSW83" s="360"/>
      <c r="CSX83" s="360"/>
      <c r="CSY83" s="360"/>
      <c r="CSZ83" s="360"/>
      <c r="CTA83" s="360"/>
      <c r="CTB83" s="360"/>
      <c r="CTC83" s="360"/>
      <c r="CTD83" s="360"/>
      <c r="CTE83" s="360"/>
      <c r="CTF83" s="360"/>
      <c r="CTG83" s="360"/>
      <c r="CTH83" s="360"/>
      <c r="CTI83" s="360"/>
      <c r="CTJ83" s="360"/>
      <c r="CTK83" s="360"/>
      <c r="CTL83" s="360"/>
      <c r="CTM83" s="360"/>
      <c r="CTN83" s="360"/>
      <c r="CTO83" s="360"/>
      <c r="CTP83" s="360"/>
      <c r="CTQ83" s="360"/>
      <c r="CTR83" s="360"/>
      <c r="CTS83" s="360"/>
      <c r="CTT83" s="360"/>
      <c r="CTU83" s="360"/>
      <c r="CTV83" s="360"/>
      <c r="CTW83" s="360"/>
      <c r="CTX83" s="360"/>
      <c r="CTY83" s="360"/>
      <c r="CTZ83" s="360"/>
      <c r="CUA83" s="360"/>
      <c r="CUB83" s="360"/>
      <c r="CUC83" s="360"/>
      <c r="CUD83" s="360"/>
      <c r="CUE83" s="360"/>
      <c r="CUF83" s="360"/>
      <c r="CUG83" s="360"/>
      <c r="CUH83" s="360"/>
      <c r="CUI83" s="360"/>
      <c r="CUJ83" s="360"/>
      <c r="CUK83" s="360"/>
      <c r="CUL83" s="360"/>
      <c r="CUM83" s="360"/>
      <c r="CUN83" s="360"/>
      <c r="CUO83" s="360"/>
      <c r="CUP83" s="360"/>
      <c r="CUQ83" s="360"/>
      <c r="CUR83" s="360"/>
      <c r="CUS83" s="360"/>
      <c r="CUT83" s="360"/>
      <c r="CUU83" s="360"/>
      <c r="CUV83" s="360"/>
      <c r="CUW83" s="360"/>
      <c r="CUX83" s="360"/>
      <c r="CUY83" s="360"/>
      <c r="CUZ83" s="360"/>
      <c r="CVA83" s="360"/>
      <c r="CVB83" s="360"/>
      <c r="CVC83" s="360"/>
      <c r="CVD83" s="360"/>
      <c r="CVE83" s="360"/>
      <c r="CVF83" s="360"/>
      <c r="CVG83" s="360"/>
      <c r="CVH83" s="360"/>
      <c r="CVI83" s="360"/>
      <c r="CVJ83" s="360"/>
      <c r="CVK83" s="360"/>
      <c r="CVL83" s="360"/>
      <c r="CVM83" s="360"/>
      <c r="CVN83" s="360"/>
      <c r="CVO83" s="360"/>
      <c r="CVP83" s="360"/>
      <c r="CVQ83" s="360"/>
      <c r="CVR83" s="360"/>
      <c r="CVS83" s="360"/>
      <c r="CVT83" s="360"/>
      <c r="CVU83" s="360"/>
      <c r="CVV83" s="360"/>
      <c r="CVW83" s="360"/>
      <c r="CVX83" s="360"/>
      <c r="CVY83" s="360"/>
      <c r="CVZ83" s="360"/>
      <c r="CWA83" s="360"/>
      <c r="CWB83" s="360"/>
      <c r="CWC83" s="360"/>
      <c r="CWD83" s="360"/>
      <c r="CWE83" s="360"/>
      <c r="CWF83" s="360"/>
      <c r="CWG83" s="360"/>
      <c r="CWH83" s="360"/>
      <c r="CWI83" s="360"/>
      <c r="CWJ83" s="360"/>
      <c r="CWK83" s="360"/>
      <c r="CWL83" s="360"/>
      <c r="CWM83" s="360"/>
      <c r="CWN83" s="360"/>
      <c r="CWO83" s="360"/>
      <c r="CWP83" s="360"/>
      <c r="CWQ83" s="360"/>
      <c r="CWR83" s="360"/>
      <c r="CWS83" s="360"/>
      <c r="CWT83" s="360"/>
      <c r="CWU83" s="360"/>
      <c r="CWV83" s="360"/>
      <c r="CWW83" s="360"/>
      <c r="CWX83" s="360"/>
      <c r="CWY83" s="360"/>
      <c r="CWZ83" s="360"/>
      <c r="CXA83" s="360"/>
      <c r="CXB83" s="360"/>
      <c r="CXC83" s="360"/>
      <c r="CXD83" s="360"/>
      <c r="CXE83" s="360"/>
      <c r="CXF83" s="360"/>
      <c r="CXG83" s="360"/>
      <c r="CXH83" s="360"/>
      <c r="CXI83" s="360"/>
      <c r="CXJ83" s="360"/>
      <c r="CXK83" s="360"/>
      <c r="CXL83" s="360"/>
      <c r="CXM83" s="360"/>
      <c r="CXN83" s="360"/>
      <c r="CXO83" s="360"/>
      <c r="CXP83" s="360"/>
      <c r="CXQ83" s="360"/>
      <c r="CXR83" s="360"/>
      <c r="CXS83" s="360"/>
      <c r="CXT83" s="360"/>
      <c r="CXU83" s="360"/>
      <c r="CXV83" s="360"/>
      <c r="CXW83" s="360"/>
      <c r="CXX83" s="360"/>
      <c r="CXY83" s="360"/>
      <c r="CXZ83" s="360"/>
      <c r="CYA83" s="360"/>
      <c r="CYB83" s="360"/>
      <c r="CYC83" s="360"/>
      <c r="CYD83" s="360"/>
      <c r="CYE83" s="360"/>
      <c r="CYF83" s="360"/>
      <c r="CYG83" s="360"/>
      <c r="CYH83" s="360"/>
      <c r="CYI83" s="360"/>
      <c r="CYJ83" s="360"/>
      <c r="CYK83" s="360"/>
      <c r="CYL83" s="360"/>
      <c r="CYM83" s="360"/>
      <c r="CYN83" s="360"/>
      <c r="CYO83" s="360"/>
      <c r="CYP83" s="360"/>
      <c r="CYQ83" s="360"/>
      <c r="CYR83" s="360"/>
      <c r="CYS83" s="360"/>
      <c r="CYT83" s="360"/>
      <c r="CYU83" s="360"/>
      <c r="CYV83" s="360"/>
      <c r="CYW83" s="360"/>
      <c r="CYX83" s="360"/>
      <c r="CYY83" s="360"/>
      <c r="CYZ83" s="360"/>
      <c r="CZA83" s="360"/>
      <c r="CZB83" s="360"/>
      <c r="CZC83" s="360"/>
      <c r="CZD83" s="360"/>
      <c r="CZE83" s="360"/>
      <c r="CZF83" s="360"/>
      <c r="CZG83" s="360"/>
      <c r="CZH83" s="360"/>
      <c r="CZI83" s="360"/>
      <c r="CZJ83" s="360"/>
      <c r="CZK83" s="360"/>
      <c r="CZL83" s="360"/>
      <c r="CZM83" s="360"/>
      <c r="CZN83" s="360"/>
      <c r="CZO83" s="360"/>
      <c r="CZP83" s="360"/>
      <c r="CZQ83" s="360"/>
      <c r="CZR83" s="360"/>
      <c r="CZS83" s="360"/>
      <c r="CZT83" s="360"/>
      <c r="CZU83" s="360"/>
      <c r="CZV83" s="360"/>
      <c r="CZW83" s="360"/>
      <c r="CZX83" s="360"/>
      <c r="CZY83" s="360"/>
      <c r="CZZ83" s="360"/>
      <c r="DAA83" s="360"/>
      <c r="DAB83" s="360"/>
      <c r="DAC83" s="360"/>
      <c r="DAD83" s="360"/>
      <c r="DAE83" s="360"/>
      <c r="DAF83" s="360"/>
      <c r="DAG83" s="360"/>
      <c r="DAH83" s="360"/>
      <c r="DAI83" s="360"/>
      <c r="DAJ83" s="360"/>
      <c r="DAK83" s="360"/>
      <c r="DAL83" s="360"/>
      <c r="DAM83" s="360"/>
      <c r="DAN83" s="360"/>
      <c r="DAO83" s="360"/>
      <c r="DAP83" s="360"/>
      <c r="DAQ83" s="360"/>
      <c r="DAR83" s="360"/>
      <c r="DAS83" s="360"/>
      <c r="DAT83" s="360"/>
      <c r="DAU83" s="360"/>
      <c r="DAV83" s="360"/>
      <c r="DAW83" s="360"/>
      <c r="DAX83" s="360"/>
      <c r="DAY83" s="360"/>
      <c r="DAZ83" s="360"/>
      <c r="DBA83" s="360"/>
      <c r="DBB83" s="360"/>
      <c r="DBC83" s="360"/>
      <c r="DBD83" s="360"/>
      <c r="DBE83" s="360"/>
      <c r="DBF83" s="360"/>
      <c r="DBG83" s="360"/>
      <c r="DBH83" s="360"/>
      <c r="DBI83" s="360"/>
      <c r="DBJ83" s="360"/>
      <c r="DBK83" s="360"/>
      <c r="DBL83" s="360"/>
      <c r="DBM83" s="360"/>
      <c r="DBN83" s="360"/>
      <c r="DBO83" s="360"/>
      <c r="DBP83" s="360"/>
      <c r="DBQ83" s="360"/>
      <c r="DBR83" s="360"/>
      <c r="DBS83" s="360"/>
      <c r="DBT83" s="360"/>
      <c r="DBU83" s="360"/>
      <c r="DBV83" s="360"/>
      <c r="DBW83" s="360"/>
      <c r="DBX83" s="360"/>
      <c r="DBY83" s="360"/>
      <c r="DBZ83" s="360"/>
      <c r="DCA83" s="360"/>
      <c r="DCB83" s="360"/>
      <c r="DCC83" s="360"/>
      <c r="DCD83" s="360"/>
      <c r="DCE83" s="360"/>
      <c r="DCF83" s="360"/>
      <c r="DCG83" s="360"/>
      <c r="DCH83" s="360"/>
      <c r="DCI83" s="360"/>
      <c r="DCJ83" s="360"/>
      <c r="DCK83" s="360"/>
      <c r="DCL83" s="360"/>
      <c r="DCM83" s="360"/>
      <c r="DCN83" s="360"/>
      <c r="DCO83" s="360"/>
      <c r="DCP83" s="360"/>
      <c r="DCQ83" s="360"/>
      <c r="DCR83" s="360"/>
      <c r="DCS83" s="360"/>
      <c r="DCT83" s="360"/>
      <c r="DCU83" s="360"/>
      <c r="DCV83" s="360"/>
      <c r="DCW83" s="360"/>
      <c r="DCX83" s="360"/>
      <c r="DCY83" s="360"/>
      <c r="DCZ83" s="360"/>
      <c r="DDA83" s="360"/>
      <c r="DDB83" s="360"/>
      <c r="DDC83" s="360"/>
      <c r="DDD83" s="360"/>
      <c r="DDE83" s="360"/>
      <c r="DDF83" s="360"/>
      <c r="DDG83" s="360"/>
      <c r="DDH83" s="360"/>
      <c r="DDI83" s="360"/>
      <c r="DDJ83" s="360"/>
      <c r="DDK83" s="360"/>
      <c r="DDL83" s="360"/>
      <c r="DDM83" s="360"/>
      <c r="DDN83" s="360"/>
      <c r="DDO83" s="360"/>
      <c r="DDP83" s="360"/>
      <c r="DDQ83" s="360"/>
      <c r="DDR83" s="360"/>
      <c r="DDS83" s="360"/>
      <c r="DDT83" s="360"/>
      <c r="DDU83" s="360"/>
      <c r="DDV83" s="360"/>
      <c r="DDW83" s="360"/>
      <c r="DDX83" s="360"/>
      <c r="DDY83" s="360"/>
      <c r="DDZ83" s="360"/>
      <c r="DEA83" s="360"/>
      <c r="DEB83" s="360"/>
      <c r="DEC83" s="360"/>
      <c r="DED83" s="360"/>
      <c r="DEE83" s="360"/>
      <c r="DEF83" s="360"/>
      <c r="DEG83" s="360"/>
      <c r="DEH83" s="360"/>
      <c r="DEI83" s="360"/>
      <c r="DEJ83" s="360"/>
      <c r="DEK83" s="360"/>
      <c r="DEL83" s="360"/>
      <c r="DEM83" s="360"/>
      <c r="DEN83" s="360"/>
      <c r="DEO83" s="360"/>
      <c r="DEP83" s="360"/>
      <c r="DEQ83" s="360"/>
      <c r="DER83" s="360"/>
      <c r="DES83" s="360"/>
      <c r="DET83" s="360"/>
      <c r="DEU83" s="360"/>
      <c r="DEV83" s="360"/>
      <c r="DEW83" s="360"/>
      <c r="DEX83" s="360"/>
      <c r="DEY83" s="360"/>
      <c r="DEZ83" s="360"/>
      <c r="DFA83" s="360"/>
      <c r="DFB83" s="360"/>
      <c r="DFC83" s="360"/>
      <c r="DFD83" s="360"/>
      <c r="DFE83" s="360"/>
      <c r="DFF83" s="360"/>
      <c r="DFG83" s="360"/>
      <c r="DFH83" s="360"/>
      <c r="DFI83" s="360"/>
      <c r="DFJ83" s="360"/>
      <c r="DFK83" s="360"/>
      <c r="DFL83" s="360"/>
      <c r="DFM83" s="360"/>
      <c r="DFN83" s="360"/>
      <c r="DFO83" s="360"/>
      <c r="DFP83" s="360"/>
      <c r="DFQ83" s="360"/>
      <c r="DFR83" s="360"/>
      <c r="DFS83" s="360"/>
      <c r="DFT83" s="360"/>
      <c r="DFU83" s="360"/>
      <c r="DFV83" s="360"/>
      <c r="DFW83" s="360"/>
      <c r="DFX83" s="360"/>
      <c r="DFY83" s="360"/>
      <c r="DFZ83" s="360"/>
      <c r="DGA83" s="360"/>
      <c r="DGB83" s="360"/>
      <c r="DGC83" s="360"/>
      <c r="DGD83" s="360"/>
      <c r="DGE83" s="360"/>
      <c r="DGF83" s="360"/>
      <c r="DGG83" s="360"/>
      <c r="DGH83" s="360"/>
      <c r="DGI83" s="360"/>
      <c r="DGJ83" s="360"/>
      <c r="DGK83" s="360"/>
      <c r="DGL83" s="360"/>
      <c r="DGM83" s="360"/>
      <c r="DGN83" s="360"/>
      <c r="DGO83" s="360"/>
      <c r="DGP83" s="360"/>
      <c r="DGQ83" s="360"/>
      <c r="DGR83" s="360"/>
      <c r="DGS83" s="360"/>
      <c r="DGT83" s="360"/>
      <c r="DGU83" s="360"/>
      <c r="DGV83" s="360"/>
      <c r="DGW83" s="360"/>
      <c r="DGX83" s="360"/>
      <c r="DGY83" s="360"/>
      <c r="DGZ83" s="360"/>
      <c r="DHA83" s="360"/>
      <c r="DHB83" s="360"/>
      <c r="DHC83" s="360"/>
      <c r="DHD83" s="360"/>
      <c r="DHE83" s="360"/>
      <c r="DHF83" s="360"/>
      <c r="DHG83" s="360"/>
      <c r="DHH83" s="360"/>
      <c r="DHI83" s="360"/>
      <c r="DHJ83" s="360"/>
      <c r="DHK83" s="360"/>
      <c r="DHL83" s="360"/>
      <c r="DHM83" s="360"/>
      <c r="DHN83" s="360"/>
      <c r="DHO83" s="360"/>
      <c r="DHP83" s="360"/>
      <c r="DHQ83" s="360"/>
      <c r="DHR83" s="360"/>
      <c r="DHS83" s="360"/>
      <c r="DHT83" s="360"/>
      <c r="DHU83" s="360"/>
      <c r="DHV83" s="360"/>
      <c r="DHW83" s="360"/>
      <c r="DHX83" s="360"/>
      <c r="DHY83" s="360"/>
      <c r="DHZ83" s="360"/>
      <c r="DIA83" s="360"/>
      <c r="DIB83" s="360"/>
      <c r="DIC83" s="360"/>
      <c r="DID83" s="360"/>
      <c r="DIE83" s="360"/>
      <c r="DIF83" s="360"/>
      <c r="DIG83" s="360"/>
      <c r="DIH83" s="360"/>
      <c r="DII83" s="360"/>
      <c r="DIJ83" s="360"/>
      <c r="DIK83" s="360"/>
      <c r="DIL83" s="360"/>
      <c r="DIM83" s="360"/>
      <c r="DIN83" s="360"/>
      <c r="DIO83" s="360"/>
      <c r="DIP83" s="360"/>
      <c r="DIQ83" s="360"/>
      <c r="DIR83" s="360"/>
      <c r="DIS83" s="360"/>
      <c r="DIT83" s="360"/>
      <c r="DIU83" s="360"/>
      <c r="DIV83" s="360"/>
      <c r="DIW83" s="360"/>
      <c r="DIX83" s="360"/>
      <c r="DIY83" s="360"/>
      <c r="DIZ83" s="360"/>
      <c r="DJA83" s="360"/>
      <c r="DJB83" s="360"/>
      <c r="DJC83" s="360"/>
      <c r="DJD83" s="360"/>
      <c r="DJE83" s="360"/>
      <c r="DJF83" s="360"/>
      <c r="DJG83" s="360"/>
      <c r="DJH83" s="360"/>
      <c r="DJI83" s="360"/>
      <c r="DJJ83" s="360"/>
      <c r="DJK83" s="360"/>
      <c r="DJL83" s="360"/>
      <c r="DJM83" s="360"/>
      <c r="DJN83" s="360"/>
      <c r="DJO83" s="360"/>
      <c r="DJP83" s="360"/>
      <c r="DJQ83" s="360"/>
      <c r="DJR83" s="360"/>
      <c r="DJS83" s="360"/>
      <c r="DJT83" s="360"/>
      <c r="DJU83" s="360"/>
      <c r="DJV83" s="360"/>
      <c r="DJW83" s="360"/>
      <c r="DJX83" s="360"/>
      <c r="DJY83" s="360"/>
      <c r="DJZ83" s="360"/>
      <c r="DKA83" s="360"/>
      <c r="DKB83" s="360"/>
      <c r="DKC83" s="360"/>
      <c r="DKD83" s="360"/>
      <c r="DKE83" s="360"/>
      <c r="DKF83" s="360"/>
      <c r="DKG83" s="360"/>
      <c r="DKH83" s="360"/>
      <c r="DKI83" s="360"/>
      <c r="DKJ83" s="360"/>
      <c r="DKK83" s="360"/>
      <c r="DKL83" s="360"/>
      <c r="DKM83" s="360"/>
      <c r="DKN83" s="360"/>
      <c r="DKO83" s="360"/>
      <c r="DKP83" s="360"/>
      <c r="DKQ83" s="360"/>
      <c r="DKR83" s="360"/>
      <c r="DKS83" s="360"/>
      <c r="DKT83" s="360"/>
      <c r="DKU83" s="360"/>
      <c r="DKV83" s="360"/>
      <c r="DKW83" s="360"/>
      <c r="DKX83" s="360"/>
      <c r="DKY83" s="360"/>
      <c r="DKZ83" s="360"/>
      <c r="DLA83" s="360"/>
      <c r="DLB83" s="360"/>
      <c r="DLC83" s="360"/>
      <c r="DLD83" s="360"/>
      <c r="DLE83" s="360"/>
      <c r="DLF83" s="360"/>
      <c r="DLG83" s="360"/>
      <c r="DLH83" s="360"/>
      <c r="DLI83" s="360"/>
      <c r="DLJ83" s="360"/>
      <c r="DLK83" s="360"/>
      <c r="DLL83" s="360"/>
      <c r="DLM83" s="360"/>
      <c r="DLN83" s="360"/>
      <c r="DLO83" s="360"/>
      <c r="DLP83" s="360"/>
      <c r="DLQ83" s="360"/>
      <c r="DLR83" s="360"/>
      <c r="DLS83" s="360"/>
      <c r="DLT83" s="360"/>
      <c r="DLU83" s="360"/>
      <c r="DLV83" s="360"/>
      <c r="DLW83" s="360"/>
      <c r="DLX83" s="360"/>
      <c r="DLY83" s="360"/>
      <c r="DLZ83" s="360"/>
      <c r="DMA83" s="360"/>
      <c r="DMB83" s="360"/>
      <c r="DMC83" s="360"/>
      <c r="DMD83" s="360"/>
      <c r="DME83" s="360"/>
      <c r="DMF83" s="360"/>
      <c r="DMG83" s="360"/>
      <c r="DMH83" s="360"/>
      <c r="DMI83" s="360"/>
      <c r="DMJ83" s="360"/>
      <c r="DMK83" s="360"/>
      <c r="DML83" s="360"/>
      <c r="DMM83" s="360"/>
      <c r="DMN83" s="360"/>
      <c r="DMO83" s="360"/>
      <c r="DMP83" s="360"/>
      <c r="DMQ83" s="360"/>
      <c r="DMR83" s="360"/>
      <c r="DMS83" s="360"/>
      <c r="DMT83" s="360"/>
      <c r="DMU83" s="360"/>
      <c r="DMV83" s="360"/>
      <c r="DMW83" s="360"/>
      <c r="DMX83" s="360"/>
      <c r="DMY83" s="360"/>
      <c r="DMZ83" s="360"/>
      <c r="DNA83" s="360"/>
      <c r="DNB83" s="360"/>
      <c r="DNC83" s="360"/>
      <c r="DND83" s="360"/>
      <c r="DNE83" s="360"/>
      <c r="DNF83" s="360"/>
      <c r="DNG83" s="360"/>
      <c r="DNH83" s="360"/>
      <c r="DNI83" s="360"/>
      <c r="DNJ83" s="360"/>
      <c r="DNK83" s="360"/>
      <c r="DNL83" s="360"/>
      <c r="DNM83" s="360"/>
      <c r="DNN83" s="360"/>
      <c r="DNO83" s="360"/>
      <c r="DNP83" s="360"/>
      <c r="DNQ83" s="360"/>
      <c r="DNR83" s="360"/>
      <c r="DNS83" s="360"/>
      <c r="DNT83" s="360"/>
      <c r="DNU83" s="360"/>
      <c r="DNV83" s="360"/>
      <c r="DNW83" s="360"/>
      <c r="DNX83" s="360"/>
      <c r="DNY83" s="360"/>
      <c r="DNZ83" s="360"/>
      <c r="DOA83" s="360"/>
      <c r="DOB83" s="360"/>
      <c r="DOC83" s="360"/>
      <c r="DOD83" s="360"/>
      <c r="DOE83" s="360"/>
      <c r="DOF83" s="360"/>
      <c r="DOG83" s="360"/>
      <c r="DOH83" s="360"/>
      <c r="DOI83" s="360"/>
      <c r="DOJ83" s="360"/>
      <c r="DOK83" s="360"/>
      <c r="DOL83" s="360"/>
      <c r="DOM83" s="360"/>
      <c r="DON83" s="360"/>
      <c r="DOO83" s="360"/>
      <c r="DOP83" s="360"/>
      <c r="DOQ83" s="360"/>
      <c r="DOR83" s="360"/>
      <c r="DOS83" s="360"/>
      <c r="DOT83" s="360"/>
      <c r="DOU83" s="360"/>
      <c r="DOV83" s="360"/>
      <c r="DOW83" s="360"/>
      <c r="DOX83" s="360"/>
      <c r="DOY83" s="360"/>
      <c r="DOZ83" s="360"/>
      <c r="DPA83" s="360"/>
      <c r="DPB83" s="360"/>
      <c r="DPC83" s="360"/>
      <c r="DPD83" s="360"/>
      <c r="DPE83" s="360"/>
      <c r="DPF83" s="360"/>
      <c r="DPG83" s="360"/>
      <c r="DPH83" s="360"/>
      <c r="DPI83" s="360"/>
      <c r="DPJ83" s="360"/>
      <c r="DPK83" s="360"/>
      <c r="DPL83" s="360"/>
      <c r="DPM83" s="360"/>
      <c r="DPN83" s="360"/>
      <c r="DPO83" s="360"/>
      <c r="DPP83" s="360"/>
      <c r="DPQ83" s="360"/>
      <c r="DPR83" s="360"/>
      <c r="DPS83" s="360"/>
      <c r="DPT83" s="360"/>
      <c r="DPU83" s="360"/>
      <c r="DPV83" s="360"/>
      <c r="DPW83" s="360"/>
      <c r="DPX83" s="360"/>
      <c r="DPY83" s="360"/>
      <c r="DPZ83" s="360"/>
      <c r="DQA83" s="360"/>
      <c r="DQB83" s="360"/>
      <c r="DQC83" s="360"/>
      <c r="DQD83" s="360"/>
      <c r="DQE83" s="360"/>
      <c r="DQF83" s="360"/>
      <c r="DQG83" s="360"/>
      <c r="DQH83" s="360"/>
      <c r="DQI83" s="360"/>
      <c r="DQJ83" s="360"/>
      <c r="DQK83" s="360"/>
      <c r="DQL83" s="360"/>
      <c r="DQM83" s="360"/>
      <c r="DQN83" s="360"/>
      <c r="DQO83" s="360"/>
      <c r="DQP83" s="360"/>
      <c r="DQQ83" s="360"/>
      <c r="DQR83" s="360"/>
      <c r="DQS83" s="360"/>
      <c r="DQT83" s="360"/>
      <c r="DQU83" s="360"/>
      <c r="DQV83" s="360"/>
      <c r="DQW83" s="360"/>
      <c r="DQX83" s="360"/>
      <c r="DQY83" s="360"/>
      <c r="DQZ83" s="360"/>
      <c r="DRA83" s="360"/>
      <c r="DRB83" s="360"/>
      <c r="DRC83" s="360"/>
      <c r="DRD83" s="360"/>
      <c r="DRE83" s="360"/>
      <c r="DRF83" s="360"/>
      <c r="DRG83" s="360"/>
      <c r="DRH83" s="360"/>
      <c r="DRI83" s="360"/>
      <c r="DRJ83" s="360"/>
      <c r="DRK83" s="360"/>
      <c r="DRL83" s="360"/>
      <c r="DRM83" s="360"/>
      <c r="DRN83" s="360"/>
      <c r="DRO83" s="360"/>
      <c r="DRP83" s="360"/>
      <c r="DRQ83" s="360"/>
      <c r="DRR83" s="360"/>
      <c r="DRS83" s="360"/>
      <c r="DRT83" s="360"/>
      <c r="DRU83" s="360"/>
      <c r="DRV83" s="360"/>
      <c r="DRW83" s="360"/>
      <c r="DRX83" s="360"/>
      <c r="DRY83" s="360"/>
      <c r="DRZ83" s="360"/>
      <c r="DSA83" s="360"/>
      <c r="DSB83" s="360"/>
      <c r="DSC83" s="360"/>
      <c r="DSD83" s="360"/>
      <c r="DSE83" s="360"/>
      <c r="DSF83" s="360"/>
      <c r="DSG83" s="360"/>
      <c r="DSH83" s="360"/>
      <c r="DSI83" s="360"/>
      <c r="DSJ83" s="360"/>
      <c r="DSK83" s="360"/>
      <c r="DSL83" s="360"/>
      <c r="DSM83" s="360"/>
      <c r="DSN83" s="360"/>
      <c r="DSO83" s="360"/>
      <c r="DSP83" s="360"/>
      <c r="DSQ83" s="360"/>
      <c r="DSR83" s="360"/>
      <c r="DSS83" s="360"/>
      <c r="DST83" s="360"/>
      <c r="DSU83" s="360"/>
      <c r="DSV83" s="360"/>
      <c r="DSW83" s="360"/>
      <c r="DSX83" s="360"/>
      <c r="DSY83" s="360"/>
      <c r="DSZ83" s="360"/>
      <c r="DTA83" s="360"/>
      <c r="DTB83" s="360"/>
      <c r="DTC83" s="360"/>
      <c r="DTD83" s="360"/>
      <c r="DTE83" s="360"/>
      <c r="DTF83" s="360"/>
      <c r="DTG83" s="360"/>
      <c r="DTH83" s="360"/>
      <c r="DTI83" s="360"/>
      <c r="DTJ83" s="360"/>
      <c r="DTK83" s="360"/>
      <c r="DTL83" s="360"/>
      <c r="DTM83" s="360"/>
      <c r="DTN83" s="360"/>
      <c r="DTO83" s="360"/>
      <c r="DTP83" s="360"/>
      <c r="DTQ83" s="360"/>
      <c r="DTR83" s="360"/>
      <c r="DTS83" s="360"/>
      <c r="DTT83" s="360"/>
      <c r="DTU83" s="360"/>
      <c r="DTV83" s="360"/>
      <c r="DTW83" s="360"/>
      <c r="DTX83" s="360"/>
      <c r="DTY83" s="360"/>
      <c r="DTZ83" s="360"/>
      <c r="DUA83" s="360"/>
      <c r="DUB83" s="360"/>
      <c r="DUC83" s="360"/>
      <c r="DUD83" s="360"/>
      <c r="DUE83" s="360"/>
      <c r="DUF83" s="360"/>
      <c r="DUG83" s="360"/>
      <c r="DUH83" s="360"/>
      <c r="DUI83" s="360"/>
      <c r="DUJ83" s="360"/>
      <c r="DUK83" s="360"/>
      <c r="DUL83" s="360"/>
      <c r="DUM83" s="360"/>
      <c r="DUN83" s="360"/>
      <c r="DUO83" s="360"/>
      <c r="DUP83" s="360"/>
      <c r="DUQ83" s="360"/>
      <c r="DUR83" s="360"/>
      <c r="DUS83" s="360"/>
      <c r="DUT83" s="360"/>
      <c r="DUU83" s="360"/>
      <c r="DUV83" s="360"/>
      <c r="DUW83" s="360"/>
      <c r="DUX83" s="360"/>
      <c r="DUY83" s="360"/>
      <c r="DUZ83" s="360"/>
      <c r="DVA83" s="360"/>
      <c r="DVB83" s="360"/>
      <c r="DVC83" s="360"/>
      <c r="DVD83" s="360"/>
      <c r="DVE83" s="360"/>
      <c r="DVF83" s="360"/>
      <c r="DVG83" s="360"/>
      <c r="DVH83" s="360"/>
      <c r="DVI83" s="360"/>
      <c r="DVJ83" s="360"/>
      <c r="DVK83" s="360"/>
      <c r="DVL83" s="360"/>
      <c r="DVM83" s="360"/>
      <c r="DVN83" s="360"/>
      <c r="DVO83" s="360"/>
      <c r="DVP83" s="360"/>
      <c r="DVQ83" s="360"/>
      <c r="DVR83" s="360"/>
      <c r="DVS83" s="360"/>
      <c r="DVT83" s="360"/>
      <c r="DVU83" s="360"/>
      <c r="DVV83" s="360"/>
      <c r="DVW83" s="360"/>
      <c r="DVX83" s="360"/>
      <c r="DVY83" s="360"/>
      <c r="DVZ83" s="360"/>
      <c r="DWA83" s="360"/>
      <c r="DWB83" s="360"/>
      <c r="DWC83" s="360"/>
      <c r="DWD83" s="360"/>
      <c r="DWE83" s="360"/>
      <c r="DWF83" s="360"/>
      <c r="DWG83" s="360"/>
      <c r="DWH83" s="360"/>
      <c r="DWI83" s="360"/>
      <c r="DWJ83" s="360"/>
      <c r="DWK83" s="360"/>
      <c r="DWL83" s="360"/>
      <c r="DWM83" s="360"/>
      <c r="DWN83" s="360"/>
      <c r="DWO83" s="360"/>
      <c r="DWP83" s="360"/>
      <c r="DWQ83" s="360"/>
      <c r="DWR83" s="360"/>
      <c r="DWS83" s="360"/>
      <c r="DWT83" s="360"/>
      <c r="DWU83" s="360"/>
      <c r="DWV83" s="360"/>
      <c r="DWW83" s="360"/>
      <c r="DWX83" s="360"/>
      <c r="DWY83" s="360"/>
      <c r="DWZ83" s="360"/>
      <c r="DXA83" s="360"/>
      <c r="DXB83" s="360"/>
      <c r="DXC83" s="360"/>
      <c r="DXD83" s="360"/>
      <c r="DXE83" s="360"/>
      <c r="DXF83" s="360"/>
      <c r="DXG83" s="360"/>
      <c r="DXH83" s="360"/>
      <c r="DXI83" s="360"/>
      <c r="DXJ83" s="360"/>
      <c r="DXK83" s="360"/>
      <c r="DXL83" s="360"/>
      <c r="DXM83" s="360"/>
      <c r="DXN83" s="360"/>
      <c r="DXO83" s="360"/>
      <c r="DXP83" s="360"/>
      <c r="DXQ83" s="360"/>
      <c r="DXR83" s="360"/>
      <c r="DXS83" s="360"/>
      <c r="DXT83" s="360"/>
      <c r="DXU83" s="360"/>
      <c r="DXV83" s="360"/>
      <c r="DXW83" s="360"/>
      <c r="DXX83" s="360"/>
      <c r="DXY83" s="360"/>
      <c r="DXZ83" s="360"/>
      <c r="DYA83" s="360"/>
      <c r="DYB83" s="360"/>
      <c r="DYC83" s="360"/>
      <c r="DYD83" s="360"/>
      <c r="DYE83" s="360"/>
      <c r="DYF83" s="360"/>
      <c r="DYG83" s="360"/>
      <c r="DYH83" s="360"/>
      <c r="DYI83" s="360"/>
      <c r="DYJ83" s="360"/>
      <c r="DYK83" s="360"/>
      <c r="DYL83" s="360"/>
      <c r="DYM83" s="360"/>
      <c r="DYN83" s="360"/>
      <c r="DYO83" s="360"/>
      <c r="DYP83" s="360"/>
      <c r="DYQ83" s="360"/>
      <c r="DYR83" s="360"/>
      <c r="DYS83" s="360"/>
      <c r="DYT83" s="360"/>
      <c r="DYU83" s="360"/>
      <c r="DYV83" s="360"/>
      <c r="DYW83" s="360"/>
      <c r="DYX83" s="360"/>
      <c r="DYY83" s="360"/>
      <c r="DYZ83" s="360"/>
      <c r="DZA83" s="360"/>
      <c r="DZB83" s="360"/>
      <c r="DZC83" s="360"/>
      <c r="DZD83" s="360"/>
      <c r="DZE83" s="360"/>
      <c r="DZF83" s="360"/>
      <c r="DZG83" s="360"/>
      <c r="DZH83" s="360"/>
      <c r="DZI83" s="360"/>
      <c r="DZJ83" s="360"/>
      <c r="DZK83" s="360"/>
      <c r="DZL83" s="360"/>
      <c r="DZM83" s="360"/>
      <c r="DZN83" s="360"/>
      <c r="DZO83" s="360"/>
      <c r="DZP83" s="360"/>
      <c r="DZQ83" s="360"/>
      <c r="DZR83" s="360"/>
      <c r="DZS83" s="360"/>
      <c r="DZT83" s="360"/>
      <c r="DZU83" s="360"/>
      <c r="DZV83" s="360"/>
      <c r="DZW83" s="360"/>
      <c r="DZX83" s="360"/>
      <c r="DZY83" s="360"/>
      <c r="DZZ83" s="360"/>
      <c r="EAA83" s="360"/>
      <c r="EAB83" s="360"/>
      <c r="EAC83" s="360"/>
      <c r="EAD83" s="360"/>
      <c r="EAE83" s="360"/>
      <c r="EAF83" s="360"/>
      <c r="EAG83" s="360"/>
      <c r="EAH83" s="360"/>
      <c r="EAI83" s="360"/>
      <c r="EAJ83" s="360"/>
      <c r="EAK83" s="360"/>
      <c r="EAL83" s="360"/>
      <c r="EAM83" s="360"/>
      <c r="EAN83" s="360"/>
      <c r="EAO83" s="360"/>
      <c r="EAP83" s="360"/>
      <c r="EAQ83" s="360"/>
      <c r="EAR83" s="360"/>
      <c r="EAS83" s="360"/>
      <c r="EAT83" s="360"/>
      <c r="EAU83" s="360"/>
      <c r="EAV83" s="360"/>
      <c r="EAW83" s="360"/>
      <c r="EAX83" s="360"/>
      <c r="EAY83" s="360"/>
      <c r="EAZ83" s="360"/>
      <c r="EBA83" s="360"/>
      <c r="EBB83" s="360"/>
      <c r="EBC83" s="360"/>
      <c r="EBD83" s="360"/>
      <c r="EBE83" s="360"/>
      <c r="EBF83" s="360"/>
      <c r="EBG83" s="360"/>
      <c r="EBH83" s="360"/>
      <c r="EBI83" s="360"/>
      <c r="EBJ83" s="360"/>
      <c r="EBK83" s="360"/>
      <c r="EBL83" s="360"/>
      <c r="EBM83" s="360"/>
      <c r="EBN83" s="360"/>
      <c r="EBO83" s="360"/>
      <c r="EBP83" s="360"/>
      <c r="EBQ83" s="360"/>
      <c r="EBR83" s="360"/>
      <c r="EBS83" s="360"/>
      <c r="EBT83" s="360"/>
      <c r="EBU83" s="360"/>
      <c r="EBV83" s="360"/>
      <c r="EBW83" s="360"/>
      <c r="EBX83" s="360"/>
      <c r="EBY83" s="360"/>
      <c r="EBZ83" s="360"/>
      <c r="ECA83" s="360"/>
      <c r="ECB83" s="360"/>
      <c r="ECC83" s="360"/>
      <c r="ECD83" s="360"/>
      <c r="ECE83" s="360"/>
      <c r="ECF83" s="360"/>
      <c r="ECG83" s="360"/>
      <c r="ECH83" s="360"/>
      <c r="ECI83" s="360"/>
      <c r="ECJ83" s="360"/>
      <c r="ECK83" s="360"/>
      <c r="ECL83" s="360"/>
      <c r="ECM83" s="360"/>
      <c r="ECN83" s="360"/>
      <c r="ECO83" s="360"/>
      <c r="ECP83" s="360"/>
      <c r="ECQ83" s="360"/>
      <c r="ECR83" s="360"/>
      <c r="ECS83" s="360"/>
      <c r="ECT83" s="360"/>
      <c r="ECU83" s="360"/>
      <c r="ECV83" s="360"/>
      <c r="ECW83" s="360"/>
      <c r="ECX83" s="360"/>
      <c r="ECY83" s="360"/>
      <c r="ECZ83" s="360"/>
      <c r="EDA83" s="360"/>
      <c r="EDB83" s="360"/>
      <c r="EDC83" s="360"/>
      <c r="EDD83" s="360"/>
      <c r="EDE83" s="360"/>
      <c r="EDF83" s="360"/>
      <c r="EDG83" s="360"/>
      <c r="EDH83" s="360"/>
      <c r="EDI83" s="360"/>
      <c r="EDJ83" s="360"/>
      <c r="EDK83" s="360"/>
      <c r="EDL83" s="360"/>
      <c r="EDM83" s="360"/>
      <c r="EDN83" s="360"/>
      <c r="EDO83" s="360"/>
      <c r="EDP83" s="360"/>
      <c r="EDQ83" s="360"/>
      <c r="EDR83" s="360"/>
      <c r="EDS83" s="360"/>
      <c r="EDT83" s="360"/>
      <c r="EDU83" s="360"/>
      <c r="EDV83" s="360"/>
      <c r="EDW83" s="360"/>
      <c r="EDX83" s="360"/>
      <c r="EDY83" s="360"/>
      <c r="EDZ83" s="360"/>
      <c r="EEA83" s="360"/>
      <c r="EEB83" s="360"/>
      <c r="EEC83" s="360"/>
      <c r="EED83" s="360"/>
      <c r="EEE83" s="360"/>
      <c r="EEF83" s="360"/>
      <c r="EEG83" s="360"/>
      <c r="EEH83" s="360"/>
      <c r="EEI83" s="360"/>
      <c r="EEJ83" s="360"/>
      <c r="EEK83" s="360"/>
      <c r="EEL83" s="360"/>
      <c r="EEM83" s="360"/>
      <c r="EEN83" s="360"/>
      <c r="EEO83" s="360"/>
      <c r="EEP83" s="360"/>
      <c r="EEQ83" s="360"/>
      <c r="EER83" s="360"/>
      <c r="EES83" s="360"/>
      <c r="EET83" s="360"/>
      <c r="EEU83" s="360"/>
      <c r="EEV83" s="360"/>
      <c r="EEW83" s="360"/>
      <c r="EEX83" s="360"/>
      <c r="EEY83" s="360"/>
      <c r="EEZ83" s="360"/>
      <c r="EFA83" s="360"/>
      <c r="EFB83" s="360"/>
      <c r="EFC83" s="360"/>
      <c r="EFD83" s="360"/>
      <c r="EFE83" s="360"/>
      <c r="EFF83" s="360"/>
      <c r="EFG83" s="360"/>
      <c r="EFH83" s="360"/>
      <c r="EFI83" s="360"/>
      <c r="EFJ83" s="360"/>
      <c r="EFK83" s="360"/>
      <c r="EFL83" s="360"/>
      <c r="EFM83" s="360"/>
      <c r="EFN83" s="360"/>
      <c r="EFO83" s="360"/>
      <c r="EFP83" s="360"/>
      <c r="EFQ83" s="360"/>
      <c r="EFR83" s="360"/>
      <c r="EFS83" s="360"/>
      <c r="EFT83" s="360"/>
      <c r="EFU83" s="360"/>
      <c r="EFV83" s="360"/>
      <c r="EFW83" s="360"/>
      <c r="EFX83" s="360"/>
      <c r="EFY83" s="360"/>
      <c r="EFZ83" s="360"/>
      <c r="EGA83" s="360"/>
      <c r="EGB83" s="360"/>
      <c r="EGC83" s="360"/>
      <c r="EGD83" s="360"/>
      <c r="EGE83" s="360"/>
      <c r="EGF83" s="360"/>
      <c r="EGG83" s="360"/>
      <c r="EGH83" s="360"/>
      <c r="EGI83" s="360"/>
      <c r="EGJ83" s="360"/>
      <c r="EGK83" s="360"/>
      <c r="EGL83" s="360"/>
      <c r="EGM83" s="360"/>
      <c r="EGN83" s="360"/>
      <c r="EGO83" s="360"/>
      <c r="EGP83" s="360"/>
      <c r="EGQ83" s="360"/>
      <c r="EGR83" s="360"/>
      <c r="EGS83" s="360"/>
      <c r="EGT83" s="360"/>
      <c r="EGU83" s="360"/>
      <c r="EGV83" s="360"/>
      <c r="EGW83" s="360"/>
      <c r="EGX83" s="360"/>
      <c r="EGY83" s="360"/>
      <c r="EGZ83" s="360"/>
      <c r="EHA83" s="360"/>
      <c r="EHB83" s="360"/>
      <c r="EHC83" s="360"/>
      <c r="EHD83" s="360"/>
      <c r="EHE83" s="360"/>
      <c r="EHF83" s="360"/>
      <c r="EHG83" s="360"/>
      <c r="EHH83" s="360"/>
      <c r="EHI83" s="360"/>
      <c r="EHJ83" s="360"/>
      <c r="EHK83" s="360"/>
      <c r="EHL83" s="360"/>
      <c r="EHM83" s="360"/>
      <c r="EHN83" s="360"/>
      <c r="EHO83" s="360"/>
      <c r="EHP83" s="360"/>
      <c r="EHQ83" s="360"/>
      <c r="EHR83" s="360"/>
      <c r="EHS83" s="360"/>
      <c r="EHT83" s="360"/>
      <c r="EHU83" s="360"/>
      <c r="EHV83" s="360"/>
      <c r="EHW83" s="360"/>
      <c r="EHX83" s="360"/>
      <c r="EHY83" s="360"/>
      <c r="EHZ83" s="360"/>
      <c r="EIA83" s="360"/>
      <c r="EIB83" s="360"/>
      <c r="EIC83" s="360"/>
      <c r="EID83" s="360"/>
      <c r="EIE83" s="360"/>
      <c r="EIF83" s="360"/>
      <c r="EIG83" s="360"/>
      <c r="EIH83" s="360"/>
      <c r="EII83" s="360"/>
      <c r="EIJ83" s="360"/>
      <c r="EIK83" s="360"/>
      <c r="EIL83" s="360"/>
      <c r="EIM83" s="360"/>
      <c r="EIN83" s="360"/>
      <c r="EIO83" s="360"/>
      <c r="EIP83" s="360"/>
      <c r="EIQ83" s="360"/>
      <c r="EIR83" s="360"/>
      <c r="EIS83" s="360"/>
      <c r="EIT83" s="360"/>
      <c r="EIU83" s="360"/>
      <c r="EIV83" s="360"/>
      <c r="EIW83" s="360"/>
      <c r="EIX83" s="360"/>
      <c r="EIY83" s="360"/>
      <c r="EIZ83" s="360"/>
      <c r="EJA83" s="360"/>
      <c r="EJB83" s="360"/>
      <c r="EJC83" s="360"/>
      <c r="EJD83" s="360"/>
      <c r="EJE83" s="360"/>
      <c r="EJF83" s="360"/>
      <c r="EJG83" s="360"/>
      <c r="EJH83" s="360"/>
      <c r="EJI83" s="360"/>
      <c r="EJJ83" s="360"/>
      <c r="EJK83" s="360"/>
      <c r="EJL83" s="360"/>
      <c r="EJM83" s="360"/>
      <c r="EJN83" s="360"/>
      <c r="EJO83" s="360"/>
      <c r="EJP83" s="360"/>
      <c r="EJQ83" s="360"/>
      <c r="EJR83" s="360"/>
      <c r="EJS83" s="360"/>
      <c r="EJT83" s="360"/>
      <c r="EJU83" s="360"/>
      <c r="EJV83" s="360"/>
      <c r="EJW83" s="360"/>
      <c r="EJX83" s="360"/>
      <c r="EJY83" s="360"/>
      <c r="EJZ83" s="360"/>
      <c r="EKA83" s="360"/>
      <c r="EKB83" s="360"/>
      <c r="EKC83" s="360"/>
      <c r="EKD83" s="360"/>
      <c r="EKE83" s="360"/>
      <c r="EKF83" s="360"/>
      <c r="EKG83" s="360"/>
      <c r="EKH83" s="360"/>
      <c r="EKI83" s="360"/>
      <c r="EKJ83" s="360"/>
      <c r="EKK83" s="360"/>
      <c r="EKL83" s="360"/>
      <c r="EKM83" s="360"/>
      <c r="EKN83" s="360"/>
      <c r="EKO83" s="360"/>
      <c r="EKP83" s="360"/>
      <c r="EKQ83" s="360"/>
      <c r="EKR83" s="360"/>
      <c r="EKS83" s="360"/>
      <c r="EKT83" s="360"/>
      <c r="EKU83" s="360"/>
      <c r="EKV83" s="360"/>
      <c r="EKW83" s="360"/>
      <c r="EKX83" s="360"/>
      <c r="EKY83" s="360"/>
      <c r="EKZ83" s="360"/>
      <c r="ELA83" s="360"/>
      <c r="ELB83" s="360"/>
      <c r="ELC83" s="360"/>
      <c r="ELD83" s="360"/>
      <c r="ELE83" s="360"/>
      <c r="ELF83" s="360"/>
      <c r="ELG83" s="360"/>
      <c r="ELH83" s="360"/>
      <c r="ELI83" s="360"/>
      <c r="ELJ83" s="360"/>
      <c r="ELK83" s="360"/>
      <c r="ELL83" s="360"/>
      <c r="ELM83" s="360"/>
      <c r="ELN83" s="360"/>
      <c r="ELO83" s="360"/>
      <c r="ELP83" s="360"/>
      <c r="ELQ83" s="360"/>
      <c r="ELR83" s="360"/>
      <c r="ELS83" s="360"/>
      <c r="ELT83" s="360"/>
      <c r="ELU83" s="360"/>
      <c r="ELV83" s="360"/>
      <c r="ELW83" s="360"/>
      <c r="ELX83" s="360"/>
      <c r="ELY83" s="360"/>
      <c r="ELZ83" s="360"/>
      <c r="EMA83" s="360"/>
      <c r="EMB83" s="360"/>
      <c r="EMC83" s="360"/>
      <c r="EMD83" s="360"/>
      <c r="EME83" s="360"/>
      <c r="EMF83" s="360"/>
      <c r="EMG83" s="360"/>
      <c r="EMH83" s="360"/>
      <c r="EMI83" s="360"/>
      <c r="EMJ83" s="360"/>
      <c r="EMK83" s="360"/>
      <c r="EML83" s="360"/>
      <c r="EMM83" s="360"/>
      <c r="EMN83" s="360"/>
      <c r="EMO83" s="360"/>
      <c r="EMP83" s="360"/>
      <c r="EMQ83" s="360"/>
      <c r="EMR83" s="360"/>
      <c r="EMS83" s="360"/>
      <c r="EMT83" s="360"/>
      <c r="EMU83" s="360"/>
      <c r="EMV83" s="360"/>
      <c r="EMW83" s="360"/>
      <c r="EMX83" s="360"/>
      <c r="EMY83" s="360"/>
      <c r="EMZ83" s="360"/>
      <c r="ENA83" s="360"/>
      <c r="ENB83" s="360"/>
      <c r="ENC83" s="360"/>
      <c r="END83" s="360"/>
      <c r="ENE83" s="360"/>
      <c r="ENF83" s="360"/>
      <c r="ENG83" s="360"/>
      <c r="ENH83" s="360"/>
      <c r="ENI83" s="360"/>
      <c r="ENJ83" s="360"/>
      <c r="ENK83" s="360"/>
      <c r="ENL83" s="360"/>
      <c r="ENM83" s="360"/>
      <c r="ENN83" s="360"/>
      <c r="ENO83" s="360"/>
      <c r="ENP83" s="360"/>
      <c r="ENQ83" s="360"/>
      <c r="ENR83" s="360"/>
      <c r="ENS83" s="360"/>
      <c r="ENT83" s="360"/>
      <c r="ENU83" s="360"/>
      <c r="ENV83" s="360"/>
      <c r="ENW83" s="360"/>
      <c r="ENX83" s="360"/>
      <c r="ENY83" s="360"/>
      <c r="ENZ83" s="360"/>
      <c r="EOA83" s="360"/>
      <c r="EOB83" s="360"/>
      <c r="EOC83" s="360"/>
      <c r="EOD83" s="360"/>
      <c r="EOE83" s="360"/>
      <c r="EOF83" s="360"/>
      <c r="EOG83" s="360"/>
      <c r="EOH83" s="360"/>
      <c r="EOI83" s="360"/>
      <c r="EOJ83" s="360"/>
      <c r="EOK83" s="360"/>
      <c r="EOL83" s="360"/>
      <c r="EOM83" s="360"/>
      <c r="EON83" s="360"/>
      <c r="EOO83" s="360"/>
      <c r="EOP83" s="360"/>
      <c r="EOQ83" s="360"/>
      <c r="EOR83" s="360"/>
      <c r="EOS83" s="360"/>
      <c r="EOT83" s="360"/>
      <c r="EOU83" s="360"/>
      <c r="EOV83" s="360"/>
      <c r="EOW83" s="360"/>
      <c r="EOX83" s="360"/>
      <c r="EOY83" s="360"/>
      <c r="EOZ83" s="360"/>
      <c r="EPA83" s="360"/>
      <c r="EPB83" s="360"/>
      <c r="EPC83" s="360"/>
      <c r="EPD83" s="360"/>
      <c r="EPE83" s="360"/>
      <c r="EPF83" s="360"/>
      <c r="EPG83" s="360"/>
      <c r="EPH83" s="360"/>
      <c r="EPI83" s="360"/>
      <c r="EPJ83" s="360"/>
      <c r="EPK83" s="360"/>
      <c r="EPL83" s="360"/>
      <c r="EPM83" s="360"/>
      <c r="EPN83" s="360"/>
      <c r="EPO83" s="360"/>
      <c r="EPP83" s="360"/>
      <c r="EPQ83" s="360"/>
      <c r="EPR83" s="360"/>
      <c r="EPS83" s="360"/>
      <c r="EPT83" s="360"/>
      <c r="EPU83" s="360"/>
      <c r="EPV83" s="360"/>
      <c r="EPW83" s="360"/>
      <c r="EPX83" s="360"/>
      <c r="EPY83" s="360"/>
      <c r="EPZ83" s="360"/>
      <c r="EQA83" s="360"/>
      <c r="EQB83" s="360"/>
      <c r="EQC83" s="360"/>
      <c r="EQD83" s="360"/>
      <c r="EQE83" s="360"/>
      <c r="EQF83" s="360"/>
      <c r="EQG83" s="360"/>
      <c r="EQH83" s="360"/>
      <c r="EQI83" s="360"/>
      <c r="EQJ83" s="360"/>
      <c r="EQK83" s="360"/>
      <c r="EQL83" s="360"/>
      <c r="EQM83" s="360"/>
      <c r="EQN83" s="360"/>
      <c r="EQO83" s="360"/>
      <c r="EQP83" s="360"/>
      <c r="EQQ83" s="360"/>
      <c r="EQR83" s="360"/>
      <c r="EQS83" s="360"/>
      <c r="EQT83" s="360"/>
      <c r="EQU83" s="360"/>
      <c r="EQV83" s="360"/>
      <c r="EQW83" s="360"/>
      <c r="EQX83" s="360"/>
      <c r="EQY83" s="360"/>
      <c r="EQZ83" s="360"/>
      <c r="ERA83" s="360"/>
      <c r="ERB83" s="360"/>
      <c r="ERC83" s="360"/>
      <c r="ERD83" s="360"/>
      <c r="ERE83" s="360"/>
      <c r="ERF83" s="360"/>
      <c r="ERG83" s="360"/>
      <c r="ERH83" s="360"/>
      <c r="ERI83" s="360"/>
      <c r="ERJ83" s="360"/>
      <c r="ERK83" s="360"/>
      <c r="ERL83" s="360"/>
      <c r="ERM83" s="360"/>
      <c r="ERN83" s="360"/>
      <c r="ERO83" s="360"/>
      <c r="ERP83" s="360"/>
      <c r="ERQ83" s="360"/>
      <c r="ERR83" s="360"/>
      <c r="ERS83" s="360"/>
      <c r="ERT83" s="360"/>
      <c r="ERU83" s="360"/>
      <c r="ERV83" s="360"/>
      <c r="ERW83" s="360"/>
      <c r="ERX83" s="360"/>
      <c r="ERY83" s="360"/>
      <c r="ERZ83" s="360"/>
      <c r="ESA83" s="360"/>
      <c r="ESB83" s="360"/>
      <c r="ESC83" s="360"/>
      <c r="ESD83" s="360"/>
      <c r="ESE83" s="360"/>
      <c r="ESF83" s="360"/>
      <c r="ESG83" s="360"/>
      <c r="ESH83" s="360"/>
      <c r="ESI83" s="360"/>
      <c r="ESJ83" s="360"/>
      <c r="ESK83" s="360"/>
      <c r="ESL83" s="360"/>
      <c r="ESM83" s="360"/>
      <c r="ESN83" s="360"/>
      <c r="ESO83" s="360"/>
      <c r="ESP83" s="360"/>
      <c r="ESQ83" s="360"/>
      <c r="ESR83" s="360"/>
      <c r="ESS83" s="360"/>
      <c r="EST83" s="360"/>
      <c r="ESU83" s="360"/>
      <c r="ESV83" s="360"/>
      <c r="ESW83" s="360"/>
      <c r="ESX83" s="360"/>
      <c r="ESY83" s="360"/>
      <c r="ESZ83" s="360"/>
      <c r="ETA83" s="360"/>
      <c r="ETB83" s="360"/>
      <c r="ETC83" s="360"/>
      <c r="ETD83" s="360"/>
      <c r="ETE83" s="360"/>
      <c r="ETF83" s="360"/>
      <c r="ETG83" s="360"/>
      <c r="ETH83" s="360"/>
      <c r="ETI83" s="360"/>
      <c r="ETJ83" s="360"/>
      <c r="ETK83" s="360"/>
      <c r="ETL83" s="360"/>
      <c r="ETM83" s="360"/>
      <c r="ETN83" s="360"/>
      <c r="ETO83" s="360"/>
      <c r="ETP83" s="360"/>
      <c r="ETQ83" s="360"/>
      <c r="ETR83" s="360"/>
      <c r="ETS83" s="360"/>
      <c r="ETT83" s="360"/>
      <c r="ETU83" s="360"/>
      <c r="ETV83" s="360"/>
      <c r="ETW83" s="360"/>
      <c r="ETX83" s="360"/>
      <c r="ETY83" s="360"/>
      <c r="ETZ83" s="360"/>
      <c r="EUA83" s="360"/>
      <c r="EUB83" s="360"/>
      <c r="EUC83" s="360"/>
      <c r="EUD83" s="360"/>
      <c r="EUE83" s="360"/>
      <c r="EUF83" s="360"/>
      <c r="EUG83" s="360"/>
      <c r="EUH83" s="360"/>
      <c r="EUI83" s="360"/>
      <c r="EUJ83" s="360"/>
      <c r="EUK83" s="360"/>
      <c r="EUL83" s="360"/>
      <c r="EUM83" s="360"/>
      <c r="EUN83" s="360"/>
      <c r="EUO83" s="360"/>
      <c r="EUP83" s="360"/>
      <c r="EUQ83" s="360"/>
      <c r="EUR83" s="360"/>
      <c r="EUS83" s="360"/>
      <c r="EUT83" s="360"/>
      <c r="EUU83" s="360"/>
      <c r="EUV83" s="360"/>
      <c r="EUW83" s="360"/>
      <c r="EUX83" s="360"/>
      <c r="EUY83" s="360"/>
      <c r="EUZ83" s="360"/>
      <c r="EVA83" s="360"/>
      <c r="EVB83" s="360"/>
      <c r="EVC83" s="360"/>
      <c r="EVD83" s="360"/>
      <c r="EVE83" s="360"/>
      <c r="EVF83" s="360"/>
      <c r="EVG83" s="360"/>
      <c r="EVH83" s="360"/>
      <c r="EVI83" s="360"/>
      <c r="EVJ83" s="360"/>
      <c r="EVK83" s="360"/>
      <c r="EVL83" s="360"/>
      <c r="EVM83" s="360"/>
      <c r="EVN83" s="360"/>
      <c r="EVO83" s="360"/>
      <c r="EVP83" s="360"/>
      <c r="EVQ83" s="360"/>
      <c r="EVR83" s="360"/>
      <c r="EVS83" s="360"/>
      <c r="EVT83" s="360"/>
      <c r="EVU83" s="360"/>
      <c r="EVV83" s="360"/>
      <c r="EVW83" s="360"/>
      <c r="EVX83" s="360"/>
      <c r="EVY83" s="360"/>
      <c r="EVZ83" s="360"/>
      <c r="EWA83" s="360"/>
      <c r="EWB83" s="360"/>
      <c r="EWC83" s="360"/>
      <c r="EWD83" s="360"/>
      <c r="EWE83" s="360"/>
      <c r="EWF83" s="360"/>
      <c r="EWG83" s="360"/>
      <c r="EWH83" s="360"/>
      <c r="EWI83" s="360"/>
      <c r="EWJ83" s="360"/>
      <c r="EWK83" s="360"/>
      <c r="EWL83" s="360"/>
      <c r="EWM83" s="360"/>
      <c r="EWN83" s="360"/>
      <c r="EWO83" s="360"/>
      <c r="EWP83" s="360"/>
      <c r="EWQ83" s="360"/>
      <c r="EWR83" s="360"/>
      <c r="EWS83" s="360"/>
      <c r="EWT83" s="360"/>
      <c r="EWU83" s="360"/>
      <c r="EWV83" s="360"/>
      <c r="EWW83" s="360"/>
      <c r="EWX83" s="360"/>
      <c r="EWY83" s="360"/>
      <c r="EWZ83" s="360"/>
      <c r="EXA83" s="360"/>
      <c r="EXB83" s="360"/>
      <c r="EXC83" s="360"/>
      <c r="EXD83" s="360"/>
      <c r="EXE83" s="360"/>
      <c r="EXF83" s="360"/>
      <c r="EXG83" s="360"/>
      <c r="EXH83" s="360"/>
      <c r="EXI83" s="360"/>
      <c r="EXJ83" s="360"/>
      <c r="EXK83" s="360"/>
      <c r="EXL83" s="360"/>
      <c r="EXM83" s="360"/>
      <c r="EXN83" s="360"/>
      <c r="EXO83" s="360"/>
      <c r="EXP83" s="360"/>
      <c r="EXQ83" s="360"/>
      <c r="EXR83" s="360"/>
      <c r="EXS83" s="360"/>
      <c r="EXT83" s="360"/>
      <c r="EXU83" s="360"/>
      <c r="EXV83" s="360"/>
      <c r="EXW83" s="360"/>
      <c r="EXX83" s="360"/>
      <c r="EXY83" s="360"/>
      <c r="EXZ83" s="360"/>
      <c r="EYA83" s="360"/>
      <c r="EYB83" s="360"/>
      <c r="EYC83" s="360"/>
      <c r="EYD83" s="360"/>
      <c r="EYE83" s="360"/>
      <c r="EYF83" s="360"/>
      <c r="EYG83" s="360"/>
      <c r="EYH83" s="360"/>
      <c r="EYI83" s="360"/>
      <c r="EYJ83" s="360"/>
      <c r="EYK83" s="360"/>
      <c r="EYL83" s="360"/>
      <c r="EYM83" s="360"/>
      <c r="EYN83" s="360"/>
      <c r="EYO83" s="360"/>
      <c r="EYP83" s="360"/>
      <c r="EYQ83" s="360"/>
      <c r="EYR83" s="360"/>
      <c r="EYS83" s="360"/>
      <c r="EYT83" s="360"/>
      <c r="EYU83" s="360"/>
      <c r="EYV83" s="360"/>
      <c r="EYW83" s="360"/>
      <c r="EYX83" s="360"/>
      <c r="EYY83" s="360"/>
      <c r="EYZ83" s="360"/>
      <c r="EZA83" s="360"/>
      <c r="EZB83" s="360"/>
      <c r="EZC83" s="360"/>
      <c r="EZD83" s="360"/>
      <c r="EZE83" s="360"/>
      <c r="EZF83" s="360"/>
      <c r="EZG83" s="360"/>
      <c r="EZH83" s="360"/>
      <c r="EZI83" s="360"/>
      <c r="EZJ83" s="360"/>
      <c r="EZK83" s="360"/>
      <c r="EZL83" s="360"/>
      <c r="EZM83" s="360"/>
      <c r="EZN83" s="360"/>
      <c r="EZO83" s="360"/>
      <c r="EZP83" s="360"/>
      <c r="EZQ83" s="360"/>
      <c r="EZR83" s="360"/>
      <c r="EZS83" s="360"/>
      <c r="EZT83" s="360"/>
      <c r="EZU83" s="360"/>
      <c r="EZV83" s="360"/>
      <c r="EZW83" s="360"/>
      <c r="EZX83" s="360"/>
      <c r="EZY83" s="360"/>
      <c r="EZZ83" s="360"/>
      <c r="FAA83" s="360"/>
      <c r="FAB83" s="360"/>
      <c r="FAC83" s="360"/>
      <c r="FAD83" s="360"/>
      <c r="FAE83" s="360"/>
      <c r="FAF83" s="360"/>
      <c r="FAG83" s="360"/>
      <c r="FAH83" s="360"/>
      <c r="FAI83" s="360"/>
      <c r="FAJ83" s="360"/>
      <c r="FAK83" s="360"/>
      <c r="FAL83" s="360"/>
      <c r="FAM83" s="360"/>
      <c r="FAN83" s="360"/>
      <c r="FAO83" s="360"/>
      <c r="FAP83" s="360"/>
      <c r="FAQ83" s="360"/>
      <c r="FAR83" s="360"/>
      <c r="FAS83" s="360"/>
      <c r="FAT83" s="360"/>
      <c r="FAU83" s="360"/>
      <c r="FAV83" s="360"/>
      <c r="FAW83" s="360"/>
      <c r="FAX83" s="360"/>
      <c r="FAY83" s="360"/>
      <c r="FAZ83" s="360"/>
      <c r="FBA83" s="360"/>
      <c r="FBB83" s="360"/>
      <c r="FBC83" s="360"/>
      <c r="FBD83" s="360"/>
      <c r="FBE83" s="360"/>
      <c r="FBF83" s="360"/>
      <c r="FBG83" s="360"/>
      <c r="FBH83" s="360"/>
      <c r="FBI83" s="360"/>
      <c r="FBJ83" s="360"/>
      <c r="FBK83" s="360"/>
      <c r="FBL83" s="360"/>
      <c r="FBM83" s="360"/>
      <c r="FBN83" s="360"/>
      <c r="FBO83" s="360"/>
      <c r="FBP83" s="360"/>
      <c r="FBQ83" s="360"/>
      <c r="FBR83" s="360"/>
      <c r="FBS83" s="360"/>
      <c r="FBT83" s="360"/>
      <c r="FBU83" s="360"/>
      <c r="FBV83" s="360"/>
      <c r="FBW83" s="360"/>
      <c r="FBX83" s="360"/>
      <c r="FBY83" s="360"/>
      <c r="FBZ83" s="360"/>
      <c r="FCA83" s="360"/>
      <c r="FCB83" s="360"/>
      <c r="FCC83" s="360"/>
      <c r="FCD83" s="360"/>
      <c r="FCE83" s="360"/>
      <c r="FCF83" s="360"/>
      <c r="FCG83" s="360"/>
      <c r="FCH83" s="360"/>
      <c r="FCI83" s="360"/>
      <c r="FCJ83" s="360"/>
      <c r="FCK83" s="360"/>
      <c r="FCL83" s="360"/>
      <c r="FCM83" s="360"/>
      <c r="FCN83" s="360"/>
      <c r="FCO83" s="360"/>
      <c r="FCP83" s="360"/>
      <c r="FCQ83" s="360"/>
      <c r="FCR83" s="360"/>
      <c r="FCS83" s="360"/>
      <c r="FCT83" s="360"/>
      <c r="FCU83" s="360"/>
      <c r="FCV83" s="360"/>
      <c r="FCW83" s="360"/>
      <c r="FCX83" s="360"/>
      <c r="FCY83" s="360"/>
      <c r="FCZ83" s="360"/>
      <c r="FDA83" s="360"/>
      <c r="FDB83" s="360"/>
      <c r="FDC83" s="360"/>
      <c r="FDD83" s="360"/>
      <c r="FDE83" s="360"/>
      <c r="FDF83" s="360"/>
      <c r="FDG83" s="360"/>
      <c r="FDH83" s="360"/>
      <c r="FDI83" s="360"/>
      <c r="FDJ83" s="360"/>
      <c r="FDK83" s="360"/>
      <c r="FDL83" s="360"/>
      <c r="FDM83" s="360"/>
      <c r="FDN83" s="360"/>
      <c r="FDO83" s="360"/>
      <c r="FDP83" s="360"/>
      <c r="FDQ83" s="360"/>
      <c r="FDR83" s="360"/>
      <c r="FDS83" s="360"/>
      <c r="FDT83" s="360"/>
      <c r="FDU83" s="360"/>
      <c r="FDV83" s="360"/>
      <c r="FDW83" s="360"/>
      <c r="FDX83" s="360"/>
      <c r="FDY83" s="360"/>
      <c r="FDZ83" s="360"/>
      <c r="FEA83" s="360"/>
      <c r="FEB83" s="360"/>
      <c r="FEC83" s="360"/>
      <c r="FED83" s="360"/>
      <c r="FEE83" s="360"/>
      <c r="FEF83" s="360"/>
      <c r="FEG83" s="360"/>
      <c r="FEH83" s="360"/>
      <c r="FEI83" s="360"/>
      <c r="FEJ83" s="360"/>
      <c r="FEK83" s="360"/>
      <c r="FEL83" s="360"/>
      <c r="FEM83" s="360"/>
      <c r="FEN83" s="360"/>
      <c r="FEO83" s="360"/>
      <c r="FEP83" s="360"/>
      <c r="FEQ83" s="360"/>
      <c r="FER83" s="360"/>
      <c r="FES83" s="360"/>
      <c r="FET83" s="360"/>
      <c r="FEU83" s="360"/>
      <c r="FEV83" s="360"/>
      <c r="FEW83" s="360"/>
      <c r="FEX83" s="360"/>
      <c r="FEY83" s="360"/>
      <c r="FEZ83" s="360"/>
      <c r="FFA83" s="360"/>
      <c r="FFB83" s="360"/>
      <c r="FFC83" s="360"/>
      <c r="FFD83" s="360"/>
      <c r="FFE83" s="360"/>
      <c r="FFF83" s="360"/>
      <c r="FFG83" s="360"/>
      <c r="FFH83" s="360"/>
      <c r="FFI83" s="360"/>
      <c r="FFJ83" s="360"/>
      <c r="FFK83" s="360"/>
      <c r="FFL83" s="360"/>
      <c r="FFM83" s="360"/>
      <c r="FFN83" s="360"/>
      <c r="FFO83" s="360"/>
      <c r="FFP83" s="360"/>
      <c r="FFQ83" s="360"/>
      <c r="FFR83" s="360"/>
      <c r="FFS83" s="360"/>
      <c r="FFT83" s="360"/>
      <c r="FFU83" s="360"/>
      <c r="FFV83" s="360"/>
      <c r="FFW83" s="360"/>
      <c r="FFX83" s="360"/>
      <c r="FFY83" s="360"/>
      <c r="FFZ83" s="360"/>
      <c r="FGA83" s="360"/>
      <c r="FGB83" s="360"/>
      <c r="FGC83" s="360"/>
      <c r="FGD83" s="360"/>
      <c r="FGE83" s="360"/>
      <c r="FGF83" s="360"/>
      <c r="FGG83" s="360"/>
      <c r="FGH83" s="360"/>
      <c r="FGI83" s="360"/>
      <c r="FGJ83" s="360"/>
      <c r="FGK83" s="360"/>
      <c r="FGL83" s="360"/>
      <c r="FGM83" s="360"/>
      <c r="FGN83" s="360"/>
      <c r="FGO83" s="360"/>
      <c r="FGP83" s="360"/>
      <c r="FGQ83" s="360"/>
      <c r="FGR83" s="360"/>
      <c r="FGS83" s="360"/>
      <c r="FGT83" s="360"/>
      <c r="FGU83" s="360"/>
      <c r="FGV83" s="360"/>
      <c r="FGW83" s="360"/>
      <c r="FGX83" s="360"/>
      <c r="FGY83" s="360"/>
      <c r="FGZ83" s="360"/>
      <c r="FHA83" s="360"/>
      <c r="FHB83" s="360"/>
      <c r="FHC83" s="360"/>
      <c r="FHD83" s="360"/>
      <c r="FHE83" s="360"/>
      <c r="FHF83" s="360"/>
      <c r="FHG83" s="360"/>
      <c r="FHH83" s="360"/>
      <c r="FHI83" s="360"/>
      <c r="FHJ83" s="360"/>
      <c r="FHK83" s="360"/>
      <c r="FHL83" s="360"/>
      <c r="FHM83" s="360"/>
      <c r="FHN83" s="360"/>
      <c r="FHO83" s="360"/>
      <c r="FHP83" s="360"/>
      <c r="FHQ83" s="360"/>
      <c r="FHR83" s="360"/>
      <c r="FHS83" s="360"/>
      <c r="FHT83" s="360"/>
      <c r="FHU83" s="360"/>
      <c r="FHV83" s="360"/>
      <c r="FHW83" s="360"/>
      <c r="FHX83" s="360"/>
      <c r="FHY83" s="360"/>
      <c r="FHZ83" s="360"/>
      <c r="FIA83" s="360"/>
      <c r="FIB83" s="360"/>
      <c r="FIC83" s="360"/>
      <c r="FID83" s="360"/>
      <c r="FIE83" s="360"/>
      <c r="FIF83" s="360"/>
      <c r="FIG83" s="360"/>
      <c r="FIH83" s="360"/>
      <c r="FII83" s="360"/>
      <c r="FIJ83" s="360"/>
      <c r="FIK83" s="360"/>
      <c r="FIL83" s="360"/>
      <c r="FIM83" s="360"/>
      <c r="FIN83" s="360"/>
      <c r="FIO83" s="360"/>
      <c r="FIP83" s="360"/>
      <c r="FIQ83" s="360"/>
      <c r="FIR83" s="360"/>
      <c r="FIS83" s="360"/>
      <c r="FIT83" s="360"/>
      <c r="FIU83" s="360"/>
      <c r="FIV83" s="360"/>
      <c r="FIW83" s="360"/>
      <c r="FIX83" s="360"/>
      <c r="FIY83" s="360"/>
      <c r="FIZ83" s="360"/>
      <c r="FJA83" s="360"/>
      <c r="FJB83" s="360"/>
      <c r="FJC83" s="360"/>
      <c r="FJD83" s="360"/>
      <c r="FJE83" s="360"/>
      <c r="FJF83" s="360"/>
      <c r="FJG83" s="360"/>
      <c r="FJH83" s="360"/>
      <c r="FJI83" s="360"/>
      <c r="FJJ83" s="360"/>
      <c r="FJK83" s="360"/>
      <c r="FJL83" s="360"/>
      <c r="FJM83" s="360"/>
      <c r="FJN83" s="360"/>
      <c r="FJO83" s="360"/>
      <c r="FJP83" s="360"/>
      <c r="FJQ83" s="360"/>
      <c r="FJR83" s="360"/>
      <c r="FJS83" s="360"/>
      <c r="FJT83" s="360"/>
      <c r="FJU83" s="360"/>
      <c r="FJV83" s="360"/>
      <c r="FJW83" s="360"/>
      <c r="FJX83" s="360"/>
      <c r="FJY83" s="360"/>
      <c r="FJZ83" s="360"/>
      <c r="FKA83" s="360"/>
      <c r="FKB83" s="360"/>
      <c r="FKC83" s="360"/>
      <c r="FKD83" s="360"/>
      <c r="FKE83" s="360"/>
      <c r="FKF83" s="360"/>
      <c r="FKG83" s="360"/>
      <c r="FKH83" s="360"/>
      <c r="FKI83" s="360"/>
      <c r="FKJ83" s="360"/>
      <c r="FKK83" s="360"/>
      <c r="FKL83" s="360"/>
      <c r="FKM83" s="360"/>
      <c r="FKN83" s="360"/>
      <c r="FKO83" s="360"/>
      <c r="FKP83" s="360"/>
      <c r="FKQ83" s="360"/>
      <c r="FKR83" s="360"/>
      <c r="FKS83" s="360"/>
      <c r="FKT83" s="360"/>
      <c r="FKU83" s="360"/>
      <c r="FKV83" s="360"/>
      <c r="FKW83" s="360"/>
      <c r="FKX83" s="360"/>
      <c r="FKY83" s="360"/>
      <c r="FKZ83" s="360"/>
      <c r="FLA83" s="360"/>
      <c r="FLB83" s="360"/>
      <c r="FLC83" s="360"/>
      <c r="FLD83" s="360"/>
      <c r="FLE83" s="360"/>
      <c r="FLF83" s="360"/>
      <c r="FLG83" s="360"/>
      <c r="FLH83" s="360"/>
      <c r="FLI83" s="360"/>
      <c r="FLJ83" s="360"/>
      <c r="FLK83" s="360"/>
      <c r="FLL83" s="360"/>
      <c r="FLM83" s="360"/>
      <c r="FLN83" s="360"/>
      <c r="FLO83" s="360"/>
      <c r="FLP83" s="360"/>
      <c r="FLQ83" s="360"/>
      <c r="FLR83" s="360"/>
      <c r="FLS83" s="360"/>
      <c r="FLT83" s="360"/>
      <c r="FLU83" s="360"/>
      <c r="FLV83" s="360"/>
      <c r="FLW83" s="360"/>
      <c r="FLX83" s="360"/>
      <c r="FLY83" s="360"/>
      <c r="FLZ83" s="360"/>
      <c r="FMA83" s="360"/>
      <c r="FMB83" s="360"/>
      <c r="FMC83" s="360"/>
      <c r="FMD83" s="360"/>
      <c r="FME83" s="360"/>
      <c r="FMF83" s="360"/>
      <c r="FMG83" s="360"/>
      <c r="FMH83" s="360"/>
      <c r="FMI83" s="360"/>
      <c r="FMJ83" s="360"/>
      <c r="FMK83" s="360"/>
      <c r="FML83" s="360"/>
      <c r="FMM83" s="360"/>
      <c r="FMN83" s="360"/>
      <c r="FMO83" s="360"/>
      <c r="FMP83" s="360"/>
      <c r="FMQ83" s="360"/>
      <c r="FMR83" s="360"/>
      <c r="FMS83" s="360"/>
      <c r="FMT83" s="360"/>
      <c r="FMU83" s="360"/>
      <c r="FMV83" s="360"/>
      <c r="FMW83" s="360"/>
      <c r="FMX83" s="360"/>
      <c r="FMY83" s="360"/>
      <c r="FMZ83" s="360"/>
      <c r="FNA83" s="360"/>
      <c r="FNB83" s="360"/>
      <c r="FNC83" s="360"/>
      <c r="FND83" s="360"/>
      <c r="FNE83" s="360"/>
      <c r="FNF83" s="360"/>
      <c r="FNG83" s="360"/>
      <c r="FNH83" s="360"/>
      <c r="FNI83" s="360"/>
      <c r="FNJ83" s="360"/>
      <c r="FNK83" s="360"/>
      <c r="FNL83" s="360"/>
      <c r="FNM83" s="360"/>
      <c r="FNN83" s="360"/>
      <c r="FNO83" s="360"/>
      <c r="FNP83" s="360"/>
      <c r="FNQ83" s="360"/>
      <c r="FNR83" s="360"/>
      <c r="FNS83" s="360"/>
      <c r="FNT83" s="360"/>
      <c r="FNU83" s="360"/>
      <c r="FNV83" s="360"/>
      <c r="FNW83" s="360"/>
      <c r="FNX83" s="360"/>
      <c r="FNY83" s="360"/>
      <c r="FNZ83" s="360"/>
      <c r="FOA83" s="360"/>
      <c r="FOB83" s="360"/>
      <c r="FOC83" s="360"/>
      <c r="FOD83" s="360"/>
      <c r="FOE83" s="360"/>
      <c r="FOF83" s="360"/>
      <c r="FOG83" s="360"/>
      <c r="FOH83" s="360"/>
      <c r="FOI83" s="360"/>
      <c r="FOJ83" s="360"/>
      <c r="FOK83" s="360"/>
      <c r="FOL83" s="360"/>
      <c r="FOM83" s="360"/>
      <c r="FON83" s="360"/>
      <c r="FOO83" s="360"/>
      <c r="FOP83" s="360"/>
      <c r="FOQ83" s="360"/>
      <c r="FOR83" s="360"/>
      <c r="FOS83" s="360"/>
      <c r="FOT83" s="360"/>
      <c r="FOU83" s="360"/>
      <c r="FOV83" s="360"/>
      <c r="FOW83" s="360"/>
      <c r="FOX83" s="360"/>
      <c r="FOY83" s="360"/>
      <c r="FOZ83" s="360"/>
      <c r="FPA83" s="360"/>
      <c r="FPB83" s="360"/>
      <c r="FPC83" s="360"/>
      <c r="FPD83" s="360"/>
      <c r="FPE83" s="360"/>
      <c r="FPF83" s="360"/>
      <c r="FPG83" s="360"/>
      <c r="FPH83" s="360"/>
      <c r="FPI83" s="360"/>
      <c r="FPJ83" s="360"/>
      <c r="FPK83" s="360"/>
      <c r="FPL83" s="360"/>
      <c r="FPM83" s="360"/>
      <c r="FPN83" s="360"/>
      <c r="FPO83" s="360"/>
      <c r="FPP83" s="360"/>
      <c r="FPQ83" s="360"/>
      <c r="FPR83" s="360"/>
      <c r="FPS83" s="360"/>
      <c r="FPT83" s="360"/>
      <c r="FPU83" s="360"/>
      <c r="FPV83" s="360"/>
      <c r="FPW83" s="360"/>
      <c r="FPX83" s="360"/>
      <c r="FPY83" s="360"/>
      <c r="FPZ83" s="360"/>
      <c r="FQA83" s="360"/>
      <c r="FQB83" s="360"/>
      <c r="FQC83" s="360"/>
      <c r="FQD83" s="360"/>
      <c r="FQE83" s="360"/>
      <c r="FQF83" s="360"/>
      <c r="FQG83" s="360"/>
      <c r="FQH83" s="360"/>
      <c r="FQI83" s="360"/>
      <c r="FQJ83" s="360"/>
      <c r="FQK83" s="360"/>
      <c r="FQL83" s="360"/>
      <c r="FQM83" s="360"/>
      <c r="FQN83" s="360"/>
      <c r="FQO83" s="360"/>
      <c r="FQP83" s="360"/>
      <c r="FQQ83" s="360"/>
      <c r="FQR83" s="360"/>
      <c r="FQS83" s="360"/>
      <c r="FQT83" s="360"/>
      <c r="FQU83" s="360"/>
      <c r="FQV83" s="360"/>
      <c r="FQW83" s="360"/>
      <c r="FQX83" s="360"/>
      <c r="FQY83" s="360"/>
      <c r="FQZ83" s="360"/>
      <c r="FRA83" s="360"/>
      <c r="FRB83" s="360"/>
      <c r="FRC83" s="360"/>
      <c r="FRD83" s="360"/>
      <c r="FRE83" s="360"/>
      <c r="FRF83" s="360"/>
      <c r="FRG83" s="360"/>
      <c r="FRH83" s="360"/>
      <c r="FRI83" s="360"/>
      <c r="FRJ83" s="360"/>
      <c r="FRK83" s="360"/>
      <c r="FRL83" s="360"/>
      <c r="FRM83" s="360"/>
      <c r="FRN83" s="360"/>
      <c r="FRO83" s="360"/>
      <c r="FRP83" s="360"/>
      <c r="FRQ83" s="360"/>
      <c r="FRR83" s="360"/>
      <c r="FRS83" s="360"/>
      <c r="FRT83" s="360"/>
      <c r="FRU83" s="360"/>
      <c r="FRV83" s="360"/>
      <c r="FRW83" s="360"/>
      <c r="FRX83" s="360"/>
      <c r="FRY83" s="360"/>
      <c r="FRZ83" s="360"/>
      <c r="FSA83" s="360"/>
      <c r="FSB83" s="360"/>
      <c r="FSC83" s="360"/>
      <c r="FSD83" s="360"/>
      <c r="FSE83" s="360"/>
      <c r="FSF83" s="360"/>
      <c r="FSG83" s="360"/>
      <c r="FSH83" s="360"/>
      <c r="FSI83" s="360"/>
      <c r="FSJ83" s="360"/>
      <c r="FSK83" s="360"/>
      <c r="FSL83" s="360"/>
      <c r="FSM83" s="360"/>
      <c r="FSN83" s="360"/>
      <c r="FSO83" s="360"/>
      <c r="FSP83" s="360"/>
      <c r="FSQ83" s="360"/>
      <c r="FSR83" s="360"/>
      <c r="FSS83" s="360"/>
      <c r="FST83" s="360"/>
      <c r="FSU83" s="360"/>
      <c r="FSV83" s="360"/>
      <c r="FSW83" s="360"/>
      <c r="FSX83" s="360"/>
      <c r="FSY83" s="360"/>
      <c r="FSZ83" s="360"/>
      <c r="FTA83" s="360"/>
      <c r="FTB83" s="360"/>
      <c r="FTC83" s="360"/>
      <c r="FTD83" s="360"/>
      <c r="FTE83" s="360"/>
      <c r="FTF83" s="360"/>
      <c r="FTG83" s="360"/>
      <c r="FTH83" s="360"/>
      <c r="FTI83" s="360"/>
      <c r="FTJ83" s="360"/>
      <c r="FTK83" s="360"/>
      <c r="FTL83" s="360"/>
      <c r="FTM83" s="360"/>
      <c r="FTN83" s="360"/>
      <c r="FTO83" s="360"/>
      <c r="FTP83" s="360"/>
      <c r="FTQ83" s="360"/>
      <c r="FTR83" s="360"/>
      <c r="FTS83" s="360"/>
      <c r="FTT83" s="360"/>
      <c r="FTU83" s="360"/>
      <c r="FTV83" s="360"/>
      <c r="FTW83" s="360"/>
      <c r="FTX83" s="360"/>
      <c r="FTY83" s="360"/>
      <c r="FTZ83" s="360"/>
      <c r="FUA83" s="360"/>
      <c r="FUB83" s="360"/>
      <c r="FUC83" s="360"/>
      <c r="FUD83" s="360"/>
      <c r="FUE83" s="360"/>
      <c r="FUF83" s="360"/>
      <c r="FUG83" s="360"/>
      <c r="FUH83" s="360"/>
      <c r="FUI83" s="360"/>
      <c r="FUJ83" s="360"/>
      <c r="FUK83" s="360"/>
      <c r="FUL83" s="360"/>
      <c r="FUM83" s="360"/>
      <c r="FUN83" s="360"/>
      <c r="FUO83" s="360"/>
      <c r="FUP83" s="360"/>
      <c r="FUQ83" s="360"/>
      <c r="FUR83" s="360"/>
      <c r="FUS83" s="360"/>
      <c r="FUT83" s="360"/>
      <c r="FUU83" s="360"/>
      <c r="FUV83" s="360"/>
      <c r="FUW83" s="360"/>
      <c r="FUX83" s="360"/>
      <c r="FUY83" s="360"/>
      <c r="FUZ83" s="360"/>
      <c r="FVA83" s="360"/>
      <c r="FVB83" s="360"/>
      <c r="FVC83" s="360"/>
      <c r="FVD83" s="360"/>
      <c r="FVE83" s="360"/>
      <c r="FVF83" s="360"/>
      <c r="FVG83" s="360"/>
      <c r="FVH83" s="360"/>
      <c r="FVI83" s="360"/>
      <c r="FVJ83" s="360"/>
      <c r="FVK83" s="360"/>
      <c r="FVL83" s="360"/>
      <c r="FVM83" s="360"/>
      <c r="FVN83" s="360"/>
      <c r="FVO83" s="360"/>
      <c r="FVP83" s="360"/>
      <c r="FVQ83" s="360"/>
      <c r="FVR83" s="360"/>
      <c r="FVS83" s="360"/>
      <c r="FVT83" s="360"/>
      <c r="FVU83" s="360"/>
      <c r="FVV83" s="360"/>
      <c r="FVW83" s="360"/>
      <c r="FVX83" s="360"/>
      <c r="FVY83" s="360"/>
      <c r="FVZ83" s="360"/>
      <c r="FWA83" s="360"/>
      <c r="FWB83" s="360"/>
      <c r="FWC83" s="360"/>
      <c r="FWD83" s="360"/>
      <c r="FWE83" s="360"/>
      <c r="FWF83" s="360"/>
      <c r="FWG83" s="360"/>
      <c r="FWH83" s="360"/>
      <c r="FWI83" s="360"/>
      <c r="FWJ83" s="360"/>
      <c r="FWK83" s="360"/>
      <c r="FWL83" s="360"/>
      <c r="FWM83" s="360"/>
      <c r="FWN83" s="360"/>
      <c r="FWO83" s="360"/>
      <c r="FWP83" s="360"/>
      <c r="FWQ83" s="360"/>
      <c r="FWR83" s="360"/>
      <c r="FWS83" s="360"/>
      <c r="FWT83" s="360"/>
      <c r="FWU83" s="360"/>
      <c r="FWV83" s="360"/>
      <c r="FWW83" s="360"/>
      <c r="FWX83" s="360"/>
      <c r="FWY83" s="360"/>
      <c r="FWZ83" s="360"/>
      <c r="FXA83" s="360"/>
      <c r="FXB83" s="360"/>
      <c r="FXC83" s="360"/>
      <c r="FXD83" s="360"/>
      <c r="FXE83" s="360"/>
      <c r="FXF83" s="360"/>
      <c r="FXG83" s="360"/>
      <c r="FXH83" s="360"/>
      <c r="FXI83" s="360"/>
      <c r="FXJ83" s="360"/>
      <c r="FXK83" s="360"/>
      <c r="FXL83" s="360"/>
      <c r="FXM83" s="360"/>
      <c r="FXN83" s="360"/>
      <c r="FXO83" s="360"/>
      <c r="FXP83" s="360"/>
      <c r="FXQ83" s="360"/>
      <c r="FXR83" s="360"/>
      <c r="FXS83" s="360"/>
      <c r="FXT83" s="360"/>
      <c r="FXU83" s="360"/>
      <c r="FXV83" s="360"/>
      <c r="FXW83" s="360"/>
      <c r="FXX83" s="360"/>
      <c r="FXY83" s="360"/>
      <c r="FXZ83" s="360"/>
      <c r="FYA83" s="360"/>
      <c r="FYB83" s="360"/>
      <c r="FYC83" s="360"/>
      <c r="FYD83" s="360"/>
      <c r="FYE83" s="360"/>
      <c r="FYF83" s="360"/>
      <c r="FYG83" s="360"/>
      <c r="FYH83" s="360"/>
      <c r="FYI83" s="360"/>
      <c r="FYJ83" s="360"/>
      <c r="FYK83" s="360"/>
      <c r="FYL83" s="360"/>
      <c r="FYM83" s="360"/>
      <c r="FYN83" s="360"/>
      <c r="FYO83" s="360"/>
      <c r="FYP83" s="360"/>
      <c r="FYQ83" s="360"/>
      <c r="FYR83" s="360"/>
      <c r="FYS83" s="360"/>
      <c r="FYT83" s="360"/>
      <c r="FYU83" s="360"/>
      <c r="FYV83" s="360"/>
      <c r="FYW83" s="360"/>
      <c r="FYX83" s="360"/>
      <c r="FYY83" s="360"/>
      <c r="FYZ83" s="360"/>
      <c r="FZA83" s="360"/>
      <c r="FZB83" s="360"/>
      <c r="FZC83" s="360"/>
      <c r="FZD83" s="360"/>
      <c r="FZE83" s="360"/>
      <c r="FZF83" s="360"/>
      <c r="FZG83" s="360"/>
      <c r="FZH83" s="360"/>
      <c r="FZI83" s="360"/>
      <c r="FZJ83" s="360"/>
      <c r="FZK83" s="360"/>
      <c r="FZL83" s="360"/>
      <c r="FZM83" s="360"/>
      <c r="FZN83" s="360"/>
      <c r="FZO83" s="360"/>
      <c r="FZP83" s="360"/>
      <c r="FZQ83" s="360"/>
      <c r="FZR83" s="360"/>
      <c r="FZS83" s="360"/>
      <c r="FZT83" s="360"/>
      <c r="FZU83" s="360"/>
      <c r="FZV83" s="360"/>
      <c r="FZW83" s="360"/>
      <c r="FZX83" s="360"/>
      <c r="FZY83" s="360"/>
      <c r="FZZ83" s="360"/>
      <c r="GAA83" s="360"/>
      <c r="GAB83" s="360"/>
      <c r="GAC83" s="360"/>
      <c r="GAD83" s="360"/>
      <c r="GAE83" s="360"/>
      <c r="GAF83" s="360"/>
      <c r="GAG83" s="360"/>
      <c r="GAH83" s="360"/>
      <c r="GAI83" s="360"/>
      <c r="GAJ83" s="360"/>
      <c r="GAK83" s="360"/>
      <c r="GAL83" s="360"/>
      <c r="GAM83" s="360"/>
      <c r="GAN83" s="360"/>
      <c r="GAO83" s="360"/>
      <c r="GAP83" s="360"/>
      <c r="GAQ83" s="360"/>
      <c r="GAR83" s="360"/>
      <c r="GAS83" s="360"/>
      <c r="GAT83" s="360"/>
      <c r="GAU83" s="360"/>
      <c r="GAV83" s="360"/>
      <c r="GAW83" s="360"/>
      <c r="GAX83" s="360"/>
      <c r="GAY83" s="360"/>
      <c r="GAZ83" s="360"/>
      <c r="GBA83" s="360"/>
      <c r="GBB83" s="360"/>
      <c r="GBC83" s="360"/>
      <c r="GBD83" s="360"/>
      <c r="GBE83" s="360"/>
      <c r="GBF83" s="360"/>
      <c r="GBG83" s="360"/>
      <c r="GBH83" s="360"/>
      <c r="GBI83" s="360"/>
      <c r="GBJ83" s="360"/>
      <c r="GBK83" s="360"/>
      <c r="GBL83" s="360"/>
      <c r="GBM83" s="360"/>
      <c r="GBN83" s="360"/>
      <c r="GBO83" s="360"/>
      <c r="GBP83" s="360"/>
      <c r="GBQ83" s="360"/>
      <c r="GBR83" s="360"/>
      <c r="GBS83" s="360"/>
      <c r="GBT83" s="360"/>
      <c r="GBU83" s="360"/>
      <c r="GBV83" s="360"/>
      <c r="GBW83" s="360"/>
      <c r="GBX83" s="360"/>
      <c r="GBY83" s="360"/>
      <c r="GBZ83" s="360"/>
      <c r="GCA83" s="360"/>
      <c r="GCB83" s="360"/>
      <c r="GCC83" s="360"/>
      <c r="GCD83" s="360"/>
      <c r="GCE83" s="360"/>
      <c r="GCF83" s="360"/>
      <c r="GCG83" s="360"/>
      <c r="GCH83" s="360"/>
      <c r="GCI83" s="360"/>
      <c r="GCJ83" s="360"/>
      <c r="GCK83" s="360"/>
      <c r="GCL83" s="360"/>
      <c r="GCM83" s="360"/>
      <c r="GCN83" s="360"/>
      <c r="GCO83" s="360"/>
      <c r="GCP83" s="360"/>
      <c r="GCQ83" s="360"/>
      <c r="GCR83" s="360"/>
      <c r="GCS83" s="360"/>
      <c r="GCT83" s="360"/>
      <c r="GCU83" s="360"/>
      <c r="GCV83" s="360"/>
      <c r="GCW83" s="360"/>
      <c r="GCX83" s="360"/>
      <c r="GCY83" s="360"/>
      <c r="GCZ83" s="360"/>
      <c r="GDA83" s="360"/>
      <c r="GDB83" s="360"/>
      <c r="GDC83" s="360"/>
      <c r="GDD83" s="360"/>
      <c r="GDE83" s="360"/>
      <c r="GDF83" s="360"/>
      <c r="GDG83" s="360"/>
      <c r="GDH83" s="360"/>
      <c r="GDI83" s="360"/>
      <c r="GDJ83" s="360"/>
      <c r="GDK83" s="360"/>
      <c r="GDL83" s="360"/>
      <c r="GDM83" s="360"/>
      <c r="GDN83" s="360"/>
      <c r="GDO83" s="360"/>
      <c r="GDP83" s="360"/>
      <c r="GDQ83" s="360"/>
      <c r="GDR83" s="360"/>
      <c r="GDS83" s="360"/>
      <c r="GDT83" s="360"/>
      <c r="GDU83" s="360"/>
      <c r="GDV83" s="360"/>
      <c r="GDW83" s="360"/>
      <c r="GDX83" s="360"/>
      <c r="GDY83" s="360"/>
      <c r="GDZ83" s="360"/>
      <c r="GEA83" s="360"/>
      <c r="GEB83" s="360"/>
      <c r="GEC83" s="360"/>
      <c r="GED83" s="360"/>
      <c r="GEE83" s="360"/>
      <c r="GEF83" s="360"/>
      <c r="GEG83" s="360"/>
      <c r="GEH83" s="360"/>
      <c r="GEI83" s="360"/>
      <c r="GEJ83" s="360"/>
      <c r="GEK83" s="360"/>
      <c r="GEL83" s="360"/>
      <c r="GEM83" s="360"/>
      <c r="GEN83" s="360"/>
      <c r="GEO83" s="360"/>
      <c r="GEP83" s="360"/>
      <c r="GEQ83" s="360"/>
      <c r="GER83" s="360"/>
      <c r="GES83" s="360"/>
      <c r="GET83" s="360"/>
      <c r="GEU83" s="360"/>
      <c r="GEV83" s="360"/>
      <c r="GEW83" s="360"/>
      <c r="GEX83" s="360"/>
      <c r="GEY83" s="360"/>
      <c r="GEZ83" s="360"/>
      <c r="GFA83" s="360"/>
      <c r="GFB83" s="360"/>
      <c r="GFC83" s="360"/>
      <c r="GFD83" s="360"/>
      <c r="GFE83" s="360"/>
      <c r="GFF83" s="360"/>
      <c r="GFG83" s="360"/>
      <c r="GFH83" s="360"/>
      <c r="GFI83" s="360"/>
      <c r="GFJ83" s="360"/>
      <c r="GFK83" s="360"/>
      <c r="GFL83" s="360"/>
      <c r="GFM83" s="360"/>
      <c r="GFN83" s="360"/>
      <c r="GFO83" s="360"/>
      <c r="GFP83" s="360"/>
      <c r="GFQ83" s="360"/>
      <c r="GFR83" s="360"/>
      <c r="GFS83" s="360"/>
      <c r="GFT83" s="360"/>
      <c r="GFU83" s="360"/>
      <c r="GFV83" s="360"/>
      <c r="GFW83" s="360"/>
      <c r="GFX83" s="360"/>
      <c r="GFY83" s="360"/>
      <c r="GFZ83" s="360"/>
      <c r="GGA83" s="360"/>
      <c r="GGB83" s="360"/>
      <c r="GGC83" s="360"/>
      <c r="GGD83" s="360"/>
      <c r="GGE83" s="360"/>
      <c r="GGF83" s="360"/>
      <c r="GGG83" s="360"/>
      <c r="GGH83" s="360"/>
      <c r="GGI83" s="360"/>
      <c r="GGJ83" s="360"/>
      <c r="GGK83" s="360"/>
      <c r="GGL83" s="360"/>
      <c r="GGM83" s="360"/>
      <c r="GGN83" s="360"/>
      <c r="GGO83" s="360"/>
      <c r="GGP83" s="360"/>
      <c r="GGQ83" s="360"/>
      <c r="GGR83" s="360"/>
      <c r="GGS83" s="360"/>
      <c r="GGT83" s="360"/>
      <c r="GGU83" s="360"/>
      <c r="GGV83" s="360"/>
      <c r="GGW83" s="360"/>
      <c r="GGX83" s="360"/>
      <c r="GGY83" s="360"/>
      <c r="GGZ83" s="360"/>
      <c r="GHA83" s="360"/>
      <c r="GHB83" s="360"/>
      <c r="GHC83" s="360"/>
      <c r="GHD83" s="360"/>
      <c r="GHE83" s="360"/>
      <c r="GHF83" s="360"/>
      <c r="GHG83" s="360"/>
      <c r="GHH83" s="360"/>
      <c r="GHI83" s="360"/>
      <c r="GHJ83" s="360"/>
      <c r="GHK83" s="360"/>
      <c r="GHL83" s="360"/>
      <c r="GHM83" s="360"/>
      <c r="GHN83" s="360"/>
      <c r="GHO83" s="360"/>
      <c r="GHP83" s="360"/>
      <c r="GHQ83" s="360"/>
      <c r="GHR83" s="360"/>
      <c r="GHS83" s="360"/>
      <c r="GHT83" s="360"/>
      <c r="GHU83" s="360"/>
      <c r="GHV83" s="360"/>
      <c r="GHW83" s="360"/>
      <c r="GHX83" s="360"/>
      <c r="GHY83" s="360"/>
      <c r="GHZ83" s="360"/>
      <c r="GIA83" s="360"/>
      <c r="GIB83" s="360"/>
      <c r="GIC83" s="360"/>
      <c r="GID83" s="360"/>
      <c r="GIE83" s="360"/>
      <c r="GIF83" s="360"/>
      <c r="GIG83" s="360"/>
      <c r="GIH83" s="360"/>
      <c r="GII83" s="360"/>
      <c r="GIJ83" s="360"/>
      <c r="GIK83" s="360"/>
      <c r="GIL83" s="360"/>
      <c r="GIM83" s="360"/>
      <c r="GIN83" s="360"/>
      <c r="GIO83" s="360"/>
      <c r="GIP83" s="360"/>
      <c r="GIQ83" s="360"/>
      <c r="GIR83" s="360"/>
      <c r="GIS83" s="360"/>
      <c r="GIT83" s="360"/>
      <c r="GIU83" s="360"/>
      <c r="GIV83" s="360"/>
      <c r="GIW83" s="360"/>
      <c r="GIX83" s="360"/>
      <c r="GIY83" s="360"/>
      <c r="GIZ83" s="360"/>
      <c r="GJA83" s="360"/>
      <c r="GJB83" s="360"/>
      <c r="GJC83" s="360"/>
      <c r="GJD83" s="360"/>
      <c r="GJE83" s="360"/>
      <c r="GJF83" s="360"/>
      <c r="GJG83" s="360"/>
      <c r="GJH83" s="360"/>
      <c r="GJI83" s="360"/>
      <c r="GJJ83" s="360"/>
      <c r="GJK83" s="360"/>
      <c r="GJL83" s="360"/>
      <c r="GJM83" s="360"/>
      <c r="GJN83" s="360"/>
      <c r="GJO83" s="360"/>
      <c r="GJP83" s="360"/>
      <c r="GJQ83" s="360"/>
      <c r="GJR83" s="360"/>
      <c r="GJS83" s="360"/>
      <c r="GJT83" s="360"/>
      <c r="GJU83" s="360"/>
      <c r="GJV83" s="360"/>
      <c r="GJW83" s="360"/>
      <c r="GJX83" s="360"/>
      <c r="GJY83" s="360"/>
      <c r="GJZ83" s="360"/>
      <c r="GKA83" s="360"/>
      <c r="GKB83" s="360"/>
      <c r="GKC83" s="360"/>
      <c r="GKD83" s="360"/>
      <c r="GKE83" s="360"/>
      <c r="GKF83" s="360"/>
      <c r="GKG83" s="360"/>
      <c r="GKH83" s="360"/>
      <c r="GKI83" s="360"/>
      <c r="GKJ83" s="360"/>
      <c r="GKK83" s="360"/>
      <c r="GKL83" s="360"/>
      <c r="GKM83" s="360"/>
      <c r="GKN83" s="360"/>
      <c r="GKO83" s="360"/>
      <c r="GKP83" s="360"/>
      <c r="GKQ83" s="360"/>
      <c r="GKR83" s="360"/>
      <c r="GKS83" s="360"/>
      <c r="GKT83" s="360"/>
      <c r="GKU83" s="360"/>
      <c r="GKV83" s="360"/>
      <c r="GKW83" s="360"/>
      <c r="GKX83" s="360"/>
      <c r="GKY83" s="360"/>
      <c r="GKZ83" s="360"/>
      <c r="GLA83" s="360"/>
      <c r="GLB83" s="360"/>
      <c r="GLC83" s="360"/>
      <c r="GLD83" s="360"/>
      <c r="GLE83" s="360"/>
      <c r="GLF83" s="360"/>
      <c r="GLG83" s="360"/>
      <c r="GLH83" s="360"/>
      <c r="GLI83" s="360"/>
      <c r="GLJ83" s="360"/>
      <c r="GLK83" s="360"/>
      <c r="GLL83" s="360"/>
      <c r="GLM83" s="360"/>
      <c r="GLN83" s="360"/>
      <c r="GLO83" s="360"/>
      <c r="GLP83" s="360"/>
      <c r="GLQ83" s="360"/>
      <c r="GLR83" s="360"/>
      <c r="GLS83" s="360"/>
      <c r="GLT83" s="360"/>
      <c r="GLU83" s="360"/>
      <c r="GLV83" s="360"/>
      <c r="GLW83" s="360"/>
      <c r="GLX83" s="360"/>
      <c r="GLY83" s="360"/>
      <c r="GLZ83" s="360"/>
      <c r="GMA83" s="360"/>
      <c r="GMB83" s="360"/>
      <c r="GMC83" s="360"/>
      <c r="GMD83" s="360"/>
      <c r="GME83" s="360"/>
      <c r="GMF83" s="360"/>
      <c r="GMG83" s="360"/>
      <c r="GMH83" s="360"/>
      <c r="GMI83" s="360"/>
      <c r="GMJ83" s="360"/>
      <c r="GMK83" s="360"/>
      <c r="GML83" s="360"/>
      <c r="GMM83" s="360"/>
      <c r="GMN83" s="360"/>
      <c r="GMO83" s="360"/>
      <c r="GMP83" s="360"/>
      <c r="GMQ83" s="360"/>
      <c r="GMR83" s="360"/>
      <c r="GMS83" s="360"/>
      <c r="GMT83" s="360"/>
      <c r="GMU83" s="360"/>
      <c r="GMV83" s="360"/>
      <c r="GMW83" s="360"/>
      <c r="GMX83" s="360"/>
      <c r="GMY83" s="360"/>
      <c r="GMZ83" s="360"/>
      <c r="GNA83" s="360"/>
      <c r="GNB83" s="360"/>
      <c r="GNC83" s="360"/>
      <c r="GND83" s="360"/>
      <c r="GNE83" s="360"/>
      <c r="GNF83" s="360"/>
      <c r="GNG83" s="360"/>
      <c r="GNH83" s="360"/>
      <c r="GNI83" s="360"/>
      <c r="GNJ83" s="360"/>
      <c r="GNK83" s="360"/>
      <c r="GNL83" s="360"/>
      <c r="GNM83" s="360"/>
      <c r="GNN83" s="360"/>
      <c r="GNO83" s="360"/>
      <c r="GNP83" s="360"/>
      <c r="GNQ83" s="360"/>
      <c r="GNR83" s="360"/>
      <c r="GNS83" s="360"/>
      <c r="GNT83" s="360"/>
      <c r="GNU83" s="360"/>
      <c r="GNV83" s="360"/>
      <c r="GNW83" s="360"/>
      <c r="GNX83" s="360"/>
      <c r="GNY83" s="360"/>
      <c r="GNZ83" s="360"/>
      <c r="GOA83" s="360"/>
      <c r="GOB83" s="360"/>
      <c r="GOC83" s="360"/>
      <c r="GOD83" s="360"/>
      <c r="GOE83" s="360"/>
      <c r="GOF83" s="360"/>
      <c r="GOG83" s="360"/>
      <c r="GOH83" s="360"/>
      <c r="GOI83" s="360"/>
      <c r="GOJ83" s="360"/>
      <c r="GOK83" s="360"/>
      <c r="GOL83" s="360"/>
      <c r="GOM83" s="360"/>
      <c r="GON83" s="360"/>
      <c r="GOO83" s="360"/>
      <c r="GOP83" s="360"/>
      <c r="GOQ83" s="360"/>
      <c r="GOR83" s="360"/>
      <c r="GOS83" s="360"/>
      <c r="GOT83" s="360"/>
      <c r="GOU83" s="360"/>
      <c r="GOV83" s="360"/>
      <c r="GOW83" s="360"/>
      <c r="GOX83" s="360"/>
      <c r="GOY83" s="360"/>
      <c r="GOZ83" s="360"/>
      <c r="GPA83" s="360"/>
      <c r="GPB83" s="360"/>
      <c r="GPC83" s="360"/>
      <c r="GPD83" s="360"/>
      <c r="GPE83" s="360"/>
      <c r="GPF83" s="360"/>
      <c r="GPG83" s="360"/>
      <c r="GPH83" s="360"/>
      <c r="GPI83" s="360"/>
      <c r="GPJ83" s="360"/>
      <c r="GPK83" s="360"/>
      <c r="GPL83" s="360"/>
      <c r="GPM83" s="360"/>
      <c r="GPN83" s="360"/>
      <c r="GPO83" s="360"/>
      <c r="GPP83" s="360"/>
      <c r="GPQ83" s="360"/>
      <c r="GPR83" s="360"/>
      <c r="GPS83" s="360"/>
      <c r="GPT83" s="360"/>
      <c r="GPU83" s="360"/>
      <c r="GPV83" s="360"/>
      <c r="GPW83" s="360"/>
      <c r="GPX83" s="360"/>
      <c r="GPY83" s="360"/>
      <c r="GPZ83" s="360"/>
      <c r="GQA83" s="360"/>
      <c r="GQB83" s="360"/>
      <c r="GQC83" s="360"/>
      <c r="GQD83" s="360"/>
      <c r="GQE83" s="360"/>
      <c r="GQF83" s="360"/>
      <c r="GQG83" s="360"/>
      <c r="GQH83" s="360"/>
      <c r="GQI83" s="360"/>
      <c r="GQJ83" s="360"/>
      <c r="GQK83" s="360"/>
      <c r="GQL83" s="360"/>
      <c r="GQM83" s="360"/>
      <c r="GQN83" s="360"/>
      <c r="GQO83" s="360"/>
      <c r="GQP83" s="360"/>
      <c r="GQQ83" s="360"/>
      <c r="GQR83" s="360"/>
      <c r="GQS83" s="360"/>
      <c r="GQT83" s="360"/>
      <c r="GQU83" s="360"/>
      <c r="GQV83" s="360"/>
      <c r="GQW83" s="360"/>
      <c r="GQX83" s="360"/>
      <c r="GQY83" s="360"/>
      <c r="GQZ83" s="360"/>
      <c r="GRA83" s="360"/>
      <c r="GRB83" s="360"/>
      <c r="GRC83" s="360"/>
      <c r="GRD83" s="360"/>
      <c r="GRE83" s="360"/>
      <c r="GRF83" s="360"/>
      <c r="GRG83" s="360"/>
      <c r="GRH83" s="360"/>
      <c r="GRI83" s="360"/>
      <c r="GRJ83" s="360"/>
      <c r="GRK83" s="360"/>
      <c r="GRL83" s="360"/>
      <c r="GRM83" s="360"/>
      <c r="GRN83" s="360"/>
      <c r="GRO83" s="360"/>
      <c r="GRP83" s="360"/>
      <c r="GRQ83" s="360"/>
      <c r="GRR83" s="360"/>
      <c r="GRS83" s="360"/>
      <c r="GRT83" s="360"/>
      <c r="GRU83" s="360"/>
      <c r="GRV83" s="360"/>
      <c r="GRW83" s="360"/>
      <c r="GRX83" s="360"/>
      <c r="GRY83" s="360"/>
      <c r="GRZ83" s="360"/>
      <c r="GSA83" s="360"/>
      <c r="GSB83" s="360"/>
      <c r="GSC83" s="360"/>
      <c r="GSD83" s="360"/>
      <c r="GSE83" s="360"/>
      <c r="GSF83" s="360"/>
      <c r="GSG83" s="360"/>
      <c r="GSH83" s="360"/>
      <c r="GSI83" s="360"/>
      <c r="GSJ83" s="360"/>
      <c r="GSK83" s="360"/>
      <c r="GSL83" s="360"/>
      <c r="GSM83" s="360"/>
      <c r="GSN83" s="360"/>
      <c r="GSO83" s="360"/>
      <c r="GSP83" s="360"/>
      <c r="GSQ83" s="360"/>
      <c r="GSR83" s="360"/>
      <c r="GSS83" s="360"/>
      <c r="GST83" s="360"/>
      <c r="GSU83" s="360"/>
      <c r="GSV83" s="360"/>
      <c r="GSW83" s="360"/>
      <c r="GSX83" s="360"/>
      <c r="GSY83" s="360"/>
      <c r="GSZ83" s="360"/>
      <c r="GTA83" s="360"/>
      <c r="GTB83" s="360"/>
      <c r="GTC83" s="360"/>
      <c r="GTD83" s="360"/>
      <c r="GTE83" s="360"/>
      <c r="GTF83" s="360"/>
      <c r="GTG83" s="360"/>
      <c r="GTH83" s="360"/>
      <c r="GTI83" s="360"/>
      <c r="GTJ83" s="360"/>
      <c r="GTK83" s="360"/>
      <c r="GTL83" s="360"/>
      <c r="GTM83" s="360"/>
      <c r="GTN83" s="360"/>
      <c r="GTO83" s="360"/>
      <c r="GTP83" s="360"/>
      <c r="GTQ83" s="360"/>
      <c r="GTR83" s="360"/>
      <c r="GTS83" s="360"/>
      <c r="GTT83" s="360"/>
      <c r="GTU83" s="360"/>
      <c r="GTV83" s="360"/>
      <c r="GTW83" s="360"/>
      <c r="GTX83" s="360"/>
      <c r="GTY83" s="360"/>
      <c r="GTZ83" s="360"/>
      <c r="GUA83" s="360"/>
      <c r="GUB83" s="360"/>
      <c r="GUC83" s="360"/>
      <c r="GUD83" s="360"/>
      <c r="GUE83" s="360"/>
      <c r="GUF83" s="360"/>
      <c r="GUG83" s="360"/>
      <c r="GUH83" s="360"/>
      <c r="GUI83" s="360"/>
      <c r="GUJ83" s="360"/>
      <c r="GUK83" s="360"/>
      <c r="GUL83" s="360"/>
      <c r="GUM83" s="360"/>
      <c r="GUN83" s="360"/>
      <c r="GUO83" s="360"/>
      <c r="GUP83" s="360"/>
      <c r="GUQ83" s="360"/>
      <c r="GUR83" s="360"/>
      <c r="GUS83" s="360"/>
      <c r="GUT83" s="360"/>
      <c r="GUU83" s="360"/>
      <c r="GUV83" s="360"/>
      <c r="GUW83" s="360"/>
      <c r="GUX83" s="360"/>
      <c r="GUY83" s="360"/>
      <c r="GUZ83" s="360"/>
      <c r="GVA83" s="360"/>
      <c r="GVB83" s="360"/>
      <c r="GVC83" s="360"/>
      <c r="GVD83" s="360"/>
      <c r="GVE83" s="360"/>
      <c r="GVF83" s="360"/>
      <c r="GVG83" s="360"/>
      <c r="GVH83" s="360"/>
      <c r="GVI83" s="360"/>
      <c r="GVJ83" s="360"/>
      <c r="GVK83" s="360"/>
      <c r="GVL83" s="360"/>
      <c r="GVM83" s="360"/>
      <c r="GVN83" s="360"/>
      <c r="GVO83" s="360"/>
      <c r="GVP83" s="360"/>
      <c r="GVQ83" s="360"/>
      <c r="GVR83" s="360"/>
      <c r="GVS83" s="360"/>
      <c r="GVT83" s="360"/>
      <c r="GVU83" s="360"/>
      <c r="GVV83" s="360"/>
      <c r="GVW83" s="360"/>
      <c r="GVX83" s="360"/>
      <c r="GVY83" s="360"/>
      <c r="GVZ83" s="360"/>
      <c r="GWA83" s="360"/>
      <c r="GWB83" s="360"/>
      <c r="GWC83" s="360"/>
      <c r="GWD83" s="360"/>
      <c r="GWE83" s="360"/>
      <c r="GWF83" s="360"/>
      <c r="GWG83" s="360"/>
      <c r="GWH83" s="360"/>
      <c r="GWI83" s="360"/>
      <c r="GWJ83" s="360"/>
      <c r="GWK83" s="360"/>
      <c r="GWL83" s="360"/>
      <c r="GWM83" s="360"/>
      <c r="GWN83" s="360"/>
      <c r="GWO83" s="360"/>
      <c r="GWP83" s="360"/>
      <c r="GWQ83" s="360"/>
      <c r="GWR83" s="360"/>
      <c r="GWS83" s="360"/>
      <c r="GWT83" s="360"/>
      <c r="GWU83" s="360"/>
      <c r="GWV83" s="360"/>
      <c r="GWW83" s="360"/>
      <c r="GWX83" s="360"/>
      <c r="GWY83" s="360"/>
      <c r="GWZ83" s="360"/>
      <c r="GXA83" s="360"/>
      <c r="GXB83" s="360"/>
      <c r="GXC83" s="360"/>
      <c r="GXD83" s="360"/>
      <c r="GXE83" s="360"/>
      <c r="GXF83" s="360"/>
      <c r="GXG83" s="360"/>
      <c r="GXH83" s="360"/>
      <c r="GXI83" s="360"/>
      <c r="GXJ83" s="360"/>
      <c r="GXK83" s="360"/>
      <c r="GXL83" s="360"/>
      <c r="GXM83" s="360"/>
      <c r="GXN83" s="360"/>
      <c r="GXO83" s="360"/>
      <c r="GXP83" s="360"/>
      <c r="GXQ83" s="360"/>
      <c r="GXR83" s="360"/>
      <c r="GXS83" s="360"/>
      <c r="GXT83" s="360"/>
      <c r="GXU83" s="360"/>
      <c r="GXV83" s="360"/>
      <c r="GXW83" s="360"/>
      <c r="GXX83" s="360"/>
      <c r="GXY83" s="360"/>
      <c r="GXZ83" s="360"/>
      <c r="GYA83" s="360"/>
      <c r="GYB83" s="360"/>
      <c r="GYC83" s="360"/>
      <c r="GYD83" s="360"/>
      <c r="GYE83" s="360"/>
      <c r="GYF83" s="360"/>
      <c r="GYG83" s="360"/>
      <c r="GYH83" s="360"/>
      <c r="GYI83" s="360"/>
      <c r="GYJ83" s="360"/>
      <c r="GYK83" s="360"/>
      <c r="GYL83" s="360"/>
      <c r="GYM83" s="360"/>
      <c r="GYN83" s="360"/>
      <c r="GYO83" s="360"/>
      <c r="GYP83" s="360"/>
      <c r="GYQ83" s="360"/>
      <c r="GYR83" s="360"/>
      <c r="GYS83" s="360"/>
      <c r="GYT83" s="360"/>
      <c r="GYU83" s="360"/>
      <c r="GYV83" s="360"/>
      <c r="GYW83" s="360"/>
      <c r="GYX83" s="360"/>
      <c r="GYY83" s="360"/>
      <c r="GYZ83" s="360"/>
      <c r="GZA83" s="360"/>
      <c r="GZB83" s="360"/>
      <c r="GZC83" s="360"/>
      <c r="GZD83" s="360"/>
      <c r="GZE83" s="360"/>
      <c r="GZF83" s="360"/>
      <c r="GZG83" s="360"/>
      <c r="GZH83" s="360"/>
      <c r="GZI83" s="360"/>
      <c r="GZJ83" s="360"/>
      <c r="GZK83" s="360"/>
      <c r="GZL83" s="360"/>
      <c r="GZM83" s="360"/>
      <c r="GZN83" s="360"/>
      <c r="GZO83" s="360"/>
      <c r="GZP83" s="360"/>
      <c r="GZQ83" s="360"/>
      <c r="GZR83" s="360"/>
      <c r="GZS83" s="360"/>
      <c r="GZT83" s="360"/>
      <c r="GZU83" s="360"/>
      <c r="GZV83" s="360"/>
      <c r="GZW83" s="360"/>
      <c r="GZX83" s="360"/>
      <c r="GZY83" s="360"/>
      <c r="GZZ83" s="360"/>
      <c r="HAA83" s="360"/>
      <c r="HAB83" s="360"/>
      <c r="HAC83" s="360"/>
      <c r="HAD83" s="360"/>
      <c r="HAE83" s="360"/>
      <c r="HAF83" s="360"/>
      <c r="HAG83" s="360"/>
      <c r="HAH83" s="360"/>
      <c r="HAI83" s="360"/>
      <c r="HAJ83" s="360"/>
      <c r="HAK83" s="360"/>
      <c r="HAL83" s="360"/>
      <c r="HAM83" s="360"/>
      <c r="HAN83" s="360"/>
      <c r="HAO83" s="360"/>
      <c r="HAP83" s="360"/>
      <c r="HAQ83" s="360"/>
      <c r="HAR83" s="360"/>
      <c r="HAS83" s="360"/>
      <c r="HAT83" s="360"/>
      <c r="HAU83" s="360"/>
      <c r="HAV83" s="360"/>
      <c r="HAW83" s="360"/>
      <c r="HAX83" s="360"/>
      <c r="HAY83" s="360"/>
      <c r="HAZ83" s="360"/>
      <c r="HBA83" s="360"/>
      <c r="HBB83" s="360"/>
      <c r="HBC83" s="360"/>
      <c r="HBD83" s="360"/>
      <c r="HBE83" s="360"/>
      <c r="HBF83" s="360"/>
      <c r="HBG83" s="360"/>
      <c r="HBH83" s="360"/>
      <c r="HBI83" s="360"/>
      <c r="HBJ83" s="360"/>
      <c r="HBK83" s="360"/>
      <c r="HBL83" s="360"/>
      <c r="HBM83" s="360"/>
      <c r="HBN83" s="360"/>
      <c r="HBO83" s="360"/>
      <c r="HBP83" s="360"/>
      <c r="HBQ83" s="360"/>
      <c r="HBR83" s="360"/>
      <c r="HBS83" s="360"/>
      <c r="HBT83" s="360"/>
      <c r="HBU83" s="360"/>
      <c r="HBV83" s="360"/>
      <c r="HBW83" s="360"/>
      <c r="HBX83" s="360"/>
      <c r="HBY83" s="360"/>
      <c r="HBZ83" s="360"/>
      <c r="HCA83" s="360"/>
      <c r="HCB83" s="360"/>
      <c r="HCC83" s="360"/>
      <c r="HCD83" s="360"/>
      <c r="HCE83" s="360"/>
      <c r="HCF83" s="360"/>
      <c r="HCG83" s="360"/>
      <c r="HCH83" s="360"/>
      <c r="HCI83" s="360"/>
      <c r="HCJ83" s="360"/>
      <c r="HCK83" s="360"/>
      <c r="HCL83" s="360"/>
      <c r="HCM83" s="360"/>
      <c r="HCN83" s="360"/>
      <c r="HCO83" s="360"/>
      <c r="HCP83" s="360"/>
      <c r="HCQ83" s="360"/>
      <c r="HCR83" s="360"/>
      <c r="HCS83" s="360"/>
      <c r="HCT83" s="360"/>
      <c r="HCU83" s="360"/>
      <c r="HCV83" s="360"/>
      <c r="HCW83" s="360"/>
      <c r="HCX83" s="360"/>
      <c r="HCY83" s="360"/>
      <c r="HCZ83" s="360"/>
      <c r="HDA83" s="360"/>
      <c r="HDB83" s="360"/>
      <c r="HDC83" s="360"/>
      <c r="HDD83" s="360"/>
      <c r="HDE83" s="360"/>
      <c r="HDF83" s="360"/>
      <c r="HDG83" s="360"/>
      <c r="HDH83" s="360"/>
      <c r="HDI83" s="360"/>
      <c r="HDJ83" s="360"/>
      <c r="HDK83" s="360"/>
      <c r="HDL83" s="360"/>
      <c r="HDM83" s="360"/>
      <c r="HDN83" s="360"/>
      <c r="HDO83" s="360"/>
      <c r="HDP83" s="360"/>
      <c r="HDQ83" s="360"/>
      <c r="HDR83" s="360"/>
      <c r="HDS83" s="360"/>
      <c r="HDT83" s="360"/>
      <c r="HDU83" s="360"/>
      <c r="HDV83" s="360"/>
      <c r="HDW83" s="360"/>
      <c r="HDX83" s="360"/>
      <c r="HDY83" s="360"/>
      <c r="HDZ83" s="360"/>
      <c r="HEA83" s="360"/>
      <c r="HEB83" s="360"/>
      <c r="HEC83" s="360"/>
      <c r="HED83" s="360"/>
      <c r="HEE83" s="360"/>
      <c r="HEF83" s="360"/>
      <c r="HEG83" s="360"/>
      <c r="HEH83" s="360"/>
      <c r="HEI83" s="360"/>
      <c r="HEJ83" s="360"/>
      <c r="HEK83" s="360"/>
      <c r="HEL83" s="360"/>
      <c r="HEM83" s="360"/>
      <c r="HEN83" s="360"/>
      <c r="HEO83" s="360"/>
      <c r="HEP83" s="360"/>
      <c r="HEQ83" s="360"/>
      <c r="HER83" s="360"/>
      <c r="HES83" s="360"/>
      <c r="HET83" s="360"/>
      <c r="HEU83" s="360"/>
      <c r="HEV83" s="360"/>
      <c r="HEW83" s="360"/>
      <c r="HEX83" s="360"/>
      <c r="HEY83" s="360"/>
      <c r="HEZ83" s="360"/>
      <c r="HFA83" s="360"/>
      <c r="HFB83" s="360"/>
      <c r="HFC83" s="360"/>
      <c r="HFD83" s="360"/>
      <c r="HFE83" s="360"/>
      <c r="HFF83" s="360"/>
      <c r="HFG83" s="360"/>
      <c r="HFH83" s="360"/>
      <c r="HFI83" s="360"/>
      <c r="HFJ83" s="360"/>
      <c r="HFK83" s="360"/>
      <c r="HFL83" s="360"/>
      <c r="HFM83" s="360"/>
      <c r="HFN83" s="360"/>
      <c r="HFO83" s="360"/>
      <c r="HFP83" s="360"/>
      <c r="HFQ83" s="360"/>
      <c r="HFR83" s="360"/>
      <c r="HFS83" s="360"/>
      <c r="HFT83" s="360"/>
      <c r="HFU83" s="360"/>
      <c r="HFV83" s="360"/>
      <c r="HFW83" s="360"/>
      <c r="HFX83" s="360"/>
      <c r="HFY83" s="360"/>
      <c r="HFZ83" s="360"/>
      <c r="HGA83" s="360"/>
      <c r="HGB83" s="360"/>
      <c r="HGC83" s="360"/>
      <c r="HGD83" s="360"/>
      <c r="HGE83" s="360"/>
      <c r="HGF83" s="360"/>
      <c r="HGG83" s="360"/>
      <c r="HGH83" s="360"/>
      <c r="HGI83" s="360"/>
      <c r="HGJ83" s="360"/>
      <c r="HGK83" s="360"/>
      <c r="HGL83" s="360"/>
      <c r="HGM83" s="360"/>
      <c r="HGN83" s="360"/>
      <c r="HGO83" s="360"/>
      <c r="HGP83" s="360"/>
      <c r="HGQ83" s="360"/>
      <c r="HGR83" s="360"/>
      <c r="HGS83" s="360"/>
      <c r="HGT83" s="360"/>
      <c r="HGU83" s="360"/>
      <c r="HGV83" s="360"/>
      <c r="HGW83" s="360"/>
      <c r="HGX83" s="360"/>
      <c r="HGY83" s="360"/>
      <c r="HGZ83" s="360"/>
      <c r="HHA83" s="360"/>
      <c r="HHB83" s="360"/>
      <c r="HHC83" s="360"/>
      <c r="HHD83" s="360"/>
      <c r="HHE83" s="360"/>
      <c r="HHF83" s="360"/>
      <c r="HHG83" s="360"/>
      <c r="HHH83" s="360"/>
      <c r="HHI83" s="360"/>
      <c r="HHJ83" s="360"/>
      <c r="HHK83" s="360"/>
      <c r="HHL83" s="360"/>
      <c r="HHM83" s="360"/>
      <c r="HHN83" s="360"/>
      <c r="HHO83" s="360"/>
      <c r="HHP83" s="360"/>
      <c r="HHQ83" s="360"/>
      <c r="HHR83" s="360"/>
      <c r="HHS83" s="360"/>
      <c r="HHT83" s="360"/>
      <c r="HHU83" s="360"/>
      <c r="HHV83" s="360"/>
      <c r="HHW83" s="360"/>
      <c r="HHX83" s="360"/>
      <c r="HHY83" s="360"/>
      <c r="HHZ83" s="360"/>
      <c r="HIA83" s="360"/>
      <c r="HIB83" s="360"/>
      <c r="HIC83" s="360"/>
      <c r="HID83" s="360"/>
      <c r="HIE83" s="360"/>
      <c r="HIF83" s="360"/>
      <c r="HIG83" s="360"/>
      <c r="HIH83" s="360"/>
      <c r="HII83" s="360"/>
      <c r="HIJ83" s="360"/>
      <c r="HIK83" s="360"/>
      <c r="HIL83" s="360"/>
      <c r="HIM83" s="360"/>
      <c r="HIN83" s="360"/>
      <c r="HIO83" s="360"/>
      <c r="HIP83" s="360"/>
      <c r="HIQ83" s="360"/>
      <c r="HIR83" s="360"/>
      <c r="HIS83" s="360"/>
      <c r="HIT83" s="360"/>
      <c r="HIU83" s="360"/>
      <c r="HIV83" s="360"/>
      <c r="HIW83" s="360"/>
      <c r="HIX83" s="360"/>
      <c r="HIY83" s="360"/>
      <c r="HIZ83" s="360"/>
      <c r="HJA83" s="360"/>
      <c r="HJB83" s="360"/>
      <c r="HJC83" s="360"/>
      <c r="HJD83" s="360"/>
      <c r="HJE83" s="360"/>
      <c r="HJF83" s="360"/>
      <c r="HJG83" s="360"/>
      <c r="HJH83" s="360"/>
      <c r="HJI83" s="360"/>
      <c r="HJJ83" s="360"/>
      <c r="HJK83" s="360"/>
      <c r="HJL83" s="360"/>
      <c r="HJM83" s="360"/>
      <c r="HJN83" s="360"/>
      <c r="HJO83" s="360"/>
      <c r="HJP83" s="360"/>
      <c r="HJQ83" s="360"/>
      <c r="HJR83" s="360"/>
      <c r="HJS83" s="360"/>
      <c r="HJT83" s="360"/>
      <c r="HJU83" s="360"/>
      <c r="HJV83" s="360"/>
      <c r="HJW83" s="360"/>
      <c r="HJX83" s="360"/>
      <c r="HJY83" s="360"/>
      <c r="HJZ83" s="360"/>
      <c r="HKA83" s="360"/>
      <c r="HKB83" s="360"/>
      <c r="HKC83" s="360"/>
      <c r="HKD83" s="360"/>
      <c r="HKE83" s="360"/>
      <c r="HKF83" s="360"/>
      <c r="HKG83" s="360"/>
      <c r="HKH83" s="360"/>
      <c r="HKI83" s="360"/>
      <c r="HKJ83" s="360"/>
      <c r="HKK83" s="360"/>
      <c r="HKL83" s="360"/>
      <c r="HKM83" s="360"/>
      <c r="HKN83" s="360"/>
      <c r="HKO83" s="360"/>
      <c r="HKP83" s="360"/>
      <c r="HKQ83" s="360"/>
      <c r="HKR83" s="360"/>
      <c r="HKS83" s="360"/>
      <c r="HKT83" s="360"/>
      <c r="HKU83" s="360"/>
      <c r="HKV83" s="360"/>
      <c r="HKW83" s="360"/>
      <c r="HKX83" s="360"/>
      <c r="HKY83" s="360"/>
      <c r="HKZ83" s="360"/>
      <c r="HLA83" s="360"/>
      <c r="HLB83" s="360"/>
      <c r="HLC83" s="360"/>
      <c r="HLD83" s="360"/>
      <c r="HLE83" s="360"/>
      <c r="HLF83" s="360"/>
      <c r="HLG83" s="360"/>
      <c r="HLH83" s="360"/>
      <c r="HLI83" s="360"/>
      <c r="HLJ83" s="360"/>
      <c r="HLK83" s="360"/>
      <c r="HLL83" s="360"/>
      <c r="HLM83" s="360"/>
      <c r="HLN83" s="360"/>
      <c r="HLO83" s="360"/>
      <c r="HLP83" s="360"/>
      <c r="HLQ83" s="360"/>
      <c r="HLR83" s="360"/>
      <c r="HLS83" s="360"/>
      <c r="HLT83" s="360"/>
      <c r="HLU83" s="360"/>
      <c r="HLV83" s="360"/>
      <c r="HLW83" s="360"/>
      <c r="HLX83" s="360"/>
      <c r="HLY83" s="360"/>
      <c r="HLZ83" s="360"/>
      <c r="HMA83" s="360"/>
      <c r="HMB83" s="360"/>
      <c r="HMC83" s="360"/>
      <c r="HMD83" s="360"/>
      <c r="HME83" s="360"/>
      <c r="HMF83" s="360"/>
      <c r="HMG83" s="360"/>
      <c r="HMH83" s="360"/>
      <c r="HMI83" s="360"/>
      <c r="HMJ83" s="360"/>
      <c r="HMK83" s="360"/>
      <c r="HML83" s="360"/>
      <c r="HMM83" s="360"/>
      <c r="HMN83" s="360"/>
      <c r="HMO83" s="360"/>
      <c r="HMP83" s="360"/>
      <c r="HMQ83" s="360"/>
      <c r="HMR83" s="360"/>
      <c r="HMS83" s="360"/>
      <c r="HMT83" s="360"/>
      <c r="HMU83" s="360"/>
      <c r="HMV83" s="360"/>
      <c r="HMW83" s="360"/>
      <c r="HMX83" s="360"/>
      <c r="HMY83" s="360"/>
      <c r="HMZ83" s="360"/>
      <c r="HNA83" s="360"/>
      <c r="HNB83" s="360"/>
      <c r="HNC83" s="360"/>
      <c r="HND83" s="360"/>
      <c r="HNE83" s="360"/>
      <c r="HNF83" s="360"/>
      <c r="HNG83" s="360"/>
      <c r="HNH83" s="360"/>
      <c r="HNI83" s="360"/>
      <c r="HNJ83" s="360"/>
      <c r="HNK83" s="360"/>
      <c r="HNL83" s="360"/>
      <c r="HNM83" s="360"/>
      <c r="HNN83" s="360"/>
      <c r="HNO83" s="360"/>
      <c r="HNP83" s="360"/>
      <c r="HNQ83" s="360"/>
      <c r="HNR83" s="360"/>
      <c r="HNS83" s="360"/>
      <c r="HNT83" s="360"/>
      <c r="HNU83" s="360"/>
      <c r="HNV83" s="360"/>
      <c r="HNW83" s="360"/>
      <c r="HNX83" s="360"/>
      <c r="HNY83" s="360"/>
      <c r="HNZ83" s="360"/>
      <c r="HOA83" s="360"/>
      <c r="HOB83" s="360"/>
      <c r="HOC83" s="360"/>
      <c r="HOD83" s="360"/>
      <c r="HOE83" s="360"/>
      <c r="HOF83" s="360"/>
      <c r="HOG83" s="360"/>
      <c r="HOH83" s="360"/>
      <c r="HOI83" s="360"/>
      <c r="HOJ83" s="360"/>
      <c r="HOK83" s="360"/>
      <c r="HOL83" s="360"/>
      <c r="HOM83" s="360"/>
      <c r="HON83" s="360"/>
      <c r="HOO83" s="360"/>
      <c r="HOP83" s="360"/>
      <c r="HOQ83" s="360"/>
      <c r="HOR83" s="360"/>
      <c r="HOS83" s="360"/>
      <c r="HOT83" s="360"/>
      <c r="HOU83" s="360"/>
      <c r="HOV83" s="360"/>
      <c r="HOW83" s="360"/>
      <c r="HOX83" s="360"/>
      <c r="HOY83" s="360"/>
      <c r="HOZ83" s="360"/>
      <c r="HPA83" s="360"/>
      <c r="HPB83" s="360"/>
      <c r="HPC83" s="360"/>
      <c r="HPD83" s="360"/>
      <c r="HPE83" s="360"/>
      <c r="HPF83" s="360"/>
      <c r="HPG83" s="360"/>
      <c r="HPH83" s="360"/>
      <c r="HPI83" s="360"/>
      <c r="HPJ83" s="360"/>
      <c r="HPK83" s="360"/>
      <c r="HPL83" s="360"/>
      <c r="HPM83" s="360"/>
      <c r="HPN83" s="360"/>
      <c r="HPO83" s="360"/>
      <c r="HPP83" s="360"/>
      <c r="HPQ83" s="360"/>
      <c r="HPR83" s="360"/>
      <c r="HPS83" s="360"/>
      <c r="HPT83" s="360"/>
      <c r="HPU83" s="360"/>
      <c r="HPV83" s="360"/>
      <c r="HPW83" s="360"/>
      <c r="HPX83" s="360"/>
      <c r="HPY83" s="360"/>
      <c r="HPZ83" s="360"/>
      <c r="HQA83" s="360"/>
      <c r="HQB83" s="360"/>
      <c r="HQC83" s="360"/>
      <c r="HQD83" s="360"/>
      <c r="HQE83" s="360"/>
      <c r="HQF83" s="360"/>
      <c r="HQG83" s="360"/>
      <c r="HQH83" s="360"/>
      <c r="HQI83" s="360"/>
      <c r="HQJ83" s="360"/>
      <c r="HQK83" s="360"/>
      <c r="HQL83" s="360"/>
      <c r="HQM83" s="360"/>
      <c r="HQN83" s="360"/>
      <c r="HQO83" s="360"/>
      <c r="HQP83" s="360"/>
      <c r="HQQ83" s="360"/>
      <c r="HQR83" s="360"/>
      <c r="HQS83" s="360"/>
      <c r="HQT83" s="360"/>
      <c r="HQU83" s="360"/>
      <c r="HQV83" s="360"/>
      <c r="HQW83" s="360"/>
      <c r="HQX83" s="360"/>
      <c r="HQY83" s="360"/>
      <c r="HQZ83" s="360"/>
      <c r="HRA83" s="360"/>
      <c r="HRB83" s="360"/>
      <c r="HRC83" s="360"/>
      <c r="HRD83" s="360"/>
      <c r="HRE83" s="360"/>
      <c r="HRF83" s="360"/>
      <c r="HRG83" s="360"/>
      <c r="HRH83" s="360"/>
      <c r="HRI83" s="360"/>
      <c r="HRJ83" s="360"/>
      <c r="HRK83" s="360"/>
      <c r="HRL83" s="360"/>
      <c r="HRM83" s="360"/>
      <c r="HRN83" s="360"/>
      <c r="HRO83" s="360"/>
      <c r="HRP83" s="360"/>
      <c r="HRQ83" s="360"/>
      <c r="HRR83" s="360"/>
      <c r="HRS83" s="360"/>
      <c r="HRT83" s="360"/>
      <c r="HRU83" s="360"/>
      <c r="HRV83" s="360"/>
      <c r="HRW83" s="360"/>
      <c r="HRX83" s="360"/>
      <c r="HRY83" s="360"/>
      <c r="HRZ83" s="360"/>
      <c r="HSA83" s="360"/>
      <c r="HSB83" s="360"/>
      <c r="HSC83" s="360"/>
      <c r="HSD83" s="360"/>
      <c r="HSE83" s="360"/>
      <c r="HSF83" s="360"/>
      <c r="HSG83" s="360"/>
      <c r="HSH83" s="360"/>
      <c r="HSI83" s="360"/>
      <c r="HSJ83" s="360"/>
      <c r="HSK83" s="360"/>
      <c r="HSL83" s="360"/>
      <c r="HSM83" s="360"/>
      <c r="HSN83" s="360"/>
      <c r="HSO83" s="360"/>
      <c r="HSP83" s="360"/>
      <c r="HSQ83" s="360"/>
      <c r="HSR83" s="360"/>
      <c r="HSS83" s="360"/>
      <c r="HST83" s="360"/>
      <c r="HSU83" s="360"/>
      <c r="HSV83" s="360"/>
      <c r="HSW83" s="360"/>
      <c r="HSX83" s="360"/>
      <c r="HSY83" s="360"/>
      <c r="HSZ83" s="360"/>
      <c r="HTA83" s="360"/>
      <c r="HTB83" s="360"/>
      <c r="HTC83" s="360"/>
      <c r="HTD83" s="360"/>
      <c r="HTE83" s="360"/>
      <c r="HTF83" s="360"/>
      <c r="HTG83" s="360"/>
      <c r="HTH83" s="360"/>
      <c r="HTI83" s="360"/>
      <c r="HTJ83" s="360"/>
      <c r="HTK83" s="360"/>
      <c r="HTL83" s="360"/>
      <c r="HTM83" s="360"/>
      <c r="HTN83" s="360"/>
      <c r="HTO83" s="360"/>
      <c r="HTP83" s="360"/>
      <c r="HTQ83" s="360"/>
      <c r="HTR83" s="360"/>
      <c r="HTS83" s="360"/>
      <c r="HTT83" s="360"/>
      <c r="HTU83" s="360"/>
      <c r="HTV83" s="360"/>
      <c r="HTW83" s="360"/>
      <c r="HTX83" s="360"/>
      <c r="HTY83" s="360"/>
      <c r="HTZ83" s="360"/>
      <c r="HUA83" s="360"/>
      <c r="HUB83" s="360"/>
      <c r="HUC83" s="360"/>
      <c r="HUD83" s="360"/>
      <c r="HUE83" s="360"/>
      <c r="HUF83" s="360"/>
      <c r="HUG83" s="360"/>
      <c r="HUH83" s="360"/>
      <c r="HUI83" s="360"/>
      <c r="HUJ83" s="360"/>
      <c r="HUK83" s="360"/>
      <c r="HUL83" s="360"/>
      <c r="HUM83" s="360"/>
      <c r="HUN83" s="360"/>
      <c r="HUO83" s="360"/>
      <c r="HUP83" s="360"/>
      <c r="HUQ83" s="360"/>
      <c r="HUR83" s="360"/>
      <c r="HUS83" s="360"/>
      <c r="HUT83" s="360"/>
      <c r="HUU83" s="360"/>
      <c r="HUV83" s="360"/>
      <c r="HUW83" s="360"/>
      <c r="HUX83" s="360"/>
      <c r="HUY83" s="360"/>
      <c r="HUZ83" s="360"/>
      <c r="HVA83" s="360"/>
      <c r="HVB83" s="360"/>
      <c r="HVC83" s="360"/>
      <c r="HVD83" s="360"/>
      <c r="HVE83" s="360"/>
      <c r="HVF83" s="360"/>
      <c r="HVG83" s="360"/>
      <c r="HVH83" s="360"/>
      <c r="HVI83" s="360"/>
      <c r="HVJ83" s="360"/>
      <c r="HVK83" s="360"/>
      <c r="HVL83" s="360"/>
      <c r="HVM83" s="360"/>
      <c r="HVN83" s="360"/>
      <c r="HVO83" s="360"/>
      <c r="HVP83" s="360"/>
      <c r="HVQ83" s="360"/>
      <c r="HVR83" s="360"/>
      <c r="HVS83" s="360"/>
      <c r="HVT83" s="360"/>
      <c r="HVU83" s="360"/>
      <c r="HVV83" s="360"/>
      <c r="HVW83" s="360"/>
      <c r="HVX83" s="360"/>
      <c r="HVY83" s="360"/>
      <c r="HVZ83" s="360"/>
      <c r="HWA83" s="360"/>
      <c r="HWB83" s="360"/>
      <c r="HWC83" s="360"/>
      <c r="HWD83" s="360"/>
      <c r="HWE83" s="360"/>
      <c r="HWF83" s="360"/>
      <c r="HWG83" s="360"/>
      <c r="HWH83" s="360"/>
      <c r="HWI83" s="360"/>
      <c r="HWJ83" s="360"/>
      <c r="HWK83" s="360"/>
      <c r="HWL83" s="360"/>
      <c r="HWM83" s="360"/>
      <c r="HWN83" s="360"/>
      <c r="HWO83" s="360"/>
      <c r="HWP83" s="360"/>
      <c r="HWQ83" s="360"/>
      <c r="HWR83" s="360"/>
      <c r="HWS83" s="360"/>
      <c r="HWT83" s="360"/>
      <c r="HWU83" s="360"/>
      <c r="HWV83" s="360"/>
      <c r="HWW83" s="360"/>
      <c r="HWX83" s="360"/>
      <c r="HWY83" s="360"/>
      <c r="HWZ83" s="360"/>
      <c r="HXA83" s="360"/>
      <c r="HXB83" s="360"/>
      <c r="HXC83" s="360"/>
      <c r="HXD83" s="360"/>
      <c r="HXE83" s="360"/>
      <c r="HXF83" s="360"/>
      <c r="HXG83" s="360"/>
      <c r="HXH83" s="360"/>
      <c r="HXI83" s="360"/>
      <c r="HXJ83" s="360"/>
      <c r="HXK83" s="360"/>
      <c r="HXL83" s="360"/>
      <c r="HXM83" s="360"/>
      <c r="HXN83" s="360"/>
      <c r="HXO83" s="360"/>
      <c r="HXP83" s="360"/>
      <c r="HXQ83" s="360"/>
      <c r="HXR83" s="360"/>
      <c r="HXS83" s="360"/>
      <c r="HXT83" s="360"/>
      <c r="HXU83" s="360"/>
      <c r="HXV83" s="360"/>
      <c r="HXW83" s="360"/>
      <c r="HXX83" s="360"/>
      <c r="HXY83" s="360"/>
      <c r="HXZ83" s="360"/>
      <c r="HYA83" s="360"/>
      <c r="HYB83" s="360"/>
      <c r="HYC83" s="360"/>
      <c r="HYD83" s="360"/>
      <c r="HYE83" s="360"/>
      <c r="HYF83" s="360"/>
      <c r="HYG83" s="360"/>
      <c r="HYH83" s="360"/>
      <c r="HYI83" s="360"/>
      <c r="HYJ83" s="360"/>
      <c r="HYK83" s="360"/>
      <c r="HYL83" s="360"/>
      <c r="HYM83" s="360"/>
      <c r="HYN83" s="360"/>
      <c r="HYO83" s="360"/>
      <c r="HYP83" s="360"/>
      <c r="HYQ83" s="360"/>
      <c r="HYR83" s="360"/>
      <c r="HYS83" s="360"/>
      <c r="HYT83" s="360"/>
      <c r="HYU83" s="360"/>
      <c r="HYV83" s="360"/>
      <c r="HYW83" s="360"/>
      <c r="HYX83" s="360"/>
      <c r="HYY83" s="360"/>
      <c r="HYZ83" s="360"/>
      <c r="HZA83" s="360"/>
      <c r="HZB83" s="360"/>
      <c r="HZC83" s="360"/>
      <c r="HZD83" s="360"/>
      <c r="HZE83" s="360"/>
      <c r="HZF83" s="360"/>
      <c r="HZG83" s="360"/>
      <c r="HZH83" s="360"/>
      <c r="HZI83" s="360"/>
      <c r="HZJ83" s="360"/>
      <c r="HZK83" s="360"/>
      <c r="HZL83" s="360"/>
      <c r="HZM83" s="360"/>
      <c r="HZN83" s="360"/>
      <c r="HZO83" s="360"/>
      <c r="HZP83" s="360"/>
      <c r="HZQ83" s="360"/>
      <c r="HZR83" s="360"/>
      <c r="HZS83" s="360"/>
      <c r="HZT83" s="360"/>
      <c r="HZU83" s="360"/>
      <c r="HZV83" s="360"/>
      <c r="HZW83" s="360"/>
      <c r="HZX83" s="360"/>
      <c r="HZY83" s="360"/>
      <c r="HZZ83" s="360"/>
      <c r="IAA83" s="360"/>
      <c r="IAB83" s="360"/>
      <c r="IAC83" s="360"/>
      <c r="IAD83" s="360"/>
      <c r="IAE83" s="360"/>
      <c r="IAF83" s="360"/>
      <c r="IAG83" s="360"/>
      <c r="IAH83" s="360"/>
      <c r="IAI83" s="360"/>
      <c r="IAJ83" s="360"/>
      <c r="IAK83" s="360"/>
      <c r="IAL83" s="360"/>
      <c r="IAM83" s="360"/>
      <c r="IAN83" s="360"/>
      <c r="IAO83" s="360"/>
      <c r="IAP83" s="360"/>
      <c r="IAQ83" s="360"/>
      <c r="IAR83" s="360"/>
      <c r="IAS83" s="360"/>
      <c r="IAT83" s="360"/>
      <c r="IAU83" s="360"/>
      <c r="IAV83" s="360"/>
      <c r="IAW83" s="360"/>
      <c r="IAX83" s="360"/>
      <c r="IAY83" s="360"/>
      <c r="IAZ83" s="360"/>
      <c r="IBA83" s="360"/>
      <c r="IBB83" s="360"/>
      <c r="IBC83" s="360"/>
      <c r="IBD83" s="360"/>
      <c r="IBE83" s="360"/>
      <c r="IBF83" s="360"/>
      <c r="IBG83" s="360"/>
      <c r="IBH83" s="360"/>
      <c r="IBI83" s="360"/>
      <c r="IBJ83" s="360"/>
      <c r="IBK83" s="360"/>
      <c r="IBL83" s="360"/>
      <c r="IBM83" s="360"/>
      <c r="IBN83" s="360"/>
      <c r="IBO83" s="360"/>
      <c r="IBP83" s="360"/>
      <c r="IBQ83" s="360"/>
      <c r="IBR83" s="360"/>
      <c r="IBS83" s="360"/>
      <c r="IBT83" s="360"/>
      <c r="IBU83" s="360"/>
      <c r="IBV83" s="360"/>
      <c r="IBW83" s="360"/>
      <c r="IBX83" s="360"/>
      <c r="IBY83" s="360"/>
      <c r="IBZ83" s="360"/>
      <c r="ICA83" s="360"/>
      <c r="ICB83" s="360"/>
      <c r="ICC83" s="360"/>
      <c r="ICD83" s="360"/>
      <c r="ICE83" s="360"/>
      <c r="ICF83" s="360"/>
      <c r="ICG83" s="360"/>
      <c r="ICH83" s="360"/>
      <c r="ICI83" s="360"/>
      <c r="ICJ83" s="360"/>
      <c r="ICK83" s="360"/>
      <c r="ICL83" s="360"/>
      <c r="ICM83" s="360"/>
      <c r="ICN83" s="360"/>
      <c r="ICO83" s="360"/>
      <c r="ICP83" s="360"/>
      <c r="ICQ83" s="360"/>
      <c r="ICR83" s="360"/>
      <c r="ICS83" s="360"/>
      <c r="ICT83" s="360"/>
      <c r="ICU83" s="360"/>
      <c r="ICV83" s="360"/>
      <c r="ICW83" s="360"/>
      <c r="ICX83" s="360"/>
      <c r="ICY83" s="360"/>
      <c r="ICZ83" s="360"/>
      <c r="IDA83" s="360"/>
      <c r="IDB83" s="360"/>
      <c r="IDC83" s="360"/>
      <c r="IDD83" s="360"/>
      <c r="IDE83" s="360"/>
      <c r="IDF83" s="360"/>
      <c r="IDG83" s="360"/>
      <c r="IDH83" s="360"/>
      <c r="IDI83" s="360"/>
      <c r="IDJ83" s="360"/>
      <c r="IDK83" s="360"/>
      <c r="IDL83" s="360"/>
      <c r="IDM83" s="360"/>
      <c r="IDN83" s="360"/>
      <c r="IDO83" s="360"/>
      <c r="IDP83" s="360"/>
      <c r="IDQ83" s="360"/>
      <c r="IDR83" s="360"/>
      <c r="IDS83" s="360"/>
      <c r="IDT83" s="360"/>
      <c r="IDU83" s="360"/>
      <c r="IDV83" s="360"/>
      <c r="IDW83" s="360"/>
      <c r="IDX83" s="360"/>
      <c r="IDY83" s="360"/>
      <c r="IDZ83" s="360"/>
      <c r="IEA83" s="360"/>
      <c r="IEB83" s="360"/>
      <c r="IEC83" s="360"/>
      <c r="IED83" s="360"/>
      <c r="IEE83" s="360"/>
      <c r="IEF83" s="360"/>
      <c r="IEG83" s="360"/>
      <c r="IEH83" s="360"/>
      <c r="IEI83" s="360"/>
      <c r="IEJ83" s="360"/>
      <c r="IEK83" s="360"/>
      <c r="IEL83" s="360"/>
      <c r="IEM83" s="360"/>
      <c r="IEN83" s="360"/>
      <c r="IEO83" s="360"/>
      <c r="IEP83" s="360"/>
      <c r="IEQ83" s="360"/>
      <c r="IER83" s="360"/>
      <c r="IES83" s="360"/>
      <c r="IET83" s="360"/>
      <c r="IEU83" s="360"/>
      <c r="IEV83" s="360"/>
      <c r="IEW83" s="360"/>
      <c r="IEX83" s="360"/>
      <c r="IEY83" s="360"/>
      <c r="IEZ83" s="360"/>
      <c r="IFA83" s="360"/>
      <c r="IFB83" s="360"/>
      <c r="IFC83" s="360"/>
      <c r="IFD83" s="360"/>
      <c r="IFE83" s="360"/>
      <c r="IFF83" s="360"/>
      <c r="IFG83" s="360"/>
      <c r="IFH83" s="360"/>
      <c r="IFI83" s="360"/>
      <c r="IFJ83" s="360"/>
      <c r="IFK83" s="360"/>
      <c r="IFL83" s="360"/>
      <c r="IFM83" s="360"/>
      <c r="IFN83" s="360"/>
      <c r="IFO83" s="360"/>
      <c r="IFP83" s="360"/>
      <c r="IFQ83" s="360"/>
      <c r="IFR83" s="360"/>
      <c r="IFS83" s="360"/>
      <c r="IFT83" s="360"/>
      <c r="IFU83" s="360"/>
      <c r="IFV83" s="360"/>
      <c r="IFW83" s="360"/>
      <c r="IFX83" s="360"/>
      <c r="IFY83" s="360"/>
      <c r="IFZ83" s="360"/>
      <c r="IGA83" s="360"/>
      <c r="IGB83" s="360"/>
      <c r="IGC83" s="360"/>
      <c r="IGD83" s="360"/>
      <c r="IGE83" s="360"/>
      <c r="IGF83" s="360"/>
      <c r="IGG83" s="360"/>
      <c r="IGH83" s="360"/>
      <c r="IGI83" s="360"/>
      <c r="IGJ83" s="360"/>
      <c r="IGK83" s="360"/>
      <c r="IGL83" s="360"/>
      <c r="IGM83" s="360"/>
      <c r="IGN83" s="360"/>
      <c r="IGO83" s="360"/>
      <c r="IGP83" s="360"/>
      <c r="IGQ83" s="360"/>
      <c r="IGR83" s="360"/>
      <c r="IGS83" s="360"/>
      <c r="IGT83" s="360"/>
      <c r="IGU83" s="360"/>
      <c r="IGV83" s="360"/>
      <c r="IGW83" s="360"/>
      <c r="IGX83" s="360"/>
      <c r="IGY83" s="360"/>
      <c r="IGZ83" s="360"/>
      <c r="IHA83" s="360"/>
      <c r="IHB83" s="360"/>
      <c r="IHC83" s="360"/>
      <c r="IHD83" s="360"/>
      <c r="IHE83" s="360"/>
      <c r="IHF83" s="360"/>
      <c r="IHG83" s="360"/>
      <c r="IHH83" s="360"/>
      <c r="IHI83" s="360"/>
      <c r="IHJ83" s="360"/>
      <c r="IHK83" s="360"/>
      <c r="IHL83" s="360"/>
      <c r="IHM83" s="360"/>
      <c r="IHN83" s="360"/>
      <c r="IHO83" s="360"/>
      <c r="IHP83" s="360"/>
      <c r="IHQ83" s="360"/>
      <c r="IHR83" s="360"/>
      <c r="IHS83" s="360"/>
      <c r="IHT83" s="360"/>
      <c r="IHU83" s="360"/>
      <c r="IHV83" s="360"/>
      <c r="IHW83" s="360"/>
      <c r="IHX83" s="360"/>
      <c r="IHY83" s="360"/>
      <c r="IHZ83" s="360"/>
      <c r="IIA83" s="360"/>
      <c r="IIB83" s="360"/>
      <c r="IIC83" s="360"/>
      <c r="IID83" s="360"/>
      <c r="IIE83" s="360"/>
      <c r="IIF83" s="360"/>
      <c r="IIG83" s="360"/>
      <c r="IIH83" s="360"/>
      <c r="III83" s="360"/>
      <c r="IIJ83" s="360"/>
      <c r="IIK83" s="360"/>
      <c r="IIL83" s="360"/>
      <c r="IIM83" s="360"/>
      <c r="IIN83" s="360"/>
      <c r="IIO83" s="360"/>
      <c r="IIP83" s="360"/>
      <c r="IIQ83" s="360"/>
      <c r="IIR83" s="360"/>
      <c r="IIS83" s="360"/>
      <c r="IIT83" s="360"/>
      <c r="IIU83" s="360"/>
      <c r="IIV83" s="360"/>
      <c r="IIW83" s="360"/>
      <c r="IIX83" s="360"/>
      <c r="IIY83" s="360"/>
      <c r="IIZ83" s="360"/>
      <c r="IJA83" s="360"/>
      <c r="IJB83" s="360"/>
      <c r="IJC83" s="360"/>
      <c r="IJD83" s="360"/>
      <c r="IJE83" s="360"/>
      <c r="IJF83" s="360"/>
      <c r="IJG83" s="360"/>
      <c r="IJH83" s="360"/>
      <c r="IJI83" s="360"/>
      <c r="IJJ83" s="360"/>
      <c r="IJK83" s="360"/>
      <c r="IJL83" s="360"/>
      <c r="IJM83" s="360"/>
      <c r="IJN83" s="360"/>
      <c r="IJO83" s="360"/>
      <c r="IJP83" s="360"/>
      <c r="IJQ83" s="360"/>
      <c r="IJR83" s="360"/>
      <c r="IJS83" s="360"/>
      <c r="IJT83" s="360"/>
      <c r="IJU83" s="360"/>
      <c r="IJV83" s="360"/>
      <c r="IJW83" s="360"/>
      <c r="IJX83" s="360"/>
      <c r="IJY83" s="360"/>
      <c r="IJZ83" s="360"/>
      <c r="IKA83" s="360"/>
      <c r="IKB83" s="360"/>
      <c r="IKC83" s="360"/>
      <c r="IKD83" s="360"/>
      <c r="IKE83" s="360"/>
      <c r="IKF83" s="360"/>
      <c r="IKG83" s="360"/>
      <c r="IKH83" s="360"/>
      <c r="IKI83" s="360"/>
      <c r="IKJ83" s="360"/>
      <c r="IKK83" s="360"/>
      <c r="IKL83" s="360"/>
      <c r="IKM83" s="360"/>
      <c r="IKN83" s="360"/>
      <c r="IKO83" s="360"/>
      <c r="IKP83" s="360"/>
      <c r="IKQ83" s="360"/>
      <c r="IKR83" s="360"/>
      <c r="IKS83" s="360"/>
      <c r="IKT83" s="360"/>
      <c r="IKU83" s="360"/>
      <c r="IKV83" s="360"/>
      <c r="IKW83" s="360"/>
      <c r="IKX83" s="360"/>
      <c r="IKY83" s="360"/>
      <c r="IKZ83" s="360"/>
      <c r="ILA83" s="360"/>
      <c r="ILB83" s="360"/>
      <c r="ILC83" s="360"/>
      <c r="ILD83" s="360"/>
      <c r="ILE83" s="360"/>
      <c r="ILF83" s="360"/>
      <c r="ILG83" s="360"/>
      <c r="ILH83" s="360"/>
      <c r="ILI83" s="360"/>
      <c r="ILJ83" s="360"/>
      <c r="ILK83" s="360"/>
      <c r="ILL83" s="360"/>
      <c r="ILM83" s="360"/>
      <c r="ILN83" s="360"/>
      <c r="ILO83" s="360"/>
      <c r="ILP83" s="360"/>
      <c r="ILQ83" s="360"/>
      <c r="ILR83" s="360"/>
      <c r="ILS83" s="360"/>
      <c r="ILT83" s="360"/>
      <c r="ILU83" s="360"/>
      <c r="ILV83" s="360"/>
      <c r="ILW83" s="360"/>
      <c r="ILX83" s="360"/>
      <c r="ILY83" s="360"/>
      <c r="ILZ83" s="360"/>
      <c r="IMA83" s="360"/>
      <c r="IMB83" s="360"/>
      <c r="IMC83" s="360"/>
      <c r="IMD83" s="360"/>
      <c r="IME83" s="360"/>
      <c r="IMF83" s="360"/>
      <c r="IMG83" s="360"/>
      <c r="IMH83" s="360"/>
      <c r="IMI83" s="360"/>
      <c r="IMJ83" s="360"/>
      <c r="IMK83" s="360"/>
      <c r="IML83" s="360"/>
      <c r="IMM83" s="360"/>
      <c r="IMN83" s="360"/>
      <c r="IMO83" s="360"/>
      <c r="IMP83" s="360"/>
      <c r="IMQ83" s="360"/>
      <c r="IMR83" s="360"/>
      <c r="IMS83" s="360"/>
      <c r="IMT83" s="360"/>
      <c r="IMU83" s="360"/>
      <c r="IMV83" s="360"/>
      <c r="IMW83" s="360"/>
      <c r="IMX83" s="360"/>
      <c r="IMY83" s="360"/>
      <c r="IMZ83" s="360"/>
      <c r="INA83" s="360"/>
      <c r="INB83" s="360"/>
      <c r="INC83" s="360"/>
      <c r="IND83" s="360"/>
      <c r="INE83" s="360"/>
      <c r="INF83" s="360"/>
      <c r="ING83" s="360"/>
      <c r="INH83" s="360"/>
      <c r="INI83" s="360"/>
      <c r="INJ83" s="360"/>
      <c r="INK83" s="360"/>
      <c r="INL83" s="360"/>
      <c r="INM83" s="360"/>
      <c r="INN83" s="360"/>
      <c r="INO83" s="360"/>
      <c r="INP83" s="360"/>
      <c r="INQ83" s="360"/>
      <c r="INR83" s="360"/>
      <c r="INS83" s="360"/>
      <c r="INT83" s="360"/>
      <c r="INU83" s="360"/>
      <c r="INV83" s="360"/>
      <c r="INW83" s="360"/>
      <c r="INX83" s="360"/>
      <c r="INY83" s="360"/>
      <c r="INZ83" s="360"/>
      <c r="IOA83" s="360"/>
      <c r="IOB83" s="360"/>
      <c r="IOC83" s="360"/>
      <c r="IOD83" s="360"/>
      <c r="IOE83" s="360"/>
      <c r="IOF83" s="360"/>
      <c r="IOG83" s="360"/>
      <c r="IOH83" s="360"/>
      <c r="IOI83" s="360"/>
      <c r="IOJ83" s="360"/>
      <c r="IOK83" s="360"/>
      <c r="IOL83" s="360"/>
      <c r="IOM83" s="360"/>
      <c r="ION83" s="360"/>
      <c r="IOO83" s="360"/>
      <c r="IOP83" s="360"/>
      <c r="IOQ83" s="360"/>
      <c r="IOR83" s="360"/>
      <c r="IOS83" s="360"/>
      <c r="IOT83" s="360"/>
      <c r="IOU83" s="360"/>
      <c r="IOV83" s="360"/>
      <c r="IOW83" s="360"/>
      <c r="IOX83" s="360"/>
      <c r="IOY83" s="360"/>
      <c r="IOZ83" s="360"/>
      <c r="IPA83" s="360"/>
      <c r="IPB83" s="360"/>
      <c r="IPC83" s="360"/>
      <c r="IPD83" s="360"/>
      <c r="IPE83" s="360"/>
      <c r="IPF83" s="360"/>
      <c r="IPG83" s="360"/>
      <c r="IPH83" s="360"/>
      <c r="IPI83" s="360"/>
      <c r="IPJ83" s="360"/>
      <c r="IPK83" s="360"/>
      <c r="IPL83" s="360"/>
      <c r="IPM83" s="360"/>
      <c r="IPN83" s="360"/>
      <c r="IPO83" s="360"/>
      <c r="IPP83" s="360"/>
      <c r="IPQ83" s="360"/>
      <c r="IPR83" s="360"/>
      <c r="IPS83" s="360"/>
      <c r="IPT83" s="360"/>
      <c r="IPU83" s="360"/>
      <c r="IPV83" s="360"/>
      <c r="IPW83" s="360"/>
      <c r="IPX83" s="360"/>
      <c r="IPY83" s="360"/>
      <c r="IPZ83" s="360"/>
      <c r="IQA83" s="360"/>
      <c r="IQB83" s="360"/>
      <c r="IQC83" s="360"/>
      <c r="IQD83" s="360"/>
      <c r="IQE83" s="360"/>
      <c r="IQF83" s="360"/>
      <c r="IQG83" s="360"/>
      <c r="IQH83" s="360"/>
      <c r="IQI83" s="360"/>
      <c r="IQJ83" s="360"/>
      <c r="IQK83" s="360"/>
      <c r="IQL83" s="360"/>
      <c r="IQM83" s="360"/>
      <c r="IQN83" s="360"/>
      <c r="IQO83" s="360"/>
      <c r="IQP83" s="360"/>
      <c r="IQQ83" s="360"/>
      <c r="IQR83" s="360"/>
      <c r="IQS83" s="360"/>
      <c r="IQT83" s="360"/>
      <c r="IQU83" s="360"/>
      <c r="IQV83" s="360"/>
      <c r="IQW83" s="360"/>
      <c r="IQX83" s="360"/>
      <c r="IQY83" s="360"/>
      <c r="IQZ83" s="360"/>
      <c r="IRA83" s="360"/>
      <c r="IRB83" s="360"/>
      <c r="IRC83" s="360"/>
      <c r="IRD83" s="360"/>
      <c r="IRE83" s="360"/>
      <c r="IRF83" s="360"/>
      <c r="IRG83" s="360"/>
      <c r="IRH83" s="360"/>
      <c r="IRI83" s="360"/>
      <c r="IRJ83" s="360"/>
      <c r="IRK83" s="360"/>
      <c r="IRL83" s="360"/>
      <c r="IRM83" s="360"/>
      <c r="IRN83" s="360"/>
      <c r="IRO83" s="360"/>
      <c r="IRP83" s="360"/>
      <c r="IRQ83" s="360"/>
      <c r="IRR83" s="360"/>
      <c r="IRS83" s="360"/>
      <c r="IRT83" s="360"/>
      <c r="IRU83" s="360"/>
      <c r="IRV83" s="360"/>
      <c r="IRW83" s="360"/>
      <c r="IRX83" s="360"/>
      <c r="IRY83" s="360"/>
      <c r="IRZ83" s="360"/>
      <c r="ISA83" s="360"/>
      <c r="ISB83" s="360"/>
      <c r="ISC83" s="360"/>
      <c r="ISD83" s="360"/>
      <c r="ISE83" s="360"/>
      <c r="ISF83" s="360"/>
      <c r="ISG83" s="360"/>
      <c r="ISH83" s="360"/>
      <c r="ISI83" s="360"/>
      <c r="ISJ83" s="360"/>
      <c r="ISK83" s="360"/>
      <c r="ISL83" s="360"/>
      <c r="ISM83" s="360"/>
      <c r="ISN83" s="360"/>
      <c r="ISO83" s="360"/>
      <c r="ISP83" s="360"/>
      <c r="ISQ83" s="360"/>
      <c r="ISR83" s="360"/>
      <c r="ISS83" s="360"/>
      <c r="IST83" s="360"/>
      <c r="ISU83" s="360"/>
      <c r="ISV83" s="360"/>
      <c r="ISW83" s="360"/>
      <c r="ISX83" s="360"/>
      <c r="ISY83" s="360"/>
      <c r="ISZ83" s="360"/>
      <c r="ITA83" s="360"/>
      <c r="ITB83" s="360"/>
      <c r="ITC83" s="360"/>
      <c r="ITD83" s="360"/>
      <c r="ITE83" s="360"/>
      <c r="ITF83" s="360"/>
      <c r="ITG83" s="360"/>
      <c r="ITH83" s="360"/>
      <c r="ITI83" s="360"/>
      <c r="ITJ83" s="360"/>
      <c r="ITK83" s="360"/>
      <c r="ITL83" s="360"/>
      <c r="ITM83" s="360"/>
      <c r="ITN83" s="360"/>
      <c r="ITO83" s="360"/>
      <c r="ITP83" s="360"/>
      <c r="ITQ83" s="360"/>
      <c r="ITR83" s="360"/>
      <c r="ITS83" s="360"/>
      <c r="ITT83" s="360"/>
      <c r="ITU83" s="360"/>
      <c r="ITV83" s="360"/>
      <c r="ITW83" s="360"/>
      <c r="ITX83" s="360"/>
      <c r="ITY83" s="360"/>
      <c r="ITZ83" s="360"/>
      <c r="IUA83" s="360"/>
      <c r="IUB83" s="360"/>
      <c r="IUC83" s="360"/>
      <c r="IUD83" s="360"/>
      <c r="IUE83" s="360"/>
      <c r="IUF83" s="360"/>
      <c r="IUG83" s="360"/>
      <c r="IUH83" s="360"/>
      <c r="IUI83" s="360"/>
      <c r="IUJ83" s="360"/>
      <c r="IUK83" s="360"/>
      <c r="IUL83" s="360"/>
      <c r="IUM83" s="360"/>
      <c r="IUN83" s="360"/>
      <c r="IUO83" s="360"/>
      <c r="IUP83" s="360"/>
      <c r="IUQ83" s="360"/>
      <c r="IUR83" s="360"/>
      <c r="IUS83" s="360"/>
      <c r="IUT83" s="360"/>
      <c r="IUU83" s="360"/>
      <c r="IUV83" s="360"/>
      <c r="IUW83" s="360"/>
      <c r="IUX83" s="360"/>
      <c r="IUY83" s="360"/>
      <c r="IUZ83" s="360"/>
      <c r="IVA83" s="360"/>
      <c r="IVB83" s="360"/>
      <c r="IVC83" s="360"/>
      <c r="IVD83" s="360"/>
      <c r="IVE83" s="360"/>
      <c r="IVF83" s="360"/>
      <c r="IVG83" s="360"/>
      <c r="IVH83" s="360"/>
      <c r="IVI83" s="360"/>
      <c r="IVJ83" s="360"/>
      <c r="IVK83" s="360"/>
      <c r="IVL83" s="360"/>
      <c r="IVM83" s="360"/>
      <c r="IVN83" s="360"/>
      <c r="IVO83" s="360"/>
      <c r="IVP83" s="360"/>
      <c r="IVQ83" s="360"/>
      <c r="IVR83" s="360"/>
      <c r="IVS83" s="360"/>
      <c r="IVT83" s="360"/>
      <c r="IVU83" s="360"/>
      <c r="IVV83" s="360"/>
      <c r="IVW83" s="360"/>
      <c r="IVX83" s="360"/>
      <c r="IVY83" s="360"/>
      <c r="IVZ83" s="360"/>
      <c r="IWA83" s="360"/>
      <c r="IWB83" s="360"/>
      <c r="IWC83" s="360"/>
      <c r="IWD83" s="360"/>
      <c r="IWE83" s="360"/>
      <c r="IWF83" s="360"/>
      <c r="IWG83" s="360"/>
      <c r="IWH83" s="360"/>
      <c r="IWI83" s="360"/>
      <c r="IWJ83" s="360"/>
      <c r="IWK83" s="360"/>
      <c r="IWL83" s="360"/>
      <c r="IWM83" s="360"/>
      <c r="IWN83" s="360"/>
      <c r="IWO83" s="360"/>
      <c r="IWP83" s="360"/>
      <c r="IWQ83" s="360"/>
      <c r="IWR83" s="360"/>
      <c r="IWS83" s="360"/>
      <c r="IWT83" s="360"/>
      <c r="IWU83" s="360"/>
      <c r="IWV83" s="360"/>
      <c r="IWW83" s="360"/>
      <c r="IWX83" s="360"/>
      <c r="IWY83" s="360"/>
      <c r="IWZ83" s="360"/>
      <c r="IXA83" s="360"/>
      <c r="IXB83" s="360"/>
      <c r="IXC83" s="360"/>
      <c r="IXD83" s="360"/>
      <c r="IXE83" s="360"/>
      <c r="IXF83" s="360"/>
      <c r="IXG83" s="360"/>
      <c r="IXH83" s="360"/>
      <c r="IXI83" s="360"/>
      <c r="IXJ83" s="360"/>
      <c r="IXK83" s="360"/>
      <c r="IXL83" s="360"/>
      <c r="IXM83" s="360"/>
      <c r="IXN83" s="360"/>
      <c r="IXO83" s="360"/>
      <c r="IXP83" s="360"/>
      <c r="IXQ83" s="360"/>
      <c r="IXR83" s="360"/>
      <c r="IXS83" s="360"/>
      <c r="IXT83" s="360"/>
      <c r="IXU83" s="360"/>
      <c r="IXV83" s="360"/>
      <c r="IXW83" s="360"/>
      <c r="IXX83" s="360"/>
      <c r="IXY83" s="360"/>
      <c r="IXZ83" s="360"/>
      <c r="IYA83" s="360"/>
      <c r="IYB83" s="360"/>
      <c r="IYC83" s="360"/>
      <c r="IYD83" s="360"/>
      <c r="IYE83" s="360"/>
      <c r="IYF83" s="360"/>
      <c r="IYG83" s="360"/>
      <c r="IYH83" s="360"/>
      <c r="IYI83" s="360"/>
      <c r="IYJ83" s="360"/>
      <c r="IYK83" s="360"/>
      <c r="IYL83" s="360"/>
      <c r="IYM83" s="360"/>
      <c r="IYN83" s="360"/>
      <c r="IYO83" s="360"/>
      <c r="IYP83" s="360"/>
      <c r="IYQ83" s="360"/>
      <c r="IYR83" s="360"/>
      <c r="IYS83" s="360"/>
      <c r="IYT83" s="360"/>
      <c r="IYU83" s="360"/>
      <c r="IYV83" s="360"/>
      <c r="IYW83" s="360"/>
      <c r="IYX83" s="360"/>
      <c r="IYY83" s="360"/>
      <c r="IYZ83" s="360"/>
      <c r="IZA83" s="360"/>
      <c r="IZB83" s="360"/>
      <c r="IZC83" s="360"/>
      <c r="IZD83" s="360"/>
      <c r="IZE83" s="360"/>
      <c r="IZF83" s="360"/>
      <c r="IZG83" s="360"/>
      <c r="IZH83" s="360"/>
      <c r="IZI83" s="360"/>
      <c r="IZJ83" s="360"/>
      <c r="IZK83" s="360"/>
      <c r="IZL83" s="360"/>
      <c r="IZM83" s="360"/>
      <c r="IZN83" s="360"/>
      <c r="IZO83" s="360"/>
      <c r="IZP83" s="360"/>
      <c r="IZQ83" s="360"/>
      <c r="IZR83" s="360"/>
      <c r="IZS83" s="360"/>
      <c r="IZT83" s="360"/>
      <c r="IZU83" s="360"/>
      <c r="IZV83" s="360"/>
      <c r="IZW83" s="360"/>
      <c r="IZX83" s="360"/>
      <c r="IZY83" s="360"/>
      <c r="IZZ83" s="360"/>
      <c r="JAA83" s="360"/>
      <c r="JAB83" s="360"/>
      <c r="JAC83" s="360"/>
      <c r="JAD83" s="360"/>
      <c r="JAE83" s="360"/>
      <c r="JAF83" s="360"/>
      <c r="JAG83" s="360"/>
      <c r="JAH83" s="360"/>
      <c r="JAI83" s="360"/>
      <c r="JAJ83" s="360"/>
      <c r="JAK83" s="360"/>
      <c r="JAL83" s="360"/>
      <c r="JAM83" s="360"/>
      <c r="JAN83" s="360"/>
      <c r="JAO83" s="360"/>
      <c r="JAP83" s="360"/>
      <c r="JAQ83" s="360"/>
      <c r="JAR83" s="360"/>
      <c r="JAS83" s="360"/>
      <c r="JAT83" s="360"/>
      <c r="JAU83" s="360"/>
      <c r="JAV83" s="360"/>
      <c r="JAW83" s="360"/>
      <c r="JAX83" s="360"/>
      <c r="JAY83" s="360"/>
      <c r="JAZ83" s="360"/>
      <c r="JBA83" s="360"/>
      <c r="JBB83" s="360"/>
      <c r="JBC83" s="360"/>
      <c r="JBD83" s="360"/>
      <c r="JBE83" s="360"/>
      <c r="JBF83" s="360"/>
      <c r="JBG83" s="360"/>
      <c r="JBH83" s="360"/>
      <c r="JBI83" s="360"/>
      <c r="JBJ83" s="360"/>
      <c r="JBK83" s="360"/>
      <c r="JBL83" s="360"/>
      <c r="JBM83" s="360"/>
      <c r="JBN83" s="360"/>
      <c r="JBO83" s="360"/>
      <c r="JBP83" s="360"/>
      <c r="JBQ83" s="360"/>
      <c r="JBR83" s="360"/>
      <c r="JBS83" s="360"/>
      <c r="JBT83" s="360"/>
      <c r="JBU83" s="360"/>
      <c r="JBV83" s="360"/>
      <c r="JBW83" s="360"/>
      <c r="JBX83" s="360"/>
      <c r="JBY83" s="360"/>
      <c r="JBZ83" s="360"/>
      <c r="JCA83" s="360"/>
      <c r="JCB83" s="360"/>
      <c r="JCC83" s="360"/>
      <c r="JCD83" s="360"/>
      <c r="JCE83" s="360"/>
      <c r="JCF83" s="360"/>
      <c r="JCG83" s="360"/>
      <c r="JCH83" s="360"/>
      <c r="JCI83" s="360"/>
      <c r="JCJ83" s="360"/>
      <c r="JCK83" s="360"/>
      <c r="JCL83" s="360"/>
      <c r="JCM83" s="360"/>
      <c r="JCN83" s="360"/>
      <c r="JCO83" s="360"/>
      <c r="JCP83" s="360"/>
      <c r="JCQ83" s="360"/>
      <c r="JCR83" s="360"/>
      <c r="JCS83" s="360"/>
      <c r="JCT83" s="360"/>
      <c r="JCU83" s="360"/>
      <c r="JCV83" s="360"/>
      <c r="JCW83" s="360"/>
      <c r="JCX83" s="360"/>
      <c r="JCY83" s="360"/>
      <c r="JCZ83" s="360"/>
      <c r="JDA83" s="360"/>
      <c r="JDB83" s="360"/>
      <c r="JDC83" s="360"/>
      <c r="JDD83" s="360"/>
      <c r="JDE83" s="360"/>
      <c r="JDF83" s="360"/>
      <c r="JDG83" s="360"/>
      <c r="JDH83" s="360"/>
      <c r="JDI83" s="360"/>
      <c r="JDJ83" s="360"/>
      <c r="JDK83" s="360"/>
      <c r="JDL83" s="360"/>
      <c r="JDM83" s="360"/>
      <c r="JDN83" s="360"/>
      <c r="JDO83" s="360"/>
      <c r="JDP83" s="360"/>
      <c r="JDQ83" s="360"/>
      <c r="JDR83" s="360"/>
      <c r="JDS83" s="360"/>
      <c r="JDT83" s="360"/>
      <c r="JDU83" s="360"/>
      <c r="JDV83" s="360"/>
      <c r="JDW83" s="360"/>
      <c r="JDX83" s="360"/>
      <c r="JDY83" s="360"/>
      <c r="JDZ83" s="360"/>
      <c r="JEA83" s="360"/>
      <c r="JEB83" s="360"/>
      <c r="JEC83" s="360"/>
      <c r="JED83" s="360"/>
      <c r="JEE83" s="360"/>
      <c r="JEF83" s="360"/>
      <c r="JEG83" s="360"/>
      <c r="JEH83" s="360"/>
      <c r="JEI83" s="360"/>
      <c r="JEJ83" s="360"/>
      <c r="JEK83" s="360"/>
      <c r="JEL83" s="360"/>
      <c r="JEM83" s="360"/>
      <c r="JEN83" s="360"/>
      <c r="JEO83" s="360"/>
      <c r="JEP83" s="360"/>
      <c r="JEQ83" s="360"/>
      <c r="JER83" s="360"/>
      <c r="JES83" s="360"/>
      <c r="JET83" s="360"/>
      <c r="JEU83" s="360"/>
      <c r="JEV83" s="360"/>
      <c r="JEW83" s="360"/>
      <c r="JEX83" s="360"/>
      <c r="JEY83" s="360"/>
      <c r="JEZ83" s="360"/>
      <c r="JFA83" s="360"/>
      <c r="JFB83" s="360"/>
      <c r="JFC83" s="360"/>
      <c r="JFD83" s="360"/>
      <c r="JFE83" s="360"/>
      <c r="JFF83" s="360"/>
      <c r="JFG83" s="360"/>
      <c r="JFH83" s="360"/>
      <c r="JFI83" s="360"/>
      <c r="JFJ83" s="360"/>
      <c r="JFK83" s="360"/>
      <c r="JFL83" s="360"/>
      <c r="JFM83" s="360"/>
      <c r="JFN83" s="360"/>
      <c r="JFO83" s="360"/>
      <c r="JFP83" s="360"/>
      <c r="JFQ83" s="360"/>
      <c r="JFR83" s="360"/>
      <c r="JFS83" s="360"/>
      <c r="JFT83" s="360"/>
      <c r="JFU83" s="360"/>
      <c r="JFV83" s="360"/>
      <c r="JFW83" s="360"/>
      <c r="JFX83" s="360"/>
      <c r="JFY83" s="360"/>
      <c r="JFZ83" s="360"/>
      <c r="JGA83" s="360"/>
      <c r="JGB83" s="360"/>
      <c r="JGC83" s="360"/>
      <c r="JGD83" s="360"/>
      <c r="JGE83" s="360"/>
      <c r="JGF83" s="360"/>
      <c r="JGG83" s="360"/>
      <c r="JGH83" s="360"/>
      <c r="JGI83" s="360"/>
      <c r="JGJ83" s="360"/>
      <c r="JGK83" s="360"/>
      <c r="JGL83" s="360"/>
      <c r="JGM83" s="360"/>
      <c r="JGN83" s="360"/>
      <c r="JGO83" s="360"/>
      <c r="JGP83" s="360"/>
      <c r="JGQ83" s="360"/>
      <c r="JGR83" s="360"/>
      <c r="JGS83" s="360"/>
      <c r="JGT83" s="360"/>
      <c r="JGU83" s="360"/>
      <c r="JGV83" s="360"/>
      <c r="JGW83" s="360"/>
      <c r="JGX83" s="360"/>
      <c r="JGY83" s="360"/>
      <c r="JGZ83" s="360"/>
      <c r="JHA83" s="360"/>
      <c r="JHB83" s="360"/>
      <c r="JHC83" s="360"/>
      <c r="JHD83" s="360"/>
      <c r="JHE83" s="360"/>
      <c r="JHF83" s="360"/>
      <c r="JHG83" s="360"/>
      <c r="JHH83" s="360"/>
      <c r="JHI83" s="360"/>
      <c r="JHJ83" s="360"/>
      <c r="JHK83" s="360"/>
      <c r="JHL83" s="360"/>
      <c r="JHM83" s="360"/>
      <c r="JHN83" s="360"/>
      <c r="JHO83" s="360"/>
      <c r="JHP83" s="360"/>
      <c r="JHQ83" s="360"/>
      <c r="JHR83" s="360"/>
      <c r="JHS83" s="360"/>
      <c r="JHT83" s="360"/>
      <c r="JHU83" s="360"/>
      <c r="JHV83" s="360"/>
      <c r="JHW83" s="360"/>
      <c r="JHX83" s="360"/>
      <c r="JHY83" s="360"/>
      <c r="JHZ83" s="360"/>
      <c r="JIA83" s="360"/>
      <c r="JIB83" s="360"/>
      <c r="JIC83" s="360"/>
      <c r="JID83" s="360"/>
      <c r="JIE83" s="360"/>
      <c r="JIF83" s="360"/>
      <c r="JIG83" s="360"/>
      <c r="JIH83" s="360"/>
      <c r="JII83" s="360"/>
      <c r="JIJ83" s="360"/>
      <c r="JIK83" s="360"/>
      <c r="JIL83" s="360"/>
      <c r="JIM83" s="360"/>
      <c r="JIN83" s="360"/>
      <c r="JIO83" s="360"/>
      <c r="JIP83" s="360"/>
      <c r="JIQ83" s="360"/>
      <c r="JIR83" s="360"/>
      <c r="JIS83" s="360"/>
      <c r="JIT83" s="360"/>
      <c r="JIU83" s="360"/>
      <c r="JIV83" s="360"/>
      <c r="JIW83" s="360"/>
      <c r="JIX83" s="360"/>
      <c r="JIY83" s="360"/>
      <c r="JIZ83" s="360"/>
      <c r="JJA83" s="360"/>
      <c r="JJB83" s="360"/>
      <c r="JJC83" s="360"/>
      <c r="JJD83" s="360"/>
      <c r="JJE83" s="360"/>
      <c r="JJF83" s="360"/>
      <c r="JJG83" s="360"/>
      <c r="JJH83" s="360"/>
      <c r="JJI83" s="360"/>
      <c r="JJJ83" s="360"/>
      <c r="JJK83" s="360"/>
      <c r="JJL83" s="360"/>
      <c r="JJM83" s="360"/>
      <c r="JJN83" s="360"/>
      <c r="JJO83" s="360"/>
      <c r="JJP83" s="360"/>
      <c r="JJQ83" s="360"/>
      <c r="JJR83" s="360"/>
      <c r="JJS83" s="360"/>
      <c r="JJT83" s="360"/>
      <c r="JJU83" s="360"/>
      <c r="JJV83" s="360"/>
      <c r="JJW83" s="360"/>
      <c r="JJX83" s="360"/>
      <c r="JJY83" s="360"/>
      <c r="JJZ83" s="360"/>
      <c r="JKA83" s="360"/>
      <c r="JKB83" s="360"/>
      <c r="JKC83" s="360"/>
      <c r="JKD83" s="360"/>
      <c r="JKE83" s="360"/>
      <c r="JKF83" s="360"/>
      <c r="JKG83" s="360"/>
      <c r="JKH83" s="360"/>
      <c r="JKI83" s="360"/>
      <c r="JKJ83" s="360"/>
      <c r="JKK83" s="360"/>
      <c r="JKL83" s="360"/>
      <c r="JKM83" s="360"/>
      <c r="JKN83" s="360"/>
      <c r="JKO83" s="360"/>
      <c r="JKP83" s="360"/>
      <c r="JKQ83" s="360"/>
      <c r="JKR83" s="360"/>
      <c r="JKS83" s="360"/>
      <c r="JKT83" s="360"/>
      <c r="JKU83" s="360"/>
      <c r="JKV83" s="360"/>
      <c r="JKW83" s="360"/>
      <c r="JKX83" s="360"/>
      <c r="JKY83" s="360"/>
      <c r="JKZ83" s="360"/>
      <c r="JLA83" s="360"/>
      <c r="JLB83" s="360"/>
      <c r="JLC83" s="360"/>
      <c r="JLD83" s="360"/>
      <c r="JLE83" s="360"/>
      <c r="JLF83" s="360"/>
      <c r="JLG83" s="360"/>
      <c r="JLH83" s="360"/>
      <c r="JLI83" s="360"/>
      <c r="JLJ83" s="360"/>
      <c r="JLK83" s="360"/>
      <c r="JLL83" s="360"/>
      <c r="JLM83" s="360"/>
      <c r="JLN83" s="360"/>
      <c r="JLO83" s="360"/>
      <c r="JLP83" s="360"/>
      <c r="JLQ83" s="360"/>
      <c r="JLR83" s="360"/>
      <c r="JLS83" s="360"/>
      <c r="JLT83" s="360"/>
      <c r="JLU83" s="360"/>
      <c r="JLV83" s="360"/>
      <c r="JLW83" s="360"/>
      <c r="JLX83" s="360"/>
      <c r="JLY83" s="360"/>
      <c r="JLZ83" s="360"/>
      <c r="JMA83" s="360"/>
      <c r="JMB83" s="360"/>
      <c r="JMC83" s="360"/>
      <c r="JMD83" s="360"/>
      <c r="JME83" s="360"/>
      <c r="JMF83" s="360"/>
      <c r="JMG83" s="360"/>
      <c r="JMH83" s="360"/>
      <c r="JMI83" s="360"/>
      <c r="JMJ83" s="360"/>
      <c r="JMK83" s="360"/>
      <c r="JML83" s="360"/>
      <c r="JMM83" s="360"/>
      <c r="JMN83" s="360"/>
      <c r="JMO83" s="360"/>
      <c r="JMP83" s="360"/>
      <c r="JMQ83" s="360"/>
      <c r="JMR83" s="360"/>
      <c r="JMS83" s="360"/>
      <c r="JMT83" s="360"/>
      <c r="JMU83" s="360"/>
      <c r="JMV83" s="360"/>
      <c r="JMW83" s="360"/>
      <c r="JMX83" s="360"/>
      <c r="JMY83" s="360"/>
      <c r="JMZ83" s="360"/>
      <c r="JNA83" s="360"/>
      <c r="JNB83" s="360"/>
      <c r="JNC83" s="360"/>
      <c r="JND83" s="360"/>
      <c r="JNE83" s="360"/>
      <c r="JNF83" s="360"/>
      <c r="JNG83" s="360"/>
      <c r="JNH83" s="360"/>
      <c r="JNI83" s="360"/>
      <c r="JNJ83" s="360"/>
      <c r="JNK83" s="360"/>
      <c r="JNL83" s="360"/>
      <c r="JNM83" s="360"/>
      <c r="JNN83" s="360"/>
      <c r="JNO83" s="360"/>
      <c r="JNP83" s="360"/>
      <c r="JNQ83" s="360"/>
      <c r="JNR83" s="360"/>
      <c r="JNS83" s="360"/>
      <c r="JNT83" s="360"/>
      <c r="JNU83" s="360"/>
      <c r="JNV83" s="360"/>
      <c r="JNW83" s="360"/>
      <c r="JNX83" s="360"/>
      <c r="JNY83" s="360"/>
      <c r="JNZ83" s="360"/>
      <c r="JOA83" s="360"/>
      <c r="JOB83" s="360"/>
      <c r="JOC83" s="360"/>
      <c r="JOD83" s="360"/>
      <c r="JOE83" s="360"/>
      <c r="JOF83" s="360"/>
      <c r="JOG83" s="360"/>
      <c r="JOH83" s="360"/>
      <c r="JOI83" s="360"/>
      <c r="JOJ83" s="360"/>
      <c r="JOK83" s="360"/>
      <c r="JOL83" s="360"/>
      <c r="JOM83" s="360"/>
      <c r="JON83" s="360"/>
      <c r="JOO83" s="360"/>
      <c r="JOP83" s="360"/>
      <c r="JOQ83" s="360"/>
      <c r="JOR83" s="360"/>
      <c r="JOS83" s="360"/>
      <c r="JOT83" s="360"/>
      <c r="JOU83" s="360"/>
      <c r="JOV83" s="360"/>
      <c r="JOW83" s="360"/>
      <c r="JOX83" s="360"/>
      <c r="JOY83" s="360"/>
      <c r="JOZ83" s="360"/>
      <c r="JPA83" s="360"/>
      <c r="JPB83" s="360"/>
      <c r="JPC83" s="360"/>
      <c r="JPD83" s="360"/>
      <c r="JPE83" s="360"/>
      <c r="JPF83" s="360"/>
      <c r="JPG83" s="360"/>
      <c r="JPH83" s="360"/>
      <c r="JPI83" s="360"/>
      <c r="JPJ83" s="360"/>
      <c r="JPK83" s="360"/>
      <c r="JPL83" s="360"/>
      <c r="JPM83" s="360"/>
      <c r="JPN83" s="360"/>
      <c r="JPO83" s="360"/>
      <c r="JPP83" s="360"/>
      <c r="JPQ83" s="360"/>
      <c r="JPR83" s="360"/>
      <c r="JPS83" s="360"/>
      <c r="JPT83" s="360"/>
      <c r="JPU83" s="360"/>
      <c r="JPV83" s="360"/>
      <c r="JPW83" s="360"/>
      <c r="JPX83" s="360"/>
      <c r="JPY83" s="360"/>
      <c r="JPZ83" s="360"/>
      <c r="JQA83" s="360"/>
      <c r="JQB83" s="360"/>
      <c r="JQC83" s="360"/>
      <c r="JQD83" s="360"/>
      <c r="JQE83" s="360"/>
      <c r="JQF83" s="360"/>
      <c r="JQG83" s="360"/>
      <c r="JQH83" s="360"/>
      <c r="JQI83" s="360"/>
      <c r="JQJ83" s="360"/>
      <c r="JQK83" s="360"/>
      <c r="JQL83" s="360"/>
      <c r="JQM83" s="360"/>
      <c r="JQN83" s="360"/>
      <c r="JQO83" s="360"/>
      <c r="JQP83" s="360"/>
      <c r="JQQ83" s="360"/>
      <c r="JQR83" s="360"/>
      <c r="JQS83" s="360"/>
      <c r="JQT83" s="360"/>
      <c r="JQU83" s="360"/>
      <c r="JQV83" s="360"/>
      <c r="JQW83" s="360"/>
      <c r="JQX83" s="360"/>
      <c r="JQY83" s="360"/>
      <c r="JQZ83" s="360"/>
      <c r="JRA83" s="360"/>
      <c r="JRB83" s="360"/>
      <c r="JRC83" s="360"/>
      <c r="JRD83" s="360"/>
      <c r="JRE83" s="360"/>
      <c r="JRF83" s="360"/>
      <c r="JRG83" s="360"/>
      <c r="JRH83" s="360"/>
      <c r="JRI83" s="360"/>
      <c r="JRJ83" s="360"/>
      <c r="JRK83" s="360"/>
      <c r="JRL83" s="360"/>
      <c r="JRM83" s="360"/>
      <c r="JRN83" s="360"/>
      <c r="JRO83" s="360"/>
      <c r="JRP83" s="360"/>
      <c r="JRQ83" s="360"/>
      <c r="JRR83" s="360"/>
      <c r="JRS83" s="360"/>
      <c r="JRT83" s="360"/>
      <c r="JRU83" s="360"/>
      <c r="JRV83" s="360"/>
      <c r="JRW83" s="360"/>
      <c r="JRX83" s="360"/>
      <c r="JRY83" s="360"/>
      <c r="JRZ83" s="360"/>
      <c r="JSA83" s="360"/>
      <c r="JSB83" s="360"/>
      <c r="JSC83" s="360"/>
      <c r="JSD83" s="360"/>
      <c r="JSE83" s="360"/>
      <c r="JSF83" s="360"/>
      <c r="JSG83" s="360"/>
      <c r="JSH83" s="360"/>
      <c r="JSI83" s="360"/>
      <c r="JSJ83" s="360"/>
      <c r="JSK83" s="360"/>
      <c r="JSL83" s="360"/>
      <c r="JSM83" s="360"/>
      <c r="JSN83" s="360"/>
      <c r="JSO83" s="360"/>
      <c r="JSP83" s="360"/>
      <c r="JSQ83" s="360"/>
      <c r="JSR83" s="360"/>
      <c r="JSS83" s="360"/>
      <c r="JST83" s="360"/>
      <c r="JSU83" s="360"/>
      <c r="JSV83" s="360"/>
      <c r="JSW83" s="360"/>
      <c r="JSX83" s="360"/>
      <c r="JSY83" s="360"/>
      <c r="JSZ83" s="360"/>
      <c r="JTA83" s="360"/>
      <c r="JTB83" s="360"/>
      <c r="JTC83" s="360"/>
      <c r="JTD83" s="360"/>
      <c r="JTE83" s="360"/>
      <c r="JTF83" s="360"/>
      <c r="JTG83" s="360"/>
      <c r="JTH83" s="360"/>
      <c r="JTI83" s="360"/>
      <c r="JTJ83" s="360"/>
      <c r="JTK83" s="360"/>
      <c r="JTL83" s="360"/>
      <c r="JTM83" s="360"/>
      <c r="JTN83" s="360"/>
      <c r="JTO83" s="360"/>
      <c r="JTP83" s="360"/>
      <c r="JTQ83" s="360"/>
      <c r="JTR83" s="360"/>
      <c r="JTS83" s="360"/>
      <c r="JTT83" s="360"/>
      <c r="JTU83" s="360"/>
      <c r="JTV83" s="360"/>
      <c r="JTW83" s="360"/>
      <c r="JTX83" s="360"/>
      <c r="JTY83" s="360"/>
      <c r="JTZ83" s="360"/>
      <c r="JUA83" s="360"/>
      <c r="JUB83" s="360"/>
      <c r="JUC83" s="360"/>
      <c r="JUD83" s="360"/>
      <c r="JUE83" s="360"/>
      <c r="JUF83" s="360"/>
      <c r="JUG83" s="360"/>
      <c r="JUH83" s="360"/>
      <c r="JUI83" s="360"/>
      <c r="JUJ83" s="360"/>
      <c r="JUK83" s="360"/>
      <c r="JUL83" s="360"/>
      <c r="JUM83" s="360"/>
      <c r="JUN83" s="360"/>
      <c r="JUO83" s="360"/>
      <c r="JUP83" s="360"/>
      <c r="JUQ83" s="360"/>
      <c r="JUR83" s="360"/>
      <c r="JUS83" s="360"/>
      <c r="JUT83" s="360"/>
      <c r="JUU83" s="360"/>
      <c r="JUV83" s="360"/>
      <c r="JUW83" s="360"/>
      <c r="JUX83" s="360"/>
      <c r="JUY83" s="360"/>
      <c r="JUZ83" s="360"/>
      <c r="JVA83" s="360"/>
      <c r="JVB83" s="360"/>
      <c r="JVC83" s="360"/>
      <c r="JVD83" s="360"/>
      <c r="JVE83" s="360"/>
      <c r="JVF83" s="360"/>
      <c r="JVG83" s="360"/>
      <c r="JVH83" s="360"/>
      <c r="JVI83" s="360"/>
      <c r="JVJ83" s="360"/>
      <c r="JVK83" s="360"/>
      <c r="JVL83" s="360"/>
      <c r="JVM83" s="360"/>
      <c r="JVN83" s="360"/>
      <c r="JVO83" s="360"/>
      <c r="JVP83" s="360"/>
      <c r="JVQ83" s="360"/>
      <c r="JVR83" s="360"/>
      <c r="JVS83" s="360"/>
      <c r="JVT83" s="360"/>
      <c r="JVU83" s="360"/>
      <c r="JVV83" s="360"/>
      <c r="JVW83" s="360"/>
      <c r="JVX83" s="360"/>
      <c r="JVY83" s="360"/>
      <c r="JVZ83" s="360"/>
      <c r="JWA83" s="360"/>
      <c r="JWB83" s="360"/>
      <c r="JWC83" s="360"/>
      <c r="JWD83" s="360"/>
      <c r="JWE83" s="360"/>
      <c r="JWF83" s="360"/>
      <c r="JWG83" s="360"/>
      <c r="JWH83" s="360"/>
      <c r="JWI83" s="360"/>
      <c r="JWJ83" s="360"/>
      <c r="JWK83" s="360"/>
      <c r="JWL83" s="360"/>
      <c r="JWM83" s="360"/>
      <c r="JWN83" s="360"/>
      <c r="JWO83" s="360"/>
      <c r="JWP83" s="360"/>
      <c r="JWQ83" s="360"/>
      <c r="JWR83" s="360"/>
      <c r="JWS83" s="360"/>
      <c r="JWT83" s="360"/>
      <c r="JWU83" s="360"/>
      <c r="JWV83" s="360"/>
      <c r="JWW83" s="360"/>
      <c r="JWX83" s="360"/>
      <c r="JWY83" s="360"/>
      <c r="JWZ83" s="360"/>
      <c r="JXA83" s="360"/>
      <c r="JXB83" s="360"/>
      <c r="JXC83" s="360"/>
      <c r="JXD83" s="360"/>
      <c r="JXE83" s="360"/>
      <c r="JXF83" s="360"/>
      <c r="JXG83" s="360"/>
      <c r="JXH83" s="360"/>
      <c r="JXI83" s="360"/>
      <c r="JXJ83" s="360"/>
      <c r="JXK83" s="360"/>
      <c r="JXL83" s="360"/>
      <c r="JXM83" s="360"/>
      <c r="JXN83" s="360"/>
      <c r="JXO83" s="360"/>
      <c r="JXP83" s="360"/>
      <c r="JXQ83" s="360"/>
      <c r="JXR83" s="360"/>
      <c r="JXS83" s="360"/>
      <c r="JXT83" s="360"/>
      <c r="JXU83" s="360"/>
      <c r="JXV83" s="360"/>
      <c r="JXW83" s="360"/>
      <c r="JXX83" s="360"/>
      <c r="JXY83" s="360"/>
      <c r="JXZ83" s="360"/>
      <c r="JYA83" s="360"/>
      <c r="JYB83" s="360"/>
      <c r="JYC83" s="360"/>
      <c r="JYD83" s="360"/>
      <c r="JYE83" s="360"/>
      <c r="JYF83" s="360"/>
      <c r="JYG83" s="360"/>
      <c r="JYH83" s="360"/>
      <c r="JYI83" s="360"/>
      <c r="JYJ83" s="360"/>
      <c r="JYK83" s="360"/>
      <c r="JYL83" s="360"/>
      <c r="JYM83" s="360"/>
      <c r="JYN83" s="360"/>
      <c r="JYO83" s="360"/>
      <c r="JYP83" s="360"/>
      <c r="JYQ83" s="360"/>
      <c r="JYR83" s="360"/>
      <c r="JYS83" s="360"/>
      <c r="JYT83" s="360"/>
      <c r="JYU83" s="360"/>
      <c r="JYV83" s="360"/>
      <c r="JYW83" s="360"/>
      <c r="JYX83" s="360"/>
      <c r="JYY83" s="360"/>
      <c r="JYZ83" s="360"/>
      <c r="JZA83" s="360"/>
      <c r="JZB83" s="360"/>
      <c r="JZC83" s="360"/>
      <c r="JZD83" s="360"/>
      <c r="JZE83" s="360"/>
      <c r="JZF83" s="360"/>
      <c r="JZG83" s="360"/>
      <c r="JZH83" s="360"/>
      <c r="JZI83" s="360"/>
      <c r="JZJ83" s="360"/>
      <c r="JZK83" s="360"/>
      <c r="JZL83" s="360"/>
      <c r="JZM83" s="360"/>
      <c r="JZN83" s="360"/>
      <c r="JZO83" s="360"/>
      <c r="JZP83" s="360"/>
      <c r="JZQ83" s="360"/>
      <c r="JZR83" s="360"/>
      <c r="JZS83" s="360"/>
      <c r="JZT83" s="360"/>
      <c r="JZU83" s="360"/>
      <c r="JZV83" s="360"/>
      <c r="JZW83" s="360"/>
      <c r="JZX83" s="360"/>
      <c r="JZY83" s="360"/>
      <c r="JZZ83" s="360"/>
      <c r="KAA83" s="360"/>
      <c r="KAB83" s="360"/>
      <c r="KAC83" s="360"/>
      <c r="KAD83" s="360"/>
      <c r="KAE83" s="360"/>
      <c r="KAF83" s="360"/>
      <c r="KAG83" s="360"/>
      <c r="KAH83" s="360"/>
      <c r="KAI83" s="360"/>
      <c r="KAJ83" s="360"/>
      <c r="KAK83" s="360"/>
      <c r="KAL83" s="360"/>
      <c r="KAM83" s="360"/>
      <c r="KAN83" s="360"/>
      <c r="KAO83" s="360"/>
      <c r="KAP83" s="360"/>
      <c r="KAQ83" s="360"/>
      <c r="KAR83" s="360"/>
      <c r="KAS83" s="360"/>
      <c r="KAT83" s="360"/>
      <c r="KAU83" s="360"/>
      <c r="KAV83" s="360"/>
      <c r="KAW83" s="360"/>
      <c r="KAX83" s="360"/>
      <c r="KAY83" s="360"/>
      <c r="KAZ83" s="360"/>
      <c r="KBA83" s="360"/>
      <c r="KBB83" s="360"/>
      <c r="KBC83" s="360"/>
      <c r="KBD83" s="360"/>
      <c r="KBE83" s="360"/>
      <c r="KBF83" s="360"/>
      <c r="KBG83" s="360"/>
      <c r="KBH83" s="360"/>
      <c r="KBI83" s="360"/>
      <c r="KBJ83" s="360"/>
      <c r="KBK83" s="360"/>
      <c r="KBL83" s="360"/>
      <c r="KBM83" s="360"/>
      <c r="KBN83" s="360"/>
      <c r="KBO83" s="360"/>
      <c r="KBP83" s="360"/>
      <c r="KBQ83" s="360"/>
      <c r="KBR83" s="360"/>
      <c r="KBS83" s="360"/>
      <c r="KBT83" s="360"/>
      <c r="KBU83" s="360"/>
      <c r="KBV83" s="360"/>
      <c r="KBW83" s="360"/>
      <c r="KBX83" s="360"/>
      <c r="KBY83" s="360"/>
      <c r="KBZ83" s="360"/>
      <c r="KCA83" s="360"/>
      <c r="KCB83" s="360"/>
      <c r="KCC83" s="360"/>
      <c r="KCD83" s="360"/>
      <c r="KCE83" s="360"/>
      <c r="KCF83" s="360"/>
      <c r="KCG83" s="360"/>
      <c r="KCH83" s="360"/>
      <c r="KCI83" s="360"/>
      <c r="KCJ83" s="360"/>
      <c r="KCK83" s="360"/>
      <c r="KCL83" s="360"/>
      <c r="KCM83" s="360"/>
      <c r="KCN83" s="360"/>
      <c r="KCO83" s="360"/>
      <c r="KCP83" s="360"/>
      <c r="KCQ83" s="360"/>
      <c r="KCR83" s="360"/>
      <c r="KCS83" s="360"/>
      <c r="KCT83" s="360"/>
      <c r="KCU83" s="360"/>
      <c r="KCV83" s="360"/>
      <c r="KCW83" s="360"/>
      <c r="KCX83" s="360"/>
      <c r="KCY83" s="360"/>
      <c r="KCZ83" s="360"/>
      <c r="KDA83" s="360"/>
      <c r="KDB83" s="360"/>
      <c r="KDC83" s="360"/>
      <c r="KDD83" s="360"/>
      <c r="KDE83" s="360"/>
      <c r="KDF83" s="360"/>
      <c r="KDG83" s="360"/>
      <c r="KDH83" s="360"/>
      <c r="KDI83" s="360"/>
      <c r="KDJ83" s="360"/>
      <c r="KDK83" s="360"/>
      <c r="KDL83" s="360"/>
      <c r="KDM83" s="360"/>
      <c r="KDN83" s="360"/>
      <c r="KDO83" s="360"/>
      <c r="KDP83" s="360"/>
      <c r="KDQ83" s="360"/>
      <c r="KDR83" s="360"/>
      <c r="KDS83" s="360"/>
      <c r="KDT83" s="360"/>
      <c r="KDU83" s="360"/>
      <c r="KDV83" s="360"/>
      <c r="KDW83" s="360"/>
      <c r="KDX83" s="360"/>
      <c r="KDY83" s="360"/>
      <c r="KDZ83" s="360"/>
      <c r="KEA83" s="360"/>
      <c r="KEB83" s="360"/>
      <c r="KEC83" s="360"/>
      <c r="KED83" s="360"/>
      <c r="KEE83" s="360"/>
      <c r="KEF83" s="360"/>
      <c r="KEG83" s="360"/>
      <c r="KEH83" s="360"/>
      <c r="KEI83" s="360"/>
      <c r="KEJ83" s="360"/>
      <c r="KEK83" s="360"/>
      <c r="KEL83" s="360"/>
      <c r="KEM83" s="360"/>
      <c r="KEN83" s="360"/>
      <c r="KEO83" s="360"/>
      <c r="KEP83" s="360"/>
      <c r="KEQ83" s="360"/>
      <c r="KER83" s="360"/>
      <c r="KES83" s="360"/>
      <c r="KET83" s="360"/>
      <c r="KEU83" s="360"/>
      <c r="KEV83" s="360"/>
      <c r="KEW83" s="360"/>
      <c r="KEX83" s="360"/>
      <c r="KEY83" s="360"/>
      <c r="KEZ83" s="360"/>
      <c r="KFA83" s="360"/>
      <c r="KFB83" s="360"/>
      <c r="KFC83" s="360"/>
      <c r="KFD83" s="360"/>
      <c r="KFE83" s="360"/>
      <c r="KFF83" s="360"/>
      <c r="KFG83" s="360"/>
      <c r="KFH83" s="360"/>
      <c r="KFI83" s="360"/>
      <c r="KFJ83" s="360"/>
      <c r="KFK83" s="360"/>
      <c r="KFL83" s="360"/>
      <c r="KFM83" s="360"/>
      <c r="KFN83" s="360"/>
      <c r="KFO83" s="360"/>
      <c r="KFP83" s="360"/>
      <c r="KFQ83" s="360"/>
      <c r="KFR83" s="360"/>
      <c r="KFS83" s="360"/>
      <c r="KFT83" s="360"/>
      <c r="KFU83" s="360"/>
      <c r="KFV83" s="360"/>
      <c r="KFW83" s="360"/>
      <c r="KFX83" s="360"/>
      <c r="KFY83" s="360"/>
      <c r="KFZ83" s="360"/>
      <c r="KGA83" s="360"/>
      <c r="KGB83" s="360"/>
      <c r="KGC83" s="360"/>
      <c r="KGD83" s="360"/>
      <c r="KGE83" s="360"/>
      <c r="KGF83" s="360"/>
      <c r="KGG83" s="360"/>
      <c r="KGH83" s="360"/>
      <c r="KGI83" s="360"/>
      <c r="KGJ83" s="360"/>
      <c r="KGK83" s="360"/>
      <c r="KGL83" s="360"/>
      <c r="KGM83" s="360"/>
      <c r="KGN83" s="360"/>
      <c r="KGO83" s="360"/>
      <c r="KGP83" s="360"/>
      <c r="KGQ83" s="360"/>
      <c r="KGR83" s="360"/>
      <c r="KGS83" s="360"/>
      <c r="KGT83" s="360"/>
      <c r="KGU83" s="360"/>
      <c r="KGV83" s="360"/>
      <c r="KGW83" s="360"/>
      <c r="KGX83" s="360"/>
      <c r="KGY83" s="360"/>
      <c r="KGZ83" s="360"/>
      <c r="KHA83" s="360"/>
      <c r="KHB83" s="360"/>
      <c r="KHC83" s="360"/>
      <c r="KHD83" s="360"/>
      <c r="KHE83" s="360"/>
      <c r="KHF83" s="360"/>
      <c r="KHG83" s="360"/>
      <c r="KHH83" s="360"/>
      <c r="KHI83" s="360"/>
      <c r="KHJ83" s="360"/>
      <c r="KHK83" s="360"/>
      <c r="KHL83" s="360"/>
      <c r="KHM83" s="360"/>
      <c r="KHN83" s="360"/>
      <c r="KHO83" s="360"/>
      <c r="KHP83" s="360"/>
      <c r="KHQ83" s="360"/>
      <c r="KHR83" s="360"/>
      <c r="KHS83" s="360"/>
      <c r="KHT83" s="360"/>
      <c r="KHU83" s="360"/>
      <c r="KHV83" s="360"/>
      <c r="KHW83" s="360"/>
      <c r="KHX83" s="360"/>
      <c r="KHY83" s="360"/>
      <c r="KHZ83" s="360"/>
      <c r="KIA83" s="360"/>
      <c r="KIB83" s="360"/>
      <c r="KIC83" s="360"/>
      <c r="KID83" s="360"/>
      <c r="KIE83" s="360"/>
      <c r="KIF83" s="360"/>
      <c r="KIG83" s="360"/>
      <c r="KIH83" s="360"/>
      <c r="KII83" s="360"/>
      <c r="KIJ83" s="360"/>
      <c r="KIK83" s="360"/>
      <c r="KIL83" s="360"/>
      <c r="KIM83" s="360"/>
      <c r="KIN83" s="360"/>
      <c r="KIO83" s="360"/>
      <c r="KIP83" s="360"/>
      <c r="KIQ83" s="360"/>
      <c r="KIR83" s="360"/>
      <c r="KIS83" s="360"/>
      <c r="KIT83" s="360"/>
      <c r="KIU83" s="360"/>
      <c r="KIV83" s="360"/>
      <c r="KIW83" s="360"/>
      <c r="KIX83" s="360"/>
      <c r="KIY83" s="360"/>
      <c r="KIZ83" s="360"/>
      <c r="KJA83" s="360"/>
      <c r="KJB83" s="360"/>
      <c r="KJC83" s="360"/>
      <c r="KJD83" s="360"/>
      <c r="KJE83" s="360"/>
      <c r="KJF83" s="360"/>
      <c r="KJG83" s="360"/>
      <c r="KJH83" s="360"/>
      <c r="KJI83" s="360"/>
      <c r="KJJ83" s="360"/>
      <c r="KJK83" s="360"/>
      <c r="KJL83" s="360"/>
      <c r="KJM83" s="360"/>
      <c r="KJN83" s="360"/>
      <c r="KJO83" s="360"/>
      <c r="KJP83" s="360"/>
      <c r="KJQ83" s="360"/>
      <c r="KJR83" s="360"/>
      <c r="KJS83" s="360"/>
      <c r="KJT83" s="360"/>
      <c r="KJU83" s="360"/>
      <c r="KJV83" s="360"/>
      <c r="KJW83" s="360"/>
      <c r="KJX83" s="360"/>
      <c r="KJY83" s="360"/>
      <c r="KJZ83" s="360"/>
      <c r="KKA83" s="360"/>
      <c r="KKB83" s="360"/>
      <c r="KKC83" s="360"/>
      <c r="KKD83" s="360"/>
      <c r="KKE83" s="360"/>
      <c r="KKF83" s="360"/>
      <c r="KKG83" s="360"/>
      <c r="KKH83" s="360"/>
      <c r="KKI83" s="360"/>
      <c r="KKJ83" s="360"/>
      <c r="KKK83" s="360"/>
      <c r="KKL83" s="360"/>
      <c r="KKM83" s="360"/>
      <c r="KKN83" s="360"/>
      <c r="KKO83" s="360"/>
      <c r="KKP83" s="360"/>
      <c r="KKQ83" s="360"/>
      <c r="KKR83" s="360"/>
      <c r="KKS83" s="360"/>
      <c r="KKT83" s="360"/>
      <c r="KKU83" s="360"/>
      <c r="KKV83" s="360"/>
      <c r="KKW83" s="360"/>
      <c r="KKX83" s="360"/>
      <c r="KKY83" s="360"/>
      <c r="KKZ83" s="360"/>
      <c r="KLA83" s="360"/>
      <c r="KLB83" s="360"/>
      <c r="KLC83" s="360"/>
      <c r="KLD83" s="360"/>
      <c r="KLE83" s="360"/>
      <c r="KLF83" s="360"/>
      <c r="KLG83" s="360"/>
      <c r="KLH83" s="360"/>
      <c r="KLI83" s="360"/>
      <c r="KLJ83" s="360"/>
      <c r="KLK83" s="360"/>
      <c r="KLL83" s="360"/>
      <c r="KLM83" s="360"/>
      <c r="KLN83" s="360"/>
      <c r="KLO83" s="360"/>
      <c r="KLP83" s="360"/>
      <c r="KLQ83" s="360"/>
      <c r="KLR83" s="360"/>
      <c r="KLS83" s="360"/>
      <c r="KLT83" s="360"/>
      <c r="KLU83" s="360"/>
      <c r="KLV83" s="360"/>
      <c r="KLW83" s="360"/>
      <c r="KLX83" s="360"/>
      <c r="KLY83" s="360"/>
      <c r="KLZ83" s="360"/>
      <c r="KMA83" s="360"/>
      <c r="KMB83" s="360"/>
      <c r="KMC83" s="360"/>
      <c r="KMD83" s="360"/>
      <c r="KME83" s="360"/>
      <c r="KMF83" s="360"/>
      <c r="KMG83" s="360"/>
      <c r="KMH83" s="360"/>
      <c r="KMI83" s="360"/>
      <c r="KMJ83" s="360"/>
      <c r="KMK83" s="360"/>
      <c r="KML83" s="360"/>
      <c r="KMM83" s="360"/>
      <c r="KMN83" s="360"/>
      <c r="KMO83" s="360"/>
      <c r="KMP83" s="360"/>
      <c r="KMQ83" s="360"/>
      <c r="KMR83" s="360"/>
      <c r="KMS83" s="360"/>
      <c r="KMT83" s="360"/>
      <c r="KMU83" s="360"/>
      <c r="KMV83" s="360"/>
      <c r="KMW83" s="360"/>
      <c r="KMX83" s="360"/>
      <c r="KMY83" s="360"/>
      <c r="KMZ83" s="360"/>
      <c r="KNA83" s="360"/>
      <c r="KNB83" s="360"/>
      <c r="KNC83" s="360"/>
      <c r="KND83" s="360"/>
      <c r="KNE83" s="360"/>
      <c r="KNF83" s="360"/>
      <c r="KNG83" s="360"/>
      <c r="KNH83" s="360"/>
      <c r="KNI83" s="360"/>
      <c r="KNJ83" s="360"/>
      <c r="KNK83" s="360"/>
      <c r="KNL83" s="360"/>
      <c r="KNM83" s="360"/>
      <c r="KNN83" s="360"/>
      <c r="KNO83" s="360"/>
      <c r="KNP83" s="360"/>
      <c r="KNQ83" s="360"/>
      <c r="KNR83" s="360"/>
      <c r="KNS83" s="360"/>
      <c r="KNT83" s="360"/>
      <c r="KNU83" s="360"/>
      <c r="KNV83" s="360"/>
      <c r="KNW83" s="360"/>
      <c r="KNX83" s="360"/>
      <c r="KNY83" s="360"/>
      <c r="KNZ83" s="360"/>
      <c r="KOA83" s="360"/>
      <c r="KOB83" s="360"/>
      <c r="KOC83" s="360"/>
      <c r="KOD83" s="360"/>
      <c r="KOE83" s="360"/>
      <c r="KOF83" s="360"/>
      <c r="KOG83" s="360"/>
      <c r="KOH83" s="360"/>
      <c r="KOI83" s="360"/>
      <c r="KOJ83" s="360"/>
      <c r="KOK83" s="360"/>
      <c r="KOL83" s="360"/>
      <c r="KOM83" s="360"/>
      <c r="KON83" s="360"/>
      <c r="KOO83" s="360"/>
      <c r="KOP83" s="360"/>
      <c r="KOQ83" s="360"/>
      <c r="KOR83" s="360"/>
      <c r="KOS83" s="360"/>
      <c r="KOT83" s="360"/>
      <c r="KOU83" s="360"/>
      <c r="KOV83" s="360"/>
      <c r="KOW83" s="360"/>
      <c r="KOX83" s="360"/>
      <c r="KOY83" s="360"/>
      <c r="KOZ83" s="360"/>
      <c r="KPA83" s="360"/>
      <c r="KPB83" s="360"/>
      <c r="KPC83" s="360"/>
      <c r="KPD83" s="360"/>
      <c r="KPE83" s="360"/>
      <c r="KPF83" s="360"/>
      <c r="KPG83" s="360"/>
      <c r="KPH83" s="360"/>
      <c r="KPI83" s="360"/>
      <c r="KPJ83" s="360"/>
      <c r="KPK83" s="360"/>
      <c r="KPL83" s="360"/>
      <c r="KPM83" s="360"/>
      <c r="KPN83" s="360"/>
      <c r="KPO83" s="360"/>
      <c r="KPP83" s="360"/>
      <c r="KPQ83" s="360"/>
      <c r="KPR83" s="360"/>
      <c r="KPS83" s="360"/>
      <c r="KPT83" s="360"/>
      <c r="KPU83" s="360"/>
      <c r="KPV83" s="360"/>
      <c r="KPW83" s="360"/>
      <c r="KPX83" s="360"/>
      <c r="KPY83" s="360"/>
      <c r="KPZ83" s="360"/>
      <c r="KQA83" s="360"/>
      <c r="KQB83" s="360"/>
      <c r="KQC83" s="360"/>
      <c r="KQD83" s="360"/>
      <c r="KQE83" s="360"/>
      <c r="KQF83" s="360"/>
      <c r="KQG83" s="360"/>
      <c r="KQH83" s="360"/>
      <c r="KQI83" s="360"/>
      <c r="KQJ83" s="360"/>
      <c r="KQK83" s="360"/>
      <c r="KQL83" s="360"/>
      <c r="KQM83" s="360"/>
      <c r="KQN83" s="360"/>
      <c r="KQO83" s="360"/>
      <c r="KQP83" s="360"/>
      <c r="KQQ83" s="360"/>
      <c r="KQR83" s="360"/>
      <c r="KQS83" s="360"/>
      <c r="KQT83" s="360"/>
      <c r="KQU83" s="360"/>
      <c r="KQV83" s="360"/>
      <c r="KQW83" s="360"/>
      <c r="KQX83" s="360"/>
      <c r="KQY83" s="360"/>
      <c r="KQZ83" s="360"/>
      <c r="KRA83" s="360"/>
      <c r="KRB83" s="360"/>
      <c r="KRC83" s="360"/>
      <c r="KRD83" s="360"/>
      <c r="KRE83" s="360"/>
      <c r="KRF83" s="360"/>
      <c r="KRG83" s="360"/>
      <c r="KRH83" s="360"/>
      <c r="KRI83" s="360"/>
      <c r="KRJ83" s="360"/>
      <c r="KRK83" s="360"/>
      <c r="KRL83" s="360"/>
      <c r="KRM83" s="360"/>
      <c r="KRN83" s="360"/>
      <c r="KRO83" s="360"/>
      <c r="KRP83" s="360"/>
      <c r="KRQ83" s="360"/>
      <c r="KRR83" s="360"/>
      <c r="KRS83" s="360"/>
      <c r="KRT83" s="360"/>
      <c r="KRU83" s="360"/>
      <c r="KRV83" s="360"/>
      <c r="KRW83" s="360"/>
      <c r="KRX83" s="360"/>
      <c r="KRY83" s="360"/>
      <c r="KRZ83" s="360"/>
      <c r="KSA83" s="360"/>
      <c r="KSB83" s="360"/>
      <c r="KSC83" s="360"/>
      <c r="KSD83" s="360"/>
      <c r="KSE83" s="360"/>
      <c r="KSF83" s="360"/>
      <c r="KSG83" s="360"/>
      <c r="KSH83" s="360"/>
      <c r="KSI83" s="360"/>
      <c r="KSJ83" s="360"/>
      <c r="KSK83" s="360"/>
      <c r="KSL83" s="360"/>
      <c r="KSM83" s="360"/>
      <c r="KSN83" s="360"/>
      <c r="KSO83" s="360"/>
      <c r="KSP83" s="360"/>
      <c r="KSQ83" s="360"/>
      <c r="KSR83" s="360"/>
      <c r="KSS83" s="360"/>
      <c r="KST83" s="360"/>
      <c r="KSU83" s="360"/>
      <c r="KSV83" s="360"/>
      <c r="KSW83" s="360"/>
      <c r="KSX83" s="360"/>
      <c r="KSY83" s="360"/>
      <c r="KSZ83" s="360"/>
      <c r="KTA83" s="360"/>
      <c r="KTB83" s="360"/>
      <c r="KTC83" s="360"/>
      <c r="KTD83" s="360"/>
      <c r="KTE83" s="360"/>
      <c r="KTF83" s="360"/>
      <c r="KTG83" s="360"/>
      <c r="KTH83" s="360"/>
      <c r="KTI83" s="360"/>
      <c r="KTJ83" s="360"/>
      <c r="KTK83" s="360"/>
      <c r="KTL83" s="360"/>
      <c r="KTM83" s="360"/>
      <c r="KTN83" s="360"/>
      <c r="KTO83" s="360"/>
      <c r="KTP83" s="360"/>
      <c r="KTQ83" s="360"/>
      <c r="KTR83" s="360"/>
      <c r="KTS83" s="360"/>
      <c r="KTT83" s="360"/>
      <c r="KTU83" s="360"/>
      <c r="KTV83" s="360"/>
      <c r="KTW83" s="360"/>
      <c r="KTX83" s="360"/>
      <c r="KTY83" s="360"/>
      <c r="KTZ83" s="360"/>
      <c r="KUA83" s="360"/>
      <c r="KUB83" s="360"/>
      <c r="KUC83" s="360"/>
      <c r="KUD83" s="360"/>
      <c r="KUE83" s="360"/>
      <c r="KUF83" s="360"/>
      <c r="KUG83" s="360"/>
      <c r="KUH83" s="360"/>
      <c r="KUI83" s="360"/>
      <c r="KUJ83" s="360"/>
      <c r="KUK83" s="360"/>
      <c r="KUL83" s="360"/>
      <c r="KUM83" s="360"/>
      <c r="KUN83" s="360"/>
      <c r="KUO83" s="360"/>
      <c r="KUP83" s="360"/>
      <c r="KUQ83" s="360"/>
      <c r="KUR83" s="360"/>
      <c r="KUS83" s="360"/>
      <c r="KUT83" s="360"/>
      <c r="KUU83" s="360"/>
      <c r="KUV83" s="360"/>
      <c r="KUW83" s="360"/>
      <c r="KUX83" s="360"/>
      <c r="KUY83" s="360"/>
      <c r="KUZ83" s="360"/>
      <c r="KVA83" s="360"/>
      <c r="KVB83" s="360"/>
      <c r="KVC83" s="360"/>
      <c r="KVD83" s="360"/>
      <c r="KVE83" s="360"/>
      <c r="KVF83" s="360"/>
      <c r="KVG83" s="360"/>
      <c r="KVH83" s="360"/>
      <c r="KVI83" s="360"/>
      <c r="KVJ83" s="360"/>
      <c r="KVK83" s="360"/>
      <c r="KVL83" s="360"/>
      <c r="KVM83" s="360"/>
      <c r="KVN83" s="360"/>
      <c r="KVO83" s="360"/>
      <c r="KVP83" s="360"/>
      <c r="KVQ83" s="360"/>
      <c r="KVR83" s="360"/>
      <c r="KVS83" s="360"/>
      <c r="KVT83" s="360"/>
      <c r="KVU83" s="360"/>
      <c r="KVV83" s="360"/>
      <c r="KVW83" s="360"/>
      <c r="KVX83" s="360"/>
      <c r="KVY83" s="360"/>
      <c r="KVZ83" s="360"/>
      <c r="KWA83" s="360"/>
      <c r="KWB83" s="360"/>
      <c r="KWC83" s="360"/>
      <c r="KWD83" s="360"/>
      <c r="KWE83" s="360"/>
      <c r="KWF83" s="360"/>
      <c r="KWG83" s="360"/>
      <c r="KWH83" s="360"/>
      <c r="KWI83" s="360"/>
      <c r="KWJ83" s="360"/>
      <c r="KWK83" s="360"/>
      <c r="KWL83" s="360"/>
      <c r="KWM83" s="360"/>
      <c r="KWN83" s="360"/>
      <c r="KWO83" s="360"/>
      <c r="KWP83" s="360"/>
      <c r="KWQ83" s="360"/>
      <c r="KWR83" s="360"/>
      <c r="KWS83" s="360"/>
      <c r="KWT83" s="360"/>
      <c r="KWU83" s="360"/>
      <c r="KWV83" s="360"/>
      <c r="KWW83" s="360"/>
      <c r="KWX83" s="360"/>
      <c r="KWY83" s="360"/>
      <c r="KWZ83" s="360"/>
      <c r="KXA83" s="360"/>
      <c r="KXB83" s="360"/>
      <c r="KXC83" s="360"/>
      <c r="KXD83" s="360"/>
      <c r="KXE83" s="360"/>
      <c r="KXF83" s="360"/>
      <c r="KXG83" s="360"/>
      <c r="KXH83" s="360"/>
      <c r="KXI83" s="360"/>
      <c r="KXJ83" s="360"/>
      <c r="KXK83" s="360"/>
      <c r="KXL83" s="360"/>
      <c r="KXM83" s="360"/>
      <c r="KXN83" s="360"/>
      <c r="KXO83" s="360"/>
      <c r="KXP83" s="360"/>
      <c r="KXQ83" s="360"/>
      <c r="KXR83" s="360"/>
      <c r="KXS83" s="360"/>
      <c r="KXT83" s="360"/>
      <c r="KXU83" s="360"/>
      <c r="KXV83" s="360"/>
      <c r="KXW83" s="360"/>
      <c r="KXX83" s="360"/>
      <c r="KXY83" s="360"/>
      <c r="KXZ83" s="360"/>
      <c r="KYA83" s="360"/>
      <c r="KYB83" s="360"/>
      <c r="KYC83" s="360"/>
      <c r="KYD83" s="360"/>
      <c r="KYE83" s="360"/>
      <c r="KYF83" s="360"/>
      <c r="KYG83" s="360"/>
      <c r="KYH83" s="360"/>
      <c r="KYI83" s="360"/>
      <c r="KYJ83" s="360"/>
      <c r="KYK83" s="360"/>
      <c r="KYL83" s="360"/>
      <c r="KYM83" s="360"/>
      <c r="KYN83" s="360"/>
      <c r="KYO83" s="360"/>
      <c r="KYP83" s="360"/>
      <c r="KYQ83" s="360"/>
      <c r="KYR83" s="360"/>
      <c r="KYS83" s="360"/>
      <c r="KYT83" s="360"/>
      <c r="KYU83" s="360"/>
      <c r="KYV83" s="360"/>
      <c r="KYW83" s="360"/>
      <c r="KYX83" s="360"/>
      <c r="KYY83" s="360"/>
      <c r="KYZ83" s="360"/>
      <c r="KZA83" s="360"/>
      <c r="KZB83" s="360"/>
      <c r="KZC83" s="360"/>
      <c r="KZD83" s="360"/>
      <c r="KZE83" s="360"/>
      <c r="KZF83" s="360"/>
      <c r="KZG83" s="360"/>
      <c r="KZH83" s="360"/>
      <c r="KZI83" s="360"/>
      <c r="KZJ83" s="360"/>
      <c r="KZK83" s="360"/>
      <c r="KZL83" s="360"/>
      <c r="KZM83" s="360"/>
      <c r="KZN83" s="360"/>
      <c r="KZO83" s="360"/>
      <c r="KZP83" s="360"/>
      <c r="KZQ83" s="360"/>
      <c r="KZR83" s="360"/>
      <c r="KZS83" s="360"/>
      <c r="KZT83" s="360"/>
      <c r="KZU83" s="360"/>
      <c r="KZV83" s="360"/>
      <c r="KZW83" s="360"/>
      <c r="KZX83" s="360"/>
      <c r="KZY83" s="360"/>
      <c r="KZZ83" s="360"/>
      <c r="LAA83" s="360"/>
      <c r="LAB83" s="360"/>
      <c r="LAC83" s="360"/>
      <c r="LAD83" s="360"/>
      <c r="LAE83" s="360"/>
      <c r="LAF83" s="360"/>
      <c r="LAG83" s="360"/>
      <c r="LAH83" s="360"/>
      <c r="LAI83" s="360"/>
      <c r="LAJ83" s="360"/>
      <c r="LAK83" s="360"/>
      <c r="LAL83" s="360"/>
      <c r="LAM83" s="360"/>
      <c r="LAN83" s="360"/>
      <c r="LAO83" s="360"/>
      <c r="LAP83" s="360"/>
      <c r="LAQ83" s="360"/>
      <c r="LAR83" s="360"/>
      <c r="LAS83" s="360"/>
      <c r="LAT83" s="360"/>
      <c r="LAU83" s="360"/>
      <c r="LAV83" s="360"/>
      <c r="LAW83" s="360"/>
      <c r="LAX83" s="360"/>
      <c r="LAY83" s="360"/>
      <c r="LAZ83" s="360"/>
      <c r="LBA83" s="360"/>
      <c r="LBB83" s="360"/>
      <c r="LBC83" s="360"/>
      <c r="LBD83" s="360"/>
      <c r="LBE83" s="360"/>
      <c r="LBF83" s="360"/>
      <c r="LBG83" s="360"/>
      <c r="LBH83" s="360"/>
      <c r="LBI83" s="360"/>
      <c r="LBJ83" s="360"/>
      <c r="LBK83" s="360"/>
      <c r="LBL83" s="360"/>
      <c r="LBM83" s="360"/>
      <c r="LBN83" s="360"/>
      <c r="LBO83" s="360"/>
      <c r="LBP83" s="360"/>
      <c r="LBQ83" s="360"/>
      <c r="LBR83" s="360"/>
      <c r="LBS83" s="360"/>
      <c r="LBT83" s="360"/>
      <c r="LBU83" s="360"/>
      <c r="LBV83" s="360"/>
      <c r="LBW83" s="360"/>
      <c r="LBX83" s="360"/>
      <c r="LBY83" s="360"/>
      <c r="LBZ83" s="360"/>
      <c r="LCA83" s="360"/>
      <c r="LCB83" s="360"/>
      <c r="LCC83" s="360"/>
      <c r="LCD83" s="360"/>
      <c r="LCE83" s="360"/>
      <c r="LCF83" s="360"/>
      <c r="LCG83" s="360"/>
      <c r="LCH83" s="360"/>
      <c r="LCI83" s="360"/>
      <c r="LCJ83" s="360"/>
      <c r="LCK83" s="360"/>
      <c r="LCL83" s="360"/>
      <c r="LCM83" s="360"/>
      <c r="LCN83" s="360"/>
      <c r="LCO83" s="360"/>
      <c r="LCP83" s="360"/>
      <c r="LCQ83" s="360"/>
      <c r="LCR83" s="360"/>
      <c r="LCS83" s="360"/>
      <c r="LCT83" s="360"/>
      <c r="LCU83" s="360"/>
      <c r="LCV83" s="360"/>
      <c r="LCW83" s="360"/>
      <c r="LCX83" s="360"/>
      <c r="LCY83" s="360"/>
      <c r="LCZ83" s="360"/>
      <c r="LDA83" s="360"/>
      <c r="LDB83" s="360"/>
      <c r="LDC83" s="360"/>
      <c r="LDD83" s="360"/>
      <c r="LDE83" s="360"/>
      <c r="LDF83" s="360"/>
      <c r="LDG83" s="360"/>
      <c r="LDH83" s="360"/>
      <c r="LDI83" s="360"/>
      <c r="LDJ83" s="360"/>
      <c r="LDK83" s="360"/>
      <c r="LDL83" s="360"/>
      <c r="LDM83" s="360"/>
      <c r="LDN83" s="360"/>
      <c r="LDO83" s="360"/>
      <c r="LDP83" s="360"/>
      <c r="LDQ83" s="360"/>
      <c r="LDR83" s="360"/>
      <c r="LDS83" s="360"/>
      <c r="LDT83" s="360"/>
      <c r="LDU83" s="360"/>
      <c r="LDV83" s="360"/>
      <c r="LDW83" s="360"/>
      <c r="LDX83" s="360"/>
      <c r="LDY83" s="360"/>
      <c r="LDZ83" s="360"/>
      <c r="LEA83" s="360"/>
      <c r="LEB83" s="360"/>
      <c r="LEC83" s="360"/>
      <c r="LED83" s="360"/>
      <c r="LEE83" s="360"/>
      <c r="LEF83" s="360"/>
      <c r="LEG83" s="360"/>
      <c r="LEH83" s="360"/>
      <c r="LEI83" s="360"/>
      <c r="LEJ83" s="360"/>
      <c r="LEK83" s="360"/>
      <c r="LEL83" s="360"/>
      <c r="LEM83" s="360"/>
      <c r="LEN83" s="360"/>
      <c r="LEO83" s="360"/>
      <c r="LEP83" s="360"/>
      <c r="LEQ83" s="360"/>
      <c r="LER83" s="360"/>
      <c r="LES83" s="360"/>
      <c r="LET83" s="360"/>
      <c r="LEU83" s="360"/>
      <c r="LEV83" s="360"/>
      <c r="LEW83" s="360"/>
      <c r="LEX83" s="360"/>
      <c r="LEY83" s="360"/>
      <c r="LEZ83" s="360"/>
      <c r="LFA83" s="360"/>
      <c r="LFB83" s="360"/>
      <c r="LFC83" s="360"/>
      <c r="LFD83" s="360"/>
      <c r="LFE83" s="360"/>
      <c r="LFF83" s="360"/>
      <c r="LFG83" s="360"/>
      <c r="LFH83" s="360"/>
      <c r="LFI83" s="360"/>
      <c r="LFJ83" s="360"/>
      <c r="LFK83" s="360"/>
      <c r="LFL83" s="360"/>
      <c r="LFM83" s="360"/>
      <c r="LFN83" s="360"/>
      <c r="LFO83" s="360"/>
      <c r="LFP83" s="360"/>
      <c r="LFQ83" s="360"/>
      <c r="LFR83" s="360"/>
      <c r="LFS83" s="360"/>
      <c r="LFT83" s="360"/>
      <c r="LFU83" s="360"/>
      <c r="LFV83" s="360"/>
      <c r="LFW83" s="360"/>
      <c r="LFX83" s="360"/>
      <c r="LFY83" s="360"/>
      <c r="LFZ83" s="360"/>
      <c r="LGA83" s="360"/>
      <c r="LGB83" s="360"/>
      <c r="LGC83" s="360"/>
      <c r="LGD83" s="360"/>
      <c r="LGE83" s="360"/>
      <c r="LGF83" s="360"/>
      <c r="LGG83" s="360"/>
      <c r="LGH83" s="360"/>
      <c r="LGI83" s="360"/>
      <c r="LGJ83" s="360"/>
      <c r="LGK83" s="360"/>
      <c r="LGL83" s="360"/>
      <c r="LGM83" s="360"/>
      <c r="LGN83" s="360"/>
      <c r="LGO83" s="360"/>
      <c r="LGP83" s="360"/>
      <c r="LGQ83" s="360"/>
      <c r="LGR83" s="360"/>
      <c r="LGS83" s="360"/>
      <c r="LGT83" s="360"/>
      <c r="LGU83" s="360"/>
      <c r="LGV83" s="360"/>
      <c r="LGW83" s="360"/>
      <c r="LGX83" s="360"/>
      <c r="LGY83" s="360"/>
      <c r="LGZ83" s="360"/>
      <c r="LHA83" s="360"/>
      <c r="LHB83" s="360"/>
      <c r="LHC83" s="360"/>
      <c r="LHD83" s="360"/>
      <c r="LHE83" s="360"/>
      <c r="LHF83" s="360"/>
      <c r="LHG83" s="360"/>
      <c r="LHH83" s="360"/>
      <c r="LHI83" s="360"/>
      <c r="LHJ83" s="360"/>
      <c r="LHK83" s="360"/>
      <c r="LHL83" s="360"/>
      <c r="LHM83" s="360"/>
      <c r="LHN83" s="360"/>
      <c r="LHO83" s="360"/>
      <c r="LHP83" s="360"/>
      <c r="LHQ83" s="360"/>
      <c r="LHR83" s="360"/>
      <c r="LHS83" s="360"/>
      <c r="LHT83" s="360"/>
      <c r="LHU83" s="360"/>
      <c r="LHV83" s="360"/>
      <c r="LHW83" s="360"/>
      <c r="LHX83" s="360"/>
      <c r="LHY83" s="360"/>
      <c r="LHZ83" s="360"/>
      <c r="LIA83" s="360"/>
      <c r="LIB83" s="360"/>
      <c r="LIC83" s="360"/>
      <c r="LID83" s="360"/>
      <c r="LIE83" s="360"/>
      <c r="LIF83" s="360"/>
      <c r="LIG83" s="360"/>
      <c r="LIH83" s="360"/>
      <c r="LII83" s="360"/>
      <c r="LIJ83" s="360"/>
      <c r="LIK83" s="360"/>
      <c r="LIL83" s="360"/>
      <c r="LIM83" s="360"/>
      <c r="LIN83" s="360"/>
      <c r="LIO83" s="360"/>
      <c r="LIP83" s="360"/>
      <c r="LIQ83" s="360"/>
      <c r="LIR83" s="360"/>
      <c r="LIS83" s="360"/>
      <c r="LIT83" s="360"/>
      <c r="LIU83" s="360"/>
      <c r="LIV83" s="360"/>
      <c r="LIW83" s="360"/>
      <c r="LIX83" s="360"/>
      <c r="LIY83" s="360"/>
      <c r="LIZ83" s="360"/>
      <c r="LJA83" s="360"/>
      <c r="LJB83" s="360"/>
      <c r="LJC83" s="360"/>
      <c r="LJD83" s="360"/>
      <c r="LJE83" s="360"/>
      <c r="LJF83" s="360"/>
      <c r="LJG83" s="360"/>
      <c r="LJH83" s="360"/>
      <c r="LJI83" s="360"/>
      <c r="LJJ83" s="360"/>
      <c r="LJK83" s="360"/>
      <c r="LJL83" s="360"/>
      <c r="LJM83" s="360"/>
      <c r="LJN83" s="360"/>
      <c r="LJO83" s="360"/>
      <c r="LJP83" s="360"/>
      <c r="LJQ83" s="360"/>
      <c r="LJR83" s="360"/>
      <c r="LJS83" s="360"/>
      <c r="LJT83" s="360"/>
      <c r="LJU83" s="360"/>
      <c r="LJV83" s="360"/>
      <c r="LJW83" s="360"/>
      <c r="LJX83" s="360"/>
      <c r="LJY83" s="360"/>
      <c r="LJZ83" s="360"/>
      <c r="LKA83" s="360"/>
      <c r="LKB83" s="360"/>
      <c r="LKC83" s="360"/>
      <c r="LKD83" s="360"/>
      <c r="LKE83" s="360"/>
      <c r="LKF83" s="360"/>
      <c r="LKG83" s="360"/>
      <c r="LKH83" s="360"/>
      <c r="LKI83" s="360"/>
      <c r="LKJ83" s="360"/>
      <c r="LKK83" s="360"/>
      <c r="LKL83" s="360"/>
      <c r="LKM83" s="360"/>
      <c r="LKN83" s="360"/>
      <c r="LKO83" s="360"/>
      <c r="LKP83" s="360"/>
      <c r="LKQ83" s="360"/>
      <c r="LKR83" s="360"/>
      <c r="LKS83" s="360"/>
      <c r="LKT83" s="360"/>
      <c r="LKU83" s="360"/>
      <c r="LKV83" s="360"/>
      <c r="LKW83" s="360"/>
      <c r="LKX83" s="360"/>
      <c r="LKY83" s="360"/>
      <c r="LKZ83" s="360"/>
      <c r="LLA83" s="360"/>
      <c r="LLB83" s="360"/>
      <c r="LLC83" s="360"/>
      <c r="LLD83" s="360"/>
      <c r="LLE83" s="360"/>
      <c r="LLF83" s="360"/>
      <c r="LLG83" s="360"/>
      <c r="LLH83" s="360"/>
      <c r="LLI83" s="360"/>
      <c r="LLJ83" s="360"/>
      <c r="LLK83" s="360"/>
      <c r="LLL83" s="360"/>
      <c r="LLM83" s="360"/>
      <c r="LLN83" s="360"/>
      <c r="LLO83" s="360"/>
      <c r="LLP83" s="360"/>
      <c r="LLQ83" s="360"/>
      <c r="LLR83" s="360"/>
      <c r="LLS83" s="360"/>
      <c r="LLT83" s="360"/>
      <c r="LLU83" s="360"/>
      <c r="LLV83" s="360"/>
      <c r="LLW83" s="360"/>
      <c r="LLX83" s="360"/>
      <c r="LLY83" s="360"/>
      <c r="LLZ83" s="360"/>
      <c r="LMA83" s="360"/>
      <c r="LMB83" s="360"/>
      <c r="LMC83" s="360"/>
      <c r="LMD83" s="360"/>
      <c r="LME83" s="360"/>
      <c r="LMF83" s="360"/>
      <c r="LMG83" s="360"/>
      <c r="LMH83" s="360"/>
      <c r="LMI83" s="360"/>
      <c r="LMJ83" s="360"/>
      <c r="LMK83" s="360"/>
      <c r="LML83" s="360"/>
      <c r="LMM83" s="360"/>
      <c r="LMN83" s="360"/>
      <c r="LMO83" s="360"/>
      <c r="LMP83" s="360"/>
      <c r="LMQ83" s="360"/>
      <c r="LMR83" s="360"/>
      <c r="LMS83" s="360"/>
      <c r="LMT83" s="360"/>
      <c r="LMU83" s="360"/>
      <c r="LMV83" s="360"/>
      <c r="LMW83" s="360"/>
      <c r="LMX83" s="360"/>
      <c r="LMY83" s="360"/>
      <c r="LMZ83" s="360"/>
      <c r="LNA83" s="360"/>
      <c r="LNB83" s="360"/>
      <c r="LNC83" s="360"/>
      <c r="LND83" s="360"/>
      <c r="LNE83" s="360"/>
      <c r="LNF83" s="360"/>
      <c r="LNG83" s="360"/>
      <c r="LNH83" s="360"/>
      <c r="LNI83" s="360"/>
      <c r="LNJ83" s="360"/>
      <c r="LNK83" s="360"/>
      <c r="LNL83" s="360"/>
      <c r="LNM83" s="360"/>
      <c r="LNN83" s="360"/>
      <c r="LNO83" s="360"/>
      <c r="LNP83" s="360"/>
      <c r="LNQ83" s="360"/>
      <c r="LNR83" s="360"/>
      <c r="LNS83" s="360"/>
      <c r="LNT83" s="360"/>
      <c r="LNU83" s="360"/>
      <c r="LNV83" s="360"/>
      <c r="LNW83" s="360"/>
      <c r="LNX83" s="360"/>
      <c r="LNY83" s="360"/>
      <c r="LNZ83" s="360"/>
      <c r="LOA83" s="360"/>
      <c r="LOB83" s="360"/>
      <c r="LOC83" s="360"/>
      <c r="LOD83" s="360"/>
      <c r="LOE83" s="360"/>
      <c r="LOF83" s="360"/>
      <c r="LOG83" s="360"/>
      <c r="LOH83" s="360"/>
      <c r="LOI83" s="360"/>
      <c r="LOJ83" s="360"/>
      <c r="LOK83" s="360"/>
      <c r="LOL83" s="360"/>
      <c r="LOM83" s="360"/>
      <c r="LON83" s="360"/>
      <c r="LOO83" s="360"/>
      <c r="LOP83" s="360"/>
      <c r="LOQ83" s="360"/>
      <c r="LOR83" s="360"/>
      <c r="LOS83" s="360"/>
      <c r="LOT83" s="360"/>
      <c r="LOU83" s="360"/>
      <c r="LOV83" s="360"/>
      <c r="LOW83" s="360"/>
      <c r="LOX83" s="360"/>
      <c r="LOY83" s="360"/>
      <c r="LOZ83" s="360"/>
      <c r="LPA83" s="360"/>
      <c r="LPB83" s="360"/>
      <c r="LPC83" s="360"/>
      <c r="LPD83" s="360"/>
      <c r="LPE83" s="360"/>
      <c r="LPF83" s="360"/>
      <c r="LPG83" s="360"/>
      <c r="LPH83" s="360"/>
      <c r="LPI83" s="360"/>
      <c r="LPJ83" s="360"/>
      <c r="LPK83" s="360"/>
      <c r="LPL83" s="360"/>
      <c r="LPM83" s="360"/>
      <c r="LPN83" s="360"/>
      <c r="LPO83" s="360"/>
      <c r="LPP83" s="360"/>
      <c r="LPQ83" s="360"/>
      <c r="LPR83" s="360"/>
      <c r="LPS83" s="360"/>
      <c r="LPT83" s="360"/>
      <c r="LPU83" s="360"/>
      <c r="LPV83" s="360"/>
      <c r="LPW83" s="360"/>
      <c r="LPX83" s="360"/>
      <c r="LPY83" s="360"/>
      <c r="LPZ83" s="360"/>
      <c r="LQA83" s="360"/>
      <c r="LQB83" s="360"/>
      <c r="LQC83" s="360"/>
      <c r="LQD83" s="360"/>
      <c r="LQE83" s="360"/>
      <c r="LQF83" s="360"/>
      <c r="LQG83" s="360"/>
      <c r="LQH83" s="360"/>
      <c r="LQI83" s="360"/>
      <c r="LQJ83" s="360"/>
      <c r="LQK83" s="360"/>
      <c r="LQL83" s="360"/>
      <c r="LQM83" s="360"/>
      <c r="LQN83" s="360"/>
      <c r="LQO83" s="360"/>
      <c r="LQP83" s="360"/>
      <c r="LQQ83" s="360"/>
      <c r="LQR83" s="360"/>
      <c r="LQS83" s="360"/>
      <c r="LQT83" s="360"/>
      <c r="LQU83" s="360"/>
      <c r="LQV83" s="360"/>
      <c r="LQW83" s="360"/>
      <c r="LQX83" s="360"/>
      <c r="LQY83" s="360"/>
      <c r="LQZ83" s="360"/>
      <c r="LRA83" s="360"/>
      <c r="LRB83" s="360"/>
      <c r="LRC83" s="360"/>
      <c r="LRD83" s="360"/>
      <c r="LRE83" s="360"/>
      <c r="LRF83" s="360"/>
      <c r="LRG83" s="360"/>
      <c r="LRH83" s="360"/>
      <c r="LRI83" s="360"/>
      <c r="LRJ83" s="360"/>
      <c r="LRK83" s="360"/>
      <c r="LRL83" s="360"/>
      <c r="LRM83" s="360"/>
      <c r="LRN83" s="360"/>
      <c r="LRO83" s="360"/>
      <c r="LRP83" s="360"/>
      <c r="LRQ83" s="360"/>
      <c r="LRR83" s="360"/>
      <c r="LRS83" s="360"/>
      <c r="LRT83" s="360"/>
      <c r="LRU83" s="360"/>
      <c r="LRV83" s="360"/>
      <c r="LRW83" s="360"/>
      <c r="LRX83" s="360"/>
      <c r="LRY83" s="360"/>
      <c r="LRZ83" s="360"/>
      <c r="LSA83" s="360"/>
      <c r="LSB83" s="360"/>
      <c r="LSC83" s="360"/>
      <c r="LSD83" s="360"/>
      <c r="LSE83" s="360"/>
      <c r="LSF83" s="360"/>
      <c r="LSG83" s="360"/>
      <c r="LSH83" s="360"/>
      <c r="LSI83" s="360"/>
      <c r="LSJ83" s="360"/>
      <c r="LSK83" s="360"/>
      <c r="LSL83" s="360"/>
      <c r="LSM83" s="360"/>
      <c r="LSN83" s="360"/>
      <c r="LSO83" s="360"/>
      <c r="LSP83" s="360"/>
      <c r="LSQ83" s="360"/>
      <c r="LSR83" s="360"/>
      <c r="LSS83" s="360"/>
      <c r="LST83" s="360"/>
      <c r="LSU83" s="360"/>
      <c r="LSV83" s="360"/>
      <c r="LSW83" s="360"/>
      <c r="LSX83" s="360"/>
      <c r="LSY83" s="360"/>
      <c r="LSZ83" s="360"/>
      <c r="LTA83" s="360"/>
      <c r="LTB83" s="360"/>
      <c r="LTC83" s="360"/>
      <c r="LTD83" s="360"/>
      <c r="LTE83" s="360"/>
      <c r="LTF83" s="360"/>
      <c r="LTG83" s="360"/>
      <c r="LTH83" s="360"/>
      <c r="LTI83" s="360"/>
      <c r="LTJ83" s="360"/>
      <c r="LTK83" s="360"/>
      <c r="LTL83" s="360"/>
      <c r="LTM83" s="360"/>
      <c r="LTN83" s="360"/>
      <c r="LTO83" s="360"/>
      <c r="LTP83" s="360"/>
      <c r="LTQ83" s="360"/>
      <c r="LTR83" s="360"/>
      <c r="LTS83" s="360"/>
      <c r="LTT83" s="360"/>
      <c r="LTU83" s="360"/>
      <c r="LTV83" s="360"/>
      <c r="LTW83" s="360"/>
      <c r="LTX83" s="360"/>
      <c r="LTY83" s="360"/>
      <c r="LTZ83" s="360"/>
      <c r="LUA83" s="360"/>
      <c r="LUB83" s="360"/>
      <c r="LUC83" s="360"/>
      <c r="LUD83" s="360"/>
      <c r="LUE83" s="360"/>
      <c r="LUF83" s="360"/>
      <c r="LUG83" s="360"/>
      <c r="LUH83" s="360"/>
      <c r="LUI83" s="360"/>
      <c r="LUJ83" s="360"/>
      <c r="LUK83" s="360"/>
      <c r="LUL83" s="360"/>
      <c r="LUM83" s="360"/>
      <c r="LUN83" s="360"/>
      <c r="LUO83" s="360"/>
      <c r="LUP83" s="360"/>
      <c r="LUQ83" s="360"/>
      <c r="LUR83" s="360"/>
      <c r="LUS83" s="360"/>
      <c r="LUT83" s="360"/>
      <c r="LUU83" s="360"/>
      <c r="LUV83" s="360"/>
      <c r="LUW83" s="360"/>
      <c r="LUX83" s="360"/>
      <c r="LUY83" s="360"/>
      <c r="LUZ83" s="360"/>
      <c r="LVA83" s="360"/>
      <c r="LVB83" s="360"/>
      <c r="LVC83" s="360"/>
      <c r="LVD83" s="360"/>
      <c r="LVE83" s="360"/>
      <c r="LVF83" s="360"/>
      <c r="LVG83" s="360"/>
      <c r="LVH83" s="360"/>
      <c r="LVI83" s="360"/>
      <c r="LVJ83" s="360"/>
      <c r="LVK83" s="360"/>
      <c r="LVL83" s="360"/>
      <c r="LVM83" s="360"/>
      <c r="LVN83" s="360"/>
      <c r="LVO83" s="360"/>
      <c r="LVP83" s="360"/>
      <c r="LVQ83" s="360"/>
      <c r="LVR83" s="360"/>
      <c r="LVS83" s="360"/>
      <c r="LVT83" s="360"/>
      <c r="LVU83" s="360"/>
      <c r="LVV83" s="360"/>
      <c r="LVW83" s="360"/>
      <c r="LVX83" s="360"/>
      <c r="LVY83" s="360"/>
      <c r="LVZ83" s="360"/>
      <c r="LWA83" s="360"/>
      <c r="LWB83" s="360"/>
      <c r="LWC83" s="360"/>
      <c r="LWD83" s="360"/>
      <c r="LWE83" s="360"/>
      <c r="LWF83" s="360"/>
      <c r="LWG83" s="360"/>
      <c r="LWH83" s="360"/>
      <c r="LWI83" s="360"/>
      <c r="LWJ83" s="360"/>
      <c r="LWK83" s="360"/>
      <c r="LWL83" s="360"/>
      <c r="LWM83" s="360"/>
      <c r="LWN83" s="360"/>
      <c r="LWO83" s="360"/>
      <c r="LWP83" s="360"/>
      <c r="LWQ83" s="360"/>
      <c r="LWR83" s="360"/>
      <c r="LWS83" s="360"/>
      <c r="LWT83" s="360"/>
      <c r="LWU83" s="360"/>
      <c r="LWV83" s="360"/>
      <c r="LWW83" s="360"/>
      <c r="LWX83" s="360"/>
      <c r="LWY83" s="360"/>
      <c r="LWZ83" s="360"/>
      <c r="LXA83" s="360"/>
      <c r="LXB83" s="360"/>
      <c r="LXC83" s="360"/>
      <c r="LXD83" s="360"/>
      <c r="LXE83" s="360"/>
      <c r="LXF83" s="360"/>
      <c r="LXG83" s="360"/>
      <c r="LXH83" s="360"/>
      <c r="LXI83" s="360"/>
      <c r="LXJ83" s="360"/>
      <c r="LXK83" s="360"/>
      <c r="LXL83" s="360"/>
      <c r="LXM83" s="360"/>
      <c r="LXN83" s="360"/>
      <c r="LXO83" s="360"/>
      <c r="LXP83" s="360"/>
      <c r="LXQ83" s="360"/>
      <c r="LXR83" s="360"/>
      <c r="LXS83" s="360"/>
      <c r="LXT83" s="360"/>
      <c r="LXU83" s="360"/>
      <c r="LXV83" s="360"/>
      <c r="LXW83" s="360"/>
      <c r="LXX83" s="360"/>
      <c r="LXY83" s="360"/>
      <c r="LXZ83" s="360"/>
      <c r="LYA83" s="360"/>
      <c r="LYB83" s="360"/>
      <c r="LYC83" s="360"/>
      <c r="LYD83" s="360"/>
      <c r="LYE83" s="360"/>
      <c r="LYF83" s="360"/>
      <c r="LYG83" s="360"/>
      <c r="LYH83" s="360"/>
      <c r="LYI83" s="360"/>
      <c r="LYJ83" s="360"/>
      <c r="LYK83" s="360"/>
      <c r="LYL83" s="360"/>
      <c r="LYM83" s="360"/>
      <c r="LYN83" s="360"/>
      <c r="LYO83" s="360"/>
      <c r="LYP83" s="360"/>
      <c r="LYQ83" s="360"/>
      <c r="LYR83" s="360"/>
      <c r="LYS83" s="360"/>
      <c r="LYT83" s="360"/>
      <c r="LYU83" s="360"/>
      <c r="LYV83" s="360"/>
      <c r="LYW83" s="360"/>
      <c r="LYX83" s="360"/>
      <c r="LYY83" s="360"/>
      <c r="LYZ83" s="360"/>
      <c r="LZA83" s="360"/>
      <c r="LZB83" s="360"/>
      <c r="LZC83" s="360"/>
      <c r="LZD83" s="360"/>
      <c r="LZE83" s="360"/>
      <c r="LZF83" s="360"/>
      <c r="LZG83" s="360"/>
      <c r="LZH83" s="360"/>
      <c r="LZI83" s="360"/>
      <c r="LZJ83" s="360"/>
      <c r="LZK83" s="360"/>
      <c r="LZL83" s="360"/>
      <c r="LZM83" s="360"/>
      <c r="LZN83" s="360"/>
      <c r="LZO83" s="360"/>
      <c r="LZP83" s="360"/>
      <c r="LZQ83" s="360"/>
      <c r="LZR83" s="360"/>
      <c r="LZS83" s="360"/>
      <c r="LZT83" s="360"/>
      <c r="LZU83" s="360"/>
      <c r="LZV83" s="360"/>
      <c r="LZW83" s="360"/>
      <c r="LZX83" s="360"/>
      <c r="LZY83" s="360"/>
      <c r="LZZ83" s="360"/>
      <c r="MAA83" s="360"/>
      <c r="MAB83" s="360"/>
      <c r="MAC83" s="360"/>
      <c r="MAD83" s="360"/>
      <c r="MAE83" s="360"/>
      <c r="MAF83" s="360"/>
      <c r="MAG83" s="360"/>
      <c r="MAH83" s="360"/>
      <c r="MAI83" s="360"/>
      <c r="MAJ83" s="360"/>
      <c r="MAK83" s="360"/>
      <c r="MAL83" s="360"/>
      <c r="MAM83" s="360"/>
      <c r="MAN83" s="360"/>
      <c r="MAO83" s="360"/>
      <c r="MAP83" s="360"/>
      <c r="MAQ83" s="360"/>
      <c r="MAR83" s="360"/>
      <c r="MAS83" s="360"/>
      <c r="MAT83" s="360"/>
      <c r="MAU83" s="360"/>
      <c r="MAV83" s="360"/>
      <c r="MAW83" s="360"/>
      <c r="MAX83" s="360"/>
      <c r="MAY83" s="360"/>
      <c r="MAZ83" s="360"/>
      <c r="MBA83" s="360"/>
      <c r="MBB83" s="360"/>
      <c r="MBC83" s="360"/>
      <c r="MBD83" s="360"/>
      <c r="MBE83" s="360"/>
      <c r="MBF83" s="360"/>
      <c r="MBG83" s="360"/>
      <c r="MBH83" s="360"/>
      <c r="MBI83" s="360"/>
      <c r="MBJ83" s="360"/>
      <c r="MBK83" s="360"/>
      <c r="MBL83" s="360"/>
      <c r="MBM83" s="360"/>
      <c r="MBN83" s="360"/>
      <c r="MBO83" s="360"/>
      <c r="MBP83" s="360"/>
      <c r="MBQ83" s="360"/>
      <c r="MBR83" s="360"/>
      <c r="MBS83" s="360"/>
      <c r="MBT83" s="360"/>
      <c r="MBU83" s="360"/>
      <c r="MBV83" s="360"/>
      <c r="MBW83" s="360"/>
      <c r="MBX83" s="360"/>
      <c r="MBY83" s="360"/>
      <c r="MBZ83" s="360"/>
      <c r="MCA83" s="360"/>
      <c r="MCB83" s="360"/>
      <c r="MCC83" s="360"/>
      <c r="MCD83" s="360"/>
      <c r="MCE83" s="360"/>
      <c r="MCF83" s="360"/>
      <c r="MCG83" s="360"/>
      <c r="MCH83" s="360"/>
      <c r="MCI83" s="360"/>
      <c r="MCJ83" s="360"/>
      <c r="MCK83" s="360"/>
      <c r="MCL83" s="360"/>
      <c r="MCM83" s="360"/>
      <c r="MCN83" s="360"/>
      <c r="MCO83" s="360"/>
      <c r="MCP83" s="360"/>
      <c r="MCQ83" s="360"/>
      <c r="MCR83" s="360"/>
      <c r="MCS83" s="360"/>
      <c r="MCT83" s="360"/>
      <c r="MCU83" s="360"/>
      <c r="MCV83" s="360"/>
      <c r="MCW83" s="360"/>
      <c r="MCX83" s="360"/>
      <c r="MCY83" s="360"/>
      <c r="MCZ83" s="360"/>
      <c r="MDA83" s="360"/>
      <c r="MDB83" s="360"/>
      <c r="MDC83" s="360"/>
      <c r="MDD83" s="360"/>
      <c r="MDE83" s="360"/>
      <c r="MDF83" s="360"/>
      <c r="MDG83" s="360"/>
      <c r="MDH83" s="360"/>
      <c r="MDI83" s="360"/>
      <c r="MDJ83" s="360"/>
      <c r="MDK83" s="360"/>
      <c r="MDL83" s="360"/>
      <c r="MDM83" s="360"/>
      <c r="MDN83" s="360"/>
      <c r="MDO83" s="360"/>
      <c r="MDP83" s="360"/>
      <c r="MDQ83" s="360"/>
      <c r="MDR83" s="360"/>
      <c r="MDS83" s="360"/>
      <c r="MDT83" s="360"/>
      <c r="MDU83" s="360"/>
      <c r="MDV83" s="360"/>
      <c r="MDW83" s="360"/>
      <c r="MDX83" s="360"/>
      <c r="MDY83" s="360"/>
      <c r="MDZ83" s="360"/>
      <c r="MEA83" s="360"/>
      <c r="MEB83" s="360"/>
      <c r="MEC83" s="360"/>
      <c r="MED83" s="360"/>
      <c r="MEE83" s="360"/>
      <c r="MEF83" s="360"/>
      <c r="MEG83" s="360"/>
      <c r="MEH83" s="360"/>
      <c r="MEI83" s="360"/>
      <c r="MEJ83" s="360"/>
      <c r="MEK83" s="360"/>
      <c r="MEL83" s="360"/>
      <c r="MEM83" s="360"/>
      <c r="MEN83" s="360"/>
      <c r="MEO83" s="360"/>
      <c r="MEP83" s="360"/>
      <c r="MEQ83" s="360"/>
      <c r="MER83" s="360"/>
      <c r="MES83" s="360"/>
      <c r="MET83" s="360"/>
      <c r="MEU83" s="360"/>
      <c r="MEV83" s="360"/>
      <c r="MEW83" s="360"/>
      <c r="MEX83" s="360"/>
      <c r="MEY83" s="360"/>
      <c r="MEZ83" s="360"/>
      <c r="MFA83" s="360"/>
      <c r="MFB83" s="360"/>
      <c r="MFC83" s="360"/>
      <c r="MFD83" s="360"/>
      <c r="MFE83" s="360"/>
      <c r="MFF83" s="360"/>
      <c r="MFG83" s="360"/>
      <c r="MFH83" s="360"/>
      <c r="MFI83" s="360"/>
      <c r="MFJ83" s="360"/>
      <c r="MFK83" s="360"/>
      <c r="MFL83" s="360"/>
      <c r="MFM83" s="360"/>
      <c r="MFN83" s="360"/>
      <c r="MFO83" s="360"/>
      <c r="MFP83" s="360"/>
      <c r="MFQ83" s="360"/>
      <c r="MFR83" s="360"/>
      <c r="MFS83" s="360"/>
      <c r="MFT83" s="360"/>
      <c r="MFU83" s="360"/>
      <c r="MFV83" s="360"/>
      <c r="MFW83" s="360"/>
      <c r="MFX83" s="360"/>
      <c r="MFY83" s="360"/>
      <c r="MFZ83" s="360"/>
      <c r="MGA83" s="360"/>
      <c r="MGB83" s="360"/>
      <c r="MGC83" s="360"/>
      <c r="MGD83" s="360"/>
      <c r="MGE83" s="360"/>
      <c r="MGF83" s="360"/>
      <c r="MGG83" s="360"/>
      <c r="MGH83" s="360"/>
      <c r="MGI83" s="360"/>
      <c r="MGJ83" s="360"/>
      <c r="MGK83" s="360"/>
      <c r="MGL83" s="360"/>
      <c r="MGM83" s="360"/>
      <c r="MGN83" s="360"/>
      <c r="MGO83" s="360"/>
      <c r="MGP83" s="360"/>
      <c r="MGQ83" s="360"/>
      <c r="MGR83" s="360"/>
      <c r="MGS83" s="360"/>
      <c r="MGT83" s="360"/>
      <c r="MGU83" s="360"/>
      <c r="MGV83" s="360"/>
      <c r="MGW83" s="360"/>
      <c r="MGX83" s="360"/>
      <c r="MGY83" s="360"/>
      <c r="MGZ83" s="360"/>
      <c r="MHA83" s="360"/>
      <c r="MHB83" s="360"/>
      <c r="MHC83" s="360"/>
      <c r="MHD83" s="360"/>
      <c r="MHE83" s="360"/>
      <c r="MHF83" s="360"/>
      <c r="MHG83" s="360"/>
      <c r="MHH83" s="360"/>
      <c r="MHI83" s="360"/>
      <c r="MHJ83" s="360"/>
      <c r="MHK83" s="360"/>
      <c r="MHL83" s="360"/>
      <c r="MHM83" s="360"/>
      <c r="MHN83" s="360"/>
      <c r="MHO83" s="360"/>
      <c r="MHP83" s="360"/>
      <c r="MHQ83" s="360"/>
      <c r="MHR83" s="360"/>
      <c r="MHS83" s="360"/>
      <c r="MHT83" s="360"/>
      <c r="MHU83" s="360"/>
      <c r="MHV83" s="360"/>
      <c r="MHW83" s="360"/>
      <c r="MHX83" s="360"/>
      <c r="MHY83" s="360"/>
      <c r="MHZ83" s="360"/>
      <c r="MIA83" s="360"/>
      <c r="MIB83" s="360"/>
      <c r="MIC83" s="360"/>
      <c r="MID83" s="360"/>
      <c r="MIE83" s="360"/>
      <c r="MIF83" s="360"/>
      <c r="MIG83" s="360"/>
      <c r="MIH83" s="360"/>
      <c r="MII83" s="360"/>
      <c r="MIJ83" s="360"/>
      <c r="MIK83" s="360"/>
      <c r="MIL83" s="360"/>
      <c r="MIM83" s="360"/>
      <c r="MIN83" s="360"/>
      <c r="MIO83" s="360"/>
      <c r="MIP83" s="360"/>
      <c r="MIQ83" s="360"/>
      <c r="MIR83" s="360"/>
      <c r="MIS83" s="360"/>
      <c r="MIT83" s="360"/>
      <c r="MIU83" s="360"/>
      <c r="MIV83" s="360"/>
      <c r="MIW83" s="360"/>
      <c r="MIX83" s="360"/>
      <c r="MIY83" s="360"/>
      <c r="MIZ83" s="360"/>
      <c r="MJA83" s="360"/>
      <c r="MJB83" s="360"/>
      <c r="MJC83" s="360"/>
      <c r="MJD83" s="360"/>
      <c r="MJE83" s="360"/>
      <c r="MJF83" s="360"/>
      <c r="MJG83" s="360"/>
      <c r="MJH83" s="360"/>
      <c r="MJI83" s="360"/>
      <c r="MJJ83" s="360"/>
      <c r="MJK83" s="360"/>
      <c r="MJL83" s="360"/>
      <c r="MJM83" s="360"/>
      <c r="MJN83" s="360"/>
      <c r="MJO83" s="360"/>
      <c r="MJP83" s="360"/>
      <c r="MJQ83" s="360"/>
      <c r="MJR83" s="360"/>
      <c r="MJS83" s="360"/>
      <c r="MJT83" s="360"/>
      <c r="MJU83" s="360"/>
      <c r="MJV83" s="360"/>
      <c r="MJW83" s="360"/>
      <c r="MJX83" s="360"/>
      <c r="MJY83" s="360"/>
      <c r="MJZ83" s="360"/>
      <c r="MKA83" s="360"/>
      <c r="MKB83" s="360"/>
      <c r="MKC83" s="360"/>
      <c r="MKD83" s="360"/>
      <c r="MKE83" s="360"/>
      <c r="MKF83" s="360"/>
      <c r="MKG83" s="360"/>
      <c r="MKH83" s="360"/>
      <c r="MKI83" s="360"/>
      <c r="MKJ83" s="360"/>
      <c r="MKK83" s="360"/>
      <c r="MKL83" s="360"/>
      <c r="MKM83" s="360"/>
      <c r="MKN83" s="360"/>
      <c r="MKO83" s="360"/>
      <c r="MKP83" s="360"/>
      <c r="MKQ83" s="360"/>
      <c r="MKR83" s="360"/>
      <c r="MKS83" s="360"/>
      <c r="MKT83" s="360"/>
      <c r="MKU83" s="360"/>
      <c r="MKV83" s="360"/>
      <c r="MKW83" s="360"/>
      <c r="MKX83" s="360"/>
      <c r="MKY83" s="360"/>
      <c r="MKZ83" s="360"/>
      <c r="MLA83" s="360"/>
      <c r="MLB83" s="360"/>
      <c r="MLC83" s="360"/>
      <c r="MLD83" s="360"/>
      <c r="MLE83" s="360"/>
      <c r="MLF83" s="360"/>
      <c r="MLG83" s="360"/>
      <c r="MLH83" s="360"/>
      <c r="MLI83" s="360"/>
      <c r="MLJ83" s="360"/>
      <c r="MLK83" s="360"/>
      <c r="MLL83" s="360"/>
      <c r="MLM83" s="360"/>
      <c r="MLN83" s="360"/>
      <c r="MLO83" s="360"/>
      <c r="MLP83" s="360"/>
      <c r="MLQ83" s="360"/>
      <c r="MLR83" s="360"/>
      <c r="MLS83" s="360"/>
      <c r="MLT83" s="360"/>
      <c r="MLU83" s="360"/>
      <c r="MLV83" s="360"/>
      <c r="MLW83" s="360"/>
      <c r="MLX83" s="360"/>
      <c r="MLY83" s="360"/>
      <c r="MLZ83" s="360"/>
      <c r="MMA83" s="360"/>
      <c r="MMB83" s="360"/>
      <c r="MMC83" s="360"/>
      <c r="MMD83" s="360"/>
      <c r="MME83" s="360"/>
      <c r="MMF83" s="360"/>
      <c r="MMG83" s="360"/>
      <c r="MMH83" s="360"/>
      <c r="MMI83" s="360"/>
      <c r="MMJ83" s="360"/>
      <c r="MMK83" s="360"/>
      <c r="MML83" s="360"/>
      <c r="MMM83" s="360"/>
      <c r="MMN83" s="360"/>
      <c r="MMO83" s="360"/>
      <c r="MMP83" s="360"/>
      <c r="MMQ83" s="360"/>
      <c r="MMR83" s="360"/>
      <c r="MMS83" s="360"/>
      <c r="MMT83" s="360"/>
      <c r="MMU83" s="360"/>
      <c r="MMV83" s="360"/>
      <c r="MMW83" s="360"/>
      <c r="MMX83" s="360"/>
      <c r="MMY83" s="360"/>
      <c r="MMZ83" s="360"/>
      <c r="MNA83" s="360"/>
      <c r="MNB83" s="360"/>
      <c r="MNC83" s="360"/>
      <c r="MND83" s="360"/>
      <c r="MNE83" s="360"/>
      <c r="MNF83" s="360"/>
      <c r="MNG83" s="360"/>
      <c r="MNH83" s="360"/>
      <c r="MNI83" s="360"/>
      <c r="MNJ83" s="360"/>
      <c r="MNK83" s="360"/>
      <c r="MNL83" s="360"/>
      <c r="MNM83" s="360"/>
      <c r="MNN83" s="360"/>
      <c r="MNO83" s="360"/>
      <c r="MNP83" s="360"/>
      <c r="MNQ83" s="360"/>
      <c r="MNR83" s="360"/>
      <c r="MNS83" s="360"/>
      <c r="MNT83" s="360"/>
      <c r="MNU83" s="360"/>
      <c r="MNV83" s="360"/>
      <c r="MNW83" s="360"/>
      <c r="MNX83" s="360"/>
      <c r="MNY83" s="360"/>
      <c r="MNZ83" s="360"/>
      <c r="MOA83" s="360"/>
      <c r="MOB83" s="360"/>
      <c r="MOC83" s="360"/>
      <c r="MOD83" s="360"/>
      <c r="MOE83" s="360"/>
      <c r="MOF83" s="360"/>
      <c r="MOG83" s="360"/>
      <c r="MOH83" s="360"/>
      <c r="MOI83" s="360"/>
      <c r="MOJ83" s="360"/>
      <c r="MOK83" s="360"/>
      <c r="MOL83" s="360"/>
      <c r="MOM83" s="360"/>
      <c r="MON83" s="360"/>
      <c r="MOO83" s="360"/>
      <c r="MOP83" s="360"/>
      <c r="MOQ83" s="360"/>
      <c r="MOR83" s="360"/>
      <c r="MOS83" s="360"/>
      <c r="MOT83" s="360"/>
      <c r="MOU83" s="360"/>
      <c r="MOV83" s="360"/>
      <c r="MOW83" s="360"/>
      <c r="MOX83" s="360"/>
      <c r="MOY83" s="360"/>
      <c r="MOZ83" s="360"/>
      <c r="MPA83" s="360"/>
      <c r="MPB83" s="360"/>
      <c r="MPC83" s="360"/>
      <c r="MPD83" s="360"/>
      <c r="MPE83" s="360"/>
      <c r="MPF83" s="360"/>
      <c r="MPG83" s="360"/>
      <c r="MPH83" s="360"/>
      <c r="MPI83" s="360"/>
      <c r="MPJ83" s="360"/>
      <c r="MPK83" s="360"/>
      <c r="MPL83" s="360"/>
      <c r="MPM83" s="360"/>
      <c r="MPN83" s="360"/>
      <c r="MPO83" s="360"/>
      <c r="MPP83" s="360"/>
      <c r="MPQ83" s="360"/>
      <c r="MPR83" s="360"/>
      <c r="MPS83" s="360"/>
      <c r="MPT83" s="360"/>
      <c r="MPU83" s="360"/>
      <c r="MPV83" s="360"/>
      <c r="MPW83" s="360"/>
      <c r="MPX83" s="360"/>
      <c r="MPY83" s="360"/>
      <c r="MPZ83" s="360"/>
      <c r="MQA83" s="360"/>
      <c r="MQB83" s="360"/>
      <c r="MQC83" s="360"/>
      <c r="MQD83" s="360"/>
      <c r="MQE83" s="360"/>
      <c r="MQF83" s="360"/>
      <c r="MQG83" s="360"/>
      <c r="MQH83" s="360"/>
      <c r="MQI83" s="360"/>
      <c r="MQJ83" s="360"/>
      <c r="MQK83" s="360"/>
      <c r="MQL83" s="360"/>
      <c r="MQM83" s="360"/>
      <c r="MQN83" s="360"/>
      <c r="MQO83" s="360"/>
      <c r="MQP83" s="360"/>
      <c r="MQQ83" s="360"/>
      <c r="MQR83" s="360"/>
      <c r="MQS83" s="360"/>
      <c r="MQT83" s="360"/>
      <c r="MQU83" s="360"/>
      <c r="MQV83" s="360"/>
      <c r="MQW83" s="360"/>
      <c r="MQX83" s="360"/>
      <c r="MQY83" s="360"/>
      <c r="MQZ83" s="360"/>
      <c r="MRA83" s="360"/>
      <c r="MRB83" s="360"/>
      <c r="MRC83" s="360"/>
      <c r="MRD83" s="360"/>
      <c r="MRE83" s="360"/>
      <c r="MRF83" s="360"/>
      <c r="MRG83" s="360"/>
      <c r="MRH83" s="360"/>
      <c r="MRI83" s="360"/>
      <c r="MRJ83" s="360"/>
      <c r="MRK83" s="360"/>
      <c r="MRL83" s="360"/>
      <c r="MRM83" s="360"/>
      <c r="MRN83" s="360"/>
      <c r="MRO83" s="360"/>
      <c r="MRP83" s="360"/>
      <c r="MRQ83" s="360"/>
      <c r="MRR83" s="360"/>
      <c r="MRS83" s="360"/>
      <c r="MRT83" s="360"/>
      <c r="MRU83" s="360"/>
      <c r="MRV83" s="360"/>
      <c r="MRW83" s="360"/>
      <c r="MRX83" s="360"/>
      <c r="MRY83" s="360"/>
      <c r="MRZ83" s="360"/>
      <c r="MSA83" s="360"/>
      <c r="MSB83" s="360"/>
      <c r="MSC83" s="360"/>
      <c r="MSD83" s="360"/>
      <c r="MSE83" s="360"/>
      <c r="MSF83" s="360"/>
      <c r="MSG83" s="360"/>
      <c r="MSH83" s="360"/>
      <c r="MSI83" s="360"/>
      <c r="MSJ83" s="360"/>
      <c r="MSK83" s="360"/>
      <c r="MSL83" s="360"/>
      <c r="MSM83" s="360"/>
      <c r="MSN83" s="360"/>
      <c r="MSO83" s="360"/>
      <c r="MSP83" s="360"/>
      <c r="MSQ83" s="360"/>
      <c r="MSR83" s="360"/>
      <c r="MSS83" s="360"/>
      <c r="MST83" s="360"/>
      <c r="MSU83" s="360"/>
      <c r="MSV83" s="360"/>
      <c r="MSW83" s="360"/>
      <c r="MSX83" s="360"/>
      <c r="MSY83" s="360"/>
      <c r="MSZ83" s="360"/>
      <c r="MTA83" s="360"/>
      <c r="MTB83" s="360"/>
      <c r="MTC83" s="360"/>
      <c r="MTD83" s="360"/>
      <c r="MTE83" s="360"/>
      <c r="MTF83" s="360"/>
      <c r="MTG83" s="360"/>
      <c r="MTH83" s="360"/>
      <c r="MTI83" s="360"/>
      <c r="MTJ83" s="360"/>
      <c r="MTK83" s="360"/>
      <c r="MTL83" s="360"/>
      <c r="MTM83" s="360"/>
      <c r="MTN83" s="360"/>
      <c r="MTO83" s="360"/>
      <c r="MTP83" s="360"/>
      <c r="MTQ83" s="360"/>
      <c r="MTR83" s="360"/>
      <c r="MTS83" s="360"/>
      <c r="MTT83" s="360"/>
      <c r="MTU83" s="360"/>
      <c r="MTV83" s="360"/>
      <c r="MTW83" s="360"/>
      <c r="MTX83" s="360"/>
      <c r="MTY83" s="360"/>
      <c r="MTZ83" s="360"/>
      <c r="MUA83" s="360"/>
      <c r="MUB83" s="360"/>
      <c r="MUC83" s="360"/>
      <c r="MUD83" s="360"/>
      <c r="MUE83" s="360"/>
      <c r="MUF83" s="360"/>
      <c r="MUG83" s="360"/>
      <c r="MUH83" s="360"/>
      <c r="MUI83" s="360"/>
      <c r="MUJ83" s="360"/>
      <c r="MUK83" s="360"/>
      <c r="MUL83" s="360"/>
      <c r="MUM83" s="360"/>
      <c r="MUN83" s="360"/>
      <c r="MUO83" s="360"/>
      <c r="MUP83" s="360"/>
      <c r="MUQ83" s="360"/>
      <c r="MUR83" s="360"/>
      <c r="MUS83" s="360"/>
      <c r="MUT83" s="360"/>
      <c r="MUU83" s="360"/>
      <c r="MUV83" s="360"/>
      <c r="MUW83" s="360"/>
      <c r="MUX83" s="360"/>
      <c r="MUY83" s="360"/>
      <c r="MUZ83" s="360"/>
      <c r="MVA83" s="360"/>
      <c r="MVB83" s="360"/>
      <c r="MVC83" s="360"/>
      <c r="MVD83" s="360"/>
      <c r="MVE83" s="360"/>
      <c r="MVF83" s="360"/>
      <c r="MVG83" s="360"/>
      <c r="MVH83" s="360"/>
      <c r="MVI83" s="360"/>
      <c r="MVJ83" s="360"/>
      <c r="MVK83" s="360"/>
      <c r="MVL83" s="360"/>
      <c r="MVM83" s="360"/>
      <c r="MVN83" s="360"/>
      <c r="MVO83" s="360"/>
      <c r="MVP83" s="360"/>
      <c r="MVQ83" s="360"/>
      <c r="MVR83" s="360"/>
      <c r="MVS83" s="360"/>
      <c r="MVT83" s="360"/>
      <c r="MVU83" s="360"/>
      <c r="MVV83" s="360"/>
      <c r="MVW83" s="360"/>
      <c r="MVX83" s="360"/>
      <c r="MVY83" s="360"/>
      <c r="MVZ83" s="360"/>
      <c r="MWA83" s="360"/>
      <c r="MWB83" s="360"/>
      <c r="MWC83" s="360"/>
      <c r="MWD83" s="360"/>
      <c r="MWE83" s="360"/>
      <c r="MWF83" s="360"/>
      <c r="MWG83" s="360"/>
      <c r="MWH83" s="360"/>
      <c r="MWI83" s="360"/>
      <c r="MWJ83" s="360"/>
      <c r="MWK83" s="360"/>
      <c r="MWL83" s="360"/>
      <c r="MWM83" s="360"/>
      <c r="MWN83" s="360"/>
      <c r="MWO83" s="360"/>
      <c r="MWP83" s="360"/>
      <c r="MWQ83" s="360"/>
      <c r="MWR83" s="360"/>
      <c r="MWS83" s="360"/>
      <c r="MWT83" s="360"/>
      <c r="MWU83" s="360"/>
      <c r="MWV83" s="360"/>
      <c r="MWW83" s="360"/>
      <c r="MWX83" s="360"/>
      <c r="MWY83" s="360"/>
      <c r="MWZ83" s="360"/>
      <c r="MXA83" s="360"/>
      <c r="MXB83" s="360"/>
      <c r="MXC83" s="360"/>
      <c r="MXD83" s="360"/>
      <c r="MXE83" s="360"/>
      <c r="MXF83" s="360"/>
      <c r="MXG83" s="360"/>
      <c r="MXH83" s="360"/>
      <c r="MXI83" s="360"/>
      <c r="MXJ83" s="360"/>
      <c r="MXK83" s="360"/>
      <c r="MXL83" s="360"/>
      <c r="MXM83" s="360"/>
      <c r="MXN83" s="360"/>
      <c r="MXO83" s="360"/>
      <c r="MXP83" s="360"/>
      <c r="MXQ83" s="360"/>
      <c r="MXR83" s="360"/>
      <c r="MXS83" s="360"/>
      <c r="MXT83" s="360"/>
      <c r="MXU83" s="360"/>
      <c r="MXV83" s="360"/>
      <c r="MXW83" s="360"/>
      <c r="MXX83" s="360"/>
      <c r="MXY83" s="360"/>
      <c r="MXZ83" s="360"/>
      <c r="MYA83" s="360"/>
      <c r="MYB83" s="360"/>
      <c r="MYC83" s="360"/>
      <c r="MYD83" s="360"/>
      <c r="MYE83" s="360"/>
      <c r="MYF83" s="360"/>
      <c r="MYG83" s="360"/>
      <c r="MYH83" s="360"/>
      <c r="MYI83" s="360"/>
      <c r="MYJ83" s="360"/>
      <c r="MYK83" s="360"/>
      <c r="MYL83" s="360"/>
      <c r="MYM83" s="360"/>
      <c r="MYN83" s="360"/>
      <c r="MYO83" s="360"/>
      <c r="MYP83" s="360"/>
      <c r="MYQ83" s="360"/>
      <c r="MYR83" s="360"/>
      <c r="MYS83" s="360"/>
      <c r="MYT83" s="360"/>
      <c r="MYU83" s="360"/>
      <c r="MYV83" s="360"/>
      <c r="MYW83" s="360"/>
      <c r="MYX83" s="360"/>
      <c r="MYY83" s="360"/>
      <c r="MYZ83" s="360"/>
      <c r="MZA83" s="360"/>
      <c r="MZB83" s="360"/>
      <c r="MZC83" s="360"/>
      <c r="MZD83" s="360"/>
      <c r="MZE83" s="360"/>
      <c r="MZF83" s="360"/>
      <c r="MZG83" s="360"/>
      <c r="MZH83" s="360"/>
      <c r="MZI83" s="360"/>
      <c r="MZJ83" s="360"/>
      <c r="MZK83" s="360"/>
      <c r="MZL83" s="360"/>
      <c r="MZM83" s="360"/>
      <c r="MZN83" s="360"/>
      <c r="MZO83" s="360"/>
      <c r="MZP83" s="360"/>
      <c r="MZQ83" s="360"/>
      <c r="MZR83" s="360"/>
      <c r="MZS83" s="360"/>
      <c r="MZT83" s="360"/>
      <c r="MZU83" s="360"/>
      <c r="MZV83" s="360"/>
      <c r="MZW83" s="360"/>
      <c r="MZX83" s="360"/>
      <c r="MZY83" s="360"/>
      <c r="MZZ83" s="360"/>
      <c r="NAA83" s="360"/>
      <c r="NAB83" s="360"/>
      <c r="NAC83" s="360"/>
      <c r="NAD83" s="360"/>
      <c r="NAE83" s="360"/>
      <c r="NAF83" s="360"/>
      <c r="NAG83" s="360"/>
      <c r="NAH83" s="360"/>
      <c r="NAI83" s="360"/>
      <c r="NAJ83" s="360"/>
      <c r="NAK83" s="360"/>
      <c r="NAL83" s="360"/>
      <c r="NAM83" s="360"/>
      <c r="NAN83" s="360"/>
      <c r="NAO83" s="360"/>
      <c r="NAP83" s="360"/>
      <c r="NAQ83" s="360"/>
      <c r="NAR83" s="360"/>
      <c r="NAS83" s="360"/>
      <c r="NAT83" s="360"/>
      <c r="NAU83" s="360"/>
      <c r="NAV83" s="360"/>
      <c r="NAW83" s="360"/>
      <c r="NAX83" s="360"/>
      <c r="NAY83" s="360"/>
      <c r="NAZ83" s="360"/>
      <c r="NBA83" s="360"/>
      <c r="NBB83" s="360"/>
      <c r="NBC83" s="360"/>
      <c r="NBD83" s="360"/>
      <c r="NBE83" s="360"/>
      <c r="NBF83" s="360"/>
      <c r="NBG83" s="360"/>
      <c r="NBH83" s="360"/>
      <c r="NBI83" s="360"/>
      <c r="NBJ83" s="360"/>
      <c r="NBK83" s="360"/>
      <c r="NBL83" s="360"/>
      <c r="NBM83" s="360"/>
      <c r="NBN83" s="360"/>
      <c r="NBO83" s="360"/>
      <c r="NBP83" s="360"/>
      <c r="NBQ83" s="360"/>
      <c r="NBR83" s="360"/>
      <c r="NBS83" s="360"/>
      <c r="NBT83" s="360"/>
      <c r="NBU83" s="360"/>
      <c r="NBV83" s="360"/>
      <c r="NBW83" s="360"/>
      <c r="NBX83" s="360"/>
      <c r="NBY83" s="360"/>
      <c r="NBZ83" s="360"/>
      <c r="NCA83" s="360"/>
      <c r="NCB83" s="360"/>
      <c r="NCC83" s="360"/>
      <c r="NCD83" s="360"/>
      <c r="NCE83" s="360"/>
      <c r="NCF83" s="360"/>
      <c r="NCG83" s="360"/>
      <c r="NCH83" s="360"/>
      <c r="NCI83" s="360"/>
      <c r="NCJ83" s="360"/>
      <c r="NCK83" s="360"/>
      <c r="NCL83" s="360"/>
      <c r="NCM83" s="360"/>
      <c r="NCN83" s="360"/>
      <c r="NCO83" s="360"/>
      <c r="NCP83" s="360"/>
      <c r="NCQ83" s="360"/>
      <c r="NCR83" s="360"/>
      <c r="NCS83" s="360"/>
      <c r="NCT83" s="360"/>
      <c r="NCU83" s="360"/>
      <c r="NCV83" s="360"/>
      <c r="NCW83" s="360"/>
      <c r="NCX83" s="360"/>
      <c r="NCY83" s="360"/>
      <c r="NCZ83" s="360"/>
      <c r="NDA83" s="360"/>
      <c r="NDB83" s="360"/>
      <c r="NDC83" s="360"/>
      <c r="NDD83" s="360"/>
      <c r="NDE83" s="360"/>
      <c r="NDF83" s="360"/>
      <c r="NDG83" s="360"/>
      <c r="NDH83" s="360"/>
      <c r="NDI83" s="360"/>
      <c r="NDJ83" s="360"/>
      <c r="NDK83" s="360"/>
      <c r="NDL83" s="360"/>
      <c r="NDM83" s="360"/>
      <c r="NDN83" s="360"/>
      <c r="NDO83" s="360"/>
      <c r="NDP83" s="360"/>
      <c r="NDQ83" s="360"/>
      <c r="NDR83" s="360"/>
      <c r="NDS83" s="360"/>
      <c r="NDT83" s="360"/>
      <c r="NDU83" s="360"/>
      <c r="NDV83" s="360"/>
      <c r="NDW83" s="360"/>
      <c r="NDX83" s="360"/>
      <c r="NDY83" s="360"/>
      <c r="NDZ83" s="360"/>
      <c r="NEA83" s="360"/>
      <c r="NEB83" s="360"/>
      <c r="NEC83" s="360"/>
      <c r="NED83" s="360"/>
      <c r="NEE83" s="360"/>
      <c r="NEF83" s="360"/>
      <c r="NEG83" s="360"/>
      <c r="NEH83" s="360"/>
      <c r="NEI83" s="360"/>
      <c r="NEJ83" s="360"/>
      <c r="NEK83" s="360"/>
      <c r="NEL83" s="360"/>
      <c r="NEM83" s="360"/>
      <c r="NEN83" s="360"/>
      <c r="NEO83" s="360"/>
      <c r="NEP83" s="360"/>
      <c r="NEQ83" s="360"/>
      <c r="NER83" s="360"/>
      <c r="NES83" s="360"/>
      <c r="NET83" s="360"/>
      <c r="NEU83" s="360"/>
      <c r="NEV83" s="360"/>
      <c r="NEW83" s="360"/>
      <c r="NEX83" s="360"/>
      <c r="NEY83" s="360"/>
      <c r="NEZ83" s="360"/>
      <c r="NFA83" s="360"/>
      <c r="NFB83" s="360"/>
      <c r="NFC83" s="360"/>
      <c r="NFD83" s="360"/>
      <c r="NFE83" s="360"/>
      <c r="NFF83" s="360"/>
      <c r="NFG83" s="360"/>
      <c r="NFH83" s="360"/>
      <c r="NFI83" s="360"/>
      <c r="NFJ83" s="360"/>
      <c r="NFK83" s="360"/>
      <c r="NFL83" s="360"/>
      <c r="NFM83" s="360"/>
      <c r="NFN83" s="360"/>
      <c r="NFO83" s="360"/>
      <c r="NFP83" s="360"/>
      <c r="NFQ83" s="360"/>
      <c r="NFR83" s="360"/>
      <c r="NFS83" s="360"/>
      <c r="NFT83" s="360"/>
      <c r="NFU83" s="360"/>
      <c r="NFV83" s="360"/>
      <c r="NFW83" s="360"/>
      <c r="NFX83" s="360"/>
      <c r="NFY83" s="360"/>
      <c r="NFZ83" s="360"/>
      <c r="NGA83" s="360"/>
      <c r="NGB83" s="360"/>
      <c r="NGC83" s="360"/>
      <c r="NGD83" s="360"/>
      <c r="NGE83" s="360"/>
      <c r="NGF83" s="360"/>
      <c r="NGG83" s="360"/>
      <c r="NGH83" s="360"/>
      <c r="NGI83" s="360"/>
      <c r="NGJ83" s="360"/>
      <c r="NGK83" s="360"/>
      <c r="NGL83" s="360"/>
      <c r="NGM83" s="360"/>
      <c r="NGN83" s="360"/>
      <c r="NGO83" s="360"/>
      <c r="NGP83" s="360"/>
      <c r="NGQ83" s="360"/>
      <c r="NGR83" s="360"/>
      <c r="NGS83" s="360"/>
      <c r="NGT83" s="360"/>
      <c r="NGU83" s="360"/>
      <c r="NGV83" s="360"/>
      <c r="NGW83" s="360"/>
      <c r="NGX83" s="360"/>
      <c r="NGY83" s="360"/>
      <c r="NGZ83" s="360"/>
      <c r="NHA83" s="360"/>
      <c r="NHB83" s="360"/>
      <c r="NHC83" s="360"/>
      <c r="NHD83" s="360"/>
      <c r="NHE83" s="360"/>
      <c r="NHF83" s="360"/>
      <c r="NHG83" s="360"/>
      <c r="NHH83" s="360"/>
      <c r="NHI83" s="360"/>
      <c r="NHJ83" s="360"/>
      <c r="NHK83" s="360"/>
      <c r="NHL83" s="360"/>
      <c r="NHM83" s="360"/>
      <c r="NHN83" s="360"/>
      <c r="NHO83" s="360"/>
      <c r="NHP83" s="360"/>
      <c r="NHQ83" s="360"/>
      <c r="NHR83" s="360"/>
      <c r="NHS83" s="360"/>
      <c r="NHT83" s="360"/>
      <c r="NHU83" s="360"/>
      <c r="NHV83" s="360"/>
      <c r="NHW83" s="360"/>
      <c r="NHX83" s="360"/>
      <c r="NHY83" s="360"/>
      <c r="NHZ83" s="360"/>
      <c r="NIA83" s="360"/>
      <c r="NIB83" s="360"/>
      <c r="NIC83" s="360"/>
      <c r="NID83" s="360"/>
      <c r="NIE83" s="360"/>
      <c r="NIF83" s="360"/>
      <c r="NIG83" s="360"/>
      <c r="NIH83" s="360"/>
      <c r="NII83" s="360"/>
      <c r="NIJ83" s="360"/>
      <c r="NIK83" s="360"/>
      <c r="NIL83" s="360"/>
      <c r="NIM83" s="360"/>
      <c r="NIN83" s="360"/>
      <c r="NIO83" s="360"/>
      <c r="NIP83" s="360"/>
      <c r="NIQ83" s="360"/>
      <c r="NIR83" s="360"/>
      <c r="NIS83" s="360"/>
      <c r="NIT83" s="360"/>
      <c r="NIU83" s="360"/>
      <c r="NIV83" s="360"/>
      <c r="NIW83" s="360"/>
      <c r="NIX83" s="360"/>
      <c r="NIY83" s="360"/>
      <c r="NIZ83" s="360"/>
      <c r="NJA83" s="360"/>
      <c r="NJB83" s="360"/>
      <c r="NJC83" s="360"/>
      <c r="NJD83" s="360"/>
      <c r="NJE83" s="360"/>
      <c r="NJF83" s="360"/>
      <c r="NJG83" s="360"/>
      <c r="NJH83" s="360"/>
      <c r="NJI83" s="360"/>
      <c r="NJJ83" s="360"/>
      <c r="NJK83" s="360"/>
      <c r="NJL83" s="360"/>
      <c r="NJM83" s="360"/>
      <c r="NJN83" s="360"/>
      <c r="NJO83" s="360"/>
      <c r="NJP83" s="360"/>
      <c r="NJQ83" s="360"/>
      <c r="NJR83" s="360"/>
      <c r="NJS83" s="360"/>
      <c r="NJT83" s="360"/>
      <c r="NJU83" s="360"/>
      <c r="NJV83" s="360"/>
      <c r="NJW83" s="360"/>
      <c r="NJX83" s="360"/>
      <c r="NJY83" s="360"/>
      <c r="NJZ83" s="360"/>
      <c r="NKA83" s="360"/>
      <c r="NKB83" s="360"/>
      <c r="NKC83" s="360"/>
      <c r="NKD83" s="360"/>
      <c r="NKE83" s="360"/>
      <c r="NKF83" s="360"/>
      <c r="NKG83" s="360"/>
      <c r="NKH83" s="360"/>
      <c r="NKI83" s="360"/>
      <c r="NKJ83" s="360"/>
      <c r="NKK83" s="360"/>
      <c r="NKL83" s="360"/>
      <c r="NKM83" s="360"/>
      <c r="NKN83" s="360"/>
      <c r="NKO83" s="360"/>
      <c r="NKP83" s="360"/>
      <c r="NKQ83" s="360"/>
      <c r="NKR83" s="360"/>
      <c r="NKS83" s="360"/>
      <c r="NKT83" s="360"/>
      <c r="NKU83" s="360"/>
      <c r="NKV83" s="360"/>
      <c r="NKW83" s="360"/>
      <c r="NKX83" s="360"/>
      <c r="NKY83" s="360"/>
      <c r="NKZ83" s="360"/>
      <c r="NLA83" s="360"/>
      <c r="NLB83" s="360"/>
      <c r="NLC83" s="360"/>
      <c r="NLD83" s="360"/>
      <c r="NLE83" s="360"/>
      <c r="NLF83" s="360"/>
      <c r="NLG83" s="360"/>
      <c r="NLH83" s="360"/>
      <c r="NLI83" s="360"/>
      <c r="NLJ83" s="360"/>
      <c r="NLK83" s="360"/>
      <c r="NLL83" s="360"/>
      <c r="NLM83" s="360"/>
      <c r="NLN83" s="360"/>
      <c r="NLO83" s="360"/>
      <c r="NLP83" s="360"/>
      <c r="NLQ83" s="360"/>
      <c r="NLR83" s="360"/>
      <c r="NLS83" s="360"/>
      <c r="NLT83" s="360"/>
      <c r="NLU83" s="360"/>
      <c r="NLV83" s="360"/>
      <c r="NLW83" s="360"/>
      <c r="NLX83" s="360"/>
      <c r="NLY83" s="360"/>
      <c r="NLZ83" s="360"/>
      <c r="NMA83" s="360"/>
      <c r="NMB83" s="360"/>
      <c r="NMC83" s="360"/>
      <c r="NMD83" s="360"/>
      <c r="NME83" s="360"/>
      <c r="NMF83" s="360"/>
      <c r="NMG83" s="360"/>
      <c r="NMH83" s="360"/>
      <c r="NMI83" s="360"/>
      <c r="NMJ83" s="360"/>
      <c r="NMK83" s="360"/>
      <c r="NML83" s="360"/>
      <c r="NMM83" s="360"/>
      <c r="NMN83" s="360"/>
      <c r="NMO83" s="360"/>
      <c r="NMP83" s="360"/>
      <c r="NMQ83" s="360"/>
      <c r="NMR83" s="360"/>
      <c r="NMS83" s="360"/>
      <c r="NMT83" s="360"/>
      <c r="NMU83" s="360"/>
      <c r="NMV83" s="360"/>
      <c r="NMW83" s="360"/>
      <c r="NMX83" s="360"/>
      <c r="NMY83" s="360"/>
      <c r="NMZ83" s="360"/>
      <c r="NNA83" s="360"/>
      <c r="NNB83" s="360"/>
      <c r="NNC83" s="360"/>
      <c r="NND83" s="360"/>
      <c r="NNE83" s="360"/>
      <c r="NNF83" s="360"/>
      <c r="NNG83" s="360"/>
      <c r="NNH83" s="360"/>
      <c r="NNI83" s="360"/>
      <c r="NNJ83" s="360"/>
      <c r="NNK83" s="360"/>
      <c r="NNL83" s="360"/>
      <c r="NNM83" s="360"/>
      <c r="NNN83" s="360"/>
      <c r="NNO83" s="360"/>
      <c r="NNP83" s="360"/>
      <c r="NNQ83" s="360"/>
      <c r="NNR83" s="360"/>
      <c r="NNS83" s="360"/>
      <c r="NNT83" s="360"/>
      <c r="NNU83" s="360"/>
      <c r="NNV83" s="360"/>
      <c r="NNW83" s="360"/>
      <c r="NNX83" s="360"/>
      <c r="NNY83" s="360"/>
      <c r="NNZ83" s="360"/>
      <c r="NOA83" s="360"/>
      <c r="NOB83" s="360"/>
      <c r="NOC83" s="360"/>
      <c r="NOD83" s="360"/>
      <c r="NOE83" s="360"/>
      <c r="NOF83" s="360"/>
      <c r="NOG83" s="360"/>
      <c r="NOH83" s="360"/>
      <c r="NOI83" s="360"/>
      <c r="NOJ83" s="360"/>
      <c r="NOK83" s="360"/>
      <c r="NOL83" s="360"/>
      <c r="NOM83" s="360"/>
      <c r="NON83" s="360"/>
      <c r="NOO83" s="360"/>
      <c r="NOP83" s="360"/>
      <c r="NOQ83" s="360"/>
      <c r="NOR83" s="360"/>
      <c r="NOS83" s="360"/>
      <c r="NOT83" s="360"/>
      <c r="NOU83" s="360"/>
      <c r="NOV83" s="360"/>
      <c r="NOW83" s="360"/>
      <c r="NOX83" s="360"/>
      <c r="NOY83" s="360"/>
      <c r="NOZ83" s="360"/>
      <c r="NPA83" s="360"/>
      <c r="NPB83" s="360"/>
      <c r="NPC83" s="360"/>
      <c r="NPD83" s="360"/>
      <c r="NPE83" s="360"/>
      <c r="NPF83" s="360"/>
      <c r="NPG83" s="360"/>
      <c r="NPH83" s="360"/>
      <c r="NPI83" s="360"/>
      <c r="NPJ83" s="360"/>
      <c r="NPK83" s="360"/>
      <c r="NPL83" s="360"/>
      <c r="NPM83" s="360"/>
      <c r="NPN83" s="360"/>
      <c r="NPO83" s="360"/>
      <c r="NPP83" s="360"/>
      <c r="NPQ83" s="360"/>
      <c r="NPR83" s="360"/>
      <c r="NPS83" s="360"/>
      <c r="NPT83" s="360"/>
      <c r="NPU83" s="360"/>
      <c r="NPV83" s="360"/>
      <c r="NPW83" s="360"/>
      <c r="NPX83" s="360"/>
      <c r="NPY83" s="360"/>
      <c r="NPZ83" s="360"/>
      <c r="NQA83" s="360"/>
      <c r="NQB83" s="360"/>
      <c r="NQC83" s="360"/>
      <c r="NQD83" s="360"/>
      <c r="NQE83" s="360"/>
      <c r="NQF83" s="360"/>
      <c r="NQG83" s="360"/>
      <c r="NQH83" s="360"/>
      <c r="NQI83" s="360"/>
      <c r="NQJ83" s="360"/>
      <c r="NQK83" s="360"/>
      <c r="NQL83" s="360"/>
      <c r="NQM83" s="360"/>
      <c r="NQN83" s="360"/>
      <c r="NQO83" s="360"/>
      <c r="NQP83" s="360"/>
      <c r="NQQ83" s="360"/>
      <c r="NQR83" s="360"/>
      <c r="NQS83" s="360"/>
      <c r="NQT83" s="360"/>
      <c r="NQU83" s="360"/>
      <c r="NQV83" s="360"/>
      <c r="NQW83" s="360"/>
      <c r="NQX83" s="360"/>
      <c r="NQY83" s="360"/>
      <c r="NQZ83" s="360"/>
      <c r="NRA83" s="360"/>
      <c r="NRB83" s="360"/>
      <c r="NRC83" s="360"/>
      <c r="NRD83" s="360"/>
      <c r="NRE83" s="360"/>
      <c r="NRF83" s="360"/>
      <c r="NRG83" s="360"/>
      <c r="NRH83" s="360"/>
      <c r="NRI83" s="360"/>
      <c r="NRJ83" s="360"/>
      <c r="NRK83" s="360"/>
      <c r="NRL83" s="360"/>
      <c r="NRM83" s="360"/>
      <c r="NRN83" s="360"/>
      <c r="NRO83" s="360"/>
      <c r="NRP83" s="360"/>
      <c r="NRQ83" s="360"/>
      <c r="NRR83" s="360"/>
      <c r="NRS83" s="360"/>
      <c r="NRT83" s="360"/>
      <c r="NRU83" s="360"/>
      <c r="NRV83" s="360"/>
      <c r="NRW83" s="360"/>
      <c r="NRX83" s="360"/>
      <c r="NRY83" s="360"/>
      <c r="NRZ83" s="360"/>
      <c r="NSA83" s="360"/>
      <c r="NSB83" s="360"/>
      <c r="NSC83" s="360"/>
      <c r="NSD83" s="360"/>
      <c r="NSE83" s="360"/>
      <c r="NSF83" s="360"/>
      <c r="NSG83" s="360"/>
      <c r="NSH83" s="360"/>
      <c r="NSI83" s="360"/>
      <c r="NSJ83" s="360"/>
      <c r="NSK83" s="360"/>
      <c r="NSL83" s="360"/>
      <c r="NSM83" s="360"/>
      <c r="NSN83" s="360"/>
      <c r="NSO83" s="360"/>
      <c r="NSP83" s="360"/>
      <c r="NSQ83" s="360"/>
      <c r="NSR83" s="360"/>
      <c r="NSS83" s="360"/>
      <c r="NST83" s="360"/>
      <c r="NSU83" s="360"/>
      <c r="NSV83" s="360"/>
      <c r="NSW83" s="360"/>
      <c r="NSX83" s="360"/>
      <c r="NSY83" s="360"/>
      <c r="NSZ83" s="360"/>
      <c r="NTA83" s="360"/>
      <c r="NTB83" s="360"/>
      <c r="NTC83" s="360"/>
      <c r="NTD83" s="360"/>
      <c r="NTE83" s="360"/>
      <c r="NTF83" s="360"/>
      <c r="NTG83" s="360"/>
      <c r="NTH83" s="360"/>
      <c r="NTI83" s="360"/>
      <c r="NTJ83" s="360"/>
      <c r="NTK83" s="360"/>
      <c r="NTL83" s="360"/>
      <c r="NTM83" s="360"/>
      <c r="NTN83" s="360"/>
      <c r="NTO83" s="360"/>
      <c r="NTP83" s="360"/>
      <c r="NTQ83" s="360"/>
      <c r="NTR83" s="360"/>
      <c r="NTS83" s="360"/>
      <c r="NTT83" s="360"/>
      <c r="NTU83" s="360"/>
      <c r="NTV83" s="360"/>
      <c r="NTW83" s="360"/>
      <c r="NTX83" s="360"/>
      <c r="NTY83" s="360"/>
      <c r="NTZ83" s="360"/>
      <c r="NUA83" s="360"/>
      <c r="NUB83" s="360"/>
      <c r="NUC83" s="360"/>
      <c r="NUD83" s="360"/>
      <c r="NUE83" s="360"/>
      <c r="NUF83" s="360"/>
      <c r="NUG83" s="360"/>
      <c r="NUH83" s="360"/>
      <c r="NUI83" s="360"/>
      <c r="NUJ83" s="360"/>
      <c r="NUK83" s="360"/>
      <c r="NUL83" s="360"/>
      <c r="NUM83" s="360"/>
      <c r="NUN83" s="360"/>
      <c r="NUO83" s="360"/>
      <c r="NUP83" s="360"/>
      <c r="NUQ83" s="360"/>
      <c r="NUR83" s="360"/>
      <c r="NUS83" s="360"/>
      <c r="NUT83" s="360"/>
      <c r="NUU83" s="360"/>
      <c r="NUV83" s="360"/>
      <c r="NUW83" s="360"/>
      <c r="NUX83" s="360"/>
      <c r="NUY83" s="360"/>
      <c r="NUZ83" s="360"/>
      <c r="NVA83" s="360"/>
      <c r="NVB83" s="360"/>
      <c r="NVC83" s="360"/>
      <c r="NVD83" s="360"/>
      <c r="NVE83" s="360"/>
      <c r="NVF83" s="360"/>
      <c r="NVG83" s="360"/>
      <c r="NVH83" s="360"/>
      <c r="NVI83" s="360"/>
      <c r="NVJ83" s="360"/>
      <c r="NVK83" s="360"/>
      <c r="NVL83" s="360"/>
      <c r="NVM83" s="360"/>
      <c r="NVN83" s="360"/>
      <c r="NVO83" s="360"/>
      <c r="NVP83" s="360"/>
      <c r="NVQ83" s="360"/>
      <c r="NVR83" s="360"/>
      <c r="NVS83" s="360"/>
      <c r="NVT83" s="360"/>
      <c r="NVU83" s="360"/>
      <c r="NVV83" s="360"/>
      <c r="NVW83" s="360"/>
      <c r="NVX83" s="360"/>
      <c r="NVY83" s="360"/>
      <c r="NVZ83" s="360"/>
      <c r="NWA83" s="360"/>
      <c r="NWB83" s="360"/>
      <c r="NWC83" s="360"/>
      <c r="NWD83" s="360"/>
      <c r="NWE83" s="360"/>
      <c r="NWF83" s="360"/>
      <c r="NWG83" s="360"/>
      <c r="NWH83" s="360"/>
      <c r="NWI83" s="360"/>
      <c r="NWJ83" s="360"/>
      <c r="NWK83" s="360"/>
      <c r="NWL83" s="360"/>
      <c r="NWM83" s="360"/>
      <c r="NWN83" s="360"/>
      <c r="NWO83" s="360"/>
      <c r="NWP83" s="360"/>
      <c r="NWQ83" s="360"/>
      <c r="NWR83" s="360"/>
      <c r="NWS83" s="360"/>
      <c r="NWT83" s="360"/>
      <c r="NWU83" s="360"/>
      <c r="NWV83" s="360"/>
      <c r="NWW83" s="360"/>
      <c r="NWX83" s="360"/>
      <c r="NWY83" s="360"/>
      <c r="NWZ83" s="360"/>
      <c r="NXA83" s="360"/>
      <c r="NXB83" s="360"/>
      <c r="NXC83" s="360"/>
      <c r="NXD83" s="360"/>
      <c r="NXE83" s="360"/>
      <c r="NXF83" s="360"/>
      <c r="NXG83" s="360"/>
      <c r="NXH83" s="360"/>
      <c r="NXI83" s="360"/>
      <c r="NXJ83" s="360"/>
      <c r="NXK83" s="360"/>
      <c r="NXL83" s="360"/>
      <c r="NXM83" s="360"/>
      <c r="NXN83" s="360"/>
      <c r="NXO83" s="360"/>
      <c r="NXP83" s="360"/>
      <c r="NXQ83" s="360"/>
      <c r="NXR83" s="360"/>
      <c r="NXS83" s="360"/>
      <c r="NXT83" s="360"/>
      <c r="NXU83" s="360"/>
      <c r="NXV83" s="360"/>
      <c r="NXW83" s="360"/>
      <c r="NXX83" s="360"/>
      <c r="NXY83" s="360"/>
      <c r="NXZ83" s="360"/>
      <c r="NYA83" s="360"/>
      <c r="NYB83" s="360"/>
      <c r="NYC83" s="360"/>
      <c r="NYD83" s="360"/>
      <c r="NYE83" s="360"/>
      <c r="NYF83" s="360"/>
      <c r="NYG83" s="360"/>
      <c r="NYH83" s="360"/>
      <c r="NYI83" s="360"/>
      <c r="NYJ83" s="360"/>
      <c r="NYK83" s="360"/>
      <c r="NYL83" s="360"/>
      <c r="NYM83" s="360"/>
      <c r="NYN83" s="360"/>
      <c r="NYO83" s="360"/>
      <c r="NYP83" s="360"/>
      <c r="NYQ83" s="360"/>
      <c r="NYR83" s="360"/>
      <c r="NYS83" s="360"/>
      <c r="NYT83" s="360"/>
      <c r="NYU83" s="360"/>
      <c r="NYV83" s="360"/>
      <c r="NYW83" s="360"/>
      <c r="NYX83" s="360"/>
      <c r="NYY83" s="360"/>
      <c r="NYZ83" s="360"/>
      <c r="NZA83" s="360"/>
      <c r="NZB83" s="360"/>
      <c r="NZC83" s="360"/>
      <c r="NZD83" s="360"/>
      <c r="NZE83" s="360"/>
      <c r="NZF83" s="360"/>
      <c r="NZG83" s="360"/>
      <c r="NZH83" s="360"/>
      <c r="NZI83" s="360"/>
      <c r="NZJ83" s="360"/>
      <c r="NZK83" s="360"/>
      <c r="NZL83" s="360"/>
      <c r="NZM83" s="360"/>
      <c r="NZN83" s="360"/>
      <c r="NZO83" s="360"/>
      <c r="NZP83" s="360"/>
      <c r="NZQ83" s="360"/>
      <c r="NZR83" s="360"/>
      <c r="NZS83" s="360"/>
      <c r="NZT83" s="360"/>
      <c r="NZU83" s="360"/>
      <c r="NZV83" s="360"/>
      <c r="NZW83" s="360"/>
      <c r="NZX83" s="360"/>
      <c r="NZY83" s="360"/>
      <c r="NZZ83" s="360"/>
      <c r="OAA83" s="360"/>
      <c r="OAB83" s="360"/>
      <c r="OAC83" s="360"/>
      <c r="OAD83" s="360"/>
      <c r="OAE83" s="360"/>
      <c r="OAF83" s="360"/>
      <c r="OAG83" s="360"/>
      <c r="OAH83" s="360"/>
      <c r="OAI83" s="360"/>
      <c r="OAJ83" s="360"/>
      <c r="OAK83" s="360"/>
      <c r="OAL83" s="360"/>
      <c r="OAM83" s="360"/>
      <c r="OAN83" s="360"/>
      <c r="OAO83" s="360"/>
      <c r="OAP83" s="360"/>
      <c r="OAQ83" s="360"/>
      <c r="OAR83" s="360"/>
      <c r="OAS83" s="360"/>
      <c r="OAT83" s="360"/>
      <c r="OAU83" s="360"/>
      <c r="OAV83" s="360"/>
      <c r="OAW83" s="360"/>
      <c r="OAX83" s="360"/>
      <c r="OAY83" s="360"/>
      <c r="OAZ83" s="360"/>
      <c r="OBA83" s="360"/>
      <c r="OBB83" s="360"/>
      <c r="OBC83" s="360"/>
      <c r="OBD83" s="360"/>
      <c r="OBE83" s="360"/>
      <c r="OBF83" s="360"/>
      <c r="OBG83" s="360"/>
      <c r="OBH83" s="360"/>
      <c r="OBI83" s="360"/>
      <c r="OBJ83" s="360"/>
      <c r="OBK83" s="360"/>
      <c r="OBL83" s="360"/>
      <c r="OBM83" s="360"/>
      <c r="OBN83" s="360"/>
      <c r="OBO83" s="360"/>
      <c r="OBP83" s="360"/>
      <c r="OBQ83" s="360"/>
      <c r="OBR83" s="360"/>
      <c r="OBS83" s="360"/>
      <c r="OBT83" s="360"/>
      <c r="OBU83" s="360"/>
      <c r="OBV83" s="360"/>
      <c r="OBW83" s="360"/>
      <c r="OBX83" s="360"/>
      <c r="OBY83" s="360"/>
      <c r="OBZ83" s="360"/>
      <c r="OCA83" s="360"/>
      <c r="OCB83" s="360"/>
      <c r="OCC83" s="360"/>
      <c r="OCD83" s="360"/>
      <c r="OCE83" s="360"/>
      <c r="OCF83" s="360"/>
      <c r="OCG83" s="360"/>
      <c r="OCH83" s="360"/>
      <c r="OCI83" s="360"/>
      <c r="OCJ83" s="360"/>
      <c r="OCK83" s="360"/>
      <c r="OCL83" s="360"/>
      <c r="OCM83" s="360"/>
      <c r="OCN83" s="360"/>
      <c r="OCO83" s="360"/>
      <c r="OCP83" s="360"/>
      <c r="OCQ83" s="360"/>
      <c r="OCR83" s="360"/>
      <c r="OCS83" s="360"/>
      <c r="OCT83" s="360"/>
      <c r="OCU83" s="360"/>
      <c r="OCV83" s="360"/>
      <c r="OCW83" s="360"/>
      <c r="OCX83" s="360"/>
      <c r="OCY83" s="360"/>
      <c r="OCZ83" s="360"/>
      <c r="ODA83" s="360"/>
      <c r="ODB83" s="360"/>
      <c r="ODC83" s="360"/>
      <c r="ODD83" s="360"/>
      <c r="ODE83" s="360"/>
      <c r="ODF83" s="360"/>
      <c r="ODG83" s="360"/>
      <c r="ODH83" s="360"/>
      <c r="ODI83" s="360"/>
      <c r="ODJ83" s="360"/>
      <c r="ODK83" s="360"/>
      <c r="ODL83" s="360"/>
      <c r="ODM83" s="360"/>
      <c r="ODN83" s="360"/>
      <c r="ODO83" s="360"/>
      <c r="ODP83" s="360"/>
      <c r="ODQ83" s="360"/>
      <c r="ODR83" s="360"/>
      <c r="ODS83" s="360"/>
      <c r="ODT83" s="360"/>
      <c r="ODU83" s="360"/>
      <c r="ODV83" s="360"/>
      <c r="ODW83" s="360"/>
      <c r="ODX83" s="360"/>
      <c r="ODY83" s="360"/>
      <c r="ODZ83" s="360"/>
      <c r="OEA83" s="360"/>
      <c r="OEB83" s="360"/>
      <c r="OEC83" s="360"/>
      <c r="OED83" s="360"/>
      <c r="OEE83" s="360"/>
      <c r="OEF83" s="360"/>
      <c r="OEG83" s="360"/>
      <c r="OEH83" s="360"/>
      <c r="OEI83" s="360"/>
      <c r="OEJ83" s="360"/>
      <c r="OEK83" s="360"/>
      <c r="OEL83" s="360"/>
      <c r="OEM83" s="360"/>
      <c r="OEN83" s="360"/>
      <c r="OEO83" s="360"/>
      <c r="OEP83" s="360"/>
      <c r="OEQ83" s="360"/>
      <c r="OER83" s="360"/>
      <c r="OES83" s="360"/>
      <c r="OET83" s="360"/>
      <c r="OEU83" s="360"/>
      <c r="OEV83" s="360"/>
      <c r="OEW83" s="360"/>
      <c r="OEX83" s="360"/>
      <c r="OEY83" s="360"/>
      <c r="OEZ83" s="360"/>
      <c r="OFA83" s="360"/>
      <c r="OFB83" s="360"/>
      <c r="OFC83" s="360"/>
      <c r="OFD83" s="360"/>
      <c r="OFE83" s="360"/>
      <c r="OFF83" s="360"/>
      <c r="OFG83" s="360"/>
      <c r="OFH83" s="360"/>
      <c r="OFI83" s="360"/>
      <c r="OFJ83" s="360"/>
      <c r="OFK83" s="360"/>
      <c r="OFL83" s="360"/>
      <c r="OFM83" s="360"/>
      <c r="OFN83" s="360"/>
      <c r="OFO83" s="360"/>
      <c r="OFP83" s="360"/>
      <c r="OFQ83" s="360"/>
      <c r="OFR83" s="360"/>
      <c r="OFS83" s="360"/>
      <c r="OFT83" s="360"/>
      <c r="OFU83" s="360"/>
      <c r="OFV83" s="360"/>
      <c r="OFW83" s="360"/>
      <c r="OFX83" s="360"/>
      <c r="OFY83" s="360"/>
      <c r="OFZ83" s="360"/>
      <c r="OGA83" s="360"/>
      <c r="OGB83" s="360"/>
      <c r="OGC83" s="360"/>
      <c r="OGD83" s="360"/>
      <c r="OGE83" s="360"/>
      <c r="OGF83" s="360"/>
      <c r="OGG83" s="360"/>
      <c r="OGH83" s="360"/>
      <c r="OGI83" s="360"/>
      <c r="OGJ83" s="360"/>
      <c r="OGK83" s="360"/>
      <c r="OGL83" s="360"/>
      <c r="OGM83" s="360"/>
      <c r="OGN83" s="360"/>
      <c r="OGO83" s="360"/>
      <c r="OGP83" s="360"/>
      <c r="OGQ83" s="360"/>
      <c r="OGR83" s="360"/>
      <c r="OGS83" s="360"/>
      <c r="OGT83" s="360"/>
      <c r="OGU83" s="360"/>
      <c r="OGV83" s="360"/>
      <c r="OGW83" s="360"/>
      <c r="OGX83" s="360"/>
      <c r="OGY83" s="360"/>
      <c r="OGZ83" s="360"/>
      <c r="OHA83" s="360"/>
      <c r="OHB83" s="360"/>
      <c r="OHC83" s="360"/>
      <c r="OHD83" s="360"/>
      <c r="OHE83" s="360"/>
      <c r="OHF83" s="360"/>
      <c r="OHG83" s="360"/>
      <c r="OHH83" s="360"/>
      <c r="OHI83" s="360"/>
      <c r="OHJ83" s="360"/>
      <c r="OHK83" s="360"/>
      <c r="OHL83" s="360"/>
      <c r="OHM83" s="360"/>
      <c r="OHN83" s="360"/>
      <c r="OHO83" s="360"/>
      <c r="OHP83" s="360"/>
      <c r="OHQ83" s="360"/>
      <c r="OHR83" s="360"/>
      <c r="OHS83" s="360"/>
      <c r="OHT83" s="360"/>
      <c r="OHU83" s="360"/>
      <c r="OHV83" s="360"/>
      <c r="OHW83" s="360"/>
      <c r="OHX83" s="360"/>
      <c r="OHY83" s="360"/>
      <c r="OHZ83" s="360"/>
      <c r="OIA83" s="360"/>
      <c r="OIB83" s="360"/>
      <c r="OIC83" s="360"/>
      <c r="OID83" s="360"/>
      <c r="OIE83" s="360"/>
      <c r="OIF83" s="360"/>
      <c r="OIG83" s="360"/>
      <c r="OIH83" s="360"/>
      <c r="OII83" s="360"/>
      <c r="OIJ83" s="360"/>
      <c r="OIK83" s="360"/>
      <c r="OIL83" s="360"/>
      <c r="OIM83" s="360"/>
      <c r="OIN83" s="360"/>
      <c r="OIO83" s="360"/>
      <c r="OIP83" s="360"/>
      <c r="OIQ83" s="360"/>
      <c r="OIR83" s="360"/>
      <c r="OIS83" s="360"/>
      <c r="OIT83" s="360"/>
      <c r="OIU83" s="360"/>
      <c r="OIV83" s="360"/>
      <c r="OIW83" s="360"/>
      <c r="OIX83" s="360"/>
      <c r="OIY83" s="360"/>
      <c r="OIZ83" s="360"/>
      <c r="OJA83" s="360"/>
      <c r="OJB83" s="360"/>
      <c r="OJC83" s="360"/>
      <c r="OJD83" s="360"/>
      <c r="OJE83" s="360"/>
      <c r="OJF83" s="360"/>
      <c r="OJG83" s="360"/>
      <c r="OJH83" s="360"/>
      <c r="OJI83" s="360"/>
      <c r="OJJ83" s="360"/>
      <c r="OJK83" s="360"/>
      <c r="OJL83" s="360"/>
      <c r="OJM83" s="360"/>
      <c r="OJN83" s="360"/>
      <c r="OJO83" s="360"/>
      <c r="OJP83" s="360"/>
      <c r="OJQ83" s="360"/>
      <c r="OJR83" s="360"/>
      <c r="OJS83" s="360"/>
      <c r="OJT83" s="360"/>
      <c r="OJU83" s="360"/>
      <c r="OJV83" s="360"/>
      <c r="OJW83" s="360"/>
      <c r="OJX83" s="360"/>
      <c r="OJY83" s="360"/>
      <c r="OJZ83" s="360"/>
      <c r="OKA83" s="360"/>
      <c r="OKB83" s="360"/>
      <c r="OKC83" s="360"/>
      <c r="OKD83" s="360"/>
      <c r="OKE83" s="360"/>
      <c r="OKF83" s="360"/>
      <c r="OKG83" s="360"/>
      <c r="OKH83" s="360"/>
      <c r="OKI83" s="360"/>
      <c r="OKJ83" s="360"/>
      <c r="OKK83" s="360"/>
      <c r="OKL83" s="360"/>
      <c r="OKM83" s="360"/>
      <c r="OKN83" s="360"/>
      <c r="OKO83" s="360"/>
      <c r="OKP83" s="360"/>
      <c r="OKQ83" s="360"/>
      <c r="OKR83" s="360"/>
      <c r="OKS83" s="360"/>
      <c r="OKT83" s="360"/>
      <c r="OKU83" s="360"/>
      <c r="OKV83" s="360"/>
      <c r="OKW83" s="360"/>
      <c r="OKX83" s="360"/>
      <c r="OKY83" s="360"/>
      <c r="OKZ83" s="360"/>
      <c r="OLA83" s="360"/>
      <c r="OLB83" s="360"/>
      <c r="OLC83" s="360"/>
      <c r="OLD83" s="360"/>
      <c r="OLE83" s="360"/>
      <c r="OLF83" s="360"/>
      <c r="OLG83" s="360"/>
      <c r="OLH83" s="360"/>
      <c r="OLI83" s="360"/>
      <c r="OLJ83" s="360"/>
      <c r="OLK83" s="360"/>
      <c r="OLL83" s="360"/>
      <c r="OLM83" s="360"/>
      <c r="OLN83" s="360"/>
      <c r="OLO83" s="360"/>
      <c r="OLP83" s="360"/>
      <c r="OLQ83" s="360"/>
      <c r="OLR83" s="360"/>
      <c r="OLS83" s="360"/>
      <c r="OLT83" s="360"/>
      <c r="OLU83" s="360"/>
      <c r="OLV83" s="360"/>
      <c r="OLW83" s="360"/>
      <c r="OLX83" s="360"/>
      <c r="OLY83" s="360"/>
      <c r="OLZ83" s="360"/>
      <c r="OMA83" s="360"/>
      <c r="OMB83" s="360"/>
      <c r="OMC83" s="360"/>
      <c r="OMD83" s="360"/>
      <c r="OME83" s="360"/>
      <c r="OMF83" s="360"/>
      <c r="OMG83" s="360"/>
      <c r="OMH83" s="360"/>
      <c r="OMI83" s="360"/>
      <c r="OMJ83" s="360"/>
      <c r="OMK83" s="360"/>
      <c r="OML83" s="360"/>
      <c r="OMM83" s="360"/>
      <c r="OMN83" s="360"/>
      <c r="OMO83" s="360"/>
      <c r="OMP83" s="360"/>
      <c r="OMQ83" s="360"/>
      <c r="OMR83" s="360"/>
      <c r="OMS83" s="360"/>
      <c r="OMT83" s="360"/>
      <c r="OMU83" s="360"/>
      <c r="OMV83" s="360"/>
      <c r="OMW83" s="360"/>
      <c r="OMX83" s="360"/>
      <c r="OMY83" s="360"/>
      <c r="OMZ83" s="360"/>
      <c r="ONA83" s="360"/>
      <c r="ONB83" s="360"/>
      <c r="ONC83" s="360"/>
      <c r="OND83" s="360"/>
      <c r="ONE83" s="360"/>
      <c r="ONF83" s="360"/>
      <c r="ONG83" s="360"/>
      <c r="ONH83" s="360"/>
      <c r="ONI83" s="360"/>
      <c r="ONJ83" s="360"/>
      <c r="ONK83" s="360"/>
      <c r="ONL83" s="360"/>
      <c r="ONM83" s="360"/>
      <c r="ONN83" s="360"/>
      <c r="ONO83" s="360"/>
      <c r="ONP83" s="360"/>
      <c r="ONQ83" s="360"/>
      <c r="ONR83" s="360"/>
      <c r="ONS83" s="360"/>
      <c r="ONT83" s="360"/>
      <c r="ONU83" s="360"/>
      <c r="ONV83" s="360"/>
      <c r="ONW83" s="360"/>
      <c r="ONX83" s="360"/>
      <c r="ONY83" s="360"/>
      <c r="ONZ83" s="360"/>
      <c r="OOA83" s="360"/>
      <c r="OOB83" s="360"/>
      <c r="OOC83" s="360"/>
      <c r="OOD83" s="360"/>
      <c r="OOE83" s="360"/>
      <c r="OOF83" s="360"/>
      <c r="OOG83" s="360"/>
      <c r="OOH83" s="360"/>
      <c r="OOI83" s="360"/>
      <c r="OOJ83" s="360"/>
      <c r="OOK83" s="360"/>
      <c r="OOL83" s="360"/>
      <c r="OOM83" s="360"/>
      <c r="OON83" s="360"/>
      <c r="OOO83" s="360"/>
      <c r="OOP83" s="360"/>
      <c r="OOQ83" s="360"/>
      <c r="OOR83" s="360"/>
      <c r="OOS83" s="360"/>
      <c r="OOT83" s="360"/>
      <c r="OOU83" s="360"/>
      <c r="OOV83" s="360"/>
      <c r="OOW83" s="360"/>
      <c r="OOX83" s="360"/>
      <c r="OOY83" s="360"/>
      <c r="OOZ83" s="360"/>
      <c r="OPA83" s="360"/>
      <c r="OPB83" s="360"/>
      <c r="OPC83" s="360"/>
      <c r="OPD83" s="360"/>
      <c r="OPE83" s="360"/>
      <c r="OPF83" s="360"/>
      <c r="OPG83" s="360"/>
      <c r="OPH83" s="360"/>
      <c r="OPI83" s="360"/>
      <c r="OPJ83" s="360"/>
      <c r="OPK83" s="360"/>
      <c r="OPL83" s="360"/>
      <c r="OPM83" s="360"/>
      <c r="OPN83" s="360"/>
      <c r="OPO83" s="360"/>
      <c r="OPP83" s="360"/>
      <c r="OPQ83" s="360"/>
      <c r="OPR83" s="360"/>
      <c r="OPS83" s="360"/>
      <c r="OPT83" s="360"/>
      <c r="OPU83" s="360"/>
      <c r="OPV83" s="360"/>
      <c r="OPW83" s="360"/>
      <c r="OPX83" s="360"/>
      <c r="OPY83" s="360"/>
      <c r="OPZ83" s="360"/>
      <c r="OQA83" s="360"/>
      <c r="OQB83" s="360"/>
      <c r="OQC83" s="360"/>
      <c r="OQD83" s="360"/>
      <c r="OQE83" s="360"/>
      <c r="OQF83" s="360"/>
      <c r="OQG83" s="360"/>
      <c r="OQH83" s="360"/>
      <c r="OQI83" s="360"/>
      <c r="OQJ83" s="360"/>
      <c r="OQK83" s="360"/>
      <c r="OQL83" s="360"/>
      <c r="OQM83" s="360"/>
      <c r="OQN83" s="360"/>
      <c r="OQO83" s="360"/>
      <c r="OQP83" s="360"/>
      <c r="OQQ83" s="360"/>
      <c r="OQR83" s="360"/>
      <c r="OQS83" s="360"/>
      <c r="OQT83" s="360"/>
      <c r="OQU83" s="360"/>
      <c r="OQV83" s="360"/>
      <c r="OQW83" s="360"/>
      <c r="OQX83" s="360"/>
      <c r="OQY83" s="360"/>
      <c r="OQZ83" s="360"/>
      <c r="ORA83" s="360"/>
      <c r="ORB83" s="360"/>
      <c r="ORC83" s="360"/>
      <c r="ORD83" s="360"/>
      <c r="ORE83" s="360"/>
      <c r="ORF83" s="360"/>
      <c r="ORG83" s="360"/>
      <c r="ORH83" s="360"/>
      <c r="ORI83" s="360"/>
      <c r="ORJ83" s="360"/>
      <c r="ORK83" s="360"/>
      <c r="ORL83" s="360"/>
      <c r="ORM83" s="360"/>
      <c r="ORN83" s="360"/>
      <c r="ORO83" s="360"/>
      <c r="ORP83" s="360"/>
      <c r="ORQ83" s="360"/>
      <c r="ORR83" s="360"/>
      <c r="ORS83" s="360"/>
      <c r="ORT83" s="360"/>
      <c r="ORU83" s="360"/>
      <c r="ORV83" s="360"/>
      <c r="ORW83" s="360"/>
      <c r="ORX83" s="360"/>
      <c r="ORY83" s="360"/>
      <c r="ORZ83" s="360"/>
      <c r="OSA83" s="360"/>
      <c r="OSB83" s="360"/>
      <c r="OSC83" s="360"/>
      <c r="OSD83" s="360"/>
      <c r="OSE83" s="360"/>
      <c r="OSF83" s="360"/>
      <c r="OSG83" s="360"/>
      <c r="OSH83" s="360"/>
      <c r="OSI83" s="360"/>
      <c r="OSJ83" s="360"/>
      <c r="OSK83" s="360"/>
      <c r="OSL83" s="360"/>
      <c r="OSM83" s="360"/>
      <c r="OSN83" s="360"/>
      <c r="OSO83" s="360"/>
      <c r="OSP83" s="360"/>
      <c r="OSQ83" s="360"/>
      <c r="OSR83" s="360"/>
      <c r="OSS83" s="360"/>
      <c r="OST83" s="360"/>
      <c r="OSU83" s="360"/>
      <c r="OSV83" s="360"/>
      <c r="OSW83" s="360"/>
      <c r="OSX83" s="360"/>
      <c r="OSY83" s="360"/>
      <c r="OSZ83" s="360"/>
      <c r="OTA83" s="360"/>
      <c r="OTB83" s="360"/>
      <c r="OTC83" s="360"/>
      <c r="OTD83" s="360"/>
      <c r="OTE83" s="360"/>
      <c r="OTF83" s="360"/>
      <c r="OTG83" s="360"/>
      <c r="OTH83" s="360"/>
      <c r="OTI83" s="360"/>
      <c r="OTJ83" s="360"/>
      <c r="OTK83" s="360"/>
      <c r="OTL83" s="360"/>
      <c r="OTM83" s="360"/>
      <c r="OTN83" s="360"/>
      <c r="OTO83" s="360"/>
      <c r="OTP83" s="360"/>
      <c r="OTQ83" s="360"/>
      <c r="OTR83" s="360"/>
      <c r="OTS83" s="360"/>
      <c r="OTT83" s="360"/>
      <c r="OTU83" s="360"/>
      <c r="OTV83" s="360"/>
      <c r="OTW83" s="360"/>
      <c r="OTX83" s="360"/>
      <c r="OTY83" s="360"/>
      <c r="OTZ83" s="360"/>
      <c r="OUA83" s="360"/>
      <c r="OUB83" s="360"/>
      <c r="OUC83" s="360"/>
      <c r="OUD83" s="360"/>
      <c r="OUE83" s="360"/>
      <c r="OUF83" s="360"/>
      <c r="OUG83" s="360"/>
      <c r="OUH83" s="360"/>
      <c r="OUI83" s="360"/>
      <c r="OUJ83" s="360"/>
      <c r="OUK83" s="360"/>
      <c r="OUL83" s="360"/>
      <c r="OUM83" s="360"/>
      <c r="OUN83" s="360"/>
      <c r="OUO83" s="360"/>
      <c r="OUP83" s="360"/>
      <c r="OUQ83" s="360"/>
      <c r="OUR83" s="360"/>
      <c r="OUS83" s="360"/>
      <c r="OUT83" s="360"/>
      <c r="OUU83" s="360"/>
      <c r="OUV83" s="360"/>
      <c r="OUW83" s="360"/>
      <c r="OUX83" s="360"/>
      <c r="OUY83" s="360"/>
      <c r="OUZ83" s="360"/>
      <c r="OVA83" s="360"/>
      <c r="OVB83" s="360"/>
      <c r="OVC83" s="360"/>
      <c r="OVD83" s="360"/>
      <c r="OVE83" s="360"/>
      <c r="OVF83" s="360"/>
      <c r="OVG83" s="360"/>
      <c r="OVH83" s="360"/>
      <c r="OVI83" s="360"/>
      <c r="OVJ83" s="360"/>
      <c r="OVK83" s="360"/>
      <c r="OVL83" s="360"/>
      <c r="OVM83" s="360"/>
      <c r="OVN83" s="360"/>
      <c r="OVO83" s="360"/>
      <c r="OVP83" s="360"/>
      <c r="OVQ83" s="360"/>
      <c r="OVR83" s="360"/>
      <c r="OVS83" s="360"/>
      <c r="OVT83" s="360"/>
      <c r="OVU83" s="360"/>
      <c r="OVV83" s="360"/>
      <c r="OVW83" s="360"/>
      <c r="OVX83" s="360"/>
      <c r="OVY83" s="360"/>
      <c r="OVZ83" s="360"/>
      <c r="OWA83" s="360"/>
      <c r="OWB83" s="360"/>
      <c r="OWC83" s="360"/>
      <c r="OWD83" s="360"/>
      <c r="OWE83" s="360"/>
      <c r="OWF83" s="360"/>
      <c r="OWG83" s="360"/>
      <c r="OWH83" s="360"/>
      <c r="OWI83" s="360"/>
      <c r="OWJ83" s="360"/>
      <c r="OWK83" s="360"/>
      <c r="OWL83" s="360"/>
      <c r="OWM83" s="360"/>
      <c r="OWN83" s="360"/>
      <c r="OWO83" s="360"/>
      <c r="OWP83" s="360"/>
      <c r="OWQ83" s="360"/>
      <c r="OWR83" s="360"/>
      <c r="OWS83" s="360"/>
      <c r="OWT83" s="360"/>
      <c r="OWU83" s="360"/>
      <c r="OWV83" s="360"/>
      <c r="OWW83" s="360"/>
      <c r="OWX83" s="360"/>
      <c r="OWY83" s="360"/>
      <c r="OWZ83" s="360"/>
      <c r="OXA83" s="360"/>
      <c r="OXB83" s="360"/>
      <c r="OXC83" s="360"/>
      <c r="OXD83" s="360"/>
      <c r="OXE83" s="360"/>
      <c r="OXF83" s="360"/>
      <c r="OXG83" s="360"/>
      <c r="OXH83" s="360"/>
      <c r="OXI83" s="360"/>
      <c r="OXJ83" s="360"/>
      <c r="OXK83" s="360"/>
      <c r="OXL83" s="360"/>
      <c r="OXM83" s="360"/>
      <c r="OXN83" s="360"/>
      <c r="OXO83" s="360"/>
      <c r="OXP83" s="360"/>
      <c r="OXQ83" s="360"/>
      <c r="OXR83" s="360"/>
      <c r="OXS83" s="360"/>
      <c r="OXT83" s="360"/>
      <c r="OXU83" s="360"/>
      <c r="OXV83" s="360"/>
      <c r="OXW83" s="360"/>
      <c r="OXX83" s="360"/>
      <c r="OXY83" s="360"/>
      <c r="OXZ83" s="360"/>
      <c r="OYA83" s="360"/>
      <c r="OYB83" s="360"/>
      <c r="OYC83" s="360"/>
      <c r="OYD83" s="360"/>
      <c r="OYE83" s="360"/>
      <c r="OYF83" s="360"/>
      <c r="OYG83" s="360"/>
      <c r="OYH83" s="360"/>
      <c r="OYI83" s="360"/>
      <c r="OYJ83" s="360"/>
      <c r="OYK83" s="360"/>
      <c r="OYL83" s="360"/>
      <c r="OYM83" s="360"/>
      <c r="OYN83" s="360"/>
      <c r="OYO83" s="360"/>
      <c r="OYP83" s="360"/>
      <c r="OYQ83" s="360"/>
      <c r="OYR83" s="360"/>
      <c r="OYS83" s="360"/>
      <c r="OYT83" s="360"/>
      <c r="OYU83" s="360"/>
      <c r="OYV83" s="360"/>
      <c r="OYW83" s="360"/>
      <c r="OYX83" s="360"/>
      <c r="OYY83" s="360"/>
      <c r="OYZ83" s="360"/>
      <c r="OZA83" s="360"/>
      <c r="OZB83" s="360"/>
      <c r="OZC83" s="360"/>
      <c r="OZD83" s="360"/>
      <c r="OZE83" s="360"/>
      <c r="OZF83" s="360"/>
      <c r="OZG83" s="360"/>
      <c r="OZH83" s="360"/>
      <c r="OZI83" s="360"/>
      <c r="OZJ83" s="360"/>
      <c r="OZK83" s="360"/>
      <c r="OZL83" s="360"/>
      <c r="OZM83" s="360"/>
      <c r="OZN83" s="360"/>
      <c r="OZO83" s="360"/>
      <c r="OZP83" s="360"/>
      <c r="OZQ83" s="360"/>
      <c r="OZR83" s="360"/>
      <c r="OZS83" s="360"/>
      <c r="OZT83" s="360"/>
      <c r="OZU83" s="360"/>
      <c r="OZV83" s="360"/>
      <c r="OZW83" s="360"/>
      <c r="OZX83" s="360"/>
      <c r="OZY83" s="360"/>
      <c r="OZZ83" s="360"/>
      <c r="PAA83" s="360"/>
      <c r="PAB83" s="360"/>
      <c r="PAC83" s="360"/>
      <c r="PAD83" s="360"/>
      <c r="PAE83" s="360"/>
      <c r="PAF83" s="360"/>
      <c r="PAG83" s="360"/>
      <c r="PAH83" s="360"/>
      <c r="PAI83" s="360"/>
      <c r="PAJ83" s="360"/>
      <c r="PAK83" s="360"/>
      <c r="PAL83" s="360"/>
      <c r="PAM83" s="360"/>
      <c r="PAN83" s="360"/>
      <c r="PAO83" s="360"/>
      <c r="PAP83" s="360"/>
      <c r="PAQ83" s="360"/>
      <c r="PAR83" s="360"/>
      <c r="PAS83" s="360"/>
      <c r="PAT83" s="360"/>
      <c r="PAU83" s="360"/>
      <c r="PAV83" s="360"/>
      <c r="PAW83" s="360"/>
      <c r="PAX83" s="360"/>
      <c r="PAY83" s="360"/>
      <c r="PAZ83" s="360"/>
      <c r="PBA83" s="360"/>
      <c r="PBB83" s="360"/>
      <c r="PBC83" s="360"/>
      <c r="PBD83" s="360"/>
      <c r="PBE83" s="360"/>
      <c r="PBF83" s="360"/>
      <c r="PBG83" s="360"/>
      <c r="PBH83" s="360"/>
      <c r="PBI83" s="360"/>
      <c r="PBJ83" s="360"/>
      <c r="PBK83" s="360"/>
      <c r="PBL83" s="360"/>
      <c r="PBM83" s="360"/>
      <c r="PBN83" s="360"/>
      <c r="PBO83" s="360"/>
      <c r="PBP83" s="360"/>
      <c r="PBQ83" s="360"/>
      <c r="PBR83" s="360"/>
      <c r="PBS83" s="360"/>
      <c r="PBT83" s="360"/>
      <c r="PBU83" s="360"/>
      <c r="PBV83" s="360"/>
      <c r="PBW83" s="360"/>
      <c r="PBX83" s="360"/>
      <c r="PBY83" s="360"/>
      <c r="PBZ83" s="360"/>
      <c r="PCA83" s="360"/>
      <c r="PCB83" s="360"/>
      <c r="PCC83" s="360"/>
      <c r="PCD83" s="360"/>
      <c r="PCE83" s="360"/>
      <c r="PCF83" s="360"/>
      <c r="PCG83" s="360"/>
      <c r="PCH83" s="360"/>
      <c r="PCI83" s="360"/>
      <c r="PCJ83" s="360"/>
      <c r="PCK83" s="360"/>
      <c r="PCL83" s="360"/>
      <c r="PCM83" s="360"/>
      <c r="PCN83" s="360"/>
      <c r="PCO83" s="360"/>
      <c r="PCP83" s="360"/>
      <c r="PCQ83" s="360"/>
      <c r="PCR83" s="360"/>
      <c r="PCS83" s="360"/>
      <c r="PCT83" s="360"/>
      <c r="PCU83" s="360"/>
      <c r="PCV83" s="360"/>
      <c r="PCW83" s="360"/>
      <c r="PCX83" s="360"/>
      <c r="PCY83" s="360"/>
      <c r="PCZ83" s="360"/>
      <c r="PDA83" s="360"/>
      <c r="PDB83" s="360"/>
      <c r="PDC83" s="360"/>
      <c r="PDD83" s="360"/>
      <c r="PDE83" s="360"/>
      <c r="PDF83" s="360"/>
      <c r="PDG83" s="360"/>
      <c r="PDH83" s="360"/>
      <c r="PDI83" s="360"/>
      <c r="PDJ83" s="360"/>
      <c r="PDK83" s="360"/>
      <c r="PDL83" s="360"/>
      <c r="PDM83" s="360"/>
      <c r="PDN83" s="360"/>
      <c r="PDO83" s="360"/>
      <c r="PDP83" s="360"/>
      <c r="PDQ83" s="360"/>
      <c r="PDR83" s="360"/>
      <c r="PDS83" s="360"/>
      <c r="PDT83" s="360"/>
      <c r="PDU83" s="360"/>
      <c r="PDV83" s="360"/>
      <c r="PDW83" s="360"/>
      <c r="PDX83" s="360"/>
      <c r="PDY83" s="360"/>
      <c r="PDZ83" s="360"/>
      <c r="PEA83" s="360"/>
      <c r="PEB83" s="360"/>
      <c r="PEC83" s="360"/>
      <c r="PED83" s="360"/>
      <c r="PEE83" s="360"/>
      <c r="PEF83" s="360"/>
      <c r="PEG83" s="360"/>
      <c r="PEH83" s="360"/>
      <c r="PEI83" s="360"/>
      <c r="PEJ83" s="360"/>
      <c r="PEK83" s="360"/>
      <c r="PEL83" s="360"/>
      <c r="PEM83" s="360"/>
      <c r="PEN83" s="360"/>
      <c r="PEO83" s="360"/>
      <c r="PEP83" s="360"/>
      <c r="PEQ83" s="360"/>
      <c r="PER83" s="360"/>
      <c r="PES83" s="360"/>
      <c r="PET83" s="360"/>
      <c r="PEU83" s="360"/>
      <c r="PEV83" s="360"/>
      <c r="PEW83" s="360"/>
      <c r="PEX83" s="360"/>
      <c r="PEY83" s="360"/>
      <c r="PEZ83" s="360"/>
      <c r="PFA83" s="360"/>
      <c r="PFB83" s="360"/>
      <c r="PFC83" s="360"/>
      <c r="PFD83" s="360"/>
      <c r="PFE83" s="360"/>
      <c r="PFF83" s="360"/>
      <c r="PFG83" s="360"/>
      <c r="PFH83" s="360"/>
      <c r="PFI83" s="360"/>
      <c r="PFJ83" s="360"/>
      <c r="PFK83" s="360"/>
      <c r="PFL83" s="360"/>
      <c r="PFM83" s="360"/>
      <c r="PFN83" s="360"/>
      <c r="PFO83" s="360"/>
      <c r="PFP83" s="360"/>
      <c r="PFQ83" s="360"/>
      <c r="PFR83" s="360"/>
      <c r="PFS83" s="360"/>
      <c r="PFT83" s="360"/>
      <c r="PFU83" s="360"/>
      <c r="PFV83" s="360"/>
      <c r="PFW83" s="360"/>
      <c r="PFX83" s="360"/>
      <c r="PFY83" s="360"/>
      <c r="PFZ83" s="360"/>
      <c r="PGA83" s="360"/>
      <c r="PGB83" s="360"/>
      <c r="PGC83" s="360"/>
      <c r="PGD83" s="360"/>
      <c r="PGE83" s="360"/>
      <c r="PGF83" s="360"/>
      <c r="PGG83" s="360"/>
      <c r="PGH83" s="360"/>
      <c r="PGI83" s="360"/>
      <c r="PGJ83" s="360"/>
      <c r="PGK83" s="360"/>
      <c r="PGL83" s="360"/>
      <c r="PGM83" s="360"/>
      <c r="PGN83" s="360"/>
      <c r="PGO83" s="360"/>
      <c r="PGP83" s="360"/>
      <c r="PGQ83" s="360"/>
      <c r="PGR83" s="360"/>
      <c r="PGS83" s="360"/>
      <c r="PGT83" s="360"/>
      <c r="PGU83" s="360"/>
      <c r="PGV83" s="360"/>
      <c r="PGW83" s="360"/>
      <c r="PGX83" s="360"/>
      <c r="PGY83" s="360"/>
      <c r="PGZ83" s="360"/>
      <c r="PHA83" s="360"/>
      <c r="PHB83" s="360"/>
      <c r="PHC83" s="360"/>
      <c r="PHD83" s="360"/>
      <c r="PHE83" s="360"/>
      <c r="PHF83" s="360"/>
      <c r="PHG83" s="360"/>
      <c r="PHH83" s="360"/>
      <c r="PHI83" s="360"/>
      <c r="PHJ83" s="360"/>
      <c r="PHK83" s="360"/>
      <c r="PHL83" s="360"/>
      <c r="PHM83" s="360"/>
      <c r="PHN83" s="360"/>
      <c r="PHO83" s="360"/>
      <c r="PHP83" s="360"/>
      <c r="PHQ83" s="360"/>
      <c r="PHR83" s="360"/>
      <c r="PHS83" s="360"/>
      <c r="PHT83" s="360"/>
      <c r="PHU83" s="360"/>
      <c r="PHV83" s="360"/>
      <c r="PHW83" s="360"/>
      <c r="PHX83" s="360"/>
      <c r="PHY83" s="360"/>
      <c r="PHZ83" s="360"/>
      <c r="PIA83" s="360"/>
      <c r="PIB83" s="360"/>
      <c r="PIC83" s="360"/>
      <c r="PID83" s="360"/>
      <c r="PIE83" s="360"/>
      <c r="PIF83" s="360"/>
      <c r="PIG83" s="360"/>
      <c r="PIH83" s="360"/>
      <c r="PII83" s="360"/>
      <c r="PIJ83" s="360"/>
      <c r="PIK83" s="360"/>
      <c r="PIL83" s="360"/>
      <c r="PIM83" s="360"/>
      <c r="PIN83" s="360"/>
      <c r="PIO83" s="360"/>
      <c r="PIP83" s="360"/>
      <c r="PIQ83" s="360"/>
      <c r="PIR83" s="360"/>
      <c r="PIS83" s="360"/>
      <c r="PIT83" s="360"/>
      <c r="PIU83" s="360"/>
      <c r="PIV83" s="360"/>
      <c r="PIW83" s="360"/>
      <c r="PIX83" s="360"/>
      <c r="PIY83" s="360"/>
      <c r="PIZ83" s="360"/>
      <c r="PJA83" s="360"/>
      <c r="PJB83" s="360"/>
      <c r="PJC83" s="360"/>
      <c r="PJD83" s="360"/>
      <c r="PJE83" s="360"/>
      <c r="PJF83" s="360"/>
      <c r="PJG83" s="360"/>
      <c r="PJH83" s="360"/>
      <c r="PJI83" s="360"/>
      <c r="PJJ83" s="360"/>
      <c r="PJK83" s="360"/>
      <c r="PJL83" s="360"/>
      <c r="PJM83" s="360"/>
      <c r="PJN83" s="360"/>
      <c r="PJO83" s="360"/>
      <c r="PJP83" s="360"/>
      <c r="PJQ83" s="360"/>
      <c r="PJR83" s="360"/>
      <c r="PJS83" s="360"/>
      <c r="PJT83" s="360"/>
      <c r="PJU83" s="360"/>
      <c r="PJV83" s="360"/>
      <c r="PJW83" s="360"/>
      <c r="PJX83" s="360"/>
      <c r="PJY83" s="360"/>
      <c r="PJZ83" s="360"/>
      <c r="PKA83" s="360"/>
      <c r="PKB83" s="360"/>
      <c r="PKC83" s="360"/>
      <c r="PKD83" s="360"/>
      <c r="PKE83" s="360"/>
      <c r="PKF83" s="360"/>
      <c r="PKG83" s="360"/>
      <c r="PKH83" s="360"/>
      <c r="PKI83" s="360"/>
      <c r="PKJ83" s="360"/>
      <c r="PKK83" s="360"/>
      <c r="PKL83" s="360"/>
      <c r="PKM83" s="360"/>
      <c r="PKN83" s="360"/>
      <c r="PKO83" s="360"/>
      <c r="PKP83" s="360"/>
      <c r="PKQ83" s="360"/>
      <c r="PKR83" s="360"/>
      <c r="PKS83" s="360"/>
      <c r="PKT83" s="360"/>
      <c r="PKU83" s="360"/>
      <c r="PKV83" s="360"/>
      <c r="PKW83" s="360"/>
      <c r="PKX83" s="360"/>
      <c r="PKY83" s="360"/>
      <c r="PKZ83" s="360"/>
      <c r="PLA83" s="360"/>
      <c r="PLB83" s="360"/>
      <c r="PLC83" s="360"/>
      <c r="PLD83" s="360"/>
      <c r="PLE83" s="360"/>
      <c r="PLF83" s="360"/>
      <c r="PLG83" s="360"/>
      <c r="PLH83" s="360"/>
      <c r="PLI83" s="360"/>
      <c r="PLJ83" s="360"/>
      <c r="PLK83" s="360"/>
      <c r="PLL83" s="360"/>
      <c r="PLM83" s="360"/>
      <c r="PLN83" s="360"/>
      <c r="PLO83" s="360"/>
      <c r="PLP83" s="360"/>
      <c r="PLQ83" s="360"/>
      <c r="PLR83" s="360"/>
      <c r="PLS83" s="360"/>
      <c r="PLT83" s="360"/>
      <c r="PLU83" s="360"/>
      <c r="PLV83" s="360"/>
      <c r="PLW83" s="360"/>
      <c r="PLX83" s="360"/>
      <c r="PLY83" s="360"/>
      <c r="PLZ83" s="360"/>
      <c r="PMA83" s="360"/>
      <c r="PMB83" s="360"/>
      <c r="PMC83" s="360"/>
      <c r="PMD83" s="360"/>
      <c r="PME83" s="360"/>
      <c r="PMF83" s="360"/>
      <c r="PMG83" s="360"/>
      <c r="PMH83" s="360"/>
      <c r="PMI83" s="360"/>
      <c r="PMJ83" s="360"/>
      <c r="PMK83" s="360"/>
      <c r="PML83" s="360"/>
      <c r="PMM83" s="360"/>
      <c r="PMN83" s="360"/>
      <c r="PMO83" s="360"/>
      <c r="PMP83" s="360"/>
      <c r="PMQ83" s="360"/>
      <c r="PMR83" s="360"/>
      <c r="PMS83" s="360"/>
      <c r="PMT83" s="360"/>
      <c r="PMU83" s="360"/>
      <c r="PMV83" s="360"/>
      <c r="PMW83" s="360"/>
      <c r="PMX83" s="360"/>
      <c r="PMY83" s="360"/>
      <c r="PMZ83" s="360"/>
      <c r="PNA83" s="360"/>
      <c r="PNB83" s="360"/>
      <c r="PNC83" s="360"/>
      <c r="PND83" s="360"/>
      <c r="PNE83" s="360"/>
      <c r="PNF83" s="360"/>
      <c r="PNG83" s="360"/>
      <c r="PNH83" s="360"/>
      <c r="PNI83" s="360"/>
      <c r="PNJ83" s="360"/>
      <c r="PNK83" s="360"/>
      <c r="PNL83" s="360"/>
      <c r="PNM83" s="360"/>
      <c r="PNN83" s="360"/>
      <c r="PNO83" s="360"/>
      <c r="PNP83" s="360"/>
      <c r="PNQ83" s="360"/>
      <c r="PNR83" s="360"/>
      <c r="PNS83" s="360"/>
      <c r="PNT83" s="360"/>
      <c r="PNU83" s="360"/>
      <c r="PNV83" s="360"/>
      <c r="PNW83" s="360"/>
      <c r="PNX83" s="360"/>
      <c r="PNY83" s="360"/>
      <c r="PNZ83" s="360"/>
      <c r="POA83" s="360"/>
      <c r="POB83" s="360"/>
      <c r="POC83" s="360"/>
      <c r="POD83" s="360"/>
      <c r="POE83" s="360"/>
      <c r="POF83" s="360"/>
      <c r="POG83" s="360"/>
      <c r="POH83" s="360"/>
      <c r="POI83" s="360"/>
      <c r="POJ83" s="360"/>
      <c r="POK83" s="360"/>
      <c r="POL83" s="360"/>
      <c r="POM83" s="360"/>
      <c r="PON83" s="360"/>
      <c r="POO83" s="360"/>
      <c r="POP83" s="360"/>
      <c r="POQ83" s="360"/>
      <c r="POR83" s="360"/>
      <c r="POS83" s="360"/>
      <c r="POT83" s="360"/>
      <c r="POU83" s="360"/>
      <c r="POV83" s="360"/>
      <c r="POW83" s="360"/>
      <c r="POX83" s="360"/>
      <c r="POY83" s="360"/>
      <c r="POZ83" s="360"/>
      <c r="PPA83" s="360"/>
      <c r="PPB83" s="360"/>
      <c r="PPC83" s="360"/>
      <c r="PPD83" s="360"/>
      <c r="PPE83" s="360"/>
      <c r="PPF83" s="360"/>
      <c r="PPG83" s="360"/>
      <c r="PPH83" s="360"/>
      <c r="PPI83" s="360"/>
      <c r="PPJ83" s="360"/>
      <c r="PPK83" s="360"/>
      <c r="PPL83" s="360"/>
      <c r="PPM83" s="360"/>
      <c r="PPN83" s="360"/>
      <c r="PPO83" s="360"/>
      <c r="PPP83" s="360"/>
      <c r="PPQ83" s="360"/>
      <c r="PPR83" s="360"/>
      <c r="PPS83" s="360"/>
      <c r="PPT83" s="360"/>
      <c r="PPU83" s="360"/>
      <c r="PPV83" s="360"/>
      <c r="PPW83" s="360"/>
      <c r="PPX83" s="360"/>
      <c r="PPY83" s="360"/>
      <c r="PPZ83" s="360"/>
      <c r="PQA83" s="360"/>
      <c r="PQB83" s="360"/>
      <c r="PQC83" s="360"/>
      <c r="PQD83" s="360"/>
      <c r="PQE83" s="360"/>
      <c r="PQF83" s="360"/>
      <c r="PQG83" s="360"/>
      <c r="PQH83" s="360"/>
      <c r="PQI83" s="360"/>
      <c r="PQJ83" s="360"/>
      <c r="PQK83" s="360"/>
      <c r="PQL83" s="360"/>
      <c r="PQM83" s="360"/>
      <c r="PQN83" s="360"/>
      <c r="PQO83" s="360"/>
      <c r="PQP83" s="360"/>
      <c r="PQQ83" s="360"/>
      <c r="PQR83" s="360"/>
      <c r="PQS83" s="360"/>
      <c r="PQT83" s="360"/>
      <c r="PQU83" s="360"/>
      <c r="PQV83" s="360"/>
      <c r="PQW83" s="360"/>
      <c r="PQX83" s="360"/>
      <c r="PQY83" s="360"/>
      <c r="PQZ83" s="360"/>
      <c r="PRA83" s="360"/>
      <c r="PRB83" s="360"/>
      <c r="PRC83" s="360"/>
      <c r="PRD83" s="360"/>
      <c r="PRE83" s="360"/>
      <c r="PRF83" s="360"/>
      <c r="PRG83" s="360"/>
      <c r="PRH83" s="360"/>
      <c r="PRI83" s="360"/>
      <c r="PRJ83" s="360"/>
      <c r="PRK83" s="360"/>
      <c r="PRL83" s="360"/>
      <c r="PRM83" s="360"/>
      <c r="PRN83" s="360"/>
      <c r="PRO83" s="360"/>
      <c r="PRP83" s="360"/>
      <c r="PRQ83" s="360"/>
      <c r="PRR83" s="360"/>
      <c r="PRS83" s="360"/>
      <c r="PRT83" s="360"/>
      <c r="PRU83" s="360"/>
      <c r="PRV83" s="360"/>
      <c r="PRW83" s="360"/>
      <c r="PRX83" s="360"/>
      <c r="PRY83" s="360"/>
      <c r="PRZ83" s="360"/>
      <c r="PSA83" s="360"/>
      <c r="PSB83" s="360"/>
      <c r="PSC83" s="360"/>
      <c r="PSD83" s="360"/>
      <c r="PSE83" s="360"/>
      <c r="PSF83" s="360"/>
      <c r="PSG83" s="360"/>
      <c r="PSH83" s="360"/>
      <c r="PSI83" s="360"/>
      <c r="PSJ83" s="360"/>
      <c r="PSK83" s="360"/>
      <c r="PSL83" s="360"/>
      <c r="PSM83" s="360"/>
      <c r="PSN83" s="360"/>
      <c r="PSO83" s="360"/>
      <c r="PSP83" s="360"/>
      <c r="PSQ83" s="360"/>
      <c r="PSR83" s="360"/>
      <c r="PSS83" s="360"/>
      <c r="PST83" s="360"/>
      <c r="PSU83" s="360"/>
      <c r="PSV83" s="360"/>
      <c r="PSW83" s="360"/>
      <c r="PSX83" s="360"/>
      <c r="PSY83" s="360"/>
      <c r="PSZ83" s="360"/>
      <c r="PTA83" s="360"/>
      <c r="PTB83" s="360"/>
      <c r="PTC83" s="360"/>
      <c r="PTD83" s="360"/>
      <c r="PTE83" s="360"/>
      <c r="PTF83" s="360"/>
      <c r="PTG83" s="360"/>
      <c r="PTH83" s="360"/>
      <c r="PTI83" s="360"/>
      <c r="PTJ83" s="360"/>
      <c r="PTK83" s="360"/>
      <c r="PTL83" s="360"/>
      <c r="PTM83" s="360"/>
      <c r="PTN83" s="360"/>
      <c r="PTO83" s="360"/>
      <c r="PTP83" s="360"/>
      <c r="PTQ83" s="360"/>
      <c r="PTR83" s="360"/>
      <c r="PTS83" s="360"/>
      <c r="PTT83" s="360"/>
      <c r="PTU83" s="360"/>
      <c r="PTV83" s="360"/>
      <c r="PTW83" s="360"/>
      <c r="PTX83" s="360"/>
      <c r="PTY83" s="360"/>
      <c r="PTZ83" s="360"/>
      <c r="PUA83" s="360"/>
      <c r="PUB83" s="360"/>
      <c r="PUC83" s="360"/>
      <c r="PUD83" s="360"/>
      <c r="PUE83" s="360"/>
      <c r="PUF83" s="360"/>
      <c r="PUG83" s="360"/>
      <c r="PUH83" s="360"/>
      <c r="PUI83" s="360"/>
      <c r="PUJ83" s="360"/>
      <c r="PUK83" s="360"/>
      <c r="PUL83" s="360"/>
      <c r="PUM83" s="360"/>
      <c r="PUN83" s="360"/>
      <c r="PUO83" s="360"/>
      <c r="PUP83" s="360"/>
      <c r="PUQ83" s="360"/>
      <c r="PUR83" s="360"/>
      <c r="PUS83" s="360"/>
      <c r="PUT83" s="360"/>
      <c r="PUU83" s="360"/>
      <c r="PUV83" s="360"/>
      <c r="PUW83" s="360"/>
      <c r="PUX83" s="360"/>
      <c r="PUY83" s="360"/>
      <c r="PUZ83" s="360"/>
      <c r="PVA83" s="360"/>
      <c r="PVB83" s="360"/>
      <c r="PVC83" s="360"/>
      <c r="PVD83" s="360"/>
      <c r="PVE83" s="360"/>
      <c r="PVF83" s="360"/>
      <c r="PVG83" s="360"/>
      <c r="PVH83" s="360"/>
      <c r="PVI83" s="360"/>
      <c r="PVJ83" s="360"/>
      <c r="PVK83" s="360"/>
      <c r="PVL83" s="360"/>
      <c r="PVM83" s="360"/>
      <c r="PVN83" s="360"/>
      <c r="PVO83" s="360"/>
      <c r="PVP83" s="360"/>
      <c r="PVQ83" s="360"/>
      <c r="PVR83" s="360"/>
      <c r="PVS83" s="360"/>
      <c r="PVT83" s="360"/>
      <c r="PVU83" s="360"/>
      <c r="PVV83" s="360"/>
      <c r="PVW83" s="360"/>
      <c r="PVX83" s="360"/>
      <c r="PVY83" s="360"/>
      <c r="PVZ83" s="360"/>
      <c r="PWA83" s="360"/>
      <c r="PWB83" s="360"/>
      <c r="PWC83" s="360"/>
      <c r="PWD83" s="360"/>
      <c r="PWE83" s="360"/>
      <c r="PWF83" s="360"/>
      <c r="PWG83" s="360"/>
      <c r="PWH83" s="360"/>
      <c r="PWI83" s="360"/>
      <c r="PWJ83" s="360"/>
      <c r="PWK83" s="360"/>
      <c r="PWL83" s="360"/>
      <c r="PWM83" s="360"/>
      <c r="PWN83" s="360"/>
      <c r="PWO83" s="360"/>
      <c r="PWP83" s="360"/>
      <c r="PWQ83" s="360"/>
      <c r="PWR83" s="360"/>
      <c r="PWS83" s="360"/>
      <c r="PWT83" s="360"/>
      <c r="PWU83" s="360"/>
      <c r="PWV83" s="360"/>
      <c r="PWW83" s="360"/>
      <c r="PWX83" s="360"/>
      <c r="PWY83" s="360"/>
      <c r="PWZ83" s="360"/>
      <c r="PXA83" s="360"/>
      <c r="PXB83" s="360"/>
      <c r="PXC83" s="360"/>
      <c r="PXD83" s="360"/>
      <c r="PXE83" s="360"/>
      <c r="PXF83" s="360"/>
      <c r="PXG83" s="360"/>
      <c r="PXH83" s="360"/>
      <c r="PXI83" s="360"/>
      <c r="PXJ83" s="360"/>
      <c r="PXK83" s="360"/>
      <c r="PXL83" s="360"/>
      <c r="PXM83" s="360"/>
      <c r="PXN83" s="360"/>
      <c r="PXO83" s="360"/>
      <c r="PXP83" s="360"/>
      <c r="PXQ83" s="360"/>
      <c r="PXR83" s="360"/>
      <c r="PXS83" s="360"/>
      <c r="PXT83" s="360"/>
      <c r="PXU83" s="360"/>
      <c r="PXV83" s="360"/>
      <c r="PXW83" s="360"/>
      <c r="PXX83" s="360"/>
      <c r="PXY83" s="360"/>
      <c r="PXZ83" s="360"/>
      <c r="PYA83" s="360"/>
      <c r="PYB83" s="360"/>
      <c r="PYC83" s="360"/>
      <c r="PYD83" s="360"/>
      <c r="PYE83" s="360"/>
      <c r="PYF83" s="360"/>
      <c r="PYG83" s="360"/>
      <c r="PYH83" s="360"/>
      <c r="PYI83" s="360"/>
      <c r="PYJ83" s="360"/>
      <c r="PYK83" s="360"/>
      <c r="PYL83" s="360"/>
      <c r="PYM83" s="360"/>
      <c r="PYN83" s="360"/>
      <c r="PYO83" s="360"/>
      <c r="PYP83" s="360"/>
      <c r="PYQ83" s="360"/>
      <c r="PYR83" s="360"/>
      <c r="PYS83" s="360"/>
      <c r="PYT83" s="360"/>
      <c r="PYU83" s="360"/>
      <c r="PYV83" s="360"/>
      <c r="PYW83" s="360"/>
      <c r="PYX83" s="360"/>
      <c r="PYY83" s="360"/>
      <c r="PYZ83" s="360"/>
      <c r="PZA83" s="360"/>
      <c r="PZB83" s="360"/>
      <c r="PZC83" s="360"/>
      <c r="PZD83" s="360"/>
      <c r="PZE83" s="360"/>
      <c r="PZF83" s="360"/>
      <c r="PZG83" s="360"/>
      <c r="PZH83" s="360"/>
      <c r="PZI83" s="360"/>
      <c r="PZJ83" s="360"/>
      <c r="PZK83" s="360"/>
      <c r="PZL83" s="360"/>
      <c r="PZM83" s="360"/>
      <c r="PZN83" s="360"/>
      <c r="PZO83" s="360"/>
      <c r="PZP83" s="360"/>
      <c r="PZQ83" s="360"/>
      <c r="PZR83" s="360"/>
      <c r="PZS83" s="360"/>
      <c r="PZT83" s="360"/>
      <c r="PZU83" s="360"/>
      <c r="PZV83" s="360"/>
      <c r="PZW83" s="360"/>
      <c r="PZX83" s="360"/>
      <c r="PZY83" s="360"/>
      <c r="PZZ83" s="360"/>
      <c r="QAA83" s="360"/>
      <c r="QAB83" s="360"/>
      <c r="QAC83" s="360"/>
      <c r="QAD83" s="360"/>
      <c r="QAE83" s="360"/>
      <c r="QAF83" s="360"/>
      <c r="QAG83" s="360"/>
      <c r="QAH83" s="360"/>
      <c r="QAI83" s="360"/>
      <c r="QAJ83" s="360"/>
      <c r="QAK83" s="360"/>
      <c r="QAL83" s="360"/>
      <c r="QAM83" s="360"/>
      <c r="QAN83" s="360"/>
      <c r="QAO83" s="360"/>
      <c r="QAP83" s="360"/>
      <c r="QAQ83" s="360"/>
      <c r="QAR83" s="360"/>
      <c r="QAS83" s="360"/>
      <c r="QAT83" s="360"/>
      <c r="QAU83" s="360"/>
      <c r="QAV83" s="360"/>
      <c r="QAW83" s="360"/>
      <c r="QAX83" s="360"/>
      <c r="QAY83" s="360"/>
      <c r="QAZ83" s="360"/>
      <c r="QBA83" s="360"/>
      <c r="QBB83" s="360"/>
      <c r="QBC83" s="360"/>
      <c r="QBD83" s="360"/>
      <c r="QBE83" s="360"/>
      <c r="QBF83" s="360"/>
      <c r="QBG83" s="360"/>
      <c r="QBH83" s="360"/>
      <c r="QBI83" s="360"/>
      <c r="QBJ83" s="360"/>
      <c r="QBK83" s="360"/>
      <c r="QBL83" s="360"/>
      <c r="QBM83" s="360"/>
      <c r="QBN83" s="360"/>
      <c r="QBO83" s="360"/>
      <c r="QBP83" s="360"/>
      <c r="QBQ83" s="360"/>
      <c r="QBR83" s="360"/>
      <c r="QBS83" s="360"/>
      <c r="QBT83" s="360"/>
      <c r="QBU83" s="360"/>
      <c r="QBV83" s="360"/>
      <c r="QBW83" s="360"/>
      <c r="QBX83" s="360"/>
      <c r="QBY83" s="360"/>
      <c r="QBZ83" s="360"/>
      <c r="QCA83" s="360"/>
      <c r="QCB83" s="360"/>
      <c r="QCC83" s="360"/>
      <c r="QCD83" s="360"/>
      <c r="QCE83" s="360"/>
      <c r="QCF83" s="360"/>
      <c r="QCG83" s="360"/>
      <c r="QCH83" s="360"/>
      <c r="QCI83" s="360"/>
      <c r="QCJ83" s="360"/>
      <c r="QCK83" s="360"/>
      <c r="QCL83" s="360"/>
      <c r="QCM83" s="360"/>
      <c r="QCN83" s="360"/>
      <c r="QCO83" s="360"/>
      <c r="QCP83" s="360"/>
      <c r="QCQ83" s="360"/>
      <c r="QCR83" s="360"/>
      <c r="QCS83" s="360"/>
      <c r="QCT83" s="360"/>
      <c r="QCU83" s="360"/>
      <c r="QCV83" s="360"/>
      <c r="QCW83" s="360"/>
      <c r="QCX83" s="360"/>
      <c r="QCY83" s="360"/>
      <c r="QCZ83" s="360"/>
      <c r="QDA83" s="360"/>
      <c r="QDB83" s="360"/>
      <c r="QDC83" s="360"/>
      <c r="QDD83" s="360"/>
      <c r="QDE83" s="360"/>
      <c r="QDF83" s="360"/>
      <c r="QDG83" s="360"/>
      <c r="QDH83" s="360"/>
      <c r="QDI83" s="360"/>
      <c r="QDJ83" s="360"/>
      <c r="QDK83" s="360"/>
      <c r="QDL83" s="360"/>
      <c r="QDM83" s="360"/>
      <c r="QDN83" s="360"/>
      <c r="QDO83" s="360"/>
      <c r="QDP83" s="360"/>
      <c r="QDQ83" s="360"/>
      <c r="QDR83" s="360"/>
      <c r="QDS83" s="360"/>
      <c r="QDT83" s="360"/>
      <c r="QDU83" s="360"/>
      <c r="QDV83" s="360"/>
      <c r="QDW83" s="360"/>
      <c r="QDX83" s="360"/>
      <c r="QDY83" s="360"/>
      <c r="QDZ83" s="360"/>
      <c r="QEA83" s="360"/>
      <c r="QEB83" s="360"/>
      <c r="QEC83" s="360"/>
      <c r="QED83" s="360"/>
      <c r="QEE83" s="360"/>
      <c r="QEF83" s="360"/>
      <c r="QEG83" s="360"/>
      <c r="QEH83" s="360"/>
      <c r="QEI83" s="360"/>
      <c r="QEJ83" s="360"/>
      <c r="QEK83" s="360"/>
      <c r="QEL83" s="360"/>
      <c r="QEM83" s="360"/>
      <c r="QEN83" s="360"/>
      <c r="QEO83" s="360"/>
      <c r="QEP83" s="360"/>
      <c r="QEQ83" s="360"/>
      <c r="QER83" s="360"/>
      <c r="QES83" s="360"/>
      <c r="QET83" s="360"/>
      <c r="QEU83" s="360"/>
      <c r="QEV83" s="360"/>
      <c r="QEW83" s="360"/>
      <c r="QEX83" s="360"/>
      <c r="QEY83" s="360"/>
      <c r="QEZ83" s="360"/>
      <c r="QFA83" s="360"/>
      <c r="QFB83" s="360"/>
      <c r="QFC83" s="360"/>
      <c r="QFD83" s="360"/>
      <c r="QFE83" s="360"/>
      <c r="QFF83" s="360"/>
      <c r="QFG83" s="360"/>
      <c r="QFH83" s="360"/>
      <c r="QFI83" s="360"/>
      <c r="QFJ83" s="360"/>
      <c r="QFK83" s="360"/>
      <c r="QFL83" s="360"/>
      <c r="QFM83" s="360"/>
      <c r="QFN83" s="360"/>
      <c r="QFO83" s="360"/>
      <c r="QFP83" s="360"/>
      <c r="QFQ83" s="360"/>
      <c r="QFR83" s="360"/>
      <c r="QFS83" s="360"/>
      <c r="QFT83" s="360"/>
      <c r="QFU83" s="360"/>
      <c r="QFV83" s="360"/>
      <c r="QFW83" s="360"/>
      <c r="QFX83" s="360"/>
      <c r="QFY83" s="360"/>
      <c r="QFZ83" s="360"/>
      <c r="QGA83" s="360"/>
      <c r="QGB83" s="360"/>
      <c r="QGC83" s="360"/>
      <c r="QGD83" s="360"/>
      <c r="QGE83" s="360"/>
      <c r="QGF83" s="360"/>
      <c r="QGG83" s="360"/>
      <c r="QGH83" s="360"/>
      <c r="QGI83" s="360"/>
      <c r="QGJ83" s="360"/>
      <c r="QGK83" s="360"/>
      <c r="QGL83" s="360"/>
      <c r="QGM83" s="360"/>
      <c r="QGN83" s="360"/>
      <c r="QGO83" s="360"/>
      <c r="QGP83" s="360"/>
      <c r="QGQ83" s="360"/>
      <c r="QGR83" s="360"/>
      <c r="QGS83" s="360"/>
      <c r="QGT83" s="360"/>
      <c r="QGU83" s="360"/>
      <c r="QGV83" s="360"/>
      <c r="QGW83" s="360"/>
      <c r="QGX83" s="360"/>
      <c r="QGY83" s="360"/>
      <c r="QGZ83" s="360"/>
      <c r="QHA83" s="360"/>
      <c r="QHB83" s="360"/>
      <c r="QHC83" s="360"/>
      <c r="QHD83" s="360"/>
      <c r="QHE83" s="360"/>
      <c r="QHF83" s="360"/>
      <c r="QHG83" s="360"/>
      <c r="QHH83" s="360"/>
      <c r="QHI83" s="360"/>
      <c r="QHJ83" s="360"/>
      <c r="QHK83" s="360"/>
      <c r="QHL83" s="360"/>
      <c r="QHM83" s="360"/>
      <c r="QHN83" s="360"/>
      <c r="QHO83" s="360"/>
      <c r="QHP83" s="360"/>
      <c r="QHQ83" s="360"/>
      <c r="QHR83" s="360"/>
      <c r="QHS83" s="360"/>
      <c r="QHT83" s="360"/>
      <c r="QHU83" s="360"/>
      <c r="QHV83" s="360"/>
      <c r="QHW83" s="360"/>
      <c r="QHX83" s="360"/>
      <c r="QHY83" s="360"/>
      <c r="QHZ83" s="360"/>
      <c r="QIA83" s="360"/>
      <c r="QIB83" s="360"/>
      <c r="QIC83" s="360"/>
      <c r="QID83" s="360"/>
      <c r="QIE83" s="360"/>
      <c r="QIF83" s="360"/>
      <c r="QIG83" s="360"/>
      <c r="QIH83" s="360"/>
      <c r="QII83" s="360"/>
      <c r="QIJ83" s="360"/>
      <c r="QIK83" s="360"/>
      <c r="QIL83" s="360"/>
      <c r="QIM83" s="360"/>
      <c r="QIN83" s="360"/>
      <c r="QIO83" s="360"/>
      <c r="QIP83" s="360"/>
      <c r="QIQ83" s="360"/>
      <c r="QIR83" s="360"/>
      <c r="QIS83" s="360"/>
      <c r="QIT83" s="360"/>
      <c r="QIU83" s="360"/>
      <c r="QIV83" s="360"/>
      <c r="QIW83" s="360"/>
      <c r="QIX83" s="360"/>
      <c r="QIY83" s="360"/>
      <c r="QIZ83" s="360"/>
      <c r="QJA83" s="360"/>
      <c r="QJB83" s="360"/>
      <c r="QJC83" s="360"/>
      <c r="QJD83" s="360"/>
      <c r="QJE83" s="360"/>
      <c r="QJF83" s="360"/>
      <c r="QJG83" s="360"/>
      <c r="QJH83" s="360"/>
      <c r="QJI83" s="360"/>
      <c r="QJJ83" s="360"/>
      <c r="QJK83" s="360"/>
      <c r="QJL83" s="360"/>
      <c r="QJM83" s="360"/>
      <c r="QJN83" s="360"/>
      <c r="QJO83" s="360"/>
      <c r="QJP83" s="360"/>
      <c r="QJQ83" s="360"/>
      <c r="QJR83" s="360"/>
      <c r="QJS83" s="360"/>
      <c r="QJT83" s="360"/>
      <c r="QJU83" s="360"/>
      <c r="QJV83" s="360"/>
      <c r="QJW83" s="360"/>
      <c r="QJX83" s="360"/>
      <c r="QJY83" s="360"/>
      <c r="QJZ83" s="360"/>
      <c r="QKA83" s="360"/>
      <c r="QKB83" s="360"/>
      <c r="QKC83" s="360"/>
      <c r="QKD83" s="360"/>
      <c r="QKE83" s="360"/>
      <c r="QKF83" s="360"/>
      <c r="QKG83" s="360"/>
      <c r="QKH83" s="360"/>
      <c r="QKI83" s="360"/>
      <c r="QKJ83" s="360"/>
      <c r="QKK83" s="360"/>
      <c r="QKL83" s="360"/>
      <c r="QKM83" s="360"/>
      <c r="QKN83" s="360"/>
      <c r="QKO83" s="360"/>
      <c r="QKP83" s="360"/>
      <c r="QKQ83" s="360"/>
      <c r="QKR83" s="360"/>
      <c r="QKS83" s="360"/>
      <c r="QKT83" s="360"/>
      <c r="QKU83" s="360"/>
      <c r="QKV83" s="360"/>
      <c r="QKW83" s="360"/>
      <c r="QKX83" s="360"/>
      <c r="QKY83" s="360"/>
      <c r="QKZ83" s="360"/>
      <c r="QLA83" s="360"/>
      <c r="QLB83" s="360"/>
      <c r="QLC83" s="360"/>
      <c r="QLD83" s="360"/>
      <c r="QLE83" s="360"/>
      <c r="QLF83" s="360"/>
      <c r="QLG83" s="360"/>
      <c r="QLH83" s="360"/>
      <c r="QLI83" s="360"/>
      <c r="QLJ83" s="360"/>
      <c r="QLK83" s="360"/>
      <c r="QLL83" s="360"/>
      <c r="QLM83" s="360"/>
      <c r="QLN83" s="360"/>
      <c r="QLO83" s="360"/>
      <c r="QLP83" s="360"/>
      <c r="QLQ83" s="360"/>
      <c r="QLR83" s="360"/>
      <c r="QLS83" s="360"/>
      <c r="QLT83" s="360"/>
      <c r="QLU83" s="360"/>
      <c r="QLV83" s="360"/>
      <c r="QLW83" s="360"/>
      <c r="QLX83" s="360"/>
      <c r="QLY83" s="360"/>
      <c r="QLZ83" s="360"/>
      <c r="QMA83" s="360"/>
      <c r="QMB83" s="360"/>
      <c r="QMC83" s="360"/>
      <c r="QMD83" s="360"/>
      <c r="QME83" s="360"/>
      <c r="QMF83" s="360"/>
      <c r="QMG83" s="360"/>
      <c r="QMH83" s="360"/>
      <c r="QMI83" s="360"/>
      <c r="QMJ83" s="360"/>
      <c r="QMK83" s="360"/>
      <c r="QML83" s="360"/>
      <c r="QMM83" s="360"/>
      <c r="QMN83" s="360"/>
      <c r="QMO83" s="360"/>
      <c r="QMP83" s="360"/>
      <c r="QMQ83" s="360"/>
      <c r="QMR83" s="360"/>
      <c r="QMS83" s="360"/>
      <c r="QMT83" s="360"/>
      <c r="QMU83" s="360"/>
      <c r="QMV83" s="360"/>
      <c r="QMW83" s="360"/>
      <c r="QMX83" s="360"/>
      <c r="QMY83" s="360"/>
      <c r="QMZ83" s="360"/>
      <c r="QNA83" s="360"/>
      <c r="QNB83" s="360"/>
      <c r="QNC83" s="360"/>
      <c r="QND83" s="360"/>
      <c r="QNE83" s="360"/>
      <c r="QNF83" s="360"/>
      <c r="QNG83" s="360"/>
      <c r="QNH83" s="360"/>
      <c r="QNI83" s="360"/>
      <c r="QNJ83" s="360"/>
      <c r="QNK83" s="360"/>
      <c r="QNL83" s="360"/>
      <c r="QNM83" s="360"/>
      <c r="QNN83" s="360"/>
      <c r="QNO83" s="360"/>
      <c r="QNP83" s="360"/>
      <c r="QNQ83" s="360"/>
      <c r="QNR83" s="360"/>
      <c r="QNS83" s="360"/>
      <c r="QNT83" s="360"/>
      <c r="QNU83" s="360"/>
      <c r="QNV83" s="360"/>
      <c r="QNW83" s="360"/>
      <c r="QNX83" s="360"/>
      <c r="QNY83" s="360"/>
      <c r="QNZ83" s="360"/>
      <c r="QOA83" s="360"/>
      <c r="QOB83" s="360"/>
      <c r="QOC83" s="360"/>
      <c r="QOD83" s="360"/>
      <c r="QOE83" s="360"/>
      <c r="QOF83" s="360"/>
      <c r="QOG83" s="360"/>
      <c r="QOH83" s="360"/>
      <c r="QOI83" s="360"/>
      <c r="QOJ83" s="360"/>
      <c r="QOK83" s="360"/>
      <c r="QOL83" s="360"/>
      <c r="QOM83" s="360"/>
      <c r="QON83" s="360"/>
      <c r="QOO83" s="360"/>
      <c r="QOP83" s="360"/>
      <c r="QOQ83" s="360"/>
      <c r="QOR83" s="360"/>
      <c r="QOS83" s="360"/>
      <c r="QOT83" s="360"/>
      <c r="QOU83" s="360"/>
      <c r="QOV83" s="360"/>
      <c r="QOW83" s="360"/>
      <c r="QOX83" s="360"/>
      <c r="QOY83" s="360"/>
      <c r="QOZ83" s="360"/>
      <c r="QPA83" s="360"/>
      <c r="QPB83" s="360"/>
      <c r="QPC83" s="360"/>
      <c r="QPD83" s="360"/>
      <c r="QPE83" s="360"/>
      <c r="QPF83" s="360"/>
      <c r="QPG83" s="360"/>
      <c r="QPH83" s="360"/>
      <c r="QPI83" s="360"/>
      <c r="QPJ83" s="360"/>
      <c r="QPK83" s="360"/>
      <c r="QPL83" s="360"/>
      <c r="QPM83" s="360"/>
      <c r="QPN83" s="360"/>
      <c r="QPO83" s="360"/>
      <c r="QPP83" s="360"/>
      <c r="QPQ83" s="360"/>
      <c r="QPR83" s="360"/>
      <c r="QPS83" s="360"/>
      <c r="QPT83" s="360"/>
      <c r="QPU83" s="360"/>
      <c r="QPV83" s="360"/>
      <c r="QPW83" s="360"/>
      <c r="QPX83" s="360"/>
      <c r="QPY83" s="360"/>
      <c r="QPZ83" s="360"/>
      <c r="QQA83" s="360"/>
      <c r="QQB83" s="360"/>
      <c r="QQC83" s="360"/>
      <c r="QQD83" s="360"/>
      <c r="QQE83" s="360"/>
      <c r="QQF83" s="360"/>
      <c r="QQG83" s="360"/>
      <c r="QQH83" s="360"/>
      <c r="QQI83" s="360"/>
      <c r="QQJ83" s="360"/>
      <c r="QQK83" s="360"/>
      <c r="QQL83" s="360"/>
      <c r="QQM83" s="360"/>
      <c r="QQN83" s="360"/>
      <c r="QQO83" s="360"/>
      <c r="QQP83" s="360"/>
      <c r="QQQ83" s="360"/>
      <c r="QQR83" s="360"/>
      <c r="QQS83" s="360"/>
      <c r="QQT83" s="360"/>
      <c r="QQU83" s="360"/>
      <c r="QQV83" s="360"/>
      <c r="QQW83" s="360"/>
      <c r="QQX83" s="360"/>
      <c r="QQY83" s="360"/>
      <c r="QQZ83" s="360"/>
      <c r="QRA83" s="360"/>
      <c r="QRB83" s="360"/>
      <c r="QRC83" s="360"/>
      <c r="QRD83" s="360"/>
      <c r="QRE83" s="360"/>
      <c r="QRF83" s="360"/>
      <c r="QRG83" s="360"/>
      <c r="QRH83" s="360"/>
      <c r="QRI83" s="360"/>
      <c r="QRJ83" s="360"/>
      <c r="QRK83" s="360"/>
      <c r="QRL83" s="360"/>
      <c r="QRM83" s="360"/>
      <c r="QRN83" s="360"/>
      <c r="QRO83" s="360"/>
      <c r="QRP83" s="360"/>
      <c r="QRQ83" s="360"/>
      <c r="QRR83" s="360"/>
      <c r="QRS83" s="360"/>
      <c r="QRT83" s="360"/>
      <c r="QRU83" s="360"/>
      <c r="QRV83" s="360"/>
      <c r="QRW83" s="360"/>
      <c r="QRX83" s="360"/>
      <c r="QRY83" s="360"/>
      <c r="QRZ83" s="360"/>
      <c r="QSA83" s="360"/>
      <c r="QSB83" s="360"/>
      <c r="QSC83" s="360"/>
      <c r="QSD83" s="360"/>
      <c r="QSE83" s="360"/>
      <c r="QSF83" s="360"/>
      <c r="QSG83" s="360"/>
      <c r="QSH83" s="360"/>
      <c r="QSI83" s="360"/>
      <c r="QSJ83" s="360"/>
      <c r="QSK83" s="360"/>
      <c r="QSL83" s="360"/>
      <c r="QSM83" s="360"/>
      <c r="QSN83" s="360"/>
      <c r="QSO83" s="360"/>
      <c r="QSP83" s="360"/>
      <c r="QSQ83" s="360"/>
      <c r="QSR83" s="360"/>
      <c r="QSS83" s="360"/>
      <c r="QST83" s="360"/>
      <c r="QSU83" s="360"/>
      <c r="QSV83" s="360"/>
      <c r="QSW83" s="360"/>
      <c r="QSX83" s="360"/>
      <c r="QSY83" s="360"/>
      <c r="QSZ83" s="360"/>
      <c r="QTA83" s="360"/>
      <c r="QTB83" s="360"/>
      <c r="QTC83" s="360"/>
      <c r="QTD83" s="360"/>
      <c r="QTE83" s="360"/>
      <c r="QTF83" s="360"/>
      <c r="QTG83" s="360"/>
      <c r="QTH83" s="360"/>
      <c r="QTI83" s="360"/>
      <c r="QTJ83" s="360"/>
      <c r="QTK83" s="360"/>
      <c r="QTL83" s="360"/>
      <c r="QTM83" s="360"/>
      <c r="QTN83" s="360"/>
      <c r="QTO83" s="360"/>
      <c r="QTP83" s="360"/>
      <c r="QTQ83" s="360"/>
      <c r="QTR83" s="360"/>
      <c r="QTS83" s="360"/>
      <c r="QTT83" s="360"/>
      <c r="QTU83" s="360"/>
      <c r="QTV83" s="360"/>
      <c r="QTW83" s="360"/>
      <c r="QTX83" s="360"/>
      <c r="QTY83" s="360"/>
      <c r="QTZ83" s="360"/>
      <c r="QUA83" s="360"/>
      <c r="QUB83" s="360"/>
      <c r="QUC83" s="360"/>
      <c r="QUD83" s="360"/>
      <c r="QUE83" s="360"/>
      <c r="QUF83" s="360"/>
      <c r="QUG83" s="360"/>
      <c r="QUH83" s="360"/>
      <c r="QUI83" s="360"/>
      <c r="QUJ83" s="360"/>
      <c r="QUK83" s="360"/>
      <c r="QUL83" s="360"/>
      <c r="QUM83" s="360"/>
      <c r="QUN83" s="360"/>
      <c r="QUO83" s="360"/>
      <c r="QUP83" s="360"/>
      <c r="QUQ83" s="360"/>
      <c r="QUR83" s="360"/>
      <c r="QUS83" s="360"/>
      <c r="QUT83" s="360"/>
      <c r="QUU83" s="360"/>
      <c r="QUV83" s="360"/>
      <c r="QUW83" s="360"/>
      <c r="QUX83" s="360"/>
      <c r="QUY83" s="360"/>
      <c r="QUZ83" s="360"/>
      <c r="QVA83" s="360"/>
      <c r="QVB83" s="360"/>
      <c r="QVC83" s="360"/>
      <c r="QVD83" s="360"/>
      <c r="QVE83" s="360"/>
      <c r="QVF83" s="360"/>
      <c r="QVG83" s="360"/>
      <c r="QVH83" s="360"/>
      <c r="QVI83" s="360"/>
      <c r="QVJ83" s="360"/>
      <c r="QVK83" s="360"/>
      <c r="QVL83" s="360"/>
      <c r="QVM83" s="360"/>
      <c r="QVN83" s="360"/>
      <c r="QVO83" s="360"/>
      <c r="QVP83" s="360"/>
      <c r="QVQ83" s="360"/>
      <c r="QVR83" s="360"/>
      <c r="QVS83" s="360"/>
      <c r="QVT83" s="360"/>
      <c r="QVU83" s="360"/>
      <c r="QVV83" s="360"/>
      <c r="QVW83" s="360"/>
      <c r="QVX83" s="360"/>
      <c r="QVY83" s="360"/>
      <c r="QVZ83" s="360"/>
      <c r="QWA83" s="360"/>
      <c r="QWB83" s="360"/>
      <c r="QWC83" s="360"/>
      <c r="QWD83" s="360"/>
      <c r="QWE83" s="360"/>
      <c r="QWF83" s="360"/>
      <c r="QWG83" s="360"/>
      <c r="QWH83" s="360"/>
      <c r="QWI83" s="360"/>
      <c r="QWJ83" s="360"/>
      <c r="QWK83" s="360"/>
      <c r="QWL83" s="360"/>
      <c r="QWM83" s="360"/>
      <c r="QWN83" s="360"/>
      <c r="QWO83" s="360"/>
      <c r="QWP83" s="360"/>
      <c r="QWQ83" s="360"/>
      <c r="QWR83" s="360"/>
      <c r="QWS83" s="360"/>
      <c r="QWT83" s="360"/>
      <c r="QWU83" s="360"/>
      <c r="QWV83" s="360"/>
      <c r="QWW83" s="360"/>
      <c r="QWX83" s="360"/>
      <c r="QWY83" s="360"/>
      <c r="QWZ83" s="360"/>
      <c r="QXA83" s="360"/>
      <c r="QXB83" s="360"/>
      <c r="QXC83" s="360"/>
      <c r="QXD83" s="360"/>
      <c r="QXE83" s="360"/>
      <c r="QXF83" s="360"/>
      <c r="QXG83" s="360"/>
      <c r="QXH83" s="360"/>
      <c r="QXI83" s="360"/>
      <c r="QXJ83" s="360"/>
      <c r="QXK83" s="360"/>
      <c r="QXL83" s="360"/>
      <c r="QXM83" s="360"/>
      <c r="QXN83" s="360"/>
      <c r="QXO83" s="360"/>
      <c r="QXP83" s="360"/>
      <c r="QXQ83" s="360"/>
      <c r="QXR83" s="360"/>
      <c r="QXS83" s="360"/>
      <c r="QXT83" s="360"/>
      <c r="QXU83" s="360"/>
      <c r="QXV83" s="360"/>
      <c r="QXW83" s="360"/>
      <c r="QXX83" s="360"/>
      <c r="QXY83" s="360"/>
      <c r="QXZ83" s="360"/>
      <c r="QYA83" s="360"/>
      <c r="QYB83" s="360"/>
      <c r="QYC83" s="360"/>
      <c r="QYD83" s="360"/>
      <c r="QYE83" s="360"/>
      <c r="QYF83" s="360"/>
      <c r="QYG83" s="360"/>
      <c r="QYH83" s="360"/>
      <c r="QYI83" s="360"/>
      <c r="QYJ83" s="360"/>
      <c r="QYK83" s="360"/>
      <c r="QYL83" s="360"/>
      <c r="QYM83" s="360"/>
      <c r="QYN83" s="360"/>
      <c r="QYO83" s="360"/>
      <c r="QYP83" s="360"/>
      <c r="QYQ83" s="360"/>
      <c r="QYR83" s="360"/>
      <c r="QYS83" s="360"/>
      <c r="QYT83" s="360"/>
      <c r="QYU83" s="360"/>
      <c r="QYV83" s="360"/>
      <c r="QYW83" s="360"/>
      <c r="QYX83" s="360"/>
      <c r="QYY83" s="360"/>
      <c r="QYZ83" s="360"/>
      <c r="QZA83" s="360"/>
      <c r="QZB83" s="360"/>
      <c r="QZC83" s="360"/>
      <c r="QZD83" s="360"/>
      <c r="QZE83" s="360"/>
      <c r="QZF83" s="360"/>
      <c r="QZG83" s="360"/>
      <c r="QZH83" s="360"/>
      <c r="QZI83" s="360"/>
      <c r="QZJ83" s="360"/>
      <c r="QZK83" s="360"/>
      <c r="QZL83" s="360"/>
      <c r="QZM83" s="360"/>
      <c r="QZN83" s="360"/>
      <c r="QZO83" s="360"/>
      <c r="QZP83" s="360"/>
      <c r="QZQ83" s="360"/>
      <c r="QZR83" s="360"/>
      <c r="QZS83" s="360"/>
      <c r="QZT83" s="360"/>
      <c r="QZU83" s="360"/>
      <c r="QZV83" s="360"/>
      <c r="QZW83" s="360"/>
      <c r="QZX83" s="360"/>
      <c r="QZY83" s="360"/>
      <c r="QZZ83" s="360"/>
      <c r="RAA83" s="360"/>
      <c r="RAB83" s="360"/>
      <c r="RAC83" s="360"/>
      <c r="RAD83" s="360"/>
      <c r="RAE83" s="360"/>
      <c r="RAF83" s="360"/>
      <c r="RAG83" s="360"/>
      <c r="RAH83" s="360"/>
      <c r="RAI83" s="360"/>
      <c r="RAJ83" s="360"/>
      <c r="RAK83" s="360"/>
      <c r="RAL83" s="360"/>
      <c r="RAM83" s="360"/>
      <c r="RAN83" s="360"/>
      <c r="RAO83" s="360"/>
      <c r="RAP83" s="360"/>
      <c r="RAQ83" s="360"/>
      <c r="RAR83" s="360"/>
      <c r="RAS83" s="360"/>
      <c r="RAT83" s="360"/>
      <c r="RAU83" s="360"/>
      <c r="RAV83" s="360"/>
      <c r="RAW83" s="360"/>
      <c r="RAX83" s="360"/>
      <c r="RAY83" s="360"/>
      <c r="RAZ83" s="360"/>
      <c r="RBA83" s="360"/>
      <c r="RBB83" s="360"/>
      <c r="RBC83" s="360"/>
      <c r="RBD83" s="360"/>
      <c r="RBE83" s="360"/>
      <c r="RBF83" s="360"/>
      <c r="RBG83" s="360"/>
      <c r="RBH83" s="360"/>
      <c r="RBI83" s="360"/>
      <c r="RBJ83" s="360"/>
      <c r="RBK83" s="360"/>
      <c r="RBL83" s="360"/>
      <c r="RBM83" s="360"/>
      <c r="RBN83" s="360"/>
      <c r="RBO83" s="360"/>
      <c r="RBP83" s="360"/>
      <c r="RBQ83" s="360"/>
      <c r="RBR83" s="360"/>
      <c r="RBS83" s="360"/>
      <c r="RBT83" s="360"/>
      <c r="RBU83" s="360"/>
      <c r="RBV83" s="360"/>
      <c r="RBW83" s="360"/>
      <c r="RBX83" s="360"/>
      <c r="RBY83" s="360"/>
      <c r="RBZ83" s="360"/>
      <c r="RCA83" s="360"/>
      <c r="RCB83" s="360"/>
      <c r="RCC83" s="360"/>
      <c r="RCD83" s="360"/>
      <c r="RCE83" s="360"/>
      <c r="RCF83" s="360"/>
      <c r="RCG83" s="360"/>
      <c r="RCH83" s="360"/>
      <c r="RCI83" s="360"/>
      <c r="RCJ83" s="360"/>
      <c r="RCK83" s="360"/>
      <c r="RCL83" s="360"/>
      <c r="RCM83" s="360"/>
      <c r="RCN83" s="360"/>
      <c r="RCO83" s="360"/>
      <c r="RCP83" s="360"/>
      <c r="RCQ83" s="360"/>
      <c r="RCR83" s="360"/>
      <c r="RCS83" s="360"/>
      <c r="RCT83" s="360"/>
      <c r="RCU83" s="360"/>
      <c r="RCV83" s="360"/>
      <c r="RCW83" s="360"/>
      <c r="RCX83" s="360"/>
      <c r="RCY83" s="360"/>
      <c r="RCZ83" s="360"/>
      <c r="RDA83" s="360"/>
      <c r="RDB83" s="360"/>
      <c r="RDC83" s="360"/>
      <c r="RDD83" s="360"/>
      <c r="RDE83" s="360"/>
      <c r="RDF83" s="360"/>
      <c r="RDG83" s="360"/>
      <c r="RDH83" s="360"/>
      <c r="RDI83" s="360"/>
      <c r="RDJ83" s="360"/>
      <c r="RDK83" s="360"/>
      <c r="RDL83" s="360"/>
      <c r="RDM83" s="360"/>
      <c r="RDN83" s="360"/>
      <c r="RDO83" s="360"/>
      <c r="RDP83" s="360"/>
      <c r="RDQ83" s="360"/>
      <c r="RDR83" s="360"/>
      <c r="RDS83" s="360"/>
      <c r="RDT83" s="360"/>
      <c r="RDU83" s="360"/>
      <c r="RDV83" s="360"/>
      <c r="RDW83" s="360"/>
      <c r="RDX83" s="360"/>
      <c r="RDY83" s="360"/>
      <c r="RDZ83" s="360"/>
      <c r="REA83" s="360"/>
      <c r="REB83" s="360"/>
      <c r="REC83" s="360"/>
      <c r="RED83" s="360"/>
      <c r="REE83" s="360"/>
      <c r="REF83" s="360"/>
      <c r="REG83" s="360"/>
      <c r="REH83" s="360"/>
      <c r="REI83" s="360"/>
      <c r="REJ83" s="360"/>
      <c r="REK83" s="360"/>
      <c r="REL83" s="360"/>
      <c r="REM83" s="360"/>
      <c r="REN83" s="360"/>
      <c r="REO83" s="360"/>
      <c r="REP83" s="360"/>
      <c r="REQ83" s="360"/>
      <c r="RER83" s="360"/>
      <c r="RES83" s="360"/>
      <c r="RET83" s="360"/>
      <c r="REU83" s="360"/>
      <c r="REV83" s="360"/>
      <c r="REW83" s="360"/>
      <c r="REX83" s="360"/>
      <c r="REY83" s="360"/>
      <c r="REZ83" s="360"/>
      <c r="RFA83" s="360"/>
      <c r="RFB83" s="360"/>
      <c r="RFC83" s="360"/>
      <c r="RFD83" s="360"/>
      <c r="RFE83" s="360"/>
      <c r="RFF83" s="360"/>
      <c r="RFG83" s="360"/>
      <c r="RFH83" s="360"/>
      <c r="RFI83" s="360"/>
      <c r="RFJ83" s="360"/>
      <c r="RFK83" s="360"/>
      <c r="RFL83" s="360"/>
      <c r="RFM83" s="360"/>
      <c r="RFN83" s="360"/>
      <c r="RFO83" s="360"/>
      <c r="RFP83" s="360"/>
      <c r="RFQ83" s="360"/>
      <c r="RFR83" s="360"/>
      <c r="RFS83" s="360"/>
      <c r="RFT83" s="360"/>
      <c r="RFU83" s="360"/>
      <c r="RFV83" s="360"/>
      <c r="RFW83" s="360"/>
      <c r="RFX83" s="360"/>
      <c r="RFY83" s="360"/>
      <c r="RFZ83" s="360"/>
      <c r="RGA83" s="360"/>
      <c r="RGB83" s="360"/>
      <c r="RGC83" s="360"/>
      <c r="RGD83" s="360"/>
      <c r="RGE83" s="360"/>
      <c r="RGF83" s="360"/>
      <c r="RGG83" s="360"/>
      <c r="RGH83" s="360"/>
      <c r="RGI83" s="360"/>
      <c r="RGJ83" s="360"/>
      <c r="RGK83" s="360"/>
      <c r="RGL83" s="360"/>
      <c r="RGM83" s="360"/>
      <c r="RGN83" s="360"/>
      <c r="RGO83" s="360"/>
      <c r="RGP83" s="360"/>
      <c r="RGQ83" s="360"/>
      <c r="RGR83" s="360"/>
      <c r="RGS83" s="360"/>
      <c r="RGT83" s="360"/>
      <c r="RGU83" s="360"/>
      <c r="RGV83" s="360"/>
      <c r="RGW83" s="360"/>
      <c r="RGX83" s="360"/>
      <c r="RGY83" s="360"/>
      <c r="RGZ83" s="360"/>
      <c r="RHA83" s="360"/>
      <c r="RHB83" s="360"/>
      <c r="RHC83" s="360"/>
      <c r="RHD83" s="360"/>
      <c r="RHE83" s="360"/>
      <c r="RHF83" s="360"/>
      <c r="RHG83" s="360"/>
      <c r="RHH83" s="360"/>
      <c r="RHI83" s="360"/>
      <c r="RHJ83" s="360"/>
      <c r="RHK83" s="360"/>
      <c r="RHL83" s="360"/>
      <c r="RHM83" s="360"/>
      <c r="RHN83" s="360"/>
      <c r="RHO83" s="360"/>
      <c r="RHP83" s="360"/>
      <c r="RHQ83" s="360"/>
      <c r="RHR83" s="360"/>
      <c r="RHS83" s="360"/>
      <c r="RHT83" s="360"/>
      <c r="RHU83" s="360"/>
      <c r="RHV83" s="360"/>
      <c r="RHW83" s="360"/>
      <c r="RHX83" s="360"/>
      <c r="RHY83" s="360"/>
      <c r="RHZ83" s="360"/>
      <c r="RIA83" s="360"/>
      <c r="RIB83" s="360"/>
      <c r="RIC83" s="360"/>
      <c r="RID83" s="360"/>
      <c r="RIE83" s="360"/>
      <c r="RIF83" s="360"/>
      <c r="RIG83" s="360"/>
      <c r="RIH83" s="360"/>
      <c r="RII83" s="360"/>
      <c r="RIJ83" s="360"/>
      <c r="RIK83" s="360"/>
      <c r="RIL83" s="360"/>
      <c r="RIM83" s="360"/>
      <c r="RIN83" s="360"/>
      <c r="RIO83" s="360"/>
      <c r="RIP83" s="360"/>
      <c r="RIQ83" s="360"/>
      <c r="RIR83" s="360"/>
      <c r="RIS83" s="360"/>
      <c r="RIT83" s="360"/>
      <c r="RIU83" s="360"/>
      <c r="RIV83" s="360"/>
      <c r="RIW83" s="360"/>
      <c r="RIX83" s="360"/>
      <c r="RIY83" s="360"/>
      <c r="RIZ83" s="360"/>
      <c r="RJA83" s="360"/>
      <c r="RJB83" s="360"/>
      <c r="RJC83" s="360"/>
      <c r="RJD83" s="360"/>
      <c r="RJE83" s="360"/>
      <c r="RJF83" s="360"/>
      <c r="RJG83" s="360"/>
      <c r="RJH83" s="360"/>
      <c r="RJI83" s="360"/>
      <c r="RJJ83" s="360"/>
      <c r="RJK83" s="360"/>
      <c r="RJL83" s="360"/>
      <c r="RJM83" s="360"/>
      <c r="RJN83" s="360"/>
      <c r="RJO83" s="360"/>
      <c r="RJP83" s="360"/>
      <c r="RJQ83" s="360"/>
      <c r="RJR83" s="360"/>
      <c r="RJS83" s="360"/>
      <c r="RJT83" s="360"/>
      <c r="RJU83" s="360"/>
      <c r="RJV83" s="360"/>
      <c r="RJW83" s="360"/>
      <c r="RJX83" s="360"/>
      <c r="RJY83" s="360"/>
      <c r="RJZ83" s="360"/>
      <c r="RKA83" s="360"/>
      <c r="RKB83" s="360"/>
      <c r="RKC83" s="360"/>
      <c r="RKD83" s="360"/>
      <c r="RKE83" s="360"/>
      <c r="RKF83" s="360"/>
      <c r="RKG83" s="360"/>
      <c r="RKH83" s="360"/>
      <c r="RKI83" s="360"/>
      <c r="RKJ83" s="360"/>
      <c r="RKK83" s="360"/>
      <c r="RKL83" s="360"/>
      <c r="RKM83" s="360"/>
      <c r="RKN83" s="360"/>
      <c r="RKO83" s="360"/>
      <c r="RKP83" s="360"/>
      <c r="RKQ83" s="360"/>
      <c r="RKR83" s="360"/>
      <c r="RKS83" s="360"/>
      <c r="RKT83" s="360"/>
      <c r="RKU83" s="360"/>
      <c r="RKV83" s="360"/>
      <c r="RKW83" s="360"/>
      <c r="RKX83" s="360"/>
      <c r="RKY83" s="360"/>
      <c r="RKZ83" s="360"/>
      <c r="RLA83" s="360"/>
      <c r="RLB83" s="360"/>
      <c r="RLC83" s="360"/>
      <c r="RLD83" s="360"/>
      <c r="RLE83" s="360"/>
      <c r="RLF83" s="360"/>
      <c r="RLG83" s="360"/>
      <c r="RLH83" s="360"/>
      <c r="RLI83" s="360"/>
      <c r="RLJ83" s="360"/>
      <c r="RLK83" s="360"/>
      <c r="RLL83" s="360"/>
      <c r="RLM83" s="360"/>
      <c r="RLN83" s="360"/>
      <c r="RLO83" s="360"/>
      <c r="RLP83" s="360"/>
      <c r="RLQ83" s="360"/>
      <c r="RLR83" s="360"/>
      <c r="RLS83" s="360"/>
      <c r="RLT83" s="360"/>
      <c r="RLU83" s="360"/>
      <c r="RLV83" s="360"/>
      <c r="RLW83" s="360"/>
      <c r="RLX83" s="360"/>
      <c r="RLY83" s="360"/>
      <c r="RLZ83" s="360"/>
      <c r="RMA83" s="360"/>
      <c r="RMB83" s="360"/>
      <c r="RMC83" s="360"/>
      <c r="RMD83" s="360"/>
      <c r="RME83" s="360"/>
      <c r="RMF83" s="360"/>
      <c r="RMG83" s="360"/>
      <c r="RMH83" s="360"/>
      <c r="RMI83" s="360"/>
      <c r="RMJ83" s="360"/>
      <c r="RMK83" s="360"/>
      <c r="RML83" s="360"/>
      <c r="RMM83" s="360"/>
      <c r="RMN83" s="360"/>
      <c r="RMO83" s="360"/>
      <c r="RMP83" s="360"/>
      <c r="RMQ83" s="360"/>
      <c r="RMR83" s="360"/>
      <c r="RMS83" s="360"/>
      <c r="RMT83" s="360"/>
      <c r="RMU83" s="360"/>
      <c r="RMV83" s="360"/>
      <c r="RMW83" s="360"/>
      <c r="RMX83" s="360"/>
      <c r="RMY83" s="360"/>
      <c r="RMZ83" s="360"/>
      <c r="RNA83" s="360"/>
      <c r="RNB83" s="360"/>
      <c r="RNC83" s="360"/>
      <c r="RND83" s="360"/>
      <c r="RNE83" s="360"/>
      <c r="RNF83" s="360"/>
      <c r="RNG83" s="360"/>
      <c r="RNH83" s="360"/>
      <c r="RNI83" s="360"/>
      <c r="RNJ83" s="360"/>
      <c r="RNK83" s="360"/>
      <c r="RNL83" s="360"/>
      <c r="RNM83" s="360"/>
      <c r="RNN83" s="360"/>
      <c r="RNO83" s="360"/>
      <c r="RNP83" s="360"/>
      <c r="RNQ83" s="360"/>
      <c r="RNR83" s="360"/>
      <c r="RNS83" s="360"/>
      <c r="RNT83" s="360"/>
      <c r="RNU83" s="360"/>
      <c r="RNV83" s="360"/>
      <c r="RNW83" s="360"/>
      <c r="RNX83" s="360"/>
      <c r="RNY83" s="360"/>
      <c r="RNZ83" s="360"/>
      <c r="ROA83" s="360"/>
      <c r="ROB83" s="360"/>
      <c r="ROC83" s="360"/>
      <c r="ROD83" s="360"/>
      <c r="ROE83" s="360"/>
      <c r="ROF83" s="360"/>
      <c r="ROG83" s="360"/>
      <c r="ROH83" s="360"/>
      <c r="ROI83" s="360"/>
      <c r="ROJ83" s="360"/>
      <c r="ROK83" s="360"/>
      <c r="ROL83" s="360"/>
      <c r="ROM83" s="360"/>
      <c r="RON83" s="360"/>
      <c r="ROO83" s="360"/>
      <c r="ROP83" s="360"/>
      <c r="ROQ83" s="360"/>
      <c r="ROR83" s="360"/>
      <c r="ROS83" s="360"/>
      <c r="ROT83" s="360"/>
      <c r="ROU83" s="360"/>
      <c r="ROV83" s="360"/>
      <c r="ROW83" s="360"/>
      <c r="ROX83" s="360"/>
      <c r="ROY83" s="360"/>
      <c r="ROZ83" s="360"/>
      <c r="RPA83" s="360"/>
      <c r="RPB83" s="360"/>
      <c r="RPC83" s="360"/>
      <c r="RPD83" s="360"/>
      <c r="RPE83" s="360"/>
      <c r="RPF83" s="360"/>
      <c r="RPG83" s="360"/>
      <c r="RPH83" s="360"/>
      <c r="RPI83" s="360"/>
      <c r="RPJ83" s="360"/>
      <c r="RPK83" s="360"/>
      <c r="RPL83" s="360"/>
      <c r="RPM83" s="360"/>
      <c r="RPN83" s="360"/>
      <c r="RPO83" s="360"/>
      <c r="RPP83" s="360"/>
      <c r="RPQ83" s="360"/>
      <c r="RPR83" s="360"/>
      <c r="RPS83" s="360"/>
      <c r="RPT83" s="360"/>
      <c r="RPU83" s="360"/>
      <c r="RPV83" s="360"/>
      <c r="RPW83" s="360"/>
      <c r="RPX83" s="360"/>
      <c r="RPY83" s="360"/>
      <c r="RPZ83" s="360"/>
      <c r="RQA83" s="360"/>
      <c r="RQB83" s="360"/>
      <c r="RQC83" s="360"/>
      <c r="RQD83" s="360"/>
      <c r="RQE83" s="360"/>
      <c r="RQF83" s="360"/>
      <c r="RQG83" s="360"/>
      <c r="RQH83" s="360"/>
      <c r="RQI83" s="360"/>
      <c r="RQJ83" s="360"/>
      <c r="RQK83" s="360"/>
      <c r="RQL83" s="360"/>
      <c r="RQM83" s="360"/>
      <c r="RQN83" s="360"/>
      <c r="RQO83" s="360"/>
      <c r="RQP83" s="360"/>
      <c r="RQQ83" s="360"/>
      <c r="RQR83" s="360"/>
      <c r="RQS83" s="360"/>
      <c r="RQT83" s="360"/>
      <c r="RQU83" s="360"/>
      <c r="RQV83" s="360"/>
      <c r="RQW83" s="360"/>
      <c r="RQX83" s="360"/>
      <c r="RQY83" s="360"/>
      <c r="RQZ83" s="360"/>
      <c r="RRA83" s="360"/>
      <c r="RRB83" s="360"/>
      <c r="RRC83" s="360"/>
      <c r="RRD83" s="360"/>
      <c r="RRE83" s="360"/>
      <c r="RRF83" s="360"/>
      <c r="RRG83" s="360"/>
      <c r="RRH83" s="360"/>
      <c r="RRI83" s="360"/>
      <c r="RRJ83" s="360"/>
      <c r="RRK83" s="360"/>
      <c r="RRL83" s="360"/>
      <c r="RRM83" s="360"/>
      <c r="RRN83" s="360"/>
      <c r="RRO83" s="360"/>
      <c r="RRP83" s="360"/>
      <c r="RRQ83" s="360"/>
      <c r="RRR83" s="360"/>
      <c r="RRS83" s="360"/>
      <c r="RRT83" s="360"/>
      <c r="RRU83" s="360"/>
      <c r="RRV83" s="360"/>
      <c r="RRW83" s="360"/>
      <c r="RRX83" s="360"/>
      <c r="RRY83" s="360"/>
      <c r="RRZ83" s="360"/>
      <c r="RSA83" s="360"/>
      <c r="RSB83" s="360"/>
      <c r="RSC83" s="360"/>
      <c r="RSD83" s="360"/>
      <c r="RSE83" s="360"/>
      <c r="RSF83" s="360"/>
      <c r="RSG83" s="360"/>
      <c r="RSH83" s="360"/>
      <c r="RSI83" s="360"/>
      <c r="RSJ83" s="360"/>
      <c r="RSK83" s="360"/>
      <c r="RSL83" s="360"/>
      <c r="RSM83" s="360"/>
      <c r="RSN83" s="360"/>
      <c r="RSO83" s="360"/>
      <c r="RSP83" s="360"/>
      <c r="RSQ83" s="360"/>
      <c r="RSR83" s="360"/>
      <c r="RSS83" s="360"/>
      <c r="RST83" s="360"/>
      <c r="RSU83" s="360"/>
      <c r="RSV83" s="360"/>
      <c r="RSW83" s="360"/>
      <c r="RSX83" s="360"/>
      <c r="RSY83" s="360"/>
      <c r="RSZ83" s="360"/>
      <c r="RTA83" s="360"/>
      <c r="RTB83" s="360"/>
      <c r="RTC83" s="360"/>
      <c r="RTD83" s="360"/>
      <c r="RTE83" s="360"/>
      <c r="RTF83" s="360"/>
      <c r="RTG83" s="360"/>
      <c r="RTH83" s="360"/>
      <c r="RTI83" s="360"/>
      <c r="RTJ83" s="360"/>
      <c r="RTK83" s="360"/>
      <c r="RTL83" s="360"/>
      <c r="RTM83" s="360"/>
      <c r="RTN83" s="360"/>
      <c r="RTO83" s="360"/>
      <c r="RTP83" s="360"/>
      <c r="RTQ83" s="360"/>
      <c r="RTR83" s="360"/>
      <c r="RTS83" s="360"/>
      <c r="RTT83" s="360"/>
      <c r="RTU83" s="360"/>
      <c r="RTV83" s="360"/>
      <c r="RTW83" s="360"/>
      <c r="RTX83" s="360"/>
      <c r="RTY83" s="360"/>
      <c r="RTZ83" s="360"/>
      <c r="RUA83" s="360"/>
      <c r="RUB83" s="360"/>
      <c r="RUC83" s="360"/>
      <c r="RUD83" s="360"/>
      <c r="RUE83" s="360"/>
      <c r="RUF83" s="360"/>
      <c r="RUG83" s="360"/>
      <c r="RUH83" s="360"/>
      <c r="RUI83" s="360"/>
      <c r="RUJ83" s="360"/>
      <c r="RUK83" s="360"/>
      <c r="RUL83" s="360"/>
      <c r="RUM83" s="360"/>
      <c r="RUN83" s="360"/>
      <c r="RUO83" s="360"/>
      <c r="RUP83" s="360"/>
      <c r="RUQ83" s="360"/>
      <c r="RUR83" s="360"/>
      <c r="RUS83" s="360"/>
      <c r="RUT83" s="360"/>
      <c r="RUU83" s="360"/>
      <c r="RUV83" s="360"/>
      <c r="RUW83" s="360"/>
      <c r="RUX83" s="360"/>
      <c r="RUY83" s="360"/>
      <c r="RUZ83" s="360"/>
      <c r="RVA83" s="360"/>
      <c r="RVB83" s="360"/>
      <c r="RVC83" s="360"/>
      <c r="RVD83" s="360"/>
      <c r="RVE83" s="360"/>
      <c r="RVF83" s="360"/>
      <c r="RVG83" s="360"/>
      <c r="RVH83" s="360"/>
      <c r="RVI83" s="360"/>
      <c r="RVJ83" s="360"/>
      <c r="RVK83" s="360"/>
      <c r="RVL83" s="360"/>
      <c r="RVM83" s="360"/>
      <c r="RVN83" s="360"/>
      <c r="RVO83" s="360"/>
      <c r="RVP83" s="360"/>
      <c r="RVQ83" s="360"/>
      <c r="RVR83" s="360"/>
      <c r="RVS83" s="360"/>
      <c r="RVT83" s="360"/>
      <c r="RVU83" s="360"/>
      <c r="RVV83" s="360"/>
      <c r="RVW83" s="360"/>
      <c r="RVX83" s="360"/>
      <c r="RVY83" s="360"/>
      <c r="RVZ83" s="360"/>
      <c r="RWA83" s="360"/>
      <c r="RWB83" s="360"/>
      <c r="RWC83" s="360"/>
      <c r="RWD83" s="360"/>
      <c r="RWE83" s="360"/>
      <c r="RWF83" s="360"/>
      <c r="RWG83" s="360"/>
      <c r="RWH83" s="360"/>
      <c r="RWI83" s="360"/>
      <c r="RWJ83" s="360"/>
      <c r="RWK83" s="360"/>
      <c r="RWL83" s="360"/>
      <c r="RWM83" s="360"/>
      <c r="RWN83" s="360"/>
      <c r="RWO83" s="360"/>
      <c r="RWP83" s="360"/>
      <c r="RWQ83" s="360"/>
      <c r="RWR83" s="360"/>
      <c r="RWS83" s="360"/>
      <c r="RWT83" s="360"/>
      <c r="RWU83" s="360"/>
      <c r="RWV83" s="360"/>
      <c r="RWW83" s="360"/>
      <c r="RWX83" s="360"/>
      <c r="RWY83" s="360"/>
      <c r="RWZ83" s="360"/>
      <c r="RXA83" s="360"/>
      <c r="RXB83" s="360"/>
      <c r="RXC83" s="360"/>
      <c r="RXD83" s="360"/>
      <c r="RXE83" s="360"/>
      <c r="RXF83" s="360"/>
      <c r="RXG83" s="360"/>
      <c r="RXH83" s="360"/>
      <c r="RXI83" s="360"/>
      <c r="RXJ83" s="360"/>
      <c r="RXK83" s="360"/>
      <c r="RXL83" s="360"/>
      <c r="RXM83" s="360"/>
      <c r="RXN83" s="360"/>
      <c r="RXO83" s="360"/>
      <c r="RXP83" s="360"/>
      <c r="RXQ83" s="360"/>
      <c r="RXR83" s="360"/>
      <c r="RXS83" s="360"/>
      <c r="RXT83" s="360"/>
      <c r="RXU83" s="360"/>
      <c r="RXV83" s="360"/>
      <c r="RXW83" s="360"/>
      <c r="RXX83" s="360"/>
      <c r="RXY83" s="360"/>
      <c r="RXZ83" s="360"/>
      <c r="RYA83" s="360"/>
      <c r="RYB83" s="360"/>
      <c r="RYC83" s="360"/>
      <c r="RYD83" s="360"/>
      <c r="RYE83" s="360"/>
      <c r="RYF83" s="360"/>
      <c r="RYG83" s="360"/>
      <c r="RYH83" s="360"/>
      <c r="RYI83" s="360"/>
      <c r="RYJ83" s="360"/>
      <c r="RYK83" s="360"/>
      <c r="RYL83" s="360"/>
      <c r="RYM83" s="360"/>
      <c r="RYN83" s="360"/>
      <c r="RYO83" s="360"/>
      <c r="RYP83" s="360"/>
      <c r="RYQ83" s="360"/>
      <c r="RYR83" s="360"/>
      <c r="RYS83" s="360"/>
      <c r="RYT83" s="360"/>
      <c r="RYU83" s="360"/>
      <c r="RYV83" s="360"/>
      <c r="RYW83" s="360"/>
      <c r="RYX83" s="360"/>
      <c r="RYY83" s="360"/>
      <c r="RYZ83" s="360"/>
      <c r="RZA83" s="360"/>
      <c r="RZB83" s="360"/>
      <c r="RZC83" s="360"/>
      <c r="RZD83" s="360"/>
      <c r="RZE83" s="360"/>
      <c r="RZF83" s="360"/>
      <c r="RZG83" s="360"/>
      <c r="RZH83" s="360"/>
      <c r="RZI83" s="360"/>
      <c r="RZJ83" s="360"/>
      <c r="RZK83" s="360"/>
      <c r="RZL83" s="360"/>
      <c r="RZM83" s="360"/>
      <c r="RZN83" s="360"/>
      <c r="RZO83" s="360"/>
      <c r="RZP83" s="360"/>
      <c r="RZQ83" s="360"/>
      <c r="RZR83" s="360"/>
      <c r="RZS83" s="360"/>
      <c r="RZT83" s="360"/>
      <c r="RZU83" s="360"/>
      <c r="RZV83" s="360"/>
      <c r="RZW83" s="360"/>
      <c r="RZX83" s="360"/>
      <c r="RZY83" s="360"/>
      <c r="RZZ83" s="360"/>
      <c r="SAA83" s="360"/>
      <c r="SAB83" s="360"/>
      <c r="SAC83" s="360"/>
      <c r="SAD83" s="360"/>
      <c r="SAE83" s="360"/>
      <c r="SAF83" s="360"/>
      <c r="SAG83" s="360"/>
      <c r="SAH83" s="360"/>
      <c r="SAI83" s="360"/>
      <c r="SAJ83" s="360"/>
      <c r="SAK83" s="360"/>
      <c r="SAL83" s="360"/>
      <c r="SAM83" s="360"/>
      <c r="SAN83" s="360"/>
      <c r="SAO83" s="360"/>
      <c r="SAP83" s="360"/>
      <c r="SAQ83" s="360"/>
      <c r="SAR83" s="360"/>
      <c r="SAS83" s="360"/>
      <c r="SAT83" s="360"/>
      <c r="SAU83" s="360"/>
      <c r="SAV83" s="360"/>
      <c r="SAW83" s="360"/>
      <c r="SAX83" s="360"/>
      <c r="SAY83" s="360"/>
      <c r="SAZ83" s="360"/>
      <c r="SBA83" s="360"/>
      <c r="SBB83" s="360"/>
      <c r="SBC83" s="360"/>
      <c r="SBD83" s="360"/>
      <c r="SBE83" s="360"/>
      <c r="SBF83" s="360"/>
      <c r="SBG83" s="360"/>
      <c r="SBH83" s="360"/>
      <c r="SBI83" s="360"/>
      <c r="SBJ83" s="360"/>
      <c r="SBK83" s="360"/>
      <c r="SBL83" s="360"/>
      <c r="SBM83" s="360"/>
      <c r="SBN83" s="360"/>
      <c r="SBO83" s="360"/>
      <c r="SBP83" s="360"/>
      <c r="SBQ83" s="360"/>
      <c r="SBR83" s="360"/>
      <c r="SBS83" s="360"/>
      <c r="SBT83" s="360"/>
      <c r="SBU83" s="360"/>
      <c r="SBV83" s="360"/>
      <c r="SBW83" s="360"/>
      <c r="SBX83" s="360"/>
      <c r="SBY83" s="360"/>
      <c r="SBZ83" s="360"/>
      <c r="SCA83" s="360"/>
      <c r="SCB83" s="360"/>
      <c r="SCC83" s="360"/>
      <c r="SCD83" s="360"/>
      <c r="SCE83" s="360"/>
      <c r="SCF83" s="360"/>
      <c r="SCG83" s="360"/>
      <c r="SCH83" s="360"/>
      <c r="SCI83" s="360"/>
      <c r="SCJ83" s="360"/>
      <c r="SCK83" s="360"/>
      <c r="SCL83" s="360"/>
      <c r="SCM83" s="360"/>
      <c r="SCN83" s="360"/>
      <c r="SCO83" s="360"/>
      <c r="SCP83" s="360"/>
      <c r="SCQ83" s="360"/>
      <c r="SCR83" s="360"/>
      <c r="SCS83" s="360"/>
      <c r="SCT83" s="360"/>
      <c r="SCU83" s="360"/>
      <c r="SCV83" s="360"/>
      <c r="SCW83" s="360"/>
      <c r="SCX83" s="360"/>
      <c r="SCY83" s="360"/>
      <c r="SCZ83" s="360"/>
      <c r="SDA83" s="360"/>
      <c r="SDB83" s="360"/>
      <c r="SDC83" s="360"/>
      <c r="SDD83" s="360"/>
      <c r="SDE83" s="360"/>
      <c r="SDF83" s="360"/>
      <c r="SDG83" s="360"/>
      <c r="SDH83" s="360"/>
      <c r="SDI83" s="360"/>
      <c r="SDJ83" s="360"/>
      <c r="SDK83" s="360"/>
      <c r="SDL83" s="360"/>
      <c r="SDM83" s="360"/>
      <c r="SDN83" s="360"/>
      <c r="SDO83" s="360"/>
      <c r="SDP83" s="360"/>
      <c r="SDQ83" s="360"/>
      <c r="SDR83" s="360"/>
      <c r="SDS83" s="360"/>
      <c r="SDT83" s="360"/>
      <c r="SDU83" s="360"/>
      <c r="SDV83" s="360"/>
      <c r="SDW83" s="360"/>
      <c r="SDX83" s="360"/>
      <c r="SDY83" s="360"/>
      <c r="SDZ83" s="360"/>
      <c r="SEA83" s="360"/>
      <c r="SEB83" s="360"/>
      <c r="SEC83" s="360"/>
      <c r="SED83" s="360"/>
      <c r="SEE83" s="360"/>
      <c r="SEF83" s="360"/>
      <c r="SEG83" s="360"/>
      <c r="SEH83" s="360"/>
      <c r="SEI83" s="360"/>
      <c r="SEJ83" s="360"/>
      <c r="SEK83" s="360"/>
      <c r="SEL83" s="360"/>
      <c r="SEM83" s="360"/>
      <c r="SEN83" s="360"/>
      <c r="SEO83" s="360"/>
      <c r="SEP83" s="360"/>
      <c r="SEQ83" s="360"/>
      <c r="SER83" s="360"/>
      <c r="SES83" s="360"/>
      <c r="SET83" s="360"/>
      <c r="SEU83" s="360"/>
      <c r="SEV83" s="360"/>
      <c r="SEW83" s="360"/>
      <c r="SEX83" s="360"/>
      <c r="SEY83" s="360"/>
      <c r="SEZ83" s="360"/>
      <c r="SFA83" s="360"/>
      <c r="SFB83" s="360"/>
      <c r="SFC83" s="360"/>
      <c r="SFD83" s="360"/>
      <c r="SFE83" s="360"/>
      <c r="SFF83" s="360"/>
      <c r="SFG83" s="360"/>
      <c r="SFH83" s="360"/>
      <c r="SFI83" s="360"/>
      <c r="SFJ83" s="360"/>
      <c r="SFK83" s="360"/>
      <c r="SFL83" s="360"/>
      <c r="SFM83" s="360"/>
      <c r="SFN83" s="360"/>
      <c r="SFO83" s="360"/>
      <c r="SFP83" s="360"/>
      <c r="SFQ83" s="360"/>
      <c r="SFR83" s="360"/>
      <c r="SFS83" s="360"/>
      <c r="SFT83" s="360"/>
      <c r="SFU83" s="360"/>
      <c r="SFV83" s="360"/>
      <c r="SFW83" s="360"/>
      <c r="SFX83" s="360"/>
      <c r="SFY83" s="360"/>
      <c r="SFZ83" s="360"/>
      <c r="SGA83" s="360"/>
      <c r="SGB83" s="360"/>
      <c r="SGC83" s="360"/>
      <c r="SGD83" s="360"/>
      <c r="SGE83" s="360"/>
      <c r="SGF83" s="360"/>
      <c r="SGG83" s="360"/>
      <c r="SGH83" s="360"/>
      <c r="SGI83" s="360"/>
      <c r="SGJ83" s="360"/>
      <c r="SGK83" s="360"/>
      <c r="SGL83" s="360"/>
      <c r="SGM83" s="360"/>
      <c r="SGN83" s="360"/>
      <c r="SGO83" s="360"/>
      <c r="SGP83" s="360"/>
      <c r="SGQ83" s="360"/>
      <c r="SGR83" s="360"/>
      <c r="SGS83" s="360"/>
      <c r="SGT83" s="360"/>
      <c r="SGU83" s="360"/>
      <c r="SGV83" s="360"/>
      <c r="SGW83" s="360"/>
      <c r="SGX83" s="360"/>
      <c r="SGY83" s="360"/>
      <c r="SGZ83" s="360"/>
      <c r="SHA83" s="360"/>
      <c r="SHB83" s="360"/>
      <c r="SHC83" s="360"/>
      <c r="SHD83" s="360"/>
      <c r="SHE83" s="360"/>
      <c r="SHF83" s="360"/>
      <c r="SHG83" s="360"/>
      <c r="SHH83" s="360"/>
      <c r="SHI83" s="360"/>
      <c r="SHJ83" s="360"/>
      <c r="SHK83" s="360"/>
      <c r="SHL83" s="360"/>
      <c r="SHM83" s="360"/>
      <c r="SHN83" s="360"/>
      <c r="SHO83" s="360"/>
      <c r="SHP83" s="360"/>
      <c r="SHQ83" s="360"/>
      <c r="SHR83" s="360"/>
      <c r="SHS83" s="360"/>
      <c r="SHT83" s="360"/>
      <c r="SHU83" s="360"/>
      <c r="SHV83" s="360"/>
      <c r="SHW83" s="360"/>
      <c r="SHX83" s="360"/>
      <c r="SHY83" s="360"/>
      <c r="SHZ83" s="360"/>
      <c r="SIA83" s="360"/>
      <c r="SIB83" s="360"/>
      <c r="SIC83" s="360"/>
      <c r="SID83" s="360"/>
      <c r="SIE83" s="360"/>
      <c r="SIF83" s="360"/>
      <c r="SIG83" s="360"/>
      <c r="SIH83" s="360"/>
      <c r="SII83" s="360"/>
      <c r="SIJ83" s="360"/>
      <c r="SIK83" s="360"/>
      <c r="SIL83" s="360"/>
      <c r="SIM83" s="360"/>
      <c r="SIN83" s="360"/>
      <c r="SIO83" s="360"/>
      <c r="SIP83" s="360"/>
      <c r="SIQ83" s="360"/>
      <c r="SIR83" s="360"/>
      <c r="SIS83" s="360"/>
      <c r="SIT83" s="360"/>
      <c r="SIU83" s="360"/>
      <c r="SIV83" s="360"/>
      <c r="SIW83" s="360"/>
      <c r="SIX83" s="360"/>
      <c r="SIY83" s="360"/>
      <c r="SIZ83" s="360"/>
      <c r="SJA83" s="360"/>
      <c r="SJB83" s="360"/>
      <c r="SJC83" s="360"/>
      <c r="SJD83" s="360"/>
      <c r="SJE83" s="360"/>
      <c r="SJF83" s="360"/>
      <c r="SJG83" s="360"/>
      <c r="SJH83" s="360"/>
      <c r="SJI83" s="360"/>
      <c r="SJJ83" s="360"/>
      <c r="SJK83" s="360"/>
      <c r="SJL83" s="360"/>
      <c r="SJM83" s="360"/>
      <c r="SJN83" s="360"/>
      <c r="SJO83" s="360"/>
      <c r="SJP83" s="360"/>
      <c r="SJQ83" s="360"/>
      <c r="SJR83" s="360"/>
      <c r="SJS83" s="360"/>
      <c r="SJT83" s="360"/>
      <c r="SJU83" s="360"/>
      <c r="SJV83" s="360"/>
      <c r="SJW83" s="360"/>
      <c r="SJX83" s="360"/>
      <c r="SJY83" s="360"/>
      <c r="SJZ83" s="360"/>
      <c r="SKA83" s="360"/>
      <c r="SKB83" s="360"/>
      <c r="SKC83" s="360"/>
      <c r="SKD83" s="360"/>
      <c r="SKE83" s="360"/>
      <c r="SKF83" s="360"/>
      <c r="SKG83" s="360"/>
      <c r="SKH83" s="360"/>
      <c r="SKI83" s="360"/>
      <c r="SKJ83" s="360"/>
      <c r="SKK83" s="360"/>
      <c r="SKL83" s="360"/>
      <c r="SKM83" s="360"/>
      <c r="SKN83" s="360"/>
      <c r="SKO83" s="360"/>
      <c r="SKP83" s="360"/>
      <c r="SKQ83" s="360"/>
      <c r="SKR83" s="360"/>
      <c r="SKS83" s="360"/>
      <c r="SKT83" s="360"/>
      <c r="SKU83" s="360"/>
      <c r="SKV83" s="360"/>
      <c r="SKW83" s="360"/>
      <c r="SKX83" s="360"/>
      <c r="SKY83" s="360"/>
      <c r="SKZ83" s="360"/>
      <c r="SLA83" s="360"/>
      <c r="SLB83" s="360"/>
      <c r="SLC83" s="360"/>
      <c r="SLD83" s="360"/>
      <c r="SLE83" s="360"/>
      <c r="SLF83" s="360"/>
      <c r="SLG83" s="360"/>
      <c r="SLH83" s="360"/>
      <c r="SLI83" s="360"/>
      <c r="SLJ83" s="360"/>
      <c r="SLK83" s="360"/>
      <c r="SLL83" s="360"/>
      <c r="SLM83" s="360"/>
      <c r="SLN83" s="360"/>
      <c r="SLO83" s="360"/>
      <c r="SLP83" s="360"/>
      <c r="SLQ83" s="360"/>
      <c r="SLR83" s="360"/>
      <c r="SLS83" s="360"/>
      <c r="SLT83" s="360"/>
      <c r="SLU83" s="360"/>
      <c r="SLV83" s="360"/>
      <c r="SLW83" s="360"/>
      <c r="SLX83" s="360"/>
      <c r="SLY83" s="360"/>
      <c r="SLZ83" s="360"/>
      <c r="SMA83" s="360"/>
      <c r="SMB83" s="360"/>
      <c r="SMC83" s="360"/>
      <c r="SMD83" s="360"/>
      <c r="SME83" s="360"/>
      <c r="SMF83" s="360"/>
      <c r="SMG83" s="360"/>
      <c r="SMH83" s="360"/>
      <c r="SMI83" s="360"/>
      <c r="SMJ83" s="360"/>
      <c r="SMK83" s="360"/>
      <c r="SML83" s="360"/>
      <c r="SMM83" s="360"/>
      <c r="SMN83" s="360"/>
      <c r="SMO83" s="360"/>
      <c r="SMP83" s="360"/>
      <c r="SMQ83" s="360"/>
      <c r="SMR83" s="360"/>
      <c r="SMS83" s="360"/>
      <c r="SMT83" s="360"/>
      <c r="SMU83" s="360"/>
      <c r="SMV83" s="360"/>
      <c r="SMW83" s="360"/>
      <c r="SMX83" s="360"/>
      <c r="SMY83" s="360"/>
      <c r="SMZ83" s="360"/>
      <c r="SNA83" s="360"/>
      <c r="SNB83" s="360"/>
      <c r="SNC83" s="360"/>
      <c r="SND83" s="360"/>
      <c r="SNE83" s="360"/>
      <c r="SNF83" s="360"/>
      <c r="SNG83" s="360"/>
      <c r="SNH83" s="360"/>
      <c r="SNI83" s="360"/>
      <c r="SNJ83" s="360"/>
      <c r="SNK83" s="360"/>
      <c r="SNL83" s="360"/>
      <c r="SNM83" s="360"/>
      <c r="SNN83" s="360"/>
      <c r="SNO83" s="360"/>
      <c r="SNP83" s="360"/>
      <c r="SNQ83" s="360"/>
      <c r="SNR83" s="360"/>
      <c r="SNS83" s="360"/>
      <c r="SNT83" s="360"/>
      <c r="SNU83" s="360"/>
      <c r="SNV83" s="360"/>
      <c r="SNW83" s="360"/>
      <c r="SNX83" s="360"/>
      <c r="SNY83" s="360"/>
      <c r="SNZ83" s="360"/>
      <c r="SOA83" s="360"/>
      <c r="SOB83" s="360"/>
      <c r="SOC83" s="360"/>
      <c r="SOD83" s="360"/>
      <c r="SOE83" s="360"/>
      <c r="SOF83" s="360"/>
      <c r="SOG83" s="360"/>
      <c r="SOH83" s="360"/>
      <c r="SOI83" s="360"/>
      <c r="SOJ83" s="360"/>
      <c r="SOK83" s="360"/>
      <c r="SOL83" s="360"/>
      <c r="SOM83" s="360"/>
      <c r="SON83" s="360"/>
      <c r="SOO83" s="360"/>
      <c r="SOP83" s="360"/>
      <c r="SOQ83" s="360"/>
      <c r="SOR83" s="360"/>
      <c r="SOS83" s="360"/>
      <c r="SOT83" s="360"/>
      <c r="SOU83" s="360"/>
      <c r="SOV83" s="360"/>
      <c r="SOW83" s="360"/>
      <c r="SOX83" s="360"/>
      <c r="SOY83" s="360"/>
      <c r="SOZ83" s="360"/>
      <c r="SPA83" s="360"/>
      <c r="SPB83" s="360"/>
      <c r="SPC83" s="360"/>
      <c r="SPD83" s="360"/>
      <c r="SPE83" s="360"/>
      <c r="SPF83" s="360"/>
      <c r="SPG83" s="360"/>
      <c r="SPH83" s="360"/>
      <c r="SPI83" s="360"/>
      <c r="SPJ83" s="360"/>
      <c r="SPK83" s="360"/>
      <c r="SPL83" s="360"/>
      <c r="SPM83" s="360"/>
      <c r="SPN83" s="360"/>
      <c r="SPO83" s="360"/>
      <c r="SPP83" s="360"/>
      <c r="SPQ83" s="360"/>
      <c r="SPR83" s="360"/>
      <c r="SPS83" s="360"/>
      <c r="SPT83" s="360"/>
      <c r="SPU83" s="360"/>
      <c r="SPV83" s="360"/>
      <c r="SPW83" s="360"/>
      <c r="SPX83" s="360"/>
      <c r="SPY83" s="360"/>
      <c r="SPZ83" s="360"/>
      <c r="SQA83" s="360"/>
      <c r="SQB83" s="360"/>
      <c r="SQC83" s="360"/>
      <c r="SQD83" s="360"/>
      <c r="SQE83" s="360"/>
      <c r="SQF83" s="360"/>
      <c r="SQG83" s="360"/>
      <c r="SQH83" s="360"/>
      <c r="SQI83" s="360"/>
      <c r="SQJ83" s="360"/>
      <c r="SQK83" s="360"/>
      <c r="SQL83" s="360"/>
      <c r="SQM83" s="360"/>
      <c r="SQN83" s="360"/>
      <c r="SQO83" s="360"/>
      <c r="SQP83" s="360"/>
      <c r="SQQ83" s="360"/>
      <c r="SQR83" s="360"/>
      <c r="SQS83" s="360"/>
      <c r="SQT83" s="360"/>
      <c r="SQU83" s="360"/>
      <c r="SQV83" s="360"/>
      <c r="SQW83" s="360"/>
      <c r="SQX83" s="360"/>
      <c r="SQY83" s="360"/>
      <c r="SQZ83" s="360"/>
      <c r="SRA83" s="360"/>
      <c r="SRB83" s="360"/>
      <c r="SRC83" s="360"/>
      <c r="SRD83" s="360"/>
      <c r="SRE83" s="360"/>
      <c r="SRF83" s="360"/>
      <c r="SRG83" s="360"/>
      <c r="SRH83" s="360"/>
      <c r="SRI83" s="360"/>
      <c r="SRJ83" s="360"/>
      <c r="SRK83" s="360"/>
      <c r="SRL83" s="360"/>
      <c r="SRM83" s="360"/>
      <c r="SRN83" s="360"/>
      <c r="SRO83" s="360"/>
      <c r="SRP83" s="360"/>
      <c r="SRQ83" s="360"/>
      <c r="SRR83" s="360"/>
      <c r="SRS83" s="360"/>
      <c r="SRT83" s="360"/>
      <c r="SRU83" s="360"/>
      <c r="SRV83" s="360"/>
      <c r="SRW83" s="360"/>
      <c r="SRX83" s="360"/>
      <c r="SRY83" s="360"/>
      <c r="SRZ83" s="360"/>
      <c r="SSA83" s="360"/>
      <c r="SSB83" s="360"/>
      <c r="SSC83" s="360"/>
      <c r="SSD83" s="360"/>
      <c r="SSE83" s="360"/>
      <c r="SSF83" s="360"/>
      <c r="SSG83" s="360"/>
      <c r="SSH83" s="360"/>
      <c r="SSI83" s="360"/>
      <c r="SSJ83" s="360"/>
      <c r="SSK83" s="360"/>
      <c r="SSL83" s="360"/>
      <c r="SSM83" s="360"/>
      <c r="SSN83" s="360"/>
      <c r="SSO83" s="360"/>
      <c r="SSP83" s="360"/>
      <c r="SSQ83" s="360"/>
      <c r="SSR83" s="360"/>
      <c r="SSS83" s="360"/>
      <c r="SST83" s="360"/>
      <c r="SSU83" s="360"/>
      <c r="SSV83" s="360"/>
      <c r="SSW83" s="360"/>
      <c r="SSX83" s="360"/>
      <c r="SSY83" s="360"/>
      <c r="SSZ83" s="360"/>
      <c r="STA83" s="360"/>
      <c r="STB83" s="360"/>
      <c r="STC83" s="360"/>
      <c r="STD83" s="360"/>
      <c r="STE83" s="360"/>
      <c r="STF83" s="360"/>
      <c r="STG83" s="360"/>
      <c r="STH83" s="360"/>
      <c r="STI83" s="360"/>
      <c r="STJ83" s="360"/>
      <c r="STK83" s="360"/>
      <c r="STL83" s="360"/>
      <c r="STM83" s="360"/>
      <c r="STN83" s="360"/>
      <c r="STO83" s="360"/>
      <c r="STP83" s="360"/>
      <c r="STQ83" s="360"/>
      <c r="STR83" s="360"/>
      <c r="STS83" s="360"/>
      <c r="STT83" s="360"/>
      <c r="STU83" s="360"/>
      <c r="STV83" s="360"/>
      <c r="STW83" s="360"/>
      <c r="STX83" s="360"/>
      <c r="STY83" s="360"/>
      <c r="STZ83" s="360"/>
      <c r="SUA83" s="360"/>
      <c r="SUB83" s="360"/>
      <c r="SUC83" s="360"/>
      <c r="SUD83" s="360"/>
      <c r="SUE83" s="360"/>
      <c r="SUF83" s="360"/>
      <c r="SUG83" s="360"/>
      <c r="SUH83" s="360"/>
      <c r="SUI83" s="360"/>
      <c r="SUJ83" s="360"/>
      <c r="SUK83" s="360"/>
      <c r="SUL83" s="360"/>
      <c r="SUM83" s="360"/>
      <c r="SUN83" s="360"/>
      <c r="SUO83" s="360"/>
      <c r="SUP83" s="360"/>
      <c r="SUQ83" s="360"/>
      <c r="SUR83" s="360"/>
      <c r="SUS83" s="360"/>
      <c r="SUT83" s="360"/>
      <c r="SUU83" s="360"/>
      <c r="SUV83" s="360"/>
      <c r="SUW83" s="360"/>
      <c r="SUX83" s="360"/>
      <c r="SUY83" s="360"/>
      <c r="SUZ83" s="360"/>
      <c r="SVA83" s="360"/>
      <c r="SVB83" s="360"/>
      <c r="SVC83" s="360"/>
      <c r="SVD83" s="360"/>
      <c r="SVE83" s="360"/>
      <c r="SVF83" s="360"/>
      <c r="SVG83" s="360"/>
      <c r="SVH83" s="360"/>
      <c r="SVI83" s="360"/>
      <c r="SVJ83" s="360"/>
      <c r="SVK83" s="360"/>
      <c r="SVL83" s="360"/>
      <c r="SVM83" s="360"/>
      <c r="SVN83" s="360"/>
      <c r="SVO83" s="360"/>
      <c r="SVP83" s="360"/>
      <c r="SVQ83" s="360"/>
      <c r="SVR83" s="360"/>
      <c r="SVS83" s="360"/>
      <c r="SVT83" s="360"/>
      <c r="SVU83" s="360"/>
      <c r="SVV83" s="360"/>
      <c r="SVW83" s="360"/>
      <c r="SVX83" s="360"/>
      <c r="SVY83" s="360"/>
      <c r="SVZ83" s="360"/>
      <c r="SWA83" s="360"/>
      <c r="SWB83" s="360"/>
      <c r="SWC83" s="360"/>
      <c r="SWD83" s="360"/>
      <c r="SWE83" s="360"/>
      <c r="SWF83" s="360"/>
      <c r="SWG83" s="360"/>
      <c r="SWH83" s="360"/>
      <c r="SWI83" s="360"/>
      <c r="SWJ83" s="360"/>
      <c r="SWK83" s="360"/>
      <c r="SWL83" s="360"/>
      <c r="SWM83" s="360"/>
      <c r="SWN83" s="360"/>
      <c r="SWO83" s="360"/>
      <c r="SWP83" s="360"/>
      <c r="SWQ83" s="360"/>
      <c r="SWR83" s="360"/>
      <c r="SWS83" s="360"/>
      <c r="SWT83" s="360"/>
      <c r="SWU83" s="360"/>
      <c r="SWV83" s="360"/>
      <c r="SWW83" s="360"/>
      <c r="SWX83" s="360"/>
      <c r="SWY83" s="360"/>
      <c r="SWZ83" s="360"/>
      <c r="SXA83" s="360"/>
      <c r="SXB83" s="360"/>
      <c r="SXC83" s="360"/>
      <c r="SXD83" s="360"/>
      <c r="SXE83" s="360"/>
      <c r="SXF83" s="360"/>
      <c r="SXG83" s="360"/>
      <c r="SXH83" s="360"/>
      <c r="SXI83" s="360"/>
      <c r="SXJ83" s="360"/>
      <c r="SXK83" s="360"/>
      <c r="SXL83" s="360"/>
      <c r="SXM83" s="360"/>
      <c r="SXN83" s="360"/>
      <c r="SXO83" s="360"/>
      <c r="SXP83" s="360"/>
      <c r="SXQ83" s="360"/>
      <c r="SXR83" s="360"/>
      <c r="SXS83" s="360"/>
      <c r="SXT83" s="360"/>
      <c r="SXU83" s="360"/>
      <c r="SXV83" s="360"/>
      <c r="SXW83" s="360"/>
      <c r="SXX83" s="360"/>
      <c r="SXY83" s="360"/>
      <c r="SXZ83" s="360"/>
      <c r="SYA83" s="360"/>
      <c r="SYB83" s="360"/>
      <c r="SYC83" s="360"/>
      <c r="SYD83" s="360"/>
      <c r="SYE83" s="360"/>
      <c r="SYF83" s="360"/>
      <c r="SYG83" s="360"/>
      <c r="SYH83" s="360"/>
      <c r="SYI83" s="360"/>
      <c r="SYJ83" s="360"/>
      <c r="SYK83" s="360"/>
      <c r="SYL83" s="360"/>
      <c r="SYM83" s="360"/>
      <c r="SYN83" s="360"/>
      <c r="SYO83" s="360"/>
      <c r="SYP83" s="360"/>
      <c r="SYQ83" s="360"/>
      <c r="SYR83" s="360"/>
      <c r="SYS83" s="360"/>
      <c r="SYT83" s="360"/>
      <c r="SYU83" s="360"/>
      <c r="SYV83" s="360"/>
      <c r="SYW83" s="360"/>
      <c r="SYX83" s="360"/>
      <c r="SYY83" s="360"/>
      <c r="SYZ83" s="360"/>
      <c r="SZA83" s="360"/>
      <c r="SZB83" s="360"/>
      <c r="SZC83" s="360"/>
      <c r="SZD83" s="360"/>
      <c r="SZE83" s="360"/>
      <c r="SZF83" s="360"/>
      <c r="SZG83" s="360"/>
      <c r="SZH83" s="360"/>
      <c r="SZI83" s="360"/>
      <c r="SZJ83" s="360"/>
      <c r="SZK83" s="360"/>
      <c r="SZL83" s="360"/>
      <c r="SZM83" s="360"/>
      <c r="SZN83" s="360"/>
      <c r="SZO83" s="360"/>
      <c r="SZP83" s="360"/>
      <c r="SZQ83" s="360"/>
      <c r="SZR83" s="360"/>
      <c r="SZS83" s="360"/>
      <c r="SZT83" s="360"/>
      <c r="SZU83" s="360"/>
      <c r="SZV83" s="360"/>
      <c r="SZW83" s="360"/>
      <c r="SZX83" s="360"/>
      <c r="SZY83" s="360"/>
      <c r="SZZ83" s="360"/>
      <c r="TAA83" s="360"/>
      <c r="TAB83" s="360"/>
      <c r="TAC83" s="360"/>
      <c r="TAD83" s="360"/>
      <c r="TAE83" s="360"/>
      <c r="TAF83" s="360"/>
      <c r="TAG83" s="360"/>
      <c r="TAH83" s="360"/>
      <c r="TAI83" s="360"/>
      <c r="TAJ83" s="360"/>
      <c r="TAK83" s="360"/>
      <c r="TAL83" s="360"/>
      <c r="TAM83" s="360"/>
      <c r="TAN83" s="360"/>
      <c r="TAO83" s="360"/>
      <c r="TAP83" s="360"/>
      <c r="TAQ83" s="360"/>
      <c r="TAR83" s="360"/>
      <c r="TAS83" s="360"/>
      <c r="TAT83" s="360"/>
      <c r="TAU83" s="360"/>
      <c r="TAV83" s="360"/>
      <c r="TAW83" s="360"/>
      <c r="TAX83" s="360"/>
      <c r="TAY83" s="360"/>
      <c r="TAZ83" s="360"/>
      <c r="TBA83" s="360"/>
      <c r="TBB83" s="360"/>
      <c r="TBC83" s="360"/>
      <c r="TBD83" s="360"/>
      <c r="TBE83" s="360"/>
      <c r="TBF83" s="360"/>
      <c r="TBG83" s="360"/>
      <c r="TBH83" s="360"/>
      <c r="TBI83" s="360"/>
      <c r="TBJ83" s="360"/>
      <c r="TBK83" s="360"/>
      <c r="TBL83" s="360"/>
      <c r="TBM83" s="360"/>
      <c r="TBN83" s="360"/>
      <c r="TBO83" s="360"/>
      <c r="TBP83" s="360"/>
      <c r="TBQ83" s="360"/>
      <c r="TBR83" s="360"/>
      <c r="TBS83" s="360"/>
      <c r="TBT83" s="360"/>
      <c r="TBU83" s="360"/>
      <c r="TBV83" s="360"/>
      <c r="TBW83" s="360"/>
      <c r="TBX83" s="360"/>
      <c r="TBY83" s="360"/>
      <c r="TBZ83" s="360"/>
      <c r="TCA83" s="360"/>
      <c r="TCB83" s="360"/>
      <c r="TCC83" s="360"/>
      <c r="TCD83" s="360"/>
      <c r="TCE83" s="360"/>
      <c r="TCF83" s="360"/>
      <c r="TCG83" s="360"/>
      <c r="TCH83" s="360"/>
      <c r="TCI83" s="360"/>
      <c r="TCJ83" s="360"/>
      <c r="TCK83" s="360"/>
      <c r="TCL83" s="360"/>
      <c r="TCM83" s="360"/>
      <c r="TCN83" s="360"/>
      <c r="TCO83" s="360"/>
      <c r="TCP83" s="360"/>
      <c r="TCQ83" s="360"/>
      <c r="TCR83" s="360"/>
      <c r="TCS83" s="360"/>
      <c r="TCT83" s="360"/>
      <c r="TCU83" s="360"/>
      <c r="TCV83" s="360"/>
      <c r="TCW83" s="360"/>
      <c r="TCX83" s="360"/>
      <c r="TCY83" s="360"/>
      <c r="TCZ83" s="360"/>
      <c r="TDA83" s="360"/>
      <c r="TDB83" s="360"/>
      <c r="TDC83" s="360"/>
      <c r="TDD83" s="360"/>
      <c r="TDE83" s="360"/>
      <c r="TDF83" s="360"/>
      <c r="TDG83" s="360"/>
      <c r="TDH83" s="360"/>
      <c r="TDI83" s="360"/>
      <c r="TDJ83" s="360"/>
      <c r="TDK83" s="360"/>
      <c r="TDL83" s="360"/>
      <c r="TDM83" s="360"/>
      <c r="TDN83" s="360"/>
      <c r="TDO83" s="360"/>
      <c r="TDP83" s="360"/>
      <c r="TDQ83" s="360"/>
      <c r="TDR83" s="360"/>
      <c r="TDS83" s="360"/>
      <c r="TDT83" s="360"/>
      <c r="TDU83" s="360"/>
      <c r="TDV83" s="360"/>
      <c r="TDW83" s="360"/>
      <c r="TDX83" s="360"/>
      <c r="TDY83" s="360"/>
      <c r="TDZ83" s="360"/>
      <c r="TEA83" s="360"/>
      <c r="TEB83" s="360"/>
      <c r="TEC83" s="360"/>
      <c r="TED83" s="360"/>
      <c r="TEE83" s="360"/>
      <c r="TEF83" s="360"/>
      <c r="TEG83" s="360"/>
      <c r="TEH83" s="360"/>
      <c r="TEI83" s="360"/>
      <c r="TEJ83" s="360"/>
      <c r="TEK83" s="360"/>
      <c r="TEL83" s="360"/>
      <c r="TEM83" s="360"/>
      <c r="TEN83" s="360"/>
      <c r="TEO83" s="360"/>
      <c r="TEP83" s="360"/>
      <c r="TEQ83" s="360"/>
      <c r="TER83" s="360"/>
      <c r="TES83" s="360"/>
      <c r="TET83" s="360"/>
      <c r="TEU83" s="360"/>
      <c r="TEV83" s="360"/>
      <c r="TEW83" s="360"/>
      <c r="TEX83" s="360"/>
      <c r="TEY83" s="360"/>
      <c r="TEZ83" s="360"/>
      <c r="TFA83" s="360"/>
      <c r="TFB83" s="360"/>
      <c r="TFC83" s="360"/>
      <c r="TFD83" s="360"/>
      <c r="TFE83" s="360"/>
      <c r="TFF83" s="360"/>
      <c r="TFG83" s="360"/>
      <c r="TFH83" s="360"/>
      <c r="TFI83" s="360"/>
      <c r="TFJ83" s="360"/>
      <c r="TFK83" s="360"/>
      <c r="TFL83" s="360"/>
      <c r="TFM83" s="360"/>
      <c r="TFN83" s="360"/>
      <c r="TFO83" s="360"/>
      <c r="TFP83" s="360"/>
      <c r="TFQ83" s="360"/>
      <c r="TFR83" s="360"/>
      <c r="TFS83" s="360"/>
      <c r="TFT83" s="360"/>
      <c r="TFU83" s="360"/>
      <c r="TFV83" s="360"/>
      <c r="TFW83" s="360"/>
      <c r="TFX83" s="360"/>
      <c r="TFY83" s="360"/>
      <c r="TFZ83" s="360"/>
      <c r="TGA83" s="360"/>
      <c r="TGB83" s="360"/>
      <c r="TGC83" s="360"/>
      <c r="TGD83" s="360"/>
      <c r="TGE83" s="360"/>
      <c r="TGF83" s="360"/>
      <c r="TGG83" s="360"/>
      <c r="TGH83" s="360"/>
      <c r="TGI83" s="360"/>
      <c r="TGJ83" s="360"/>
      <c r="TGK83" s="360"/>
      <c r="TGL83" s="360"/>
      <c r="TGM83" s="360"/>
      <c r="TGN83" s="360"/>
      <c r="TGO83" s="360"/>
      <c r="TGP83" s="360"/>
      <c r="TGQ83" s="360"/>
      <c r="TGR83" s="360"/>
      <c r="TGS83" s="360"/>
      <c r="TGT83" s="360"/>
      <c r="TGU83" s="360"/>
      <c r="TGV83" s="360"/>
      <c r="TGW83" s="360"/>
      <c r="TGX83" s="360"/>
      <c r="TGY83" s="360"/>
      <c r="TGZ83" s="360"/>
      <c r="THA83" s="360"/>
      <c r="THB83" s="360"/>
      <c r="THC83" s="360"/>
      <c r="THD83" s="360"/>
      <c r="THE83" s="360"/>
      <c r="THF83" s="360"/>
      <c r="THG83" s="360"/>
      <c r="THH83" s="360"/>
      <c r="THI83" s="360"/>
      <c r="THJ83" s="360"/>
      <c r="THK83" s="360"/>
      <c r="THL83" s="360"/>
      <c r="THM83" s="360"/>
      <c r="THN83" s="360"/>
      <c r="THO83" s="360"/>
      <c r="THP83" s="360"/>
      <c r="THQ83" s="360"/>
      <c r="THR83" s="360"/>
      <c r="THS83" s="360"/>
      <c r="THT83" s="360"/>
      <c r="THU83" s="360"/>
      <c r="THV83" s="360"/>
      <c r="THW83" s="360"/>
      <c r="THX83" s="360"/>
      <c r="THY83" s="360"/>
      <c r="THZ83" s="360"/>
      <c r="TIA83" s="360"/>
      <c r="TIB83" s="360"/>
      <c r="TIC83" s="360"/>
      <c r="TID83" s="360"/>
      <c r="TIE83" s="360"/>
      <c r="TIF83" s="360"/>
      <c r="TIG83" s="360"/>
      <c r="TIH83" s="360"/>
      <c r="TII83" s="360"/>
      <c r="TIJ83" s="360"/>
      <c r="TIK83" s="360"/>
      <c r="TIL83" s="360"/>
      <c r="TIM83" s="360"/>
      <c r="TIN83" s="360"/>
      <c r="TIO83" s="360"/>
      <c r="TIP83" s="360"/>
      <c r="TIQ83" s="360"/>
      <c r="TIR83" s="360"/>
      <c r="TIS83" s="360"/>
      <c r="TIT83" s="360"/>
      <c r="TIU83" s="360"/>
      <c r="TIV83" s="360"/>
      <c r="TIW83" s="360"/>
      <c r="TIX83" s="360"/>
      <c r="TIY83" s="360"/>
      <c r="TIZ83" s="360"/>
      <c r="TJA83" s="360"/>
      <c r="TJB83" s="360"/>
      <c r="TJC83" s="360"/>
      <c r="TJD83" s="360"/>
      <c r="TJE83" s="360"/>
      <c r="TJF83" s="360"/>
      <c r="TJG83" s="360"/>
      <c r="TJH83" s="360"/>
      <c r="TJI83" s="360"/>
      <c r="TJJ83" s="360"/>
      <c r="TJK83" s="360"/>
      <c r="TJL83" s="360"/>
      <c r="TJM83" s="360"/>
      <c r="TJN83" s="360"/>
      <c r="TJO83" s="360"/>
      <c r="TJP83" s="360"/>
      <c r="TJQ83" s="360"/>
      <c r="TJR83" s="360"/>
      <c r="TJS83" s="360"/>
      <c r="TJT83" s="360"/>
      <c r="TJU83" s="360"/>
      <c r="TJV83" s="360"/>
      <c r="TJW83" s="360"/>
      <c r="TJX83" s="360"/>
      <c r="TJY83" s="360"/>
      <c r="TJZ83" s="360"/>
      <c r="TKA83" s="360"/>
      <c r="TKB83" s="360"/>
      <c r="TKC83" s="360"/>
      <c r="TKD83" s="360"/>
      <c r="TKE83" s="360"/>
      <c r="TKF83" s="360"/>
      <c r="TKG83" s="360"/>
      <c r="TKH83" s="360"/>
      <c r="TKI83" s="360"/>
      <c r="TKJ83" s="360"/>
      <c r="TKK83" s="360"/>
      <c r="TKL83" s="360"/>
      <c r="TKM83" s="360"/>
      <c r="TKN83" s="360"/>
      <c r="TKO83" s="360"/>
      <c r="TKP83" s="360"/>
      <c r="TKQ83" s="360"/>
      <c r="TKR83" s="360"/>
      <c r="TKS83" s="360"/>
      <c r="TKT83" s="360"/>
      <c r="TKU83" s="360"/>
      <c r="TKV83" s="360"/>
      <c r="TKW83" s="360"/>
      <c r="TKX83" s="360"/>
      <c r="TKY83" s="360"/>
      <c r="TKZ83" s="360"/>
      <c r="TLA83" s="360"/>
      <c r="TLB83" s="360"/>
      <c r="TLC83" s="360"/>
      <c r="TLD83" s="360"/>
      <c r="TLE83" s="360"/>
      <c r="TLF83" s="360"/>
      <c r="TLG83" s="360"/>
      <c r="TLH83" s="360"/>
      <c r="TLI83" s="360"/>
      <c r="TLJ83" s="360"/>
      <c r="TLK83" s="360"/>
      <c r="TLL83" s="360"/>
      <c r="TLM83" s="360"/>
      <c r="TLN83" s="360"/>
      <c r="TLO83" s="360"/>
      <c r="TLP83" s="360"/>
      <c r="TLQ83" s="360"/>
      <c r="TLR83" s="360"/>
      <c r="TLS83" s="360"/>
      <c r="TLT83" s="360"/>
      <c r="TLU83" s="360"/>
      <c r="TLV83" s="360"/>
      <c r="TLW83" s="360"/>
      <c r="TLX83" s="360"/>
      <c r="TLY83" s="360"/>
      <c r="TLZ83" s="360"/>
      <c r="TMA83" s="360"/>
      <c r="TMB83" s="360"/>
      <c r="TMC83" s="360"/>
      <c r="TMD83" s="360"/>
      <c r="TME83" s="360"/>
      <c r="TMF83" s="360"/>
      <c r="TMG83" s="360"/>
      <c r="TMH83" s="360"/>
      <c r="TMI83" s="360"/>
      <c r="TMJ83" s="360"/>
      <c r="TMK83" s="360"/>
      <c r="TML83" s="360"/>
      <c r="TMM83" s="360"/>
      <c r="TMN83" s="360"/>
      <c r="TMO83" s="360"/>
      <c r="TMP83" s="360"/>
      <c r="TMQ83" s="360"/>
      <c r="TMR83" s="360"/>
      <c r="TMS83" s="360"/>
      <c r="TMT83" s="360"/>
      <c r="TMU83" s="360"/>
      <c r="TMV83" s="360"/>
      <c r="TMW83" s="360"/>
      <c r="TMX83" s="360"/>
      <c r="TMY83" s="360"/>
      <c r="TMZ83" s="360"/>
      <c r="TNA83" s="360"/>
      <c r="TNB83" s="360"/>
      <c r="TNC83" s="360"/>
      <c r="TND83" s="360"/>
      <c r="TNE83" s="360"/>
      <c r="TNF83" s="360"/>
      <c r="TNG83" s="360"/>
      <c r="TNH83" s="360"/>
      <c r="TNI83" s="360"/>
      <c r="TNJ83" s="360"/>
      <c r="TNK83" s="360"/>
      <c r="TNL83" s="360"/>
      <c r="TNM83" s="360"/>
      <c r="TNN83" s="360"/>
      <c r="TNO83" s="360"/>
      <c r="TNP83" s="360"/>
      <c r="TNQ83" s="360"/>
      <c r="TNR83" s="360"/>
      <c r="TNS83" s="360"/>
      <c r="TNT83" s="360"/>
      <c r="TNU83" s="360"/>
      <c r="TNV83" s="360"/>
      <c r="TNW83" s="360"/>
      <c r="TNX83" s="360"/>
      <c r="TNY83" s="360"/>
      <c r="TNZ83" s="360"/>
      <c r="TOA83" s="360"/>
      <c r="TOB83" s="360"/>
      <c r="TOC83" s="360"/>
      <c r="TOD83" s="360"/>
      <c r="TOE83" s="360"/>
      <c r="TOF83" s="360"/>
      <c r="TOG83" s="360"/>
      <c r="TOH83" s="360"/>
      <c r="TOI83" s="360"/>
      <c r="TOJ83" s="360"/>
      <c r="TOK83" s="360"/>
      <c r="TOL83" s="360"/>
      <c r="TOM83" s="360"/>
      <c r="TON83" s="360"/>
      <c r="TOO83" s="360"/>
      <c r="TOP83" s="360"/>
      <c r="TOQ83" s="360"/>
      <c r="TOR83" s="360"/>
      <c r="TOS83" s="360"/>
      <c r="TOT83" s="360"/>
      <c r="TOU83" s="360"/>
      <c r="TOV83" s="360"/>
      <c r="TOW83" s="360"/>
      <c r="TOX83" s="360"/>
      <c r="TOY83" s="360"/>
      <c r="TOZ83" s="360"/>
      <c r="TPA83" s="360"/>
      <c r="TPB83" s="360"/>
      <c r="TPC83" s="360"/>
      <c r="TPD83" s="360"/>
      <c r="TPE83" s="360"/>
      <c r="TPF83" s="360"/>
      <c r="TPG83" s="360"/>
      <c r="TPH83" s="360"/>
      <c r="TPI83" s="360"/>
      <c r="TPJ83" s="360"/>
      <c r="TPK83" s="360"/>
      <c r="TPL83" s="360"/>
      <c r="TPM83" s="360"/>
      <c r="TPN83" s="360"/>
      <c r="TPO83" s="360"/>
      <c r="TPP83" s="360"/>
      <c r="TPQ83" s="360"/>
      <c r="TPR83" s="360"/>
      <c r="TPS83" s="360"/>
      <c r="TPT83" s="360"/>
      <c r="TPU83" s="360"/>
      <c r="TPV83" s="360"/>
      <c r="TPW83" s="360"/>
      <c r="TPX83" s="360"/>
      <c r="TPY83" s="360"/>
      <c r="TPZ83" s="360"/>
      <c r="TQA83" s="360"/>
      <c r="TQB83" s="360"/>
      <c r="TQC83" s="360"/>
      <c r="TQD83" s="360"/>
      <c r="TQE83" s="360"/>
      <c r="TQF83" s="360"/>
      <c r="TQG83" s="360"/>
      <c r="TQH83" s="360"/>
      <c r="TQI83" s="360"/>
      <c r="TQJ83" s="360"/>
      <c r="TQK83" s="360"/>
      <c r="TQL83" s="360"/>
      <c r="TQM83" s="360"/>
      <c r="TQN83" s="360"/>
      <c r="TQO83" s="360"/>
      <c r="TQP83" s="360"/>
      <c r="TQQ83" s="360"/>
      <c r="TQR83" s="360"/>
      <c r="TQS83" s="360"/>
      <c r="TQT83" s="360"/>
      <c r="TQU83" s="360"/>
      <c r="TQV83" s="360"/>
      <c r="TQW83" s="360"/>
      <c r="TQX83" s="360"/>
      <c r="TQY83" s="360"/>
      <c r="TQZ83" s="360"/>
      <c r="TRA83" s="360"/>
      <c r="TRB83" s="360"/>
      <c r="TRC83" s="360"/>
      <c r="TRD83" s="360"/>
      <c r="TRE83" s="360"/>
      <c r="TRF83" s="360"/>
      <c r="TRG83" s="360"/>
      <c r="TRH83" s="360"/>
      <c r="TRI83" s="360"/>
      <c r="TRJ83" s="360"/>
      <c r="TRK83" s="360"/>
      <c r="TRL83" s="360"/>
      <c r="TRM83" s="360"/>
      <c r="TRN83" s="360"/>
      <c r="TRO83" s="360"/>
      <c r="TRP83" s="360"/>
      <c r="TRQ83" s="360"/>
      <c r="TRR83" s="360"/>
      <c r="TRS83" s="360"/>
      <c r="TRT83" s="360"/>
      <c r="TRU83" s="360"/>
      <c r="TRV83" s="360"/>
      <c r="TRW83" s="360"/>
      <c r="TRX83" s="360"/>
      <c r="TRY83" s="360"/>
      <c r="TRZ83" s="360"/>
      <c r="TSA83" s="360"/>
      <c r="TSB83" s="360"/>
      <c r="TSC83" s="360"/>
      <c r="TSD83" s="360"/>
      <c r="TSE83" s="360"/>
      <c r="TSF83" s="360"/>
      <c r="TSG83" s="360"/>
      <c r="TSH83" s="360"/>
      <c r="TSI83" s="360"/>
      <c r="TSJ83" s="360"/>
      <c r="TSK83" s="360"/>
      <c r="TSL83" s="360"/>
      <c r="TSM83" s="360"/>
      <c r="TSN83" s="360"/>
      <c r="TSO83" s="360"/>
      <c r="TSP83" s="360"/>
      <c r="TSQ83" s="360"/>
      <c r="TSR83" s="360"/>
      <c r="TSS83" s="360"/>
      <c r="TST83" s="360"/>
      <c r="TSU83" s="360"/>
      <c r="TSV83" s="360"/>
      <c r="TSW83" s="360"/>
      <c r="TSX83" s="360"/>
      <c r="TSY83" s="360"/>
      <c r="TSZ83" s="360"/>
      <c r="TTA83" s="360"/>
      <c r="TTB83" s="360"/>
      <c r="TTC83" s="360"/>
      <c r="TTD83" s="360"/>
      <c r="TTE83" s="360"/>
      <c r="TTF83" s="360"/>
      <c r="TTG83" s="360"/>
      <c r="TTH83" s="360"/>
      <c r="TTI83" s="360"/>
      <c r="TTJ83" s="360"/>
      <c r="TTK83" s="360"/>
      <c r="TTL83" s="360"/>
      <c r="TTM83" s="360"/>
      <c r="TTN83" s="360"/>
      <c r="TTO83" s="360"/>
      <c r="TTP83" s="360"/>
      <c r="TTQ83" s="360"/>
      <c r="TTR83" s="360"/>
      <c r="TTS83" s="360"/>
      <c r="TTT83" s="360"/>
      <c r="TTU83" s="360"/>
      <c r="TTV83" s="360"/>
      <c r="TTW83" s="360"/>
      <c r="TTX83" s="360"/>
      <c r="TTY83" s="360"/>
      <c r="TTZ83" s="360"/>
      <c r="TUA83" s="360"/>
      <c r="TUB83" s="360"/>
      <c r="TUC83" s="360"/>
      <c r="TUD83" s="360"/>
      <c r="TUE83" s="360"/>
      <c r="TUF83" s="360"/>
      <c r="TUG83" s="360"/>
      <c r="TUH83" s="360"/>
      <c r="TUI83" s="360"/>
      <c r="TUJ83" s="360"/>
      <c r="TUK83" s="360"/>
      <c r="TUL83" s="360"/>
      <c r="TUM83" s="360"/>
      <c r="TUN83" s="360"/>
      <c r="TUO83" s="360"/>
      <c r="TUP83" s="360"/>
      <c r="TUQ83" s="360"/>
      <c r="TUR83" s="360"/>
      <c r="TUS83" s="360"/>
      <c r="TUT83" s="360"/>
      <c r="TUU83" s="360"/>
      <c r="TUV83" s="360"/>
      <c r="TUW83" s="360"/>
      <c r="TUX83" s="360"/>
      <c r="TUY83" s="360"/>
      <c r="TUZ83" s="360"/>
      <c r="TVA83" s="360"/>
      <c r="TVB83" s="360"/>
      <c r="TVC83" s="360"/>
      <c r="TVD83" s="360"/>
      <c r="TVE83" s="360"/>
      <c r="TVF83" s="360"/>
      <c r="TVG83" s="360"/>
      <c r="TVH83" s="360"/>
      <c r="TVI83" s="360"/>
      <c r="TVJ83" s="360"/>
      <c r="TVK83" s="360"/>
      <c r="TVL83" s="360"/>
      <c r="TVM83" s="360"/>
      <c r="TVN83" s="360"/>
      <c r="TVO83" s="360"/>
      <c r="TVP83" s="360"/>
      <c r="TVQ83" s="360"/>
      <c r="TVR83" s="360"/>
      <c r="TVS83" s="360"/>
      <c r="TVT83" s="360"/>
      <c r="TVU83" s="360"/>
      <c r="TVV83" s="360"/>
      <c r="TVW83" s="360"/>
      <c r="TVX83" s="360"/>
      <c r="TVY83" s="360"/>
      <c r="TVZ83" s="360"/>
      <c r="TWA83" s="360"/>
      <c r="TWB83" s="360"/>
      <c r="TWC83" s="360"/>
      <c r="TWD83" s="360"/>
      <c r="TWE83" s="360"/>
      <c r="TWF83" s="360"/>
      <c r="TWG83" s="360"/>
      <c r="TWH83" s="360"/>
      <c r="TWI83" s="360"/>
      <c r="TWJ83" s="360"/>
      <c r="TWK83" s="360"/>
      <c r="TWL83" s="360"/>
      <c r="TWM83" s="360"/>
      <c r="TWN83" s="360"/>
      <c r="TWO83" s="360"/>
      <c r="TWP83" s="360"/>
      <c r="TWQ83" s="360"/>
      <c r="TWR83" s="360"/>
      <c r="TWS83" s="360"/>
      <c r="TWT83" s="360"/>
      <c r="TWU83" s="360"/>
      <c r="TWV83" s="360"/>
      <c r="TWW83" s="360"/>
      <c r="TWX83" s="360"/>
      <c r="TWY83" s="360"/>
      <c r="TWZ83" s="360"/>
      <c r="TXA83" s="360"/>
      <c r="TXB83" s="360"/>
      <c r="TXC83" s="360"/>
      <c r="TXD83" s="360"/>
      <c r="TXE83" s="360"/>
      <c r="TXF83" s="360"/>
      <c r="TXG83" s="360"/>
      <c r="TXH83" s="360"/>
      <c r="TXI83" s="360"/>
      <c r="TXJ83" s="360"/>
      <c r="TXK83" s="360"/>
      <c r="TXL83" s="360"/>
      <c r="TXM83" s="360"/>
      <c r="TXN83" s="360"/>
      <c r="TXO83" s="360"/>
      <c r="TXP83" s="360"/>
      <c r="TXQ83" s="360"/>
      <c r="TXR83" s="360"/>
      <c r="TXS83" s="360"/>
      <c r="TXT83" s="360"/>
      <c r="TXU83" s="360"/>
      <c r="TXV83" s="360"/>
      <c r="TXW83" s="360"/>
      <c r="TXX83" s="360"/>
      <c r="TXY83" s="360"/>
      <c r="TXZ83" s="360"/>
      <c r="TYA83" s="360"/>
      <c r="TYB83" s="360"/>
      <c r="TYC83" s="360"/>
      <c r="TYD83" s="360"/>
      <c r="TYE83" s="360"/>
      <c r="TYF83" s="360"/>
      <c r="TYG83" s="360"/>
      <c r="TYH83" s="360"/>
      <c r="TYI83" s="360"/>
      <c r="TYJ83" s="360"/>
      <c r="TYK83" s="360"/>
      <c r="TYL83" s="360"/>
      <c r="TYM83" s="360"/>
      <c r="TYN83" s="360"/>
      <c r="TYO83" s="360"/>
      <c r="TYP83" s="360"/>
      <c r="TYQ83" s="360"/>
      <c r="TYR83" s="360"/>
      <c r="TYS83" s="360"/>
      <c r="TYT83" s="360"/>
      <c r="TYU83" s="360"/>
      <c r="TYV83" s="360"/>
      <c r="TYW83" s="360"/>
      <c r="TYX83" s="360"/>
      <c r="TYY83" s="360"/>
      <c r="TYZ83" s="360"/>
      <c r="TZA83" s="360"/>
      <c r="TZB83" s="360"/>
      <c r="TZC83" s="360"/>
      <c r="TZD83" s="360"/>
      <c r="TZE83" s="360"/>
      <c r="TZF83" s="360"/>
      <c r="TZG83" s="360"/>
      <c r="TZH83" s="360"/>
      <c r="TZI83" s="360"/>
      <c r="TZJ83" s="360"/>
      <c r="TZK83" s="360"/>
      <c r="TZL83" s="360"/>
      <c r="TZM83" s="360"/>
      <c r="TZN83" s="360"/>
      <c r="TZO83" s="360"/>
      <c r="TZP83" s="360"/>
      <c r="TZQ83" s="360"/>
      <c r="TZR83" s="360"/>
      <c r="TZS83" s="360"/>
      <c r="TZT83" s="360"/>
      <c r="TZU83" s="360"/>
      <c r="TZV83" s="360"/>
      <c r="TZW83" s="360"/>
      <c r="TZX83" s="360"/>
      <c r="TZY83" s="360"/>
      <c r="TZZ83" s="360"/>
      <c r="UAA83" s="360"/>
      <c r="UAB83" s="360"/>
      <c r="UAC83" s="360"/>
      <c r="UAD83" s="360"/>
      <c r="UAE83" s="360"/>
      <c r="UAF83" s="360"/>
      <c r="UAG83" s="360"/>
      <c r="UAH83" s="360"/>
      <c r="UAI83" s="360"/>
      <c r="UAJ83" s="360"/>
      <c r="UAK83" s="360"/>
      <c r="UAL83" s="360"/>
      <c r="UAM83" s="360"/>
      <c r="UAN83" s="360"/>
      <c r="UAO83" s="360"/>
      <c r="UAP83" s="360"/>
      <c r="UAQ83" s="360"/>
      <c r="UAR83" s="360"/>
      <c r="UAS83" s="360"/>
      <c r="UAT83" s="360"/>
      <c r="UAU83" s="360"/>
      <c r="UAV83" s="360"/>
      <c r="UAW83" s="360"/>
      <c r="UAX83" s="360"/>
      <c r="UAY83" s="360"/>
      <c r="UAZ83" s="360"/>
      <c r="UBA83" s="360"/>
      <c r="UBB83" s="360"/>
      <c r="UBC83" s="360"/>
      <c r="UBD83" s="360"/>
      <c r="UBE83" s="360"/>
      <c r="UBF83" s="360"/>
      <c r="UBG83" s="360"/>
      <c r="UBH83" s="360"/>
      <c r="UBI83" s="360"/>
      <c r="UBJ83" s="360"/>
      <c r="UBK83" s="360"/>
      <c r="UBL83" s="360"/>
      <c r="UBM83" s="360"/>
      <c r="UBN83" s="360"/>
      <c r="UBO83" s="360"/>
      <c r="UBP83" s="360"/>
      <c r="UBQ83" s="360"/>
      <c r="UBR83" s="360"/>
      <c r="UBS83" s="360"/>
      <c r="UBT83" s="360"/>
      <c r="UBU83" s="360"/>
      <c r="UBV83" s="360"/>
      <c r="UBW83" s="360"/>
      <c r="UBX83" s="360"/>
      <c r="UBY83" s="360"/>
      <c r="UBZ83" s="360"/>
      <c r="UCA83" s="360"/>
      <c r="UCB83" s="360"/>
      <c r="UCC83" s="360"/>
      <c r="UCD83" s="360"/>
      <c r="UCE83" s="360"/>
      <c r="UCF83" s="360"/>
      <c r="UCG83" s="360"/>
      <c r="UCH83" s="360"/>
      <c r="UCI83" s="360"/>
      <c r="UCJ83" s="360"/>
      <c r="UCK83" s="360"/>
      <c r="UCL83" s="360"/>
      <c r="UCM83" s="360"/>
      <c r="UCN83" s="360"/>
      <c r="UCO83" s="360"/>
      <c r="UCP83" s="360"/>
      <c r="UCQ83" s="360"/>
      <c r="UCR83" s="360"/>
      <c r="UCS83" s="360"/>
      <c r="UCT83" s="360"/>
      <c r="UCU83" s="360"/>
      <c r="UCV83" s="360"/>
      <c r="UCW83" s="360"/>
      <c r="UCX83" s="360"/>
      <c r="UCY83" s="360"/>
      <c r="UCZ83" s="360"/>
      <c r="UDA83" s="360"/>
      <c r="UDB83" s="360"/>
      <c r="UDC83" s="360"/>
      <c r="UDD83" s="360"/>
      <c r="UDE83" s="360"/>
      <c r="UDF83" s="360"/>
      <c r="UDG83" s="360"/>
      <c r="UDH83" s="360"/>
      <c r="UDI83" s="360"/>
      <c r="UDJ83" s="360"/>
      <c r="UDK83" s="360"/>
      <c r="UDL83" s="360"/>
      <c r="UDM83" s="360"/>
      <c r="UDN83" s="360"/>
      <c r="UDO83" s="360"/>
      <c r="UDP83" s="360"/>
      <c r="UDQ83" s="360"/>
      <c r="UDR83" s="360"/>
      <c r="UDS83" s="360"/>
      <c r="UDT83" s="360"/>
      <c r="UDU83" s="360"/>
      <c r="UDV83" s="360"/>
      <c r="UDW83" s="360"/>
      <c r="UDX83" s="360"/>
      <c r="UDY83" s="360"/>
      <c r="UDZ83" s="360"/>
      <c r="UEA83" s="360"/>
      <c r="UEB83" s="360"/>
      <c r="UEC83" s="360"/>
      <c r="UED83" s="360"/>
      <c r="UEE83" s="360"/>
      <c r="UEF83" s="360"/>
      <c r="UEG83" s="360"/>
      <c r="UEH83" s="360"/>
      <c r="UEI83" s="360"/>
      <c r="UEJ83" s="360"/>
      <c r="UEK83" s="360"/>
      <c r="UEL83" s="360"/>
      <c r="UEM83" s="360"/>
      <c r="UEN83" s="360"/>
      <c r="UEO83" s="360"/>
      <c r="UEP83" s="360"/>
      <c r="UEQ83" s="360"/>
      <c r="UER83" s="360"/>
      <c r="UES83" s="360"/>
      <c r="UET83" s="360"/>
      <c r="UEU83" s="360"/>
      <c r="UEV83" s="360"/>
      <c r="UEW83" s="360"/>
      <c r="UEX83" s="360"/>
      <c r="UEY83" s="360"/>
      <c r="UEZ83" s="360"/>
      <c r="UFA83" s="360"/>
      <c r="UFB83" s="360"/>
      <c r="UFC83" s="360"/>
      <c r="UFD83" s="360"/>
      <c r="UFE83" s="360"/>
      <c r="UFF83" s="360"/>
      <c r="UFG83" s="360"/>
      <c r="UFH83" s="360"/>
      <c r="UFI83" s="360"/>
      <c r="UFJ83" s="360"/>
      <c r="UFK83" s="360"/>
      <c r="UFL83" s="360"/>
      <c r="UFM83" s="360"/>
      <c r="UFN83" s="360"/>
      <c r="UFO83" s="360"/>
      <c r="UFP83" s="360"/>
      <c r="UFQ83" s="360"/>
      <c r="UFR83" s="360"/>
      <c r="UFS83" s="360"/>
      <c r="UFT83" s="360"/>
      <c r="UFU83" s="360"/>
      <c r="UFV83" s="360"/>
      <c r="UFW83" s="360"/>
      <c r="UFX83" s="360"/>
      <c r="UFY83" s="360"/>
      <c r="UFZ83" s="360"/>
      <c r="UGA83" s="360"/>
      <c r="UGB83" s="360"/>
      <c r="UGC83" s="360"/>
      <c r="UGD83" s="360"/>
      <c r="UGE83" s="360"/>
      <c r="UGF83" s="360"/>
      <c r="UGG83" s="360"/>
      <c r="UGH83" s="360"/>
      <c r="UGI83" s="360"/>
      <c r="UGJ83" s="360"/>
      <c r="UGK83" s="360"/>
      <c r="UGL83" s="360"/>
      <c r="UGM83" s="360"/>
      <c r="UGN83" s="360"/>
      <c r="UGO83" s="360"/>
      <c r="UGP83" s="360"/>
      <c r="UGQ83" s="360"/>
      <c r="UGR83" s="360"/>
      <c r="UGS83" s="360"/>
      <c r="UGT83" s="360"/>
      <c r="UGU83" s="360"/>
      <c r="UGV83" s="360"/>
      <c r="UGW83" s="360"/>
      <c r="UGX83" s="360"/>
      <c r="UGY83" s="360"/>
      <c r="UGZ83" s="360"/>
      <c r="UHA83" s="360"/>
      <c r="UHB83" s="360"/>
      <c r="UHC83" s="360"/>
      <c r="UHD83" s="360"/>
      <c r="UHE83" s="360"/>
      <c r="UHF83" s="360"/>
      <c r="UHG83" s="360"/>
      <c r="UHH83" s="360"/>
      <c r="UHI83" s="360"/>
      <c r="UHJ83" s="360"/>
      <c r="UHK83" s="360"/>
      <c r="UHL83" s="360"/>
      <c r="UHM83" s="360"/>
      <c r="UHN83" s="360"/>
      <c r="UHO83" s="360"/>
      <c r="UHP83" s="360"/>
      <c r="UHQ83" s="360"/>
      <c r="UHR83" s="360"/>
      <c r="UHS83" s="360"/>
      <c r="UHT83" s="360"/>
      <c r="UHU83" s="360"/>
      <c r="UHV83" s="360"/>
      <c r="UHW83" s="360"/>
      <c r="UHX83" s="360"/>
      <c r="UHY83" s="360"/>
      <c r="UHZ83" s="360"/>
      <c r="UIA83" s="360"/>
      <c r="UIB83" s="360"/>
      <c r="UIC83" s="360"/>
      <c r="UID83" s="360"/>
      <c r="UIE83" s="360"/>
      <c r="UIF83" s="360"/>
      <c r="UIG83" s="360"/>
      <c r="UIH83" s="360"/>
      <c r="UII83" s="360"/>
      <c r="UIJ83" s="360"/>
      <c r="UIK83" s="360"/>
      <c r="UIL83" s="360"/>
      <c r="UIM83" s="360"/>
      <c r="UIN83" s="360"/>
      <c r="UIO83" s="360"/>
      <c r="UIP83" s="360"/>
      <c r="UIQ83" s="360"/>
      <c r="UIR83" s="360"/>
      <c r="UIS83" s="360"/>
      <c r="UIT83" s="360"/>
      <c r="UIU83" s="360"/>
      <c r="UIV83" s="360"/>
      <c r="UIW83" s="360"/>
      <c r="UIX83" s="360"/>
      <c r="UIY83" s="360"/>
      <c r="UIZ83" s="360"/>
      <c r="UJA83" s="360"/>
      <c r="UJB83" s="360"/>
      <c r="UJC83" s="360"/>
      <c r="UJD83" s="360"/>
      <c r="UJE83" s="360"/>
      <c r="UJF83" s="360"/>
      <c r="UJG83" s="360"/>
      <c r="UJH83" s="360"/>
      <c r="UJI83" s="360"/>
      <c r="UJJ83" s="360"/>
      <c r="UJK83" s="360"/>
      <c r="UJL83" s="360"/>
      <c r="UJM83" s="360"/>
      <c r="UJN83" s="360"/>
      <c r="UJO83" s="360"/>
      <c r="UJP83" s="360"/>
      <c r="UJQ83" s="360"/>
      <c r="UJR83" s="360"/>
      <c r="UJS83" s="360"/>
      <c r="UJT83" s="360"/>
      <c r="UJU83" s="360"/>
      <c r="UJV83" s="360"/>
      <c r="UJW83" s="360"/>
      <c r="UJX83" s="360"/>
      <c r="UJY83" s="360"/>
      <c r="UJZ83" s="360"/>
      <c r="UKA83" s="360"/>
      <c r="UKB83" s="360"/>
      <c r="UKC83" s="360"/>
      <c r="UKD83" s="360"/>
      <c r="UKE83" s="360"/>
      <c r="UKF83" s="360"/>
      <c r="UKG83" s="360"/>
      <c r="UKH83" s="360"/>
      <c r="UKI83" s="360"/>
      <c r="UKJ83" s="360"/>
      <c r="UKK83" s="360"/>
      <c r="UKL83" s="360"/>
      <c r="UKM83" s="360"/>
      <c r="UKN83" s="360"/>
      <c r="UKO83" s="360"/>
      <c r="UKP83" s="360"/>
      <c r="UKQ83" s="360"/>
      <c r="UKR83" s="360"/>
      <c r="UKS83" s="360"/>
      <c r="UKT83" s="360"/>
      <c r="UKU83" s="360"/>
      <c r="UKV83" s="360"/>
      <c r="UKW83" s="360"/>
      <c r="UKX83" s="360"/>
      <c r="UKY83" s="360"/>
      <c r="UKZ83" s="360"/>
      <c r="ULA83" s="360"/>
      <c r="ULB83" s="360"/>
      <c r="ULC83" s="360"/>
      <c r="ULD83" s="360"/>
      <c r="ULE83" s="360"/>
      <c r="ULF83" s="360"/>
      <c r="ULG83" s="360"/>
      <c r="ULH83" s="360"/>
      <c r="ULI83" s="360"/>
      <c r="ULJ83" s="360"/>
      <c r="ULK83" s="360"/>
      <c r="ULL83" s="360"/>
      <c r="ULM83" s="360"/>
      <c r="ULN83" s="360"/>
      <c r="ULO83" s="360"/>
      <c r="ULP83" s="360"/>
      <c r="ULQ83" s="360"/>
      <c r="ULR83" s="360"/>
      <c r="ULS83" s="360"/>
      <c r="ULT83" s="360"/>
      <c r="ULU83" s="360"/>
      <c r="ULV83" s="360"/>
      <c r="ULW83" s="360"/>
      <c r="ULX83" s="360"/>
      <c r="ULY83" s="360"/>
      <c r="ULZ83" s="360"/>
      <c r="UMA83" s="360"/>
      <c r="UMB83" s="360"/>
      <c r="UMC83" s="360"/>
      <c r="UMD83" s="360"/>
      <c r="UME83" s="360"/>
      <c r="UMF83" s="360"/>
      <c r="UMG83" s="360"/>
      <c r="UMH83" s="360"/>
      <c r="UMI83" s="360"/>
      <c r="UMJ83" s="360"/>
      <c r="UMK83" s="360"/>
      <c r="UML83" s="360"/>
      <c r="UMM83" s="360"/>
      <c r="UMN83" s="360"/>
      <c r="UMO83" s="360"/>
      <c r="UMP83" s="360"/>
      <c r="UMQ83" s="360"/>
      <c r="UMR83" s="360"/>
      <c r="UMS83" s="360"/>
      <c r="UMT83" s="360"/>
      <c r="UMU83" s="360"/>
      <c r="UMV83" s="360"/>
      <c r="UMW83" s="360"/>
      <c r="UMX83" s="360"/>
      <c r="UMY83" s="360"/>
      <c r="UMZ83" s="360"/>
      <c r="UNA83" s="360"/>
      <c r="UNB83" s="360"/>
      <c r="UNC83" s="360"/>
      <c r="UND83" s="360"/>
      <c r="UNE83" s="360"/>
      <c r="UNF83" s="360"/>
      <c r="UNG83" s="360"/>
      <c r="UNH83" s="360"/>
      <c r="UNI83" s="360"/>
      <c r="UNJ83" s="360"/>
      <c r="UNK83" s="360"/>
      <c r="UNL83" s="360"/>
      <c r="UNM83" s="360"/>
      <c r="UNN83" s="360"/>
      <c r="UNO83" s="360"/>
      <c r="UNP83" s="360"/>
      <c r="UNQ83" s="360"/>
      <c r="UNR83" s="360"/>
      <c r="UNS83" s="360"/>
      <c r="UNT83" s="360"/>
      <c r="UNU83" s="360"/>
      <c r="UNV83" s="360"/>
      <c r="UNW83" s="360"/>
      <c r="UNX83" s="360"/>
      <c r="UNY83" s="360"/>
      <c r="UNZ83" s="360"/>
      <c r="UOA83" s="360"/>
      <c r="UOB83" s="360"/>
      <c r="UOC83" s="360"/>
      <c r="UOD83" s="360"/>
      <c r="UOE83" s="360"/>
      <c r="UOF83" s="360"/>
      <c r="UOG83" s="360"/>
      <c r="UOH83" s="360"/>
      <c r="UOI83" s="360"/>
      <c r="UOJ83" s="360"/>
      <c r="UOK83" s="360"/>
      <c r="UOL83" s="360"/>
      <c r="UOM83" s="360"/>
      <c r="UON83" s="360"/>
      <c r="UOO83" s="360"/>
      <c r="UOP83" s="360"/>
      <c r="UOQ83" s="360"/>
      <c r="UOR83" s="360"/>
      <c r="UOS83" s="360"/>
      <c r="UOT83" s="360"/>
      <c r="UOU83" s="360"/>
      <c r="UOV83" s="360"/>
      <c r="UOW83" s="360"/>
      <c r="UOX83" s="360"/>
      <c r="UOY83" s="360"/>
      <c r="UOZ83" s="360"/>
      <c r="UPA83" s="360"/>
      <c r="UPB83" s="360"/>
      <c r="UPC83" s="360"/>
      <c r="UPD83" s="360"/>
      <c r="UPE83" s="360"/>
      <c r="UPF83" s="360"/>
      <c r="UPG83" s="360"/>
      <c r="UPH83" s="360"/>
      <c r="UPI83" s="360"/>
      <c r="UPJ83" s="360"/>
      <c r="UPK83" s="360"/>
      <c r="UPL83" s="360"/>
      <c r="UPM83" s="360"/>
      <c r="UPN83" s="360"/>
      <c r="UPO83" s="360"/>
      <c r="UPP83" s="360"/>
      <c r="UPQ83" s="360"/>
      <c r="UPR83" s="360"/>
      <c r="UPS83" s="360"/>
      <c r="UPT83" s="360"/>
      <c r="UPU83" s="360"/>
      <c r="UPV83" s="360"/>
      <c r="UPW83" s="360"/>
      <c r="UPX83" s="360"/>
      <c r="UPY83" s="360"/>
      <c r="UPZ83" s="360"/>
      <c r="UQA83" s="360"/>
      <c r="UQB83" s="360"/>
      <c r="UQC83" s="360"/>
      <c r="UQD83" s="360"/>
      <c r="UQE83" s="360"/>
      <c r="UQF83" s="360"/>
      <c r="UQG83" s="360"/>
      <c r="UQH83" s="360"/>
      <c r="UQI83" s="360"/>
      <c r="UQJ83" s="360"/>
      <c r="UQK83" s="360"/>
      <c r="UQL83" s="360"/>
      <c r="UQM83" s="360"/>
      <c r="UQN83" s="360"/>
      <c r="UQO83" s="360"/>
      <c r="UQP83" s="360"/>
      <c r="UQQ83" s="360"/>
      <c r="UQR83" s="360"/>
      <c r="UQS83" s="360"/>
      <c r="UQT83" s="360"/>
      <c r="UQU83" s="360"/>
      <c r="UQV83" s="360"/>
      <c r="UQW83" s="360"/>
      <c r="UQX83" s="360"/>
      <c r="UQY83" s="360"/>
      <c r="UQZ83" s="360"/>
      <c r="URA83" s="360"/>
      <c r="URB83" s="360"/>
      <c r="URC83" s="360"/>
      <c r="URD83" s="360"/>
      <c r="URE83" s="360"/>
      <c r="URF83" s="360"/>
      <c r="URG83" s="360"/>
      <c r="URH83" s="360"/>
      <c r="URI83" s="360"/>
      <c r="URJ83" s="360"/>
      <c r="URK83" s="360"/>
      <c r="URL83" s="360"/>
      <c r="URM83" s="360"/>
      <c r="URN83" s="360"/>
      <c r="URO83" s="360"/>
      <c r="URP83" s="360"/>
      <c r="URQ83" s="360"/>
      <c r="URR83" s="360"/>
      <c r="URS83" s="360"/>
      <c r="URT83" s="360"/>
      <c r="URU83" s="360"/>
      <c r="URV83" s="360"/>
      <c r="URW83" s="360"/>
      <c r="URX83" s="360"/>
      <c r="URY83" s="360"/>
      <c r="URZ83" s="360"/>
      <c r="USA83" s="360"/>
      <c r="USB83" s="360"/>
      <c r="USC83" s="360"/>
      <c r="USD83" s="360"/>
      <c r="USE83" s="360"/>
      <c r="USF83" s="360"/>
      <c r="USG83" s="360"/>
      <c r="USH83" s="360"/>
      <c r="USI83" s="360"/>
      <c r="USJ83" s="360"/>
      <c r="USK83" s="360"/>
      <c r="USL83" s="360"/>
      <c r="USM83" s="360"/>
      <c r="USN83" s="360"/>
      <c r="USO83" s="360"/>
      <c r="USP83" s="360"/>
      <c r="USQ83" s="360"/>
      <c r="USR83" s="360"/>
      <c r="USS83" s="360"/>
      <c r="UST83" s="360"/>
      <c r="USU83" s="360"/>
      <c r="USV83" s="360"/>
      <c r="USW83" s="360"/>
      <c r="USX83" s="360"/>
      <c r="USY83" s="360"/>
      <c r="USZ83" s="360"/>
      <c r="UTA83" s="360"/>
      <c r="UTB83" s="360"/>
      <c r="UTC83" s="360"/>
      <c r="UTD83" s="360"/>
      <c r="UTE83" s="360"/>
      <c r="UTF83" s="360"/>
      <c r="UTG83" s="360"/>
      <c r="UTH83" s="360"/>
      <c r="UTI83" s="360"/>
      <c r="UTJ83" s="360"/>
      <c r="UTK83" s="360"/>
      <c r="UTL83" s="360"/>
      <c r="UTM83" s="360"/>
      <c r="UTN83" s="360"/>
      <c r="UTO83" s="360"/>
      <c r="UTP83" s="360"/>
      <c r="UTQ83" s="360"/>
      <c r="UTR83" s="360"/>
      <c r="UTS83" s="360"/>
      <c r="UTT83" s="360"/>
      <c r="UTU83" s="360"/>
      <c r="UTV83" s="360"/>
      <c r="UTW83" s="360"/>
      <c r="UTX83" s="360"/>
      <c r="UTY83" s="360"/>
      <c r="UTZ83" s="360"/>
      <c r="UUA83" s="360"/>
      <c r="UUB83" s="360"/>
      <c r="UUC83" s="360"/>
      <c r="UUD83" s="360"/>
      <c r="UUE83" s="360"/>
      <c r="UUF83" s="360"/>
      <c r="UUG83" s="360"/>
      <c r="UUH83" s="360"/>
      <c r="UUI83" s="360"/>
      <c r="UUJ83" s="360"/>
      <c r="UUK83" s="360"/>
      <c r="UUL83" s="360"/>
      <c r="UUM83" s="360"/>
      <c r="UUN83" s="360"/>
      <c r="UUO83" s="360"/>
      <c r="UUP83" s="360"/>
      <c r="UUQ83" s="360"/>
      <c r="UUR83" s="360"/>
      <c r="UUS83" s="360"/>
      <c r="UUT83" s="360"/>
      <c r="UUU83" s="360"/>
      <c r="UUV83" s="360"/>
      <c r="UUW83" s="360"/>
      <c r="UUX83" s="360"/>
      <c r="UUY83" s="360"/>
      <c r="UUZ83" s="360"/>
      <c r="UVA83" s="360"/>
      <c r="UVB83" s="360"/>
      <c r="UVC83" s="360"/>
      <c r="UVD83" s="360"/>
      <c r="UVE83" s="360"/>
      <c r="UVF83" s="360"/>
      <c r="UVG83" s="360"/>
      <c r="UVH83" s="360"/>
      <c r="UVI83" s="360"/>
      <c r="UVJ83" s="360"/>
      <c r="UVK83" s="360"/>
      <c r="UVL83" s="360"/>
      <c r="UVM83" s="360"/>
      <c r="UVN83" s="360"/>
      <c r="UVO83" s="360"/>
      <c r="UVP83" s="360"/>
      <c r="UVQ83" s="360"/>
      <c r="UVR83" s="360"/>
      <c r="UVS83" s="360"/>
      <c r="UVT83" s="360"/>
      <c r="UVU83" s="360"/>
      <c r="UVV83" s="360"/>
      <c r="UVW83" s="360"/>
      <c r="UVX83" s="360"/>
      <c r="UVY83" s="360"/>
      <c r="UVZ83" s="360"/>
      <c r="UWA83" s="360"/>
      <c r="UWB83" s="360"/>
      <c r="UWC83" s="360"/>
      <c r="UWD83" s="360"/>
      <c r="UWE83" s="360"/>
      <c r="UWF83" s="360"/>
      <c r="UWG83" s="360"/>
      <c r="UWH83" s="360"/>
      <c r="UWI83" s="360"/>
      <c r="UWJ83" s="360"/>
      <c r="UWK83" s="360"/>
      <c r="UWL83" s="360"/>
      <c r="UWM83" s="360"/>
      <c r="UWN83" s="360"/>
      <c r="UWO83" s="360"/>
      <c r="UWP83" s="360"/>
      <c r="UWQ83" s="360"/>
      <c r="UWR83" s="360"/>
      <c r="UWS83" s="360"/>
      <c r="UWT83" s="360"/>
      <c r="UWU83" s="360"/>
      <c r="UWV83" s="360"/>
      <c r="UWW83" s="360"/>
      <c r="UWX83" s="360"/>
      <c r="UWY83" s="360"/>
      <c r="UWZ83" s="360"/>
      <c r="UXA83" s="360"/>
      <c r="UXB83" s="360"/>
      <c r="UXC83" s="360"/>
      <c r="UXD83" s="360"/>
      <c r="UXE83" s="360"/>
      <c r="UXF83" s="360"/>
      <c r="UXG83" s="360"/>
      <c r="UXH83" s="360"/>
      <c r="UXI83" s="360"/>
      <c r="UXJ83" s="360"/>
      <c r="UXK83" s="360"/>
      <c r="UXL83" s="360"/>
      <c r="UXM83" s="360"/>
      <c r="UXN83" s="360"/>
      <c r="UXO83" s="360"/>
      <c r="UXP83" s="360"/>
      <c r="UXQ83" s="360"/>
      <c r="UXR83" s="360"/>
      <c r="UXS83" s="360"/>
      <c r="UXT83" s="360"/>
      <c r="UXU83" s="360"/>
      <c r="UXV83" s="360"/>
      <c r="UXW83" s="360"/>
      <c r="UXX83" s="360"/>
      <c r="UXY83" s="360"/>
      <c r="UXZ83" s="360"/>
      <c r="UYA83" s="360"/>
      <c r="UYB83" s="360"/>
      <c r="UYC83" s="360"/>
      <c r="UYD83" s="360"/>
      <c r="UYE83" s="360"/>
      <c r="UYF83" s="360"/>
      <c r="UYG83" s="360"/>
      <c r="UYH83" s="360"/>
      <c r="UYI83" s="360"/>
      <c r="UYJ83" s="360"/>
      <c r="UYK83" s="360"/>
      <c r="UYL83" s="360"/>
      <c r="UYM83" s="360"/>
      <c r="UYN83" s="360"/>
      <c r="UYO83" s="360"/>
      <c r="UYP83" s="360"/>
      <c r="UYQ83" s="360"/>
      <c r="UYR83" s="360"/>
      <c r="UYS83" s="360"/>
      <c r="UYT83" s="360"/>
      <c r="UYU83" s="360"/>
      <c r="UYV83" s="360"/>
      <c r="UYW83" s="360"/>
      <c r="UYX83" s="360"/>
      <c r="UYY83" s="360"/>
      <c r="UYZ83" s="360"/>
      <c r="UZA83" s="360"/>
      <c r="UZB83" s="360"/>
      <c r="UZC83" s="360"/>
      <c r="UZD83" s="360"/>
      <c r="UZE83" s="360"/>
      <c r="UZF83" s="360"/>
      <c r="UZG83" s="360"/>
      <c r="UZH83" s="360"/>
      <c r="UZI83" s="360"/>
      <c r="UZJ83" s="360"/>
      <c r="UZK83" s="360"/>
      <c r="UZL83" s="360"/>
      <c r="UZM83" s="360"/>
      <c r="UZN83" s="360"/>
      <c r="UZO83" s="360"/>
      <c r="UZP83" s="360"/>
      <c r="UZQ83" s="360"/>
      <c r="UZR83" s="360"/>
      <c r="UZS83" s="360"/>
      <c r="UZT83" s="360"/>
      <c r="UZU83" s="360"/>
      <c r="UZV83" s="360"/>
      <c r="UZW83" s="360"/>
      <c r="UZX83" s="360"/>
      <c r="UZY83" s="360"/>
      <c r="UZZ83" s="360"/>
      <c r="VAA83" s="360"/>
      <c r="VAB83" s="360"/>
      <c r="VAC83" s="360"/>
      <c r="VAD83" s="360"/>
      <c r="VAE83" s="360"/>
      <c r="VAF83" s="360"/>
      <c r="VAG83" s="360"/>
      <c r="VAH83" s="360"/>
      <c r="VAI83" s="360"/>
      <c r="VAJ83" s="360"/>
      <c r="VAK83" s="360"/>
      <c r="VAL83" s="360"/>
      <c r="VAM83" s="360"/>
      <c r="VAN83" s="360"/>
      <c r="VAO83" s="360"/>
      <c r="VAP83" s="360"/>
      <c r="VAQ83" s="360"/>
      <c r="VAR83" s="360"/>
      <c r="VAS83" s="360"/>
      <c r="VAT83" s="360"/>
      <c r="VAU83" s="360"/>
      <c r="VAV83" s="360"/>
      <c r="VAW83" s="360"/>
      <c r="VAX83" s="360"/>
      <c r="VAY83" s="360"/>
      <c r="VAZ83" s="360"/>
      <c r="VBA83" s="360"/>
      <c r="VBB83" s="360"/>
      <c r="VBC83" s="360"/>
      <c r="VBD83" s="360"/>
      <c r="VBE83" s="360"/>
      <c r="VBF83" s="360"/>
      <c r="VBG83" s="360"/>
      <c r="VBH83" s="360"/>
      <c r="VBI83" s="360"/>
      <c r="VBJ83" s="360"/>
      <c r="VBK83" s="360"/>
      <c r="VBL83" s="360"/>
      <c r="VBM83" s="360"/>
      <c r="VBN83" s="360"/>
      <c r="VBO83" s="360"/>
      <c r="VBP83" s="360"/>
      <c r="VBQ83" s="360"/>
      <c r="VBR83" s="360"/>
      <c r="VBS83" s="360"/>
      <c r="VBT83" s="360"/>
      <c r="VBU83" s="360"/>
      <c r="VBV83" s="360"/>
      <c r="VBW83" s="360"/>
      <c r="VBX83" s="360"/>
      <c r="VBY83" s="360"/>
      <c r="VBZ83" s="360"/>
      <c r="VCA83" s="360"/>
      <c r="VCB83" s="360"/>
      <c r="VCC83" s="360"/>
      <c r="VCD83" s="360"/>
      <c r="VCE83" s="360"/>
      <c r="VCF83" s="360"/>
      <c r="VCG83" s="360"/>
      <c r="VCH83" s="360"/>
      <c r="VCI83" s="360"/>
      <c r="VCJ83" s="360"/>
      <c r="VCK83" s="360"/>
      <c r="VCL83" s="360"/>
      <c r="VCM83" s="360"/>
      <c r="VCN83" s="360"/>
      <c r="VCO83" s="360"/>
      <c r="VCP83" s="360"/>
      <c r="VCQ83" s="360"/>
      <c r="VCR83" s="360"/>
      <c r="VCS83" s="360"/>
      <c r="VCT83" s="360"/>
      <c r="VCU83" s="360"/>
      <c r="VCV83" s="360"/>
      <c r="VCW83" s="360"/>
      <c r="VCX83" s="360"/>
      <c r="VCY83" s="360"/>
      <c r="VCZ83" s="360"/>
      <c r="VDA83" s="360"/>
      <c r="VDB83" s="360"/>
      <c r="VDC83" s="360"/>
      <c r="VDD83" s="360"/>
      <c r="VDE83" s="360"/>
      <c r="VDF83" s="360"/>
      <c r="VDG83" s="360"/>
      <c r="VDH83" s="360"/>
      <c r="VDI83" s="360"/>
      <c r="VDJ83" s="360"/>
      <c r="VDK83" s="360"/>
      <c r="VDL83" s="360"/>
      <c r="VDM83" s="360"/>
      <c r="VDN83" s="360"/>
      <c r="VDO83" s="360"/>
      <c r="VDP83" s="360"/>
      <c r="VDQ83" s="360"/>
      <c r="VDR83" s="360"/>
      <c r="VDS83" s="360"/>
      <c r="VDT83" s="360"/>
      <c r="VDU83" s="360"/>
      <c r="VDV83" s="360"/>
      <c r="VDW83" s="360"/>
      <c r="VDX83" s="360"/>
      <c r="VDY83" s="360"/>
      <c r="VDZ83" s="360"/>
      <c r="VEA83" s="360"/>
      <c r="VEB83" s="360"/>
      <c r="VEC83" s="360"/>
      <c r="VED83" s="360"/>
      <c r="VEE83" s="360"/>
      <c r="VEF83" s="360"/>
      <c r="VEG83" s="360"/>
      <c r="VEH83" s="360"/>
      <c r="VEI83" s="360"/>
      <c r="VEJ83" s="360"/>
      <c r="VEK83" s="360"/>
      <c r="VEL83" s="360"/>
      <c r="VEM83" s="360"/>
      <c r="VEN83" s="360"/>
      <c r="VEO83" s="360"/>
      <c r="VEP83" s="360"/>
      <c r="VEQ83" s="360"/>
      <c r="VER83" s="360"/>
      <c r="VES83" s="360"/>
      <c r="VET83" s="360"/>
      <c r="VEU83" s="360"/>
      <c r="VEV83" s="360"/>
      <c r="VEW83" s="360"/>
      <c r="VEX83" s="360"/>
      <c r="VEY83" s="360"/>
      <c r="VEZ83" s="360"/>
      <c r="VFA83" s="360"/>
      <c r="VFB83" s="360"/>
      <c r="VFC83" s="360"/>
      <c r="VFD83" s="360"/>
      <c r="VFE83" s="360"/>
      <c r="VFF83" s="360"/>
      <c r="VFG83" s="360"/>
      <c r="VFH83" s="360"/>
      <c r="VFI83" s="360"/>
      <c r="VFJ83" s="360"/>
      <c r="VFK83" s="360"/>
      <c r="VFL83" s="360"/>
      <c r="VFM83" s="360"/>
      <c r="VFN83" s="360"/>
      <c r="VFO83" s="360"/>
      <c r="VFP83" s="360"/>
      <c r="VFQ83" s="360"/>
      <c r="VFR83" s="360"/>
      <c r="VFS83" s="360"/>
      <c r="VFT83" s="360"/>
      <c r="VFU83" s="360"/>
      <c r="VFV83" s="360"/>
      <c r="VFW83" s="360"/>
      <c r="VFX83" s="360"/>
      <c r="VFY83" s="360"/>
      <c r="VFZ83" s="360"/>
      <c r="VGA83" s="360"/>
      <c r="VGB83" s="360"/>
      <c r="VGC83" s="360"/>
      <c r="VGD83" s="360"/>
      <c r="VGE83" s="360"/>
      <c r="VGF83" s="360"/>
      <c r="VGG83" s="360"/>
      <c r="VGH83" s="360"/>
      <c r="VGI83" s="360"/>
      <c r="VGJ83" s="360"/>
      <c r="VGK83" s="360"/>
      <c r="VGL83" s="360"/>
      <c r="VGM83" s="360"/>
      <c r="VGN83" s="360"/>
      <c r="VGO83" s="360"/>
      <c r="VGP83" s="360"/>
      <c r="VGQ83" s="360"/>
      <c r="VGR83" s="360"/>
      <c r="VGS83" s="360"/>
      <c r="VGT83" s="360"/>
      <c r="VGU83" s="360"/>
      <c r="VGV83" s="360"/>
      <c r="VGW83" s="360"/>
      <c r="VGX83" s="360"/>
      <c r="VGY83" s="360"/>
      <c r="VGZ83" s="360"/>
      <c r="VHA83" s="360"/>
      <c r="VHB83" s="360"/>
      <c r="VHC83" s="360"/>
      <c r="VHD83" s="360"/>
      <c r="VHE83" s="360"/>
      <c r="VHF83" s="360"/>
      <c r="VHG83" s="360"/>
      <c r="VHH83" s="360"/>
      <c r="VHI83" s="360"/>
      <c r="VHJ83" s="360"/>
      <c r="VHK83" s="360"/>
      <c r="VHL83" s="360"/>
      <c r="VHM83" s="360"/>
      <c r="VHN83" s="360"/>
      <c r="VHO83" s="360"/>
      <c r="VHP83" s="360"/>
      <c r="VHQ83" s="360"/>
      <c r="VHR83" s="360"/>
      <c r="VHS83" s="360"/>
      <c r="VHT83" s="360"/>
      <c r="VHU83" s="360"/>
      <c r="VHV83" s="360"/>
      <c r="VHW83" s="360"/>
      <c r="VHX83" s="360"/>
      <c r="VHY83" s="360"/>
      <c r="VHZ83" s="360"/>
      <c r="VIA83" s="360"/>
      <c r="VIB83" s="360"/>
      <c r="VIC83" s="360"/>
      <c r="VID83" s="360"/>
      <c r="VIE83" s="360"/>
      <c r="VIF83" s="360"/>
      <c r="VIG83" s="360"/>
      <c r="VIH83" s="360"/>
      <c r="VII83" s="360"/>
      <c r="VIJ83" s="360"/>
      <c r="VIK83" s="360"/>
      <c r="VIL83" s="360"/>
      <c r="VIM83" s="360"/>
      <c r="VIN83" s="360"/>
      <c r="VIO83" s="360"/>
      <c r="VIP83" s="360"/>
      <c r="VIQ83" s="360"/>
      <c r="VIR83" s="360"/>
      <c r="VIS83" s="360"/>
      <c r="VIT83" s="360"/>
      <c r="VIU83" s="360"/>
      <c r="VIV83" s="360"/>
      <c r="VIW83" s="360"/>
      <c r="VIX83" s="360"/>
      <c r="VIY83" s="360"/>
      <c r="VIZ83" s="360"/>
      <c r="VJA83" s="360"/>
      <c r="VJB83" s="360"/>
      <c r="VJC83" s="360"/>
      <c r="VJD83" s="360"/>
      <c r="VJE83" s="360"/>
      <c r="VJF83" s="360"/>
      <c r="VJG83" s="360"/>
      <c r="VJH83" s="360"/>
      <c r="VJI83" s="360"/>
      <c r="VJJ83" s="360"/>
      <c r="VJK83" s="360"/>
      <c r="VJL83" s="360"/>
      <c r="VJM83" s="360"/>
      <c r="VJN83" s="360"/>
      <c r="VJO83" s="360"/>
      <c r="VJP83" s="360"/>
      <c r="VJQ83" s="360"/>
      <c r="VJR83" s="360"/>
      <c r="VJS83" s="360"/>
      <c r="VJT83" s="360"/>
      <c r="VJU83" s="360"/>
      <c r="VJV83" s="360"/>
      <c r="VJW83" s="360"/>
      <c r="VJX83" s="360"/>
      <c r="VJY83" s="360"/>
      <c r="VJZ83" s="360"/>
      <c r="VKA83" s="360"/>
      <c r="VKB83" s="360"/>
      <c r="VKC83" s="360"/>
      <c r="VKD83" s="360"/>
      <c r="VKE83" s="360"/>
      <c r="VKF83" s="360"/>
      <c r="VKG83" s="360"/>
      <c r="VKH83" s="360"/>
      <c r="VKI83" s="360"/>
      <c r="VKJ83" s="360"/>
      <c r="VKK83" s="360"/>
      <c r="VKL83" s="360"/>
      <c r="VKM83" s="360"/>
      <c r="VKN83" s="360"/>
      <c r="VKO83" s="360"/>
      <c r="VKP83" s="360"/>
      <c r="VKQ83" s="360"/>
      <c r="VKR83" s="360"/>
      <c r="VKS83" s="360"/>
      <c r="VKT83" s="360"/>
      <c r="VKU83" s="360"/>
      <c r="VKV83" s="360"/>
      <c r="VKW83" s="360"/>
      <c r="VKX83" s="360"/>
      <c r="VKY83" s="360"/>
      <c r="VKZ83" s="360"/>
      <c r="VLA83" s="360"/>
      <c r="VLB83" s="360"/>
      <c r="VLC83" s="360"/>
      <c r="VLD83" s="360"/>
      <c r="VLE83" s="360"/>
      <c r="VLF83" s="360"/>
      <c r="VLG83" s="360"/>
      <c r="VLH83" s="360"/>
      <c r="VLI83" s="360"/>
      <c r="VLJ83" s="360"/>
      <c r="VLK83" s="360"/>
      <c r="VLL83" s="360"/>
      <c r="VLM83" s="360"/>
      <c r="VLN83" s="360"/>
      <c r="VLO83" s="360"/>
      <c r="VLP83" s="360"/>
      <c r="VLQ83" s="360"/>
      <c r="VLR83" s="360"/>
      <c r="VLS83" s="360"/>
      <c r="VLT83" s="360"/>
      <c r="VLU83" s="360"/>
      <c r="VLV83" s="360"/>
      <c r="VLW83" s="360"/>
      <c r="VLX83" s="360"/>
      <c r="VLY83" s="360"/>
      <c r="VLZ83" s="360"/>
      <c r="VMA83" s="360"/>
      <c r="VMB83" s="360"/>
      <c r="VMC83" s="360"/>
      <c r="VMD83" s="360"/>
      <c r="VME83" s="360"/>
      <c r="VMF83" s="360"/>
      <c r="VMG83" s="360"/>
      <c r="VMH83" s="360"/>
      <c r="VMI83" s="360"/>
      <c r="VMJ83" s="360"/>
      <c r="VMK83" s="360"/>
      <c r="VML83" s="360"/>
      <c r="VMM83" s="360"/>
      <c r="VMN83" s="360"/>
      <c r="VMO83" s="360"/>
      <c r="VMP83" s="360"/>
      <c r="VMQ83" s="360"/>
      <c r="VMR83" s="360"/>
      <c r="VMS83" s="360"/>
      <c r="VMT83" s="360"/>
      <c r="VMU83" s="360"/>
      <c r="VMV83" s="360"/>
      <c r="VMW83" s="360"/>
      <c r="VMX83" s="360"/>
      <c r="VMY83" s="360"/>
      <c r="VMZ83" s="360"/>
      <c r="VNA83" s="360"/>
      <c r="VNB83" s="360"/>
      <c r="VNC83" s="360"/>
      <c r="VND83" s="360"/>
      <c r="VNE83" s="360"/>
      <c r="VNF83" s="360"/>
      <c r="VNG83" s="360"/>
      <c r="VNH83" s="360"/>
      <c r="VNI83" s="360"/>
      <c r="VNJ83" s="360"/>
      <c r="VNK83" s="360"/>
      <c r="VNL83" s="360"/>
      <c r="VNM83" s="360"/>
      <c r="VNN83" s="360"/>
      <c r="VNO83" s="360"/>
      <c r="VNP83" s="360"/>
      <c r="VNQ83" s="360"/>
      <c r="VNR83" s="360"/>
      <c r="VNS83" s="360"/>
      <c r="VNT83" s="360"/>
      <c r="VNU83" s="360"/>
      <c r="VNV83" s="360"/>
      <c r="VNW83" s="360"/>
      <c r="VNX83" s="360"/>
      <c r="VNY83" s="360"/>
      <c r="VNZ83" s="360"/>
      <c r="VOA83" s="360"/>
      <c r="VOB83" s="360"/>
      <c r="VOC83" s="360"/>
      <c r="VOD83" s="360"/>
      <c r="VOE83" s="360"/>
      <c r="VOF83" s="360"/>
      <c r="VOG83" s="360"/>
      <c r="VOH83" s="360"/>
      <c r="VOI83" s="360"/>
      <c r="VOJ83" s="360"/>
      <c r="VOK83" s="360"/>
      <c r="VOL83" s="360"/>
      <c r="VOM83" s="360"/>
      <c r="VON83" s="360"/>
      <c r="VOO83" s="360"/>
      <c r="VOP83" s="360"/>
      <c r="VOQ83" s="360"/>
      <c r="VOR83" s="360"/>
      <c r="VOS83" s="360"/>
      <c r="VOT83" s="360"/>
      <c r="VOU83" s="360"/>
      <c r="VOV83" s="360"/>
      <c r="VOW83" s="360"/>
      <c r="VOX83" s="360"/>
      <c r="VOY83" s="360"/>
      <c r="VOZ83" s="360"/>
      <c r="VPA83" s="360"/>
      <c r="VPB83" s="360"/>
      <c r="VPC83" s="360"/>
      <c r="VPD83" s="360"/>
      <c r="VPE83" s="360"/>
      <c r="VPF83" s="360"/>
      <c r="VPG83" s="360"/>
      <c r="VPH83" s="360"/>
      <c r="VPI83" s="360"/>
      <c r="VPJ83" s="360"/>
      <c r="VPK83" s="360"/>
      <c r="VPL83" s="360"/>
      <c r="VPM83" s="360"/>
      <c r="VPN83" s="360"/>
      <c r="VPO83" s="360"/>
      <c r="VPP83" s="360"/>
      <c r="VPQ83" s="360"/>
      <c r="VPR83" s="360"/>
      <c r="VPS83" s="360"/>
      <c r="VPT83" s="360"/>
      <c r="VPU83" s="360"/>
      <c r="VPV83" s="360"/>
      <c r="VPW83" s="360"/>
      <c r="VPX83" s="360"/>
      <c r="VPY83" s="360"/>
      <c r="VPZ83" s="360"/>
      <c r="VQA83" s="360"/>
      <c r="VQB83" s="360"/>
      <c r="VQC83" s="360"/>
      <c r="VQD83" s="360"/>
      <c r="VQE83" s="360"/>
      <c r="VQF83" s="360"/>
      <c r="VQG83" s="360"/>
      <c r="VQH83" s="360"/>
      <c r="VQI83" s="360"/>
      <c r="VQJ83" s="360"/>
      <c r="VQK83" s="360"/>
      <c r="VQL83" s="360"/>
      <c r="VQM83" s="360"/>
      <c r="VQN83" s="360"/>
      <c r="VQO83" s="360"/>
      <c r="VQP83" s="360"/>
      <c r="VQQ83" s="360"/>
      <c r="VQR83" s="360"/>
      <c r="VQS83" s="360"/>
      <c r="VQT83" s="360"/>
      <c r="VQU83" s="360"/>
      <c r="VQV83" s="360"/>
      <c r="VQW83" s="360"/>
      <c r="VQX83" s="360"/>
      <c r="VQY83" s="360"/>
      <c r="VQZ83" s="360"/>
      <c r="VRA83" s="360"/>
      <c r="VRB83" s="360"/>
      <c r="VRC83" s="360"/>
      <c r="VRD83" s="360"/>
      <c r="VRE83" s="360"/>
      <c r="VRF83" s="360"/>
      <c r="VRG83" s="360"/>
      <c r="VRH83" s="360"/>
      <c r="VRI83" s="360"/>
      <c r="VRJ83" s="360"/>
      <c r="VRK83" s="360"/>
      <c r="VRL83" s="360"/>
      <c r="VRM83" s="360"/>
      <c r="VRN83" s="360"/>
      <c r="VRO83" s="360"/>
      <c r="VRP83" s="360"/>
      <c r="VRQ83" s="360"/>
      <c r="VRR83" s="360"/>
      <c r="VRS83" s="360"/>
      <c r="VRT83" s="360"/>
      <c r="VRU83" s="360"/>
      <c r="VRV83" s="360"/>
      <c r="VRW83" s="360"/>
      <c r="VRX83" s="360"/>
      <c r="VRY83" s="360"/>
      <c r="VRZ83" s="360"/>
      <c r="VSA83" s="360"/>
      <c r="VSB83" s="360"/>
      <c r="VSC83" s="360"/>
      <c r="VSD83" s="360"/>
      <c r="VSE83" s="360"/>
      <c r="VSF83" s="360"/>
      <c r="VSG83" s="360"/>
      <c r="VSH83" s="360"/>
      <c r="VSI83" s="360"/>
      <c r="VSJ83" s="360"/>
      <c r="VSK83" s="360"/>
      <c r="VSL83" s="360"/>
      <c r="VSM83" s="360"/>
      <c r="VSN83" s="360"/>
      <c r="VSO83" s="360"/>
      <c r="VSP83" s="360"/>
      <c r="VSQ83" s="360"/>
      <c r="VSR83" s="360"/>
      <c r="VSS83" s="360"/>
      <c r="VST83" s="360"/>
      <c r="VSU83" s="360"/>
      <c r="VSV83" s="360"/>
      <c r="VSW83" s="360"/>
      <c r="VSX83" s="360"/>
      <c r="VSY83" s="360"/>
      <c r="VSZ83" s="360"/>
      <c r="VTA83" s="360"/>
      <c r="VTB83" s="360"/>
      <c r="VTC83" s="360"/>
      <c r="VTD83" s="360"/>
      <c r="VTE83" s="360"/>
      <c r="VTF83" s="360"/>
      <c r="VTG83" s="360"/>
      <c r="VTH83" s="360"/>
      <c r="VTI83" s="360"/>
      <c r="VTJ83" s="360"/>
      <c r="VTK83" s="360"/>
      <c r="VTL83" s="360"/>
      <c r="VTM83" s="360"/>
      <c r="VTN83" s="360"/>
      <c r="VTO83" s="360"/>
      <c r="VTP83" s="360"/>
      <c r="VTQ83" s="360"/>
      <c r="VTR83" s="360"/>
      <c r="VTS83" s="360"/>
      <c r="VTT83" s="360"/>
      <c r="VTU83" s="360"/>
      <c r="VTV83" s="360"/>
      <c r="VTW83" s="360"/>
      <c r="VTX83" s="360"/>
      <c r="VTY83" s="360"/>
      <c r="VTZ83" s="360"/>
      <c r="VUA83" s="360"/>
      <c r="VUB83" s="360"/>
      <c r="VUC83" s="360"/>
      <c r="VUD83" s="360"/>
      <c r="VUE83" s="360"/>
      <c r="VUF83" s="360"/>
      <c r="VUG83" s="360"/>
      <c r="VUH83" s="360"/>
      <c r="VUI83" s="360"/>
      <c r="VUJ83" s="360"/>
      <c r="VUK83" s="360"/>
      <c r="VUL83" s="360"/>
      <c r="VUM83" s="360"/>
      <c r="VUN83" s="360"/>
      <c r="VUO83" s="360"/>
      <c r="VUP83" s="360"/>
      <c r="VUQ83" s="360"/>
      <c r="VUR83" s="360"/>
      <c r="VUS83" s="360"/>
      <c r="VUT83" s="360"/>
      <c r="VUU83" s="360"/>
      <c r="VUV83" s="360"/>
      <c r="VUW83" s="360"/>
      <c r="VUX83" s="360"/>
      <c r="VUY83" s="360"/>
      <c r="VUZ83" s="360"/>
      <c r="VVA83" s="360"/>
      <c r="VVB83" s="360"/>
      <c r="VVC83" s="360"/>
      <c r="VVD83" s="360"/>
      <c r="VVE83" s="360"/>
      <c r="VVF83" s="360"/>
      <c r="VVG83" s="360"/>
      <c r="VVH83" s="360"/>
      <c r="VVI83" s="360"/>
      <c r="VVJ83" s="360"/>
      <c r="VVK83" s="360"/>
      <c r="VVL83" s="360"/>
      <c r="VVM83" s="360"/>
      <c r="VVN83" s="360"/>
      <c r="VVO83" s="360"/>
      <c r="VVP83" s="360"/>
      <c r="VVQ83" s="360"/>
      <c r="VVR83" s="360"/>
      <c r="VVS83" s="360"/>
      <c r="VVT83" s="360"/>
      <c r="VVU83" s="360"/>
      <c r="VVV83" s="360"/>
      <c r="VVW83" s="360"/>
      <c r="VVX83" s="360"/>
      <c r="VVY83" s="360"/>
      <c r="VVZ83" s="360"/>
      <c r="VWA83" s="360"/>
      <c r="VWB83" s="360"/>
      <c r="VWC83" s="360"/>
      <c r="VWD83" s="360"/>
      <c r="VWE83" s="360"/>
      <c r="VWF83" s="360"/>
      <c r="VWG83" s="360"/>
      <c r="VWH83" s="360"/>
      <c r="VWI83" s="360"/>
      <c r="VWJ83" s="360"/>
      <c r="VWK83" s="360"/>
      <c r="VWL83" s="360"/>
      <c r="VWM83" s="360"/>
      <c r="VWN83" s="360"/>
      <c r="VWO83" s="360"/>
      <c r="VWP83" s="360"/>
      <c r="VWQ83" s="360"/>
      <c r="VWR83" s="360"/>
      <c r="VWS83" s="360"/>
      <c r="VWT83" s="360"/>
      <c r="VWU83" s="360"/>
      <c r="VWV83" s="360"/>
      <c r="VWW83" s="360"/>
      <c r="VWX83" s="360"/>
      <c r="VWY83" s="360"/>
      <c r="VWZ83" s="360"/>
      <c r="VXA83" s="360"/>
      <c r="VXB83" s="360"/>
      <c r="VXC83" s="360"/>
      <c r="VXD83" s="360"/>
      <c r="VXE83" s="360"/>
      <c r="VXF83" s="360"/>
      <c r="VXG83" s="360"/>
      <c r="VXH83" s="360"/>
      <c r="VXI83" s="360"/>
      <c r="VXJ83" s="360"/>
      <c r="VXK83" s="360"/>
      <c r="VXL83" s="360"/>
      <c r="VXM83" s="360"/>
      <c r="VXN83" s="360"/>
      <c r="VXO83" s="360"/>
      <c r="VXP83" s="360"/>
      <c r="VXQ83" s="360"/>
      <c r="VXR83" s="360"/>
      <c r="VXS83" s="360"/>
      <c r="VXT83" s="360"/>
      <c r="VXU83" s="360"/>
      <c r="VXV83" s="360"/>
      <c r="VXW83" s="360"/>
      <c r="VXX83" s="360"/>
      <c r="VXY83" s="360"/>
      <c r="VXZ83" s="360"/>
      <c r="VYA83" s="360"/>
      <c r="VYB83" s="360"/>
      <c r="VYC83" s="360"/>
      <c r="VYD83" s="360"/>
      <c r="VYE83" s="360"/>
      <c r="VYF83" s="360"/>
      <c r="VYG83" s="360"/>
      <c r="VYH83" s="360"/>
      <c r="VYI83" s="360"/>
      <c r="VYJ83" s="360"/>
      <c r="VYK83" s="360"/>
      <c r="VYL83" s="360"/>
      <c r="VYM83" s="360"/>
      <c r="VYN83" s="360"/>
      <c r="VYO83" s="360"/>
      <c r="VYP83" s="360"/>
      <c r="VYQ83" s="360"/>
      <c r="VYR83" s="360"/>
      <c r="VYS83" s="360"/>
      <c r="VYT83" s="360"/>
      <c r="VYU83" s="360"/>
      <c r="VYV83" s="360"/>
      <c r="VYW83" s="360"/>
      <c r="VYX83" s="360"/>
      <c r="VYY83" s="360"/>
      <c r="VYZ83" s="360"/>
      <c r="VZA83" s="360"/>
      <c r="VZB83" s="360"/>
      <c r="VZC83" s="360"/>
      <c r="VZD83" s="360"/>
      <c r="VZE83" s="360"/>
      <c r="VZF83" s="360"/>
      <c r="VZG83" s="360"/>
      <c r="VZH83" s="360"/>
      <c r="VZI83" s="360"/>
      <c r="VZJ83" s="360"/>
      <c r="VZK83" s="360"/>
      <c r="VZL83" s="360"/>
      <c r="VZM83" s="360"/>
      <c r="VZN83" s="360"/>
      <c r="VZO83" s="360"/>
      <c r="VZP83" s="360"/>
      <c r="VZQ83" s="360"/>
      <c r="VZR83" s="360"/>
      <c r="VZS83" s="360"/>
      <c r="VZT83" s="360"/>
      <c r="VZU83" s="360"/>
      <c r="VZV83" s="360"/>
      <c r="VZW83" s="360"/>
      <c r="VZX83" s="360"/>
      <c r="VZY83" s="360"/>
      <c r="VZZ83" s="360"/>
      <c r="WAA83" s="360"/>
      <c r="WAB83" s="360"/>
      <c r="WAC83" s="360"/>
      <c r="WAD83" s="360"/>
      <c r="WAE83" s="360"/>
      <c r="WAF83" s="360"/>
      <c r="WAG83" s="360"/>
      <c r="WAH83" s="360"/>
      <c r="WAI83" s="360"/>
      <c r="WAJ83" s="360"/>
      <c r="WAK83" s="360"/>
      <c r="WAL83" s="360"/>
      <c r="WAM83" s="360"/>
      <c r="WAN83" s="360"/>
      <c r="WAO83" s="360"/>
      <c r="WAP83" s="360"/>
      <c r="WAQ83" s="360"/>
      <c r="WAR83" s="360"/>
      <c r="WAS83" s="360"/>
      <c r="WAT83" s="360"/>
      <c r="WAU83" s="360"/>
      <c r="WAV83" s="360"/>
      <c r="WAW83" s="360"/>
      <c r="WAX83" s="360"/>
      <c r="WAY83" s="360"/>
      <c r="WAZ83" s="360"/>
      <c r="WBA83" s="360"/>
      <c r="WBB83" s="360"/>
      <c r="WBC83" s="360"/>
      <c r="WBD83" s="360"/>
      <c r="WBE83" s="360"/>
      <c r="WBF83" s="360"/>
      <c r="WBG83" s="360"/>
      <c r="WBH83" s="360"/>
      <c r="WBI83" s="360"/>
      <c r="WBJ83" s="360"/>
      <c r="WBK83" s="360"/>
      <c r="WBL83" s="360"/>
      <c r="WBM83" s="360"/>
      <c r="WBN83" s="360"/>
      <c r="WBO83" s="360"/>
      <c r="WBP83" s="360"/>
      <c r="WBQ83" s="360"/>
      <c r="WBR83" s="360"/>
      <c r="WBS83" s="360"/>
      <c r="WBT83" s="360"/>
      <c r="WBU83" s="360"/>
      <c r="WBV83" s="360"/>
      <c r="WBW83" s="360"/>
      <c r="WBX83" s="360"/>
      <c r="WBY83" s="360"/>
      <c r="WBZ83" s="360"/>
      <c r="WCA83" s="360"/>
      <c r="WCB83" s="360"/>
      <c r="WCC83" s="360"/>
      <c r="WCD83" s="360"/>
      <c r="WCE83" s="360"/>
      <c r="WCF83" s="360"/>
      <c r="WCG83" s="360"/>
      <c r="WCH83" s="360"/>
      <c r="WCI83" s="360"/>
      <c r="WCJ83" s="360"/>
      <c r="WCK83" s="360"/>
      <c r="WCL83" s="360"/>
      <c r="WCM83" s="360"/>
      <c r="WCN83" s="360"/>
      <c r="WCO83" s="360"/>
      <c r="WCP83" s="360"/>
      <c r="WCQ83" s="360"/>
      <c r="WCR83" s="360"/>
      <c r="WCS83" s="360"/>
      <c r="WCT83" s="360"/>
      <c r="WCU83" s="360"/>
      <c r="WCV83" s="360"/>
      <c r="WCW83" s="360"/>
      <c r="WCX83" s="360"/>
      <c r="WCY83" s="360"/>
      <c r="WCZ83" s="360"/>
      <c r="WDA83" s="360"/>
      <c r="WDB83" s="360"/>
      <c r="WDC83" s="360"/>
      <c r="WDD83" s="360"/>
      <c r="WDE83" s="360"/>
      <c r="WDF83" s="360"/>
      <c r="WDG83" s="360"/>
      <c r="WDH83" s="360"/>
      <c r="WDI83" s="360"/>
      <c r="WDJ83" s="360"/>
      <c r="WDK83" s="360"/>
      <c r="WDL83" s="360"/>
      <c r="WDM83" s="360"/>
      <c r="WDN83" s="360"/>
      <c r="WDO83" s="360"/>
      <c r="WDP83" s="360"/>
      <c r="WDQ83" s="360"/>
      <c r="WDR83" s="360"/>
      <c r="WDS83" s="360"/>
      <c r="WDT83" s="360"/>
      <c r="WDU83" s="360"/>
      <c r="WDV83" s="360"/>
      <c r="WDW83" s="360"/>
      <c r="WDX83" s="360"/>
      <c r="WDY83" s="360"/>
      <c r="WDZ83" s="360"/>
      <c r="WEA83" s="360"/>
      <c r="WEB83" s="360"/>
      <c r="WEC83" s="360"/>
      <c r="WED83" s="360"/>
      <c r="WEE83" s="360"/>
      <c r="WEF83" s="360"/>
      <c r="WEG83" s="360"/>
      <c r="WEH83" s="360"/>
      <c r="WEI83" s="360"/>
      <c r="WEJ83" s="360"/>
      <c r="WEK83" s="360"/>
      <c r="WEL83" s="360"/>
      <c r="WEM83" s="360"/>
      <c r="WEN83" s="360"/>
      <c r="WEO83" s="360"/>
      <c r="WEP83" s="360"/>
      <c r="WEQ83" s="360"/>
      <c r="WER83" s="360"/>
      <c r="WES83" s="360"/>
      <c r="WET83" s="360"/>
      <c r="WEU83" s="360"/>
      <c r="WEV83" s="360"/>
      <c r="WEW83" s="360"/>
      <c r="WEX83" s="360"/>
      <c r="WEY83" s="360"/>
      <c r="WEZ83" s="360"/>
      <c r="WFA83" s="360"/>
      <c r="WFB83" s="360"/>
      <c r="WFC83" s="360"/>
      <c r="WFD83" s="360"/>
      <c r="WFE83" s="360"/>
      <c r="WFF83" s="360"/>
      <c r="WFG83" s="360"/>
      <c r="WFH83" s="360"/>
      <c r="WFI83" s="360"/>
      <c r="WFJ83" s="360"/>
      <c r="WFK83" s="360"/>
      <c r="WFL83" s="360"/>
      <c r="WFM83" s="360"/>
      <c r="WFN83" s="360"/>
      <c r="WFO83" s="360"/>
      <c r="WFP83" s="360"/>
      <c r="WFQ83" s="360"/>
      <c r="WFR83" s="360"/>
      <c r="WFS83" s="360"/>
      <c r="WFT83" s="360"/>
      <c r="WFU83" s="360"/>
      <c r="WFV83" s="360"/>
      <c r="WFW83" s="360"/>
      <c r="WFX83" s="360"/>
      <c r="WFY83" s="360"/>
      <c r="WFZ83" s="360"/>
      <c r="WGA83" s="360"/>
      <c r="WGB83" s="360"/>
      <c r="WGC83" s="360"/>
      <c r="WGD83" s="360"/>
      <c r="WGE83" s="360"/>
      <c r="WGF83" s="360"/>
      <c r="WGG83" s="360"/>
      <c r="WGH83" s="360"/>
      <c r="WGI83" s="360"/>
      <c r="WGJ83" s="360"/>
      <c r="WGK83" s="360"/>
      <c r="WGL83" s="360"/>
      <c r="WGM83" s="360"/>
      <c r="WGN83" s="360"/>
      <c r="WGO83" s="360"/>
      <c r="WGP83" s="360"/>
      <c r="WGQ83" s="360"/>
      <c r="WGR83" s="360"/>
      <c r="WGS83" s="360"/>
      <c r="WGT83" s="360"/>
      <c r="WGU83" s="360"/>
      <c r="WGV83" s="360"/>
      <c r="WGW83" s="360"/>
      <c r="WGX83" s="360"/>
      <c r="WGY83" s="360"/>
      <c r="WGZ83" s="360"/>
      <c r="WHA83" s="360"/>
      <c r="WHB83" s="360"/>
      <c r="WHC83" s="360"/>
      <c r="WHD83" s="360"/>
      <c r="WHE83" s="360"/>
      <c r="WHF83" s="360"/>
      <c r="WHG83" s="360"/>
      <c r="WHH83" s="360"/>
      <c r="WHI83" s="360"/>
      <c r="WHJ83" s="360"/>
      <c r="WHK83" s="360"/>
      <c r="WHL83" s="360"/>
      <c r="WHM83" s="360"/>
      <c r="WHN83" s="360"/>
      <c r="WHO83" s="360"/>
      <c r="WHP83" s="360"/>
      <c r="WHQ83" s="360"/>
      <c r="WHR83" s="360"/>
      <c r="WHS83" s="360"/>
      <c r="WHT83" s="360"/>
      <c r="WHU83" s="360"/>
      <c r="WHV83" s="360"/>
      <c r="WHW83" s="360"/>
      <c r="WHX83" s="360"/>
      <c r="WHY83" s="360"/>
      <c r="WHZ83" s="360"/>
      <c r="WIA83" s="360"/>
      <c r="WIB83" s="360"/>
      <c r="WIC83" s="360"/>
      <c r="WID83" s="360"/>
      <c r="WIE83" s="360"/>
      <c r="WIF83" s="360"/>
      <c r="WIG83" s="360"/>
      <c r="WIH83" s="360"/>
      <c r="WII83" s="360"/>
      <c r="WIJ83" s="360"/>
      <c r="WIK83" s="360"/>
      <c r="WIL83" s="360"/>
      <c r="WIM83" s="360"/>
      <c r="WIN83" s="360"/>
      <c r="WIO83" s="360"/>
      <c r="WIP83" s="360"/>
      <c r="WIQ83" s="360"/>
      <c r="WIR83" s="360"/>
      <c r="WIS83" s="360"/>
      <c r="WIT83" s="360"/>
      <c r="WIU83" s="360"/>
      <c r="WIV83" s="360"/>
      <c r="WIW83" s="360"/>
      <c r="WIX83" s="360"/>
      <c r="WIY83" s="360"/>
      <c r="WIZ83" s="360"/>
      <c r="WJA83" s="360"/>
      <c r="WJB83" s="360"/>
      <c r="WJC83" s="360"/>
      <c r="WJD83" s="360"/>
      <c r="WJE83" s="360"/>
      <c r="WJF83" s="360"/>
      <c r="WJG83" s="360"/>
      <c r="WJH83" s="360"/>
      <c r="WJI83" s="360"/>
      <c r="WJJ83" s="360"/>
      <c r="WJK83" s="360"/>
      <c r="WJL83" s="360"/>
      <c r="WJM83" s="360"/>
      <c r="WJN83" s="360"/>
      <c r="WJO83" s="360"/>
      <c r="WJP83" s="360"/>
      <c r="WJQ83" s="360"/>
      <c r="WJR83" s="360"/>
      <c r="WJS83" s="360"/>
      <c r="WJT83" s="360"/>
      <c r="WJU83" s="360"/>
      <c r="WJV83" s="360"/>
      <c r="WJW83" s="360"/>
      <c r="WJX83" s="360"/>
      <c r="WJY83" s="360"/>
      <c r="WJZ83" s="360"/>
      <c r="WKA83" s="360"/>
      <c r="WKB83" s="360"/>
      <c r="WKC83" s="360"/>
      <c r="WKD83" s="360"/>
      <c r="WKE83" s="360"/>
      <c r="WKF83" s="360"/>
      <c r="WKG83" s="360"/>
      <c r="WKH83" s="360"/>
      <c r="WKI83" s="360"/>
      <c r="WKJ83" s="360"/>
      <c r="WKK83" s="360"/>
      <c r="WKL83" s="360"/>
      <c r="WKM83" s="360"/>
      <c r="WKN83" s="360"/>
      <c r="WKO83" s="360"/>
      <c r="WKP83" s="360"/>
      <c r="WKQ83" s="360"/>
      <c r="WKR83" s="360"/>
      <c r="WKS83" s="360"/>
      <c r="WKT83" s="360"/>
      <c r="WKU83" s="360"/>
      <c r="WKV83" s="360"/>
      <c r="WKW83" s="360"/>
      <c r="WKX83" s="360"/>
      <c r="WKY83" s="360"/>
      <c r="WKZ83" s="360"/>
      <c r="WLA83" s="360"/>
      <c r="WLB83" s="360"/>
      <c r="WLC83" s="360"/>
      <c r="WLD83" s="360"/>
      <c r="WLE83" s="360"/>
      <c r="WLF83" s="360"/>
      <c r="WLG83" s="360"/>
      <c r="WLH83" s="360"/>
      <c r="WLI83" s="360"/>
      <c r="WLJ83" s="360"/>
      <c r="WLK83" s="360"/>
      <c r="WLL83" s="360"/>
      <c r="WLM83" s="360"/>
      <c r="WLN83" s="360"/>
      <c r="WLO83" s="360"/>
      <c r="WLP83" s="360"/>
      <c r="WLQ83" s="360"/>
      <c r="WLR83" s="360"/>
      <c r="WLS83" s="360"/>
      <c r="WLT83" s="360"/>
      <c r="WLU83" s="360"/>
      <c r="WLV83" s="360"/>
      <c r="WLW83" s="360"/>
      <c r="WLX83" s="360"/>
      <c r="WLY83" s="360"/>
      <c r="WLZ83" s="360"/>
      <c r="WMA83" s="360"/>
      <c r="WMB83" s="360"/>
      <c r="WMC83" s="360"/>
      <c r="WMD83" s="360"/>
      <c r="WME83" s="360"/>
      <c r="WMF83" s="360"/>
      <c r="WMG83" s="360"/>
      <c r="WMH83" s="360"/>
      <c r="WMI83" s="360"/>
      <c r="WMJ83" s="360"/>
      <c r="WMK83" s="360"/>
      <c r="WML83" s="360"/>
      <c r="WMM83" s="360"/>
      <c r="WMN83" s="360"/>
      <c r="WMO83" s="360"/>
      <c r="WMP83" s="360"/>
      <c r="WMQ83" s="360"/>
      <c r="WMR83" s="360"/>
      <c r="WMS83" s="360"/>
      <c r="WMT83" s="360"/>
      <c r="WMU83" s="360"/>
      <c r="WMV83" s="360"/>
      <c r="WMW83" s="360"/>
      <c r="WMX83" s="360"/>
      <c r="WMY83" s="360"/>
      <c r="WMZ83" s="360"/>
      <c r="WNA83" s="360"/>
      <c r="WNB83" s="360"/>
      <c r="WNC83" s="360"/>
      <c r="WND83" s="360"/>
      <c r="WNE83" s="360"/>
      <c r="WNF83" s="360"/>
      <c r="WNG83" s="360"/>
      <c r="WNH83" s="360"/>
      <c r="WNI83" s="360"/>
      <c r="WNJ83" s="360"/>
      <c r="WNK83" s="360"/>
      <c r="WNL83" s="360"/>
      <c r="WNM83" s="360"/>
      <c r="WNN83" s="360"/>
      <c r="WNO83" s="360"/>
      <c r="WNP83" s="360"/>
      <c r="WNQ83" s="360"/>
      <c r="WNR83" s="360"/>
      <c r="WNS83" s="360"/>
      <c r="WNT83" s="360"/>
      <c r="WNU83" s="360"/>
      <c r="WNV83" s="360"/>
      <c r="WNW83" s="360"/>
      <c r="WNX83" s="360"/>
      <c r="WNY83" s="360"/>
      <c r="WNZ83" s="360"/>
      <c r="WOA83" s="360"/>
      <c r="WOB83" s="360"/>
      <c r="WOC83" s="360"/>
      <c r="WOD83" s="360"/>
      <c r="WOE83" s="360"/>
      <c r="WOF83" s="360"/>
      <c r="WOG83" s="360"/>
      <c r="WOH83" s="360"/>
      <c r="WOI83" s="360"/>
      <c r="WOJ83" s="360"/>
      <c r="WOK83" s="360"/>
      <c r="WOL83" s="360"/>
      <c r="WOM83" s="360"/>
      <c r="WON83" s="360"/>
      <c r="WOO83" s="360"/>
      <c r="WOP83" s="360"/>
      <c r="WOQ83" s="360"/>
      <c r="WOR83" s="360"/>
      <c r="WOS83" s="360"/>
      <c r="WOT83" s="360"/>
      <c r="WOU83" s="360"/>
      <c r="WOV83" s="360"/>
      <c r="WOW83" s="360"/>
      <c r="WOX83" s="360"/>
      <c r="WOY83" s="360"/>
      <c r="WOZ83" s="360"/>
      <c r="WPA83" s="360"/>
      <c r="WPB83" s="360"/>
      <c r="WPC83" s="360"/>
      <c r="WPD83" s="360"/>
      <c r="WPE83" s="360"/>
      <c r="WPF83" s="360"/>
      <c r="WPG83" s="360"/>
      <c r="WPH83" s="360"/>
      <c r="WPI83" s="360"/>
      <c r="WPJ83" s="360"/>
      <c r="WPK83" s="360"/>
      <c r="WPL83" s="360"/>
      <c r="WPM83" s="360"/>
      <c r="WPN83" s="360"/>
      <c r="WPO83" s="360"/>
      <c r="WPP83" s="360"/>
      <c r="WPQ83" s="360"/>
      <c r="WPR83" s="360"/>
      <c r="WPS83" s="360"/>
      <c r="WPT83" s="360"/>
      <c r="WPU83" s="360"/>
      <c r="WPV83" s="360"/>
      <c r="WPW83" s="360"/>
      <c r="WPX83" s="360"/>
      <c r="WPY83" s="360"/>
      <c r="WPZ83" s="360"/>
      <c r="WQA83" s="360"/>
      <c r="WQB83" s="360"/>
      <c r="WQC83" s="360"/>
      <c r="WQD83" s="360"/>
      <c r="WQE83" s="360"/>
      <c r="WQF83" s="360"/>
      <c r="WQG83" s="360"/>
      <c r="WQH83" s="360"/>
      <c r="WQI83" s="360"/>
      <c r="WQJ83" s="360"/>
      <c r="WQK83" s="360"/>
      <c r="WQL83" s="360"/>
      <c r="WQM83" s="360"/>
      <c r="WQN83" s="360"/>
      <c r="WQO83" s="360"/>
      <c r="WQP83" s="360"/>
      <c r="WQQ83" s="360"/>
      <c r="WQR83" s="360"/>
      <c r="WQS83" s="360"/>
      <c r="WQT83" s="360"/>
      <c r="WQU83" s="360"/>
      <c r="WQV83" s="360"/>
      <c r="WQW83" s="360"/>
      <c r="WQX83" s="360"/>
      <c r="WQY83" s="360"/>
      <c r="WQZ83" s="360"/>
      <c r="WRA83" s="360"/>
      <c r="WRB83" s="360"/>
      <c r="WRC83" s="360"/>
      <c r="WRD83" s="360"/>
      <c r="WRE83" s="360"/>
      <c r="WRF83" s="360"/>
      <c r="WRG83" s="360"/>
      <c r="WRH83" s="360"/>
      <c r="WRI83" s="360"/>
      <c r="WRJ83" s="360"/>
      <c r="WRK83" s="360"/>
      <c r="WRL83" s="360"/>
      <c r="WRM83" s="360"/>
      <c r="WRN83" s="360"/>
      <c r="WRO83" s="360"/>
      <c r="WRP83" s="360"/>
      <c r="WRQ83" s="360"/>
      <c r="WRR83" s="360"/>
      <c r="WRS83" s="360"/>
      <c r="WRT83" s="360"/>
      <c r="WRU83" s="360"/>
      <c r="WRV83" s="360"/>
      <c r="WRW83" s="360"/>
      <c r="WRX83" s="360"/>
      <c r="WRY83" s="360"/>
      <c r="WRZ83" s="360"/>
      <c r="WSA83" s="360"/>
      <c r="WSB83" s="360"/>
      <c r="WSC83" s="360"/>
      <c r="WSD83" s="360"/>
      <c r="WSE83" s="360"/>
      <c r="WSF83" s="360"/>
      <c r="WSG83" s="360"/>
      <c r="WSH83" s="360"/>
      <c r="WSI83" s="360"/>
      <c r="WSJ83" s="360"/>
      <c r="WSK83" s="360"/>
      <c r="WSL83" s="360"/>
      <c r="WSM83" s="360"/>
      <c r="WSN83" s="360"/>
      <c r="WSO83" s="360"/>
      <c r="WSP83" s="360"/>
      <c r="WSQ83" s="360"/>
      <c r="WSR83" s="360"/>
      <c r="WSS83" s="360"/>
      <c r="WST83" s="360"/>
      <c r="WSU83" s="360"/>
      <c r="WSV83" s="360"/>
      <c r="WSW83" s="360"/>
      <c r="WSX83" s="360"/>
      <c r="WSY83" s="360"/>
      <c r="WSZ83" s="360"/>
      <c r="WTA83" s="360"/>
      <c r="WTB83" s="360"/>
      <c r="WTC83" s="360"/>
      <c r="WTD83" s="360"/>
      <c r="WTE83" s="360"/>
      <c r="WTF83" s="360"/>
      <c r="WTG83" s="360"/>
      <c r="WTH83" s="360"/>
      <c r="WTI83" s="360"/>
      <c r="WTJ83" s="360"/>
      <c r="WTK83" s="360"/>
      <c r="WTL83" s="360"/>
      <c r="WTM83" s="360"/>
      <c r="WTN83" s="360"/>
      <c r="WTO83" s="360"/>
      <c r="WTP83" s="360"/>
      <c r="WTQ83" s="360"/>
      <c r="WTR83" s="360"/>
      <c r="WTS83" s="360"/>
      <c r="WTT83" s="360"/>
      <c r="WTU83" s="360"/>
      <c r="WTV83" s="360"/>
      <c r="WTW83" s="360"/>
      <c r="WTX83" s="360"/>
      <c r="WTY83" s="360"/>
      <c r="WTZ83" s="360"/>
      <c r="WUA83" s="360"/>
      <c r="WUB83" s="360"/>
      <c r="WUC83" s="360"/>
      <c r="WUD83" s="360"/>
      <c r="WUE83" s="360"/>
      <c r="WUF83" s="360"/>
      <c r="WUG83" s="360"/>
      <c r="WUH83" s="360"/>
      <c r="WUI83" s="360"/>
      <c r="WUJ83" s="360"/>
      <c r="WUK83" s="360"/>
      <c r="WUL83" s="360"/>
      <c r="WUM83" s="360"/>
      <c r="WUN83" s="360"/>
      <c r="WUO83" s="360"/>
      <c r="WUP83" s="360"/>
      <c r="WUQ83" s="360"/>
      <c r="WUR83" s="360"/>
      <c r="WUS83" s="360"/>
      <c r="WUT83" s="360"/>
      <c r="WUU83" s="360"/>
      <c r="WUV83" s="360"/>
      <c r="WUW83" s="360"/>
      <c r="WUX83" s="360"/>
      <c r="WUY83" s="360"/>
      <c r="WUZ83" s="360"/>
      <c r="WVA83" s="360"/>
      <c r="WVB83" s="360"/>
      <c r="WVC83" s="360"/>
      <c r="WVD83" s="360"/>
      <c r="WVE83" s="360"/>
      <c r="WVF83" s="360"/>
      <c r="WVG83" s="360"/>
      <c r="WVH83" s="360"/>
      <c r="WVI83" s="360"/>
      <c r="WVJ83" s="360"/>
      <c r="WVK83" s="360"/>
      <c r="WVL83" s="360"/>
      <c r="WVM83" s="360"/>
      <c r="WVN83" s="360"/>
      <c r="WVO83" s="360"/>
      <c r="WVP83" s="360"/>
      <c r="WVQ83" s="360"/>
      <c r="WVR83" s="360"/>
      <c r="WVS83" s="360"/>
      <c r="WVT83" s="360"/>
      <c r="WVU83" s="360"/>
      <c r="WVV83" s="360"/>
      <c r="WVW83" s="360"/>
      <c r="WVX83" s="360"/>
      <c r="WVY83" s="360"/>
      <c r="WVZ83" s="360"/>
      <c r="WWA83" s="360"/>
      <c r="WWB83" s="360"/>
      <c r="WWC83" s="360"/>
      <c r="WWD83" s="360"/>
      <c r="WWE83" s="360"/>
      <c r="WWF83" s="360"/>
      <c r="WWG83" s="360"/>
      <c r="WWH83" s="360"/>
      <c r="WWI83" s="360"/>
      <c r="WWJ83" s="360"/>
      <c r="WWK83" s="360"/>
      <c r="WWL83" s="360"/>
      <c r="WWM83" s="360"/>
      <c r="WWN83" s="360"/>
      <c r="WWO83" s="360"/>
      <c r="WWP83" s="360"/>
      <c r="WWQ83" s="360"/>
      <c r="WWR83" s="360"/>
      <c r="WWS83" s="360"/>
      <c r="WWT83" s="360"/>
      <c r="WWU83" s="360"/>
      <c r="WWV83" s="360"/>
      <c r="WWW83" s="360"/>
      <c r="WWX83" s="360"/>
      <c r="WWY83" s="360"/>
      <c r="WWZ83" s="360"/>
      <c r="WXA83" s="360"/>
      <c r="WXB83" s="360"/>
      <c r="WXC83" s="360"/>
      <c r="WXD83" s="360"/>
      <c r="WXE83" s="360"/>
      <c r="WXF83" s="360"/>
      <c r="WXG83" s="360"/>
      <c r="WXH83" s="360"/>
      <c r="WXI83" s="360"/>
      <c r="WXJ83" s="360"/>
      <c r="WXK83" s="360"/>
      <c r="WXL83" s="360"/>
      <c r="WXM83" s="360"/>
      <c r="WXN83" s="360"/>
      <c r="WXO83" s="360"/>
      <c r="WXP83" s="360"/>
      <c r="WXQ83" s="360"/>
      <c r="WXR83" s="360"/>
      <c r="WXS83" s="360"/>
      <c r="WXT83" s="360"/>
      <c r="WXU83" s="360"/>
      <c r="WXV83" s="360"/>
      <c r="WXW83" s="360"/>
      <c r="WXX83" s="360"/>
      <c r="WXY83" s="360"/>
      <c r="WXZ83" s="360"/>
      <c r="WYA83" s="360"/>
      <c r="WYB83" s="360"/>
      <c r="WYC83" s="360"/>
      <c r="WYD83" s="360"/>
      <c r="WYE83" s="360"/>
      <c r="WYF83" s="360"/>
      <c r="WYG83" s="360"/>
      <c r="WYH83" s="360"/>
      <c r="WYI83" s="360"/>
      <c r="WYJ83" s="360"/>
      <c r="WYK83" s="360"/>
      <c r="WYL83" s="360"/>
      <c r="WYM83" s="360"/>
      <c r="WYN83" s="360"/>
      <c r="WYO83" s="360"/>
      <c r="WYP83" s="360"/>
      <c r="WYQ83" s="360"/>
      <c r="WYR83" s="360"/>
      <c r="WYS83" s="360"/>
      <c r="WYT83" s="360"/>
      <c r="WYU83" s="360"/>
      <c r="WYV83" s="360"/>
      <c r="WYW83" s="360"/>
      <c r="WYX83" s="360"/>
      <c r="WYY83" s="360"/>
      <c r="WYZ83" s="360"/>
      <c r="WZA83" s="360"/>
      <c r="WZB83" s="360"/>
      <c r="WZC83" s="360"/>
      <c r="WZD83" s="360"/>
      <c r="WZE83" s="360"/>
      <c r="WZF83" s="360"/>
      <c r="WZG83" s="360"/>
      <c r="WZH83" s="360"/>
      <c r="WZI83" s="360"/>
      <c r="WZJ83" s="360"/>
      <c r="WZK83" s="360"/>
      <c r="WZL83" s="360"/>
      <c r="WZM83" s="360"/>
      <c r="WZN83" s="360"/>
      <c r="WZO83" s="360"/>
      <c r="WZP83" s="360"/>
      <c r="WZQ83" s="360"/>
      <c r="WZR83" s="360"/>
      <c r="WZS83" s="360"/>
      <c r="WZT83" s="360"/>
      <c r="WZU83" s="360"/>
      <c r="WZV83" s="360"/>
      <c r="WZW83" s="360"/>
      <c r="WZX83" s="360"/>
      <c r="WZY83" s="360"/>
      <c r="WZZ83" s="360"/>
      <c r="XAA83" s="360"/>
      <c r="XAB83" s="360"/>
      <c r="XAC83" s="360"/>
      <c r="XAD83" s="360"/>
      <c r="XAE83" s="360"/>
      <c r="XAF83" s="360"/>
      <c r="XAG83" s="360"/>
      <c r="XAH83" s="360"/>
      <c r="XAI83" s="360"/>
      <c r="XAJ83" s="360"/>
      <c r="XAK83" s="360"/>
      <c r="XAL83" s="360"/>
      <c r="XAM83" s="360"/>
      <c r="XAN83" s="360"/>
      <c r="XAO83" s="360"/>
      <c r="XAP83" s="360"/>
      <c r="XAQ83" s="360"/>
      <c r="XAR83" s="360"/>
      <c r="XAS83" s="360"/>
      <c r="XAT83" s="360"/>
      <c r="XAU83" s="360"/>
      <c r="XAV83" s="360"/>
      <c r="XAW83" s="360"/>
      <c r="XAX83" s="360"/>
      <c r="XAY83" s="360"/>
      <c r="XAZ83" s="360"/>
      <c r="XBA83" s="360"/>
      <c r="XBB83" s="360"/>
      <c r="XBC83" s="360"/>
      <c r="XBD83" s="360"/>
      <c r="XBE83" s="360"/>
      <c r="XBF83" s="360"/>
      <c r="XBG83" s="360"/>
      <c r="XBH83" s="360"/>
      <c r="XBI83" s="360"/>
      <c r="XBJ83" s="360"/>
      <c r="XBK83" s="360"/>
      <c r="XBL83" s="360"/>
      <c r="XBM83" s="360"/>
      <c r="XBN83" s="360"/>
      <c r="XBO83" s="360"/>
      <c r="XBP83" s="360"/>
      <c r="XBQ83" s="360"/>
      <c r="XBR83" s="360"/>
      <c r="XBS83" s="360"/>
      <c r="XBT83" s="360"/>
      <c r="XBU83" s="360"/>
      <c r="XBV83" s="360"/>
      <c r="XBW83" s="360"/>
      <c r="XBX83" s="360"/>
      <c r="XBY83" s="360"/>
      <c r="XBZ83" s="360"/>
      <c r="XCA83" s="360"/>
      <c r="XCB83" s="360"/>
      <c r="XCC83" s="360"/>
      <c r="XCD83" s="360"/>
      <c r="XCE83" s="360"/>
      <c r="XCF83" s="360"/>
      <c r="XCG83" s="360"/>
      <c r="XCH83" s="360"/>
      <c r="XCI83" s="360"/>
      <c r="XCJ83" s="360"/>
      <c r="XCK83" s="360"/>
      <c r="XCL83" s="360"/>
      <c r="XCM83" s="360"/>
      <c r="XCN83" s="360"/>
      <c r="XCO83" s="360"/>
      <c r="XCP83" s="360"/>
      <c r="XCQ83" s="360"/>
      <c r="XCR83" s="360"/>
      <c r="XCS83" s="360"/>
      <c r="XCT83" s="360"/>
      <c r="XCU83" s="360"/>
      <c r="XCV83" s="360"/>
      <c r="XCW83" s="360"/>
      <c r="XCX83" s="360"/>
      <c r="XCY83" s="360"/>
      <c r="XCZ83" s="360"/>
      <c r="XDA83" s="360"/>
      <c r="XDB83" s="360"/>
      <c r="XDC83" s="360"/>
      <c r="XDD83" s="360"/>
      <c r="XDE83" s="360"/>
      <c r="XDF83" s="360"/>
      <c r="XDG83" s="360"/>
      <c r="XDH83" s="360"/>
      <c r="XDI83" s="360"/>
      <c r="XDJ83" s="360"/>
      <c r="XDK83" s="360"/>
      <c r="XDL83" s="360"/>
      <c r="XDM83" s="360"/>
      <c r="XDN83" s="360"/>
      <c r="XDO83" s="360"/>
      <c r="XDP83" s="360"/>
      <c r="XDQ83" s="360"/>
      <c r="XDR83" s="360"/>
      <c r="XDS83" s="360"/>
      <c r="XDT83" s="360"/>
      <c r="XDU83" s="360"/>
      <c r="XDV83" s="360"/>
      <c r="XDW83" s="360"/>
      <c r="XDX83" s="360"/>
      <c r="XDY83" s="360"/>
      <c r="XDZ83" s="360"/>
      <c r="XEA83" s="360"/>
      <c r="XEB83" s="360"/>
      <c r="XEC83" s="360"/>
      <c r="XED83" s="360"/>
      <c r="XEE83" s="360"/>
      <c r="XEF83" s="360"/>
      <c r="XEG83" s="360"/>
      <c r="XEH83" s="360"/>
    </row>
    <row r="84" spans="1:16362" ht="18">
      <c r="A84" s="345">
        <f t="shared" si="2"/>
        <v>83</v>
      </c>
      <c r="B84" s="493" t="s">
        <v>71</v>
      </c>
      <c r="C84" s="491">
        <v>31</v>
      </c>
      <c r="D84" s="491">
        <v>850</v>
      </c>
      <c r="E84" s="491">
        <v>57</v>
      </c>
      <c r="F84" s="491">
        <v>2</v>
      </c>
      <c r="G84" s="491">
        <v>1</v>
      </c>
      <c r="H84" s="271" t="s">
        <v>166</v>
      </c>
      <c r="I84" s="272" t="s">
        <v>94</v>
      </c>
      <c r="J84" s="271">
        <v>143.80000000000001</v>
      </c>
      <c r="K84" s="348" t="s">
        <v>1028</v>
      </c>
      <c r="L84" s="348" t="s">
        <v>1029</v>
      </c>
      <c r="M84" s="356">
        <v>1</v>
      </c>
      <c r="N84" s="346"/>
    </row>
    <row r="85" spans="1:16362" ht="18">
      <c r="B85" s="494"/>
      <c r="C85" s="492"/>
      <c r="D85" s="492"/>
      <c r="E85" s="492"/>
      <c r="F85" s="492"/>
      <c r="G85" s="492"/>
      <c r="H85" s="271"/>
      <c r="I85" s="272"/>
      <c r="J85" s="271"/>
      <c r="K85" s="348" t="s">
        <v>1026</v>
      </c>
      <c r="L85" s="348" t="s">
        <v>1027</v>
      </c>
      <c r="M85" s="349">
        <f>1/14</f>
        <v>7.1428571428571425E-2</v>
      </c>
      <c r="N85" s="346"/>
    </row>
    <row r="86" spans="1:16362" ht="18">
      <c r="A86" s="345">
        <f t="shared" si="2"/>
        <v>85</v>
      </c>
      <c r="B86" s="493" t="s">
        <v>188</v>
      </c>
      <c r="C86" s="491">
        <v>31</v>
      </c>
      <c r="D86" s="491">
        <v>850</v>
      </c>
      <c r="E86" s="491">
        <v>57</v>
      </c>
      <c r="F86" s="491">
        <v>2</v>
      </c>
      <c r="G86" s="491">
        <v>1</v>
      </c>
      <c r="H86" s="271" t="s">
        <v>166</v>
      </c>
      <c r="I86" s="272" t="s">
        <v>944</v>
      </c>
      <c r="J86" s="271">
        <v>143.80000000000001</v>
      </c>
      <c r="K86" s="348" t="s">
        <v>1028</v>
      </c>
      <c r="L86" s="348" t="s">
        <v>1029</v>
      </c>
      <c r="M86" s="356">
        <v>1</v>
      </c>
      <c r="N86" s="346"/>
    </row>
    <row r="87" spans="1:16362" ht="18">
      <c r="B87" s="494"/>
      <c r="C87" s="492"/>
      <c r="D87" s="492"/>
      <c r="E87" s="492"/>
      <c r="F87" s="492"/>
      <c r="G87" s="492"/>
      <c r="H87" s="271"/>
      <c r="I87" s="272"/>
      <c r="J87" s="271"/>
      <c r="K87" s="348" t="s">
        <v>1026</v>
      </c>
      <c r="L87" s="348" t="s">
        <v>1027</v>
      </c>
      <c r="M87" s="349">
        <f>1/14</f>
        <v>7.1428571428571425E-2</v>
      </c>
      <c r="N87" s="346"/>
    </row>
    <row r="88" spans="1:16362" ht="18">
      <c r="A88" s="345">
        <f t="shared" si="2"/>
        <v>87</v>
      </c>
      <c r="B88" s="493" t="s">
        <v>49</v>
      </c>
      <c r="C88" s="491">
        <v>31</v>
      </c>
      <c r="D88" s="491">
        <v>850</v>
      </c>
      <c r="E88" s="491">
        <v>57</v>
      </c>
      <c r="F88" s="491">
        <v>2</v>
      </c>
      <c r="G88" s="491">
        <v>1</v>
      </c>
      <c r="H88" s="271" t="s">
        <v>166</v>
      </c>
      <c r="I88" s="272" t="s">
        <v>51</v>
      </c>
      <c r="J88" s="271">
        <v>143.80000000000001</v>
      </c>
      <c r="K88" s="348" t="s">
        <v>1028</v>
      </c>
      <c r="L88" s="348" t="s">
        <v>1029</v>
      </c>
      <c r="M88" s="356">
        <v>1</v>
      </c>
      <c r="N88" s="346"/>
    </row>
    <row r="89" spans="1:16362" ht="18">
      <c r="B89" s="494"/>
      <c r="C89" s="492"/>
      <c r="D89" s="492"/>
      <c r="E89" s="492"/>
      <c r="F89" s="492"/>
      <c r="G89" s="492"/>
      <c r="H89" s="271"/>
      <c r="I89" s="272"/>
      <c r="J89" s="271"/>
      <c r="K89" s="348" t="s">
        <v>1026</v>
      </c>
      <c r="L89" s="348" t="s">
        <v>1027</v>
      </c>
      <c r="M89" s="349">
        <f>1/14</f>
        <v>7.1428571428571425E-2</v>
      </c>
      <c r="N89" s="346"/>
    </row>
    <row r="90" spans="1:16362" ht="18">
      <c r="A90" s="345">
        <f t="shared" si="2"/>
        <v>89</v>
      </c>
      <c r="B90" s="493" t="s">
        <v>219</v>
      </c>
      <c r="C90" s="491">
        <v>31</v>
      </c>
      <c r="D90" s="491">
        <v>850</v>
      </c>
      <c r="E90" s="491">
        <v>57</v>
      </c>
      <c r="F90" s="491">
        <v>2</v>
      </c>
      <c r="G90" s="491">
        <v>1</v>
      </c>
      <c r="H90" s="271" t="s">
        <v>166</v>
      </c>
      <c r="I90" s="272" t="s">
        <v>36</v>
      </c>
      <c r="J90" s="271">
        <v>143.80000000000001</v>
      </c>
      <c r="K90" s="348" t="s">
        <v>1028</v>
      </c>
      <c r="L90" s="348" t="s">
        <v>1029</v>
      </c>
      <c r="M90" s="356">
        <v>1</v>
      </c>
      <c r="N90" s="346"/>
    </row>
    <row r="91" spans="1:16362" ht="18">
      <c r="B91" s="494"/>
      <c r="C91" s="492"/>
      <c r="D91" s="492"/>
      <c r="E91" s="492"/>
      <c r="F91" s="492"/>
      <c r="G91" s="492"/>
      <c r="H91" s="271"/>
      <c r="I91" s="272"/>
      <c r="J91" s="271"/>
      <c r="K91" s="348" t="s">
        <v>1026</v>
      </c>
      <c r="L91" s="348" t="s">
        <v>1027</v>
      </c>
      <c r="M91" s="349">
        <f>1/14</f>
        <v>7.1428571428571425E-2</v>
      </c>
      <c r="N91" s="346"/>
    </row>
    <row r="92" spans="1:16362" ht="25.5">
      <c r="A92" s="345">
        <f t="shared" si="2"/>
        <v>91</v>
      </c>
      <c r="B92" s="346" t="s">
        <v>170</v>
      </c>
      <c r="C92" s="347">
        <v>33</v>
      </c>
      <c r="D92" s="347">
        <v>150</v>
      </c>
      <c r="E92" s="347">
        <v>48</v>
      </c>
      <c r="F92" s="347">
        <v>2</v>
      </c>
      <c r="G92" s="347">
        <v>0.5</v>
      </c>
      <c r="H92" s="271" t="s">
        <v>968</v>
      </c>
      <c r="I92" s="272" t="s">
        <v>969</v>
      </c>
      <c r="J92" s="271">
        <v>41.3</v>
      </c>
      <c r="K92" s="348" t="s">
        <v>1026</v>
      </c>
      <c r="L92" s="348" t="s">
        <v>1027</v>
      </c>
      <c r="M92" s="349">
        <f>1/40</f>
        <v>2.5000000000000001E-2</v>
      </c>
      <c r="N92" s="346"/>
    </row>
    <row r="93" spans="1:16362" ht="18">
      <c r="B93" s="493" t="s">
        <v>37</v>
      </c>
      <c r="C93" s="491">
        <v>37</v>
      </c>
      <c r="D93" s="491">
        <v>150</v>
      </c>
      <c r="E93" s="491">
        <v>55</v>
      </c>
      <c r="F93" s="491">
        <v>2</v>
      </c>
      <c r="G93" s="491">
        <v>1</v>
      </c>
      <c r="H93" s="271" t="s">
        <v>970</v>
      </c>
      <c r="I93" s="361" t="s">
        <v>208</v>
      </c>
      <c r="J93" s="361">
        <v>14.1</v>
      </c>
      <c r="K93" s="348" t="s">
        <v>1026</v>
      </c>
      <c r="L93" s="348" t="s">
        <v>1027</v>
      </c>
      <c r="M93" s="349">
        <f>1/40</f>
        <v>2.5000000000000001E-2</v>
      </c>
      <c r="N93" s="346"/>
    </row>
    <row r="94" spans="1:16362" ht="18">
      <c r="A94" s="345">
        <f t="shared" si="2"/>
        <v>93</v>
      </c>
      <c r="B94" s="494"/>
      <c r="C94" s="492"/>
      <c r="D94" s="492"/>
      <c r="E94" s="492"/>
      <c r="F94" s="492"/>
      <c r="G94" s="492"/>
      <c r="H94" s="362"/>
      <c r="I94" s="363"/>
      <c r="J94" s="362"/>
      <c r="K94" s="348" t="s">
        <v>1028</v>
      </c>
      <c r="L94" s="348" t="s">
        <v>1029</v>
      </c>
      <c r="M94" s="349">
        <f>1/40</f>
        <v>2.5000000000000001E-2</v>
      </c>
      <c r="N94" s="346"/>
    </row>
    <row r="95" spans="1:16362" ht="18">
      <c r="A95" s="345">
        <f t="shared" si="2"/>
        <v>94</v>
      </c>
      <c r="B95" s="493" t="s">
        <v>61</v>
      </c>
      <c r="C95" s="491">
        <v>48</v>
      </c>
      <c r="D95" s="491">
        <v>450</v>
      </c>
      <c r="E95" s="491">
        <v>57.2</v>
      </c>
      <c r="F95" s="491">
        <v>2</v>
      </c>
      <c r="G95" s="491">
        <v>1</v>
      </c>
      <c r="H95" s="271" t="s">
        <v>967</v>
      </c>
      <c r="I95" s="271" t="s">
        <v>92</v>
      </c>
      <c r="J95" s="271">
        <v>137</v>
      </c>
      <c r="K95" s="348" t="s">
        <v>1026</v>
      </c>
      <c r="L95" s="348" t="s">
        <v>1027</v>
      </c>
      <c r="M95" s="349">
        <f>1/30</f>
        <v>3.3333333333333333E-2</v>
      </c>
      <c r="N95" s="346"/>
    </row>
    <row r="96" spans="1:16362" ht="18">
      <c r="A96" s="345">
        <f t="shared" si="2"/>
        <v>95</v>
      </c>
      <c r="B96" s="494"/>
      <c r="C96" s="492"/>
      <c r="D96" s="492"/>
      <c r="E96" s="492"/>
      <c r="F96" s="492"/>
      <c r="G96" s="492"/>
      <c r="H96" s="271"/>
      <c r="I96" s="271"/>
      <c r="J96" s="271"/>
      <c r="K96" s="348" t="s">
        <v>1033</v>
      </c>
      <c r="L96" s="348" t="s">
        <v>1034</v>
      </c>
      <c r="M96" s="349">
        <v>1</v>
      </c>
      <c r="N96" s="346"/>
    </row>
    <row r="97" spans="1:16">
      <c r="A97" s="345">
        <f t="shared" si="2"/>
        <v>96</v>
      </c>
      <c r="E97" s="347"/>
      <c r="F97" s="347"/>
      <c r="G97" s="347"/>
      <c r="H97" s="271"/>
      <c r="I97" s="271"/>
      <c r="J97" s="271"/>
      <c r="K97" s="271"/>
      <c r="L97" s="271"/>
      <c r="M97" s="349"/>
      <c r="N97" s="346"/>
    </row>
    <row r="98" spans="1:16">
      <c r="A98" s="345">
        <f t="shared" si="2"/>
        <v>97</v>
      </c>
      <c r="E98" s="347"/>
      <c r="F98" s="347"/>
      <c r="G98" s="347"/>
      <c r="H98" s="271"/>
      <c r="I98" s="271"/>
      <c r="J98" s="271"/>
      <c r="K98" s="271"/>
      <c r="L98" s="271"/>
      <c r="M98" s="349"/>
      <c r="N98" s="346"/>
    </row>
    <row r="99" spans="1:16">
      <c r="A99" s="345">
        <f t="shared" si="2"/>
        <v>98</v>
      </c>
      <c r="E99" s="347"/>
      <c r="F99" s="347"/>
      <c r="G99" s="347"/>
      <c r="H99" s="271"/>
      <c r="I99" s="271"/>
      <c r="J99" s="271"/>
      <c r="K99" s="271"/>
      <c r="L99" s="271"/>
      <c r="M99" s="349"/>
      <c r="N99" s="346"/>
    </row>
    <row r="100" spans="1:16">
      <c r="A100" s="345">
        <f t="shared" si="2"/>
        <v>99</v>
      </c>
      <c r="E100" s="347"/>
      <c r="F100" s="347"/>
      <c r="G100" s="347"/>
      <c r="H100" s="271"/>
      <c r="I100" s="271"/>
      <c r="J100" s="271"/>
      <c r="K100" s="271"/>
      <c r="L100" s="271"/>
      <c r="M100" s="349"/>
      <c r="N100" s="346"/>
    </row>
    <row r="101" spans="1:16">
      <c r="A101" s="345">
        <f t="shared" si="2"/>
        <v>100</v>
      </c>
      <c r="E101" s="347"/>
      <c r="F101" s="347"/>
      <c r="G101" s="347"/>
      <c r="H101" s="271"/>
      <c r="I101" s="271"/>
      <c r="J101" s="271"/>
      <c r="K101" s="271"/>
      <c r="L101" s="271"/>
      <c r="M101" s="349"/>
      <c r="N101" s="346"/>
    </row>
    <row r="102" spans="1:16">
      <c r="A102" s="345">
        <f t="shared" si="2"/>
        <v>101</v>
      </c>
      <c r="E102" s="347"/>
      <c r="F102" s="347"/>
      <c r="G102" s="347"/>
      <c r="H102" s="271"/>
      <c r="I102" s="271"/>
      <c r="J102" s="271"/>
      <c r="K102" s="271"/>
      <c r="L102" s="271"/>
      <c r="M102" s="349"/>
      <c r="N102" s="346"/>
    </row>
    <row r="103" spans="1:16">
      <c r="A103" s="345">
        <f t="shared" si="2"/>
        <v>102</v>
      </c>
      <c r="E103" s="347"/>
      <c r="F103" s="347"/>
      <c r="G103" s="347"/>
      <c r="H103" s="271"/>
      <c r="I103" s="271"/>
      <c r="J103" s="271"/>
      <c r="K103" s="271"/>
      <c r="L103" s="271"/>
      <c r="M103" s="349"/>
      <c r="N103" s="346"/>
      <c r="P103" s="346"/>
    </row>
    <row r="104" spans="1:16">
      <c r="A104" s="345">
        <f t="shared" si="2"/>
        <v>103</v>
      </c>
      <c r="E104" s="347"/>
      <c r="F104" s="347"/>
      <c r="G104" s="347"/>
      <c r="H104" s="271"/>
      <c r="I104" s="271"/>
      <c r="J104" s="271"/>
      <c r="K104" s="271"/>
      <c r="L104" s="271"/>
      <c r="M104" s="349"/>
      <c r="N104" s="346"/>
    </row>
    <row r="105" spans="1:16">
      <c r="A105" s="345">
        <f t="shared" si="2"/>
        <v>104</v>
      </c>
      <c r="E105" s="347"/>
      <c r="F105" s="347"/>
      <c r="G105" s="347"/>
      <c r="H105" s="271"/>
      <c r="I105" s="271"/>
      <c r="J105" s="271"/>
      <c r="K105" s="271"/>
      <c r="L105" s="271"/>
      <c r="M105" s="349"/>
      <c r="N105" s="346"/>
    </row>
    <row r="106" spans="1:16">
      <c r="A106" s="345">
        <f t="shared" si="2"/>
        <v>105</v>
      </c>
      <c r="E106" s="347"/>
      <c r="F106" s="347"/>
      <c r="G106" s="347"/>
      <c r="H106" s="271"/>
      <c r="I106" s="271"/>
      <c r="J106" s="271"/>
      <c r="K106" s="271"/>
      <c r="L106" s="271"/>
      <c r="M106" s="349"/>
      <c r="N106" s="346"/>
    </row>
    <row r="107" spans="1:16">
      <c r="A107" s="345">
        <f t="shared" si="2"/>
        <v>106</v>
      </c>
      <c r="E107" s="347"/>
      <c r="F107" s="347"/>
      <c r="G107" s="347"/>
      <c r="H107" s="271"/>
      <c r="I107" s="271"/>
      <c r="J107" s="271"/>
      <c r="K107" s="271"/>
      <c r="L107" s="271"/>
      <c r="M107" s="349"/>
      <c r="N107" s="346"/>
    </row>
    <row r="108" spans="1:16">
      <c r="A108" s="345">
        <f t="shared" si="2"/>
        <v>107</v>
      </c>
      <c r="E108" s="347"/>
      <c r="F108" s="347"/>
      <c r="G108" s="347"/>
      <c r="H108" s="271"/>
      <c r="I108" s="271"/>
      <c r="J108" s="271"/>
      <c r="K108" s="271"/>
      <c r="L108" s="271"/>
      <c r="M108" s="349"/>
      <c r="N108" s="346"/>
    </row>
    <row r="109" spans="1:16">
      <c r="A109" s="345">
        <f t="shared" si="2"/>
        <v>108</v>
      </c>
      <c r="E109" s="347"/>
      <c r="F109" s="347"/>
      <c r="G109" s="347"/>
      <c r="H109" s="271"/>
      <c r="I109" s="271"/>
      <c r="J109" s="271"/>
      <c r="K109" s="271"/>
      <c r="L109" s="271"/>
      <c r="M109" s="349"/>
      <c r="N109" s="346"/>
    </row>
    <row r="110" spans="1:16">
      <c r="A110" s="345">
        <f t="shared" si="2"/>
        <v>109</v>
      </c>
      <c r="E110" s="347"/>
      <c r="F110" s="347"/>
      <c r="G110" s="347"/>
      <c r="H110" s="271"/>
      <c r="I110" s="271"/>
      <c r="J110" s="271"/>
      <c r="K110" s="271"/>
      <c r="L110" s="271"/>
      <c r="M110" s="349"/>
      <c r="N110" s="346"/>
    </row>
    <row r="111" spans="1:16">
      <c r="A111" s="345">
        <f t="shared" si="2"/>
        <v>110</v>
      </c>
      <c r="E111" s="347"/>
      <c r="F111" s="347"/>
      <c r="G111" s="347"/>
      <c r="H111" s="271"/>
      <c r="I111" s="271"/>
      <c r="J111" s="271"/>
      <c r="K111" s="271"/>
      <c r="L111" s="271"/>
      <c r="M111" s="349"/>
      <c r="N111" s="346"/>
    </row>
    <row r="112" spans="1:16">
      <c r="A112" s="345">
        <f t="shared" si="2"/>
        <v>111</v>
      </c>
      <c r="E112" s="347"/>
      <c r="F112" s="347"/>
      <c r="G112" s="347"/>
      <c r="H112" s="271"/>
      <c r="I112" s="271"/>
      <c r="J112" s="271"/>
      <c r="K112" s="271"/>
      <c r="L112" s="271"/>
      <c r="M112" s="349"/>
      <c r="N112" s="346"/>
    </row>
    <row r="113" spans="1:14">
      <c r="A113" s="345">
        <f t="shared" si="2"/>
        <v>112</v>
      </c>
      <c r="E113" s="347"/>
      <c r="F113" s="347"/>
      <c r="G113" s="347"/>
      <c r="H113" s="271"/>
      <c r="I113" s="271"/>
      <c r="J113" s="271"/>
      <c r="K113" s="271"/>
      <c r="L113" s="271"/>
      <c r="M113" s="349"/>
      <c r="N113" s="346"/>
    </row>
    <row r="114" spans="1:14">
      <c r="A114" s="345">
        <f t="shared" si="2"/>
        <v>113</v>
      </c>
      <c r="E114" s="347"/>
      <c r="F114" s="347"/>
      <c r="G114" s="347"/>
      <c r="H114" s="271"/>
      <c r="I114" s="271"/>
      <c r="J114" s="271"/>
      <c r="K114" s="271"/>
      <c r="L114" s="271"/>
      <c r="M114" s="349"/>
      <c r="N114" s="346"/>
    </row>
    <row r="115" spans="1:14">
      <c r="A115" s="345">
        <f t="shared" si="2"/>
        <v>114</v>
      </c>
      <c r="E115" s="347"/>
      <c r="F115" s="347"/>
      <c r="G115" s="347"/>
      <c r="H115" s="271"/>
      <c r="I115" s="271"/>
      <c r="J115" s="271"/>
      <c r="K115" s="271"/>
      <c r="L115" s="271"/>
      <c r="M115" s="349"/>
      <c r="N115" s="346"/>
    </row>
    <row r="116" spans="1:14">
      <c r="A116" s="345">
        <f t="shared" si="2"/>
        <v>115</v>
      </c>
      <c r="E116" s="347"/>
      <c r="F116" s="347"/>
      <c r="G116" s="347"/>
      <c r="H116" s="271"/>
      <c r="I116" s="271"/>
      <c r="J116" s="271"/>
      <c r="K116" s="271"/>
      <c r="L116" s="271"/>
      <c r="M116" s="349"/>
      <c r="N116" s="346"/>
    </row>
    <row r="117" spans="1:14">
      <c r="A117" s="345">
        <f t="shared" si="2"/>
        <v>116</v>
      </c>
      <c r="E117" s="347"/>
      <c r="F117" s="347"/>
      <c r="G117" s="347"/>
      <c r="H117" s="271"/>
      <c r="I117" s="271"/>
      <c r="J117" s="271"/>
      <c r="K117" s="271"/>
      <c r="L117" s="271"/>
      <c r="M117" s="349"/>
      <c r="N117" s="346"/>
    </row>
    <row r="118" spans="1:14">
      <c r="A118" s="345">
        <f t="shared" si="2"/>
        <v>117</v>
      </c>
      <c r="E118" s="347"/>
      <c r="F118" s="347"/>
      <c r="G118" s="347"/>
      <c r="H118" s="271"/>
      <c r="I118" s="271"/>
      <c r="J118" s="271"/>
      <c r="K118" s="271"/>
      <c r="L118" s="271"/>
      <c r="M118" s="349"/>
      <c r="N118" s="346"/>
    </row>
    <row r="119" spans="1:14">
      <c r="A119" s="345">
        <f t="shared" si="2"/>
        <v>118</v>
      </c>
      <c r="E119" s="347"/>
      <c r="F119" s="347"/>
      <c r="G119" s="347"/>
      <c r="H119" s="271"/>
      <c r="I119" s="271"/>
      <c r="J119" s="271"/>
      <c r="K119" s="271"/>
      <c r="L119" s="271"/>
      <c r="M119" s="349"/>
      <c r="N119" s="346"/>
    </row>
    <row r="120" spans="1:14">
      <c r="A120" s="345">
        <f t="shared" si="2"/>
        <v>119</v>
      </c>
      <c r="E120" s="347"/>
      <c r="F120" s="347"/>
      <c r="G120" s="347"/>
      <c r="H120" s="271"/>
      <c r="I120" s="271"/>
      <c r="J120" s="271"/>
      <c r="K120" s="271"/>
      <c r="L120" s="271"/>
      <c r="M120" s="349"/>
      <c r="N120" s="346"/>
    </row>
    <row r="121" spans="1:14">
      <c r="A121" s="345">
        <f t="shared" si="2"/>
        <v>120</v>
      </c>
      <c r="E121" s="347"/>
      <c r="F121" s="347"/>
      <c r="G121" s="347"/>
      <c r="H121" s="271"/>
      <c r="I121" s="271"/>
      <c r="J121" s="271"/>
      <c r="K121" s="271"/>
      <c r="L121" s="271"/>
      <c r="M121" s="349"/>
      <c r="N121" s="346"/>
    </row>
    <row r="122" spans="1:14">
      <c r="A122" s="345">
        <f t="shared" si="2"/>
        <v>121</v>
      </c>
      <c r="E122" s="347"/>
      <c r="F122" s="347"/>
      <c r="G122" s="347"/>
      <c r="H122" s="271"/>
      <c r="I122" s="271"/>
      <c r="J122" s="271"/>
      <c r="K122" s="271"/>
      <c r="L122" s="271"/>
      <c r="M122" s="349"/>
      <c r="N122" s="346"/>
    </row>
    <row r="123" spans="1:14">
      <c r="A123" s="345">
        <f t="shared" si="2"/>
        <v>122</v>
      </c>
      <c r="E123" s="347"/>
      <c r="F123" s="347"/>
      <c r="G123" s="347"/>
      <c r="H123" s="271"/>
      <c r="I123" s="271"/>
      <c r="J123" s="271"/>
      <c r="K123" s="271"/>
      <c r="L123" s="271"/>
      <c r="M123" s="349"/>
      <c r="N123" s="346"/>
    </row>
    <row r="124" spans="1:14">
      <c r="A124" s="345">
        <f t="shared" si="2"/>
        <v>123</v>
      </c>
      <c r="E124" s="347"/>
      <c r="F124" s="347"/>
      <c r="G124" s="347"/>
      <c r="H124" s="271"/>
      <c r="I124" s="271"/>
      <c r="J124" s="271"/>
      <c r="K124" s="271"/>
      <c r="L124" s="271"/>
      <c r="M124" s="349"/>
      <c r="N124" s="346"/>
    </row>
    <row r="125" spans="1:14">
      <c r="A125" s="345">
        <f t="shared" si="2"/>
        <v>124</v>
      </c>
      <c r="E125" s="347"/>
      <c r="F125" s="347"/>
      <c r="G125" s="347"/>
      <c r="H125" s="271"/>
      <c r="I125" s="271"/>
      <c r="J125" s="271"/>
      <c r="K125" s="271"/>
      <c r="L125" s="271"/>
      <c r="M125" s="349"/>
      <c r="N125" s="346"/>
    </row>
    <row r="126" spans="1:14">
      <c r="A126" s="345">
        <f t="shared" si="2"/>
        <v>125</v>
      </c>
      <c r="E126" s="347"/>
      <c r="F126" s="347"/>
      <c r="G126" s="347"/>
      <c r="H126" s="271"/>
      <c r="I126" s="271"/>
      <c r="J126" s="271"/>
      <c r="K126" s="271"/>
      <c r="L126" s="271"/>
      <c r="M126" s="349"/>
      <c r="N126" s="346"/>
    </row>
    <row r="127" spans="1:14">
      <c r="A127" s="345">
        <f t="shared" si="2"/>
        <v>126</v>
      </c>
      <c r="E127" s="347"/>
      <c r="F127" s="347"/>
      <c r="G127" s="347"/>
      <c r="H127" s="271"/>
      <c r="I127" s="271"/>
      <c r="J127" s="271"/>
      <c r="K127" s="271"/>
      <c r="L127" s="271"/>
      <c r="M127" s="349"/>
      <c r="N127" s="346"/>
    </row>
    <row r="128" spans="1:14">
      <c r="A128" s="345">
        <f t="shared" si="2"/>
        <v>127</v>
      </c>
      <c r="E128" s="347"/>
      <c r="F128" s="347"/>
      <c r="G128" s="347"/>
      <c r="H128" s="271"/>
      <c r="I128" s="271"/>
      <c r="J128" s="271"/>
      <c r="K128" s="271"/>
      <c r="L128" s="271"/>
      <c r="M128" s="349"/>
      <c r="N128" s="346"/>
    </row>
    <row r="129" spans="1:14">
      <c r="A129" s="345">
        <f t="shared" si="2"/>
        <v>128</v>
      </c>
      <c r="E129" s="347"/>
      <c r="F129" s="347"/>
      <c r="G129" s="347"/>
      <c r="H129" s="271"/>
      <c r="I129" s="271"/>
      <c r="J129" s="271"/>
      <c r="K129" s="271"/>
      <c r="L129" s="271"/>
      <c r="M129" s="349"/>
      <c r="N129" s="346"/>
    </row>
    <row r="130" spans="1:14">
      <c r="A130" s="345">
        <f t="shared" si="2"/>
        <v>129</v>
      </c>
      <c r="E130" s="347"/>
      <c r="F130" s="347"/>
      <c r="G130" s="347"/>
      <c r="H130" s="271"/>
      <c r="I130" s="271"/>
      <c r="J130" s="271"/>
      <c r="K130" s="271"/>
      <c r="L130" s="271"/>
      <c r="M130" s="349"/>
      <c r="N130" s="346"/>
    </row>
    <row r="131" spans="1:14">
      <c r="A131" s="345">
        <f t="shared" si="2"/>
        <v>130</v>
      </c>
      <c r="E131" s="347"/>
      <c r="F131" s="347"/>
      <c r="G131" s="347"/>
      <c r="H131" s="271"/>
      <c r="I131" s="271"/>
      <c r="J131" s="271"/>
      <c r="K131" s="271"/>
      <c r="L131" s="271"/>
      <c r="M131" s="349"/>
      <c r="N131" s="346"/>
    </row>
    <row r="132" spans="1:14">
      <c r="A132" s="345">
        <f t="shared" si="2"/>
        <v>131</v>
      </c>
      <c r="E132" s="347"/>
      <c r="F132" s="347"/>
      <c r="G132" s="347"/>
      <c r="H132" s="271"/>
      <c r="I132" s="271"/>
      <c r="J132" s="271"/>
      <c r="K132" s="271"/>
      <c r="L132" s="271"/>
      <c r="M132" s="349"/>
      <c r="N132" s="346"/>
    </row>
    <row r="133" spans="1:14">
      <c r="A133" s="345">
        <f t="shared" si="2"/>
        <v>132</v>
      </c>
      <c r="E133" s="347"/>
      <c r="F133" s="347"/>
      <c r="G133" s="347"/>
      <c r="H133" s="271"/>
      <c r="I133" s="271"/>
      <c r="J133" s="271"/>
      <c r="K133" s="271"/>
      <c r="L133" s="271"/>
      <c r="M133" s="349"/>
      <c r="N133" s="346"/>
    </row>
    <row r="134" spans="1:14">
      <c r="A134" s="345">
        <f t="shared" si="2"/>
        <v>133</v>
      </c>
      <c r="E134" s="347"/>
      <c r="F134" s="347"/>
      <c r="G134" s="347"/>
      <c r="H134" s="271"/>
      <c r="I134" s="271"/>
      <c r="J134" s="271"/>
      <c r="K134" s="271"/>
      <c r="L134" s="271"/>
      <c r="M134" s="349"/>
      <c r="N134" s="346"/>
    </row>
    <row r="135" spans="1:14">
      <c r="A135" s="345">
        <f t="shared" si="2"/>
        <v>134</v>
      </c>
      <c r="E135" s="347"/>
      <c r="F135" s="347"/>
      <c r="G135" s="347"/>
      <c r="H135" s="271"/>
      <c r="I135" s="271"/>
      <c r="J135" s="271"/>
      <c r="K135" s="271"/>
      <c r="L135" s="271"/>
      <c r="M135" s="349"/>
      <c r="N135" s="346"/>
    </row>
    <row r="136" spans="1:14">
      <c r="A136" s="345">
        <f t="shared" si="2"/>
        <v>135</v>
      </c>
      <c r="E136" s="347"/>
      <c r="F136" s="347"/>
      <c r="G136" s="347"/>
      <c r="H136" s="271"/>
      <c r="I136" s="271"/>
      <c r="J136" s="271"/>
      <c r="K136" s="271"/>
      <c r="L136" s="271"/>
      <c r="M136" s="349"/>
      <c r="N136" s="346"/>
    </row>
    <row r="137" spans="1:14">
      <c r="A137" s="345">
        <f t="shared" si="2"/>
        <v>136</v>
      </c>
      <c r="E137" s="347"/>
      <c r="F137" s="347"/>
      <c r="G137" s="347"/>
      <c r="H137" s="271"/>
      <c r="I137" s="271"/>
      <c r="J137" s="271"/>
      <c r="K137" s="271"/>
      <c r="L137" s="271"/>
      <c r="M137" s="349"/>
      <c r="N137" s="346"/>
    </row>
    <row r="138" spans="1:14">
      <c r="A138" s="345">
        <f t="shared" si="2"/>
        <v>137</v>
      </c>
      <c r="E138" s="347"/>
      <c r="F138" s="347"/>
      <c r="G138" s="347"/>
      <c r="H138" s="271"/>
      <c r="I138" s="271"/>
      <c r="J138" s="271"/>
      <c r="K138" s="271"/>
      <c r="L138" s="271"/>
      <c r="M138" s="349"/>
      <c r="N138" s="346"/>
    </row>
    <row r="139" spans="1:14">
      <c r="A139" s="345">
        <f t="shared" si="2"/>
        <v>138</v>
      </c>
      <c r="E139" s="347"/>
      <c r="F139" s="347"/>
      <c r="G139" s="347"/>
      <c r="H139" s="271"/>
      <c r="I139" s="271"/>
      <c r="J139" s="271"/>
      <c r="K139" s="271"/>
      <c r="L139" s="271"/>
      <c r="M139" s="349"/>
      <c r="N139" s="346"/>
    </row>
    <row r="140" spans="1:14">
      <c r="A140" s="345">
        <f t="shared" si="2"/>
        <v>139</v>
      </c>
      <c r="E140" s="347"/>
      <c r="F140" s="347"/>
      <c r="G140" s="347"/>
      <c r="H140" s="271"/>
      <c r="I140" s="271"/>
      <c r="J140" s="271"/>
      <c r="K140" s="271"/>
      <c r="L140" s="271"/>
      <c r="M140" s="349"/>
      <c r="N140" s="346"/>
    </row>
    <row r="141" spans="1:14">
      <c r="A141" s="345">
        <f t="shared" si="2"/>
        <v>140</v>
      </c>
      <c r="E141" s="347"/>
      <c r="F141" s="347"/>
      <c r="G141" s="347"/>
      <c r="H141" s="271"/>
      <c r="I141" s="271"/>
      <c r="J141" s="271"/>
      <c r="K141" s="271"/>
      <c r="L141" s="271"/>
      <c r="M141" s="349"/>
      <c r="N141" s="346"/>
    </row>
    <row r="142" spans="1:14">
      <c r="A142" s="345">
        <f t="shared" si="2"/>
        <v>141</v>
      </c>
      <c r="E142" s="347"/>
      <c r="F142" s="347"/>
      <c r="G142" s="347"/>
      <c r="H142" s="271"/>
      <c r="I142" s="271"/>
      <c r="J142" s="271"/>
      <c r="K142" s="271"/>
      <c r="L142" s="271"/>
      <c r="M142" s="349"/>
      <c r="N142" s="346"/>
    </row>
    <row r="143" spans="1:14">
      <c r="A143" s="345">
        <f t="shared" si="2"/>
        <v>142</v>
      </c>
      <c r="E143" s="347"/>
      <c r="F143" s="347"/>
      <c r="G143" s="347"/>
      <c r="H143" s="271"/>
      <c r="I143" s="271"/>
      <c r="J143" s="271"/>
      <c r="K143" s="271"/>
      <c r="L143" s="271"/>
      <c r="M143" s="349"/>
      <c r="N143" s="346"/>
    </row>
    <row r="144" spans="1:14">
      <c r="A144" s="345">
        <f t="shared" si="2"/>
        <v>143</v>
      </c>
      <c r="E144" s="347"/>
      <c r="F144" s="347"/>
      <c r="G144" s="347"/>
      <c r="H144" s="271"/>
      <c r="I144" s="271"/>
      <c r="J144" s="271"/>
      <c r="K144" s="271"/>
      <c r="L144" s="271"/>
      <c r="M144" s="349"/>
      <c r="N144" s="346"/>
    </row>
    <row r="145" spans="1:14">
      <c r="A145" s="345">
        <f t="shared" si="2"/>
        <v>144</v>
      </c>
      <c r="E145" s="347"/>
      <c r="F145" s="347"/>
      <c r="G145" s="347"/>
      <c r="H145" s="271"/>
      <c r="I145" s="271"/>
      <c r="J145" s="271"/>
      <c r="K145" s="271"/>
      <c r="L145" s="271"/>
      <c r="M145" s="349"/>
      <c r="N145" s="346"/>
    </row>
    <row r="146" spans="1:14">
      <c r="A146" s="345">
        <f t="shared" si="2"/>
        <v>145</v>
      </c>
      <c r="E146" s="347"/>
      <c r="F146" s="347"/>
      <c r="G146" s="347"/>
      <c r="H146" s="271"/>
      <c r="I146" s="271"/>
      <c r="J146" s="271"/>
      <c r="K146" s="271"/>
      <c r="L146" s="271"/>
      <c r="M146" s="349"/>
      <c r="N146" s="346"/>
    </row>
    <row r="147" spans="1:14">
      <c r="A147" s="345">
        <f t="shared" si="2"/>
        <v>146</v>
      </c>
      <c r="E147" s="347"/>
      <c r="F147" s="347"/>
      <c r="G147" s="347"/>
      <c r="H147" s="271"/>
      <c r="I147" s="271"/>
      <c r="J147" s="271"/>
      <c r="K147" s="271"/>
      <c r="L147" s="271"/>
      <c r="M147" s="349"/>
      <c r="N147" s="346"/>
    </row>
    <row r="148" spans="1:14">
      <c r="A148" s="345">
        <f t="shared" si="2"/>
        <v>147</v>
      </c>
      <c r="E148" s="347"/>
      <c r="F148" s="347"/>
      <c r="G148" s="347"/>
      <c r="H148" s="271"/>
      <c r="I148" s="271"/>
      <c r="J148" s="271"/>
      <c r="K148" s="271"/>
      <c r="L148" s="271"/>
      <c r="M148" s="349"/>
      <c r="N148" s="346"/>
    </row>
    <row r="149" spans="1:14">
      <c r="A149" s="345">
        <f t="shared" ref="A149:A212" si="3">ROW()-1</f>
        <v>148</v>
      </c>
      <c r="E149" s="347"/>
      <c r="F149" s="347"/>
      <c r="G149" s="347"/>
      <c r="H149" s="271"/>
      <c r="I149" s="271"/>
      <c r="J149" s="271"/>
      <c r="K149" s="271"/>
      <c r="L149" s="271"/>
      <c r="M149" s="349"/>
      <c r="N149" s="346"/>
    </row>
    <row r="150" spans="1:14">
      <c r="A150" s="345">
        <f t="shared" si="3"/>
        <v>149</v>
      </c>
      <c r="E150" s="347"/>
      <c r="F150" s="347"/>
      <c r="G150" s="347"/>
      <c r="H150" s="271"/>
      <c r="I150" s="271"/>
      <c r="J150" s="271"/>
      <c r="K150" s="271"/>
      <c r="L150" s="271"/>
      <c r="M150" s="349"/>
      <c r="N150" s="346"/>
    </row>
    <row r="151" spans="1:14">
      <c r="A151" s="345">
        <f t="shared" si="3"/>
        <v>150</v>
      </c>
      <c r="E151" s="347"/>
      <c r="F151" s="347"/>
      <c r="G151" s="347"/>
      <c r="H151" s="271"/>
      <c r="I151" s="271"/>
      <c r="J151" s="271"/>
      <c r="K151" s="271"/>
      <c r="L151" s="271"/>
      <c r="M151" s="349"/>
      <c r="N151" s="346"/>
    </row>
    <row r="152" spans="1:14">
      <c r="A152" s="345">
        <f t="shared" si="3"/>
        <v>151</v>
      </c>
      <c r="E152" s="347"/>
      <c r="F152" s="347"/>
      <c r="G152" s="347"/>
      <c r="H152" s="271"/>
      <c r="I152" s="271"/>
      <c r="J152" s="271"/>
      <c r="K152" s="271"/>
      <c r="L152" s="271"/>
      <c r="M152" s="349"/>
      <c r="N152" s="346"/>
    </row>
    <row r="153" spans="1:14">
      <c r="A153" s="345">
        <f t="shared" si="3"/>
        <v>152</v>
      </c>
      <c r="E153" s="347"/>
      <c r="F153" s="347"/>
      <c r="G153" s="347"/>
      <c r="H153" s="271"/>
      <c r="I153" s="271"/>
      <c r="J153" s="271"/>
      <c r="K153" s="271"/>
      <c r="L153" s="271"/>
      <c r="M153" s="349"/>
      <c r="N153" s="346"/>
    </row>
    <row r="154" spans="1:14">
      <c r="A154" s="345">
        <f t="shared" si="3"/>
        <v>153</v>
      </c>
      <c r="E154" s="347"/>
      <c r="F154" s="347"/>
      <c r="G154" s="347"/>
      <c r="H154" s="271"/>
      <c r="I154" s="271"/>
      <c r="J154" s="271"/>
      <c r="K154" s="271"/>
      <c r="L154" s="271"/>
      <c r="M154" s="349"/>
      <c r="N154" s="346"/>
    </row>
    <row r="155" spans="1:14">
      <c r="A155" s="345">
        <f t="shared" si="3"/>
        <v>154</v>
      </c>
      <c r="E155" s="347"/>
      <c r="F155" s="347"/>
      <c r="G155" s="347"/>
      <c r="H155" s="271"/>
      <c r="I155" s="271"/>
      <c r="J155" s="271"/>
      <c r="K155" s="271"/>
      <c r="L155" s="271"/>
      <c r="M155" s="349"/>
      <c r="N155" s="346"/>
    </row>
    <row r="156" spans="1:14">
      <c r="A156" s="345">
        <f t="shared" si="3"/>
        <v>155</v>
      </c>
      <c r="E156" s="347"/>
      <c r="F156" s="347"/>
      <c r="G156" s="347"/>
      <c r="H156" s="271"/>
      <c r="I156" s="271"/>
      <c r="J156" s="271"/>
      <c r="K156" s="271"/>
      <c r="L156" s="271"/>
      <c r="M156" s="349"/>
      <c r="N156" s="346"/>
    </row>
    <row r="157" spans="1:14">
      <c r="A157" s="345">
        <f t="shared" si="3"/>
        <v>156</v>
      </c>
      <c r="E157" s="347"/>
      <c r="F157" s="347"/>
      <c r="G157" s="347"/>
      <c r="H157" s="271"/>
      <c r="I157" s="271"/>
      <c r="J157" s="271"/>
      <c r="K157" s="271"/>
      <c r="L157" s="271"/>
      <c r="M157" s="349"/>
      <c r="N157" s="346"/>
    </row>
    <row r="158" spans="1:14">
      <c r="A158" s="345">
        <f t="shared" si="3"/>
        <v>157</v>
      </c>
      <c r="E158" s="347"/>
      <c r="F158" s="347"/>
      <c r="G158" s="347"/>
      <c r="H158" s="271"/>
      <c r="I158" s="271"/>
      <c r="J158" s="271"/>
      <c r="K158" s="271"/>
      <c r="L158" s="271"/>
      <c r="M158" s="349"/>
      <c r="N158" s="346"/>
    </row>
    <row r="159" spans="1:14">
      <c r="A159" s="345">
        <f t="shared" si="3"/>
        <v>158</v>
      </c>
      <c r="E159" s="347"/>
      <c r="F159" s="347"/>
      <c r="G159" s="347"/>
      <c r="H159" s="271"/>
      <c r="I159" s="271"/>
      <c r="J159" s="271"/>
      <c r="K159" s="271"/>
      <c r="L159" s="271"/>
      <c r="M159" s="349"/>
      <c r="N159" s="346"/>
    </row>
    <row r="160" spans="1:14">
      <c r="A160" s="345">
        <f t="shared" si="3"/>
        <v>159</v>
      </c>
      <c r="E160" s="347"/>
      <c r="F160" s="347"/>
      <c r="G160" s="347"/>
      <c r="H160" s="271"/>
      <c r="I160" s="271"/>
      <c r="J160" s="271"/>
      <c r="K160" s="271"/>
      <c r="L160" s="271"/>
      <c r="M160" s="349"/>
      <c r="N160" s="346"/>
    </row>
    <row r="161" spans="1:14">
      <c r="A161" s="345">
        <f t="shared" si="3"/>
        <v>160</v>
      </c>
      <c r="E161" s="347"/>
      <c r="F161" s="347"/>
      <c r="G161" s="347"/>
      <c r="H161" s="271"/>
      <c r="I161" s="271"/>
      <c r="J161" s="271"/>
      <c r="K161" s="271"/>
      <c r="L161" s="271"/>
      <c r="M161" s="349"/>
      <c r="N161" s="346"/>
    </row>
    <row r="162" spans="1:14">
      <c r="A162" s="345">
        <f t="shared" si="3"/>
        <v>161</v>
      </c>
      <c r="E162" s="347"/>
      <c r="F162" s="347"/>
      <c r="G162" s="347"/>
      <c r="H162" s="271"/>
      <c r="I162" s="271"/>
      <c r="J162" s="271"/>
      <c r="K162" s="271"/>
      <c r="L162" s="271"/>
      <c r="M162" s="349"/>
      <c r="N162" s="346"/>
    </row>
    <row r="163" spans="1:14">
      <c r="A163" s="345">
        <f t="shared" si="3"/>
        <v>162</v>
      </c>
      <c r="E163" s="347"/>
      <c r="F163" s="347"/>
      <c r="G163" s="347"/>
      <c r="H163" s="271"/>
      <c r="I163" s="271"/>
      <c r="J163" s="271"/>
      <c r="K163" s="271"/>
      <c r="L163" s="271"/>
      <c r="M163" s="349"/>
      <c r="N163" s="346"/>
    </row>
    <row r="164" spans="1:14">
      <c r="A164" s="345">
        <f t="shared" si="3"/>
        <v>163</v>
      </c>
      <c r="E164" s="347"/>
      <c r="F164" s="347"/>
      <c r="G164" s="347"/>
      <c r="H164" s="271"/>
      <c r="I164" s="271"/>
      <c r="J164" s="271"/>
      <c r="K164" s="271"/>
      <c r="L164" s="271"/>
      <c r="M164" s="349"/>
      <c r="N164" s="346"/>
    </row>
    <row r="165" spans="1:14">
      <c r="A165" s="345">
        <f t="shared" si="3"/>
        <v>164</v>
      </c>
      <c r="E165" s="347"/>
      <c r="F165" s="347"/>
      <c r="G165" s="347"/>
      <c r="H165" s="271"/>
      <c r="I165" s="271"/>
      <c r="J165" s="271"/>
      <c r="K165" s="271"/>
      <c r="L165" s="271"/>
      <c r="M165" s="349"/>
      <c r="N165" s="346"/>
    </row>
    <row r="166" spans="1:14">
      <c r="A166" s="345">
        <f t="shared" si="3"/>
        <v>165</v>
      </c>
      <c r="E166" s="347"/>
      <c r="F166" s="347"/>
      <c r="G166" s="347"/>
      <c r="H166" s="271"/>
      <c r="I166" s="271"/>
      <c r="J166" s="271"/>
      <c r="K166" s="271"/>
      <c r="L166" s="271"/>
      <c r="M166" s="349"/>
      <c r="N166" s="346"/>
    </row>
    <row r="167" spans="1:14">
      <c r="A167" s="345">
        <f t="shared" si="3"/>
        <v>166</v>
      </c>
      <c r="E167" s="347"/>
      <c r="F167" s="347"/>
      <c r="G167" s="347"/>
      <c r="H167" s="271"/>
      <c r="I167" s="271"/>
      <c r="J167" s="271"/>
      <c r="K167" s="271"/>
      <c r="L167" s="271"/>
      <c r="M167" s="349"/>
      <c r="N167" s="346"/>
    </row>
    <row r="168" spans="1:14">
      <c r="A168" s="345">
        <f t="shared" si="3"/>
        <v>167</v>
      </c>
      <c r="E168" s="347"/>
      <c r="F168" s="347"/>
      <c r="G168" s="347"/>
      <c r="H168" s="271"/>
      <c r="I168" s="271"/>
      <c r="J168" s="271"/>
      <c r="K168" s="271"/>
      <c r="L168" s="271"/>
      <c r="M168" s="349"/>
      <c r="N168" s="346"/>
    </row>
    <row r="169" spans="1:14">
      <c r="A169" s="345">
        <f t="shared" si="3"/>
        <v>168</v>
      </c>
      <c r="E169" s="347"/>
      <c r="F169" s="347"/>
      <c r="G169" s="347"/>
      <c r="H169" s="271"/>
      <c r="I169" s="271"/>
      <c r="J169" s="271"/>
      <c r="K169" s="271"/>
      <c r="L169" s="271"/>
      <c r="M169" s="349"/>
      <c r="N169" s="346"/>
    </row>
    <row r="170" spans="1:14">
      <c r="A170" s="345">
        <f t="shared" si="3"/>
        <v>169</v>
      </c>
      <c r="E170" s="347"/>
      <c r="F170" s="347"/>
      <c r="G170" s="347"/>
      <c r="H170" s="271"/>
      <c r="I170" s="271"/>
      <c r="J170" s="271"/>
      <c r="K170" s="271"/>
      <c r="L170" s="271"/>
      <c r="M170" s="349"/>
      <c r="N170" s="346"/>
    </row>
    <row r="171" spans="1:14">
      <c r="A171" s="345">
        <f t="shared" si="3"/>
        <v>170</v>
      </c>
      <c r="E171" s="347"/>
      <c r="F171" s="347"/>
      <c r="G171" s="347"/>
      <c r="H171" s="271"/>
      <c r="I171" s="271"/>
      <c r="J171" s="271"/>
      <c r="K171" s="271"/>
      <c r="L171" s="271"/>
      <c r="M171" s="349"/>
      <c r="N171" s="346"/>
    </row>
    <row r="172" spans="1:14">
      <c r="A172" s="345">
        <f t="shared" si="3"/>
        <v>171</v>
      </c>
      <c r="E172" s="347"/>
      <c r="F172" s="347"/>
      <c r="G172" s="347"/>
      <c r="H172" s="271"/>
      <c r="I172" s="271"/>
      <c r="J172" s="271"/>
      <c r="K172" s="271"/>
      <c r="L172" s="271"/>
      <c r="M172" s="349"/>
      <c r="N172" s="346"/>
    </row>
    <row r="173" spans="1:14">
      <c r="A173" s="345">
        <f t="shared" si="3"/>
        <v>172</v>
      </c>
      <c r="E173" s="347"/>
      <c r="F173" s="347"/>
      <c r="G173" s="347"/>
      <c r="H173" s="271"/>
      <c r="I173" s="271"/>
      <c r="J173" s="271"/>
      <c r="K173" s="271"/>
      <c r="L173" s="271"/>
      <c r="M173" s="349"/>
      <c r="N173" s="346"/>
    </row>
    <row r="174" spans="1:14">
      <c r="A174" s="345">
        <f t="shared" si="3"/>
        <v>173</v>
      </c>
      <c r="E174" s="347"/>
      <c r="F174" s="347"/>
      <c r="G174" s="347"/>
      <c r="H174" s="271"/>
      <c r="I174" s="271"/>
      <c r="J174" s="271"/>
      <c r="K174" s="271"/>
      <c r="L174" s="271"/>
      <c r="M174" s="349"/>
      <c r="N174" s="346"/>
    </row>
    <row r="175" spans="1:14">
      <c r="A175" s="345">
        <f t="shared" si="3"/>
        <v>174</v>
      </c>
      <c r="E175" s="347"/>
      <c r="F175" s="347"/>
      <c r="G175" s="347"/>
      <c r="H175" s="271"/>
      <c r="I175" s="271"/>
      <c r="J175" s="271"/>
      <c r="K175" s="271"/>
      <c r="L175" s="271"/>
      <c r="M175" s="349"/>
      <c r="N175" s="346"/>
    </row>
    <row r="176" spans="1:14">
      <c r="A176" s="345">
        <f t="shared" si="3"/>
        <v>175</v>
      </c>
      <c r="E176" s="347"/>
      <c r="F176" s="347"/>
      <c r="G176" s="347"/>
      <c r="H176" s="271"/>
      <c r="I176" s="271"/>
      <c r="J176" s="271"/>
      <c r="K176" s="271"/>
      <c r="L176" s="271"/>
      <c r="M176" s="349"/>
      <c r="N176" s="346"/>
    </row>
    <row r="177" spans="1:14">
      <c r="A177" s="345">
        <f t="shared" si="3"/>
        <v>176</v>
      </c>
      <c r="E177" s="347"/>
      <c r="F177" s="347"/>
      <c r="G177" s="347"/>
      <c r="H177" s="271"/>
      <c r="I177" s="271"/>
      <c r="J177" s="271"/>
      <c r="K177" s="271"/>
      <c r="L177" s="271"/>
      <c r="M177" s="349"/>
      <c r="N177" s="346"/>
    </row>
    <row r="178" spans="1:14">
      <c r="A178" s="345">
        <f t="shared" si="3"/>
        <v>177</v>
      </c>
      <c r="E178" s="347"/>
      <c r="F178" s="347"/>
      <c r="G178" s="347"/>
      <c r="H178" s="271"/>
      <c r="I178" s="271"/>
      <c r="J178" s="271"/>
      <c r="K178" s="271"/>
      <c r="L178" s="271"/>
      <c r="M178" s="349"/>
      <c r="N178" s="346"/>
    </row>
    <row r="179" spans="1:14">
      <c r="A179" s="345">
        <f t="shared" si="3"/>
        <v>178</v>
      </c>
      <c r="E179" s="347"/>
      <c r="F179" s="347"/>
      <c r="G179" s="347"/>
      <c r="H179" s="271"/>
      <c r="I179" s="271"/>
      <c r="J179" s="271"/>
      <c r="K179" s="271"/>
      <c r="L179" s="271"/>
      <c r="M179" s="349"/>
      <c r="N179" s="346"/>
    </row>
    <row r="180" spans="1:14">
      <c r="A180" s="345">
        <f t="shared" si="3"/>
        <v>179</v>
      </c>
      <c r="E180" s="347"/>
      <c r="F180" s="347"/>
      <c r="G180" s="347"/>
      <c r="H180" s="271"/>
      <c r="I180" s="271"/>
      <c r="J180" s="271"/>
      <c r="K180" s="271"/>
      <c r="L180" s="271"/>
      <c r="M180" s="349"/>
      <c r="N180" s="346"/>
    </row>
    <row r="181" spans="1:14">
      <c r="A181" s="345">
        <f t="shared" si="3"/>
        <v>180</v>
      </c>
      <c r="E181" s="347"/>
      <c r="F181" s="347"/>
      <c r="G181" s="347"/>
      <c r="H181" s="271"/>
      <c r="I181" s="271"/>
      <c r="J181" s="271"/>
      <c r="K181" s="271"/>
      <c r="L181" s="271"/>
      <c r="M181" s="349"/>
      <c r="N181" s="346"/>
    </row>
    <row r="182" spans="1:14">
      <c r="A182" s="345">
        <f t="shared" si="3"/>
        <v>181</v>
      </c>
      <c r="E182" s="347"/>
      <c r="F182" s="347"/>
      <c r="G182" s="347"/>
      <c r="H182" s="271"/>
      <c r="I182" s="271"/>
      <c r="J182" s="271"/>
      <c r="K182" s="271"/>
      <c r="L182" s="271"/>
      <c r="M182" s="349"/>
      <c r="N182" s="346"/>
    </row>
    <row r="183" spans="1:14">
      <c r="A183" s="345">
        <f t="shared" si="3"/>
        <v>182</v>
      </c>
      <c r="E183" s="347"/>
      <c r="F183" s="347"/>
      <c r="G183" s="347"/>
      <c r="H183" s="271"/>
      <c r="I183" s="271"/>
      <c r="J183" s="271"/>
      <c r="K183" s="271"/>
      <c r="L183" s="271"/>
      <c r="M183" s="349"/>
      <c r="N183" s="346"/>
    </row>
    <row r="184" spans="1:14">
      <c r="A184" s="345">
        <f t="shared" si="3"/>
        <v>183</v>
      </c>
      <c r="E184" s="347"/>
      <c r="F184" s="347"/>
      <c r="G184" s="347"/>
      <c r="H184" s="271"/>
      <c r="I184" s="271"/>
      <c r="J184" s="271"/>
      <c r="K184" s="271"/>
      <c r="L184" s="271"/>
      <c r="M184" s="349"/>
      <c r="N184" s="346"/>
    </row>
    <row r="185" spans="1:14">
      <c r="A185" s="345">
        <f t="shared" si="3"/>
        <v>184</v>
      </c>
      <c r="E185" s="347"/>
      <c r="F185" s="347"/>
      <c r="G185" s="347"/>
      <c r="H185" s="271"/>
      <c r="I185" s="271"/>
      <c r="J185" s="271"/>
      <c r="K185" s="271"/>
      <c r="L185" s="271"/>
      <c r="M185" s="349"/>
      <c r="N185" s="346"/>
    </row>
    <row r="186" spans="1:14">
      <c r="A186" s="345">
        <f t="shared" si="3"/>
        <v>185</v>
      </c>
      <c r="E186" s="347"/>
      <c r="F186" s="347"/>
      <c r="G186" s="347"/>
      <c r="H186" s="271"/>
      <c r="I186" s="271"/>
      <c r="J186" s="271"/>
      <c r="K186" s="271"/>
      <c r="L186" s="271"/>
      <c r="M186" s="349"/>
      <c r="N186" s="346"/>
    </row>
    <row r="187" spans="1:14">
      <c r="A187" s="345">
        <f t="shared" si="3"/>
        <v>186</v>
      </c>
      <c r="E187" s="347"/>
      <c r="F187" s="347"/>
      <c r="G187" s="347"/>
      <c r="H187" s="271"/>
      <c r="I187" s="271"/>
      <c r="J187" s="271"/>
      <c r="K187" s="271"/>
      <c r="L187" s="271"/>
      <c r="M187" s="349"/>
      <c r="N187" s="346"/>
    </row>
    <row r="188" spans="1:14">
      <c r="A188" s="345">
        <f t="shared" si="3"/>
        <v>187</v>
      </c>
      <c r="E188" s="347"/>
      <c r="F188" s="347"/>
      <c r="G188" s="347"/>
      <c r="H188" s="271"/>
      <c r="I188" s="271"/>
      <c r="J188" s="271"/>
      <c r="K188" s="271"/>
      <c r="L188" s="271"/>
      <c r="M188" s="349"/>
      <c r="N188" s="346"/>
    </row>
    <row r="189" spans="1:14">
      <c r="A189" s="345">
        <f t="shared" si="3"/>
        <v>188</v>
      </c>
      <c r="E189" s="347"/>
      <c r="F189" s="347"/>
      <c r="G189" s="347"/>
      <c r="H189" s="271"/>
      <c r="I189" s="271"/>
      <c r="J189" s="271"/>
      <c r="K189" s="271"/>
      <c r="L189" s="271"/>
      <c r="M189" s="349"/>
      <c r="N189" s="346"/>
    </row>
    <row r="190" spans="1:14">
      <c r="A190" s="345">
        <f t="shared" si="3"/>
        <v>189</v>
      </c>
      <c r="E190" s="347"/>
      <c r="F190" s="347"/>
      <c r="G190" s="347"/>
      <c r="H190" s="271"/>
      <c r="I190" s="271"/>
      <c r="J190" s="271"/>
      <c r="K190" s="271"/>
      <c r="L190" s="271"/>
      <c r="M190" s="349"/>
      <c r="N190" s="346"/>
    </row>
    <row r="191" spans="1:14">
      <c r="A191" s="345">
        <f t="shared" si="3"/>
        <v>190</v>
      </c>
      <c r="E191" s="347"/>
      <c r="F191" s="347"/>
      <c r="G191" s="347"/>
      <c r="H191" s="271"/>
      <c r="I191" s="271"/>
      <c r="J191" s="271"/>
      <c r="K191" s="271"/>
      <c r="L191" s="271"/>
      <c r="M191" s="349"/>
      <c r="N191" s="346"/>
    </row>
    <row r="192" spans="1:14">
      <c r="A192" s="345">
        <f t="shared" si="3"/>
        <v>191</v>
      </c>
      <c r="E192" s="347"/>
      <c r="F192" s="347"/>
      <c r="G192" s="347"/>
      <c r="H192" s="271"/>
      <c r="I192" s="271"/>
      <c r="J192" s="271"/>
      <c r="K192" s="271"/>
      <c r="L192" s="271"/>
      <c r="M192" s="349"/>
      <c r="N192" s="346"/>
    </row>
    <row r="193" spans="1:14">
      <c r="A193" s="345">
        <f t="shared" si="3"/>
        <v>192</v>
      </c>
      <c r="E193" s="347"/>
      <c r="F193" s="347"/>
      <c r="G193" s="347"/>
      <c r="H193" s="271"/>
      <c r="I193" s="271"/>
      <c r="J193" s="271"/>
      <c r="K193" s="271"/>
      <c r="L193" s="271"/>
      <c r="M193" s="349"/>
      <c r="N193" s="346"/>
    </row>
    <row r="194" spans="1:14">
      <c r="A194" s="345">
        <f t="shared" si="3"/>
        <v>193</v>
      </c>
      <c r="E194" s="347"/>
      <c r="F194" s="347"/>
      <c r="G194" s="347"/>
      <c r="H194" s="271"/>
      <c r="I194" s="271"/>
      <c r="J194" s="271"/>
      <c r="K194" s="271"/>
      <c r="L194" s="271"/>
      <c r="M194" s="349"/>
      <c r="N194" s="346"/>
    </row>
    <row r="195" spans="1:14">
      <c r="A195" s="345">
        <f t="shared" si="3"/>
        <v>194</v>
      </c>
      <c r="E195" s="347"/>
      <c r="F195" s="347"/>
      <c r="G195" s="347"/>
      <c r="H195" s="271"/>
      <c r="I195" s="271"/>
      <c r="J195" s="271"/>
      <c r="K195" s="271"/>
      <c r="L195" s="271"/>
      <c r="M195" s="349"/>
      <c r="N195" s="346"/>
    </row>
    <row r="196" spans="1:14">
      <c r="A196" s="345">
        <f t="shared" si="3"/>
        <v>195</v>
      </c>
      <c r="E196" s="347"/>
      <c r="F196" s="347"/>
      <c r="G196" s="347"/>
      <c r="H196" s="271"/>
      <c r="I196" s="271"/>
      <c r="J196" s="271"/>
      <c r="K196" s="271"/>
      <c r="L196" s="271"/>
      <c r="M196" s="349"/>
      <c r="N196" s="346"/>
    </row>
    <row r="197" spans="1:14">
      <c r="A197" s="345">
        <f t="shared" si="3"/>
        <v>196</v>
      </c>
      <c r="E197" s="347"/>
      <c r="F197" s="347"/>
      <c r="G197" s="347"/>
      <c r="H197" s="271"/>
      <c r="I197" s="271"/>
      <c r="J197" s="271"/>
      <c r="K197" s="271"/>
      <c r="L197" s="271"/>
      <c r="M197" s="349"/>
      <c r="N197" s="346"/>
    </row>
    <row r="198" spans="1:14">
      <c r="A198" s="345">
        <f t="shared" si="3"/>
        <v>197</v>
      </c>
      <c r="E198" s="347"/>
      <c r="F198" s="347"/>
      <c r="G198" s="347"/>
      <c r="H198" s="271"/>
      <c r="I198" s="271"/>
      <c r="J198" s="271"/>
      <c r="K198" s="271"/>
      <c r="L198" s="271"/>
      <c r="M198" s="349"/>
      <c r="N198" s="346"/>
    </row>
    <row r="199" spans="1:14">
      <c r="A199" s="345">
        <f t="shared" si="3"/>
        <v>198</v>
      </c>
      <c r="E199" s="347"/>
      <c r="F199" s="347"/>
      <c r="G199" s="347"/>
      <c r="H199" s="271"/>
      <c r="I199" s="271"/>
      <c r="J199" s="271"/>
      <c r="K199" s="271"/>
      <c r="L199" s="271"/>
      <c r="M199" s="349"/>
      <c r="N199" s="346"/>
    </row>
    <row r="200" spans="1:14">
      <c r="A200" s="345">
        <f t="shared" si="3"/>
        <v>199</v>
      </c>
      <c r="E200" s="347"/>
      <c r="F200" s="347"/>
      <c r="G200" s="347"/>
      <c r="H200" s="271"/>
      <c r="I200" s="271"/>
      <c r="J200" s="271"/>
      <c r="K200" s="271"/>
      <c r="L200" s="271"/>
      <c r="M200" s="349"/>
      <c r="N200" s="346"/>
    </row>
    <row r="201" spans="1:14">
      <c r="A201" s="345">
        <f t="shared" si="3"/>
        <v>200</v>
      </c>
      <c r="E201" s="347"/>
      <c r="F201" s="347"/>
      <c r="G201" s="347"/>
      <c r="H201" s="271"/>
      <c r="I201" s="271"/>
      <c r="J201" s="271"/>
      <c r="K201" s="271"/>
      <c r="L201" s="271"/>
      <c r="M201" s="349"/>
      <c r="N201" s="346"/>
    </row>
    <row r="202" spans="1:14">
      <c r="A202" s="345">
        <f t="shared" si="3"/>
        <v>201</v>
      </c>
      <c r="E202" s="347"/>
      <c r="F202" s="347"/>
      <c r="G202" s="347"/>
      <c r="H202" s="271"/>
      <c r="I202" s="271"/>
      <c r="J202" s="271"/>
      <c r="K202" s="271"/>
      <c r="L202" s="271"/>
      <c r="M202" s="349"/>
      <c r="N202" s="346"/>
    </row>
    <row r="203" spans="1:14">
      <c r="A203" s="345">
        <f t="shared" si="3"/>
        <v>202</v>
      </c>
      <c r="E203" s="347"/>
      <c r="F203" s="347"/>
      <c r="G203" s="347"/>
      <c r="H203" s="271"/>
      <c r="I203" s="271"/>
      <c r="J203" s="271"/>
      <c r="K203" s="271"/>
      <c r="L203" s="271"/>
      <c r="M203" s="349"/>
      <c r="N203" s="346"/>
    </row>
    <row r="204" spans="1:14">
      <c r="A204" s="345">
        <f t="shared" si="3"/>
        <v>203</v>
      </c>
      <c r="E204" s="347"/>
      <c r="F204" s="347"/>
      <c r="G204" s="347"/>
      <c r="H204" s="271"/>
      <c r="I204" s="271"/>
      <c r="J204" s="271"/>
      <c r="K204" s="271"/>
      <c r="L204" s="271"/>
      <c r="M204" s="349"/>
      <c r="N204" s="346"/>
    </row>
    <row r="205" spans="1:14">
      <c r="A205" s="345">
        <f t="shared" si="3"/>
        <v>204</v>
      </c>
      <c r="E205" s="347"/>
      <c r="F205" s="347"/>
      <c r="G205" s="347"/>
      <c r="H205" s="271"/>
      <c r="I205" s="271"/>
      <c r="J205" s="271"/>
      <c r="K205" s="271"/>
      <c r="L205" s="271"/>
      <c r="M205" s="349"/>
      <c r="N205" s="346"/>
    </row>
    <row r="206" spans="1:14">
      <c r="A206" s="345">
        <f t="shared" si="3"/>
        <v>205</v>
      </c>
      <c r="E206" s="347"/>
      <c r="F206" s="347"/>
      <c r="G206" s="347"/>
      <c r="H206" s="271"/>
      <c r="I206" s="271"/>
      <c r="J206" s="271"/>
      <c r="K206" s="271"/>
      <c r="L206" s="271"/>
      <c r="M206" s="349"/>
      <c r="N206" s="346"/>
    </row>
    <row r="207" spans="1:14">
      <c r="A207" s="345">
        <f t="shared" si="3"/>
        <v>206</v>
      </c>
      <c r="E207" s="347"/>
      <c r="F207" s="347"/>
      <c r="G207" s="347"/>
      <c r="H207" s="271"/>
      <c r="I207" s="271"/>
      <c r="J207" s="271"/>
      <c r="K207" s="271"/>
      <c r="L207" s="271"/>
      <c r="M207" s="349"/>
      <c r="N207" s="346"/>
    </row>
    <row r="208" spans="1:14">
      <c r="A208" s="345">
        <f t="shared" si="3"/>
        <v>207</v>
      </c>
      <c r="E208" s="347"/>
      <c r="F208" s="347"/>
      <c r="G208" s="347"/>
      <c r="H208" s="271"/>
      <c r="I208" s="271"/>
      <c r="J208" s="271"/>
      <c r="K208" s="271"/>
      <c r="L208" s="271"/>
      <c r="M208" s="349"/>
      <c r="N208" s="346"/>
    </row>
    <row r="209" spans="1:14">
      <c r="A209" s="345">
        <f t="shared" si="3"/>
        <v>208</v>
      </c>
      <c r="E209" s="347"/>
      <c r="F209" s="347"/>
      <c r="G209" s="347"/>
      <c r="H209" s="271"/>
      <c r="I209" s="271"/>
      <c r="J209" s="271"/>
      <c r="K209" s="271"/>
      <c r="L209" s="271"/>
      <c r="M209" s="349"/>
      <c r="N209" s="346"/>
    </row>
    <row r="210" spans="1:14">
      <c r="A210" s="345">
        <f t="shared" si="3"/>
        <v>209</v>
      </c>
      <c r="E210" s="347"/>
      <c r="F210" s="347"/>
      <c r="G210" s="347"/>
      <c r="H210" s="271"/>
      <c r="I210" s="271"/>
      <c r="J210" s="271"/>
      <c r="K210" s="271"/>
      <c r="L210" s="271"/>
      <c r="M210" s="349"/>
      <c r="N210" s="346"/>
    </row>
    <row r="211" spans="1:14">
      <c r="A211" s="345">
        <f t="shared" si="3"/>
        <v>210</v>
      </c>
      <c r="E211" s="347"/>
      <c r="F211" s="347"/>
      <c r="G211" s="347"/>
      <c r="H211" s="271"/>
      <c r="I211" s="271"/>
      <c r="J211" s="271"/>
      <c r="K211" s="271"/>
      <c r="L211" s="271"/>
      <c r="M211" s="349"/>
      <c r="N211" s="346"/>
    </row>
    <row r="212" spans="1:14">
      <c r="A212" s="345">
        <f t="shared" si="3"/>
        <v>211</v>
      </c>
      <c r="E212" s="347"/>
      <c r="F212" s="347"/>
      <c r="G212" s="347"/>
      <c r="H212" s="271"/>
      <c r="I212" s="271"/>
      <c r="J212" s="271"/>
      <c r="K212" s="271"/>
      <c r="L212" s="271"/>
      <c r="M212" s="349"/>
      <c r="N212" s="346"/>
    </row>
    <row r="213" spans="1:14">
      <c r="A213" s="345">
        <f t="shared" ref="A213:A276" si="4">ROW()-1</f>
        <v>212</v>
      </c>
      <c r="E213" s="347"/>
      <c r="F213" s="347"/>
      <c r="G213" s="347"/>
      <c r="H213" s="271"/>
      <c r="I213" s="271"/>
      <c r="J213" s="271"/>
      <c r="K213" s="271"/>
      <c r="L213" s="271"/>
      <c r="M213" s="349"/>
      <c r="N213" s="346"/>
    </row>
    <row r="214" spans="1:14">
      <c r="A214" s="345">
        <f t="shared" si="4"/>
        <v>213</v>
      </c>
      <c r="E214" s="347"/>
      <c r="F214" s="347"/>
      <c r="G214" s="347"/>
      <c r="H214" s="271"/>
      <c r="I214" s="271"/>
      <c r="J214" s="271"/>
      <c r="K214" s="271"/>
      <c r="L214" s="271"/>
      <c r="M214" s="349"/>
      <c r="N214" s="346"/>
    </row>
    <row r="215" spans="1:14">
      <c r="A215" s="345">
        <f t="shared" si="4"/>
        <v>214</v>
      </c>
      <c r="E215" s="347"/>
      <c r="F215" s="347"/>
      <c r="G215" s="347"/>
      <c r="H215" s="271"/>
      <c r="I215" s="271"/>
      <c r="J215" s="271"/>
      <c r="K215" s="271"/>
      <c r="L215" s="271"/>
      <c r="M215" s="349"/>
      <c r="N215" s="346"/>
    </row>
    <row r="216" spans="1:14">
      <c r="A216" s="345">
        <f t="shared" si="4"/>
        <v>215</v>
      </c>
      <c r="E216" s="347"/>
      <c r="F216" s="347"/>
      <c r="G216" s="347"/>
      <c r="H216" s="271"/>
      <c r="I216" s="271"/>
      <c r="J216" s="271"/>
      <c r="K216" s="271"/>
      <c r="L216" s="271"/>
      <c r="M216" s="349"/>
      <c r="N216" s="346"/>
    </row>
    <row r="217" spans="1:14">
      <c r="A217" s="345">
        <f t="shared" si="4"/>
        <v>216</v>
      </c>
      <c r="E217" s="347"/>
      <c r="F217" s="347"/>
      <c r="G217" s="347"/>
      <c r="H217" s="271"/>
      <c r="I217" s="271"/>
      <c r="J217" s="271"/>
      <c r="K217" s="271"/>
      <c r="L217" s="271"/>
      <c r="M217" s="349"/>
      <c r="N217" s="346"/>
    </row>
    <row r="218" spans="1:14">
      <c r="A218" s="345">
        <f t="shared" si="4"/>
        <v>217</v>
      </c>
      <c r="E218" s="347"/>
      <c r="F218" s="347"/>
      <c r="G218" s="347"/>
      <c r="H218" s="271"/>
      <c r="I218" s="271"/>
      <c r="J218" s="271"/>
      <c r="K218" s="271"/>
      <c r="L218" s="271"/>
      <c r="M218" s="349"/>
      <c r="N218" s="346"/>
    </row>
    <row r="219" spans="1:14">
      <c r="A219" s="345">
        <f t="shared" si="4"/>
        <v>218</v>
      </c>
      <c r="E219" s="347"/>
      <c r="F219" s="347"/>
      <c r="G219" s="347"/>
      <c r="H219" s="271"/>
      <c r="I219" s="271"/>
      <c r="J219" s="271"/>
      <c r="K219" s="271"/>
      <c r="L219" s="271"/>
      <c r="M219" s="349"/>
      <c r="N219" s="346"/>
    </row>
    <row r="220" spans="1:14">
      <c r="A220" s="345">
        <f t="shared" si="4"/>
        <v>219</v>
      </c>
      <c r="E220" s="347"/>
      <c r="F220" s="347"/>
      <c r="G220" s="347"/>
      <c r="H220" s="271"/>
      <c r="I220" s="271"/>
      <c r="J220" s="271"/>
      <c r="K220" s="271"/>
      <c r="L220" s="271"/>
      <c r="M220" s="349"/>
      <c r="N220" s="346"/>
    </row>
    <row r="221" spans="1:14">
      <c r="A221" s="345">
        <f t="shared" si="4"/>
        <v>220</v>
      </c>
      <c r="E221" s="347"/>
      <c r="F221" s="347"/>
      <c r="G221" s="347"/>
      <c r="H221" s="271"/>
      <c r="I221" s="271"/>
      <c r="J221" s="271"/>
      <c r="K221" s="271"/>
      <c r="L221" s="271"/>
      <c r="M221" s="349"/>
      <c r="N221" s="346"/>
    </row>
    <row r="222" spans="1:14">
      <c r="A222" s="345">
        <f t="shared" si="4"/>
        <v>221</v>
      </c>
      <c r="E222" s="347"/>
      <c r="F222" s="347"/>
      <c r="G222" s="347"/>
      <c r="H222" s="271"/>
      <c r="I222" s="271"/>
      <c r="J222" s="271"/>
      <c r="K222" s="271"/>
      <c r="L222" s="271"/>
      <c r="M222" s="349"/>
      <c r="N222" s="346"/>
    </row>
    <row r="223" spans="1:14">
      <c r="A223" s="345">
        <f t="shared" si="4"/>
        <v>222</v>
      </c>
      <c r="E223" s="347"/>
      <c r="F223" s="347"/>
      <c r="G223" s="347"/>
      <c r="H223" s="271"/>
      <c r="I223" s="271"/>
      <c r="J223" s="271"/>
      <c r="K223" s="271"/>
      <c r="L223" s="271"/>
      <c r="M223" s="349"/>
      <c r="N223" s="346"/>
    </row>
    <row r="224" spans="1:14">
      <c r="A224" s="345">
        <f t="shared" si="4"/>
        <v>223</v>
      </c>
      <c r="E224" s="347"/>
      <c r="F224" s="347"/>
      <c r="G224" s="347"/>
      <c r="H224" s="271"/>
      <c r="I224" s="271"/>
      <c r="J224" s="271"/>
      <c r="K224" s="271"/>
      <c r="L224" s="271"/>
      <c r="M224" s="349"/>
      <c r="N224" s="346"/>
    </row>
    <row r="225" spans="1:14">
      <c r="A225" s="345">
        <f t="shared" si="4"/>
        <v>224</v>
      </c>
      <c r="E225" s="347"/>
      <c r="F225" s="347"/>
      <c r="G225" s="347"/>
      <c r="H225" s="271"/>
      <c r="I225" s="271"/>
      <c r="J225" s="271"/>
      <c r="K225" s="271"/>
      <c r="L225" s="271"/>
      <c r="M225" s="349"/>
      <c r="N225" s="346"/>
    </row>
    <row r="226" spans="1:14">
      <c r="A226" s="345">
        <f t="shared" si="4"/>
        <v>225</v>
      </c>
      <c r="E226" s="347"/>
      <c r="F226" s="347"/>
      <c r="G226" s="347"/>
      <c r="H226" s="271"/>
      <c r="I226" s="271"/>
      <c r="J226" s="271"/>
      <c r="K226" s="271"/>
      <c r="L226" s="271"/>
      <c r="M226" s="349"/>
      <c r="N226" s="346"/>
    </row>
    <row r="227" spans="1:14">
      <c r="A227" s="345">
        <f t="shared" si="4"/>
        <v>226</v>
      </c>
      <c r="E227" s="347"/>
      <c r="F227" s="347"/>
      <c r="G227" s="347"/>
      <c r="H227" s="271"/>
      <c r="I227" s="271"/>
      <c r="J227" s="271"/>
      <c r="K227" s="271"/>
      <c r="L227" s="271"/>
      <c r="M227" s="349"/>
      <c r="N227" s="346"/>
    </row>
    <row r="228" spans="1:14">
      <c r="A228" s="345">
        <f t="shared" si="4"/>
        <v>227</v>
      </c>
      <c r="E228" s="347"/>
      <c r="F228" s="347"/>
      <c r="G228" s="347"/>
      <c r="H228" s="271"/>
      <c r="I228" s="271"/>
      <c r="J228" s="271"/>
      <c r="K228" s="271"/>
      <c r="L228" s="271"/>
      <c r="M228" s="349"/>
      <c r="N228" s="346"/>
    </row>
    <row r="229" spans="1:14">
      <c r="A229" s="345">
        <f t="shared" si="4"/>
        <v>228</v>
      </c>
      <c r="E229" s="347"/>
      <c r="F229" s="347"/>
      <c r="G229" s="347"/>
      <c r="H229" s="271"/>
      <c r="I229" s="271"/>
      <c r="J229" s="271"/>
      <c r="K229" s="271"/>
      <c r="L229" s="271"/>
      <c r="M229" s="349"/>
      <c r="N229" s="346"/>
    </row>
    <row r="230" spans="1:14">
      <c r="A230" s="345">
        <f t="shared" si="4"/>
        <v>229</v>
      </c>
      <c r="E230" s="347"/>
      <c r="F230" s="347"/>
      <c r="G230" s="347"/>
      <c r="H230" s="271"/>
      <c r="I230" s="271"/>
      <c r="J230" s="271"/>
      <c r="K230" s="271"/>
      <c r="L230" s="271"/>
      <c r="M230" s="349"/>
      <c r="N230" s="346"/>
    </row>
    <row r="231" spans="1:14">
      <c r="A231" s="345">
        <f t="shared" si="4"/>
        <v>230</v>
      </c>
      <c r="E231" s="347"/>
      <c r="F231" s="347"/>
      <c r="G231" s="347"/>
      <c r="H231" s="271"/>
      <c r="I231" s="271"/>
      <c r="J231" s="271"/>
      <c r="K231" s="271"/>
      <c r="L231" s="271"/>
      <c r="M231" s="349"/>
      <c r="N231" s="346"/>
    </row>
    <row r="232" spans="1:14">
      <c r="A232" s="345">
        <f t="shared" si="4"/>
        <v>231</v>
      </c>
      <c r="E232" s="347"/>
      <c r="F232" s="347"/>
      <c r="G232" s="347"/>
      <c r="H232" s="271"/>
      <c r="I232" s="271"/>
      <c r="J232" s="271"/>
      <c r="K232" s="271"/>
      <c r="L232" s="271"/>
      <c r="M232" s="349"/>
      <c r="N232" s="346"/>
    </row>
    <row r="233" spans="1:14">
      <c r="A233" s="345">
        <f t="shared" si="4"/>
        <v>232</v>
      </c>
      <c r="E233" s="347"/>
      <c r="F233" s="347"/>
      <c r="G233" s="347"/>
      <c r="H233" s="271"/>
      <c r="I233" s="271"/>
      <c r="J233" s="271"/>
      <c r="K233" s="271"/>
      <c r="L233" s="271"/>
      <c r="M233" s="349"/>
      <c r="N233" s="346"/>
    </row>
    <row r="234" spans="1:14">
      <c r="A234" s="345">
        <f t="shared" si="4"/>
        <v>233</v>
      </c>
      <c r="E234" s="347"/>
      <c r="F234" s="347"/>
      <c r="G234" s="347"/>
      <c r="H234" s="271"/>
      <c r="I234" s="271"/>
      <c r="J234" s="271"/>
      <c r="K234" s="271"/>
      <c r="L234" s="271"/>
      <c r="M234" s="349"/>
      <c r="N234" s="346"/>
    </row>
    <row r="235" spans="1:14">
      <c r="A235" s="345">
        <f t="shared" si="4"/>
        <v>234</v>
      </c>
      <c r="E235" s="347"/>
      <c r="F235" s="347"/>
      <c r="G235" s="347"/>
      <c r="H235" s="271"/>
      <c r="I235" s="271"/>
      <c r="J235" s="271"/>
      <c r="K235" s="271"/>
      <c r="L235" s="271"/>
      <c r="M235" s="349"/>
      <c r="N235" s="346"/>
    </row>
    <row r="236" spans="1:14">
      <c r="A236" s="345">
        <f t="shared" si="4"/>
        <v>235</v>
      </c>
      <c r="E236" s="347"/>
      <c r="F236" s="347"/>
      <c r="G236" s="347"/>
      <c r="H236" s="271"/>
      <c r="I236" s="271"/>
      <c r="J236" s="271"/>
      <c r="K236" s="271"/>
      <c r="L236" s="271"/>
      <c r="M236" s="349"/>
      <c r="N236" s="346"/>
    </row>
    <row r="237" spans="1:14">
      <c r="A237" s="345">
        <f t="shared" si="4"/>
        <v>236</v>
      </c>
      <c r="E237" s="347"/>
      <c r="F237" s="347"/>
      <c r="G237" s="347"/>
      <c r="H237" s="271"/>
      <c r="I237" s="271"/>
      <c r="J237" s="271"/>
      <c r="K237" s="271"/>
      <c r="L237" s="271"/>
      <c r="M237" s="349"/>
      <c r="N237" s="346"/>
    </row>
    <row r="238" spans="1:14">
      <c r="A238" s="345">
        <f t="shared" si="4"/>
        <v>237</v>
      </c>
      <c r="E238" s="347"/>
      <c r="F238" s="347"/>
      <c r="G238" s="347"/>
      <c r="H238" s="271"/>
      <c r="I238" s="271"/>
      <c r="J238" s="271"/>
      <c r="K238" s="271"/>
      <c r="L238" s="271"/>
      <c r="M238" s="349"/>
      <c r="N238" s="346"/>
    </row>
    <row r="239" spans="1:14">
      <c r="A239" s="345">
        <f t="shared" si="4"/>
        <v>238</v>
      </c>
      <c r="E239" s="347"/>
      <c r="F239" s="347"/>
      <c r="G239" s="347"/>
      <c r="H239" s="271"/>
      <c r="I239" s="271"/>
      <c r="J239" s="271"/>
      <c r="K239" s="271"/>
      <c r="L239" s="271"/>
      <c r="M239" s="349"/>
      <c r="N239" s="346"/>
    </row>
    <row r="240" spans="1:14">
      <c r="A240" s="345">
        <f t="shared" si="4"/>
        <v>239</v>
      </c>
      <c r="E240" s="347"/>
      <c r="F240" s="347"/>
      <c r="G240" s="347"/>
      <c r="H240" s="271"/>
      <c r="I240" s="271"/>
      <c r="J240" s="271"/>
      <c r="K240" s="271"/>
      <c r="L240" s="271"/>
      <c r="M240" s="349"/>
      <c r="N240" s="346"/>
    </row>
    <row r="241" spans="1:14">
      <c r="A241" s="345">
        <f t="shared" si="4"/>
        <v>240</v>
      </c>
      <c r="E241" s="347"/>
      <c r="F241" s="347"/>
      <c r="G241" s="347"/>
      <c r="H241" s="271"/>
      <c r="I241" s="271"/>
      <c r="J241" s="271"/>
      <c r="K241" s="271"/>
      <c r="L241" s="271"/>
      <c r="M241" s="349"/>
      <c r="N241" s="346"/>
    </row>
    <row r="242" spans="1:14">
      <c r="A242" s="345">
        <f t="shared" si="4"/>
        <v>241</v>
      </c>
      <c r="E242" s="347"/>
      <c r="F242" s="347"/>
      <c r="G242" s="347"/>
      <c r="H242" s="271"/>
      <c r="I242" s="271"/>
      <c r="J242" s="271"/>
      <c r="K242" s="271"/>
      <c r="L242" s="271"/>
      <c r="M242" s="349"/>
      <c r="N242" s="346"/>
    </row>
    <row r="243" spans="1:14">
      <c r="A243" s="345">
        <f t="shared" si="4"/>
        <v>242</v>
      </c>
      <c r="E243" s="347"/>
      <c r="F243" s="347"/>
      <c r="G243" s="347"/>
      <c r="H243" s="271"/>
      <c r="I243" s="271"/>
      <c r="J243" s="271"/>
      <c r="K243" s="271"/>
      <c r="L243" s="271"/>
      <c r="M243" s="349"/>
      <c r="N243" s="346"/>
    </row>
    <row r="244" spans="1:14">
      <c r="A244" s="345">
        <f t="shared" si="4"/>
        <v>243</v>
      </c>
      <c r="E244" s="347"/>
      <c r="F244" s="347"/>
      <c r="G244" s="347"/>
      <c r="H244" s="271"/>
      <c r="I244" s="271"/>
      <c r="J244" s="271"/>
      <c r="K244" s="271"/>
      <c r="L244" s="271"/>
      <c r="M244" s="349"/>
      <c r="N244" s="346"/>
    </row>
    <row r="245" spans="1:14">
      <c r="A245" s="345">
        <f t="shared" si="4"/>
        <v>244</v>
      </c>
      <c r="E245" s="347"/>
      <c r="F245" s="347"/>
      <c r="G245" s="347"/>
      <c r="H245" s="271"/>
      <c r="I245" s="271"/>
      <c r="J245" s="271"/>
      <c r="K245" s="271"/>
      <c r="L245" s="271"/>
      <c r="M245" s="349"/>
      <c r="N245" s="346"/>
    </row>
    <row r="246" spans="1:14">
      <c r="A246" s="345">
        <f t="shared" si="4"/>
        <v>245</v>
      </c>
      <c r="E246" s="347"/>
      <c r="F246" s="347"/>
      <c r="G246" s="347"/>
      <c r="H246" s="271"/>
      <c r="I246" s="271"/>
      <c r="J246" s="271"/>
      <c r="K246" s="271"/>
      <c r="L246" s="271"/>
      <c r="M246" s="349"/>
      <c r="N246" s="346"/>
    </row>
    <row r="247" spans="1:14">
      <c r="A247" s="345">
        <f t="shared" si="4"/>
        <v>246</v>
      </c>
      <c r="E247" s="347"/>
      <c r="F247" s="347"/>
      <c r="G247" s="347"/>
      <c r="H247" s="271"/>
      <c r="I247" s="271"/>
      <c r="J247" s="271"/>
      <c r="K247" s="271"/>
      <c r="L247" s="271"/>
      <c r="M247" s="349"/>
      <c r="N247" s="346"/>
    </row>
    <row r="248" spans="1:14">
      <c r="A248" s="345">
        <f t="shared" si="4"/>
        <v>247</v>
      </c>
      <c r="E248" s="347"/>
      <c r="F248" s="347"/>
      <c r="G248" s="347"/>
      <c r="H248" s="271"/>
      <c r="I248" s="271"/>
      <c r="J248" s="271"/>
      <c r="K248" s="271"/>
      <c r="L248" s="271"/>
      <c r="M248" s="349"/>
      <c r="N248" s="346"/>
    </row>
    <row r="249" spans="1:14">
      <c r="A249" s="345">
        <f t="shared" si="4"/>
        <v>248</v>
      </c>
      <c r="E249" s="347"/>
      <c r="F249" s="347"/>
      <c r="G249" s="347"/>
      <c r="H249" s="271"/>
      <c r="I249" s="271"/>
      <c r="J249" s="271"/>
      <c r="K249" s="271"/>
      <c r="L249" s="271"/>
      <c r="M249" s="349"/>
      <c r="N249" s="346"/>
    </row>
    <row r="250" spans="1:14">
      <c r="A250" s="345">
        <f t="shared" si="4"/>
        <v>249</v>
      </c>
      <c r="E250" s="347"/>
      <c r="F250" s="347"/>
      <c r="G250" s="347"/>
      <c r="H250" s="271"/>
      <c r="I250" s="271"/>
      <c r="J250" s="271"/>
      <c r="K250" s="271"/>
      <c r="L250" s="271"/>
      <c r="M250" s="349"/>
      <c r="N250" s="346"/>
    </row>
    <row r="251" spans="1:14">
      <c r="A251" s="345">
        <f t="shared" si="4"/>
        <v>250</v>
      </c>
      <c r="E251" s="347"/>
      <c r="F251" s="347"/>
      <c r="G251" s="347"/>
      <c r="H251" s="271"/>
      <c r="I251" s="271"/>
      <c r="J251" s="271"/>
      <c r="K251" s="271"/>
      <c r="L251" s="271"/>
      <c r="M251" s="349"/>
      <c r="N251" s="346"/>
    </row>
    <row r="252" spans="1:14">
      <c r="A252" s="345">
        <f t="shared" si="4"/>
        <v>251</v>
      </c>
      <c r="E252" s="347"/>
      <c r="F252" s="347"/>
      <c r="G252" s="347"/>
      <c r="H252" s="271"/>
      <c r="I252" s="271"/>
      <c r="J252" s="271"/>
      <c r="K252" s="271"/>
      <c r="L252" s="271"/>
      <c r="M252" s="349"/>
      <c r="N252" s="346"/>
    </row>
    <row r="253" spans="1:14">
      <c r="A253" s="345">
        <f t="shared" si="4"/>
        <v>252</v>
      </c>
      <c r="E253" s="347"/>
      <c r="F253" s="347"/>
      <c r="G253" s="347"/>
      <c r="H253" s="271"/>
      <c r="I253" s="271"/>
      <c r="J253" s="271"/>
      <c r="K253" s="271"/>
      <c r="L253" s="271"/>
      <c r="M253" s="349"/>
      <c r="N253" s="346"/>
    </row>
    <row r="254" spans="1:14">
      <c r="A254" s="345">
        <f t="shared" si="4"/>
        <v>253</v>
      </c>
      <c r="E254" s="347"/>
      <c r="F254" s="347"/>
      <c r="G254" s="347"/>
      <c r="H254" s="271"/>
      <c r="I254" s="271"/>
      <c r="J254" s="271"/>
      <c r="K254" s="271"/>
      <c r="L254" s="271"/>
      <c r="M254" s="349"/>
      <c r="N254" s="346"/>
    </row>
    <row r="255" spans="1:14">
      <c r="A255" s="345">
        <f t="shared" si="4"/>
        <v>254</v>
      </c>
      <c r="E255" s="347"/>
      <c r="F255" s="347"/>
      <c r="G255" s="347"/>
      <c r="H255" s="271"/>
      <c r="I255" s="271"/>
      <c r="J255" s="271"/>
      <c r="K255" s="271"/>
      <c r="L255" s="271"/>
      <c r="M255" s="349"/>
      <c r="N255" s="346"/>
    </row>
    <row r="256" spans="1:14">
      <c r="A256" s="345">
        <f t="shared" si="4"/>
        <v>255</v>
      </c>
      <c r="E256" s="347"/>
      <c r="F256" s="347"/>
      <c r="G256" s="347"/>
      <c r="H256" s="271"/>
      <c r="I256" s="271"/>
      <c r="J256" s="271"/>
      <c r="K256" s="271"/>
      <c r="L256" s="271"/>
      <c r="M256" s="349"/>
      <c r="N256" s="346"/>
    </row>
    <row r="257" spans="1:14">
      <c r="A257" s="345">
        <f t="shared" si="4"/>
        <v>256</v>
      </c>
      <c r="E257" s="347"/>
      <c r="F257" s="347"/>
      <c r="G257" s="347"/>
      <c r="H257" s="271"/>
      <c r="I257" s="271"/>
      <c r="J257" s="271"/>
      <c r="K257" s="271"/>
      <c r="L257" s="271"/>
      <c r="M257" s="349"/>
      <c r="N257" s="346"/>
    </row>
    <row r="258" spans="1:14">
      <c r="A258" s="345">
        <f t="shared" si="4"/>
        <v>257</v>
      </c>
      <c r="E258" s="347"/>
      <c r="F258" s="347"/>
      <c r="G258" s="347"/>
      <c r="H258" s="271"/>
      <c r="I258" s="271"/>
      <c r="J258" s="271"/>
      <c r="K258" s="271"/>
      <c r="L258" s="271"/>
      <c r="M258" s="349"/>
      <c r="N258" s="346"/>
    </row>
    <row r="259" spans="1:14">
      <c r="A259" s="345">
        <f t="shared" si="4"/>
        <v>258</v>
      </c>
      <c r="E259" s="347"/>
      <c r="F259" s="347"/>
      <c r="G259" s="347"/>
      <c r="H259" s="271"/>
      <c r="I259" s="271"/>
      <c r="J259" s="271"/>
      <c r="K259" s="271"/>
      <c r="L259" s="271"/>
      <c r="M259" s="349"/>
      <c r="N259" s="346"/>
    </row>
    <row r="260" spans="1:14">
      <c r="A260" s="345">
        <f t="shared" si="4"/>
        <v>259</v>
      </c>
      <c r="E260" s="347"/>
      <c r="F260" s="347"/>
      <c r="G260" s="347"/>
      <c r="H260" s="271"/>
      <c r="I260" s="271"/>
      <c r="J260" s="271"/>
      <c r="K260" s="271"/>
      <c r="L260" s="271"/>
      <c r="M260" s="349"/>
      <c r="N260" s="346"/>
    </row>
    <row r="261" spans="1:14">
      <c r="A261" s="345">
        <f t="shared" si="4"/>
        <v>260</v>
      </c>
      <c r="E261" s="347"/>
      <c r="F261" s="347"/>
      <c r="G261" s="347"/>
      <c r="H261" s="271"/>
      <c r="I261" s="271"/>
      <c r="J261" s="271"/>
      <c r="K261" s="271"/>
      <c r="L261" s="271"/>
      <c r="M261" s="349"/>
      <c r="N261" s="346"/>
    </row>
    <row r="262" spans="1:14">
      <c r="A262" s="345">
        <f t="shared" si="4"/>
        <v>261</v>
      </c>
      <c r="E262" s="347"/>
      <c r="F262" s="347"/>
      <c r="G262" s="347"/>
      <c r="H262" s="271"/>
      <c r="I262" s="271"/>
      <c r="J262" s="271"/>
      <c r="K262" s="271"/>
      <c r="L262" s="271"/>
      <c r="M262" s="349"/>
      <c r="N262" s="346"/>
    </row>
    <row r="263" spans="1:14">
      <c r="A263" s="345">
        <f t="shared" si="4"/>
        <v>262</v>
      </c>
      <c r="E263" s="347"/>
      <c r="F263" s="347"/>
      <c r="G263" s="347"/>
      <c r="H263" s="271"/>
      <c r="I263" s="271"/>
      <c r="J263" s="271"/>
      <c r="K263" s="271"/>
      <c r="L263" s="271"/>
      <c r="M263" s="349"/>
      <c r="N263" s="346"/>
    </row>
    <row r="264" spans="1:14">
      <c r="A264" s="345">
        <f t="shared" si="4"/>
        <v>263</v>
      </c>
      <c r="E264" s="347"/>
      <c r="F264" s="347"/>
      <c r="G264" s="347"/>
      <c r="H264" s="271"/>
      <c r="I264" s="271"/>
      <c r="J264" s="271"/>
      <c r="K264" s="271"/>
      <c r="L264" s="271"/>
      <c r="M264" s="349"/>
      <c r="N264" s="346"/>
    </row>
    <row r="265" spans="1:14">
      <c r="A265" s="345">
        <f t="shared" si="4"/>
        <v>264</v>
      </c>
      <c r="E265" s="347"/>
      <c r="F265" s="347"/>
      <c r="G265" s="347"/>
      <c r="H265" s="271"/>
      <c r="I265" s="271"/>
      <c r="J265" s="271"/>
      <c r="K265" s="271"/>
      <c r="L265" s="271"/>
      <c r="M265" s="349"/>
      <c r="N265" s="346"/>
    </row>
    <row r="266" spans="1:14">
      <c r="A266" s="345">
        <f t="shared" si="4"/>
        <v>265</v>
      </c>
      <c r="E266" s="347"/>
      <c r="F266" s="347"/>
      <c r="G266" s="347"/>
      <c r="H266" s="271"/>
      <c r="I266" s="271"/>
      <c r="J266" s="271"/>
      <c r="K266" s="271"/>
      <c r="L266" s="271"/>
      <c r="M266" s="349"/>
      <c r="N266" s="346"/>
    </row>
    <row r="267" spans="1:14">
      <c r="A267" s="345">
        <f t="shared" si="4"/>
        <v>266</v>
      </c>
      <c r="E267" s="347"/>
      <c r="F267" s="347"/>
      <c r="G267" s="347"/>
      <c r="H267" s="271"/>
      <c r="I267" s="271"/>
      <c r="J267" s="271"/>
      <c r="K267" s="271"/>
      <c r="L267" s="271"/>
      <c r="M267" s="349"/>
      <c r="N267" s="346"/>
    </row>
    <row r="268" spans="1:14">
      <c r="A268" s="345">
        <f t="shared" si="4"/>
        <v>267</v>
      </c>
      <c r="E268" s="347"/>
      <c r="F268" s="347"/>
      <c r="G268" s="347"/>
      <c r="H268" s="271"/>
      <c r="I268" s="271"/>
      <c r="J268" s="271"/>
      <c r="K268" s="271"/>
      <c r="L268" s="271"/>
      <c r="M268" s="349"/>
      <c r="N268" s="346"/>
    </row>
    <row r="269" spans="1:14">
      <c r="A269" s="345">
        <f t="shared" si="4"/>
        <v>268</v>
      </c>
      <c r="E269" s="347"/>
      <c r="F269" s="347"/>
      <c r="G269" s="347"/>
      <c r="H269" s="271"/>
      <c r="I269" s="271"/>
      <c r="J269" s="271"/>
      <c r="K269" s="271"/>
      <c r="L269" s="271"/>
      <c r="M269" s="349"/>
      <c r="N269" s="346"/>
    </row>
    <row r="270" spans="1:14">
      <c r="A270" s="345">
        <f t="shared" si="4"/>
        <v>269</v>
      </c>
      <c r="E270" s="347"/>
      <c r="F270" s="347"/>
      <c r="G270" s="347"/>
      <c r="H270" s="271"/>
      <c r="I270" s="271"/>
      <c r="J270" s="271"/>
      <c r="K270" s="271"/>
      <c r="L270" s="271"/>
      <c r="M270" s="349"/>
      <c r="N270" s="346"/>
    </row>
    <row r="271" spans="1:14">
      <c r="A271" s="345">
        <f t="shared" si="4"/>
        <v>270</v>
      </c>
      <c r="E271" s="347"/>
      <c r="F271" s="347"/>
      <c r="G271" s="347"/>
      <c r="H271" s="271"/>
      <c r="I271" s="271"/>
      <c r="J271" s="271"/>
      <c r="K271" s="271"/>
      <c r="L271" s="271"/>
      <c r="M271" s="349"/>
      <c r="N271" s="346"/>
    </row>
    <row r="272" spans="1:14">
      <c r="A272" s="345">
        <f t="shared" si="4"/>
        <v>271</v>
      </c>
      <c r="E272" s="347"/>
      <c r="F272" s="347"/>
      <c r="G272" s="347"/>
      <c r="H272" s="271"/>
      <c r="I272" s="271"/>
      <c r="J272" s="271"/>
      <c r="K272" s="271"/>
      <c r="L272" s="271"/>
      <c r="M272" s="349"/>
      <c r="N272" s="346"/>
    </row>
    <row r="273" spans="1:14">
      <c r="A273" s="345">
        <f t="shared" si="4"/>
        <v>272</v>
      </c>
      <c r="E273" s="347"/>
      <c r="F273" s="347"/>
      <c r="G273" s="347"/>
      <c r="H273" s="271"/>
      <c r="I273" s="271"/>
      <c r="J273" s="271"/>
      <c r="K273" s="271"/>
      <c r="L273" s="271"/>
      <c r="M273" s="349"/>
      <c r="N273" s="346"/>
    </row>
    <row r="274" spans="1:14">
      <c r="A274" s="345">
        <f t="shared" si="4"/>
        <v>273</v>
      </c>
      <c r="E274" s="347"/>
      <c r="F274" s="347"/>
      <c r="G274" s="347"/>
      <c r="H274" s="271"/>
      <c r="I274" s="271"/>
      <c r="J274" s="271"/>
      <c r="K274" s="271"/>
      <c r="L274" s="271"/>
      <c r="M274" s="349"/>
      <c r="N274" s="346"/>
    </row>
    <row r="275" spans="1:14">
      <c r="A275" s="345">
        <f t="shared" si="4"/>
        <v>274</v>
      </c>
      <c r="E275" s="347"/>
      <c r="F275" s="347"/>
      <c r="G275" s="347"/>
      <c r="H275" s="271"/>
      <c r="I275" s="271"/>
      <c r="J275" s="271"/>
      <c r="K275" s="271"/>
      <c r="L275" s="271"/>
      <c r="M275" s="349"/>
      <c r="N275" s="346"/>
    </row>
    <row r="276" spans="1:14">
      <c r="A276" s="345">
        <f t="shared" si="4"/>
        <v>275</v>
      </c>
      <c r="E276" s="347"/>
      <c r="F276" s="347"/>
      <c r="G276" s="347"/>
      <c r="H276" s="271"/>
      <c r="I276" s="271"/>
      <c r="J276" s="271"/>
      <c r="K276" s="271"/>
      <c r="L276" s="271"/>
      <c r="M276" s="349"/>
      <c r="N276" s="346"/>
    </row>
    <row r="277" spans="1:14">
      <c r="A277" s="345">
        <f t="shared" ref="A277:A318" si="5">ROW()-1</f>
        <v>276</v>
      </c>
      <c r="E277" s="347"/>
      <c r="F277" s="347"/>
      <c r="G277" s="347"/>
      <c r="H277" s="271"/>
      <c r="I277" s="271"/>
      <c r="J277" s="271"/>
      <c r="K277" s="271"/>
      <c r="L277" s="271"/>
      <c r="M277" s="349"/>
      <c r="N277" s="346"/>
    </row>
    <row r="278" spans="1:14">
      <c r="A278" s="345">
        <f t="shared" si="5"/>
        <v>277</v>
      </c>
      <c r="E278" s="347"/>
      <c r="F278" s="347"/>
      <c r="G278" s="347"/>
      <c r="H278" s="271"/>
      <c r="I278" s="271"/>
      <c r="J278" s="271"/>
      <c r="K278" s="271"/>
      <c r="L278" s="271"/>
      <c r="M278" s="349"/>
      <c r="N278" s="346"/>
    </row>
    <row r="279" spans="1:14">
      <c r="A279" s="345">
        <f t="shared" si="5"/>
        <v>278</v>
      </c>
      <c r="E279" s="347"/>
      <c r="F279" s="347"/>
      <c r="G279" s="347"/>
      <c r="H279" s="271"/>
      <c r="I279" s="271"/>
      <c r="J279" s="271"/>
      <c r="K279" s="271"/>
      <c r="L279" s="271"/>
      <c r="M279" s="349"/>
      <c r="N279" s="346"/>
    </row>
    <row r="280" spans="1:14">
      <c r="A280" s="345">
        <f t="shared" si="5"/>
        <v>279</v>
      </c>
      <c r="E280" s="347"/>
      <c r="F280" s="347"/>
      <c r="G280" s="347"/>
      <c r="H280" s="271"/>
      <c r="I280" s="271"/>
      <c r="J280" s="271"/>
      <c r="K280" s="271"/>
      <c r="L280" s="271"/>
      <c r="M280" s="349"/>
      <c r="N280" s="346"/>
    </row>
    <row r="281" spans="1:14">
      <c r="A281" s="345">
        <f t="shared" si="5"/>
        <v>280</v>
      </c>
      <c r="E281" s="347"/>
      <c r="F281" s="347"/>
      <c r="G281" s="347"/>
      <c r="H281" s="271"/>
      <c r="I281" s="271"/>
      <c r="J281" s="271"/>
      <c r="K281" s="271"/>
      <c r="L281" s="271"/>
      <c r="M281" s="349"/>
      <c r="N281" s="346"/>
    </row>
    <row r="282" spans="1:14">
      <c r="A282" s="345">
        <f t="shared" si="5"/>
        <v>281</v>
      </c>
      <c r="E282" s="347"/>
      <c r="F282" s="347"/>
      <c r="G282" s="347"/>
      <c r="H282" s="271"/>
      <c r="I282" s="271"/>
      <c r="J282" s="271"/>
      <c r="K282" s="271"/>
      <c r="L282" s="271"/>
      <c r="M282" s="349"/>
      <c r="N282" s="346"/>
    </row>
    <row r="283" spans="1:14">
      <c r="A283" s="345">
        <f t="shared" si="5"/>
        <v>282</v>
      </c>
      <c r="E283" s="347"/>
      <c r="F283" s="347"/>
      <c r="G283" s="347"/>
      <c r="H283" s="271"/>
      <c r="I283" s="271"/>
      <c r="J283" s="271"/>
      <c r="K283" s="271"/>
      <c r="L283" s="271"/>
      <c r="M283" s="349"/>
      <c r="N283" s="346"/>
    </row>
    <row r="284" spans="1:14">
      <c r="A284" s="345">
        <f t="shared" si="5"/>
        <v>283</v>
      </c>
      <c r="E284" s="347"/>
      <c r="F284" s="347"/>
      <c r="G284" s="347"/>
      <c r="H284" s="271"/>
      <c r="I284" s="271"/>
      <c r="J284" s="271"/>
      <c r="K284" s="271"/>
      <c r="L284" s="271"/>
      <c r="M284" s="349"/>
      <c r="N284" s="346"/>
    </row>
    <row r="285" spans="1:14">
      <c r="A285" s="345">
        <f t="shared" si="5"/>
        <v>284</v>
      </c>
      <c r="E285" s="347"/>
      <c r="F285" s="347"/>
      <c r="G285" s="347"/>
      <c r="H285" s="271"/>
      <c r="I285" s="271"/>
      <c r="J285" s="271"/>
      <c r="K285" s="271"/>
      <c r="L285" s="271"/>
      <c r="M285" s="349"/>
      <c r="N285" s="346"/>
    </row>
    <row r="286" spans="1:14">
      <c r="A286" s="345">
        <f t="shared" si="5"/>
        <v>285</v>
      </c>
      <c r="E286" s="347"/>
      <c r="F286" s="347"/>
      <c r="G286" s="347"/>
      <c r="H286" s="271"/>
      <c r="I286" s="271"/>
      <c r="J286" s="271"/>
      <c r="K286" s="271"/>
      <c r="L286" s="271"/>
      <c r="M286" s="349"/>
      <c r="N286" s="346"/>
    </row>
    <row r="287" spans="1:14">
      <c r="A287" s="345">
        <f t="shared" si="5"/>
        <v>286</v>
      </c>
      <c r="E287" s="347"/>
      <c r="F287" s="347"/>
      <c r="G287" s="347"/>
      <c r="H287" s="271"/>
      <c r="I287" s="271"/>
      <c r="J287" s="271"/>
      <c r="K287" s="271"/>
      <c r="L287" s="271"/>
      <c r="M287" s="349"/>
      <c r="N287" s="346"/>
    </row>
    <row r="288" spans="1:14">
      <c r="A288" s="345">
        <f t="shared" si="5"/>
        <v>287</v>
      </c>
      <c r="E288" s="347"/>
      <c r="F288" s="347"/>
      <c r="G288" s="347"/>
      <c r="H288" s="271"/>
      <c r="I288" s="271"/>
      <c r="J288" s="271"/>
      <c r="K288" s="271"/>
      <c r="L288" s="271"/>
      <c r="M288" s="349"/>
      <c r="N288" s="346"/>
    </row>
    <row r="289" spans="1:14">
      <c r="A289" s="345">
        <f t="shared" si="5"/>
        <v>288</v>
      </c>
      <c r="E289" s="347"/>
      <c r="F289" s="347"/>
      <c r="G289" s="347"/>
      <c r="H289" s="271"/>
      <c r="I289" s="271"/>
      <c r="J289" s="271"/>
      <c r="K289" s="271"/>
      <c r="L289" s="271"/>
      <c r="M289" s="349"/>
      <c r="N289" s="346"/>
    </row>
    <row r="290" spans="1:14">
      <c r="A290" s="345">
        <f t="shared" si="5"/>
        <v>289</v>
      </c>
      <c r="E290" s="347"/>
      <c r="F290" s="347"/>
      <c r="G290" s="347"/>
      <c r="H290" s="271"/>
      <c r="I290" s="271"/>
      <c r="J290" s="271"/>
      <c r="K290" s="271"/>
      <c r="L290" s="271"/>
      <c r="M290" s="349"/>
      <c r="N290" s="346"/>
    </row>
    <row r="291" spans="1:14">
      <c r="A291" s="345">
        <f t="shared" si="5"/>
        <v>290</v>
      </c>
      <c r="E291" s="347"/>
      <c r="F291" s="347"/>
      <c r="G291" s="347"/>
      <c r="H291" s="271"/>
      <c r="I291" s="271"/>
      <c r="J291" s="271"/>
      <c r="K291" s="271"/>
      <c r="L291" s="271"/>
      <c r="M291" s="349"/>
      <c r="N291" s="346"/>
    </row>
    <row r="292" spans="1:14">
      <c r="A292" s="345">
        <f t="shared" si="5"/>
        <v>291</v>
      </c>
      <c r="E292" s="347"/>
      <c r="F292" s="347"/>
      <c r="G292" s="347"/>
      <c r="H292" s="271"/>
      <c r="I292" s="271"/>
      <c r="J292" s="271"/>
      <c r="K292" s="271"/>
      <c r="L292" s="271"/>
      <c r="M292" s="349"/>
      <c r="N292" s="346"/>
    </row>
    <row r="293" spans="1:14">
      <c r="A293" s="345">
        <f t="shared" si="5"/>
        <v>292</v>
      </c>
      <c r="E293" s="347"/>
      <c r="F293" s="347"/>
      <c r="G293" s="347"/>
      <c r="H293" s="271"/>
      <c r="I293" s="271"/>
      <c r="J293" s="271"/>
      <c r="K293" s="271"/>
      <c r="L293" s="271"/>
      <c r="M293" s="349"/>
      <c r="N293" s="346"/>
    </row>
    <row r="294" spans="1:14">
      <c r="A294" s="345">
        <f t="shared" si="5"/>
        <v>293</v>
      </c>
      <c r="E294" s="347"/>
      <c r="F294" s="347"/>
      <c r="G294" s="347"/>
      <c r="H294" s="271"/>
      <c r="I294" s="271"/>
      <c r="J294" s="271"/>
      <c r="K294" s="271"/>
      <c r="L294" s="271"/>
      <c r="M294" s="349"/>
      <c r="N294" s="346"/>
    </row>
    <row r="295" spans="1:14">
      <c r="A295" s="345">
        <f t="shared" si="5"/>
        <v>294</v>
      </c>
      <c r="E295" s="347"/>
      <c r="F295" s="347"/>
      <c r="G295" s="347"/>
      <c r="H295" s="271"/>
      <c r="I295" s="271"/>
      <c r="J295" s="271"/>
      <c r="K295" s="271"/>
      <c r="L295" s="271"/>
      <c r="M295" s="349"/>
      <c r="N295" s="346"/>
    </row>
    <row r="296" spans="1:14">
      <c r="A296" s="345">
        <f t="shared" si="5"/>
        <v>295</v>
      </c>
      <c r="E296" s="347"/>
      <c r="F296" s="347"/>
      <c r="G296" s="347"/>
      <c r="H296" s="271"/>
      <c r="I296" s="271"/>
      <c r="J296" s="271"/>
      <c r="K296" s="271"/>
      <c r="L296" s="271"/>
      <c r="M296" s="349"/>
      <c r="N296" s="346"/>
    </row>
    <row r="297" spans="1:14">
      <c r="A297" s="345">
        <f t="shared" si="5"/>
        <v>296</v>
      </c>
      <c r="E297" s="347"/>
      <c r="F297" s="347"/>
      <c r="G297" s="347"/>
      <c r="H297" s="271"/>
      <c r="I297" s="271"/>
      <c r="J297" s="271"/>
      <c r="K297" s="271"/>
      <c r="L297" s="271"/>
      <c r="M297" s="349"/>
      <c r="N297" s="346"/>
    </row>
    <row r="298" spans="1:14">
      <c r="A298" s="345">
        <f t="shared" si="5"/>
        <v>297</v>
      </c>
      <c r="E298" s="347"/>
      <c r="F298" s="347"/>
      <c r="G298" s="347"/>
      <c r="H298" s="271"/>
      <c r="I298" s="271"/>
      <c r="J298" s="271"/>
      <c r="K298" s="271"/>
      <c r="L298" s="271"/>
      <c r="M298" s="349"/>
      <c r="N298" s="346"/>
    </row>
    <row r="299" spans="1:14">
      <c r="A299" s="345">
        <f t="shared" si="5"/>
        <v>298</v>
      </c>
      <c r="E299" s="347"/>
      <c r="F299" s="347"/>
      <c r="G299" s="347"/>
      <c r="H299" s="271"/>
      <c r="I299" s="271"/>
      <c r="J299" s="271"/>
      <c r="K299" s="271"/>
      <c r="L299" s="271"/>
      <c r="M299" s="349"/>
      <c r="N299" s="346"/>
    </row>
    <row r="300" spans="1:14">
      <c r="A300" s="345">
        <f t="shared" si="5"/>
        <v>299</v>
      </c>
      <c r="E300" s="347"/>
      <c r="F300" s="347"/>
      <c r="G300" s="347"/>
      <c r="H300" s="271"/>
      <c r="I300" s="271"/>
      <c r="J300" s="271"/>
      <c r="K300" s="271"/>
      <c r="L300" s="271"/>
      <c r="M300" s="349"/>
      <c r="N300" s="346"/>
    </row>
    <row r="301" spans="1:14">
      <c r="A301" s="345">
        <f t="shared" si="5"/>
        <v>300</v>
      </c>
      <c r="E301" s="347"/>
      <c r="F301" s="347"/>
      <c r="G301" s="347"/>
      <c r="H301" s="271"/>
      <c r="I301" s="271"/>
      <c r="J301" s="271"/>
      <c r="K301" s="271"/>
      <c r="L301" s="271"/>
      <c r="M301" s="349"/>
      <c r="N301" s="346"/>
    </row>
    <row r="302" spans="1:14">
      <c r="A302" s="345">
        <f t="shared" si="5"/>
        <v>301</v>
      </c>
      <c r="E302" s="347"/>
      <c r="F302" s="347"/>
      <c r="G302" s="347"/>
      <c r="H302" s="271"/>
      <c r="I302" s="271"/>
      <c r="J302" s="271"/>
      <c r="K302" s="271"/>
      <c r="L302" s="271"/>
      <c r="M302" s="349"/>
      <c r="N302" s="346"/>
    </row>
    <row r="303" spans="1:14">
      <c r="A303" s="345">
        <f t="shared" si="5"/>
        <v>302</v>
      </c>
      <c r="E303" s="347"/>
      <c r="F303" s="347"/>
      <c r="G303" s="347"/>
      <c r="H303" s="271"/>
      <c r="I303" s="271"/>
      <c r="J303" s="271"/>
      <c r="K303" s="271"/>
      <c r="L303" s="271"/>
      <c r="M303" s="349"/>
      <c r="N303" s="346"/>
    </row>
    <row r="304" spans="1:14">
      <c r="A304" s="345">
        <f t="shared" si="5"/>
        <v>303</v>
      </c>
      <c r="E304" s="347"/>
      <c r="F304" s="347"/>
      <c r="G304" s="347"/>
      <c r="H304" s="271"/>
      <c r="I304" s="271"/>
      <c r="J304" s="271"/>
      <c r="K304" s="271"/>
      <c r="L304" s="271"/>
      <c r="M304" s="349"/>
      <c r="N304" s="346"/>
    </row>
    <row r="305" spans="1:14">
      <c r="A305" s="345">
        <f t="shared" si="5"/>
        <v>304</v>
      </c>
      <c r="E305" s="347"/>
      <c r="F305" s="347"/>
      <c r="G305" s="347"/>
      <c r="H305" s="271"/>
      <c r="I305" s="271"/>
      <c r="J305" s="271"/>
      <c r="K305" s="271"/>
      <c r="L305" s="271"/>
      <c r="M305" s="349"/>
      <c r="N305" s="346"/>
    </row>
    <row r="306" spans="1:14">
      <c r="A306" s="345">
        <f t="shared" si="5"/>
        <v>305</v>
      </c>
      <c r="E306" s="347"/>
      <c r="F306" s="347"/>
      <c r="G306" s="347"/>
      <c r="H306" s="271"/>
      <c r="I306" s="271"/>
      <c r="J306" s="271"/>
      <c r="K306" s="271"/>
      <c r="L306" s="271"/>
      <c r="M306" s="349"/>
      <c r="N306" s="346"/>
    </row>
    <row r="307" spans="1:14">
      <c r="A307" s="345">
        <f t="shared" si="5"/>
        <v>306</v>
      </c>
      <c r="E307" s="347"/>
      <c r="F307" s="347"/>
      <c r="G307" s="347"/>
      <c r="H307" s="271"/>
      <c r="I307" s="271"/>
      <c r="J307" s="271"/>
      <c r="K307" s="271"/>
      <c r="L307" s="271"/>
      <c r="M307" s="349"/>
      <c r="N307" s="346"/>
    </row>
    <row r="308" spans="1:14">
      <c r="A308" s="345">
        <f t="shared" si="5"/>
        <v>307</v>
      </c>
      <c r="E308" s="347"/>
      <c r="F308" s="347"/>
      <c r="G308" s="347"/>
      <c r="H308" s="271"/>
      <c r="I308" s="271"/>
      <c r="J308" s="271"/>
      <c r="K308" s="271"/>
      <c r="L308" s="271"/>
      <c r="M308" s="349"/>
      <c r="N308" s="346"/>
    </row>
    <row r="309" spans="1:14">
      <c r="A309" s="345">
        <f t="shared" si="5"/>
        <v>308</v>
      </c>
      <c r="E309" s="347"/>
      <c r="F309" s="347"/>
      <c r="G309" s="347"/>
      <c r="H309" s="271"/>
      <c r="I309" s="271"/>
      <c r="J309" s="271"/>
      <c r="K309" s="271"/>
      <c r="L309" s="271"/>
      <c r="M309" s="349"/>
      <c r="N309" s="346"/>
    </row>
    <row r="310" spans="1:14">
      <c r="A310" s="345">
        <f t="shared" si="5"/>
        <v>309</v>
      </c>
      <c r="E310" s="347"/>
      <c r="F310" s="347"/>
      <c r="G310" s="347"/>
      <c r="H310" s="271"/>
      <c r="I310" s="271"/>
      <c r="J310" s="271"/>
      <c r="K310" s="271"/>
      <c r="L310" s="271"/>
      <c r="M310" s="349"/>
      <c r="N310" s="346"/>
    </row>
    <row r="311" spans="1:14">
      <c r="A311" s="345">
        <f t="shared" si="5"/>
        <v>310</v>
      </c>
      <c r="E311" s="347"/>
      <c r="F311" s="347"/>
      <c r="G311" s="347"/>
      <c r="H311" s="271"/>
      <c r="I311" s="271"/>
      <c r="J311" s="271"/>
      <c r="K311" s="271"/>
      <c r="L311" s="271"/>
      <c r="M311" s="349"/>
      <c r="N311" s="346"/>
    </row>
    <row r="312" spans="1:14">
      <c r="A312" s="345">
        <f t="shared" si="5"/>
        <v>311</v>
      </c>
      <c r="E312" s="347"/>
      <c r="F312" s="347"/>
      <c r="G312" s="347"/>
      <c r="H312" s="271"/>
      <c r="I312" s="271"/>
      <c r="J312" s="271"/>
      <c r="K312" s="271"/>
      <c r="L312" s="271"/>
      <c r="M312" s="349"/>
      <c r="N312" s="346"/>
    </row>
    <row r="313" spans="1:14">
      <c r="A313" s="345">
        <f t="shared" si="5"/>
        <v>312</v>
      </c>
      <c r="E313" s="347"/>
      <c r="F313" s="347"/>
      <c r="G313" s="347"/>
      <c r="H313" s="271"/>
      <c r="I313" s="271"/>
      <c r="J313" s="271"/>
      <c r="K313" s="271"/>
      <c r="L313" s="271"/>
      <c r="M313" s="349"/>
      <c r="N313" s="346"/>
    </row>
    <row r="314" spans="1:14">
      <c r="A314" s="345">
        <f t="shared" si="5"/>
        <v>313</v>
      </c>
      <c r="E314" s="347"/>
      <c r="F314" s="347"/>
      <c r="G314" s="347"/>
      <c r="H314" s="271"/>
      <c r="I314" s="271"/>
      <c r="J314" s="271"/>
      <c r="K314" s="271"/>
      <c r="L314" s="271"/>
      <c r="M314" s="349"/>
      <c r="N314" s="346"/>
    </row>
    <row r="315" spans="1:14">
      <c r="A315" s="345">
        <f t="shared" si="5"/>
        <v>314</v>
      </c>
      <c r="E315" s="347"/>
      <c r="F315" s="347"/>
      <c r="G315" s="347"/>
      <c r="H315" s="271"/>
      <c r="I315" s="271"/>
      <c r="J315" s="271"/>
      <c r="K315" s="271"/>
      <c r="L315" s="271"/>
      <c r="M315" s="349"/>
      <c r="N315" s="346"/>
    </row>
    <row r="316" spans="1:14">
      <c r="A316" s="345">
        <f t="shared" si="5"/>
        <v>315</v>
      </c>
      <c r="E316" s="347"/>
      <c r="F316" s="347"/>
      <c r="G316" s="347"/>
      <c r="H316" s="271"/>
      <c r="I316" s="271"/>
      <c r="J316" s="271"/>
      <c r="K316" s="271"/>
      <c r="L316" s="271"/>
      <c r="M316" s="349"/>
      <c r="N316" s="346"/>
    </row>
    <row r="317" spans="1:14">
      <c r="A317" s="345">
        <f t="shared" si="5"/>
        <v>316</v>
      </c>
      <c r="E317" s="347"/>
      <c r="F317" s="347"/>
      <c r="G317" s="347"/>
      <c r="H317" s="271"/>
      <c r="I317" s="271"/>
      <c r="J317" s="271"/>
      <c r="K317" s="271"/>
      <c r="L317" s="271"/>
      <c r="M317" s="349"/>
      <c r="N317" s="346"/>
    </row>
    <row r="318" spans="1:14">
      <c r="A318" s="345">
        <f t="shared" si="5"/>
        <v>317</v>
      </c>
      <c r="E318" s="347"/>
      <c r="F318" s="347"/>
      <c r="G318" s="347"/>
      <c r="H318" s="271"/>
      <c r="I318" s="271"/>
      <c r="J318" s="271"/>
      <c r="K318" s="271"/>
      <c r="L318" s="271"/>
      <c r="M318" s="349"/>
      <c r="N318" s="346"/>
    </row>
    <row r="319" spans="1:14">
      <c r="E319" s="347"/>
      <c r="F319" s="347"/>
      <c r="G319" s="347"/>
      <c r="H319" s="271"/>
      <c r="I319" s="271"/>
      <c r="J319" s="271"/>
      <c r="K319" s="271"/>
      <c r="L319" s="271"/>
      <c r="M319" s="349"/>
      <c r="N319" s="346"/>
    </row>
    <row r="320" spans="1:14">
      <c r="E320" s="347"/>
      <c r="F320" s="347"/>
      <c r="G320" s="347"/>
      <c r="H320" s="271"/>
      <c r="I320" s="271"/>
      <c r="J320" s="271"/>
      <c r="K320" s="271"/>
      <c r="L320" s="271"/>
      <c r="M320" s="349"/>
      <c r="N320" s="346"/>
    </row>
    <row r="321" spans="5:14">
      <c r="E321" s="347"/>
      <c r="F321" s="347"/>
      <c r="G321" s="347"/>
      <c r="H321" s="271"/>
      <c r="I321" s="271"/>
      <c r="J321" s="271"/>
      <c r="K321" s="271"/>
      <c r="L321" s="271"/>
      <c r="M321" s="349"/>
      <c r="N321" s="346"/>
    </row>
    <row r="322" spans="5:14">
      <c r="E322" s="347"/>
      <c r="F322" s="347"/>
      <c r="G322" s="347"/>
      <c r="H322" s="271"/>
      <c r="I322" s="271"/>
      <c r="J322" s="271"/>
      <c r="K322" s="271"/>
      <c r="L322" s="271"/>
      <c r="M322" s="349"/>
      <c r="N322" s="346"/>
    </row>
    <row r="323" spans="5:14">
      <c r="E323" s="347"/>
      <c r="F323" s="347"/>
      <c r="G323" s="347"/>
      <c r="H323" s="271"/>
      <c r="I323" s="271"/>
      <c r="J323" s="271"/>
      <c r="K323" s="271"/>
      <c r="L323" s="271"/>
      <c r="M323" s="349"/>
      <c r="N323" s="346"/>
    </row>
    <row r="324" spans="5:14">
      <c r="E324" s="347"/>
      <c r="F324" s="347"/>
      <c r="G324" s="347"/>
      <c r="H324" s="271"/>
      <c r="I324" s="271"/>
      <c r="J324" s="271"/>
      <c r="K324" s="271"/>
      <c r="L324" s="271"/>
      <c r="M324" s="349"/>
      <c r="N324" s="346"/>
    </row>
    <row r="325" spans="5:14">
      <c r="E325" s="347"/>
      <c r="F325" s="347"/>
      <c r="G325" s="347"/>
      <c r="H325" s="271"/>
      <c r="I325" s="271"/>
      <c r="J325" s="271"/>
      <c r="K325" s="271"/>
      <c r="L325" s="271"/>
      <c r="M325" s="349"/>
      <c r="N325" s="346"/>
    </row>
    <row r="326" spans="5:14">
      <c r="E326" s="347"/>
      <c r="F326" s="347"/>
      <c r="G326" s="347"/>
      <c r="H326" s="271"/>
      <c r="I326" s="271"/>
      <c r="J326" s="271"/>
      <c r="K326" s="271"/>
      <c r="L326" s="271"/>
      <c r="M326" s="349"/>
      <c r="N326" s="346"/>
    </row>
    <row r="327" spans="5:14">
      <c r="E327" s="347"/>
      <c r="F327" s="347"/>
      <c r="G327" s="347"/>
      <c r="H327" s="271"/>
      <c r="I327" s="271"/>
      <c r="J327" s="271"/>
      <c r="K327" s="271"/>
      <c r="L327" s="271"/>
      <c r="M327" s="349"/>
      <c r="N327" s="346"/>
    </row>
    <row r="328" spans="5:14">
      <c r="E328" s="347"/>
      <c r="F328" s="347"/>
      <c r="G328" s="347"/>
      <c r="H328" s="271"/>
      <c r="I328" s="271"/>
      <c r="J328" s="271"/>
      <c r="K328" s="271"/>
      <c r="L328" s="271"/>
      <c r="M328" s="349"/>
      <c r="N328" s="346"/>
    </row>
    <row r="329" spans="5:14">
      <c r="E329" s="347"/>
      <c r="F329" s="347"/>
      <c r="G329" s="347"/>
      <c r="H329" s="271"/>
      <c r="I329" s="271"/>
      <c r="J329" s="271"/>
      <c r="K329" s="271"/>
      <c r="L329" s="271"/>
      <c r="M329" s="349"/>
      <c r="N329" s="346"/>
    </row>
    <row r="330" spans="5:14">
      <c r="E330" s="347"/>
      <c r="F330" s="347"/>
      <c r="G330" s="347"/>
      <c r="H330" s="271"/>
      <c r="I330" s="271"/>
      <c r="J330" s="271"/>
      <c r="K330" s="271"/>
      <c r="L330" s="271"/>
      <c r="M330" s="349"/>
      <c r="N330" s="346"/>
    </row>
    <row r="331" spans="5:14">
      <c r="E331" s="347"/>
      <c r="F331" s="347"/>
      <c r="G331" s="347"/>
      <c r="H331" s="271"/>
      <c r="I331" s="271"/>
      <c r="J331" s="271"/>
      <c r="K331" s="271"/>
      <c r="L331" s="271"/>
      <c r="M331" s="349"/>
      <c r="N331" s="346"/>
    </row>
    <row r="332" spans="5:14">
      <c r="E332" s="347"/>
      <c r="F332" s="347"/>
      <c r="G332" s="347"/>
      <c r="H332" s="271"/>
      <c r="I332" s="271"/>
      <c r="J332" s="271"/>
      <c r="K332" s="271"/>
      <c r="L332" s="271"/>
      <c r="M332" s="349"/>
      <c r="N332" s="346"/>
    </row>
    <row r="333" spans="5:14">
      <c r="E333" s="347"/>
      <c r="F333" s="347"/>
      <c r="G333" s="347"/>
      <c r="H333" s="271"/>
      <c r="I333" s="271"/>
      <c r="J333" s="271"/>
      <c r="K333" s="271"/>
      <c r="L333" s="271"/>
      <c r="M333" s="349"/>
      <c r="N333" s="346"/>
    </row>
    <row r="334" spans="5:14">
      <c r="E334" s="347"/>
      <c r="F334" s="347"/>
      <c r="G334" s="347"/>
      <c r="H334" s="271"/>
      <c r="I334" s="271"/>
      <c r="J334" s="271"/>
      <c r="K334" s="271"/>
      <c r="L334" s="271"/>
      <c r="M334" s="349"/>
      <c r="N334" s="346"/>
    </row>
    <row r="335" spans="5:14">
      <c r="E335" s="347"/>
      <c r="F335" s="347"/>
      <c r="G335" s="347"/>
      <c r="H335" s="271"/>
      <c r="I335" s="271"/>
      <c r="J335" s="271"/>
      <c r="K335" s="271"/>
      <c r="L335" s="271"/>
      <c r="M335" s="349"/>
      <c r="N335" s="346"/>
    </row>
    <row r="336" spans="5:14">
      <c r="E336" s="347"/>
      <c r="F336" s="347"/>
      <c r="G336" s="347"/>
      <c r="H336" s="271"/>
      <c r="I336" s="271"/>
      <c r="J336" s="271"/>
      <c r="K336" s="271"/>
      <c r="L336" s="271"/>
      <c r="M336" s="349"/>
      <c r="N336" s="346"/>
    </row>
    <row r="337" spans="5:14">
      <c r="E337" s="347"/>
      <c r="F337" s="347"/>
      <c r="G337" s="347"/>
      <c r="H337" s="271"/>
      <c r="I337" s="271"/>
      <c r="J337" s="271"/>
      <c r="K337" s="271"/>
      <c r="L337" s="271"/>
      <c r="M337" s="349"/>
      <c r="N337" s="346"/>
    </row>
    <row r="338" spans="5:14">
      <c r="E338" s="347"/>
      <c r="F338" s="347"/>
      <c r="G338" s="347"/>
      <c r="H338" s="271"/>
      <c r="I338" s="271"/>
      <c r="J338" s="271"/>
      <c r="K338" s="271"/>
      <c r="L338" s="271"/>
      <c r="M338" s="349"/>
      <c r="N338" s="346"/>
    </row>
    <row r="339" spans="5:14">
      <c r="E339" s="347"/>
      <c r="F339" s="347"/>
      <c r="G339" s="347"/>
      <c r="H339" s="271"/>
      <c r="I339" s="271"/>
      <c r="J339" s="271"/>
      <c r="K339" s="271"/>
      <c r="L339" s="271"/>
      <c r="M339" s="349"/>
      <c r="N339" s="346"/>
    </row>
    <row r="340" spans="5:14">
      <c r="E340" s="347"/>
      <c r="F340" s="347"/>
    </row>
    <row r="341" spans="5:14">
      <c r="E341" s="347"/>
      <c r="F341" s="347"/>
    </row>
    <row r="342" spans="5:14">
      <c r="E342" s="347"/>
      <c r="F342" s="347"/>
    </row>
    <row r="343" spans="5:14">
      <c r="E343" s="347"/>
      <c r="F343" s="347"/>
    </row>
    <row r="344" spans="5:14">
      <c r="E344" s="347"/>
      <c r="F344" s="347"/>
    </row>
  </sheetData>
  <mergeCells count="90">
    <mergeCell ref="G95:G96"/>
    <mergeCell ref="B93:B94"/>
    <mergeCell ref="C93:C94"/>
    <mergeCell ref="D93:D94"/>
    <mergeCell ref="E93:E94"/>
    <mergeCell ref="F93:F94"/>
    <mergeCell ref="G93:G94"/>
    <mergeCell ref="B95:B96"/>
    <mergeCell ref="C95:C96"/>
    <mergeCell ref="D95:D96"/>
    <mergeCell ref="E95:E96"/>
    <mergeCell ref="F95:F96"/>
    <mergeCell ref="G90:G91"/>
    <mergeCell ref="B88:B89"/>
    <mergeCell ref="C88:C89"/>
    <mergeCell ref="D88:D89"/>
    <mergeCell ref="E88:E89"/>
    <mergeCell ref="F88:F89"/>
    <mergeCell ref="G88:G89"/>
    <mergeCell ref="B90:B91"/>
    <mergeCell ref="C90:C91"/>
    <mergeCell ref="D90:D91"/>
    <mergeCell ref="E90:E91"/>
    <mergeCell ref="F90:F91"/>
    <mergeCell ref="G86:G87"/>
    <mergeCell ref="B84:B85"/>
    <mergeCell ref="C84:C85"/>
    <mergeCell ref="D84:D85"/>
    <mergeCell ref="E84:E85"/>
    <mergeCell ref="F84:F85"/>
    <mergeCell ref="G84:G85"/>
    <mergeCell ref="B86:B87"/>
    <mergeCell ref="C86:C87"/>
    <mergeCell ref="D86:D87"/>
    <mergeCell ref="E86:E87"/>
    <mergeCell ref="F86:F87"/>
    <mergeCell ref="G79:G83"/>
    <mergeCell ref="B77:B78"/>
    <mergeCell ref="C77:C78"/>
    <mergeCell ref="D77:D78"/>
    <mergeCell ref="E77:E78"/>
    <mergeCell ref="F77:F78"/>
    <mergeCell ref="G77:G78"/>
    <mergeCell ref="B79:B83"/>
    <mergeCell ref="C79:C83"/>
    <mergeCell ref="D79:D83"/>
    <mergeCell ref="E79:E83"/>
    <mergeCell ref="F79:F83"/>
    <mergeCell ref="G75:G76"/>
    <mergeCell ref="B73:B74"/>
    <mergeCell ref="C73:C74"/>
    <mergeCell ref="D73:D74"/>
    <mergeCell ref="E73:E74"/>
    <mergeCell ref="F73:F74"/>
    <mergeCell ref="G73:G74"/>
    <mergeCell ref="B75:B76"/>
    <mergeCell ref="C75:C76"/>
    <mergeCell ref="D75:D76"/>
    <mergeCell ref="E75:E76"/>
    <mergeCell ref="F75:F76"/>
    <mergeCell ref="G71:G72"/>
    <mergeCell ref="B66:B67"/>
    <mergeCell ref="C66:C67"/>
    <mergeCell ref="D66:D67"/>
    <mergeCell ref="E66:E67"/>
    <mergeCell ref="F66:F67"/>
    <mergeCell ref="G66:G67"/>
    <mergeCell ref="B71:B72"/>
    <mergeCell ref="C71:C72"/>
    <mergeCell ref="D71:D72"/>
    <mergeCell ref="E71:E72"/>
    <mergeCell ref="F71:F72"/>
    <mergeCell ref="G59:G60"/>
    <mergeCell ref="B57:B58"/>
    <mergeCell ref="C57:C58"/>
    <mergeCell ref="D57:D58"/>
    <mergeCell ref="E57:E58"/>
    <mergeCell ref="F57:F58"/>
    <mergeCell ref="G57:G58"/>
    <mergeCell ref="B59:B60"/>
    <mergeCell ref="C59:C60"/>
    <mergeCell ref="D59:D60"/>
    <mergeCell ref="E59:E60"/>
    <mergeCell ref="F59:F60"/>
    <mergeCell ref="G19:G20"/>
    <mergeCell ref="B19:B20"/>
    <mergeCell ref="C19:C20"/>
    <mergeCell ref="D19:D20"/>
    <mergeCell ref="E19:E20"/>
    <mergeCell ref="F19:F20"/>
  </mergeCells>
  <conditionalFormatting sqref="N2:N21 N23:N24 N26:N27 N33:N36 N38:N41 N43:N80 N84:N339">
    <cfRule type="duplicateValues" dxfId="76" priority="27"/>
  </conditionalFormatting>
  <conditionalFormatting sqref="N22">
    <cfRule type="duplicateValues" dxfId="75" priority="26"/>
  </conditionalFormatting>
  <conditionalFormatting sqref="N25">
    <cfRule type="duplicateValues" dxfId="74" priority="25"/>
  </conditionalFormatting>
  <conditionalFormatting sqref="N28">
    <cfRule type="duplicateValues" dxfId="73" priority="24"/>
  </conditionalFormatting>
  <conditionalFormatting sqref="N29:N32">
    <cfRule type="duplicateValues" dxfId="72" priority="23"/>
  </conditionalFormatting>
  <conditionalFormatting sqref="N37">
    <cfRule type="duplicateValues" dxfId="71" priority="22"/>
  </conditionalFormatting>
  <conditionalFormatting sqref="N42">
    <cfRule type="duplicateValues" dxfId="70" priority="21"/>
  </conditionalFormatting>
  <conditionalFormatting sqref="K84">
    <cfRule type="expression" dxfId="69" priority="20">
      <formula>OR($E84&amp;" (Tái chế)"=$E86,$E84=$E79&amp;" (Tái chế)")</formula>
    </cfRule>
  </conditionalFormatting>
  <conditionalFormatting sqref="K90 K88">
    <cfRule type="expression" dxfId="68" priority="19">
      <formula>OR($E88&amp;" (Tái chế)"=$E90,$E88=$E86&amp;" (Tái chế)")</formula>
    </cfRule>
  </conditionalFormatting>
  <conditionalFormatting sqref="A81 I81 N81:O81 Q81 S81 U81 W81 Y81 AA81 AC81 AE81 AG81 AI81 AK81 AM81 AO81 AQ81 AS81 AU81 AW81 AY81 BA81 BC81 BE81 BG81 BI81 BK81 BM81 BO81 BQ81 BS81 BU81 BW81 BY81 CA81 CC81 CE81 CG81 CI81 CK81 CM81 CO81 CQ81 CS81 CU81 CW81 CY81 DA81 DC81 DE81 DG81 DI81 DK81 DM81 DO81 DQ81 DS81 DU81 DW81 DY81 EA81 EC81 EE81 EG81 EI81 EK81 EM81 EO81 EQ81 ES81 EU81 EW81 EY81 FA81 FC81 FE81 FG81 FI81 FK81 FM81 FO81 FQ81 FS81 FU81 FW81 FY81 GA81 GC81 GE81 GG81 GI81 GK81 GM81 GO81 GQ81 GS81 GU81 GW81 GY81 HA81 HC81 HE81 HG81 HI81 HK81 HM81 HO81 HQ81 HS81 HU81 HW81 HY81 IA81 IC81 IE81 IG81 II81 IK81 IM81 IO81 IQ81 IS81 IU81 IW81 IY81 JA81 JC81 JE81 JG81 JI81 JK81 JM81 JO81 JQ81 JS81 JU81 JW81 JY81 KA81 KC81 KE81 KG81 KI81 KK81 KM81 KO81 KQ81 KS81 KU81 KW81 KY81 LA81 LC81 LE81 LG81 LI81 LK81 LM81 LO81 LQ81 LS81 LU81 LW81 LY81 MA81 MC81 ME81 MG81 MI81 MK81 MM81 MO81 MQ81 MS81 MU81 MW81 MY81 NA81 NC81 NE81 NG81 NI81 NK81 NM81 NO81 NQ81 NS81 NU81 NW81 NY81 OA81 OC81 OE81 OG81 OI81 OK81 OM81 OO81 OQ81 OS81 OU81 OW81 OY81 PA81 PC81 PE81 PG81 PI81 PK81 PM81 PO81 PQ81 PS81 PU81 PW81 PY81 QA81 QC81 QE81 QG81 QI81 QK81 QM81 QO81 QQ81 QS81 QU81 QW81 QY81 RA81 RC81 RE81 RG81 RI81 RK81 RM81 RO81 RQ81 RS81 RU81 RW81 RY81 SA81 SC81 SE81 SG81 SI81 SK81 SM81 SO81 SQ81 SS81 SU81 SW81 SY81 TA81 TC81 TE81 TG81 TI81 TK81 TM81 TO81 TQ81 TS81 TU81 TW81 TY81 UA81 UC81 UE81 UG81 UI81 UK81 UM81 UO81 UQ81 US81 UU81 UW81 UY81 VA81 VC81 VE81 VG81 VI81 VK81 VM81 VO81 VQ81 VS81 VU81 VW81 VY81 WA81 WC81 WE81 WG81 WI81 WK81 WM81 WO81 WQ81 WS81 WU81 WW81 WY81 XA81 XC81 XE81 XG81 XI81 XK81 XM81 XO81 XQ81 XS81 XU81 XW81 XY81 YA81 YC81 YE81 YG81 YI81 YK81 YM81 YO81 YQ81 YS81 YU81 YW81 YY81 ZA81 ZC81 ZE81 ZG81 ZI81 ZK81 ZM81 ZO81 ZQ81 ZS81 ZU81 ZW81 ZY81 AAA81 AAC81 AAE81 AAG81 AAI81 AAK81 AAM81 AAO81 AAQ81 AAS81 AAU81 AAW81 AAY81 ABA81 ABC81 ABE81 ABG81 ABI81 ABK81 ABM81 ABO81 ABQ81 ABS81 ABU81 ABW81 ABY81 ACA81 ACC81 ACE81 ACG81 ACI81 ACK81 ACM81 ACO81 ACQ81 ACS81 ACU81 ACW81 ACY81 ADA81 ADC81 ADE81 ADG81 ADI81 ADK81 ADM81 ADO81 ADQ81 ADS81 ADU81 ADW81 ADY81 AEA81 AEC81 AEE81 AEG81 AEI81 AEK81 AEM81 AEO81 AEQ81 AES81 AEU81 AEW81 AEY81 AFA81 AFC81 AFE81 AFG81 AFI81 AFK81 AFM81 AFO81 AFQ81 AFS81 AFU81 AFW81 AFY81 AGA81 AGC81 AGE81 AGG81 AGI81 AGK81 AGM81 AGO81 AGQ81 AGS81 AGU81 AGW81 AGY81 AHA81 AHC81 AHE81 AHG81 AHI81 AHK81 AHM81 AHO81 AHQ81 AHS81 AHU81 AHW81 AHY81 AIA81 AIC81 AIE81 AIG81 AII81 AIK81 AIM81 AIO81 AIQ81 AIS81 AIU81 AIW81 AIY81 AJA81 AJC81 AJE81 AJG81 AJI81 AJK81 AJM81 AJO81 AJQ81 AJS81 AJU81 AJW81 AJY81 AKA81 AKC81 AKE81 AKG81 AKI81 AKK81 AKM81 AKO81 AKQ81 AKS81 AKU81 AKW81 AKY81 ALA81 ALC81 ALE81 ALG81 ALI81 ALK81 ALM81 ALO81 ALQ81 ALS81 ALU81 ALW81 ALY81 AMA81 AMC81 AME81 AMG81 AMI81 AMK81 AMM81 AMO81 AMQ81 AMS81 AMU81 AMW81 AMY81 ANA81 ANC81 ANE81 ANG81 ANI81 ANK81 ANM81 ANO81 ANQ81 ANS81 ANU81 ANW81 ANY81 AOA81 AOC81 AOE81 AOG81 AOI81 AOK81 AOM81 AOO81 AOQ81 AOS81 AOU81 AOW81 AOY81 APA81 APC81 APE81 APG81 API81 APK81 APM81 APO81 APQ81 APS81 APU81 APW81 APY81 AQA81 AQC81 AQE81 AQG81 AQI81 AQK81 AQM81 AQO81 AQQ81 AQS81 AQU81 AQW81 AQY81 ARA81 ARC81 ARE81 ARG81 ARI81 ARK81 ARM81 ARO81 ARQ81 ARS81 ARU81 ARW81 ARY81 ASA81 ASC81 ASE81 ASG81 ASI81 ASK81 ASM81 ASO81 ASQ81 ASS81 ASU81 ASW81 ASY81 ATA81 ATC81 ATE81 ATG81 ATI81 ATK81 ATM81 ATO81 ATQ81 ATS81 ATU81 ATW81 ATY81 AUA81 AUC81 AUE81 AUG81 AUI81 AUK81 AUM81 AUO81 AUQ81 AUS81 AUU81 AUW81 AUY81 AVA81 AVC81 AVE81 AVG81 AVI81 AVK81 AVM81 AVO81 AVQ81 AVS81 AVU81 AVW81 AVY81 AWA81 AWC81 AWE81 AWG81 AWI81 AWK81 AWM81 AWO81 AWQ81 AWS81 AWU81 AWW81 AWY81 AXA81 AXC81 AXE81 AXG81 AXI81 AXK81 AXM81 AXO81 AXQ81 AXS81 AXU81 AXW81 AXY81 AYA81 AYC81 AYE81 AYG81 AYI81 AYK81 AYM81 AYO81 AYQ81 AYS81 AYU81 AYW81 AYY81 AZA81 AZC81 AZE81 AZG81 AZI81 AZK81 AZM81 AZO81 AZQ81 AZS81 AZU81 AZW81 AZY81 BAA81 BAC81 BAE81 BAG81 BAI81 BAK81 BAM81 BAO81 BAQ81 BAS81 BAU81 BAW81 BAY81 BBA81 BBC81 BBE81 BBG81 BBI81 BBK81 BBM81 BBO81 BBQ81 BBS81 BBU81 BBW81 BBY81 BCA81 BCC81 BCE81 BCG81 BCI81 BCK81 BCM81 BCO81 BCQ81 BCS81 BCU81 BCW81 BCY81 BDA81 BDC81 BDE81 BDG81 BDI81 BDK81 BDM81 BDO81 BDQ81 BDS81 BDU81 BDW81 BDY81 BEA81 BEC81 BEE81 BEG81 BEI81 BEK81 BEM81 BEO81 BEQ81 BES81 BEU81 BEW81 BEY81 BFA81 BFC81 BFE81 BFG81 BFI81 BFK81 BFM81 BFO81 BFQ81 BFS81 BFU81 BFW81 BFY81 BGA81 BGC81 BGE81 BGG81 BGI81 BGK81 BGM81 BGO81 BGQ81 BGS81 BGU81 BGW81 BGY81 BHA81 BHC81 BHE81 BHG81 BHI81 BHK81 BHM81 BHO81 BHQ81 BHS81 BHU81 BHW81 BHY81 BIA81 BIC81 BIE81 BIG81 BII81 BIK81 BIM81 BIO81 BIQ81 BIS81 BIU81 BIW81 BIY81 BJA81 BJC81 BJE81 BJG81 BJI81 BJK81 BJM81 BJO81 BJQ81 BJS81 BJU81 BJW81 BJY81 BKA81 BKC81 BKE81 BKG81 BKI81 BKK81 BKM81 BKO81 BKQ81 BKS81 BKU81 BKW81 BKY81 BLA81 BLC81 BLE81 BLG81 BLI81 BLK81 BLM81 BLO81 BLQ81 BLS81 BLU81 BLW81 BLY81 BMA81 BMC81 BME81 BMG81 BMI81 BMK81 BMM81 BMO81 BMQ81 BMS81 BMU81 BMW81 BMY81 BNA81 BNC81 BNE81 BNG81 BNI81 BNK81 BNM81 BNO81 BNQ81 BNS81 BNU81 BNW81 BNY81 BOA81 BOC81 BOE81 BOG81 BOI81 BOK81 BOM81 BOO81 BOQ81 BOS81 BOU81 BOW81 BOY81 BPA81 BPC81 BPE81 BPG81 BPI81 BPK81 BPM81 BPO81 BPQ81 BPS81 BPU81 BPW81 BPY81 BQA81 BQC81 BQE81 BQG81 BQI81 BQK81 BQM81 BQO81 BQQ81 BQS81 BQU81 BQW81 BQY81 BRA81 BRC81 BRE81 BRG81 BRI81 BRK81 BRM81 BRO81 BRQ81 BRS81 BRU81 BRW81 BRY81 BSA81 BSC81 BSE81 BSG81 BSI81 BSK81 BSM81 BSO81 BSQ81 BSS81 BSU81 BSW81 BSY81 BTA81 BTC81 BTE81 BTG81 BTI81 BTK81 BTM81 BTO81 BTQ81 BTS81 BTU81 BTW81 BTY81 BUA81 BUC81 BUE81 BUG81 BUI81 BUK81 BUM81 BUO81 BUQ81 BUS81 BUU81 BUW81 BUY81 BVA81 BVC81 BVE81 BVG81 BVI81 BVK81 BVM81 BVO81 BVQ81 BVS81 BVU81 BVW81 BVY81 BWA81 BWC81 BWE81 BWG81 BWI81 BWK81 BWM81 BWO81 BWQ81 BWS81 BWU81 BWW81 BWY81 BXA81 BXC81 BXE81 BXG81 BXI81 BXK81 BXM81 BXO81 BXQ81 BXS81 BXU81 BXW81 BXY81 BYA81 BYC81 BYE81 BYG81 BYI81 BYK81 BYM81 BYO81 BYQ81 BYS81 BYU81 BYW81 BYY81 BZA81 BZC81 BZE81 BZG81 BZI81 BZK81 BZM81 BZO81 BZQ81 BZS81 BZU81 BZW81 BZY81 CAA81 CAC81 CAE81 CAG81 CAI81 CAK81 CAM81 CAO81 CAQ81 CAS81 CAU81 CAW81 CAY81 CBA81 CBC81 CBE81 CBG81 CBI81 CBK81 CBM81 CBO81 CBQ81 CBS81 CBU81 CBW81 CBY81 CCA81 CCC81 CCE81 CCG81 CCI81 CCK81 CCM81 CCO81 CCQ81 CCS81 CCU81 CCW81 CCY81 CDA81 CDC81 CDE81 CDG81 CDI81 CDK81 CDM81 CDO81 CDQ81 CDS81 CDU81 CDW81 CDY81 CEA81 CEC81 CEE81 CEG81 CEI81 CEK81 CEM81 CEO81 CEQ81 CES81 CEU81 CEW81 CEY81 CFA81 CFC81 CFE81 CFG81 CFI81 CFK81 CFM81 CFO81 CFQ81 CFS81 CFU81 CFW81 CFY81 CGA81 CGC81 CGE81 CGG81 CGI81 CGK81 CGM81 CGO81 CGQ81 CGS81 CGU81 CGW81 CGY81 CHA81 CHC81 CHE81 CHG81 CHI81 CHK81 CHM81 CHO81 CHQ81 CHS81 CHU81 CHW81 CHY81 CIA81 CIC81 CIE81 CIG81 CII81 CIK81 CIM81 CIO81 CIQ81 CIS81 CIU81 CIW81 CIY81 CJA81 CJC81 CJE81 CJG81 CJI81 CJK81 CJM81 CJO81 CJQ81 CJS81 CJU81 CJW81 CJY81 CKA81 CKC81 CKE81 CKG81 CKI81 CKK81 CKM81 CKO81 CKQ81 CKS81 CKU81 CKW81 CKY81 CLA81 CLC81 CLE81 CLG81 CLI81 CLK81 CLM81 CLO81 CLQ81 CLS81 CLU81 CLW81 CLY81 CMA81 CMC81 CME81 CMG81 CMI81 CMK81 CMM81 CMO81 CMQ81 CMS81 CMU81 CMW81 CMY81 CNA81 CNC81 CNE81 CNG81 CNI81 CNK81 CNM81 CNO81 CNQ81 CNS81 CNU81 CNW81 CNY81 COA81 COC81 COE81 COG81 COI81 COK81 COM81 COO81 COQ81 COS81 COU81 COW81 COY81 CPA81 CPC81 CPE81 CPG81 CPI81 CPK81 CPM81 CPO81 CPQ81 CPS81 CPU81 CPW81 CPY81 CQA81 CQC81 CQE81 CQG81 CQI81 CQK81 CQM81 CQO81 CQQ81 CQS81 CQU81 CQW81 CQY81 CRA81 CRC81 CRE81 CRG81 CRI81 CRK81 CRM81 CRO81 CRQ81 CRS81 CRU81 CRW81 CRY81 CSA81 CSC81 CSE81 CSG81 CSI81 CSK81 CSM81 CSO81 CSQ81 CSS81 CSU81 CSW81 CSY81 CTA81 CTC81 CTE81 CTG81 CTI81 CTK81 CTM81 CTO81 CTQ81 CTS81 CTU81 CTW81 CTY81 CUA81 CUC81 CUE81 CUG81 CUI81 CUK81 CUM81 CUO81 CUQ81 CUS81 CUU81 CUW81 CUY81 CVA81 CVC81 CVE81 CVG81 CVI81 CVK81 CVM81 CVO81 CVQ81 CVS81 CVU81 CVW81 CVY81 CWA81 CWC81 CWE81 CWG81 CWI81 CWK81 CWM81 CWO81 CWQ81 CWS81 CWU81 CWW81 CWY81 CXA81 CXC81 CXE81 CXG81 CXI81 CXK81 CXM81 CXO81 CXQ81 CXS81 CXU81 CXW81 CXY81 CYA81 CYC81 CYE81 CYG81 CYI81 CYK81 CYM81 CYO81 CYQ81 CYS81 CYU81 CYW81 CYY81 CZA81 CZC81 CZE81 CZG81 CZI81 CZK81 CZM81 CZO81 CZQ81 CZS81 CZU81 CZW81 CZY81 DAA81 DAC81 DAE81 DAG81 DAI81 DAK81 DAM81 DAO81 DAQ81 DAS81 DAU81 DAW81 DAY81 DBA81 DBC81 DBE81 DBG81 DBI81 DBK81 DBM81 DBO81 DBQ81 DBS81 DBU81 DBW81 DBY81 DCA81 DCC81 DCE81 DCG81 DCI81 DCK81 DCM81 DCO81 DCQ81 DCS81 DCU81 DCW81 DCY81 DDA81 DDC81 DDE81 DDG81 DDI81 DDK81 DDM81 DDO81 DDQ81 DDS81 DDU81 DDW81 DDY81 DEA81 DEC81 DEE81 DEG81 DEI81 DEK81 DEM81 DEO81 DEQ81 DES81 DEU81 DEW81 DEY81 DFA81 DFC81 DFE81 DFG81 DFI81 DFK81 DFM81 DFO81 DFQ81 DFS81 DFU81 DFW81 DFY81 DGA81 DGC81 DGE81 DGG81 DGI81 DGK81 DGM81 DGO81 DGQ81 DGS81 DGU81 DGW81 DGY81 DHA81 DHC81 DHE81 DHG81 DHI81 DHK81 DHM81 DHO81 DHQ81 DHS81 DHU81 DHW81 DHY81 DIA81 DIC81 DIE81 DIG81 DII81 DIK81 DIM81 DIO81 DIQ81 DIS81 DIU81 DIW81 DIY81 DJA81 DJC81 DJE81 DJG81 DJI81 DJK81 DJM81 DJO81 DJQ81 DJS81 DJU81 DJW81 DJY81 DKA81 DKC81 DKE81 DKG81 DKI81 DKK81 DKM81 DKO81 DKQ81 DKS81 DKU81 DKW81 DKY81 DLA81 DLC81 DLE81 DLG81 DLI81 DLK81 DLM81 DLO81 DLQ81 DLS81 DLU81 DLW81 DLY81 DMA81 DMC81 DME81 DMG81 DMI81 DMK81 DMM81 DMO81 DMQ81 DMS81 DMU81 DMW81 DMY81 DNA81 DNC81 DNE81 DNG81 DNI81 DNK81 DNM81 DNO81 DNQ81 DNS81 DNU81 DNW81 DNY81 DOA81 DOC81 DOE81 DOG81 DOI81 DOK81 DOM81 DOO81 DOQ81 DOS81 DOU81 DOW81 DOY81 DPA81 DPC81 DPE81 DPG81 DPI81 DPK81 DPM81 DPO81 DPQ81 DPS81 DPU81 DPW81 DPY81 DQA81 DQC81 DQE81 DQG81 DQI81 DQK81 DQM81 DQO81 DQQ81 DQS81 DQU81 DQW81 DQY81 DRA81 DRC81 DRE81 DRG81 DRI81 DRK81 DRM81 DRO81 DRQ81 DRS81 DRU81 DRW81 DRY81 DSA81 DSC81 DSE81 DSG81 DSI81 DSK81 DSM81 DSO81 DSQ81 DSS81 DSU81 DSW81 DSY81 DTA81 DTC81 DTE81 DTG81 DTI81 DTK81 DTM81 DTO81 DTQ81 DTS81 DTU81 DTW81 DTY81 DUA81 DUC81 DUE81 DUG81 DUI81 DUK81 DUM81 DUO81 DUQ81 DUS81 DUU81 DUW81 DUY81 DVA81 DVC81 DVE81 DVG81 DVI81 DVK81 DVM81 DVO81 DVQ81 DVS81 DVU81 DVW81 DVY81 DWA81 DWC81 DWE81 DWG81 DWI81 DWK81 DWM81 DWO81 DWQ81 DWS81 DWU81 DWW81 DWY81 DXA81 DXC81 DXE81 DXG81 DXI81 DXK81 DXM81 DXO81 DXQ81 DXS81 DXU81 DXW81 DXY81 DYA81 DYC81 DYE81 DYG81 DYI81 DYK81 DYM81 DYO81 DYQ81 DYS81 DYU81 DYW81 DYY81 DZA81 DZC81 DZE81 DZG81 DZI81 DZK81 DZM81 DZO81 DZQ81 DZS81 DZU81 DZW81 DZY81 EAA81 EAC81 EAE81 EAG81 EAI81 EAK81 EAM81 EAO81 EAQ81 EAS81 EAU81 EAW81 EAY81 EBA81 EBC81 EBE81 EBG81 EBI81 EBK81 EBM81 EBO81 EBQ81 EBS81 EBU81 EBW81 EBY81 ECA81 ECC81 ECE81 ECG81 ECI81 ECK81 ECM81 ECO81 ECQ81 ECS81 ECU81 ECW81 ECY81 EDA81 EDC81 EDE81 EDG81 EDI81 EDK81 EDM81 EDO81 EDQ81 EDS81 EDU81 EDW81 EDY81 EEA81 EEC81 EEE81 EEG81 EEI81 EEK81 EEM81 EEO81 EEQ81 EES81 EEU81 EEW81 EEY81 EFA81 EFC81 EFE81 EFG81 EFI81 EFK81 EFM81 EFO81 EFQ81 EFS81 EFU81 EFW81 EFY81 EGA81 EGC81 EGE81 EGG81 EGI81 EGK81 EGM81 EGO81 EGQ81 EGS81 EGU81 EGW81 EGY81 EHA81 EHC81 EHE81 EHG81 EHI81 EHK81 EHM81 EHO81 EHQ81 EHS81 EHU81 EHW81 EHY81 EIA81 EIC81 EIE81 EIG81 EII81 EIK81 EIM81 EIO81 EIQ81 EIS81 EIU81 EIW81 EIY81 EJA81 EJC81 EJE81 EJG81 EJI81 EJK81 EJM81 EJO81 EJQ81 EJS81 EJU81 EJW81 EJY81 EKA81 EKC81 EKE81 EKG81 EKI81 EKK81 EKM81 EKO81 EKQ81 EKS81 EKU81 EKW81 EKY81 ELA81 ELC81 ELE81 ELG81 ELI81 ELK81 ELM81 ELO81 ELQ81 ELS81 ELU81 ELW81 ELY81 EMA81 EMC81 EME81 EMG81 EMI81 EMK81 EMM81 EMO81 EMQ81 EMS81 EMU81 EMW81 EMY81 ENA81 ENC81 ENE81 ENG81 ENI81 ENK81 ENM81 ENO81 ENQ81 ENS81 ENU81 ENW81 ENY81 EOA81 EOC81 EOE81 EOG81 EOI81 EOK81 EOM81 EOO81 EOQ81 EOS81 EOU81 EOW81 EOY81 EPA81 EPC81 EPE81 EPG81 EPI81 EPK81 EPM81 EPO81 EPQ81 EPS81 EPU81 EPW81 EPY81 EQA81 EQC81 EQE81 EQG81 EQI81 EQK81 EQM81 EQO81 EQQ81 EQS81 EQU81 EQW81 EQY81 ERA81 ERC81 ERE81 ERG81 ERI81 ERK81 ERM81 ERO81 ERQ81 ERS81 ERU81 ERW81 ERY81 ESA81 ESC81 ESE81 ESG81 ESI81 ESK81 ESM81 ESO81 ESQ81 ESS81 ESU81 ESW81 ESY81 ETA81 ETC81 ETE81 ETG81 ETI81 ETK81 ETM81 ETO81 ETQ81 ETS81 ETU81 ETW81 ETY81 EUA81 EUC81 EUE81 EUG81 EUI81 EUK81 EUM81 EUO81 EUQ81 EUS81 EUU81 EUW81 EUY81 EVA81 EVC81 EVE81 EVG81 EVI81 EVK81 EVM81 EVO81 EVQ81 EVS81 EVU81 EVW81 EVY81 EWA81 EWC81 EWE81 EWG81 EWI81 EWK81 EWM81 EWO81 EWQ81 EWS81 EWU81 EWW81 EWY81 EXA81 EXC81 EXE81 EXG81 EXI81 EXK81 EXM81 EXO81 EXQ81 EXS81 EXU81 EXW81 EXY81 EYA81 EYC81 EYE81 EYG81 EYI81 EYK81 EYM81 EYO81 EYQ81 EYS81 EYU81 EYW81 EYY81 EZA81 EZC81 EZE81 EZG81 EZI81 EZK81 EZM81 EZO81 EZQ81 EZS81 EZU81 EZW81 EZY81 FAA81 FAC81 FAE81 FAG81 FAI81 FAK81 FAM81 FAO81 FAQ81 FAS81 FAU81 FAW81 FAY81 FBA81 FBC81 FBE81 FBG81 FBI81 FBK81 FBM81 FBO81 FBQ81 FBS81 FBU81 FBW81 FBY81 FCA81 FCC81 FCE81 FCG81 FCI81 FCK81 FCM81 FCO81 FCQ81 FCS81 FCU81 FCW81 FCY81 FDA81 FDC81 FDE81 FDG81 FDI81 FDK81 FDM81 FDO81 FDQ81 FDS81 FDU81 FDW81 FDY81 FEA81 FEC81 FEE81 FEG81 FEI81 FEK81 FEM81 FEO81 FEQ81 FES81 FEU81 FEW81 FEY81 FFA81 FFC81 FFE81 FFG81 FFI81 FFK81 FFM81 FFO81 FFQ81 FFS81 FFU81 FFW81 FFY81 FGA81 FGC81 FGE81 FGG81 FGI81 FGK81 FGM81 FGO81 FGQ81 FGS81 FGU81 FGW81 FGY81 FHA81 FHC81 FHE81 FHG81 FHI81 FHK81 FHM81 FHO81 FHQ81 FHS81 FHU81 FHW81 FHY81 FIA81 FIC81 FIE81 FIG81 FII81 FIK81 FIM81 FIO81 FIQ81 FIS81 FIU81 FIW81 FIY81 FJA81 FJC81 FJE81 FJG81 FJI81 FJK81 FJM81 FJO81 FJQ81 FJS81 FJU81 FJW81 FJY81 FKA81 FKC81 FKE81 FKG81 FKI81 FKK81 FKM81 FKO81 FKQ81 FKS81 FKU81 FKW81 FKY81 FLA81 FLC81 FLE81 FLG81 FLI81 FLK81 FLM81 FLO81 FLQ81 FLS81 FLU81 FLW81 FLY81 FMA81 FMC81 FME81 FMG81 FMI81 FMK81 FMM81 FMO81 FMQ81 FMS81 FMU81 FMW81 FMY81 FNA81 FNC81 FNE81 FNG81 FNI81 FNK81 FNM81 FNO81 FNQ81 FNS81 FNU81 FNW81 FNY81 FOA81 FOC81 FOE81 FOG81 FOI81 FOK81 FOM81 FOO81 FOQ81 FOS81 FOU81 FOW81 FOY81 FPA81 FPC81 FPE81 FPG81 FPI81 FPK81 FPM81 FPO81 FPQ81 FPS81 FPU81 FPW81 FPY81 FQA81 FQC81 FQE81 FQG81 FQI81 FQK81 FQM81 FQO81 FQQ81 FQS81 FQU81 FQW81 FQY81 FRA81 FRC81 FRE81 FRG81 FRI81 FRK81 FRM81 FRO81 FRQ81 FRS81 FRU81 FRW81 FRY81 FSA81 FSC81 FSE81 FSG81 FSI81 FSK81 FSM81 FSO81 FSQ81 FSS81 FSU81 FSW81 FSY81 FTA81 FTC81 FTE81 FTG81 FTI81 FTK81 FTM81 FTO81 FTQ81 FTS81 FTU81 FTW81 FTY81 FUA81 FUC81 FUE81 FUG81 FUI81 FUK81 FUM81 FUO81 FUQ81 FUS81 FUU81 FUW81 FUY81 FVA81 FVC81 FVE81 FVG81 FVI81 FVK81 FVM81 FVO81 FVQ81 FVS81 FVU81 FVW81 FVY81 FWA81 FWC81 FWE81 FWG81 FWI81 FWK81 FWM81 FWO81 FWQ81 FWS81 FWU81 FWW81 FWY81 FXA81 FXC81 FXE81 FXG81 FXI81 FXK81 FXM81 FXO81 FXQ81 FXS81 FXU81 FXW81 FXY81 FYA81 FYC81 FYE81 FYG81 FYI81 FYK81 FYM81 FYO81 FYQ81 FYS81 FYU81 FYW81 FYY81 FZA81 FZC81 FZE81 FZG81 FZI81 FZK81 FZM81 FZO81 FZQ81 FZS81 FZU81 FZW81 FZY81 GAA81 GAC81 GAE81 GAG81 GAI81 GAK81 GAM81 GAO81 GAQ81 GAS81 GAU81 GAW81 GAY81 GBA81 GBC81 GBE81 GBG81 GBI81 GBK81 GBM81 GBO81 GBQ81 GBS81 GBU81 GBW81 GBY81 GCA81 GCC81 GCE81 GCG81 GCI81 GCK81 GCM81 GCO81 GCQ81 GCS81 GCU81 GCW81 GCY81 GDA81 GDC81 GDE81 GDG81 GDI81 GDK81 GDM81 GDO81 GDQ81 GDS81 GDU81 GDW81 GDY81 GEA81 GEC81 GEE81 GEG81 GEI81 GEK81 GEM81 GEO81 GEQ81 GES81 GEU81 GEW81 GEY81 GFA81 GFC81 GFE81 GFG81 GFI81 GFK81 GFM81 GFO81 GFQ81 GFS81 GFU81 GFW81 GFY81 GGA81 GGC81 GGE81 GGG81 GGI81 GGK81 GGM81 GGO81 GGQ81 GGS81 GGU81 GGW81 GGY81 GHA81 GHC81 GHE81 GHG81 GHI81 GHK81 GHM81 GHO81 GHQ81 GHS81 GHU81 GHW81 GHY81 GIA81 GIC81 GIE81 GIG81 GII81 GIK81 GIM81 GIO81 GIQ81 GIS81 GIU81 GIW81 GIY81 GJA81 GJC81 GJE81 GJG81 GJI81 GJK81 GJM81 GJO81 GJQ81 GJS81 GJU81 GJW81 GJY81 GKA81 GKC81 GKE81 GKG81 GKI81 GKK81 GKM81 GKO81 GKQ81 GKS81 GKU81 GKW81 GKY81 GLA81 GLC81 GLE81 GLG81 GLI81 GLK81 GLM81 GLO81 GLQ81 GLS81 GLU81 GLW81 GLY81 GMA81 GMC81 GME81 GMG81 GMI81 GMK81 GMM81 GMO81 GMQ81 GMS81 GMU81 GMW81 GMY81 GNA81 GNC81 GNE81 GNG81 GNI81 GNK81 GNM81 GNO81 GNQ81 GNS81 GNU81 GNW81 GNY81 GOA81 GOC81 GOE81 GOG81 GOI81 GOK81 GOM81 GOO81 GOQ81 GOS81 GOU81 GOW81 GOY81 GPA81 GPC81 GPE81 GPG81 GPI81 GPK81 GPM81 GPO81 GPQ81 GPS81 GPU81 GPW81 GPY81 GQA81 GQC81 GQE81 GQG81 GQI81 GQK81 GQM81 GQO81 GQQ81 GQS81 GQU81 GQW81 GQY81 GRA81 GRC81 GRE81 GRG81 GRI81 GRK81 GRM81 GRO81 GRQ81 GRS81 GRU81 GRW81 GRY81 GSA81 GSC81 GSE81 GSG81 GSI81 GSK81 GSM81 GSO81 GSQ81 GSS81 GSU81 GSW81 GSY81 GTA81 GTC81 GTE81 GTG81 GTI81 GTK81 GTM81 GTO81 GTQ81 GTS81 GTU81 GTW81 GTY81 GUA81 GUC81 GUE81 GUG81 GUI81 GUK81 GUM81 GUO81 GUQ81 GUS81 GUU81 GUW81 GUY81 GVA81 GVC81 GVE81 GVG81 GVI81 GVK81 GVM81 GVO81 GVQ81 GVS81 GVU81 GVW81 GVY81 GWA81 GWC81 GWE81 GWG81 GWI81 GWK81 GWM81 GWO81 GWQ81 GWS81 GWU81 GWW81 GWY81 GXA81 GXC81 GXE81 GXG81 GXI81 GXK81 GXM81 GXO81 GXQ81 GXS81 GXU81 GXW81 GXY81 GYA81 GYC81 GYE81 GYG81 GYI81 GYK81 GYM81 GYO81 GYQ81 GYS81 GYU81 GYW81 GYY81 GZA81 GZC81 GZE81 GZG81 GZI81 GZK81 GZM81 GZO81 GZQ81 GZS81 GZU81 GZW81 GZY81 HAA81 HAC81 HAE81 HAG81 HAI81 HAK81 HAM81 HAO81 HAQ81 HAS81 HAU81 HAW81 HAY81 HBA81 HBC81 HBE81 HBG81 HBI81 HBK81 HBM81 HBO81 HBQ81 HBS81 HBU81 HBW81 HBY81 HCA81 HCC81 HCE81 HCG81 HCI81 HCK81 HCM81 HCO81 HCQ81 HCS81 HCU81 HCW81 HCY81 HDA81 HDC81 HDE81 HDG81 HDI81 HDK81 HDM81 HDO81 HDQ81 HDS81 HDU81 HDW81 HDY81 HEA81 HEC81 HEE81 HEG81 HEI81 HEK81 HEM81 HEO81 HEQ81 HES81 HEU81 HEW81 HEY81 HFA81 HFC81 HFE81 HFG81 HFI81 HFK81 HFM81 HFO81 HFQ81 HFS81 HFU81 HFW81 HFY81 HGA81 HGC81 HGE81 HGG81 HGI81 HGK81 HGM81 HGO81 HGQ81 HGS81 HGU81 HGW81 HGY81 HHA81 HHC81 HHE81 HHG81 HHI81 HHK81 HHM81 HHO81 HHQ81 HHS81 HHU81 HHW81 HHY81 HIA81 HIC81 HIE81 HIG81 HII81 HIK81 HIM81 HIO81 HIQ81 HIS81 HIU81 HIW81 HIY81 HJA81 HJC81 HJE81 HJG81 HJI81 HJK81 HJM81 HJO81 HJQ81 HJS81 HJU81 HJW81 HJY81 HKA81 HKC81 HKE81 HKG81 HKI81 HKK81 HKM81 HKO81 HKQ81 HKS81 HKU81 HKW81 HKY81 HLA81 HLC81 HLE81 HLG81 HLI81 HLK81 HLM81 HLO81 HLQ81 HLS81 HLU81 HLW81 HLY81 HMA81 HMC81 HME81 HMG81 HMI81 HMK81 HMM81 HMO81 HMQ81 HMS81 HMU81 HMW81 HMY81 HNA81 HNC81 HNE81 HNG81 HNI81 HNK81 HNM81 HNO81 HNQ81 HNS81 HNU81 HNW81 HNY81 HOA81 HOC81 HOE81 HOG81 HOI81 HOK81 HOM81 HOO81 HOQ81 HOS81 HOU81 HOW81 HOY81 HPA81 HPC81 HPE81 HPG81 HPI81 HPK81 HPM81 HPO81 HPQ81 HPS81 HPU81 HPW81 HPY81 HQA81 HQC81 HQE81 HQG81 HQI81 HQK81 HQM81 HQO81 HQQ81 HQS81 HQU81 HQW81 HQY81 HRA81 HRC81 HRE81 HRG81 HRI81 HRK81 HRM81 HRO81 HRQ81 HRS81 HRU81 HRW81 HRY81 HSA81 HSC81 HSE81 HSG81 HSI81 HSK81 HSM81 HSO81 HSQ81 HSS81 HSU81 HSW81 HSY81 HTA81 HTC81 HTE81 HTG81 HTI81 HTK81 HTM81 HTO81 HTQ81 HTS81 HTU81 HTW81 HTY81 HUA81 HUC81 HUE81 HUG81 HUI81 HUK81 HUM81 HUO81 HUQ81 HUS81 HUU81 HUW81 HUY81 HVA81 HVC81 HVE81 HVG81 HVI81 HVK81 HVM81 HVO81 HVQ81 HVS81 HVU81 HVW81 HVY81 HWA81 HWC81 HWE81 HWG81 HWI81 HWK81 HWM81 HWO81 HWQ81 HWS81 HWU81 HWW81 HWY81 HXA81 HXC81 HXE81 HXG81 HXI81 HXK81 HXM81 HXO81 HXQ81 HXS81 HXU81 HXW81 HXY81 HYA81 HYC81 HYE81 HYG81 HYI81 HYK81 HYM81 HYO81 HYQ81 HYS81 HYU81 HYW81 HYY81 HZA81 HZC81 HZE81 HZG81 HZI81 HZK81 HZM81 HZO81 HZQ81 HZS81 HZU81 HZW81 HZY81 IAA81 IAC81 IAE81 IAG81 IAI81 IAK81 IAM81 IAO81 IAQ81 IAS81 IAU81 IAW81 IAY81 IBA81 IBC81 IBE81 IBG81 IBI81 IBK81 IBM81 IBO81 IBQ81 IBS81 IBU81 IBW81 IBY81 ICA81 ICC81 ICE81 ICG81 ICI81 ICK81 ICM81 ICO81 ICQ81 ICS81 ICU81 ICW81 ICY81 IDA81 IDC81 IDE81 IDG81 IDI81 IDK81 IDM81 IDO81 IDQ81 IDS81 IDU81 IDW81 IDY81 IEA81 IEC81 IEE81 IEG81 IEI81 IEK81 IEM81 IEO81 IEQ81 IES81 IEU81 IEW81 IEY81 IFA81 IFC81 IFE81 IFG81 IFI81 IFK81 IFM81 IFO81 IFQ81 IFS81 IFU81 IFW81 IFY81 IGA81 IGC81 IGE81 IGG81 IGI81 IGK81 IGM81 IGO81 IGQ81 IGS81 IGU81 IGW81 IGY81 IHA81 IHC81 IHE81 IHG81 IHI81 IHK81 IHM81 IHO81 IHQ81 IHS81 IHU81 IHW81 IHY81 IIA81 IIC81 IIE81 IIG81 III81 IIK81 IIM81 IIO81 IIQ81 IIS81 IIU81 IIW81 IIY81 IJA81 IJC81 IJE81 IJG81 IJI81 IJK81 IJM81 IJO81 IJQ81 IJS81 IJU81 IJW81 IJY81 IKA81 IKC81 IKE81 IKG81 IKI81 IKK81 IKM81 IKO81 IKQ81 IKS81 IKU81 IKW81 IKY81 ILA81 ILC81 ILE81 ILG81 ILI81 ILK81 ILM81 ILO81 ILQ81 ILS81 ILU81 ILW81 ILY81 IMA81 IMC81 IME81 IMG81 IMI81 IMK81 IMM81 IMO81 IMQ81 IMS81 IMU81 IMW81 IMY81 INA81 INC81 INE81 ING81 INI81 INK81 INM81 INO81 INQ81 INS81 INU81 INW81 INY81 IOA81 IOC81 IOE81 IOG81 IOI81 IOK81 IOM81 IOO81 IOQ81 IOS81 IOU81 IOW81 IOY81 IPA81 IPC81 IPE81 IPG81 IPI81 IPK81 IPM81 IPO81 IPQ81 IPS81 IPU81 IPW81 IPY81 IQA81 IQC81 IQE81 IQG81 IQI81 IQK81 IQM81 IQO81 IQQ81 IQS81 IQU81 IQW81 IQY81 IRA81 IRC81 IRE81 IRG81 IRI81 IRK81 IRM81 IRO81 IRQ81 IRS81 IRU81 IRW81 IRY81 ISA81 ISC81 ISE81 ISG81 ISI81 ISK81 ISM81 ISO81 ISQ81 ISS81 ISU81 ISW81 ISY81 ITA81 ITC81 ITE81 ITG81 ITI81 ITK81 ITM81 ITO81 ITQ81 ITS81 ITU81 ITW81 ITY81 IUA81 IUC81 IUE81 IUG81 IUI81 IUK81 IUM81 IUO81 IUQ81 IUS81 IUU81 IUW81 IUY81 IVA81 IVC81 IVE81 IVG81 IVI81 IVK81 IVM81 IVO81 IVQ81 IVS81 IVU81 IVW81 IVY81 IWA81 IWC81 IWE81 IWG81 IWI81 IWK81 IWM81 IWO81 IWQ81 IWS81 IWU81 IWW81 IWY81 IXA81 IXC81 IXE81 IXG81 IXI81 IXK81 IXM81 IXO81 IXQ81 IXS81 IXU81 IXW81 IXY81 IYA81 IYC81 IYE81 IYG81 IYI81 IYK81 IYM81 IYO81 IYQ81 IYS81 IYU81 IYW81 IYY81 IZA81 IZC81 IZE81 IZG81 IZI81 IZK81 IZM81 IZO81 IZQ81 IZS81 IZU81 IZW81 IZY81 JAA81 JAC81 JAE81 JAG81 JAI81 JAK81 JAM81 JAO81 JAQ81 JAS81 JAU81 JAW81 JAY81 JBA81 JBC81 JBE81 JBG81 JBI81 JBK81 JBM81 JBO81 JBQ81 JBS81 JBU81 JBW81 JBY81 JCA81 JCC81 JCE81 JCG81 JCI81 JCK81 JCM81 JCO81 JCQ81 JCS81 JCU81 JCW81 JCY81 JDA81 JDC81 JDE81 JDG81 JDI81 JDK81 JDM81 JDO81 JDQ81 JDS81 JDU81 JDW81 JDY81 JEA81 JEC81 JEE81 JEG81 JEI81 JEK81 JEM81 JEO81 JEQ81 JES81 JEU81 JEW81 JEY81 JFA81 JFC81 JFE81 JFG81 JFI81 JFK81 JFM81 JFO81 JFQ81 JFS81 JFU81 JFW81 JFY81 JGA81 JGC81 JGE81 JGG81 JGI81 JGK81 JGM81 JGO81 JGQ81 JGS81 JGU81 JGW81 JGY81 JHA81 JHC81 JHE81 JHG81 JHI81 JHK81 JHM81 JHO81 JHQ81 JHS81 JHU81 JHW81 JHY81 JIA81 JIC81 JIE81 JIG81 JII81 JIK81 JIM81 JIO81 JIQ81 JIS81 JIU81 JIW81 JIY81 JJA81 JJC81 JJE81 JJG81 JJI81 JJK81 JJM81 JJO81 JJQ81 JJS81 JJU81 JJW81 JJY81 JKA81 JKC81 JKE81 JKG81 JKI81 JKK81 JKM81 JKO81 JKQ81 JKS81 JKU81 JKW81 JKY81 JLA81 JLC81 JLE81 JLG81 JLI81 JLK81 JLM81 JLO81 JLQ81 JLS81 JLU81 JLW81 JLY81 JMA81 JMC81 JME81 JMG81 JMI81 JMK81 JMM81 JMO81 JMQ81 JMS81 JMU81 JMW81 JMY81 JNA81 JNC81 JNE81 JNG81 JNI81 JNK81 JNM81 JNO81 JNQ81 JNS81 JNU81 JNW81 JNY81 JOA81 JOC81 JOE81 JOG81 JOI81 JOK81 JOM81 JOO81 JOQ81 JOS81 JOU81 JOW81 JOY81 JPA81 JPC81 JPE81 JPG81 JPI81 JPK81 JPM81 JPO81 JPQ81 JPS81 JPU81 JPW81 JPY81 JQA81 JQC81 JQE81 JQG81 JQI81 JQK81 JQM81 JQO81 JQQ81 JQS81 JQU81 JQW81 JQY81 JRA81 JRC81 JRE81 JRG81 JRI81 JRK81 JRM81 JRO81 JRQ81 JRS81 JRU81 JRW81 JRY81 JSA81 JSC81 JSE81 JSG81 JSI81 JSK81 JSM81 JSO81 JSQ81 JSS81 JSU81 JSW81 JSY81 JTA81 JTC81 JTE81 JTG81 JTI81 JTK81 JTM81 JTO81 JTQ81 JTS81 JTU81 JTW81 JTY81 JUA81 JUC81 JUE81 JUG81 JUI81 JUK81 JUM81 JUO81 JUQ81 JUS81 JUU81 JUW81 JUY81 JVA81 JVC81 JVE81 JVG81 JVI81 JVK81 JVM81 JVO81 JVQ81 JVS81 JVU81 JVW81 JVY81 JWA81 JWC81 JWE81 JWG81 JWI81 JWK81 JWM81 JWO81 JWQ81 JWS81 JWU81 JWW81 JWY81 JXA81 JXC81 JXE81 JXG81 JXI81 JXK81 JXM81 JXO81 JXQ81 JXS81 JXU81 JXW81 JXY81 JYA81 JYC81 JYE81 JYG81 JYI81 JYK81 JYM81 JYO81 JYQ81 JYS81 JYU81 JYW81 JYY81 JZA81 JZC81 JZE81 JZG81 JZI81 JZK81 JZM81 JZO81 JZQ81 JZS81 JZU81 JZW81 JZY81 KAA81 KAC81 KAE81 KAG81 KAI81 KAK81 KAM81 KAO81 KAQ81 KAS81 KAU81 KAW81 KAY81 KBA81 KBC81 KBE81 KBG81 KBI81 KBK81 KBM81 KBO81 KBQ81 KBS81 KBU81 KBW81 KBY81 KCA81 KCC81 KCE81 KCG81 KCI81 KCK81 KCM81 KCO81 KCQ81 KCS81 KCU81 KCW81 KCY81 KDA81 KDC81 KDE81 KDG81 KDI81 KDK81 KDM81 KDO81 KDQ81 KDS81 KDU81 KDW81 KDY81 KEA81 KEC81 KEE81 KEG81 KEI81 KEK81 KEM81 KEO81 KEQ81 KES81 KEU81 KEW81 KEY81 KFA81 KFC81 KFE81 KFG81 KFI81 KFK81 KFM81 KFO81 KFQ81 KFS81 KFU81 KFW81 KFY81 KGA81 KGC81 KGE81 KGG81 KGI81 KGK81 KGM81 KGO81 KGQ81 KGS81 KGU81 KGW81 KGY81 KHA81 KHC81 KHE81 KHG81 KHI81 KHK81 KHM81 KHO81 KHQ81 KHS81 KHU81 KHW81 KHY81 KIA81 KIC81 KIE81 KIG81 KII81 KIK81 KIM81 KIO81 KIQ81 KIS81 KIU81 KIW81 KIY81 KJA81 KJC81 KJE81 KJG81 KJI81 KJK81 KJM81 KJO81 KJQ81 KJS81 KJU81 KJW81 KJY81 KKA81 KKC81 KKE81 KKG81 KKI81 KKK81 KKM81 KKO81 KKQ81 KKS81 KKU81 KKW81 KKY81 KLA81 KLC81 KLE81 KLG81 KLI81 KLK81 KLM81 KLO81 KLQ81 KLS81 KLU81 KLW81 KLY81 KMA81 KMC81 KME81 KMG81 KMI81 KMK81 KMM81 KMO81 KMQ81 KMS81 KMU81 KMW81 KMY81 KNA81 KNC81 KNE81 KNG81 KNI81 KNK81 KNM81 KNO81 KNQ81 KNS81 KNU81 KNW81 KNY81 KOA81 KOC81 KOE81 KOG81 KOI81 KOK81 KOM81 KOO81 KOQ81 KOS81 KOU81 KOW81 KOY81 KPA81 KPC81 KPE81 KPG81 KPI81 KPK81 KPM81 KPO81 KPQ81 KPS81 KPU81 KPW81 KPY81 KQA81 KQC81 KQE81 KQG81 KQI81 KQK81 KQM81 KQO81 KQQ81 KQS81 KQU81 KQW81 KQY81 KRA81 KRC81 KRE81 KRG81 KRI81 KRK81 KRM81 KRO81 KRQ81 KRS81 KRU81 KRW81 KRY81 KSA81 KSC81 KSE81 KSG81 KSI81 KSK81 KSM81 KSO81 KSQ81 KSS81 KSU81 KSW81 KSY81 KTA81 KTC81 KTE81 KTG81 KTI81 KTK81 KTM81 KTO81 KTQ81 KTS81 KTU81 KTW81 KTY81 KUA81 KUC81 KUE81 KUG81 KUI81 KUK81 KUM81 KUO81 KUQ81 KUS81 KUU81 KUW81 KUY81 KVA81 KVC81 KVE81 KVG81 KVI81 KVK81 KVM81 KVO81 KVQ81 KVS81 KVU81 KVW81 KVY81 KWA81 KWC81 KWE81 KWG81 KWI81 KWK81 KWM81 KWO81 KWQ81 KWS81 KWU81 KWW81 KWY81 KXA81 KXC81 KXE81 KXG81 KXI81 KXK81 KXM81 KXO81 KXQ81 KXS81 KXU81 KXW81 KXY81 KYA81 KYC81 KYE81 KYG81 KYI81 KYK81 KYM81 KYO81 KYQ81 KYS81 KYU81 KYW81 KYY81 KZA81 KZC81 KZE81 KZG81 KZI81 KZK81 KZM81 KZO81 KZQ81 KZS81 KZU81 KZW81 KZY81 LAA81 LAC81 LAE81 LAG81 LAI81 LAK81 LAM81 LAO81 LAQ81 LAS81 LAU81 LAW81 LAY81 LBA81 LBC81 LBE81 LBG81 LBI81 LBK81 LBM81 LBO81 LBQ81 LBS81 LBU81 LBW81 LBY81 LCA81 LCC81 LCE81 LCG81 LCI81 LCK81 LCM81 LCO81 LCQ81 LCS81 LCU81 LCW81 LCY81 LDA81 LDC81 LDE81 LDG81 LDI81 LDK81 LDM81 LDO81 LDQ81 LDS81 LDU81 LDW81 LDY81 LEA81 LEC81 LEE81 LEG81 LEI81 LEK81 LEM81 LEO81 LEQ81 LES81 LEU81 LEW81 LEY81 LFA81 LFC81 LFE81 LFG81 LFI81 LFK81 LFM81 LFO81 LFQ81 LFS81 LFU81 LFW81 LFY81 LGA81 LGC81 LGE81 LGG81 LGI81 LGK81 LGM81 LGO81 LGQ81 LGS81 LGU81 LGW81 LGY81 LHA81 LHC81 LHE81 LHG81 LHI81 LHK81 LHM81 LHO81 LHQ81 LHS81 LHU81 LHW81 LHY81 LIA81 LIC81 LIE81 LIG81 LII81 LIK81 LIM81 LIO81 LIQ81 LIS81 LIU81 LIW81 LIY81 LJA81 LJC81 LJE81 LJG81 LJI81 LJK81 LJM81 LJO81 LJQ81 LJS81 LJU81 LJW81 LJY81 LKA81 LKC81 LKE81 LKG81 LKI81 LKK81 LKM81 LKO81 LKQ81 LKS81 LKU81 LKW81 LKY81 LLA81 LLC81 LLE81 LLG81 LLI81 LLK81 LLM81 LLO81 LLQ81 LLS81 LLU81 LLW81 LLY81 LMA81 LMC81 LME81 LMG81 LMI81 LMK81 LMM81 LMO81 LMQ81 LMS81 LMU81 LMW81 LMY81 LNA81 LNC81 LNE81 LNG81 LNI81 LNK81 LNM81 LNO81 LNQ81 LNS81 LNU81 LNW81 LNY81 LOA81 LOC81 LOE81 LOG81 LOI81 LOK81 LOM81 LOO81 LOQ81 LOS81 LOU81 LOW81 LOY81 LPA81 LPC81 LPE81 LPG81 LPI81 LPK81 LPM81 LPO81 LPQ81 LPS81 LPU81 LPW81 LPY81 LQA81 LQC81 LQE81 LQG81 LQI81 LQK81 LQM81 LQO81 LQQ81 LQS81 LQU81 LQW81 LQY81 LRA81 LRC81 LRE81 LRG81 LRI81 LRK81 LRM81 LRO81 LRQ81 LRS81 LRU81 LRW81 LRY81 LSA81 LSC81 LSE81 LSG81 LSI81 LSK81 LSM81 LSO81 LSQ81 LSS81 LSU81 LSW81 LSY81 LTA81 LTC81 LTE81 LTG81 LTI81 LTK81 LTM81 LTO81 LTQ81 LTS81 LTU81 LTW81 LTY81 LUA81 LUC81 LUE81 LUG81 LUI81 LUK81 LUM81 LUO81 LUQ81 LUS81 LUU81 LUW81 LUY81 LVA81 LVC81 LVE81 LVG81 LVI81 LVK81 LVM81 LVO81 LVQ81 LVS81 LVU81 LVW81 LVY81 LWA81 LWC81 LWE81 LWG81 LWI81 LWK81 LWM81 LWO81 LWQ81 LWS81 LWU81 LWW81 LWY81 LXA81 LXC81 LXE81 LXG81 LXI81 LXK81 LXM81 LXO81 LXQ81 LXS81 LXU81 LXW81 LXY81 LYA81 LYC81 LYE81 LYG81 LYI81 LYK81 LYM81 LYO81 LYQ81 LYS81 LYU81 LYW81 LYY81 LZA81 LZC81 LZE81 LZG81 LZI81 LZK81 LZM81 LZO81 LZQ81 LZS81 LZU81 LZW81 LZY81 MAA81 MAC81 MAE81 MAG81 MAI81 MAK81 MAM81 MAO81 MAQ81 MAS81 MAU81 MAW81 MAY81 MBA81 MBC81 MBE81 MBG81 MBI81 MBK81 MBM81 MBO81 MBQ81 MBS81 MBU81 MBW81 MBY81 MCA81 MCC81 MCE81 MCG81 MCI81 MCK81 MCM81 MCO81 MCQ81 MCS81 MCU81 MCW81 MCY81 MDA81 MDC81 MDE81 MDG81 MDI81 MDK81 MDM81 MDO81 MDQ81 MDS81 MDU81 MDW81 MDY81 MEA81 MEC81 MEE81 MEG81 MEI81 MEK81 MEM81 MEO81 MEQ81 MES81 MEU81 MEW81 MEY81 MFA81 MFC81 MFE81 MFG81 MFI81 MFK81 MFM81 MFO81 MFQ81 MFS81 MFU81 MFW81 MFY81 MGA81 MGC81 MGE81 MGG81 MGI81 MGK81 MGM81 MGO81 MGQ81 MGS81 MGU81 MGW81 MGY81 MHA81 MHC81 MHE81 MHG81 MHI81 MHK81 MHM81 MHO81 MHQ81 MHS81 MHU81 MHW81 MHY81 MIA81 MIC81 MIE81 MIG81 MII81 MIK81 MIM81 MIO81 MIQ81 MIS81 MIU81 MIW81 MIY81 MJA81 MJC81 MJE81 MJG81 MJI81 MJK81 MJM81 MJO81 MJQ81 MJS81 MJU81 MJW81 MJY81 MKA81 MKC81 MKE81 MKG81 MKI81 MKK81 MKM81 MKO81 MKQ81 MKS81 MKU81 MKW81 MKY81 MLA81 MLC81 MLE81 MLG81 MLI81 MLK81 MLM81 MLO81 MLQ81 MLS81 MLU81 MLW81 MLY81 MMA81 MMC81 MME81 MMG81 MMI81 MMK81 MMM81 MMO81 MMQ81 MMS81 MMU81 MMW81 MMY81 MNA81 MNC81 MNE81 MNG81 MNI81 MNK81 MNM81 MNO81 MNQ81 MNS81 MNU81 MNW81 MNY81 MOA81 MOC81 MOE81 MOG81 MOI81 MOK81 MOM81 MOO81 MOQ81 MOS81 MOU81 MOW81 MOY81 MPA81 MPC81 MPE81 MPG81 MPI81 MPK81 MPM81 MPO81 MPQ81 MPS81 MPU81 MPW81 MPY81 MQA81 MQC81 MQE81 MQG81 MQI81 MQK81 MQM81 MQO81 MQQ81 MQS81 MQU81 MQW81 MQY81 MRA81 MRC81 MRE81 MRG81 MRI81 MRK81 MRM81 MRO81 MRQ81 MRS81 MRU81 MRW81 MRY81 MSA81 MSC81 MSE81 MSG81 MSI81 MSK81 MSM81 MSO81 MSQ81 MSS81 MSU81 MSW81 MSY81 MTA81 MTC81 MTE81 MTG81 MTI81 MTK81 MTM81 MTO81 MTQ81 MTS81 MTU81 MTW81 MTY81 MUA81 MUC81 MUE81 MUG81 MUI81 MUK81 MUM81 MUO81 MUQ81 MUS81 MUU81 MUW81 MUY81 MVA81 MVC81 MVE81 MVG81 MVI81 MVK81 MVM81 MVO81 MVQ81 MVS81 MVU81 MVW81 MVY81 MWA81 MWC81 MWE81 MWG81 MWI81 MWK81 MWM81 MWO81 MWQ81 MWS81 MWU81 MWW81 MWY81 MXA81 MXC81 MXE81 MXG81 MXI81 MXK81 MXM81 MXO81 MXQ81 MXS81 MXU81 MXW81 MXY81 MYA81 MYC81 MYE81 MYG81 MYI81 MYK81 MYM81 MYO81 MYQ81 MYS81 MYU81 MYW81 MYY81 MZA81 MZC81 MZE81 MZG81 MZI81 MZK81 MZM81 MZO81 MZQ81 MZS81 MZU81 MZW81 MZY81 NAA81 NAC81 NAE81 NAG81 NAI81 NAK81 NAM81 NAO81 NAQ81 NAS81 NAU81 NAW81 NAY81 NBA81 NBC81 NBE81 NBG81 NBI81 NBK81 NBM81 NBO81 NBQ81 NBS81 NBU81 NBW81 NBY81 NCA81 NCC81 NCE81 NCG81 NCI81 NCK81 NCM81 NCO81 NCQ81 NCS81 NCU81 NCW81 NCY81 NDA81 NDC81 NDE81 NDG81 NDI81 NDK81 NDM81 NDO81 NDQ81 NDS81 NDU81 NDW81 NDY81 NEA81 NEC81 NEE81 NEG81 NEI81 NEK81 NEM81 NEO81 NEQ81 NES81 NEU81 NEW81 NEY81 NFA81 NFC81 NFE81 NFG81 NFI81 NFK81 NFM81 NFO81 NFQ81 NFS81 NFU81 NFW81 NFY81 NGA81 NGC81 NGE81 NGG81 NGI81 NGK81 NGM81 NGO81 NGQ81 NGS81 NGU81 NGW81 NGY81 NHA81 NHC81 NHE81 NHG81 NHI81 NHK81 NHM81 NHO81 NHQ81 NHS81 NHU81 NHW81 NHY81 NIA81 NIC81 NIE81 NIG81 NII81 NIK81 NIM81 NIO81 NIQ81 NIS81 NIU81 NIW81 NIY81 NJA81 NJC81 NJE81 NJG81 NJI81 NJK81 NJM81 NJO81 NJQ81 NJS81 NJU81 NJW81 NJY81 NKA81 NKC81 NKE81 NKG81 NKI81 NKK81 NKM81 NKO81 NKQ81 NKS81 NKU81 NKW81 NKY81 NLA81 NLC81 NLE81 NLG81 NLI81 NLK81 NLM81 NLO81 NLQ81 NLS81 NLU81 NLW81 NLY81 NMA81 NMC81 NME81 NMG81 NMI81 NMK81 NMM81 NMO81 NMQ81 NMS81 NMU81 NMW81 NMY81 NNA81 NNC81 NNE81 NNG81 NNI81 NNK81 NNM81 NNO81 NNQ81 NNS81 NNU81 NNW81 NNY81 NOA81 NOC81 NOE81 NOG81 NOI81 NOK81 NOM81 NOO81 NOQ81 NOS81 NOU81 NOW81 NOY81 NPA81 NPC81 NPE81 NPG81 NPI81 NPK81 NPM81 NPO81 NPQ81 NPS81 NPU81 NPW81 NPY81 NQA81 NQC81 NQE81 NQG81 NQI81 NQK81 NQM81 NQO81 NQQ81 NQS81 NQU81 NQW81 NQY81 NRA81 NRC81 NRE81 NRG81 NRI81 NRK81 NRM81 NRO81 NRQ81 NRS81 NRU81 NRW81 NRY81 NSA81 NSC81 NSE81 NSG81 NSI81 NSK81 NSM81 NSO81 NSQ81 NSS81 NSU81 NSW81 NSY81 NTA81 NTC81 NTE81 NTG81 NTI81 NTK81 NTM81 NTO81 NTQ81 NTS81 NTU81 NTW81 NTY81 NUA81 NUC81 NUE81 NUG81 NUI81 NUK81 NUM81 NUO81 NUQ81 NUS81 NUU81 NUW81 NUY81 NVA81 NVC81 NVE81 NVG81 NVI81 NVK81 NVM81 NVO81 NVQ81 NVS81 NVU81 NVW81 NVY81 NWA81 NWC81 NWE81 NWG81 NWI81 NWK81 NWM81 NWO81 NWQ81 NWS81 NWU81 NWW81 NWY81 NXA81 NXC81 NXE81 NXG81 NXI81 NXK81 NXM81 NXO81 NXQ81 NXS81 NXU81 NXW81 NXY81 NYA81 NYC81 NYE81 NYG81 NYI81 NYK81 NYM81 NYO81 NYQ81 NYS81 NYU81 NYW81 NYY81 NZA81 NZC81 NZE81 NZG81 NZI81 NZK81 NZM81 NZO81 NZQ81 NZS81 NZU81 NZW81 NZY81 OAA81 OAC81 OAE81 OAG81 OAI81 OAK81 OAM81 OAO81 OAQ81 OAS81 OAU81 OAW81 OAY81 OBA81 OBC81 OBE81 OBG81 OBI81 OBK81 OBM81 OBO81 OBQ81 OBS81 OBU81 OBW81 OBY81 OCA81 OCC81 OCE81 OCG81 OCI81 OCK81 OCM81 OCO81 OCQ81 OCS81 OCU81 OCW81 OCY81 ODA81 ODC81 ODE81 ODG81 ODI81 ODK81 ODM81 ODO81 ODQ81 ODS81 ODU81 ODW81 ODY81 OEA81 OEC81 OEE81 OEG81 OEI81 OEK81 OEM81 OEO81 OEQ81 OES81 OEU81 OEW81 OEY81 OFA81 OFC81 OFE81 OFG81 OFI81 OFK81 OFM81 OFO81 OFQ81 OFS81 OFU81 OFW81 OFY81 OGA81 OGC81 OGE81 OGG81 OGI81 OGK81 OGM81 OGO81 OGQ81 OGS81 OGU81 OGW81 OGY81 OHA81 OHC81 OHE81 OHG81 OHI81 OHK81 OHM81 OHO81 OHQ81 OHS81 OHU81 OHW81 OHY81 OIA81 OIC81 OIE81 OIG81 OII81 OIK81 OIM81 OIO81 OIQ81 OIS81 OIU81 OIW81 OIY81 OJA81 OJC81 OJE81 OJG81 OJI81 OJK81 OJM81 OJO81 OJQ81 OJS81 OJU81 OJW81 OJY81 OKA81 OKC81 OKE81 OKG81 OKI81 OKK81 OKM81 OKO81 OKQ81 OKS81 OKU81 OKW81 OKY81 OLA81 OLC81 OLE81 OLG81 OLI81 OLK81 OLM81 OLO81 OLQ81 OLS81 OLU81 OLW81 OLY81 OMA81 OMC81 OME81 OMG81 OMI81 OMK81 OMM81 OMO81 OMQ81 OMS81 OMU81 OMW81 OMY81 ONA81 ONC81 ONE81 ONG81 ONI81 ONK81 ONM81 ONO81 ONQ81 ONS81 ONU81 ONW81 ONY81 OOA81 OOC81 OOE81 OOG81 OOI81 OOK81 OOM81 OOO81 OOQ81 OOS81 OOU81 OOW81 OOY81 OPA81 OPC81 OPE81 OPG81 OPI81 OPK81 OPM81 OPO81 OPQ81 OPS81 OPU81 OPW81 OPY81 OQA81 OQC81 OQE81 OQG81 OQI81 OQK81 OQM81 OQO81 OQQ81 OQS81 OQU81 OQW81 OQY81 ORA81 ORC81 ORE81 ORG81 ORI81 ORK81 ORM81 ORO81 ORQ81 ORS81 ORU81 ORW81 ORY81 OSA81 OSC81 OSE81 OSG81 OSI81 OSK81 OSM81 OSO81 OSQ81 OSS81 OSU81 OSW81 OSY81 OTA81 OTC81 OTE81 OTG81 OTI81 OTK81 OTM81 OTO81 OTQ81 OTS81 OTU81 OTW81 OTY81 OUA81 OUC81 OUE81 OUG81 OUI81 OUK81 OUM81 OUO81 OUQ81 OUS81 OUU81 OUW81 OUY81 OVA81 OVC81 OVE81 OVG81 OVI81 OVK81 OVM81 OVO81 OVQ81 OVS81 OVU81 OVW81 OVY81 OWA81 OWC81 OWE81 OWG81 OWI81 OWK81 OWM81 OWO81 OWQ81 OWS81 OWU81 OWW81 OWY81 OXA81 OXC81 OXE81 OXG81 OXI81 OXK81 OXM81 OXO81 OXQ81 OXS81 OXU81 OXW81 OXY81 OYA81 OYC81 OYE81 OYG81 OYI81 OYK81 OYM81 OYO81 OYQ81 OYS81 OYU81 OYW81 OYY81 OZA81 OZC81 OZE81 OZG81 OZI81 OZK81 OZM81 OZO81 OZQ81 OZS81 OZU81 OZW81 OZY81 PAA81 PAC81 PAE81 PAG81 PAI81 PAK81 PAM81 PAO81 PAQ81 PAS81 PAU81 PAW81 PAY81 PBA81 PBC81 PBE81 PBG81 PBI81 PBK81 PBM81 PBO81 PBQ81 PBS81 PBU81 PBW81 PBY81 PCA81 PCC81 PCE81 PCG81 PCI81 PCK81 PCM81 PCO81 PCQ81 PCS81 PCU81 PCW81 PCY81 PDA81 PDC81 PDE81 PDG81 PDI81 PDK81 PDM81 PDO81 PDQ81 PDS81 PDU81 PDW81 PDY81 PEA81 PEC81 PEE81 PEG81 PEI81 PEK81 PEM81 PEO81 PEQ81 PES81 PEU81 PEW81 PEY81 PFA81 PFC81 PFE81 PFG81 PFI81 PFK81 PFM81 PFO81 PFQ81 PFS81 PFU81 PFW81 PFY81 PGA81 PGC81 PGE81 PGG81 PGI81 PGK81 PGM81 PGO81 PGQ81 PGS81 PGU81 PGW81 PGY81 PHA81 PHC81 PHE81 PHG81 PHI81 PHK81 PHM81 PHO81 PHQ81 PHS81 PHU81 PHW81 PHY81 PIA81 PIC81 PIE81 PIG81 PII81 PIK81 PIM81 PIO81 PIQ81 PIS81 PIU81 PIW81 PIY81 PJA81 PJC81 PJE81 PJG81 PJI81 PJK81 PJM81 PJO81 PJQ81 PJS81 PJU81 PJW81 PJY81 PKA81 PKC81 PKE81 PKG81 PKI81 PKK81 PKM81 PKO81 PKQ81 PKS81 PKU81 PKW81 PKY81 PLA81 PLC81 PLE81 PLG81 PLI81 PLK81 PLM81 PLO81 PLQ81 PLS81 PLU81 PLW81 PLY81 PMA81 PMC81 PME81 PMG81 PMI81 PMK81 PMM81 PMO81 PMQ81 PMS81 PMU81 PMW81 PMY81 PNA81 PNC81 PNE81 PNG81 PNI81 PNK81 PNM81 PNO81 PNQ81 PNS81 PNU81 PNW81 PNY81 POA81 POC81 POE81 POG81 POI81 POK81 POM81 POO81 POQ81 POS81 POU81 POW81 POY81 PPA81 PPC81 PPE81 PPG81 PPI81 PPK81 PPM81 PPO81 PPQ81 PPS81 PPU81 PPW81 PPY81 PQA81 PQC81 PQE81 PQG81 PQI81 PQK81 PQM81 PQO81 PQQ81 PQS81 PQU81 PQW81 PQY81 PRA81 PRC81 PRE81 PRG81 PRI81 PRK81 PRM81 PRO81 PRQ81 PRS81 PRU81 PRW81 PRY81 PSA81 PSC81 PSE81 PSG81 PSI81 PSK81 PSM81 PSO81 PSQ81 PSS81 PSU81 PSW81 PSY81 PTA81 PTC81 PTE81 PTG81 PTI81 PTK81 PTM81 PTO81 PTQ81 PTS81 PTU81 PTW81 PTY81 PUA81 PUC81 PUE81 PUG81 PUI81 PUK81 PUM81 PUO81 PUQ81 PUS81 PUU81 PUW81 PUY81 PVA81 PVC81 PVE81 PVG81 PVI81 PVK81 PVM81 PVO81 PVQ81 PVS81 PVU81 PVW81 PVY81 PWA81 PWC81 PWE81 PWG81 PWI81 PWK81 PWM81 PWO81 PWQ81 PWS81 PWU81 PWW81 PWY81 PXA81 PXC81 PXE81 PXG81 PXI81 PXK81 PXM81 PXO81 PXQ81 PXS81 PXU81 PXW81 PXY81 PYA81 PYC81 PYE81 PYG81 PYI81 PYK81 PYM81 PYO81 PYQ81 PYS81 PYU81 PYW81 PYY81 PZA81 PZC81 PZE81 PZG81 PZI81 PZK81 PZM81 PZO81 PZQ81 PZS81 PZU81 PZW81 PZY81 QAA81 QAC81 QAE81 QAG81 QAI81 QAK81 QAM81 QAO81 QAQ81 QAS81 QAU81 QAW81 QAY81 QBA81 QBC81 QBE81 QBG81 QBI81 QBK81 QBM81 QBO81 QBQ81 QBS81 QBU81 QBW81 QBY81 QCA81 QCC81 QCE81 QCG81 QCI81 QCK81 QCM81 QCO81 QCQ81 QCS81 QCU81 QCW81 QCY81 QDA81 QDC81 QDE81 QDG81 QDI81 QDK81 QDM81 QDO81 QDQ81 QDS81 QDU81 QDW81 QDY81 QEA81 QEC81 QEE81 QEG81 QEI81 QEK81 QEM81 QEO81 QEQ81 QES81 QEU81 QEW81 QEY81 QFA81 QFC81 QFE81 QFG81 QFI81 QFK81 QFM81 QFO81 QFQ81 QFS81 QFU81 QFW81 QFY81 QGA81 QGC81 QGE81 QGG81 QGI81 QGK81 QGM81 QGO81 QGQ81 QGS81 QGU81 QGW81 QGY81 QHA81 QHC81 QHE81 QHG81 QHI81 QHK81 QHM81 QHO81 QHQ81 QHS81 QHU81 QHW81 QHY81 QIA81 QIC81 QIE81 QIG81 QII81 QIK81 QIM81 QIO81 QIQ81 QIS81 QIU81 QIW81 QIY81 QJA81 QJC81 QJE81 QJG81 QJI81 QJK81 QJM81 QJO81 QJQ81 QJS81 QJU81 QJW81 QJY81 QKA81 QKC81 QKE81 QKG81 QKI81 QKK81 QKM81 QKO81 QKQ81 QKS81 QKU81 QKW81 QKY81 QLA81 QLC81 QLE81 QLG81 QLI81 QLK81 QLM81 QLO81 QLQ81 QLS81 QLU81 QLW81 QLY81 QMA81 QMC81 QME81 QMG81 QMI81 QMK81 QMM81 QMO81 QMQ81 QMS81 QMU81 QMW81 QMY81 QNA81 QNC81 QNE81 QNG81 QNI81 QNK81 QNM81 QNO81 QNQ81 QNS81 QNU81 QNW81 QNY81 QOA81 QOC81 QOE81 QOG81 QOI81 QOK81 QOM81 QOO81 QOQ81 QOS81 QOU81 QOW81 QOY81 QPA81 QPC81 QPE81 QPG81 QPI81 QPK81 QPM81 QPO81 QPQ81 QPS81 QPU81 QPW81 QPY81 QQA81 QQC81 QQE81 QQG81 QQI81 QQK81 QQM81 QQO81 QQQ81 QQS81 QQU81 QQW81 QQY81 QRA81 QRC81 QRE81 QRG81 QRI81 QRK81 QRM81 QRO81 QRQ81 QRS81 QRU81 QRW81 QRY81 QSA81 QSC81 QSE81 QSG81 QSI81 QSK81 QSM81 QSO81 QSQ81 QSS81 QSU81 QSW81 QSY81 QTA81 QTC81 QTE81 QTG81 QTI81 QTK81 QTM81 QTO81 QTQ81 QTS81 QTU81 QTW81 QTY81 QUA81 QUC81 QUE81 QUG81 QUI81 QUK81 QUM81 QUO81 QUQ81 QUS81 QUU81 QUW81 QUY81 QVA81 QVC81 QVE81 QVG81 QVI81 QVK81 QVM81 QVO81 QVQ81 QVS81 QVU81 QVW81 QVY81 QWA81 QWC81 QWE81 QWG81 QWI81 QWK81 QWM81 QWO81 QWQ81 QWS81 QWU81 QWW81 QWY81 QXA81 QXC81 QXE81 QXG81 QXI81 QXK81 QXM81 QXO81 QXQ81 QXS81 QXU81 QXW81 QXY81 QYA81 QYC81 QYE81 QYG81 QYI81 QYK81 QYM81 QYO81 QYQ81 QYS81 QYU81 QYW81 QYY81 QZA81 QZC81 QZE81 QZG81 QZI81 QZK81 QZM81 QZO81 QZQ81 QZS81 QZU81 QZW81 QZY81 RAA81 RAC81 RAE81 RAG81 RAI81 RAK81 RAM81 RAO81 RAQ81 RAS81 RAU81 RAW81 RAY81 RBA81 RBC81 RBE81 RBG81 RBI81 RBK81 RBM81 RBO81 RBQ81 RBS81 RBU81 RBW81 RBY81 RCA81 RCC81 RCE81 RCG81 RCI81 RCK81 RCM81 RCO81 RCQ81 RCS81 RCU81 RCW81 RCY81 RDA81 RDC81 RDE81 RDG81 RDI81 RDK81 RDM81 RDO81 RDQ81 RDS81 RDU81 RDW81 RDY81 REA81 REC81 REE81 REG81 REI81 REK81 REM81 REO81 REQ81 RES81 REU81 REW81 REY81 RFA81 RFC81 RFE81 RFG81 RFI81 RFK81 RFM81 RFO81 RFQ81 RFS81 RFU81 RFW81 RFY81 RGA81 RGC81 RGE81 RGG81 RGI81 RGK81 RGM81 RGO81 RGQ81 RGS81 RGU81 RGW81 RGY81 RHA81 RHC81 RHE81 RHG81 RHI81 RHK81 RHM81 RHO81 RHQ81 RHS81 RHU81 RHW81 RHY81 RIA81 RIC81 RIE81 RIG81 RII81 RIK81 RIM81 RIO81 RIQ81 RIS81 RIU81 RIW81 RIY81 RJA81 RJC81 RJE81 RJG81 RJI81 RJK81 RJM81 RJO81 RJQ81 RJS81 RJU81 RJW81 RJY81 RKA81 RKC81 RKE81 RKG81 RKI81 RKK81 RKM81 RKO81 RKQ81 RKS81 RKU81 RKW81 RKY81 RLA81 RLC81 RLE81 RLG81 RLI81 RLK81 RLM81 RLO81 RLQ81 RLS81 RLU81 RLW81 RLY81 RMA81 RMC81 RME81 RMG81 RMI81 RMK81 RMM81 RMO81 RMQ81 RMS81 RMU81 RMW81 RMY81 RNA81 RNC81 RNE81 RNG81 RNI81 RNK81 RNM81 RNO81 RNQ81 RNS81 RNU81 RNW81 RNY81 ROA81 ROC81 ROE81 ROG81 ROI81 ROK81 ROM81 ROO81 ROQ81 ROS81 ROU81 ROW81 ROY81 RPA81 RPC81 RPE81 RPG81 RPI81 RPK81 RPM81 RPO81 RPQ81 RPS81 RPU81 RPW81 RPY81 RQA81 RQC81 RQE81 RQG81 RQI81 RQK81 RQM81 RQO81 RQQ81 RQS81 RQU81 RQW81 RQY81 RRA81 RRC81 RRE81 RRG81 RRI81 RRK81 RRM81 RRO81 RRQ81 RRS81 RRU81 RRW81 RRY81 RSA81 RSC81 RSE81 RSG81 RSI81 RSK81 RSM81 RSO81 RSQ81 RSS81 RSU81 RSW81 RSY81 RTA81 RTC81 RTE81 RTG81 RTI81 RTK81 RTM81 RTO81 RTQ81 RTS81 RTU81 RTW81 RTY81 RUA81 RUC81 RUE81 RUG81 RUI81 RUK81 RUM81 RUO81 RUQ81 RUS81 RUU81 RUW81 RUY81 RVA81 RVC81 RVE81 RVG81 RVI81 RVK81 RVM81 RVO81 RVQ81 RVS81 RVU81 RVW81 RVY81 RWA81 RWC81 RWE81 RWG81 RWI81 RWK81 RWM81 RWO81 RWQ81 RWS81 RWU81 RWW81 RWY81 RXA81 RXC81 RXE81 RXG81 RXI81 RXK81 RXM81 RXO81 RXQ81 RXS81 RXU81 RXW81 RXY81 RYA81 RYC81 RYE81 RYG81 RYI81 RYK81 RYM81 RYO81 RYQ81 RYS81 RYU81 RYW81 RYY81 RZA81 RZC81 RZE81 RZG81 RZI81 RZK81 RZM81 RZO81 RZQ81 RZS81 RZU81 RZW81 RZY81 SAA81 SAC81 SAE81 SAG81 SAI81 SAK81 SAM81 SAO81 SAQ81 SAS81 SAU81 SAW81 SAY81 SBA81 SBC81 SBE81 SBG81 SBI81 SBK81 SBM81 SBO81 SBQ81 SBS81 SBU81 SBW81 SBY81 SCA81 SCC81 SCE81 SCG81 SCI81 SCK81 SCM81 SCO81 SCQ81 SCS81 SCU81 SCW81 SCY81 SDA81 SDC81 SDE81 SDG81 SDI81 SDK81 SDM81 SDO81 SDQ81 SDS81 SDU81 SDW81 SDY81 SEA81 SEC81 SEE81 SEG81 SEI81 SEK81 SEM81 SEO81 SEQ81 SES81 SEU81 SEW81 SEY81 SFA81 SFC81 SFE81 SFG81 SFI81 SFK81 SFM81 SFO81 SFQ81 SFS81 SFU81 SFW81 SFY81 SGA81 SGC81 SGE81 SGG81 SGI81 SGK81 SGM81 SGO81 SGQ81 SGS81 SGU81 SGW81 SGY81 SHA81 SHC81 SHE81 SHG81 SHI81 SHK81 SHM81 SHO81 SHQ81 SHS81 SHU81 SHW81 SHY81 SIA81 SIC81 SIE81 SIG81 SII81 SIK81 SIM81 SIO81 SIQ81 SIS81 SIU81 SIW81 SIY81 SJA81 SJC81 SJE81 SJG81 SJI81 SJK81 SJM81 SJO81 SJQ81 SJS81 SJU81 SJW81 SJY81 SKA81 SKC81 SKE81 SKG81 SKI81 SKK81 SKM81 SKO81 SKQ81 SKS81 SKU81 SKW81 SKY81 SLA81 SLC81 SLE81 SLG81 SLI81 SLK81 SLM81 SLO81 SLQ81 SLS81 SLU81 SLW81 SLY81 SMA81 SMC81 SME81 SMG81 SMI81 SMK81 SMM81 SMO81 SMQ81 SMS81 SMU81 SMW81 SMY81 SNA81 SNC81 SNE81 SNG81 SNI81 SNK81 SNM81 SNO81 SNQ81 SNS81 SNU81 SNW81 SNY81 SOA81 SOC81 SOE81 SOG81 SOI81 SOK81 SOM81 SOO81 SOQ81 SOS81 SOU81 SOW81 SOY81 SPA81 SPC81 SPE81 SPG81 SPI81 SPK81 SPM81 SPO81 SPQ81 SPS81 SPU81 SPW81 SPY81 SQA81 SQC81 SQE81 SQG81 SQI81 SQK81 SQM81 SQO81 SQQ81 SQS81 SQU81 SQW81 SQY81 SRA81 SRC81 SRE81 SRG81 SRI81 SRK81 SRM81 SRO81 SRQ81 SRS81 SRU81 SRW81 SRY81 SSA81 SSC81 SSE81 SSG81 SSI81 SSK81 SSM81 SSO81 SSQ81 SSS81 SSU81 SSW81 SSY81 STA81 STC81 STE81 STG81 STI81 STK81 STM81 STO81 STQ81 STS81 STU81 STW81 STY81 SUA81 SUC81 SUE81 SUG81 SUI81 SUK81 SUM81 SUO81 SUQ81 SUS81 SUU81 SUW81 SUY81 SVA81 SVC81 SVE81 SVG81 SVI81 SVK81 SVM81 SVO81 SVQ81 SVS81 SVU81 SVW81 SVY81 SWA81 SWC81 SWE81 SWG81 SWI81 SWK81 SWM81 SWO81 SWQ81 SWS81 SWU81 SWW81 SWY81 SXA81 SXC81 SXE81 SXG81 SXI81 SXK81 SXM81 SXO81 SXQ81 SXS81 SXU81 SXW81 SXY81 SYA81 SYC81 SYE81 SYG81 SYI81 SYK81 SYM81 SYO81 SYQ81 SYS81 SYU81 SYW81 SYY81 SZA81 SZC81 SZE81 SZG81 SZI81 SZK81 SZM81 SZO81 SZQ81 SZS81 SZU81 SZW81 SZY81 TAA81 TAC81 TAE81 TAG81 TAI81 TAK81 TAM81 TAO81 TAQ81 TAS81 TAU81 TAW81 TAY81 TBA81 TBC81 TBE81 TBG81 TBI81 TBK81 TBM81 TBO81 TBQ81 TBS81 TBU81 TBW81 TBY81 TCA81 TCC81 TCE81 TCG81 TCI81 TCK81 TCM81 TCO81 TCQ81 TCS81 TCU81 TCW81 TCY81 TDA81 TDC81 TDE81 TDG81 TDI81 TDK81 TDM81 TDO81 TDQ81 TDS81 TDU81 TDW81 TDY81 TEA81 TEC81 TEE81 TEG81 TEI81 TEK81 TEM81 TEO81 TEQ81 TES81 TEU81 TEW81 TEY81 TFA81 TFC81 TFE81 TFG81 TFI81 TFK81 TFM81 TFO81 TFQ81 TFS81 TFU81 TFW81 TFY81 TGA81 TGC81 TGE81 TGG81 TGI81 TGK81 TGM81 TGO81 TGQ81 TGS81 TGU81 TGW81 TGY81 THA81 THC81 THE81 THG81 THI81 THK81 THM81 THO81 THQ81 THS81 THU81 THW81 THY81 TIA81 TIC81 TIE81 TIG81 TII81 TIK81 TIM81 TIO81 TIQ81 TIS81 TIU81 TIW81 TIY81 TJA81 TJC81 TJE81 TJG81 TJI81 TJK81 TJM81 TJO81 TJQ81 TJS81 TJU81 TJW81 TJY81 TKA81 TKC81 TKE81 TKG81 TKI81 TKK81 TKM81 TKO81 TKQ81 TKS81 TKU81 TKW81 TKY81 TLA81 TLC81 TLE81 TLG81 TLI81 TLK81 TLM81 TLO81 TLQ81 TLS81 TLU81 TLW81 TLY81 TMA81 TMC81 TME81 TMG81 TMI81 TMK81 TMM81 TMO81 TMQ81 TMS81 TMU81 TMW81 TMY81 TNA81 TNC81 TNE81 TNG81 TNI81 TNK81 TNM81 TNO81 TNQ81 TNS81 TNU81 TNW81 TNY81 TOA81 TOC81 TOE81 TOG81 TOI81 TOK81 TOM81 TOO81 TOQ81 TOS81 TOU81 TOW81 TOY81 TPA81 TPC81 TPE81 TPG81 TPI81 TPK81 TPM81 TPO81 TPQ81 TPS81 TPU81 TPW81 TPY81 TQA81 TQC81 TQE81 TQG81 TQI81 TQK81 TQM81 TQO81 TQQ81 TQS81 TQU81 TQW81 TQY81 TRA81 TRC81 TRE81 TRG81 TRI81 TRK81 TRM81 TRO81 TRQ81 TRS81 TRU81 TRW81 TRY81 TSA81 TSC81 TSE81 TSG81 TSI81 TSK81 TSM81 TSO81 TSQ81 TSS81 TSU81 TSW81 TSY81 TTA81 TTC81 TTE81 TTG81 TTI81 TTK81 TTM81 TTO81 TTQ81 TTS81 TTU81 TTW81 TTY81 TUA81 TUC81 TUE81 TUG81 TUI81 TUK81 TUM81 TUO81 TUQ81 TUS81 TUU81 TUW81 TUY81 TVA81 TVC81 TVE81 TVG81 TVI81 TVK81 TVM81 TVO81 TVQ81 TVS81 TVU81 TVW81 TVY81 TWA81 TWC81 TWE81 TWG81 TWI81 TWK81 TWM81 TWO81 TWQ81 TWS81 TWU81 TWW81 TWY81 TXA81 TXC81 TXE81 TXG81 TXI81 TXK81 TXM81 TXO81 TXQ81 TXS81 TXU81 TXW81 TXY81 TYA81 TYC81 TYE81 TYG81 TYI81 TYK81 TYM81 TYO81 TYQ81 TYS81 TYU81 TYW81 TYY81 TZA81 TZC81 TZE81 TZG81 TZI81 TZK81 TZM81 TZO81 TZQ81 TZS81 TZU81 TZW81 TZY81 UAA81 UAC81 UAE81 UAG81 UAI81 UAK81 UAM81 UAO81 UAQ81 UAS81 UAU81 UAW81 UAY81 UBA81 UBC81 UBE81 UBG81 UBI81 UBK81 UBM81 UBO81 UBQ81 UBS81 UBU81 UBW81 UBY81 UCA81 UCC81 UCE81 UCG81 UCI81 UCK81 UCM81 UCO81 UCQ81 UCS81 UCU81 UCW81 UCY81 UDA81 UDC81 UDE81 UDG81 UDI81 UDK81 UDM81 UDO81 UDQ81 UDS81 UDU81 UDW81 UDY81 UEA81 UEC81 UEE81 UEG81 UEI81 UEK81 UEM81 UEO81 UEQ81 UES81 UEU81 UEW81 UEY81 UFA81 UFC81 UFE81 UFG81 UFI81 UFK81 UFM81 UFO81 UFQ81 UFS81 UFU81 UFW81 UFY81 UGA81 UGC81 UGE81 UGG81 UGI81 UGK81 UGM81 UGO81 UGQ81 UGS81 UGU81 UGW81 UGY81 UHA81 UHC81 UHE81 UHG81 UHI81 UHK81 UHM81 UHO81 UHQ81 UHS81 UHU81 UHW81 UHY81 UIA81 UIC81 UIE81 UIG81 UII81 UIK81 UIM81 UIO81 UIQ81 UIS81 UIU81 UIW81 UIY81 UJA81 UJC81 UJE81 UJG81 UJI81 UJK81 UJM81 UJO81 UJQ81 UJS81 UJU81 UJW81 UJY81 UKA81 UKC81 UKE81 UKG81 UKI81 UKK81 UKM81 UKO81 UKQ81 UKS81 UKU81 UKW81 UKY81 ULA81 ULC81 ULE81 ULG81 ULI81 ULK81 ULM81 ULO81 ULQ81 ULS81 ULU81 ULW81 ULY81 UMA81 UMC81 UME81 UMG81 UMI81 UMK81 UMM81 UMO81 UMQ81 UMS81 UMU81 UMW81 UMY81 UNA81 UNC81 UNE81 UNG81 UNI81 UNK81 UNM81 UNO81 UNQ81 UNS81 UNU81 UNW81 UNY81 UOA81 UOC81 UOE81 UOG81 UOI81 UOK81 UOM81 UOO81 UOQ81 UOS81 UOU81 UOW81 UOY81 UPA81 UPC81 UPE81 UPG81 UPI81 UPK81 UPM81 UPO81 UPQ81 UPS81 UPU81 UPW81 UPY81 UQA81 UQC81 UQE81 UQG81 UQI81 UQK81 UQM81 UQO81 UQQ81 UQS81 UQU81 UQW81 UQY81 URA81 URC81 URE81 URG81 URI81 URK81 URM81 URO81 URQ81 URS81 URU81 URW81 URY81 USA81 USC81 USE81 USG81 USI81 USK81 USM81 USO81 USQ81 USS81 USU81 USW81 USY81 UTA81 UTC81 UTE81 UTG81 UTI81 UTK81 UTM81 UTO81 UTQ81 UTS81 UTU81 UTW81 UTY81 UUA81 UUC81 UUE81 UUG81 UUI81 UUK81 UUM81 UUO81 UUQ81 UUS81 UUU81 UUW81 UUY81 UVA81 UVC81 UVE81 UVG81 UVI81 UVK81 UVM81 UVO81 UVQ81 UVS81 UVU81 UVW81 UVY81 UWA81 UWC81 UWE81 UWG81 UWI81 UWK81 UWM81 UWO81 UWQ81 UWS81 UWU81 UWW81 UWY81 UXA81 UXC81 UXE81 UXG81 UXI81 UXK81 UXM81 UXO81 UXQ81 UXS81 UXU81 UXW81 UXY81 UYA81 UYC81 UYE81 UYG81 UYI81 UYK81 UYM81 UYO81 UYQ81 UYS81 UYU81 UYW81 UYY81 UZA81 UZC81 UZE81 UZG81 UZI81 UZK81 UZM81 UZO81 UZQ81 UZS81 UZU81 UZW81 UZY81 VAA81 VAC81 VAE81 VAG81 VAI81 VAK81 VAM81 VAO81 VAQ81 VAS81 VAU81 VAW81 VAY81 VBA81 VBC81 VBE81 VBG81 VBI81 VBK81 VBM81 VBO81 VBQ81 VBS81 VBU81 VBW81 VBY81 VCA81 VCC81 VCE81 VCG81 VCI81 VCK81 VCM81 VCO81 VCQ81 VCS81 VCU81 VCW81 VCY81 VDA81 VDC81 VDE81 VDG81 VDI81 VDK81 VDM81 VDO81 VDQ81 VDS81 VDU81 VDW81 VDY81 VEA81 VEC81 VEE81 VEG81 VEI81 VEK81 VEM81 VEO81 VEQ81 VES81 VEU81 VEW81 VEY81 VFA81 VFC81 VFE81 VFG81 VFI81 VFK81 VFM81 VFO81 VFQ81 VFS81 VFU81 VFW81 VFY81 VGA81 VGC81 VGE81 VGG81 VGI81 VGK81 VGM81 VGO81 VGQ81 VGS81 VGU81 VGW81 VGY81 VHA81 VHC81 VHE81 VHG81 VHI81 VHK81 VHM81 VHO81 VHQ81 VHS81 VHU81 VHW81 VHY81 VIA81 VIC81 VIE81 VIG81 VII81 VIK81 VIM81 VIO81 VIQ81 VIS81 VIU81 VIW81 VIY81 VJA81 VJC81 VJE81 VJG81 VJI81 VJK81 VJM81 VJO81 VJQ81 VJS81 VJU81 VJW81 VJY81 VKA81 VKC81 VKE81 VKG81 VKI81 VKK81 VKM81 VKO81 VKQ81 VKS81 VKU81 VKW81 VKY81 VLA81 VLC81 VLE81 VLG81 VLI81 VLK81 VLM81 VLO81 VLQ81 VLS81 VLU81 VLW81 VLY81 VMA81 VMC81 VME81 VMG81 VMI81 VMK81 VMM81 VMO81 VMQ81 VMS81 VMU81 VMW81 VMY81 VNA81 VNC81 VNE81 VNG81 VNI81 VNK81 VNM81 VNO81 VNQ81 VNS81 VNU81 VNW81 VNY81 VOA81 VOC81 VOE81 VOG81 VOI81 VOK81 VOM81 VOO81 VOQ81 VOS81 VOU81 VOW81 VOY81 VPA81 VPC81 VPE81 VPG81 VPI81 VPK81 VPM81 VPO81 VPQ81 VPS81 VPU81 VPW81 VPY81 VQA81 VQC81 VQE81 VQG81 VQI81 VQK81 VQM81 VQO81 VQQ81 VQS81 VQU81 VQW81 VQY81 VRA81 VRC81 VRE81 VRG81 VRI81 VRK81 VRM81 VRO81 VRQ81 VRS81 VRU81 VRW81 VRY81 VSA81 VSC81 VSE81 VSG81 VSI81 VSK81 VSM81 VSO81 VSQ81 VSS81 VSU81 VSW81 VSY81 VTA81 VTC81 VTE81 VTG81 VTI81 VTK81 VTM81 VTO81 VTQ81 VTS81 VTU81 VTW81 VTY81 VUA81 VUC81 VUE81 VUG81 VUI81 VUK81 VUM81 VUO81 VUQ81 VUS81 VUU81 VUW81 VUY81 VVA81 VVC81 VVE81 VVG81 VVI81 VVK81 VVM81 VVO81 VVQ81 VVS81 VVU81 VVW81 VVY81 VWA81 VWC81 VWE81 VWG81 VWI81 VWK81 VWM81 VWO81 VWQ81 VWS81 VWU81 VWW81 VWY81 VXA81 VXC81 VXE81 VXG81 VXI81 VXK81 VXM81 VXO81 VXQ81 VXS81 VXU81 VXW81 VXY81 VYA81 VYC81 VYE81 VYG81 VYI81 VYK81 VYM81 VYO81 VYQ81 VYS81 VYU81 VYW81 VYY81 VZA81 VZC81 VZE81 VZG81 VZI81 VZK81 VZM81 VZO81 VZQ81 VZS81 VZU81 VZW81 VZY81 WAA81 WAC81 WAE81 WAG81 WAI81 WAK81 WAM81 WAO81 WAQ81 WAS81 WAU81 WAW81 WAY81 WBA81 WBC81 WBE81 WBG81 WBI81 WBK81 WBM81 WBO81 WBQ81 WBS81 WBU81 WBW81 WBY81 WCA81 WCC81 WCE81 WCG81 WCI81 WCK81 WCM81 WCO81 WCQ81 WCS81 WCU81 WCW81 WCY81 WDA81 WDC81 WDE81 WDG81 WDI81 WDK81 WDM81 WDO81 WDQ81 WDS81 WDU81 WDW81 WDY81 WEA81 WEC81 WEE81 WEG81 WEI81 WEK81 WEM81 WEO81 WEQ81 WES81 WEU81 WEW81 WEY81 WFA81 WFC81 WFE81 WFG81 WFI81 WFK81 WFM81 WFO81 WFQ81 WFS81 WFU81 WFW81 WFY81 WGA81 WGC81 WGE81 WGG81 WGI81 WGK81 WGM81 WGO81 WGQ81 WGS81 WGU81 WGW81 WGY81 WHA81 WHC81 WHE81 WHG81 WHI81 WHK81 WHM81 WHO81 WHQ81 WHS81 WHU81 WHW81 WHY81 WIA81 WIC81 WIE81 WIG81 WII81 WIK81 WIM81 WIO81 WIQ81 WIS81 WIU81 WIW81 WIY81 WJA81 WJC81 WJE81 WJG81 WJI81 WJK81 WJM81 WJO81 WJQ81 WJS81 WJU81 WJW81 WJY81 WKA81 WKC81 WKE81 WKG81 WKI81 WKK81 WKM81 WKO81 WKQ81 WKS81 WKU81 WKW81 WKY81 WLA81 WLC81 WLE81 WLG81 WLI81 WLK81 WLM81 WLO81 WLQ81 WLS81 WLU81 WLW81 WLY81 WMA81 WMC81 WME81 WMG81 WMI81 WMK81 WMM81 WMO81 WMQ81 WMS81 WMU81 WMW81 WMY81 WNA81 WNC81 WNE81 WNG81 WNI81 WNK81 WNM81 WNO81 WNQ81 WNS81 WNU81 WNW81 WNY81 WOA81 WOC81 WOE81 WOG81 WOI81 WOK81 WOM81 WOO81 WOQ81 WOS81 WOU81 WOW81 WOY81 WPA81 WPC81 WPE81 WPG81 WPI81 WPK81 WPM81 WPO81 WPQ81 WPS81 WPU81 WPW81 WPY81 WQA81 WQC81 WQE81 WQG81 WQI81 WQK81 WQM81 WQO81 WQQ81 WQS81 WQU81 WQW81 WQY81 WRA81 WRC81 WRE81 WRG81 WRI81 WRK81 WRM81 WRO81 WRQ81 WRS81 WRU81 WRW81 WRY81 WSA81 WSC81 WSE81 WSG81 WSI81 WSK81 WSM81 WSO81 WSQ81 WSS81 WSU81 WSW81 WSY81 WTA81 WTC81 WTE81 WTG81 WTI81 WTK81 WTM81 WTO81 WTQ81 WTS81 WTU81 WTW81 WTY81 WUA81 WUC81 WUE81 WUG81 WUI81 WUK81 WUM81 WUO81 WUQ81 WUS81 WUU81 WUW81 WUY81 WVA81 WVC81 WVE81 WVG81 WVI81 WVK81 WVM81 WVO81 WVQ81 WVS81 WVU81 WVW81 WVY81 WWA81 WWC81 WWE81 WWG81 WWI81 WWK81 WWM81 WWO81 WWQ81 WWS81 WWU81 WWW81 WWY81 WXA81 WXC81 WXE81 WXG81 WXI81 WXK81 WXM81 WXO81 WXQ81 WXS81 WXU81 WXW81 WXY81 WYA81 WYC81 WYE81 WYG81 WYI81 WYK81 WYM81 WYO81 WYQ81 WYS81 WYU81 WYW81 WYY81 WZA81 WZC81 WZE81 WZG81 WZI81 WZK81 WZM81 WZO81 WZQ81 WZS81 WZU81 WZW81 WZY81 XAA81 XAC81 XAE81 XAG81 XAI81 XAK81 XAM81 XAO81 XAQ81 XAS81 XAU81 XAW81 XAY81 XBA81 XBC81 XBE81 XBG81 XBI81 XBK81 XBM81 XBO81 XBQ81 XBS81 XBU81 XBW81 XBY81 XCA81 XCC81 XCE81 XCG81 XCI81 XCK81 XCM81 XCO81 XCQ81 XCS81 XCU81 XCW81 XCY81 XDA81 XDC81 XDE81 XDG81 XDI81 XDK81 XDM81 XDO81 XDQ81 XDS81 XDU81 XDW81 XDY81 XEA81 XEC81 XEE81 XEG81 K81">
    <cfRule type="expression" dxfId="67" priority="18">
      <formula>OR($E81&amp;" (Tái chế)"=$E82,$E81=$E80&amp;" (Tái chế)")</formula>
    </cfRule>
  </conditionalFormatting>
  <conditionalFormatting sqref="K60">
    <cfRule type="expression" dxfId="66" priority="17">
      <formula>OR($E60&amp;" (Tái chế)"=$E61,$E60=$E59&amp;" (Tái chế)")</formula>
    </cfRule>
  </conditionalFormatting>
  <conditionalFormatting sqref="K94">
    <cfRule type="expression" dxfId="65" priority="16">
      <formula>OR($E94&amp;" (Tái chế)"=$E95,$E94=$E93&amp;" (Tái chế)")</formula>
    </cfRule>
  </conditionalFormatting>
  <conditionalFormatting sqref="K86">
    <cfRule type="expression" dxfId="64" priority="28">
      <formula>OR($E86&amp;" (Tái chế)"=$E88,$E86=$E84&amp;" (Tái chế)")</formula>
    </cfRule>
  </conditionalFormatting>
  <conditionalFormatting sqref="K80">
    <cfRule type="expression" dxfId="63" priority="29">
      <formula>OR($E80&amp;" (Tái chế)"=$E86,$E80=$E79&amp;" (Tái chế)")</formula>
    </cfRule>
  </conditionalFormatting>
  <conditionalFormatting sqref="P71:P72">
    <cfRule type="duplicateValues" dxfId="62" priority="15"/>
  </conditionalFormatting>
  <conditionalFormatting sqref="K79">
    <cfRule type="expression" dxfId="61" priority="30">
      <formula>OR($E79&amp;" (Tái chế)"=$E84,$E79=$E77&amp;" (Tái chế)")</formula>
    </cfRule>
  </conditionalFormatting>
  <conditionalFormatting sqref="B97:B1048576 B1:B19 B59 B61:B66 B95 B84 B86 B88 B90 B92:B93 B79 B68:B71 B77 B75 B73 B21:B57">
    <cfRule type="duplicateValues" dxfId="60" priority="31"/>
  </conditionalFormatting>
  <conditionalFormatting sqref="K78">
    <cfRule type="expression" dxfId="59" priority="14">
      <formula>OR($E78&amp;" (Tái chế)"=$E79,$E78=$E77&amp;" (Tái chế)")</formula>
    </cfRule>
  </conditionalFormatting>
  <conditionalFormatting sqref="M77">
    <cfRule type="duplicateValues" dxfId="58" priority="13"/>
  </conditionalFormatting>
  <conditionalFormatting sqref="P103">
    <cfRule type="duplicateValues" dxfId="57" priority="12"/>
  </conditionalFormatting>
  <conditionalFormatting sqref="M75">
    <cfRule type="duplicateValues" dxfId="56" priority="11"/>
  </conditionalFormatting>
  <conditionalFormatting sqref="M76">
    <cfRule type="duplicateValues" dxfId="55" priority="10"/>
  </conditionalFormatting>
  <conditionalFormatting sqref="M73">
    <cfRule type="duplicateValues" dxfId="54" priority="9"/>
  </conditionalFormatting>
  <conditionalFormatting sqref="M71:M72">
    <cfRule type="duplicateValues" dxfId="53" priority="8"/>
  </conditionalFormatting>
  <conditionalFormatting sqref="P66">
    <cfRule type="duplicateValues" dxfId="52" priority="7"/>
  </conditionalFormatting>
  <conditionalFormatting sqref="K70">
    <cfRule type="expression" dxfId="51" priority="6">
      <formula>OR($E70&amp;" (Tái chế)"=$E71,$E70=$E69&amp;" (Tái chế)")</formula>
    </cfRule>
  </conditionalFormatting>
  <conditionalFormatting sqref="M69">
    <cfRule type="duplicateValues" dxfId="50" priority="5"/>
  </conditionalFormatting>
  <conditionalFormatting sqref="A82:A83 I82:I83 N82:O83 Q82:Q83 S82:S83 U82:U83 W82:W83 Y82:Y83 AA82:AA83 AC82:AC83 AE82:AE83 AG82:AG83 AI82:AI83 AK82:AK83 AM82:AM83 AO82:AO83 AQ82:AQ83 AS82:AS83 AU82:AU83 AW82:AW83 AY82:AY83 BA82:BA83 BC82:BC83 BE82:BE83 BG82:BG83 BI82:BI83 BK82:BK83 BM82:BM83 BO82:BO83 BQ82:BQ83 BS82:BS83 BU82:BU83 BW82:BW83 BY82:BY83 CA82:CA83 CC82:CC83 CE82:CE83 CG82:CG83 CI82:CI83 CK82:CK83 CM82:CM83 CO82:CO83 CQ82:CQ83 CS82:CS83 CU82:CU83 CW82:CW83 CY82:CY83 DA82:DA83 DC82:DC83 DE82:DE83 DG82:DG83 DI82:DI83 DK82:DK83 DM82:DM83 DO82:DO83 DQ82:DQ83 DS82:DS83 DU82:DU83 DW82:DW83 DY82:DY83 EA82:EA83 EC82:EC83 EE82:EE83 EG82:EG83 EI82:EI83 EK82:EK83 EM82:EM83 EO82:EO83 EQ82:EQ83 ES82:ES83 EU82:EU83 EW82:EW83 EY82:EY83 FA82:FA83 FC82:FC83 FE82:FE83 FG82:FG83 FI82:FI83 FK82:FK83 FM82:FM83 FO82:FO83 FQ82:FQ83 FS82:FS83 FU82:FU83 FW82:FW83 FY82:FY83 GA82:GA83 GC82:GC83 GE82:GE83 GG82:GG83 GI82:GI83 GK82:GK83 GM82:GM83 GO82:GO83 GQ82:GQ83 GS82:GS83 GU82:GU83 GW82:GW83 GY82:GY83 HA82:HA83 HC82:HC83 HE82:HE83 HG82:HG83 HI82:HI83 HK82:HK83 HM82:HM83 HO82:HO83 HQ82:HQ83 HS82:HS83 HU82:HU83 HW82:HW83 HY82:HY83 IA82:IA83 IC82:IC83 IE82:IE83 IG82:IG83 II82:II83 IK82:IK83 IM82:IM83 IO82:IO83 IQ82:IQ83 IS82:IS83 IU82:IU83 IW82:IW83 IY82:IY83 JA82:JA83 JC82:JC83 JE82:JE83 JG82:JG83 JI82:JI83 JK82:JK83 JM82:JM83 JO82:JO83 JQ82:JQ83 JS82:JS83 JU82:JU83 JW82:JW83 JY82:JY83 KA82:KA83 KC82:KC83 KE82:KE83 KG82:KG83 KI82:KI83 KK82:KK83 KM82:KM83 KO82:KO83 KQ82:KQ83 KS82:KS83 KU82:KU83 KW82:KW83 KY82:KY83 LA82:LA83 LC82:LC83 LE82:LE83 LG82:LG83 LI82:LI83 LK82:LK83 LM82:LM83 LO82:LO83 LQ82:LQ83 LS82:LS83 LU82:LU83 LW82:LW83 LY82:LY83 MA82:MA83 MC82:MC83 ME82:ME83 MG82:MG83 MI82:MI83 MK82:MK83 MM82:MM83 MO82:MO83 MQ82:MQ83 MS82:MS83 MU82:MU83 MW82:MW83 MY82:MY83 NA82:NA83 NC82:NC83 NE82:NE83 NG82:NG83 NI82:NI83 NK82:NK83 NM82:NM83 NO82:NO83 NQ82:NQ83 NS82:NS83 NU82:NU83 NW82:NW83 NY82:NY83 OA82:OA83 OC82:OC83 OE82:OE83 OG82:OG83 OI82:OI83 OK82:OK83 OM82:OM83 OO82:OO83 OQ82:OQ83 OS82:OS83 OU82:OU83 OW82:OW83 OY82:OY83 PA82:PA83 PC82:PC83 PE82:PE83 PG82:PG83 PI82:PI83 PK82:PK83 PM82:PM83 PO82:PO83 PQ82:PQ83 PS82:PS83 PU82:PU83 PW82:PW83 PY82:PY83 QA82:QA83 QC82:QC83 QE82:QE83 QG82:QG83 QI82:QI83 QK82:QK83 QM82:QM83 QO82:QO83 QQ82:QQ83 QS82:QS83 QU82:QU83 QW82:QW83 QY82:QY83 RA82:RA83 RC82:RC83 RE82:RE83 RG82:RG83 RI82:RI83 RK82:RK83 RM82:RM83 RO82:RO83 RQ82:RQ83 RS82:RS83 RU82:RU83 RW82:RW83 RY82:RY83 SA82:SA83 SC82:SC83 SE82:SE83 SG82:SG83 SI82:SI83 SK82:SK83 SM82:SM83 SO82:SO83 SQ82:SQ83 SS82:SS83 SU82:SU83 SW82:SW83 SY82:SY83 TA82:TA83 TC82:TC83 TE82:TE83 TG82:TG83 TI82:TI83 TK82:TK83 TM82:TM83 TO82:TO83 TQ82:TQ83 TS82:TS83 TU82:TU83 TW82:TW83 TY82:TY83 UA82:UA83 UC82:UC83 UE82:UE83 UG82:UG83 UI82:UI83 UK82:UK83 UM82:UM83 UO82:UO83 UQ82:UQ83 US82:US83 UU82:UU83 UW82:UW83 UY82:UY83 VA82:VA83 VC82:VC83 VE82:VE83 VG82:VG83 VI82:VI83 VK82:VK83 VM82:VM83 VO82:VO83 VQ82:VQ83 VS82:VS83 VU82:VU83 VW82:VW83 VY82:VY83 WA82:WA83 WC82:WC83 WE82:WE83 WG82:WG83 WI82:WI83 WK82:WK83 WM82:WM83 WO82:WO83 WQ82:WQ83 WS82:WS83 WU82:WU83 WW82:WW83 WY82:WY83 XA82:XA83 XC82:XC83 XE82:XE83 XG82:XG83 XI82:XI83 XK82:XK83 XM82:XM83 XO82:XO83 XQ82:XQ83 XS82:XS83 XU82:XU83 XW82:XW83 XY82:XY83 YA82:YA83 YC82:YC83 YE82:YE83 YG82:YG83 YI82:YI83 YK82:YK83 YM82:YM83 YO82:YO83 YQ82:YQ83 YS82:YS83 YU82:YU83 YW82:YW83 YY82:YY83 ZA82:ZA83 ZC82:ZC83 ZE82:ZE83 ZG82:ZG83 ZI82:ZI83 ZK82:ZK83 ZM82:ZM83 ZO82:ZO83 ZQ82:ZQ83 ZS82:ZS83 ZU82:ZU83 ZW82:ZW83 ZY82:ZY83 AAA82:AAA83 AAC82:AAC83 AAE82:AAE83 AAG82:AAG83 AAI82:AAI83 AAK82:AAK83 AAM82:AAM83 AAO82:AAO83 AAQ82:AAQ83 AAS82:AAS83 AAU82:AAU83 AAW82:AAW83 AAY82:AAY83 ABA82:ABA83 ABC82:ABC83 ABE82:ABE83 ABG82:ABG83 ABI82:ABI83 ABK82:ABK83 ABM82:ABM83 ABO82:ABO83 ABQ82:ABQ83 ABS82:ABS83 ABU82:ABU83 ABW82:ABW83 ABY82:ABY83 ACA82:ACA83 ACC82:ACC83 ACE82:ACE83 ACG82:ACG83 ACI82:ACI83 ACK82:ACK83 ACM82:ACM83 ACO82:ACO83 ACQ82:ACQ83 ACS82:ACS83 ACU82:ACU83 ACW82:ACW83 ACY82:ACY83 ADA82:ADA83 ADC82:ADC83 ADE82:ADE83 ADG82:ADG83 ADI82:ADI83 ADK82:ADK83 ADM82:ADM83 ADO82:ADO83 ADQ82:ADQ83 ADS82:ADS83 ADU82:ADU83 ADW82:ADW83 ADY82:ADY83 AEA82:AEA83 AEC82:AEC83 AEE82:AEE83 AEG82:AEG83 AEI82:AEI83 AEK82:AEK83 AEM82:AEM83 AEO82:AEO83 AEQ82:AEQ83 AES82:AES83 AEU82:AEU83 AEW82:AEW83 AEY82:AEY83 AFA82:AFA83 AFC82:AFC83 AFE82:AFE83 AFG82:AFG83 AFI82:AFI83 AFK82:AFK83 AFM82:AFM83 AFO82:AFO83 AFQ82:AFQ83 AFS82:AFS83 AFU82:AFU83 AFW82:AFW83 AFY82:AFY83 AGA82:AGA83 AGC82:AGC83 AGE82:AGE83 AGG82:AGG83 AGI82:AGI83 AGK82:AGK83 AGM82:AGM83 AGO82:AGO83 AGQ82:AGQ83 AGS82:AGS83 AGU82:AGU83 AGW82:AGW83 AGY82:AGY83 AHA82:AHA83 AHC82:AHC83 AHE82:AHE83 AHG82:AHG83 AHI82:AHI83 AHK82:AHK83 AHM82:AHM83 AHO82:AHO83 AHQ82:AHQ83 AHS82:AHS83 AHU82:AHU83 AHW82:AHW83 AHY82:AHY83 AIA82:AIA83 AIC82:AIC83 AIE82:AIE83 AIG82:AIG83 AII82:AII83 AIK82:AIK83 AIM82:AIM83 AIO82:AIO83 AIQ82:AIQ83 AIS82:AIS83 AIU82:AIU83 AIW82:AIW83 AIY82:AIY83 AJA82:AJA83 AJC82:AJC83 AJE82:AJE83 AJG82:AJG83 AJI82:AJI83 AJK82:AJK83 AJM82:AJM83 AJO82:AJO83 AJQ82:AJQ83 AJS82:AJS83 AJU82:AJU83 AJW82:AJW83 AJY82:AJY83 AKA82:AKA83 AKC82:AKC83 AKE82:AKE83 AKG82:AKG83 AKI82:AKI83 AKK82:AKK83 AKM82:AKM83 AKO82:AKO83 AKQ82:AKQ83 AKS82:AKS83 AKU82:AKU83 AKW82:AKW83 AKY82:AKY83 ALA82:ALA83 ALC82:ALC83 ALE82:ALE83 ALG82:ALG83 ALI82:ALI83 ALK82:ALK83 ALM82:ALM83 ALO82:ALO83 ALQ82:ALQ83 ALS82:ALS83 ALU82:ALU83 ALW82:ALW83 ALY82:ALY83 AMA82:AMA83 AMC82:AMC83 AME82:AME83 AMG82:AMG83 AMI82:AMI83 AMK82:AMK83 AMM82:AMM83 AMO82:AMO83 AMQ82:AMQ83 AMS82:AMS83 AMU82:AMU83 AMW82:AMW83 AMY82:AMY83 ANA82:ANA83 ANC82:ANC83 ANE82:ANE83 ANG82:ANG83 ANI82:ANI83 ANK82:ANK83 ANM82:ANM83 ANO82:ANO83 ANQ82:ANQ83 ANS82:ANS83 ANU82:ANU83 ANW82:ANW83 ANY82:ANY83 AOA82:AOA83 AOC82:AOC83 AOE82:AOE83 AOG82:AOG83 AOI82:AOI83 AOK82:AOK83 AOM82:AOM83 AOO82:AOO83 AOQ82:AOQ83 AOS82:AOS83 AOU82:AOU83 AOW82:AOW83 AOY82:AOY83 APA82:APA83 APC82:APC83 APE82:APE83 APG82:APG83 API82:API83 APK82:APK83 APM82:APM83 APO82:APO83 APQ82:APQ83 APS82:APS83 APU82:APU83 APW82:APW83 APY82:APY83 AQA82:AQA83 AQC82:AQC83 AQE82:AQE83 AQG82:AQG83 AQI82:AQI83 AQK82:AQK83 AQM82:AQM83 AQO82:AQO83 AQQ82:AQQ83 AQS82:AQS83 AQU82:AQU83 AQW82:AQW83 AQY82:AQY83 ARA82:ARA83 ARC82:ARC83 ARE82:ARE83 ARG82:ARG83 ARI82:ARI83 ARK82:ARK83 ARM82:ARM83 ARO82:ARO83 ARQ82:ARQ83 ARS82:ARS83 ARU82:ARU83 ARW82:ARW83 ARY82:ARY83 ASA82:ASA83 ASC82:ASC83 ASE82:ASE83 ASG82:ASG83 ASI82:ASI83 ASK82:ASK83 ASM82:ASM83 ASO82:ASO83 ASQ82:ASQ83 ASS82:ASS83 ASU82:ASU83 ASW82:ASW83 ASY82:ASY83 ATA82:ATA83 ATC82:ATC83 ATE82:ATE83 ATG82:ATG83 ATI82:ATI83 ATK82:ATK83 ATM82:ATM83 ATO82:ATO83 ATQ82:ATQ83 ATS82:ATS83 ATU82:ATU83 ATW82:ATW83 ATY82:ATY83 AUA82:AUA83 AUC82:AUC83 AUE82:AUE83 AUG82:AUG83 AUI82:AUI83 AUK82:AUK83 AUM82:AUM83 AUO82:AUO83 AUQ82:AUQ83 AUS82:AUS83 AUU82:AUU83 AUW82:AUW83 AUY82:AUY83 AVA82:AVA83 AVC82:AVC83 AVE82:AVE83 AVG82:AVG83 AVI82:AVI83 AVK82:AVK83 AVM82:AVM83 AVO82:AVO83 AVQ82:AVQ83 AVS82:AVS83 AVU82:AVU83 AVW82:AVW83 AVY82:AVY83 AWA82:AWA83 AWC82:AWC83 AWE82:AWE83 AWG82:AWG83 AWI82:AWI83 AWK82:AWK83 AWM82:AWM83 AWO82:AWO83 AWQ82:AWQ83 AWS82:AWS83 AWU82:AWU83 AWW82:AWW83 AWY82:AWY83 AXA82:AXA83 AXC82:AXC83 AXE82:AXE83 AXG82:AXG83 AXI82:AXI83 AXK82:AXK83 AXM82:AXM83 AXO82:AXO83 AXQ82:AXQ83 AXS82:AXS83 AXU82:AXU83 AXW82:AXW83 AXY82:AXY83 AYA82:AYA83 AYC82:AYC83 AYE82:AYE83 AYG82:AYG83 AYI82:AYI83 AYK82:AYK83 AYM82:AYM83 AYO82:AYO83 AYQ82:AYQ83 AYS82:AYS83 AYU82:AYU83 AYW82:AYW83 AYY82:AYY83 AZA82:AZA83 AZC82:AZC83 AZE82:AZE83 AZG82:AZG83 AZI82:AZI83 AZK82:AZK83 AZM82:AZM83 AZO82:AZO83 AZQ82:AZQ83 AZS82:AZS83 AZU82:AZU83 AZW82:AZW83 AZY82:AZY83 BAA82:BAA83 BAC82:BAC83 BAE82:BAE83 BAG82:BAG83 BAI82:BAI83 BAK82:BAK83 BAM82:BAM83 BAO82:BAO83 BAQ82:BAQ83 BAS82:BAS83 BAU82:BAU83 BAW82:BAW83 BAY82:BAY83 BBA82:BBA83 BBC82:BBC83 BBE82:BBE83 BBG82:BBG83 BBI82:BBI83 BBK82:BBK83 BBM82:BBM83 BBO82:BBO83 BBQ82:BBQ83 BBS82:BBS83 BBU82:BBU83 BBW82:BBW83 BBY82:BBY83 BCA82:BCA83 BCC82:BCC83 BCE82:BCE83 BCG82:BCG83 BCI82:BCI83 BCK82:BCK83 BCM82:BCM83 BCO82:BCO83 BCQ82:BCQ83 BCS82:BCS83 BCU82:BCU83 BCW82:BCW83 BCY82:BCY83 BDA82:BDA83 BDC82:BDC83 BDE82:BDE83 BDG82:BDG83 BDI82:BDI83 BDK82:BDK83 BDM82:BDM83 BDO82:BDO83 BDQ82:BDQ83 BDS82:BDS83 BDU82:BDU83 BDW82:BDW83 BDY82:BDY83 BEA82:BEA83 BEC82:BEC83 BEE82:BEE83 BEG82:BEG83 BEI82:BEI83 BEK82:BEK83 BEM82:BEM83 BEO82:BEO83 BEQ82:BEQ83 BES82:BES83 BEU82:BEU83 BEW82:BEW83 BEY82:BEY83 BFA82:BFA83 BFC82:BFC83 BFE82:BFE83 BFG82:BFG83 BFI82:BFI83 BFK82:BFK83 BFM82:BFM83 BFO82:BFO83 BFQ82:BFQ83 BFS82:BFS83 BFU82:BFU83 BFW82:BFW83 BFY82:BFY83 BGA82:BGA83 BGC82:BGC83 BGE82:BGE83 BGG82:BGG83 BGI82:BGI83 BGK82:BGK83 BGM82:BGM83 BGO82:BGO83 BGQ82:BGQ83 BGS82:BGS83 BGU82:BGU83 BGW82:BGW83 BGY82:BGY83 BHA82:BHA83 BHC82:BHC83 BHE82:BHE83 BHG82:BHG83 BHI82:BHI83 BHK82:BHK83 BHM82:BHM83 BHO82:BHO83 BHQ82:BHQ83 BHS82:BHS83 BHU82:BHU83 BHW82:BHW83 BHY82:BHY83 BIA82:BIA83 BIC82:BIC83 BIE82:BIE83 BIG82:BIG83 BII82:BII83 BIK82:BIK83 BIM82:BIM83 BIO82:BIO83 BIQ82:BIQ83 BIS82:BIS83 BIU82:BIU83 BIW82:BIW83 BIY82:BIY83 BJA82:BJA83 BJC82:BJC83 BJE82:BJE83 BJG82:BJG83 BJI82:BJI83 BJK82:BJK83 BJM82:BJM83 BJO82:BJO83 BJQ82:BJQ83 BJS82:BJS83 BJU82:BJU83 BJW82:BJW83 BJY82:BJY83 BKA82:BKA83 BKC82:BKC83 BKE82:BKE83 BKG82:BKG83 BKI82:BKI83 BKK82:BKK83 BKM82:BKM83 BKO82:BKO83 BKQ82:BKQ83 BKS82:BKS83 BKU82:BKU83 BKW82:BKW83 BKY82:BKY83 BLA82:BLA83 BLC82:BLC83 BLE82:BLE83 BLG82:BLG83 BLI82:BLI83 BLK82:BLK83 BLM82:BLM83 BLO82:BLO83 BLQ82:BLQ83 BLS82:BLS83 BLU82:BLU83 BLW82:BLW83 BLY82:BLY83 BMA82:BMA83 BMC82:BMC83 BME82:BME83 BMG82:BMG83 BMI82:BMI83 BMK82:BMK83 BMM82:BMM83 BMO82:BMO83 BMQ82:BMQ83 BMS82:BMS83 BMU82:BMU83 BMW82:BMW83 BMY82:BMY83 BNA82:BNA83 BNC82:BNC83 BNE82:BNE83 BNG82:BNG83 BNI82:BNI83 BNK82:BNK83 BNM82:BNM83 BNO82:BNO83 BNQ82:BNQ83 BNS82:BNS83 BNU82:BNU83 BNW82:BNW83 BNY82:BNY83 BOA82:BOA83 BOC82:BOC83 BOE82:BOE83 BOG82:BOG83 BOI82:BOI83 BOK82:BOK83 BOM82:BOM83 BOO82:BOO83 BOQ82:BOQ83 BOS82:BOS83 BOU82:BOU83 BOW82:BOW83 BOY82:BOY83 BPA82:BPA83 BPC82:BPC83 BPE82:BPE83 BPG82:BPG83 BPI82:BPI83 BPK82:BPK83 BPM82:BPM83 BPO82:BPO83 BPQ82:BPQ83 BPS82:BPS83 BPU82:BPU83 BPW82:BPW83 BPY82:BPY83 BQA82:BQA83 BQC82:BQC83 BQE82:BQE83 BQG82:BQG83 BQI82:BQI83 BQK82:BQK83 BQM82:BQM83 BQO82:BQO83 BQQ82:BQQ83 BQS82:BQS83 BQU82:BQU83 BQW82:BQW83 BQY82:BQY83 BRA82:BRA83 BRC82:BRC83 BRE82:BRE83 BRG82:BRG83 BRI82:BRI83 BRK82:BRK83 BRM82:BRM83 BRO82:BRO83 BRQ82:BRQ83 BRS82:BRS83 BRU82:BRU83 BRW82:BRW83 BRY82:BRY83 BSA82:BSA83 BSC82:BSC83 BSE82:BSE83 BSG82:BSG83 BSI82:BSI83 BSK82:BSK83 BSM82:BSM83 BSO82:BSO83 BSQ82:BSQ83 BSS82:BSS83 BSU82:BSU83 BSW82:BSW83 BSY82:BSY83 BTA82:BTA83 BTC82:BTC83 BTE82:BTE83 BTG82:BTG83 BTI82:BTI83 BTK82:BTK83 BTM82:BTM83 BTO82:BTO83 BTQ82:BTQ83 BTS82:BTS83 BTU82:BTU83 BTW82:BTW83 BTY82:BTY83 BUA82:BUA83 BUC82:BUC83 BUE82:BUE83 BUG82:BUG83 BUI82:BUI83 BUK82:BUK83 BUM82:BUM83 BUO82:BUO83 BUQ82:BUQ83 BUS82:BUS83 BUU82:BUU83 BUW82:BUW83 BUY82:BUY83 BVA82:BVA83 BVC82:BVC83 BVE82:BVE83 BVG82:BVG83 BVI82:BVI83 BVK82:BVK83 BVM82:BVM83 BVO82:BVO83 BVQ82:BVQ83 BVS82:BVS83 BVU82:BVU83 BVW82:BVW83 BVY82:BVY83 BWA82:BWA83 BWC82:BWC83 BWE82:BWE83 BWG82:BWG83 BWI82:BWI83 BWK82:BWK83 BWM82:BWM83 BWO82:BWO83 BWQ82:BWQ83 BWS82:BWS83 BWU82:BWU83 BWW82:BWW83 BWY82:BWY83 BXA82:BXA83 BXC82:BXC83 BXE82:BXE83 BXG82:BXG83 BXI82:BXI83 BXK82:BXK83 BXM82:BXM83 BXO82:BXO83 BXQ82:BXQ83 BXS82:BXS83 BXU82:BXU83 BXW82:BXW83 BXY82:BXY83 BYA82:BYA83 BYC82:BYC83 BYE82:BYE83 BYG82:BYG83 BYI82:BYI83 BYK82:BYK83 BYM82:BYM83 BYO82:BYO83 BYQ82:BYQ83 BYS82:BYS83 BYU82:BYU83 BYW82:BYW83 BYY82:BYY83 BZA82:BZA83 BZC82:BZC83 BZE82:BZE83 BZG82:BZG83 BZI82:BZI83 BZK82:BZK83 BZM82:BZM83 BZO82:BZO83 BZQ82:BZQ83 BZS82:BZS83 BZU82:BZU83 BZW82:BZW83 BZY82:BZY83 CAA82:CAA83 CAC82:CAC83 CAE82:CAE83 CAG82:CAG83 CAI82:CAI83 CAK82:CAK83 CAM82:CAM83 CAO82:CAO83 CAQ82:CAQ83 CAS82:CAS83 CAU82:CAU83 CAW82:CAW83 CAY82:CAY83 CBA82:CBA83 CBC82:CBC83 CBE82:CBE83 CBG82:CBG83 CBI82:CBI83 CBK82:CBK83 CBM82:CBM83 CBO82:CBO83 CBQ82:CBQ83 CBS82:CBS83 CBU82:CBU83 CBW82:CBW83 CBY82:CBY83 CCA82:CCA83 CCC82:CCC83 CCE82:CCE83 CCG82:CCG83 CCI82:CCI83 CCK82:CCK83 CCM82:CCM83 CCO82:CCO83 CCQ82:CCQ83 CCS82:CCS83 CCU82:CCU83 CCW82:CCW83 CCY82:CCY83 CDA82:CDA83 CDC82:CDC83 CDE82:CDE83 CDG82:CDG83 CDI82:CDI83 CDK82:CDK83 CDM82:CDM83 CDO82:CDO83 CDQ82:CDQ83 CDS82:CDS83 CDU82:CDU83 CDW82:CDW83 CDY82:CDY83 CEA82:CEA83 CEC82:CEC83 CEE82:CEE83 CEG82:CEG83 CEI82:CEI83 CEK82:CEK83 CEM82:CEM83 CEO82:CEO83 CEQ82:CEQ83 CES82:CES83 CEU82:CEU83 CEW82:CEW83 CEY82:CEY83 CFA82:CFA83 CFC82:CFC83 CFE82:CFE83 CFG82:CFG83 CFI82:CFI83 CFK82:CFK83 CFM82:CFM83 CFO82:CFO83 CFQ82:CFQ83 CFS82:CFS83 CFU82:CFU83 CFW82:CFW83 CFY82:CFY83 CGA82:CGA83 CGC82:CGC83 CGE82:CGE83 CGG82:CGG83 CGI82:CGI83 CGK82:CGK83 CGM82:CGM83 CGO82:CGO83 CGQ82:CGQ83 CGS82:CGS83 CGU82:CGU83 CGW82:CGW83 CGY82:CGY83 CHA82:CHA83 CHC82:CHC83 CHE82:CHE83 CHG82:CHG83 CHI82:CHI83 CHK82:CHK83 CHM82:CHM83 CHO82:CHO83 CHQ82:CHQ83 CHS82:CHS83 CHU82:CHU83 CHW82:CHW83 CHY82:CHY83 CIA82:CIA83 CIC82:CIC83 CIE82:CIE83 CIG82:CIG83 CII82:CII83 CIK82:CIK83 CIM82:CIM83 CIO82:CIO83 CIQ82:CIQ83 CIS82:CIS83 CIU82:CIU83 CIW82:CIW83 CIY82:CIY83 CJA82:CJA83 CJC82:CJC83 CJE82:CJE83 CJG82:CJG83 CJI82:CJI83 CJK82:CJK83 CJM82:CJM83 CJO82:CJO83 CJQ82:CJQ83 CJS82:CJS83 CJU82:CJU83 CJW82:CJW83 CJY82:CJY83 CKA82:CKA83 CKC82:CKC83 CKE82:CKE83 CKG82:CKG83 CKI82:CKI83 CKK82:CKK83 CKM82:CKM83 CKO82:CKO83 CKQ82:CKQ83 CKS82:CKS83 CKU82:CKU83 CKW82:CKW83 CKY82:CKY83 CLA82:CLA83 CLC82:CLC83 CLE82:CLE83 CLG82:CLG83 CLI82:CLI83 CLK82:CLK83 CLM82:CLM83 CLO82:CLO83 CLQ82:CLQ83 CLS82:CLS83 CLU82:CLU83 CLW82:CLW83 CLY82:CLY83 CMA82:CMA83 CMC82:CMC83 CME82:CME83 CMG82:CMG83 CMI82:CMI83 CMK82:CMK83 CMM82:CMM83 CMO82:CMO83 CMQ82:CMQ83 CMS82:CMS83 CMU82:CMU83 CMW82:CMW83 CMY82:CMY83 CNA82:CNA83 CNC82:CNC83 CNE82:CNE83 CNG82:CNG83 CNI82:CNI83 CNK82:CNK83 CNM82:CNM83 CNO82:CNO83 CNQ82:CNQ83 CNS82:CNS83 CNU82:CNU83 CNW82:CNW83 CNY82:CNY83 COA82:COA83 COC82:COC83 COE82:COE83 COG82:COG83 COI82:COI83 COK82:COK83 COM82:COM83 COO82:COO83 COQ82:COQ83 COS82:COS83 COU82:COU83 COW82:COW83 COY82:COY83 CPA82:CPA83 CPC82:CPC83 CPE82:CPE83 CPG82:CPG83 CPI82:CPI83 CPK82:CPK83 CPM82:CPM83 CPO82:CPO83 CPQ82:CPQ83 CPS82:CPS83 CPU82:CPU83 CPW82:CPW83 CPY82:CPY83 CQA82:CQA83 CQC82:CQC83 CQE82:CQE83 CQG82:CQG83 CQI82:CQI83 CQK82:CQK83 CQM82:CQM83 CQO82:CQO83 CQQ82:CQQ83 CQS82:CQS83 CQU82:CQU83 CQW82:CQW83 CQY82:CQY83 CRA82:CRA83 CRC82:CRC83 CRE82:CRE83 CRG82:CRG83 CRI82:CRI83 CRK82:CRK83 CRM82:CRM83 CRO82:CRO83 CRQ82:CRQ83 CRS82:CRS83 CRU82:CRU83 CRW82:CRW83 CRY82:CRY83 CSA82:CSA83 CSC82:CSC83 CSE82:CSE83 CSG82:CSG83 CSI82:CSI83 CSK82:CSK83 CSM82:CSM83 CSO82:CSO83 CSQ82:CSQ83 CSS82:CSS83 CSU82:CSU83 CSW82:CSW83 CSY82:CSY83 CTA82:CTA83 CTC82:CTC83 CTE82:CTE83 CTG82:CTG83 CTI82:CTI83 CTK82:CTK83 CTM82:CTM83 CTO82:CTO83 CTQ82:CTQ83 CTS82:CTS83 CTU82:CTU83 CTW82:CTW83 CTY82:CTY83 CUA82:CUA83 CUC82:CUC83 CUE82:CUE83 CUG82:CUG83 CUI82:CUI83 CUK82:CUK83 CUM82:CUM83 CUO82:CUO83 CUQ82:CUQ83 CUS82:CUS83 CUU82:CUU83 CUW82:CUW83 CUY82:CUY83 CVA82:CVA83 CVC82:CVC83 CVE82:CVE83 CVG82:CVG83 CVI82:CVI83 CVK82:CVK83 CVM82:CVM83 CVO82:CVO83 CVQ82:CVQ83 CVS82:CVS83 CVU82:CVU83 CVW82:CVW83 CVY82:CVY83 CWA82:CWA83 CWC82:CWC83 CWE82:CWE83 CWG82:CWG83 CWI82:CWI83 CWK82:CWK83 CWM82:CWM83 CWO82:CWO83 CWQ82:CWQ83 CWS82:CWS83 CWU82:CWU83 CWW82:CWW83 CWY82:CWY83 CXA82:CXA83 CXC82:CXC83 CXE82:CXE83 CXG82:CXG83 CXI82:CXI83 CXK82:CXK83 CXM82:CXM83 CXO82:CXO83 CXQ82:CXQ83 CXS82:CXS83 CXU82:CXU83 CXW82:CXW83 CXY82:CXY83 CYA82:CYA83 CYC82:CYC83 CYE82:CYE83 CYG82:CYG83 CYI82:CYI83 CYK82:CYK83 CYM82:CYM83 CYO82:CYO83 CYQ82:CYQ83 CYS82:CYS83 CYU82:CYU83 CYW82:CYW83 CYY82:CYY83 CZA82:CZA83 CZC82:CZC83 CZE82:CZE83 CZG82:CZG83 CZI82:CZI83 CZK82:CZK83 CZM82:CZM83 CZO82:CZO83 CZQ82:CZQ83 CZS82:CZS83 CZU82:CZU83 CZW82:CZW83 CZY82:CZY83 DAA82:DAA83 DAC82:DAC83 DAE82:DAE83 DAG82:DAG83 DAI82:DAI83 DAK82:DAK83 DAM82:DAM83 DAO82:DAO83 DAQ82:DAQ83 DAS82:DAS83 DAU82:DAU83 DAW82:DAW83 DAY82:DAY83 DBA82:DBA83 DBC82:DBC83 DBE82:DBE83 DBG82:DBG83 DBI82:DBI83 DBK82:DBK83 DBM82:DBM83 DBO82:DBO83 DBQ82:DBQ83 DBS82:DBS83 DBU82:DBU83 DBW82:DBW83 DBY82:DBY83 DCA82:DCA83 DCC82:DCC83 DCE82:DCE83 DCG82:DCG83 DCI82:DCI83 DCK82:DCK83 DCM82:DCM83 DCO82:DCO83 DCQ82:DCQ83 DCS82:DCS83 DCU82:DCU83 DCW82:DCW83 DCY82:DCY83 DDA82:DDA83 DDC82:DDC83 DDE82:DDE83 DDG82:DDG83 DDI82:DDI83 DDK82:DDK83 DDM82:DDM83 DDO82:DDO83 DDQ82:DDQ83 DDS82:DDS83 DDU82:DDU83 DDW82:DDW83 DDY82:DDY83 DEA82:DEA83 DEC82:DEC83 DEE82:DEE83 DEG82:DEG83 DEI82:DEI83 DEK82:DEK83 DEM82:DEM83 DEO82:DEO83 DEQ82:DEQ83 DES82:DES83 DEU82:DEU83 DEW82:DEW83 DEY82:DEY83 DFA82:DFA83 DFC82:DFC83 DFE82:DFE83 DFG82:DFG83 DFI82:DFI83 DFK82:DFK83 DFM82:DFM83 DFO82:DFO83 DFQ82:DFQ83 DFS82:DFS83 DFU82:DFU83 DFW82:DFW83 DFY82:DFY83 DGA82:DGA83 DGC82:DGC83 DGE82:DGE83 DGG82:DGG83 DGI82:DGI83 DGK82:DGK83 DGM82:DGM83 DGO82:DGO83 DGQ82:DGQ83 DGS82:DGS83 DGU82:DGU83 DGW82:DGW83 DGY82:DGY83 DHA82:DHA83 DHC82:DHC83 DHE82:DHE83 DHG82:DHG83 DHI82:DHI83 DHK82:DHK83 DHM82:DHM83 DHO82:DHO83 DHQ82:DHQ83 DHS82:DHS83 DHU82:DHU83 DHW82:DHW83 DHY82:DHY83 DIA82:DIA83 DIC82:DIC83 DIE82:DIE83 DIG82:DIG83 DII82:DII83 DIK82:DIK83 DIM82:DIM83 DIO82:DIO83 DIQ82:DIQ83 DIS82:DIS83 DIU82:DIU83 DIW82:DIW83 DIY82:DIY83 DJA82:DJA83 DJC82:DJC83 DJE82:DJE83 DJG82:DJG83 DJI82:DJI83 DJK82:DJK83 DJM82:DJM83 DJO82:DJO83 DJQ82:DJQ83 DJS82:DJS83 DJU82:DJU83 DJW82:DJW83 DJY82:DJY83 DKA82:DKA83 DKC82:DKC83 DKE82:DKE83 DKG82:DKG83 DKI82:DKI83 DKK82:DKK83 DKM82:DKM83 DKO82:DKO83 DKQ82:DKQ83 DKS82:DKS83 DKU82:DKU83 DKW82:DKW83 DKY82:DKY83 DLA82:DLA83 DLC82:DLC83 DLE82:DLE83 DLG82:DLG83 DLI82:DLI83 DLK82:DLK83 DLM82:DLM83 DLO82:DLO83 DLQ82:DLQ83 DLS82:DLS83 DLU82:DLU83 DLW82:DLW83 DLY82:DLY83 DMA82:DMA83 DMC82:DMC83 DME82:DME83 DMG82:DMG83 DMI82:DMI83 DMK82:DMK83 DMM82:DMM83 DMO82:DMO83 DMQ82:DMQ83 DMS82:DMS83 DMU82:DMU83 DMW82:DMW83 DMY82:DMY83 DNA82:DNA83 DNC82:DNC83 DNE82:DNE83 DNG82:DNG83 DNI82:DNI83 DNK82:DNK83 DNM82:DNM83 DNO82:DNO83 DNQ82:DNQ83 DNS82:DNS83 DNU82:DNU83 DNW82:DNW83 DNY82:DNY83 DOA82:DOA83 DOC82:DOC83 DOE82:DOE83 DOG82:DOG83 DOI82:DOI83 DOK82:DOK83 DOM82:DOM83 DOO82:DOO83 DOQ82:DOQ83 DOS82:DOS83 DOU82:DOU83 DOW82:DOW83 DOY82:DOY83 DPA82:DPA83 DPC82:DPC83 DPE82:DPE83 DPG82:DPG83 DPI82:DPI83 DPK82:DPK83 DPM82:DPM83 DPO82:DPO83 DPQ82:DPQ83 DPS82:DPS83 DPU82:DPU83 DPW82:DPW83 DPY82:DPY83 DQA82:DQA83 DQC82:DQC83 DQE82:DQE83 DQG82:DQG83 DQI82:DQI83 DQK82:DQK83 DQM82:DQM83 DQO82:DQO83 DQQ82:DQQ83 DQS82:DQS83 DQU82:DQU83 DQW82:DQW83 DQY82:DQY83 DRA82:DRA83 DRC82:DRC83 DRE82:DRE83 DRG82:DRG83 DRI82:DRI83 DRK82:DRK83 DRM82:DRM83 DRO82:DRO83 DRQ82:DRQ83 DRS82:DRS83 DRU82:DRU83 DRW82:DRW83 DRY82:DRY83 DSA82:DSA83 DSC82:DSC83 DSE82:DSE83 DSG82:DSG83 DSI82:DSI83 DSK82:DSK83 DSM82:DSM83 DSO82:DSO83 DSQ82:DSQ83 DSS82:DSS83 DSU82:DSU83 DSW82:DSW83 DSY82:DSY83 DTA82:DTA83 DTC82:DTC83 DTE82:DTE83 DTG82:DTG83 DTI82:DTI83 DTK82:DTK83 DTM82:DTM83 DTO82:DTO83 DTQ82:DTQ83 DTS82:DTS83 DTU82:DTU83 DTW82:DTW83 DTY82:DTY83 DUA82:DUA83 DUC82:DUC83 DUE82:DUE83 DUG82:DUG83 DUI82:DUI83 DUK82:DUK83 DUM82:DUM83 DUO82:DUO83 DUQ82:DUQ83 DUS82:DUS83 DUU82:DUU83 DUW82:DUW83 DUY82:DUY83 DVA82:DVA83 DVC82:DVC83 DVE82:DVE83 DVG82:DVG83 DVI82:DVI83 DVK82:DVK83 DVM82:DVM83 DVO82:DVO83 DVQ82:DVQ83 DVS82:DVS83 DVU82:DVU83 DVW82:DVW83 DVY82:DVY83 DWA82:DWA83 DWC82:DWC83 DWE82:DWE83 DWG82:DWG83 DWI82:DWI83 DWK82:DWK83 DWM82:DWM83 DWO82:DWO83 DWQ82:DWQ83 DWS82:DWS83 DWU82:DWU83 DWW82:DWW83 DWY82:DWY83 DXA82:DXA83 DXC82:DXC83 DXE82:DXE83 DXG82:DXG83 DXI82:DXI83 DXK82:DXK83 DXM82:DXM83 DXO82:DXO83 DXQ82:DXQ83 DXS82:DXS83 DXU82:DXU83 DXW82:DXW83 DXY82:DXY83 DYA82:DYA83 DYC82:DYC83 DYE82:DYE83 DYG82:DYG83 DYI82:DYI83 DYK82:DYK83 DYM82:DYM83 DYO82:DYO83 DYQ82:DYQ83 DYS82:DYS83 DYU82:DYU83 DYW82:DYW83 DYY82:DYY83 DZA82:DZA83 DZC82:DZC83 DZE82:DZE83 DZG82:DZG83 DZI82:DZI83 DZK82:DZK83 DZM82:DZM83 DZO82:DZO83 DZQ82:DZQ83 DZS82:DZS83 DZU82:DZU83 DZW82:DZW83 DZY82:DZY83 EAA82:EAA83 EAC82:EAC83 EAE82:EAE83 EAG82:EAG83 EAI82:EAI83 EAK82:EAK83 EAM82:EAM83 EAO82:EAO83 EAQ82:EAQ83 EAS82:EAS83 EAU82:EAU83 EAW82:EAW83 EAY82:EAY83 EBA82:EBA83 EBC82:EBC83 EBE82:EBE83 EBG82:EBG83 EBI82:EBI83 EBK82:EBK83 EBM82:EBM83 EBO82:EBO83 EBQ82:EBQ83 EBS82:EBS83 EBU82:EBU83 EBW82:EBW83 EBY82:EBY83 ECA82:ECA83 ECC82:ECC83 ECE82:ECE83 ECG82:ECG83 ECI82:ECI83 ECK82:ECK83 ECM82:ECM83 ECO82:ECO83 ECQ82:ECQ83 ECS82:ECS83 ECU82:ECU83 ECW82:ECW83 ECY82:ECY83 EDA82:EDA83 EDC82:EDC83 EDE82:EDE83 EDG82:EDG83 EDI82:EDI83 EDK82:EDK83 EDM82:EDM83 EDO82:EDO83 EDQ82:EDQ83 EDS82:EDS83 EDU82:EDU83 EDW82:EDW83 EDY82:EDY83 EEA82:EEA83 EEC82:EEC83 EEE82:EEE83 EEG82:EEG83 EEI82:EEI83 EEK82:EEK83 EEM82:EEM83 EEO82:EEO83 EEQ82:EEQ83 EES82:EES83 EEU82:EEU83 EEW82:EEW83 EEY82:EEY83 EFA82:EFA83 EFC82:EFC83 EFE82:EFE83 EFG82:EFG83 EFI82:EFI83 EFK82:EFK83 EFM82:EFM83 EFO82:EFO83 EFQ82:EFQ83 EFS82:EFS83 EFU82:EFU83 EFW82:EFW83 EFY82:EFY83 EGA82:EGA83 EGC82:EGC83 EGE82:EGE83 EGG82:EGG83 EGI82:EGI83 EGK82:EGK83 EGM82:EGM83 EGO82:EGO83 EGQ82:EGQ83 EGS82:EGS83 EGU82:EGU83 EGW82:EGW83 EGY82:EGY83 EHA82:EHA83 EHC82:EHC83 EHE82:EHE83 EHG82:EHG83 EHI82:EHI83 EHK82:EHK83 EHM82:EHM83 EHO82:EHO83 EHQ82:EHQ83 EHS82:EHS83 EHU82:EHU83 EHW82:EHW83 EHY82:EHY83 EIA82:EIA83 EIC82:EIC83 EIE82:EIE83 EIG82:EIG83 EII82:EII83 EIK82:EIK83 EIM82:EIM83 EIO82:EIO83 EIQ82:EIQ83 EIS82:EIS83 EIU82:EIU83 EIW82:EIW83 EIY82:EIY83 EJA82:EJA83 EJC82:EJC83 EJE82:EJE83 EJG82:EJG83 EJI82:EJI83 EJK82:EJK83 EJM82:EJM83 EJO82:EJO83 EJQ82:EJQ83 EJS82:EJS83 EJU82:EJU83 EJW82:EJW83 EJY82:EJY83 EKA82:EKA83 EKC82:EKC83 EKE82:EKE83 EKG82:EKG83 EKI82:EKI83 EKK82:EKK83 EKM82:EKM83 EKO82:EKO83 EKQ82:EKQ83 EKS82:EKS83 EKU82:EKU83 EKW82:EKW83 EKY82:EKY83 ELA82:ELA83 ELC82:ELC83 ELE82:ELE83 ELG82:ELG83 ELI82:ELI83 ELK82:ELK83 ELM82:ELM83 ELO82:ELO83 ELQ82:ELQ83 ELS82:ELS83 ELU82:ELU83 ELW82:ELW83 ELY82:ELY83 EMA82:EMA83 EMC82:EMC83 EME82:EME83 EMG82:EMG83 EMI82:EMI83 EMK82:EMK83 EMM82:EMM83 EMO82:EMO83 EMQ82:EMQ83 EMS82:EMS83 EMU82:EMU83 EMW82:EMW83 EMY82:EMY83 ENA82:ENA83 ENC82:ENC83 ENE82:ENE83 ENG82:ENG83 ENI82:ENI83 ENK82:ENK83 ENM82:ENM83 ENO82:ENO83 ENQ82:ENQ83 ENS82:ENS83 ENU82:ENU83 ENW82:ENW83 ENY82:ENY83 EOA82:EOA83 EOC82:EOC83 EOE82:EOE83 EOG82:EOG83 EOI82:EOI83 EOK82:EOK83 EOM82:EOM83 EOO82:EOO83 EOQ82:EOQ83 EOS82:EOS83 EOU82:EOU83 EOW82:EOW83 EOY82:EOY83 EPA82:EPA83 EPC82:EPC83 EPE82:EPE83 EPG82:EPG83 EPI82:EPI83 EPK82:EPK83 EPM82:EPM83 EPO82:EPO83 EPQ82:EPQ83 EPS82:EPS83 EPU82:EPU83 EPW82:EPW83 EPY82:EPY83 EQA82:EQA83 EQC82:EQC83 EQE82:EQE83 EQG82:EQG83 EQI82:EQI83 EQK82:EQK83 EQM82:EQM83 EQO82:EQO83 EQQ82:EQQ83 EQS82:EQS83 EQU82:EQU83 EQW82:EQW83 EQY82:EQY83 ERA82:ERA83 ERC82:ERC83 ERE82:ERE83 ERG82:ERG83 ERI82:ERI83 ERK82:ERK83 ERM82:ERM83 ERO82:ERO83 ERQ82:ERQ83 ERS82:ERS83 ERU82:ERU83 ERW82:ERW83 ERY82:ERY83 ESA82:ESA83 ESC82:ESC83 ESE82:ESE83 ESG82:ESG83 ESI82:ESI83 ESK82:ESK83 ESM82:ESM83 ESO82:ESO83 ESQ82:ESQ83 ESS82:ESS83 ESU82:ESU83 ESW82:ESW83 ESY82:ESY83 ETA82:ETA83 ETC82:ETC83 ETE82:ETE83 ETG82:ETG83 ETI82:ETI83 ETK82:ETK83 ETM82:ETM83 ETO82:ETO83 ETQ82:ETQ83 ETS82:ETS83 ETU82:ETU83 ETW82:ETW83 ETY82:ETY83 EUA82:EUA83 EUC82:EUC83 EUE82:EUE83 EUG82:EUG83 EUI82:EUI83 EUK82:EUK83 EUM82:EUM83 EUO82:EUO83 EUQ82:EUQ83 EUS82:EUS83 EUU82:EUU83 EUW82:EUW83 EUY82:EUY83 EVA82:EVA83 EVC82:EVC83 EVE82:EVE83 EVG82:EVG83 EVI82:EVI83 EVK82:EVK83 EVM82:EVM83 EVO82:EVO83 EVQ82:EVQ83 EVS82:EVS83 EVU82:EVU83 EVW82:EVW83 EVY82:EVY83 EWA82:EWA83 EWC82:EWC83 EWE82:EWE83 EWG82:EWG83 EWI82:EWI83 EWK82:EWK83 EWM82:EWM83 EWO82:EWO83 EWQ82:EWQ83 EWS82:EWS83 EWU82:EWU83 EWW82:EWW83 EWY82:EWY83 EXA82:EXA83 EXC82:EXC83 EXE82:EXE83 EXG82:EXG83 EXI82:EXI83 EXK82:EXK83 EXM82:EXM83 EXO82:EXO83 EXQ82:EXQ83 EXS82:EXS83 EXU82:EXU83 EXW82:EXW83 EXY82:EXY83 EYA82:EYA83 EYC82:EYC83 EYE82:EYE83 EYG82:EYG83 EYI82:EYI83 EYK82:EYK83 EYM82:EYM83 EYO82:EYO83 EYQ82:EYQ83 EYS82:EYS83 EYU82:EYU83 EYW82:EYW83 EYY82:EYY83 EZA82:EZA83 EZC82:EZC83 EZE82:EZE83 EZG82:EZG83 EZI82:EZI83 EZK82:EZK83 EZM82:EZM83 EZO82:EZO83 EZQ82:EZQ83 EZS82:EZS83 EZU82:EZU83 EZW82:EZW83 EZY82:EZY83 FAA82:FAA83 FAC82:FAC83 FAE82:FAE83 FAG82:FAG83 FAI82:FAI83 FAK82:FAK83 FAM82:FAM83 FAO82:FAO83 FAQ82:FAQ83 FAS82:FAS83 FAU82:FAU83 FAW82:FAW83 FAY82:FAY83 FBA82:FBA83 FBC82:FBC83 FBE82:FBE83 FBG82:FBG83 FBI82:FBI83 FBK82:FBK83 FBM82:FBM83 FBO82:FBO83 FBQ82:FBQ83 FBS82:FBS83 FBU82:FBU83 FBW82:FBW83 FBY82:FBY83 FCA82:FCA83 FCC82:FCC83 FCE82:FCE83 FCG82:FCG83 FCI82:FCI83 FCK82:FCK83 FCM82:FCM83 FCO82:FCO83 FCQ82:FCQ83 FCS82:FCS83 FCU82:FCU83 FCW82:FCW83 FCY82:FCY83 FDA82:FDA83 FDC82:FDC83 FDE82:FDE83 FDG82:FDG83 FDI82:FDI83 FDK82:FDK83 FDM82:FDM83 FDO82:FDO83 FDQ82:FDQ83 FDS82:FDS83 FDU82:FDU83 FDW82:FDW83 FDY82:FDY83 FEA82:FEA83 FEC82:FEC83 FEE82:FEE83 FEG82:FEG83 FEI82:FEI83 FEK82:FEK83 FEM82:FEM83 FEO82:FEO83 FEQ82:FEQ83 FES82:FES83 FEU82:FEU83 FEW82:FEW83 FEY82:FEY83 FFA82:FFA83 FFC82:FFC83 FFE82:FFE83 FFG82:FFG83 FFI82:FFI83 FFK82:FFK83 FFM82:FFM83 FFO82:FFO83 FFQ82:FFQ83 FFS82:FFS83 FFU82:FFU83 FFW82:FFW83 FFY82:FFY83 FGA82:FGA83 FGC82:FGC83 FGE82:FGE83 FGG82:FGG83 FGI82:FGI83 FGK82:FGK83 FGM82:FGM83 FGO82:FGO83 FGQ82:FGQ83 FGS82:FGS83 FGU82:FGU83 FGW82:FGW83 FGY82:FGY83 FHA82:FHA83 FHC82:FHC83 FHE82:FHE83 FHG82:FHG83 FHI82:FHI83 FHK82:FHK83 FHM82:FHM83 FHO82:FHO83 FHQ82:FHQ83 FHS82:FHS83 FHU82:FHU83 FHW82:FHW83 FHY82:FHY83 FIA82:FIA83 FIC82:FIC83 FIE82:FIE83 FIG82:FIG83 FII82:FII83 FIK82:FIK83 FIM82:FIM83 FIO82:FIO83 FIQ82:FIQ83 FIS82:FIS83 FIU82:FIU83 FIW82:FIW83 FIY82:FIY83 FJA82:FJA83 FJC82:FJC83 FJE82:FJE83 FJG82:FJG83 FJI82:FJI83 FJK82:FJK83 FJM82:FJM83 FJO82:FJO83 FJQ82:FJQ83 FJS82:FJS83 FJU82:FJU83 FJW82:FJW83 FJY82:FJY83 FKA82:FKA83 FKC82:FKC83 FKE82:FKE83 FKG82:FKG83 FKI82:FKI83 FKK82:FKK83 FKM82:FKM83 FKO82:FKO83 FKQ82:FKQ83 FKS82:FKS83 FKU82:FKU83 FKW82:FKW83 FKY82:FKY83 FLA82:FLA83 FLC82:FLC83 FLE82:FLE83 FLG82:FLG83 FLI82:FLI83 FLK82:FLK83 FLM82:FLM83 FLO82:FLO83 FLQ82:FLQ83 FLS82:FLS83 FLU82:FLU83 FLW82:FLW83 FLY82:FLY83 FMA82:FMA83 FMC82:FMC83 FME82:FME83 FMG82:FMG83 FMI82:FMI83 FMK82:FMK83 FMM82:FMM83 FMO82:FMO83 FMQ82:FMQ83 FMS82:FMS83 FMU82:FMU83 FMW82:FMW83 FMY82:FMY83 FNA82:FNA83 FNC82:FNC83 FNE82:FNE83 FNG82:FNG83 FNI82:FNI83 FNK82:FNK83 FNM82:FNM83 FNO82:FNO83 FNQ82:FNQ83 FNS82:FNS83 FNU82:FNU83 FNW82:FNW83 FNY82:FNY83 FOA82:FOA83 FOC82:FOC83 FOE82:FOE83 FOG82:FOG83 FOI82:FOI83 FOK82:FOK83 FOM82:FOM83 FOO82:FOO83 FOQ82:FOQ83 FOS82:FOS83 FOU82:FOU83 FOW82:FOW83 FOY82:FOY83 FPA82:FPA83 FPC82:FPC83 FPE82:FPE83 FPG82:FPG83 FPI82:FPI83 FPK82:FPK83 FPM82:FPM83 FPO82:FPO83 FPQ82:FPQ83 FPS82:FPS83 FPU82:FPU83 FPW82:FPW83 FPY82:FPY83 FQA82:FQA83 FQC82:FQC83 FQE82:FQE83 FQG82:FQG83 FQI82:FQI83 FQK82:FQK83 FQM82:FQM83 FQO82:FQO83 FQQ82:FQQ83 FQS82:FQS83 FQU82:FQU83 FQW82:FQW83 FQY82:FQY83 FRA82:FRA83 FRC82:FRC83 FRE82:FRE83 FRG82:FRG83 FRI82:FRI83 FRK82:FRK83 FRM82:FRM83 FRO82:FRO83 FRQ82:FRQ83 FRS82:FRS83 FRU82:FRU83 FRW82:FRW83 FRY82:FRY83 FSA82:FSA83 FSC82:FSC83 FSE82:FSE83 FSG82:FSG83 FSI82:FSI83 FSK82:FSK83 FSM82:FSM83 FSO82:FSO83 FSQ82:FSQ83 FSS82:FSS83 FSU82:FSU83 FSW82:FSW83 FSY82:FSY83 FTA82:FTA83 FTC82:FTC83 FTE82:FTE83 FTG82:FTG83 FTI82:FTI83 FTK82:FTK83 FTM82:FTM83 FTO82:FTO83 FTQ82:FTQ83 FTS82:FTS83 FTU82:FTU83 FTW82:FTW83 FTY82:FTY83 FUA82:FUA83 FUC82:FUC83 FUE82:FUE83 FUG82:FUG83 FUI82:FUI83 FUK82:FUK83 FUM82:FUM83 FUO82:FUO83 FUQ82:FUQ83 FUS82:FUS83 FUU82:FUU83 FUW82:FUW83 FUY82:FUY83 FVA82:FVA83 FVC82:FVC83 FVE82:FVE83 FVG82:FVG83 FVI82:FVI83 FVK82:FVK83 FVM82:FVM83 FVO82:FVO83 FVQ82:FVQ83 FVS82:FVS83 FVU82:FVU83 FVW82:FVW83 FVY82:FVY83 FWA82:FWA83 FWC82:FWC83 FWE82:FWE83 FWG82:FWG83 FWI82:FWI83 FWK82:FWK83 FWM82:FWM83 FWO82:FWO83 FWQ82:FWQ83 FWS82:FWS83 FWU82:FWU83 FWW82:FWW83 FWY82:FWY83 FXA82:FXA83 FXC82:FXC83 FXE82:FXE83 FXG82:FXG83 FXI82:FXI83 FXK82:FXK83 FXM82:FXM83 FXO82:FXO83 FXQ82:FXQ83 FXS82:FXS83 FXU82:FXU83 FXW82:FXW83 FXY82:FXY83 FYA82:FYA83 FYC82:FYC83 FYE82:FYE83 FYG82:FYG83 FYI82:FYI83 FYK82:FYK83 FYM82:FYM83 FYO82:FYO83 FYQ82:FYQ83 FYS82:FYS83 FYU82:FYU83 FYW82:FYW83 FYY82:FYY83 FZA82:FZA83 FZC82:FZC83 FZE82:FZE83 FZG82:FZG83 FZI82:FZI83 FZK82:FZK83 FZM82:FZM83 FZO82:FZO83 FZQ82:FZQ83 FZS82:FZS83 FZU82:FZU83 FZW82:FZW83 FZY82:FZY83 GAA82:GAA83 GAC82:GAC83 GAE82:GAE83 GAG82:GAG83 GAI82:GAI83 GAK82:GAK83 GAM82:GAM83 GAO82:GAO83 GAQ82:GAQ83 GAS82:GAS83 GAU82:GAU83 GAW82:GAW83 GAY82:GAY83 GBA82:GBA83 GBC82:GBC83 GBE82:GBE83 GBG82:GBG83 GBI82:GBI83 GBK82:GBK83 GBM82:GBM83 GBO82:GBO83 GBQ82:GBQ83 GBS82:GBS83 GBU82:GBU83 GBW82:GBW83 GBY82:GBY83 GCA82:GCA83 GCC82:GCC83 GCE82:GCE83 GCG82:GCG83 GCI82:GCI83 GCK82:GCK83 GCM82:GCM83 GCO82:GCO83 GCQ82:GCQ83 GCS82:GCS83 GCU82:GCU83 GCW82:GCW83 GCY82:GCY83 GDA82:GDA83 GDC82:GDC83 GDE82:GDE83 GDG82:GDG83 GDI82:GDI83 GDK82:GDK83 GDM82:GDM83 GDO82:GDO83 GDQ82:GDQ83 GDS82:GDS83 GDU82:GDU83 GDW82:GDW83 GDY82:GDY83 GEA82:GEA83 GEC82:GEC83 GEE82:GEE83 GEG82:GEG83 GEI82:GEI83 GEK82:GEK83 GEM82:GEM83 GEO82:GEO83 GEQ82:GEQ83 GES82:GES83 GEU82:GEU83 GEW82:GEW83 GEY82:GEY83 GFA82:GFA83 GFC82:GFC83 GFE82:GFE83 GFG82:GFG83 GFI82:GFI83 GFK82:GFK83 GFM82:GFM83 GFO82:GFO83 GFQ82:GFQ83 GFS82:GFS83 GFU82:GFU83 GFW82:GFW83 GFY82:GFY83 GGA82:GGA83 GGC82:GGC83 GGE82:GGE83 GGG82:GGG83 GGI82:GGI83 GGK82:GGK83 GGM82:GGM83 GGO82:GGO83 GGQ82:GGQ83 GGS82:GGS83 GGU82:GGU83 GGW82:GGW83 GGY82:GGY83 GHA82:GHA83 GHC82:GHC83 GHE82:GHE83 GHG82:GHG83 GHI82:GHI83 GHK82:GHK83 GHM82:GHM83 GHO82:GHO83 GHQ82:GHQ83 GHS82:GHS83 GHU82:GHU83 GHW82:GHW83 GHY82:GHY83 GIA82:GIA83 GIC82:GIC83 GIE82:GIE83 GIG82:GIG83 GII82:GII83 GIK82:GIK83 GIM82:GIM83 GIO82:GIO83 GIQ82:GIQ83 GIS82:GIS83 GIU82:GIU83 GIW82:GIW83 GIY82:GIY83 GJA82:GJA83 GJC82:GJC83 GJE82:GJE83 GJG82:GJG83 GJI82:GJI83 GJK82:GJK83 GJM82:GJM83 GJO82:GJO83 GJQ82:GJQ83 GJS82:GJS83 GJU82:GJU83 GJW82:GJW83 GJY82:GJY83 GKA82:GKA83 GKC82:GKC83 GKE82:GKE83 GKG82:GKG83 GKI82:GKI83 GKK82:GKK83 GKM82:GKM83 GKO82:GKO83 GKQ82:GKQ83 GKS82:GKS83 GKU82:GKU83 GKW82:GKW83 GKY82:GKY83 GLA82:GLA83 GLC82:GLC83 GLE82:GLE83 GLG82:GLG83 GLI82:GLI83 GLK82:GLK83 GLM82:GLM83 GLO82:GLO83 GLQ82:GLQ83 GLS82:GLS83 GLU82:GLU83 GLW82:GLW83 GLY82:GLY83 GMA82:GMA83 GMC82:GMC83 GME82:GME83 GMG82:GMG83 GMI82:GMI83 GMK82:GMK83 GMM82:GMM83 GMO82:GMO83 GMQ82:GMQ83 GMS82:GMS83 GMU82:GMU83 GMW82:GMW83 GMY82:GMY83 GNA82:GNA83 GNC82:GNC83 GNE82:GNE83 GNG82:GNG83 GNI82:GNI83 GNK82:GNK83 GNM82:GNM83 GNO82:GNO83 GNQ82:GNQ83 GNS82:GNS83 GNU82:GNU83 GNW82:GNW83 GNY82:GNY83 GOA82:GOA83 GOC82:GOC83 GOE82:GOE83 GOG82:GOG83 GOI82:GOI83 GOK82:GOK83 GOM82:GOM83 GOO82:GOO83 GOQ82:GOQ83 GOS82:GOS83 GOU82:GOU83 GOW82:GOW83 GOY82:GOY83 GPA82:GPA83 GPC82:GPC83 GPE82:GPE83 GPG82:GPG83 GPI82:GPI83 GPK82:GPK83 GPM82:GPM83 GPO82:GPO83 GPQ82:GPQ83 GPS82:GPS83 GPU82:GPU83 GPW82:GPW83 GPY82:GPY83 GQA82:GQA83 GQC82:GQC83 GQE82:GQE83 GQG82:GQG83 GQI82:GQI83 GQK82:GQK83 GQM82:GQM83 GQO82:GQO83 GQQ82:GQQ83 GQS82:GQS83 GQU82:GQU83 GQW82:GQW83 GQY82:GQY83 GRA82:GRA83 GRC82:GRC83 GRE82:GRE83 GRG82:GRG83 GRI82:GRI83 GRK82:GRK83 GRM82:GRM83 GRO82:GRO83 GRQ82:GRQ83 GRS82:GRS83 GRU82:GRU83 GRW82:GRW83 GRY82:GRY83 GSA82:GSA83 GSC82:GSC83 GSE82:GSE83 GSG82:GSG83 GSI82:GSI83 GSK82:GSK83 GSM82:GSM83 GSO82:GSO83 GSQ82:GSQ83 GSS82:GSS83 GSU82:GSU83 GSW82:GSW83 GSY82:GSY83 GTA82:GTA83 GTC82:GTC83 GTE82:GTE83 GTG82:GTG83 GTI82:GTI83 GTK82:GTK83 GTM82:GTM83 GTO82:GTO83 GTQ82:GTQ83 GTS82:GTS83 GTU82:GTU83 GTW82:GTW83 GTY82:GTY83 GUA82:GUA83 GUC82:GUC83 GUE82:GUE83 GUG82:GUG83 GUI82:GUI83 GUK82:GUK83 GUM82:GUM83 GUO82:GUO83 GUQ82:GUQ83 GUS82:GUS83 GUU82:GUU83 GUW82:GUW83 GUY82:GUY83 GVA82:GVA83 GVC82:GVC83 GVE82:GVE83 GVG82:GVG83 GVI82:GVI83 GVK82:GVK83 GVM82:GVM83 GVO82:GVO83 GVQ82:GVQ83 GVS82:GVS83 GVU82:GVU83 GVW82:GVW83 GVY82:GVY83 GWA82:GWA83 GWC82:GWC83 GWE82:GWE83 GWG82:GWG83 GWI82:GWI83 GWK82:GWK83 GWM82:GWM83 GWO82:GWO83 GWQ82:GWQ83 GWS82:GWS83 GWU82:GWU83 GWW82:GWW83 GWY82:GWY83 GXA82:GXA83 GXC82:GXC83 GXE82:GXE83 GXG82:GXG83 GXI82:GXI83 GXK82:GXK83 GXM82:GXM83 GXO82:GXO83 GXQ82:GXQ83 GXS82:GXS83 GXU82:GXU83 GXW82:GXW83 GXY82:GXY83 GYA82:GYA83 GYC82:GYC83 GYE82:GYE83 GYG82:GYG83 GYI82:GYI83 GYK82:GYK83 GYM82:GYM83 GYO82:GYO83 GYQ82:GYQ83 GYS82:GYS83 GYU82:GYU83 GYW82:GYW83 GYY82:GYY83 GZA82:GZA83 GZC82:GZC83 GZE82:GZE83 GZG82:GZG83 GZI82:GZI83 GZK82:GZK83 GZM82:GZM83 GZO82:GZO83 GZQ82:GZQ83 GZS82:GZS83 GZU82:GZU83 GZW82:GZW83 GZY82:GZY83 HAA82:HAA83 HAC82:HAC83 HAE82:HAE83 HAG82:HAG83 HAI82:HAI83 HAK82:HAK83 HAM82:HAM83 HAO82:HAO83 HAQ82:HAQ83 HAS82:HAS83 HAU82:HAU83 HAW82:HAW83 HAY82:HAY83 HBA82:HBA83 HBC82:HBC83 HBE82:HBE83 HBG82:HBG83 HBI82:HBI83 HBK82:HBK83 HBM82:HBM83 HBO82:HBO83 HBQ82:HBQ83 HBS82:HBS83 HBU82:HBU83 HBW82:HBW83 HBY82:HBY83 HCA82:HCA83 HCC82:HCC83 HCE82:HCE83 HCG82:HCG83 HCI82:HCI83 HCK82:HCK83 HCM82:HCM83 HCO82:HCO83 HCQ82:HCQ83 HCS82:HCS83 HCU82:HCU83 HCW82:HCW83 HCY82:HCY83 HDA82:HDA83 HDC82:HDC83 HDE82:HDE83 HDG82:HDG83 HDI82:HDI83 HDK82:HDK83 HDM82:HDM83 HDO82:HDO83 HDQ82:HDQ83 HDS82:HDS83 HDU82:HDU83 HDW82:HDW83 HDY82:HDY83 HEA82:HEA83 HEC82:HEC83 HEE82:HEE83 HEG82:HEG83 HEI82:HEI83 HEK82:HEK83 HEM82:HEM83 HEO82:HEO83 HEQ82:HEQ83 HES82:HES83 HEU82:HEU83 HEW82:HEW83 HEY82:HEY83 HFA82:HFA83 HFC82:HFC83 HFE82:HFE83 HFG82:HFG83 HFI82:HFI83 HFK82:HFK83 HFM82:HFM83 HFO82:HFO83 HFQ82:HFQ83 HFS82:HFS83 HFU82:HFU83 HFW82:HFW83 HFY82:HFY83 HGA82:HGA83 HGC82:HGC83 HGE82:HGE83 HGG82:HGG83 HGI82:HGI83 HGK82:HGK83 HGM82:HGM83 HGO82:HGO83 HGQ82:HGQ83 HGS82:HGS83 HGU82:HGU83 HGW82:HGW83 HGY82:HGY83 HHA82:HHA83 HHC82:HHC83 HHE82:HHE83 HHG82:HHG83 HHI82:HHI83 HHK82:HHK83 HHM82:HHM83 HHO82:HHO83 HHQ82:HHQ83 HHS82:HHS83 HHU82:HHU83 HHW82:HHW83 HHY82:HHY83 HIA82:HIA83 HIC82:HIC83 HIE82:HIE83 HIG82:HIG83 HII82:HII83 HIK82:HIK83 HIM82:HIM83 HIO82:HIO83 HIQ82:HIQ83 HIS82:HIS83 HIU82:HIU83 HIW82:HIW83 HIY82:HIY83 HJA82:HJA83 HJC82:HJC83 HJE82:HJE83 HJG82:HJG83 HJI82:HJI83 HJK82:HJK83 HJM82:HJM83 HJO82:HJO83 HJQ82:HJQ83 HJS82:HJS83 HJU82:HJU83 HJW82:HJW83 HJY82:HJY83 HKA82:HKA83 HKC82:HKC83 HKE82:HKE83 HKG82:HKG83 HKI82:HKI83 HKK82:HKK83 HKM82:HKM83 HKO82:HKO83 HKQ82:HKQ83 HKS82:HKS83 HKU82:HKU83 HKW82:HKW83 HKY82:HKY83 HLA82:HLA83 HLC82:HLC83 HLE82:HLE83 HLG82:HLG83 HLI82:HLI83 HLK82:HLK83 HLM82:HLM83 HLO82:HLO83 HLQ82:HLQ83 HLS82:HLS83 HLU82:HLU83 HLW82:HLW83 HLY82:HLY83 HMA82:HMA83 HMC82:HMC83 HME82:HME83 HMG82:HMG83 HMI82:HMI83 HMK82:HMK83 HMM82:HMM83 HMO82:HMO83 HMQ82:HMQ83 HMS82:HMS83 HMU82:HMU83 HMW82:HMW83 HMY82:HMY83 HNA82:HNA83 HNC82:HNC83 HNE82:HNE83 HNG82:HNG83 HNI82:HNI83 HNK82:HNK83 HNM82:HNM83 HNO82:HNO83 HNQ82:HNQ83 HNS82:HNS83 HNU82:HNU83 HNW82:HNW83 HNY82:HNY83 HOA82:HOA83 HOC82:HOC83 HOE82:HOE83 HOG82:HOG83 HOI82:HOI83 HOK82:HOK83 HOM82:HOM83 HOO82:HOO83 HOQ82:HOQ83 HOS82:HOS83 HOU82:HOU83 HOW82:HOW83 HOY82:HOY83 HPA82:HPA83 HPC82:HPC83 HPE82:HPE83 HPG82:HPG83 HPI82:HPI83 HPK82:HPK83 HPM82:HPM83 HPO82:HPO83 HPQ82:HPQ83 HPS82:HPS83 HPU82:HPU83 HPW82:HPW83 HPY82:HPY83 HQA82:HQA83 HQC82:HQC83 HQE82:HQE83 HQG82:HQG83 HQI82:HQI83 HQK82:HQK83 HQM82:HQM83 HQO82:HQO83 HQQ82:HQQ83 HQS82:HQS83 HQU82:HQU83 HQW82:HQW83 HQY82:HQY83 HRA82:HRA83 HRC82:HRC83 HRE82:HRE83 HRG82:HRG83 HRI82:HRI83 HRK82:HRK83 HRM82:HRM83 HRO82:HRO83 HRQ82:HRQ83 HRS82:HRS83 HRU82:HRU83 HRW82:HRW83 HRY82:HRY83 HSA82:HSA83 HSC82:HSC83 HSE82:HSE83 HSG82:HSG83 HSI82:HSI83 HSK82:HSK83 HSM82:HSM83 HSO82:HSO83 HSQ82:HSQ83 HSS82:HSS83 HSU82:HSU83 HSW82:HSW83 HSY82:HSY83 HTA82:HTA83 HTC82:HTC83 HTE82:HTE83 HTG82:HTG83 HTI82:HTI83 HTK82:HTK83 HTM82:HTM83 HTO82:HTO83 HTQ82:HTQ83 HTS82:HTS83 HTU82:HTU83 HTW82:HTW83 HTY82:HTY83 HUA82:HUA83 HUC82:HUC83 HUE82:HUE83 HUG82:HUG83 HUI82:HUI83 HUK82:HUK83 HUM82:HUM83 HUO82:HUO83 HUQ82:HUQ83 HUS82:HUS83 HUU82:HUU83 HUW82:HUW83 HUY82:HUY83 HVA82:HVA83 HVC82:HVC83 HVE82:HVE83 HVG82:HVG83 HVI82:HVI83 HVK82:HVK83 HVM82:HVM83 HVO82:HVO83 HVQ82:HVQ83 HVS82:HVS83 HVU82:HVU83 HVW82:HVW83 HVY82:HVY83 HWA82:HWA83 HWC82:HWC83 HWE82:HWE83 HWG82:HWG83 HWI82:HWI83 HWK82:HWK83 HWM82:HWM83 HWO82:HWO83 HWQ82:HWQ83 HWS82:HWS83 HWU82:HWU83 HWW82:HWW83 HWY82:HWY83 HXA82:HXA83 HXC82:HXC83 HXE82:HXE83 HXG82:HXG83 HXI82:HXI83 HXK82:HXK83 HXM82:HXM83 HXO82:HXO83 HXQ82:HXQ83 HXS82:HXS83 HXU82:HXU83 HXW82:HXW83 HXY82:HXY83 HYA82:HYA83 HYC82:HYC83 HYE82:HYE83 HYG82:HYG83 HYI82:HYI83 HYK82:HYK83 HYM82:HYM83 HYO82:HYO83 HYQ82:HYQ83 HYS82:HYS83 HYU82:HYU83 HYW82:HYW83 HYY82:HYY83 HZA82:HZA83 HZC82:HZC83 HZE82:HZE83 HZG82:HZG83 HZI82:HZI83 HZK82:HZK83 HZM82:HZM83 HZO82:HZO83 HZQ82:HZQ83 HZS82:HZS83 HZU82:HZU83 HZW82:HZW83 HZY82:HZY83 IAA82:IAA83 IAC82:IAC83 IAE82:IAE83 IAG82:IAG83 IAI82:IAI83 IAK82:IAK83 IAM82:IAM83 IAO82:IAO83 IAQ82:IAQ83 IAS82:IAS83 IAU82:IAU83 IAW82:IAW83 IAY82:IAY83 IBA82:IBA83 IBC82:IBC83 IBE82:IBE83 IBG82:IBG83 IBI82:IBI83 IBK82:IBK83 IBM82:IBM83 IBO82:IBO83 IBQ82:IBQ83 IBS82:IBS83 IBU82:IBU83 IBW82:IBW83 IBY82:IBY83 ICA82:ICA83 ICC82:ICC83 ICE82:ICE83 ICG82:ICG83 ICI82:ICI83 ICK82:ICK83 ICM82:ICM83 ICO82:ICO83 ICQ82:ICQ83 ICS82:ICS83 ICU82:ICU83 ICW82:ICW83 ICY82:ICY83 IDA82:IDA83 IDC82:IDC83 IDE82:IDE83 IDG82:IDG83 IDI82:IDI83 IDK82:IDK83 IDM82:IDM83 IDO82:IDO83 IDQ82:IDQ83 IDS82:IDS83 IDU82:IDU83 IDW82:IDW83 IDY82:IDY83 IEA82:IEA83 IEC82:IEC83 IEE82:IEE83 IEG82:IEG83 IEI82:IEI83 IEK82:IEK83 IEM82:IEM83 IEO82:IEO83 IEQ82:IEQ83 IES82:IES83 IEU82:IEU83 IEW82:IEW83 IEY82:IEY83 IFA82:IFA83 IFC82:IFC83 IFE82:IFE83 IFG82:IFG83 IFI82:IFI83 IFK82:IFK83 IFM82:IFM83 IFO82:IFO83 IFQ82:IFQ83 IFS82:IFS83 IFU82:IFU83 IFW82:IFW83 IFY82:IFY83 IGA82:IGA83 IGC82:IGC83 IGE82:IGE83 IGG82:IGG83 IGI82:IGI83 IGK82:IGK83 IGM82:IGM83 IGO82:IGO83 IGQ82:IGQ83 IGS82:IGS83 IGU82:IGU83 IGW82:IGW83 IGY82:IGY83 IHA82:IHA83 IHC82:IHC83 IHE82:IHE83 IHG82:IHG83 IHI82:IHI83 IHK82:IHK83 IHM82:IHM83 IHO82:IHO83 IHQ82:IHQ83 IHS82:IHS83 IHU82:IHU83 IHW82:IHW83 IHY82:IHY83 IIA82:IIA83 IIC82:IIC83 IIE82:IIE83 IIG82:IIG83 III82:III83 IIK82:IIK83 IIM82:IIM83 IIO82:IIO83 IIQ82:IIQ83 IIS82:IIS83 IIU82:IIU83 IIW82:IIW83 IIY82:IIY83 IJA82:IJA83 IJC82:IJC83 IJE82:IJE83 IJG82:IJG83 IJI82:IJI83 IJK82:IJK83 IJM82:IJM83 IJO82:IJO83 IJQ82:IJQ83 IJS82:IJS83 IJU82:IJU83 IJW82:IJW83 IJY82:IJY83 IKA82:IKA83 IKC82:IKC83 IKE82:IKE83 IKG82:IKG83 IKI82:IKI83 IKK82:IKK83 IKM82:IKM83 IKO82:IKO83 IKQ82:IKQ83 IKS82:IKS83 IKU82:IKU83 IKW82:IKW83 IKY82:IKY83 ILA82:ILA83 ILC82:ILC83 ILE82:ILE83 ILG82:ILG83 ILI82:ILI83 ILK82:ILK83 ILM82:ILM83 ILO82:ILO83 ILQ82:ILQ83 ILS82:ILS83 ILU82:ILU83 ILW82:ILW83 ILY82:ILY83 IMA82:IMA83 IMC82:IMC83 IME82:IME83 IMG82:IMG83 IMI82:IMI83 IMK82:IMK83 IMM82:IMM83 IMO82:IMO83 IMQ82:IMQ83 IMS82:IMS83 IMU82:IMU83 IMW82:IMW83 IMY82:IMY83 INA82:INA83 INC82:INC83 INE82:INE83 ING82:ING83 INI82:INI83 INK82:INK83 INM82:INM83 INO82:INO83 INQ82:INQ83 INS82:INS83 INU82:INU83 INW82:INW83 INY82:INY83 IOA82:IOA83 IOC82:IOC83 IOE82:IOE83 IOG82:IOG83 IOI82:IOI83 IOK82:IOK83 IOM82:IOM83 IOO82:IOO83 IOQ82:IOQ83 IOS82:IOS83 IOU82:IOU83 IOW82:IOW83 IOY82:IOY83 IPA82:IPA83 IPC82:IPC83 IPE82:IPE83 IPG82:IPG83 IPI82:IPI83 IPK82:IPK83 IPM82:IPM83 IPO82:IPO83 IPQ82:IPQ83 IPS82:IPS83 IPU82:IPU83 IPW82:IPW83 IPY82:IPY83 IQA82:IQA83 IQC82:IQC83 IQE82:IQE83 IQG82:IQG83 IQI82:IQI83 IQK82:IQK83 IQM82:IQM83 IQO82:IQO83 IQQ82:IQQ83 IQS82:IQS83 IQU82:IQU83 IQW82:IQW83 IQY82:IQY83 IRA82:IRA83 IRC82:IRC83 IRE82:IRE83 IRG82:IRG83 IRI82:IRI83 IRK82:IRK83 IRM82:IRM83 IRO82:IRO83 IRQ82:IRQ83 IRS82:IRS83 IRU82:IRU83 IRW82:IRW83 IRY82:IRY83 ISA82:ISA83 ISC82:ISC83 ISE82:ISE83 ISG82:ISG83 ISI82:ISI83 ISK82:ISK83 ISM82:ISM83 ISO82:ISO83 ISQ82:ISQ83 ISS82:ISS83 ISU82:ISU83 ISW82:ISW83 ISY82:ISY83 ITA82:ITA83 ITC82:ITC83 ITE82:ITE83 ITG82:ITG83 ITI82:ITI83 ITK82:ITK83 ITM82:ITM83 ITO82:ITO83 ITQ82:ITQ83 ITS82:ITS83 ITU82:ITU83 ITW82:ITW83 ITY82:ITY83 IUA82:IUA83 IUC82:IUC83 IUE82:IUE83 IUG82:IUG83 IUI82:IUI83 IUK82:IUK83 IUM82:IUM83 IUO82:IUO83 IUQ82:IUQ83 IUS82:IUS83 IUU82:IUU83 IUW82:IUW83 IUY82:IUY83 IVA82:IVA83 IVC82:IVC83 IVE82:IVE83 IVG82:IVG83 IVI82:IVI83 IVK82:IVK83 IVM82:IVM83 IVO82:IVO83 IVQ82:IVQ83 IVS82:IVS83 IVU82:IVU83 IVW82:IVW83 IVY82:IVY83 IWA82:IWA83 IWC82:IWC83 IWE82:IWE83 IWG82:IWG83 IWI82:IWI83 IWK82:IWK83 IWM82:IWM83 IWO82:IWO83 IWQ82:IWQ83 IWS82:IWS83 IWU82:IWU83 IWW82:IWW83 IWY82:IWY83 IXA82:IXA83 IXC82:IXC83 IXE82:IXE83 IXG82:IXG83 IXI82:IXI83 IXK82:IXK83 IXM82:IXM83 IXO82:IXO83 IXQ82:IXQ83 IXS82:IXS83 IXU82:IXU83 IXW82:IXW83 IXY82:IXY83 IYA82:IYA83 IYC82:IYC83 IYE82:IYE83 IYG82:IYG83 IYI82:IYI83 IYK82:IYK83 IYM82:IYM83 IYO82:IYO83 IYQ82:IYQ83 IYS82:IYS83 IYU82:IYU83 IYW82:IYW83 IYY82:IYY83 IZA82:IZA83 IZC82:IZC83 IZE82:IZE83 IZG82:IZG83 IZI82:IZI83 IZK82:IZK83 IZM82:IZM83 IZO82:IZO83 IZQ82:IZQ83 IZS82:IZS83 IZU82:IZU83 IZW82:IZW83 IZY82:IZY83 JAA82:JAA83 JAC82:JAC83 JAE82:JAE83 JAG82:JAG83 JAI82:JAI83 JAK82:JAK83 JAM82:JAM83 JAO82:JAO83 JAQ82:JAQ83 JAS82:JAS83 JAU82:JAU83 JAW82:JAW83 JAY82:JAY83 JBA82:JBA83 JBC82:JBC83 JBE82:JBE83 JBG82:JBG83 JBI82:JBI83 JBK82:JBK83 JBM82:JBM83 JBO82:JBO83 JBQ82:JBQ83 JBS82:JBS83 JBU82:JBU83 JBW82:JBW83 JBY82:JBY83 JCA82:JCA83 JCC82:JCC83 JCE82:JCE83 JCG82:JCG83 JCI82:JCI83 JCK82:JCK83 JCM82:JCM83 JCO82:JCO83 JCQ82:JCQ83 JCS82:JCS83 JCU82:JCU83 JCW82:JCW83 JCY82:JCY83 JDA82:JDA83 JDC82:JDC83 JDE82:JDE83 JDG82:JDG83 JDI82:JDI83 JDK82:JDK83 JDM82:JDM83 JDO82:JDO83 JDQ82:JDQ83 JDS82:JDS83 JDU82:JDU83 JDW82:JDW83 JDY82:JDY83 JEA82:JEA83 JEC82:JEC83 JEE82:JEE83 JEG82:JEG83 JEI82:JEI83 JEK82:JEK83 JEM82:JEM83 JEO82:JEO83 JEQ82:JEQ83 JES82:JES83 JEU82:JEU83 JEW82:JEW83 JEY82:JEY83 JFA82:JFA83 JFC82:JFC83 JFE82:JFE83 JFG82:JFG83 JFI82:JFI83 JFK82:JFK83 JFM82:JFM83 JFO82:JFO83 JFQ82:JFQ83 JFS82:JFS83 JFU82:JFU83 JFW82:JFW83 JFY82:JFY83 JGA82:JGA83 JGC82:JGC83 JGE82:JGE83 JGG82:JGG83 JGI82:JGI83 JGK82:JGK83 JGM82:JGM83 JGO82:JGO83 JGQ82:JGQ83 JGS82:JGS83 JGU82:JGU83 JGW82:JGW83 JGY82:JGY83 JHA82:JHA83 JHC82:JHC83 JHE82:JHE83 JHG82:JHG83 JHI82:JHI83 JHK82:JHK83 JHM82:JHM83 JHO82:JHO83 JHQ82:JHQ83 JHS82:JHS83 JHU82:JHU83 JHW82:JHW83 JHY82:JHY83 JIA82:JIA83 JIC82:JIC83 JIE82:JIE83 JIG82:JIG83 JII82:JII83 JIK82:JIK83 JIM82:JIM83 JIO82:JIO83 JIQ82:JIQ83 JIS82:JIS83 JIU82:JIU83 JIW82:JIW83 JIY82:JIY83 JJA82:JJA83 JJC82:JJC83 JJE82:JJE83 JJG82:JJG83 JJI82:JJI83 JJK82:JJK83 JJM82:JJM83 JJO82:JJO83 JJQ82:JJQ83 JJS82:JJS83 JJU82:JJU83 JJW82:JJW83 JJY82:JJY83 JKA82:JKA83 JKC82:JKC83 JKE82:JKE83 JKG82:JKG83 JKI82:JKI83 JKK82:JKK83 JKM82:JKM83 JKO82:JKO83 JKQ82:JKQ83 JKS82:JKS83 JKU82:JKU83 JKW82:JKW83 JKY82:JKY83 JLA82:JLA83 JLC82:JLC83 JLE82:JLE83 JLG82:JLG83 JLI82:JLI83 JLK82:JLK83 JLM82:JLM83 JLO82:JLO83 JLQ82:JLQ83 JLS82:JLS83 JLU82:JLU83 JLW82:JLW83 JLY82:JLY83 JMA82:JMA83 JMC82:JMC83 JME82:JME83 JMG82:JMG83 JMI82:JMI83 JMK82:JMK83 JMM82:JMM83 JMO82:JMO83 JMQ82:JMQ83 JMS82:JMS83 JMU82:JMU83 JMW82:JMW83 JMY82:JMY83 JNA82:JNA83 JNC82:JNC83 JNE82:JNE83 JNG82:JNG83 JNI82:JNI83 JNK82:JNK83 JNM82:JNM83 JNO82:JNO83 JNQ82:JNQ83 JNS82:JNS83 JNU82:JNU83 JNW82:JNW83 JNY82:JNY83 JOA82:JOA83 JOC82:JOC83 JOE82:JOE83 JOG82:JOG83 JOI82:JOI83 JOK82:JOK83 JOM82:JOM83 JOO82:JOO83 JOQ82:JOQ83 JOS82:JOS83 JOU82:JOU83 JOW82:JOW83 JOY82:JOY83 JPA82:JPA83 JPC82:JPC83 JPE82:JPE83 JPG82:JPG83 JPI82:JPI83 JPK82:JPK83 JPM82:JPM83 JPO82:JPO83 JPQ82:JPQ83 JPS82:JPS83 JPU82:JPU83 JPW82:JPW83 JPY82:JPY83 JQA82:JQA83 JQC82:JQC83 JQE82:JQE83 JQG82:JQG83 JQI82:JQI83 JQK82:JQK83 JQM82:JQM83 JQO82:JQO83 JQQ82:JQQ83 JQS82:JQS83 JQU82:JQU83 JQW82:JQW83 JQY82:JQY83 JRA82:JRA83 JRC82:JRC83 JRE82:JRE83 JRG82:JRG83 JRI82:JRI83 JRK82:JRK83 JRM82:JRM83 JRO82:JRO83 JRQ82:JRQ83 JRS82:JRS83 JRU82:JRU83 JRW82:JRW83 JRY82:JRY83 JSA82:JSA83 JSC82:JSC83 JSE82:JSE83 JSG82:JSG83 JSI82:JSI83 JSK82:JSK83 JSM82:JSM83 JSO82:JSO83 JSQ82:JSQ83 JSS82:JSS83 JSU82:JSU83 JSW82:JSW83 JSY82:JSY83 JTA82:JTA83 JTC82:JTC83 JTE82:JTE83 JTG82:JTG83 JTI82:JTI83 JTK82:JTK83 JTM82:JTM83 JTO82:JTO83 JTQ82:JTQ83 JTS82:JTS83 JTU82:JTU83 JTW82:JTW83 JTY82:JTY83 JUA82:JUA83 JUC82:JUC83 JUE82:JUE83 JUG82:JUG83 JUI82:JUI83 JUK82:JUK83 JUM82:JUM83 JUO82:JUO83 JUQ82:JUQ83 JUS82:JUS83 JUU82:JUU83 JUW82:JUW83 JUY82:JUY83 JVA82:JVA83 JVC82:JVC83 JVE82:JVE83 JVG82:JVG83 JVI82:JVI83 JVK82:JVK83 JVM82:JVM83 JVO82:JVO83 JVQ82:JVQ83 JVS82:JVS83 JVU82:JVU83 JVW82:JVW83 JVY82:JVY83 JWA82:JWA83 JWC82:JWC83 JWE82:JWE83 JWG82:JWG83 JWI82:JWI83 JWK82:JWK83 JWM82:JWM83 JWO82:JWO83 JWQ82:JWQ83 JWS82:JWS83 JWU82:JWU83 JWW82:JWW83 JWY82:JWY83 JXA82:JXA83 JXC82:JXC83 JXE82:JXE83 JXG82:JXG83 JXI82:JXI83 JXK82:JXK83 JXM82:JXM83 JXO82:JXO83 JXQ82:JXQ83 JXS82:JXS83 JXU82:JXU83 JXW82:JXW83 JXY82:JXY83 JYA82:JYA83 JYC82:JYC83 JYE82:JYE83 JYG82:JYG83 JYI82:JYI83 JYK82:JYK83 JYM82:JYM83 JYO82:JYO83 JYQ82:JYQ83 JYS82:JYS83 JYU82:JYU83 JYW82:JYW83 JYY82:JYY83 JZA82:JZA83 JZC82:JZC83 JZE82:JZE83 JZG82:JZG83 JZI82:JZI83 JZK82:JZK83 JZM82:JZM83 JZO82:JZO83 JZQ82:JZQ83 JZS82:JZS83 JZU82:JZU83 JZW82:JZW83 JZY82:JZY83 KAA82:KAA83 KAC82:KAC83 KAE82:KAE83 KAG82:KAG83 KAI82:KAI83 KAK82:KAK83 KAM82:KAM83 KAO82:KAO83 KAQ82:KAQ83 KAS82:KAS83 KAU82:KAU83 KAW82:KAW83 KAY82:KAY83 KBA82:KBA83 KBC82:KBC83 KBE82:KBE83 KBG82:KBG83 KBI82:KBI83 KBK82:KBK83 KBM82:KBM83 KBO82:KBO83 KBQ82:KBQ83 KBS82:KBS83 KBU82:KBU83 KBW82:KBW83 KBY82:KBY83 KCA82:KCA83 KCC82:KCC83 KCE82:KCE83 KCG82:KCG83 KCI82:KCI83 KCK82:KCK83 KCM82:KCM83 KCO82:KCO83 KCQ82:KCQ83 KCS82:KCS83 KCU82:KCU83 KCW82:KCW83 KCY82:KCY83 KDA82:KDA83 KDC82:KDC83 KDE82:KDE83 KDG82:KDG83 KDI82:KDI83 KDK82:KDK83 KDM82:KDM83 KDO82:KDO83 KDQ82:KDQ83 KDS82:KDS83 KDU82:KDU83 KDW82:KDW83 KDY82:KDY83 KEA82:KEA83 KEC82:KEC83 KEE82:KEE83 KEG82:KEG83 KEI82:KEI83 KEK82:KEK83 KEM82:KEM83 KEO82:KEO83 KEQ82:KEQ83 KES82:KES83 KEU82:KEU83 KEW82:KEW83 KEY82:KEY83 KFA82:KFA83 KFC82:KFC83 KFE82:KFE83 KFG82:KFG83 KFI82:KFI83 KFK82:KFK83 KFM82:KFM83 KFO82:KFO83 KFQ82:KFQ83 KFS82:KFS83 KFU82:KFU83 KFW82:KFW83 KFY82:KFY83 KGA82:KGA83 KGC82:KGC83 KGE82:KGE83 KGG82:KGG83 KGI82:KGI83 KGK82:KGK83 KGM82:KGM83 KGO82:KGO83 KGQ82:KGQ83 KGS82:KGS83 KGU82:KGU83 KGW82:KGW83 KGY82:KGY83 KHA82:KHA83 KHC82:KHC83 KHE82:KHE83 KHG82:KHG83 KHI82:KHI83 KHK82:KHK83 KHM82:KHM83 KHO82:KHO83 KHQ82:KHQ83 KHS82:KHS83 KHU82:KHU83 KHW82:KHW83 KHY82:KHY83 KIA82:KIA83 KIC82:KIC83 KIE82:KIE83 KIG82:KIG83 KII82:KII83 KIK82:KIK83 KIM82:KIM83 KIO82:KIO83 KIQ82:KIQ83 KIS82:KIS83 KIU82:KIU83 KIW82:KIW83 KIY82:KIY83 KJA82:KJA83 KJC82:KJC83 KJE82:KJE83 KJG82:KJG83 KJI82:KJI83 KJK82:KJK83 KJM82:KJM83 KJO82:KJO83 KJQ82:KJQ83 KJS82:KJS83 KJU82:KJU83 KJW82:KJW83 KJY82:KJY83 KKA82:KKA83 KKC82:KKC83 KKE82:KKE83 KKG82:KKG83 KKI82:KKI83 KKK82:KKK83 KKM82:KKM83 KKO82:KKO83 KKQ82:KKQ83 KKS82:KKS83 KKU82:KKU83 KKW82:KKW83 KKY82:KKY83 KLA82:KLA83 KLC82:KLC83 KLE82:KLE83 KLG82:KLG83 KLI82:KLI83 KLK82:KLK83 KLM82:KLM83 KLO82:KLO83 KLQ82:KLQ83 KLS82:KLS83 KLU82:KLU83 KLW82:KLW83 KLY82:KLY83 KMA82:KMA83 KMC82:KMC83 KME82:KME83 KMG82:KMG83 KMI82:KMI83 KMK82:KMK83 KMM82:KMM83 KMO82:KMO83 KMQ82:KMQ83 KMS82:KMS83 KMU82:KMU83 KMW82:KMW83 KMY82:KMY83 KNA82:KNA83 KNC82:KNC83 KNE82:KNE83 KNG82:KNG83 KNI82:KNI83 KNK82:KNK83 KNM82:KNM83 KNO82:KNO83 KNQ82:KNQ83 KNS82:KNS83 KNU82:KNU83 KNW82:KNW83 KNY82:KNY83 KOA82:KOA83 KOC82:KOC83 KOE82:KOE83 KOG82:KOG83 KOI82:KOI83 KOK82:KOK83 KOM82:KOM83 KOO82:KOO83 KOQ82:KOQ83 KOS82:KOS83 KOU82:KOU83 KOW82:KOW83 KOY82:KOY83 KPA82:KPA83 KPC82:KPC83 KPE82:KPE83 KPG82:KPG83 KPI82:KPI83 KPK82:KPK83 KPM82:KPM83 KPO82:KPO83 KPQ82:KPQ83 KPS82:KPS83 KPU82:KPU83 KPW82:KPW83 KPY82:KPY83 KQA82:KQA83 KQC82:KQC83 KQE82:KQE83 KQG82:KQG83 KQI82:KQI83 KQK82:KQK83 KQM82:KQM83 KQO82:KQO83 KQQ82:KQQ83 KQS82:KQS83 KQU82:KQU83 KQW82:KQW83 KQY82:KQY83 KRA82:KRA83 KRC82:KRC83 KRE82:KRE83 KRG82:KRG83 KRI82:KRI83 KRK82:KRK83 KRM82:KRM83 KRO82:KRO83 KRQ82:KRQ83 KRS82:KRS83 KRU82:KRU83 KRW82:KRW83 KRY82:KRY83 KSA82:KSA83 KSC82:KSC83 KSE82:KSE83 KSG82:KSG83 KSI82:KSI83 KSK82:KSK83 KSM82:KSM83 KSO82:KSO83 KSQ82:KSQ83 KSS82:KSS83 KSU82:KSU83 KSW82:KSW83 KSY82:KSY83 KTA82:KTA83 KTC82:KTC83 KTE82:KTE83 KTG82:KTG83 KTI82:KTI83 KTK82:KTK83 KTM82:KTM83 KTO82:KTO83 KTQ82:KTQ83 KTS82:KTS83 KTU82:KTU83 KTW82:KTW83 KTY82:KTY83 KUA82:KUA83 KUC82:KUC83 KUE82:KUE83 KUG82:KUG83 KUI82:KUI83 KUK82:KUK83 KUM82:KUM83 KUO82:KUO83 KUQ82:KUQ83 KUS82:KUS83 KUU82:KUU83 KUW82:KUW83 KUY82:KUY83 KVA82:KVA83 KVC82:KVC83 KVE82:KVE83 KVG82:KVG83 KVI82:KVI83 KVK82:KVK83 KVM82:KVM83 KVO82:KVO83 KVQ82:KVQ83 KVS82:KVS83 KVU82:KVU83 KVW82:KVW83 KVY82:KVY83 KWA82:KWA83 KWC82:KWC83 KWE82:KWE83 KWG82:KWG83 KWI82:KWI83 KWK82:KWK83 KWM82:KWM83 KWO82:KWO83 KWQ82:KWQ83 KWS82:KWS83 KWU82:KWU83 KWW82:KWW83 KWY82:KWY83 KXA82:KXA83 KXC82:KXC83 KXE82:KXE83 KXG82:KXG83 KXI82:KXI83 KXK82:KXK83 KXM82:KXM83 KXO82:KXO83 KXQ82:KXQ83 KXS82:KXS83 KXU82:KXU83 KXW82:KXW83 KXY82:KXY83 KYA82:KYA83 KYC82:KYC83 KYE82:KYE83 KYG82:KYG83 KYI82:KYI83 KYK82:KYK83 KYM82:KYM83 KYO82:KYO83 KYQ82:KYQ83 KYS82:KYS83 KYU82:KYU83 KYW82:KYW83 KYY82:KYY83 KZA82:KZA83 KZC82:KZC83 KZE82:KZE83 KZG82:KZG83 KZI82:KZI83 KZK82:KZK83 KZM82:KZM83 KZO82:KZO83 KZQ82:KZQ83 KZS82:KZS83 KZU82:KZU83 KZW82:KZW83 KZY82:KZY83 LAA82:LAA83 LAC82:LAC83 LAE82:LAE83 LAG82:LAG83 LAI82:LAI83 LAK82:LAK83 LAM82:LAM83 LAO82:LAO83 LAQ82:LAQ83 LAS82:LAS83 LAU82:LAU83 LAW82:LAW83 LAY82:LAY83 LBA82:LBA83 LBC82:LBC83 LBE82:LBE83 LBG82:LBG83 LBI82:LBI83 LBK82:LBK83 LBM82:LBM83 LBO82:LBO83 LBQ82:LBQ83 LBS82:LBS83 LBU82:LBU83 LBW82:LBW83 LBY82:LBY83 LCA82:LCA83 LCC82:LCC83 LCE82:LCE83 LCG82:LCG83 LCI82:LCI83 LCK82:LCK83 LCM82:LCM83 LCO82:LCO83 LCQ82:LCQ83 LCS82:LCS83 LCU82:LCU83 LCW82:LCW83 LCY82:LCY83 LDA82:LDA83 LDC82:LDC83 LDE82:LDE83 LDG82:LDG83 LDI82:LDI83 LDK82:LDK83 LDM82:LDM83 LDO82:LDO83 LDQ82:LDQ83 LDS82:LDS83 LDU82:LDU83 LDW82:LDW83 LDY82:LDY83 LEA82:LEA83 LEC82:LEC83 LEE82:LEE83 LEG82:LEG83 LEI82:LEI83 LEK82:LEK83 LEM82:LEM83 LEO82:LEO83 LEQ82:LEQ83 LES82:LES83 LEU82:LEU83 LEW82:LEW83 LEY82:LEY83 LFA82:LFA83 LFC82:LFC83 LFE82:LFE83 LFG82:LFG83 LFI82:LFI83 LFK82:LFK83 LFM82:LFM83 LFO82:LFO83 LFQ82:LFQ83 LFS82:LFS83 LFU82:LFU83 LFW82:LFW83 LFY82:LFY83 LGA82:LGA83 LGC82:LGC83 LGE82:LGE83 LGG82:LGG83 LGI82:LGI83 LGK82:LGK83 LGM82:LGM83 LGO82:LGO83 LGQ82:LGQ83 LGS82:LGS83 LGU82:LGU83 LGW82:LGW83 LGY82:LGY83 LHA82:LHA83 LHC82:LHC83 LHE82:LHE83 LHG82:LHG83 LHI82:LHI83 LHK82:LHK83 LHM82:LHM83 LHO82:LHO83 LHQ82:LHQ83 LHS82:LHS83 LHU82:LHU83 LHW82:LHW83 LHY82:LHY83 LIA82:LIA83 LIC82:LIC83 LIE82:LIE83 LIG82:LIG83 LII82:LII83 LIK82:LIK83 LIM82:LIM83 LIO82:LIO83 LIQ82:LIQ83 LIS82:LIS83 LIU82:LIU83 LIW82:LIW83 LIY82:LIY83 LJA82:LJA83 LJC82:LJC83 LJE82:LJE83 LJG82:LJG83 LJI82:LJI83 LJK82:LJK83 LJM82:LJM83 LJO82:LJO83 LJQ82:LJQ83 LJS82:LJS83 LJU82:LJU83 LJW82:LJW83 LJY82:LJY83 LKA82:LKA83 LKC82:LKC83 LKE82:LKE83 LKG82:LKG83 LKI82:LKI83 LKK82:LKK83 LKM82:LKM83 LKO82:LKO83 LKQ82:LKQ83 LKS82:LKS83 LKU82:LKU83 LKW82:LKW83 LKY82:LKY83 LLA82:LLA83 LLC82:LLC83 LLE82:LLE83 LLG82:LLG83 LLI82:LLI83 LLK82:LLK83 LLM82:LLM83 LLO82:LLO83 LLQ82:LLQ83 LLS82:LLS83 LLU82:LLU83 LLW82:LLW83 LLY82:LLY83 LMA82:LMA83 LMC82:LMC83 LME82:LME83 LMG82:LMG83 LMI82:LMI83 LMK82:LMK83 LMM82:LMM83 LMO82:LMO83 LMQ82:LMQ83 LMS82:LMS83 LMU82:LMU83 LMW82:LMW83 LMY82:LMY83 LNA82:LNA83 LNC82:LNC83 LNE82:LNE83 LNG82:LNG83 LNI82:LNI83 LNK82:LNK83 LNM82:LNM83 LNO82:LNO83 LNQ82:LNQ83 LNS82:LNS83 LNU82:LNU83 LNW82:LNW83 LNY82:LNY83 LOA82:LOA83 LOC82:LOC83 LOE82:LOE83 LOG82:LOG83 LOI82:LOI83 LOK82:LOK83 LOM82:LOM83 LOO82:LOO83 LOQ82:LOQ83 LOS82:LOS83 LOU82:LOU83 LOW82:LOW83 LOY82:LOY83 LPA82:LPA83 LPC82:LPC83 LPE82:LPE83 LPG82:LPG83 LPI82:LPI83 LPK82:LPK83 LPM82:LPM83 LPO82:LPO83 LPQ82:LPQ83 LPS82:LPS83 LPU82:LPU83 LPW82:LPW83 LPY82:LPY83 LQA82:LQA83 LQC82:LQC83 LQE82:LQE83 LQG82:LQG83 LQI82:LQI83 LQK82:LQK83 LQM82:LQM83 LQO82:LQO83 LQQ82:LQQ83 LQS82:LQS83 LQU82:LQU83 LQW82:LQW83 LQY82:LQY83 LRA82:LRA83 LRC82:LRC83 LRE82:LRE83 LRG82:LRG83 LRI82:LRI83 LRK82:LRK83 LRM82:LRM83 LRO82:LRO83 LRQ82:LRQ83 LRS82:LRS83 LRU82:LRU83 LRW82:LRW83 LRY82:LRY83 LSA82:LSA83 LSC82:LSC83 LSE82:LSE83 LSG82:LSG83 LSI82:LSI83 LSK82:LSK83 LSM82:LSM83 LSO82:LSO83 LSQ82:LSQ83 LSS82:LSS83 LSU82:LSU83 LSW82:LSW83 LSY82:LSY83 LTA82:LTA83 LTC82:LTC83 LTE82:LTE83 LTG82:LTG83 LTI82:LTI83 LTK82:LTK83 LTM82:LTM83 LTO82:LTO83 LTQ82:LTQ83 LTS82:LTS83 LTU82:LTU83 LTW82:LTW83 LTY82:LTY83 LUA82:LUA83 LUC82:LUC83 LUE82:LUE83 LUG82:LUG83 LUI82:LUI83 LUK82:LUK83 LUM82:LUM83 LUO82:LUO83 LUQ82:LUQ83 LUS82:LUS83 LUU82:LUU83 LUW82:LUW83 LUY82:LUY83 LVA82:LVA83 LVC82:LVC83 LVE82:LVE83 LVG82:LVG83 LVI82:LVI83 LVK82:LVK83 LVM82:LVM83 LVO82:LVO83 LVQ82:LVQ83 LVS82:LVS83 LVU82:LVU83 LVW82:LVW83 LVY82:LVY83 LWA82:LWA83 LWC82:LWC83 LWE82:LWE83 LWG82:LWG83 LWI82:LWI83 LWK82:LWK83 LWM82:LWM83 LWO82:LWO83 LWQ82:LWQ83 LWS82:LWS83 LWU82:LWU83 LWW82:LWW83 LWY82:LWY83 LXA82:LXA83 LXC82:LXC83 LXE82:LXE83 LXG82:LXG83 LXI82:LXI83 LXK82:LXK83 LXM82:LXM83 LXO82:LXO83 LXQ82:LXQ83 LXS82:LXS83 LXU82:LXU83 LXW82:LXW83 LXY82:LXY83 LYA82:LYA83 LYC82:LYC83 LYE82:LYE83 LYG82:LYG83 LYI82:LYI83 LYK82:LYK83 LYM82:LYM83 LYO82:LYO83 LYQ82:LYQ83 LYS82:LYS83 LYU82:LYU83 LYW82:LYW83 LYY82:LYY83 LZA82:LZA83 LZC82:LZC83 LZE82:LZE83 LZG82:LZG83 LZI82:LZI83 LZK82:LZK83 LZM82:LZM83 LZO82:LZO83 LZQ82:LZQ83 LZS82:LZS83 LZU82:LZU83 LZW82:LZW83 LZY82:LZY83 MAA82:MAA83 MAC82:MAC83 MAE82:MAE83 MAG82:MAG83 MAI82:MAI83 MAK82:MAK83 MAM82:MAM83 MAO82:MAO83 MAQ82:MAQ83 MAS82:MAS83 MAU82:MAU83 MAW82:MAW83 MAY82:MAY83 MBA82:MBA83 MBC82:MBC83 MBE82:MBE83 MBG82:MBG83 MBI82:MBI83 MBK82:MBK83 MBM82:MBM83 MBO82:MBO83 MBQ82:MBQ83 MBS82:MBS83 MBU82:MBU83 MBW82:MBW83 MBY82:MBY83 MCA82:MCA83 MCC82:MCC83 MCE82:MCE83 MCG82:MCG83 MCI82:MCI83 MCK82:MCK83 MCM82:MCM83 MCO82:MCO83 MCQ82:MCQ83 MCS82:MCS83 MCU82:MCU83 MCW82:MCW83 MCY82:MCY83 MDA82:MDA83 MDC82:MDC83 MDE82:MDE83 MDG82:MDG83 MDI82:MDI83 MDK82:MDK83 MDM82:MDM83 MDO82:MDO83 MDQ82:MDQ83 MDS82:MDS83 MDU82:MDU83 MDW82:MDW83 MDY82:MDY83 MEA82:MEA83 MEC82:MEC83 MEE82:MEE83 MEG82:MEG83 MEI82:MEI83 MEK82:MEK83 MEM82:MEM83 MEO82:MEO83 MEQ82:MEQ83 MES82:MES83 MEU82:MEU83 MEW82:MEW83 MEY82:MEY83 MFA82:MFA83 MFC82:MFC83 MFE82:MFE83 MFG82:MFG83 MFI82:MFI83 MFK82:MFK83 MFM82:MFM83 MFO82:MFO83 MFQ82:MFQ83 MFS82:MFS83 MFU82:MFU83 MFW82:MFW83 MFY82:MFY83 MGA82:MGA83 MGC82:MGC83 MGE82:MGE83 MGG82:MGG83 MGI82:MGI83 MGK82:MGK83 MGM82:MGM83 MGO82:MGO83 MGQ82:MGQ83 MGS82:MGS83 MGU82:MGU83 MGW82:MGW83 MGY82:MGY83 MHA82:MHA83 MHC82:MHC83 MHE82:MHE83 MHG82:MHG83 MHI82:MHI83 MHK82:MHK83 MHM82:MHM83 MHO82:MHO83 MHQ82:MHQ83 MHS82:MHS83 MHU82:MHU83 MHW82:MHW83 MHY82:MHY83 MIA82:MIA83 MIC82:MIC83 MIE82:MIE83 MIG82:MIG83 MII82:MII83 MIK82:MIK83 MIM82:MIM83 MIO82:MIO83 MIQ82:MIQ83 MIS82:MIS83 MIU82:MIU83 MIW82:MIW83 MIY82:MIY83 MJA82:MJA83 MJC82:MJC83 MJE82:MJE83 MJG82:MJG83 MJI82:MJI83 MJK82:MJK83 MJM82:MJM83 MJO82:MJO83 MJQ82:MJQ83 MJS82:MJS83 MJU82:MJU83 MJW82:MJW83 MJY82:MJY83 MKA82:MKA83 MKC82:MKC83 MKE82:MKE83 MKG82:MKG83 MKI82:MKI83 MKK82:MKK83 MKM82:MKM83 MKO82:MKO83 MKQ82:MKQ83 MKS82:MKS83 MKU82:MKU83 MKW82:MKW83 MKY82:MKY83 MLA82:MLA83 MLC82:MLC83 MLE82:MLE83 MLG82:MLG83 MLI82:MLI83 MLK82:MLK83 MLM82:MLM83 MLO82:MLO83 MLQ82:MLQ83 MLS82:MLS83 MLU82:MLU83 MLW82:MLW83 MLY82:MLY83 MMA82:MMA83 MMC82:MMC83 MME82:MME83 MMG82:MMG83 MMI82:MMI83 MMK82:MMK83 MMM82:MMM83 MMO82:MMO83 MMQ82:MMQ83 MMS82:MMS83 MMU82:MMU83 MMW82:MMW83 MMY82:MMY83 MNA82:MNA83 MNC82:MNC83 MNE82:MNE83 MNG82:MNG83 MNI82:MNI83 MNK82:MNK83 MNM82:MNM83 MNO82:MNO83 MNQ82:MNQ83 MNS82:MNS83 MNU82:MNU83 MNW82:MNW83 MNY82:MNY83 MOA82:MOA83 MOC82:MOC83 MOE82:MOE83 MOG82:MOG83 MOI82:MOI83 MOK82:MOK83 MOM82:MOM83 MOO82:MOO83 MOQ82:MOQ83 MOS82:MOS83 MOU82:MOU83 MOW82:MOW83 MOY82:MOY83 MPA82:MPA83 MPC82:MPC83 MPE82:MPE83 MPG82:MPG83 MPI82:MPI83 MPK82:MPK83 MPM82:MPM83 MPO82:MPO83 MPQ82:MPQ83 MPS82:MPS83 MPU82:MPU83 MPW82:MPW83 MPY82:MPY83 MQA82:MQA83 MQC82:MQC83 MQE82:MQE83 MQG82:MQG83 MQI82:MQI83 MQK82:MQK83 MQM82:MQM83 MQO82:MQO83 MQQ82:MQQ83 MQS82:MQS83 MQU82:MQU83 MQW82:MQW83 MQY82:MQY83 MRA82:MRA83 MRC82:MRC83 MRE82:MRE83 MRG82:MRG83 MRI82:MRI83 MRK82:MRK83 MRM82:MRM83 MRO82:MRO83 MRQ82:MRQ83 MRS82:MRS83 MRU82:MRU83 MRW82:MRW83 MRY82:MRY83 MSA82:MSA83 MSC82:MSC83 MSE82:MSE83 MSG82:MSG83 MSI82:MSI83 MSK82:MSK83 MSM82:MSM83 MSO82:MSO83 MSQ82:MSQ83 MSS82:MSS83 MSU82:MSU83 MSW82:MSW83 MSY82:MSY83 MTA82:MTA83 MTC82:MTC83 MTE82:MTE83 MTG82:MTG83 MTI82:MTI83 MTK82:MTK83 MTM82:MTM83 MTO82:MTO83 MTQ82:MTQ83 MTS82:MTS83 MTU82:MTU83 MTW82:MTW83 MTY82:MTY83 MUA82:MUA83 MUC82:MUC83 MUE82:MUE83 MUG82:MUG83 MUI82:MUI83 MUK82:MUK83 MUM82:MUM83 MUO82:MUO83 MUQ82:MUQ83 MUS82:MUS83 MUU82:MUU83 MUW82:MUW83 MUY82:MUY83 MVA82:MVA83 MVC82:MVC83 MVE82:MVE83 MVG82:MVG83 MVI82:MVI83 MVK82:MVK83 MVM82:MVM83 MVO82:MVO83 MVQ82:MVQ83 MVS82:MVS83 MVU82:MVU83 MVW82:MVW83 MVY82:MVY83 MWA82:MWA83 MWC82:MWC83 MWE82:MWE83 MWG82:MWG83 MWI82:MWI83 MWK82:MWK83 MWM82:MWM83 MWO82:MWO83 MWQ82:MWQ83 MWS82:MWS83 MWU82:MWU83 MWW82:MWW83 MWY82:MWY83 MXA82:MXA83 MXC82:MXC83 MXE82:MXE83 MXG82:MXG83 MXI82:MXI83 MXK82:MXK83 MXM82:MXM83 MXO82:MXO83 MXQ82:MXQ83 MXS82:MXS83 MXU82:MXU83 MXW82:MXW83 MXY82:MXY83 MYA82:MYA83 MYC82:MYC83 MYE82:MYE83 MYG82:MYG83 MYI82:MYI83 MYK82:MYK83 MYM82:MYM83 MYO82:MYO83 MYQ82:MYQ83 MYS82:MYS83 MYU82:MYU83 MYW82:MYW83 MYY82:MYY83 MZA82:MZA83 MZC82:MZC83 MZE82:MZE83 MZG82:MZG83 MZI82:MZI83 MZK82:MZK83 MZM82:MZM83 MZO82:MZO83 MZQ82:MZQ83 MZS82:MZS83 MZU82:MZU83 MZW82:MZW83 MZY82:MZY83 NAA82:NAA83 NAC82:NAC83 NAE82:NAE83 NAG82:NAG83 NAI82:NAI83 NAK82:NAK83 NAM82:NAM83 NAO82:NAO83 NAQ82:NAQ83 NAS82:NAS83 NAU82:NAU83 NAW82:NAW83 NAY82:NAY83 NBA82:NBA83 NBC82:NBC83 NBE82:NBE83 NBG82:NBG83 NBI82:NBI83 NBK82:NBK83 NBM82:NBM83 NBO82:NBO83 NBQ82:NBQ83 NBS82:NBS83 NBU82:NBU83 NBW82:NBW83 NBY82:NBY83 NCA82:NCA83 NCC82:NCC83 NCE82:NCE83 NCG82:NCG83 NCI82:NCI83 NCK82:NCK83 NCM82:NCM83 NCO82:NCO83 NCQ82:NCQ83 NCS82:NCS83 NCU82:NCU83 NCW82:NCW83 NCY82:NCY83 NDA82:NDA83 NDC82:NDC83 NDE82:NDE83 NDG82:NDG83 NDI82:NDI83 NDK82:NDK83 NDM82:NDM83 NDO82:NDO83 NDQ82:NDQ83 NDS82:NDS83 NDU82:NDU83 NDW82:NDW83 NDY82:NDY83 NEA82:NEA83 NEC82:NEC83 NEE82:NEE83 NEG82:NEG83 NEI82:NEI83 NEK82:NEK83 NEM82:NEM83 NEO82:NEO83 NEQ82:NEQ83 NES82:NES83 NEU82:NEU83 NEW82:NEW83 NEY82:NEY83 NFA82:NFA83 NFC82:NFC83 NFE82:NFE83 NFG82:NFG83 NFI82:NFI83 NFK82:NFK83 NFM82:NFM83 NFO82:NFO83 NFQ82:NFQ83 NFS82:NFS83 NFU82:NFU83 NFW82:NFW83 NFY82:NFY83 NGA82:NGA83 NGC82:NGC83 NGE82:NGE83 NGG82:NGG83 NGI82:NGI83 NGK82:NGK83 NGM82:NGM83 NGO82:NGO83 NGQ82:NGQ83 NGS82:NGS83 NGU82:NGU83 NGW82:NGW83 NGY82:NGY83 NHA82:NHA83 NHC82:NHC83 NHE82:NHE83 NHG82:NHG83 NHI82:NHI83 NHK82:NHK83 NHM82:NHM83 NHO82:NHO83 NHQ82:NHQ83 NHS82:NHS83 NHU82:NHU83 NHW82:NHW83 NHY82:NHY83 NIA82:NIA83 NIC82:NIC83 NIE82:NIE83 NIG82:NIG83 NII82:NII83 NIK82:NIK83 NIM82:NIM83 NIO82:NIO83 NIQ82:NIQ83 NIS82:NIS83 NIU82:NIU83 NIW82:NIW83 NIY82:NIY83 NJA82:NJA83 NJC82:NJC83 NJE82:NJE83 NJG82:NJG83 NJI82:NJI83 NJK82:NJK83 NJM82:NJM83 NJO82:NJO83 NJQ82:NJQ83 NJS82:NJS83 NJU82:NJU83 NJW82:NJW83 NJY82:NJY83 NKA82:NKA83 NKC82:NKC83 NKE82:NKE83 NKG82:NKG83 NKI82:NKI83 NKK82:NKK83 NKM82:NKM83 NKO82:NKO83 NKQ82:NKQ83 NKS82:NKS83 NKU82:NKU83 NKW82:NKW83 NKY82:NKY83 NLA82:NLA83 NLC82:NLC83 NLE82:NLE83 NLG82:NLG83 NLI82:NLI83 NLK82:NLK83 NLM82:NLM83 NLO82:NLO83 NLQ82:NLQ83 NLS82:NLS83 NLU82:NLU83 NLW82:NLW83 NLY82:NLY83 NMA82:NMA83 NMC82:NMC83 NME82:NME83 NMG82:NMG83 NMI82:NMI83 NMK82:NMK83 NMM82:NMM83 NMO82:NMO83 NMQ82:NMQ83 NMS82:NMS83 NMU82:NMU83 NMW82:NMW83 NMY82:NMY83 NNA82:NNA83 NNC82:NNC83 NNE82:NNE83 NNG82:NNG83 NNI82:NNI83 NNK82:NNK83 NNM82:NNM83 NNO82:NNO83 NNQ82:NNQ83 NNS82:NNS83 NNU82:NNU83 NNW82:NNW83 NNY82:NNY83 NOA82:NOA83 NOC82:NOC83 NOE82:NOE83 NOG82:NOG83 NOI82:NOI83 NOK82:NOK83 NOM82:NOM83 NOO82:NOO83 NOQ82:NOQ83 NOS82:NOS83 NOU82:NOU83 NOW82:NOW83 NOY82:NOY83 NPA82:NPA83 NPC82:NPC83 NPE82:NPE83 NPG82:NPG83 NPI82:NPI83 NPK82:NPK83 NPM82:NPM83 NPO82:NPO83 NPQ82:NPQ83 NPS82:NPS83 NPU82:NPU83 NPW82:NPW83 NPY82:NPY83 NQA82:NQA83 NQC82:NQC83 NQE82:NQE83 NQG82:NQG83 NQI82:NQI83 NQK82:NQK83 NQM82:NQM83 NQO82:NQO83 NQQ82:NQQ83 NQS82:NQS83 NQU82:NQU83 NQW82:NQW83 NQY82:NQY83 NRA82:NRA83 NRC82:NRC83 NRE82:NRE83 NRG82:NRG83 NRI82:NRI83 NRK82:NRK83 NRM82:NRM83 NRO82:NRO83 NRQ82:NRQ83 NRS82:NRS83 NRU82:NRU83 NRW82:NRW83 NRY82:NRY83 NSA82:NSA83 NSC82:NSC83 NSE82:NSE83 NSG82:NSG83 NSI82:NSI83 NSK82:NSK83 NSM82:NSM83 NSO82:NSO83 NSQ82:NSQ83 NSS82:NSS83 NSU82:NSU83 NSW82:NSW83 NSY82:NSY83 NTA82:NTA83 NTC82:NTC83 NTE82:NTE83 NTG82:NTG83 NTI82:NTI83 NTK82:NTK83 NTM82:NTM83 NTO82:NTO83 NTQ82:NTQ83 NTS82:NTS83 NTU82:NTU83 NTW82:NTW83 NTY82:NTY83 NUA82:NUA83 NUC82:NUC83 NUE82:NUE83 NUG82:NUG83 NUI82:NUI83 NUK82:NUK83 NUM82:NUM83 NUO82:NUO83 NUQ82:NUQ83 NUS82:NUS83 NUU82:NUU83 NUW82:NUW83 NUY82:NUY83 NVA82:NVA83 NVC82:NVC83 NVE82:NVE83 NVG82:NVG83 NVI82:NVI83 NVK82:NVK83 NVM82:NVM83 NVO82:NVO83 NVQ82:NVQ83 NVS82:NVS83 NVU82:NVU83 NVW82:NVW83 NVY82:NVY83 NWA82:NWA83 NWC82:NWC83 NWE82:NWE83 NWG82:NWG83 NWI82:NWI83 NWK82:NWK83 NWM82:NWM83 NWO82:NWO83 NWQ82:NWQ83 NWS82:NWS83 NWU82:NWU83 NWW82:NWW83 NWY82:NWY83 NXA82:NXA83 NXC82:NXC83 NXE82:NXE83 NXG82:NXG83 NXI82:NXI83 NXK82:NXK83 NXM82:NXM83 NXO82:NXO83 NXQ82:NXQ83 NXS82:NXS83 NXU82:NXU83 NXW82:NXW83 NXY82:NXY83 NYA82:NYA83 NYC82:NYC83 NYE82:NYE83 NYG82:NYG83 NYI82:NYI83 NYK82:NYK83 NYM82:NYM83 NYO82:NYO83 NYQ82:NYQ83 NYS82:NYS83 NYU82:NYU83 NYW82:NYW83 NYY82:NYY83 NZA82:NZA83 NZC82:NZC83 NZE82:NZE83 NZG82:NZG83 NZI82:NZI83 NZK82:NZK83 NZM82:NZM83 NZO82:NZO83 NZQ82:NZQ83 NZS82:NZS83 NZU82:NZU83 NZW82:NZW83 NZY82:NZY83 OAA82:OAA83 OAC82:OAC83 OAE82:OAE83 OAG82:OAG83 OAI82:OAI83 OAK82:OAK83 OAM82:OAM83 OAO82:OAO83 OAQ82:OAQ83 OAS82:OAS83 OAU82:OAU83 OAW82:OAW83 OAY82:OAY83 OBA82:OBA83 OBC82:OBC83 OBE82:OBE83 OBG82:OBG83 OBI82:OBI83 OBK82:OBK83 OBM82:OBM83 OBO82:OBO83 OBQ82:OBQ83 OBS82:OBS83 OBU82:OBU83 OBW82:OBW83 OBY82:OBY83 OCA82:OCA83 OCC82:OCC83 OCE82:OCE83 OCG82:OCG83 OCI82:OCI83 OCK82:OCK83 OCM82:OCM83 OCO82:OCO83 OCQ82:OCQ83 OCS82:OCS83 OCU82:OCU83 OCW82:OCW83 OCY82:OCY83 ODA82:ODA83 ODC82:ODC83 ODE82:ODE83 ODG82:ODG83 ODI82:ODI83 ODK82:ODK83 ODM82:ODM83 ODO82:ODO83 ODQ82:ODQ83 ODS82:ODS83 ODU82:ODU83 ODW82:ODW83 ODY82:ODY83 OEA82:OEA83 OEC82:OEC83 OEE82:OEE83 OEG82:OEG83 OEI82:OEI83 OEK82:OEK83 OEM82:OEM83 OEO82:OEO83 OEQ82:OEQ83 OES82:OES83 OEU82:OEU83 OEW82:OEW83 OEY82:OEY83 OFA82:OFA83 OFC82:OFC83 OFE82:OFE83 OFG82:OFG83 OFI82:OFI83 OFK82:OFK83 OFM82:OFM83 OFO82:OFO83 OFQ82:OFQ83 OFS82:OFS83 OFU82:OFU83 OFW82:OFW83 OFY82:OFY83 OGA82:OGA83 OGC82:OGC83 OGE82:OGE83 OGG82:OGG83 OGI82:OGI83 OGK82:OGK83 OGM82:OGM83 OGO82:OGO83 OGQ82:OGQ83 OGS82:OGS83 OGU82:OGU83 OGW82:OGW83 OGY82:OGY83 OHA82:OHA83 OHC82:OHC83 OHE82:OHE83 OHG82:OHG83 OHI82:OHI83 OHK82:OHK83 OHM82:OHM83 OHO82:OHO83 OHQ82:OHQ83 OHS82:OHS83 OHU82:OHU83 OHW82:OHW83 OHY82:OHY83 OIA82:OIA83 OIC82:OIC83 OIE82:OIE83 OIG82:OIG83 OII82:OII83 OIK82:OIK83 OIM82:OIM83 OIO82:OIO83 OIQ82:OIQ83 OIS82:OIS83 OIU82:OIU83 OIW82:OIW83 OIY82:OIY83 OJA82:OJA83 OJC82:OJC83 OJE82:OJE83 OJG82:OJG83 OJI82:OJI83 OJK82:OJK83 OJM82:OJM83 OJO82:OJO83 OJQ82:OJQ83 OJS82:OJS83 OJU82:OJU83 OJW82:OJW83 OJY82:OJY83 OKA82:OKA83 OKC82:OKC83 OKE82:OKE83 OKG82:OKG83 OKI82:OKI83 OKK82:OKK83 OKM82:OKM83 OKO82:OKO83 OKQ82:OKQ83 OKS82:OKS83 OKU82:OKU83 OKW82:OKW83 OKY82:OKY83 OLA82:OLA83 OLC82:OLC83 OLE82:OLE83 OLG82:OLG83 OLI82:OLI83 OLK82:OLK83 OLM82:OLM83 OLO82:OLO83 OLQ82:OLQ83 OLS82:OLS83 OLU82:OLU83 OLW82:OLW83 OLY82:OLY83 OMA82:OMA83 OMC82:OMC83 OME82:OME83 OMG82:OMG83 OMI82:OMI83 OMK82:OMK83 OMM82:OMM83 OMO82:OMO83 OMQ82:OMQ83 OMS82:OMS83 OMU82:OMU83 OMW82:OMW83 OMY82:OMY83 ONA82:ONA83 ONC82:ONC83 ONE82:ONE83 ONG82:ONG83 ONI82:ONI83 ONK82:ONK83 ONM82:ONM83 ONO82:ONO83 ONQ82:ONQ83 ONS82:ONS83 ONU82:ONU83 ONW82:ONW83 ONY82:ONY83 OOA82:OOA83 OOC82:OOC83 OOE82:OOE83 OOG82:OOG83 OOI82:OOI83 OOK82:OOK83 OOM82:OOM83 OOO82:OOO83 OOQ82:OOQ83 OOS82:OOS83 OOU82:OOU83 OOW82:OOW83 OOY82:OOY83 OPA82:OPA83 OPC82:OPC83 OPE82:OPE83 OPG82:OPG83 OPI82:OPI83 OPK82:OPK83 OPM82:OPM83 OPO82:OPO83 OPQ82:OPQ83 OPS82:OPS83 OPU82:OPU83 OPW82:OPW83 OPY82:OPY83 OQA82:OQA83 OQC82:OQC83 OQE82:OQE83 OQG82:OQG83 OQI82:OQI83 OQK82:OQK83 OQM82:OQM83 OQO82:OQO83 OQQ82:OQQ83 OQS82:OQS83 OQU82:OQU83 OQW82:OQW83 OQY82:OQY83 ORA82:ORA83 ORC82:ORC83 ORE82:ORE83 ORG82:ORG83 ORI82:ORI83 ORK82:ORK83 ORM82:ORM83 ORO82:ORO83 ORQ82:ORQ83 ORS82:ORS83 ORU82:ORU83 ORW82:ORW83 ORY82:ORY83 OSA82:OSA83 OSC82:OSC83 OSE82:OSE83 OSG82:OSG83 OSI82:OSI83 OSK82:OSK83 OSM82:OSM83 OSO82:OSO83 OSQ82:OSQ83 OSS82:OSS83 OSU82:OSU83 OSW82:OSW83 OSY82:OSY83 OTA82:OTA83 OTC82:OTC83 OTE82:OTE83 OTG82:OTG83 OTI82:OTI83 OTK82:OTK83 OTM82:OTM83 OTO82:OTO83 OTQ82:OTQ83 OTS82:OTS83 OTU82:OTU83 OTW82:OTW83 OTY82:OTY83 OUA82:OUA83 OUC82:OUC83 OUE82:OUE83 OUG82:OUG83 OUI82:OUI83 OUK82:OUK83 OUM82:OUM83 OUO82:OUO83 OUQ82:OUQ83 OUS82:OUS83 OUU82:OUU83 OUW82:OUW83 OUY82:OUY83 OVA82:OVA83 OVC82:OVC83 OVE82:OVE83 OVG82:OVG83 OVI82:OVI83 OVK82:OVK83 OVM82:OVM83 OVO82:OVO83 OVQ82:OVQ83 OVS82:OVS83 OVU82:OVU83 OVW82:OVW83 OVY82:OVY83 OWA82:OWA83 OWC82:OWC83 OWE82:OWE83 OWG82:OWG83 OWI82:OWI83 OWK82:OWK83 OWM82:OWM83 OWO82:OWO83 OWQ82:OWQ83 OWS82:OWS83 OWU82:OWU83 OWW82:OWW83 OWY82:OWY83 OXA82:OXA83 OXC82:OXC83 OXE82:OXE83 OXG82:OXG83 OXI82:OXI83 OXK82:OXK83 OXM82:OXM83 OXO82:OXO83 OXQ82:OXQ83 OXS82:OXS83 OXU82:OXU83 OXW82:OXW83 OXY82:OXY83 OYA82:OYA83 OYC82:OYC83 OYE82:OYE83 OYG82:OYG83 OYI82:OYI83 OYK82:OYK83 OYM82:OYM83 OYO82:OYO83 OYQ82:OYQ83 OYS82:OYS83 OYU82:OYU83 OYW82:OYW83 OYY82:OYY83 OZA82:OZA83 OZC82:OZC83 OZE82:OZE83 OZG82:OZG83 OZI82:OZI83 OZK82:OZK83 OZM82:OZM83 OZO82:OZO83 OZQ82:OZQ83 OZS82:OZS83 OZU82:OZU83 OZW82:OZW83 OZY82:OZY83 PAA82:PAA83 PAC82:PAC83 PAE82:PAE83 PAG82:PAG83 PAI82:PAI83 PAK82:PAK83 PAM82:PAM83 PAO82:PAO83 PAQ82:PAQ83 PAS82:PAS83 PAU82:PAU83 PAW82:PAW83 PAY82:PAY83 PBA82:PBA83 PBC82:PBC83 PBE82:PBE83 PBG82:PBG83 PBI82:PBI83 PBK82:PBK83 PBM82:PBM83 PBO82:PBO83 PBQ82:PBQ83 PBS82:PBS83 PBU82:PBU83 PBW82:PBW83 PBY82:PBY83 PCA82:PCA83 PCC82:PCC83 PCE82:PCE83 PCG82:PCG83 PCI82:PCI83 PCK82:PCK83 PCM82:PCM83 PCO82:PCO83 PCQ82:PCQ83 PCS82:PCS83 PCU82:PCU83 PCW82:PCW83 PCY82:PCY83 PDA82:PDA83 PDC82:PDC83 PDE82:PDE83 PDG82:PDG83 PDI82:PDI83 PDK82:PDK83 PDM82:PDM83 PDO82:PDO83 PDQ82:PDQ83 PDS82:PDS83 PDU82:PDU83 PDW82:PDW83 PDY82:PDY83 PEA82:PEA83 PEC82:PEC83 PEE82:PEE83 PEG82:PEG83 PEI82:PEI83 PEK82:PEK83 PEM82:PEM83 PEO82:PEO83 PEQ82:PEQ83 PES82:PES83 PEU82:PEU83 PEW82:PEW83 PEY82:PEY83 PFA82:PFA83 PFC82:PFC83 PFE82:PFE83 PFG82:PFG83 PFI82:PFI83 PFK82:PFK83 PFM82:PFM83 PFO82:PFO83 PFQ82:PFQ83 PFS82:PFS83 PFU82:PFU83 PFW82:PFW83 PFY82:PFY83 PGA82:PGA83 PGC82:PGC83 PGE82:PGE83 PGG82:PGG83 PGI82:PGI83 PGK82:PGK83 PGM82:PGM83 PGO82:PGO83 PGQ82:PGQ83 PGS82:PGS83 PGU82:PGU83 PGW82:PGW83 PGY82:PGY83 PHA82:PHA83 PHC82:PHC83 PHE82:PHE83 PHG82:PHG83 PHI82:PHI83 PHK82:PHK83 PHM82:PHM83 PHO82:PHO83 PHQ82:PHQ83 PHS82:PHS83 PHU82:PHU83 PHW82:PHW83 PHY82:PHY83 PIA82:PIA83 PIC82:PIC83 PIE82:PIE83 PIG82:PIG83 PII82:PII83 PIK82:PIK83 PIM82:PIM83 PIO82:PIO83 PIQ82:PIQ83 PIS82:PIS83 PIU82:PIU83 PIW82:PIW83 PIY82:PIY83 PJA82:PJA83 PJC82:PJC83 PJE82:PJE83 PJG82:PJG83 PJI82:PJI83 PJK82:PJK83 PJM82:PJM83 PJO82:PJO83 PJQ82:PJQ83 PJS82:PJS83 PJU82:PJU83 PJW82:PJW83 PJY82:PJY83 PKA82:PKA83 PKC82:PKC83 PKE82:PKE83 PKG82:PKG83 PKI82:PKI83 PKK82:PKK83 PKM82:PKM83 PKO82:PKO83 PKQ82:PKQ83 PKS82:PKS83 PKU82:PKU83 PKW82:PKW83 PKY82:PKY83 PLA82:PLA83 PLC82:PLC83 PLE82:PLE83 PLG82:PLG83 PLI82:PLI83 PLK82:PLK83 PLM82:PLM83 PLO82:PLO83 PLQ82:PLQ83 PLS82:PLS83 PLU82:PLU83 PLW82:PLW83 PLY82:PLY83 PMA82:PMA83 PMC82:PMC83 PME82:PME83 PMG82:PMG83 PMI82:PMI83 PMK82:PMK83 PMM82:PMM83 PMO82:PMO83 PMQ82:PMQ83 PMS82:PMS83 PMU82:PMU83 PMW82:PMW83 PMY82:PMY83 PNA82:PNA83 PNC82:PNC83 PNE82:PNE83 PNG82:PNG83 PNI82:PNI83 PNK82:PNK83 PNM82:PNM83 PNO82:PNO83 PNQ82:PNQ83 PNS82:PNS83 PNU82:PNU83 PNW82:PNW83 PNY82:PNY83 POA82:POA83 POC82:POC83 POE82:POE83 POG82:POG83 POI82:POI83 POK82:POK83 POM82:POM83 POO82:POO83 POQ82:POQ83 POS82:POS83 POU82:POU83 POW82:POW83 POY82:POY83 PPA82:PPA83 PPC82:PPC83 PPE82:PPE83 PPG82:PPG83 PPI82:PPI83 PPK82:PPK83 PPM82:PPM83 PPO82:PPO83 PPQ82:PPQ83 PPS82:PPS83 PPU82:PPU83 PPW82:PPW83 PPY82:PPY83 PQA82:PQA83 PQC82:PQC83 PQE82:PQE83 PQG82:PQG83 PQI82:PQI83 PQK82:PQK83 PQM82:PQM83 PQO82:PQO83 PQQ82:PQQ83 PQS82:PQS83 PQU82:PQU83 PQW82:PQW83 PQY82:PQY83 PRA82:PRA83 PRC82:PRC83 PRE82:PRE83 PRG82:PRG83 PRI82:PRI83 PRK82:PRK83 PRM82:PRM83 PRO82:PRO83 PRQ82:PRQ83 PRS82:PRS83 PRU82:PRU83 PRW82:PRW83 PRY82:PRY83 PSA82:PSA83 PSC82:PSC83 PSE82:PSE83 PSG82:PSG83 PSI82:PSI83 PSK82:PSK83 PSM82:PSM83 PSO82:PSO83 PSQ82:PSQ83 PSS82:PSS83 PSU82:PSU83 PSW82:PSW83 PSY82:PSY83 PTA82:PTA83 PTC82:PTC83 PTE82:PTE83 PTG82:PTG83 PTI82:PTI83 PTK82:PTK83 PTM82:PTM83 PTO82:PTO83 PTQ82:PTQ83 PTS82:PTS83 PTU82:PTU83 PTW82:PTW83 PTY82:PTY83 PUA82:PUA83 PUC82:PUC83 PUE82:PUE83 PUG82:PUG83 PUI82:PUI83 PUK82:PUK83 PUM82:PUM83 PUO82:PUO83 PUQ82:PUQ83 PUS82:PUS83 PUU82:PUU83 PUW82:PUW83 PUY82:PUY83 PVA82:PVA83 PVC82:PVC83 PVE82:PVE83 PVG82:PVG83 PVI82:PVI83 PVK82:PVK83 PVM82:PVM83 PVO82:PVO83 PVQ82:PVQ83 PVS82:PVS83 PVU82:PVU83 PVW82:PVW83 PVY82:PVY83 PWA82:PWA83 PWC82:PWC83 PWE82:PWE83 PWG82:PWG83 PWI82:PWI83 PWK82:PWK83 PWM82:PWM83 PWO82:PWO83 PWQ82:PWQ83 PWS82:PWS83 PWU82:PWU83 PWW82:PWW83 PWY82:PWY83 PXA82:PXA83 PXC82:PXC83 PXE82:PXE83 PXG82:PXG83 PXI82:PXI83 PXK82:PXK83 PXM82:PXM83 PXO82:PXO83 PXQ82:PXQ83 PXS82:PXS83 PXU82:PXU83 PXW82:PXW83 PXY82:PXY83 PYA82:PYA83 PYC82:PYC83 PYE82:PYE83 PYG82:PYG83 PYI82:PYI83 PYK82:PYK83 PYM82:PYM83 PYO82:PYO83 PYQ82:PYQ83 PYS82:PYS83 PYU82:PYU83 PYW82:PYW83 PYY82:PYY83 PZA82:PZA83 PZC82:PZC83 PZE82:PZE83 PZG82:PZG83 PZI82:PZI83 PZK82:PZK83 PZM82:PZM83 PZO82:PZO83 PZQ82:PZQ83 PZS82:PZS83 PZU82:PZU83 PZW82:PZW83 PZY82:PZY83 QAA82:QAA83 QAC82:QAC83 QAE82:QAE83 QAG82:QAG83 QAI82:QAI83 QAK82:QAK83 QAM82:QAM83 QAO82:QAO83 QAQ82:QAQ83 QAS82:QAS83 QAU82:QAU83 QAW82:QAW83 QAY82:QAY83 QBA82:QBA83 QBC82:QBC83 QBE82:QBE83 QBG82:QBG83 QBI82:QBI83 QBK82:QBK83 QBM82:QBM83 QBO82:QBO83 QBQ82:QBQ83 QBS82:QBS83 QBU82:QBU83 QBW82:QBW83 QBY82:QBY83 QCA82:QCA83 QCC82:QCC83 QCE82:QCE83 QCG82:QCG83 QCI82:QCI83 QCK82:QCK83 QCM82:QCM83 QCO82:QCO83 QCQ82:QCQ83 QCS82:QCS83 QCU82:QCU83 QCW82:QCW83 QCY82:QCY83 QDA82:QDA83 QDC82:QDC83 QDE82:QDE83 QDG82:QDG83 QDI82:QDI83 QDK82:QDK83 QDM82:QDM83 QDO82:QDO83 QDQ82:QDQ83 QDS82:QDS83 QDU82:QDU83 QDW82:QDW83 QDY82:QDY83 QEA82:QEA83 QEC82:QEC83 QEE82:QEE83 QEG82:QEG83 QEI82:QEI83 QEK82:QEK83 QEM82:QEM83 QEO82:QEO83 QEQ82:QEQ83 QES82:QES83 QEU82:QEU83 QEW82:QEW83 QEY82:QEY83 QFA82:QFA83 QFC82:QFC83 QFE82:QFE83 QFG82:QFG83 QFI82:QFI83 QFK82:QFK83 QFM82:QFM83 QFO82:QFO83 QFQ82:QFQ83 QFS82:QFS83 QFU82:QFU83 QFW82:QFW83 QFY82:QFY83 QGA82:QGA83 QGC82:QGC83 QGE82:QGE83 QGG82:QGG83 QGI82:QGI83 QGK82:QGK83 QGM82:QGM83 QGO82:QGO83 QGQ82:QGQ83 QGS82:QGS83 QGU82:QGU83 QGW82:QGW83 QGY82:QGY83 QHA82:QHA83 QHC82:QHC83 QHE82:QHE83 QHG82:QHG83 QHI82:QHI83 QHK82:QHK83 QHM82:QHM83 QHO82:QHO83 QHQ82:QHQ83 QHS82:QHS83 QHU82:QHU83 QHW82:QHW83 QHY82:QHY83 QIA82:QIA83 QIC82:QIC83 QIE82:QIE83 QIG82:QIG83 QII82:QII83 QIK82:QIK83 QIM82:QIM83 QIO82:QIO83 QIQ82:QIQ83 QIS82:QIS83 QIU82:QIU83 QIW82:QIW83 QIY82:QIY83 QJA82:QJA83 QJC82:QJC83 QJE82:QJE83 QJG82:QJG83 QJI82:QJI83 QJK82:QJK83 QJM82:QJM83 QJO82:QJO83 QJQ82:QJQ83 QJS82:QJS83 QJU82:QJU83 QJW82:QJW83 QJY82:QJY83 QKA82:QKA83 QKC82:QKC83 QKE82:QKE83 QKG82:QKG83 QKI82:QKI83 QKK82:QKK83 QKM82:QKM83 QKO82:QKO83 QKQ82:QKQ83 QKS82:QKS83 QKU82:QKU83 QKW82:QKW83 QKY82:QKY83 QLA82:QLA83 QLC82:QLC83 QLE82:QLE83 QLG82:QLG83 QLI82:QLI83 QLK82:QLK83 QLM82:QLM83 QLO82:QLO83 QLQ82:QLQ83 QLS82:QLS83 QLU82:QLU83 QLW82:QLW83 QLY82:QLY83 QMA82:QMA83 QMC82:QMC83 QME82:QME83 QMG82:QMG83 QMI82:QMI83 QMK82:QMK83 QMM82:QMM83 QMO82:QMO83 QMQ82:QMQ83 QMS82:QMS83 QMU82:QMU83 QMW82:QMW83 QMY82:QMY83 QNA82:QNA83 QNC82:QNC83 QNE82:QNE83 QNG82:QNG83 QNI82:QNI83 QNK82:QNK83 QNM82:QNM83 QNO82:QNO83 QNQ82:QNQ83 QNS82:QNS83 QNU82:QNU83 QNW82:QNW83 QNY82:QNY83 QOA82:QOA83 QOC82:QOC83 QOE82:QOE83 QOG82:QOG83 QOI82:QOI83 QOK82:QOK83 QOM82:QOM83 QOO82:QOO83 QOQ82:QOQ83 QOS82:QOS83 QOU82:QOU83 QOW82:QOW83 QOY82:QOY83 QPA82:QPA83 QPC82:QPC83 QPE82:QPE83 QPG82:QPG83 QPI82:QPI83 QPK82:QPK83 QPM82:QPM83 QPO82:QPO83 QPQ82:QPQ83 QPS82:QPS83 QPU82:QPU83 QPW82:QPW83 QPY82:QPY83 QQA82:QQA83 QQC82:QQC83 QQE82:QQE83 QQG82:QQG83 QQI82:QQI83 QQK82:QQK83 QQM82:QQM83 QQO82:QQO83 QQQ82:QQQ83 QQS82:QQS83 QQU82:QQU83 QQW82:QQW83 QQY82:QQY83 QRA82:QRA83 QRC82:QRC83 QRE82:QRE83 QRG82:QRG83 QRI82:QRI83 QRK82:QRK83 QRM82:QRM83 QRO82:QRO83 QRQ82:QRQ83 QRS82:QRS83 QRU82:QRU83 QRW82:QRW83 QRY82:QRY83 QSA82:QSA83 QSC82:QSC83 QSE82:QSE83 QSG82:QSG83 QSI82:QSI83 QSK82:QSK83 QSM82:QSM83 QSO82:QSO83 QSQ82:QSQ83 QSS82:QSS83 QSU82:QSU83 QSW82:QSW83 QSY82:QSY83 QTA82:QTA83 QTC82:QTC83 QTE82:QTE83 QTG82:QTG83 QTI82:QTI83 QTK82:QTK83 QTM82:QTM83 QTO82:QTO83 QTQ82:QTQ83 QTS82:QTS83 QTU82:QTU83 QTW82:QTW83 QTY82:QTY83 QUA82:QUA83 QUC82:QUC83 QUE82:QUE83 QUG82:QUG83 QUI82:QUI83 QUK82:QUK83 QUM82:QUM83 QUO82:QUO83 QUQ82:QUQ83 QUS82:QUS83 QUU82:QUU83 QUW82:QUW83 QUY82:QUY83 QVA82:QVA83 QVC82:QVC83 QVE82:QVE83 QVG82:QVG83 QVI82:QVI83 QVK82:QVK83 QVM82:QVM83 QVO82:QVO83 QVQ82:QVQ83 QVS82:QVS83 QVU82:QVU83 QVW82:QVW83 QVY82:QVY83 QWA82:QWA83 QWC82:QWC83 QWE82:QWE83 QWG82:QWG83 QWI82:QWI83 QWK82:QWK83 QWM82:QWM83 QWO82:QWO83 QWQ82:QWQ83 QWS82:QWS83 QWU82:QWU83 QWW82:QWW83 QWY82:QWY83 QXA82:QXA83 QXC82:QXC83 QXE82:QXE83 QXG82:QXG83 QXI82:QXI83 QXK82:QXK83 QXM82:QXM83 QXO82:QXO83 QXQ82:QXQ83 QXS82:QXS83 QXU82:QXU83 QXW82:QXW83 QXY82:QXY83 QYA82:QYA83 QYC82:QYC83 QYE82:QYE83 QYG82:QYG83 QYI82:QYI83 QYK82:QYK83 QYM82:QYM83 QYO82:QYO83 QYQ82:QYQ83 QYS82:QYS83 QYU82:QYU83 QYW82:QYW83 QYY82:QYY83 QZA82:QZA83 QZC82:QZC83 QZE82:QZE83 QZG82:QZG83 QZI82:QZI83 QZK82:QZK83 QZM82:QZM83 QZO82:QZO83 QZQ82:QZQ83 QZS82:QZS83 QZU82:QZU83 QZW82:QZW83 QZY82:QZY83 RAA82:RAA83 RAC82:RAC83 RAE82:RAE83 RAG82:RAG83 RAI82:RAI83 RAK82:RAK83 RAM82:RAM83 RAO82:RAO83 RAQ82:RAQ83 RAS82:RAS83 RAU82:RAU83 RAW82:RAW83 RAY82:RAY83 RBA82:RBA83 RBC82:RBC83 RBE82:RBE83 RBG82:RBG83 RBI82:RBI83 RBK82:RBK83 RBM82:RBM83 RBO82:RBO83 RBQ82:RBQ83 RBS82:RBS83 RBU82:RBU83 RBW82:RBW83 RBY82:RBY83 RCA82:RCA83 RCC82:RCC83 RCE82:RCE83 RCG82:RCG83 RCI82:RCI83 RCK82:RCK83 RCM82:RCM83 RCO82:RCO83 RCQ82:RCQ83 RCS82:RCS83 RCU82:RCU83 RCW82:RCW83 RCY82:RCY83 RDA82:RDA83 RDC82:RDC83 RDE82:RDE83 RDG82:RDG83 RDI82:RDI83 RDK82:RDK83 RDM82:RDM83 RDO82:RDO83 RDQ82:RDQ83 RDS82:RDS83 RDU82:RDU83 RDW82:RDW83 RDY82:RDY83 REA82:REA83 REC82:REC83 REE82:REE83 REG82:REG83 REI82:REI83 REK82:REK83 REM82:REM83 REO82:REO83 REQ82:REQ83 RES82:RES83 REU82:REU83 REW82:REW83 REY82:REY83 RFA82:RFA83 RFC82:RFC83 RFE82:RFE83 RFG82:RFG83 RFI82:RFI83 RFK82:RFK83 RFM82:RFM83 RFO82:RFO83 RFQ82:RFQ83 RFS82:RFS83 RFU82:RFU83 RFW82:RFW83 RFY82:RFY83 RGA82:RGA83 RGC82:RGC83 RGE82:RGE83 RGG82:RGG83 RGI82:RGI83 RGK82:RGK83 RGM82:RGM83 RGO82:RGO83 RGQ82:RGQ83 RGS82:RGS83 RGU82:RGU83 RGW82:RGW83 RGY82:RGY83 RHA82:RHA83 RHC82:RHC83 RHE82:RHE83 RHG82:RHG83 RHI82:RHI83 RHK82:RHK83 RHM82:RHM83 RHO82:RHO83 RHQ82:RHQ83 RHS82:RHS83 RHU82:RHU83 RHW82:RHW83 RHY82:RHY83 RIA82:RIA83 RIC82:RIC83 RIE82:RIE83 RIG82:RIG83 RII82:RII83 RIK82:RIK83 RIM82:RIM83 RIO82:RIO83 RIQ82:RIQ83 RIS82:RIS83 RIU82:RIU83 RIW82:RIW83 RIY82:RIY83 RJA82:RJA83 RJC82:RJC83 RJE82:RJE83 RJG82:RJG83 RJI82:RJI83 RJK82:RJK83 RJM82:RJM83 RJO82:RJO83 RJQ82:RJQ83 RJS82:RJS83 RJU82:RJU83 RJW82:RJW83 RJY82:RJY83 RKA82:RKA83 RKC82:RKC83 RKE82:RKE83 RKG82:RKG83 RKI82:RKI83 RKK82:RKK83 RKM82:RKM83 RKO82:RKO83 RKQ82:RKQ83 RKS82:RKS83 RKU82:RKU83 RKW82:RKW83 RKY82:RKY83 RLA82:RLA83 RLC82:RLC83 RLE82:RLE83 RLG82:RLG83 RLI82:RLI83 RLK82:RLK83 RLM82:RLM83 RLO82:RLO83 RLQ82:RLQ83 RLS82:RLS83 RLU82:RLU83 RLW82:RLW83 RLY82:RLY83 RMA82:RMA83 RMC82:RMC83 RME82:RME83 RMG82:RMG83 RMI82:RMI83 RMK82:RMK83 RMM82:RMM83 RMO82:RMO83 RMQ82:RMQ83 RMS82:RMS83 RMU82:RMU83 RMW82:RMW83 RMY82:RMY83 RNA82:RNA83 RNC82:RNC83 RNE82:RNE83 RNG82:RNG83 RNI82:RNI83 RNK82:RNK83 RNM82:RNM83 RNO82:RNO83 RNQ82:RNQ83 RNS82:RNS83 RNU82:RNU83 RNW82:RNW83 RNY82:RNY83 ROA82:ROA83 ROC82:ROC83 ROE82:ROE83 ROG82:ROG83 ROI82:ROI83 ROK82:ROK83 ROM82:ROM83 ROO82:ROO83 ROQ82:ROQ83 ROS82:ROS83 ROU82:ROU83 ROW82:ROW83 ROY82:ROY83 RPA82:RPA83 RPC82:RPC83 RPE82:RPE83 RPG82:RPG83 RPI82:RPI83 RPK82:RPK83 RPM82:RPM83 RPO82:RPO83 RPQ82:RPQ83 RPS82:RPS83 RPU82:RPU83 RPW82:RPW83 RPY82:RPY83 RQA82:RQA83 RQC82:RQC83 RQE82:RQE83 RQG82:RQG83 RQI82:RQI83 RQK82:RQK83 RQM82:RQM83 RQO82:RQO83 RQQ82:RQQ83 RQS82:RQS83 RQU82:RQU83 RQW82:RQW83 RQY82:RQY83 RRA82:RRA83 RRC82:RRC83 RRE82:RRE83 RRG82:RRG83 RRI82:RRI83 RRK82:RRK83 RRM82:RRM83 RRO82:RRO83 RRQ82:RRQ83 RRS82:RRS83 RRU82:RRU83 RRW82:RRW83 RRY82:RRY83 RSA82:RSA83 RSC82:RSC83 RSE82:RSE83 RSG82:RSG83 RSI82:RSI83 RSK82:RSK83 RSM82:RSM83 RSO82:RSO83 RSQ82:RSQ83 RSS82:RSS83 RSU82:RSU83 RSW82:RSW83 RSY82:RSY83 RTA82:RTA83 RTC82:RTC83 RTE82:RTE83 RTG82:RTG83 RTI82:RTI83 RTK82:RTK83 RTM82:RTM83 RTO82:RTO83 RTQ82:RTQ83 RTS82:RTS83 RTU82:RTU83 RTW82:RTW83 RTY82:RTY83 RUA82:RUA83 RUC82:RUC83 RUE82:RUE83 RUG82:RUG83 RUI82:RUI83 RUK82:RUK83 RUM82:RUM83 RUO82:RUO83 RUQ82:RUQ83 RUS82:RUS83 RUU82:RUU83 RUW82:RUW83 RUY82:RUY83 RVA82:RVA83 RVC82:RVC83 RVE82:RVE83 RVG82:RVG83 RVI82:RVI83 RVK82:RVK83 RVM82:RVM83 RVO82:RVO83 RVQ82:RVQ83 RVS82:RVS83 RVU82:RVU83 RVW82:RVW83 RVY82:RVY83 RWA82:RWA83 RWC82:RWC83 RWE82:RWE83 RWG82:RWG83 RWI82:RWI83 RWK82:RWK83 RWM82:RWM83 RWO82:RWO83 RWQ82:RWQ83 RWS82:RWS83 RWU82:RWU83 RWW82:RWW83 RWY82:RWY83 RXA82:RXA83 RXC82:RXC83 RXE82:RXE83 RXG82:RXG83 RXI82:RXI83 RXK82:RXK83 RXM82:RXM83 RXO82:RXO83 RXQ82:RXQ83 RXS82:RXS83 RXU82:RXU83 RXW82:RXW83 RXY82:RXY83 RYA82:RYA83 RYC82:RYC83 RYE82:RYE83 RYG82:RYG83 RYI82:RYI83 RYK82:RYK83 RYM82:RYM83 RYO82:RYO83 RYQ82:RYQ83 RYS82:RYS83 RYU82:RYU83 RYW82:RYW83 RYY82:RYY83 RZA82:RZA83 RZC82:RZC83 RZE82:RZE83 RZG82:RZG83 RZI82:RZI83 RZK82:RZK83 RZM82:RZM83 RZO82:RZO83 RZQ82:RZQ83 RZS82:RZS83 RZU82:RZU83 RZW82:RZW83 RZY82:RZY83 SAA82:SAA83 SAC82:SAC83 SAE82:SAE83 SAG82:SAG83 SAI82:SAI83 SAK82:SAK83 SAM82:SAM83 SAO82:SAO83 SAQ82:SAQ83 SAS82:SAS83 SAU82:SAU83 SAW82:SAW83 SAY82:SAY83 SBA82:SBA83 SBC82:SBC83 SBE82:SBE83 SBG82:SBG83 SBI82:SBI83 SBK82:SBK83 SBM82:SBM83 SBO82:SBO83 SBQ82:SBQ83 SBS82:SBS83 SBU82:SBU83 SBW82:SBW83 SBY82:SBY83 SCA82:SCA83 SCC82:SCC83 SCE82:SCE83 SCG82:SCG83 SCI82:SCI83 SCK82:SCK83 SCM82:SCM83 SCO82:SCO83 SCQ82:SCQ83 SCS82:SCS83 SCU82:SCU83 SCW82:SCW83 SCY82:SCY83 SDA82:SDA83 SDC82:SDC83 SDE82:SDE83 SDG82:SDG83 SDI82:SDI83 SDK82:SDK83 SDM82:SDM83 SDO82:SDO83 SDQ82:SDQ83 SDS82:SDS83 SDU82:SDU83 SDW82:SDW83 SDY82:SDY83 SEA82:SEA83 SEC82:SEC83 SEE82:SEE83 SEG82:SEG83 SEI82:SEI83 SEK82:SEK83 SEM82:SEM83 SEO82:SEO83 SEQ82:SEQ83 SES82:SES83 SEU82:SEU83 SEW82:SEW83 SEY82:SEY83 SFA82:SFA83 SFC82:SFC83 SFE82:SFE83 SFG82:SFG83 SFI82:SFI83 SFK82:SFK83 SFM82:SFM83 SFO82:SFO83 SFQ82:SFQ83 SFS82:SFS83 SFU82:SFU83 SFW82:SFW83 SFY82:SFY83 SGA82:SGA83 SGC82:SGC83 SGE82:SGE83 SGG82:SGG83 SGI82:SGI83 SGK82:SGK83 SGM82:SGM83 SGO82:SGO83 SGQ82:SGQ83 SGS82:SGS83 SGU82:SGU83 SGW82:SGW83 SGY82:SGY83 SHA82:SHA83 SHC82:SHC83 SHE82:SHE83 SHG82:SHG83 SHI82:SHI83 SHK82:SHK83 SHM82:SHM83 SHO82:SHO83 SHQ82:SHQ83 SHS82:SHS83 SHU82:SHU83 SHW82:SHW83 SHY82:SHY83 SIA82:SIA83 SIC82:SIC83 SIE82:SIE83 SIG82:SIG83 SII82:SII83 SIK82:SIK83 SIM82:SIM83 SIO82:SIO83 SIQ82:SIQ83 SIS82:SIS83 SIU82:SIU83 SIW82:SIW83 SIY82:SIY83 SJA82:SJA83 SJC82:SJC83 SJE82:SJE83 SJG82:SJG83 SJI82:SJI83 SJK82:SJK83 SJM82:SJM83 SJO82:SJO83 SJQ82:SJQ83 SJS82:SJS83 SJU82:SJU83 SJW82:SJW83 SJY82:SJY83 SKA82:SKA83 SKC82:SKC83 SKE82:SKE83 SKG82:SKG83 SKI82:SKI83 SKK82:SKK83 SKM82:SKM83 SKO82:SKO83 SKQ82:SKQ83 SKS82:SKS83 SKU82:SKU83 SKW82:SKW83 SKY82:SKY83 SLA82:SLA83 SLC82:SLC83 SLE82:SLE83 SLG82:SLG83 SLI82:SLI83 SLK82:SLK83 SLM82:SLM83 SLO82:SLO83 SLQ82:SLQ83 SLS82:SLS83 SLU82:SLU83 SLW82:SLW83 SLY82:SLY83 SMA82:SMA83 SMC82:SMC83 SME82:SME83 SMG82:SMG83 SMI82:SMI83 SMK82:SMK83 SMM82:SMM83 SMO82:SMO83 SMQ82:SMQ83 SMS82:SMS83 SMU82:SMU83 SMW82:SMW83 SMY82:SMY83 SNA82:SNA83 SNC82:SNC83 SNE82:SNE83 SNG82:SNG83 SNI82:SNI83 SNK82:SNK83 SNM82:SNM83 SNO82:SNO83 SNQ82:SNQ83 SNS82:SNS83 SNU82:SNU83 SNW82:SNW83 SNY82:SNY83 SOA82:SOA83 SOC82:SOC83 SOE82:SOE83 SOG82:SOG83 SOI82:SOI83 SOK82:SOK83 SOM82:SOM83 SOO82:SOO83 SOQ82:SOQ83 SOS82:SOS83 SOU82:SOU83 SOW82:SOW83 SOY82:SOY83 SPA82:SPA83 SPC82:SPC83 SPE82:SPE83 SPG82:SPG83 SPI82:SPI83 SPK82:SPK83 SPM82:SPM83 SPO82:SPO83 SPQ82:SPQ83 SPS82:SPS83 SPU82:SPU83 SPW82:SPW83 SPY82:SPY83 SQA82:SQA83 SQC82:SQC83 SQE82:SQE83 SQG82:SQG83 SQI82:SQI83 SQK82:SQK83 SQM82:SQM83 SQO82:SQO83 SQQ82:SQQ83 SQS82:SQS83 SQU82:SQU83 SQW82:SQW83 SQY82:SQY83 SRA82:SRA83 SRC82:SRC83 SRE82:SRE83 SRG82:SRG83 SRI82:SRI83 SRK82:SRK83 SRM82:SRM83 SRO82:SRO83 SRQ82:SRQ83 SRS82:SRS83 SRU82:SRU83 SRW82:SRW83 SRY82:SRY83 SSA82:SSA83 SSC82:SSC83 SSE82:SSE83 SSG82:SSG83 SSI82:SSI83 SSK82:SSK83 SSM82:SSM83 SSO82:SSO83 SSQ82:SSQ83 SSS82:SSS83 SSU82:SSU83 SSW82:SSW83 SSY82:SSY83 STA82:STA83 STC82:STC83 STE82:STE83 STG82:STG83 STI82:STI83 STK82:STK83 STM82:STM83 STO82:STO83 STQ82:STQ83 STS82:STS83 STU82:STU83 STW82:STW83 STY82:STY83 SUA82:SUA83 SUC82:SUC83 SUE82:SUE83 SUG82:SUG83 SUI82:SUI83 SUK82:SUK83 SUM82:SUM83 SUO82:SUO83 SUQ82:SUQ83 SUS82:SUS83 SUU82:SUU83 SUW82:SUW83 SUY82:SUY83 SVA82:SVA83 SVC82:SVC83 SVE82:SVE83 SVG82:SVG83 SVI82:SVI83 SVK82:SVK83 SVM82:SVM83 SVO82:SVO83 SVQ82:SVQ83 SVS82:SVS83 SVU82:SVU83 SVW82:SVW83 SVY82:SVY83 SWA82:SWA83 SWC82:SWC83 SWE82:SWE83 SWG82:SWG83 SWI82:SWI83 SWK82:SWK83 SWM82:SWM83 SWO82:SWO83 SWQ82:SWQ83 SWS82:SWS83 SWU82:SWU83 SWW82:SWW83 SWY82:SWY83 SXA82:SXA83 SXC82:SXC83 SXE82:SXE83 SXG82:SXG83 SXI82:SXI83 SXK82:SXK83 SXM82:SXM83 SXO82:SXO83 SXQ82:SXQ83 SXS82:SXS83 SXU82:SXU83 SXW82:SXW83 SXY82:SXY83 SYA82:SYA83 SYC82:SYC83 SYE82:SYE83 SYG82:SYG83 SYI82:SYI83 SYK82:SYK83 SYM82:SYM83 SYO82:SYO83 SYQ82:SYQ83 SYS82:SYS83 SYU82:SYU83 SYW82:SYW83 SYY82:SYY83 SZA82:SZA83 SZC82:SZC83 SZE82:SZE83 SZG82:SZG83 SZI82:SZI83 SZK82:SZK83 SZM82:SZM83 SZO82:SZO83 SZQ82:SZQ83 SZS82:SZS83 SZU82:SZU83 SZW82:SZW83 SZY82:SZY83 TAA82:TAA83 TAC82:TAC83 TAE82:TAE83 TAG82:TAG83 TAI82:TAI83 TAK82:TAK83 TAM82:TAM83 TAO82:TAO83 TAQ82:TAQ83 TAS82:TAS83 TAU82:TAU83 TAW82:TAW83 TAY82:TAY83 TBA82:TBA83 TBC82:TBC83 TBE82:TBE83 TBG82:TBG83 TBI82:TBI83 TBK82:TBK83 TBM82:TBM83 TBO82:TBO83 TBQ82:TBQ83 TBS82:TBS83 TBU82:TBU83 TBW82:TBW83 TBY82:TBY83 TCA82:TCA83 TCC82:TCC83 TCE82:TCE83 TCG82:TCG83 TCI82:TCI83 TCK82:TCK83 TCM82:TCM83 TCO82:TCO83 TCQ82:TCQ83 TCS82:TCS83 TCU82:TCU83 TCW82:TCW83 TCY82:TCY83 TDA82:TDA83 TDC82:TDC83 TDE82:TDE83 TDG82:TDG83 TDI82:TDI83 TDK82:TDK83 TDM82:TDM83 TDO82:TDO83 TDQ82:TDQ83 TDS82:TDS83 TDU82:TDU83 TDW82:TDW83 TDY82:TDY83 TEA82:TEA83 TEC82:TEC83 TEE82:TEE83 TEG82:TEG83 TEI82:TEI83 TEK82:TEK83 TEM82:TEM83 TEO82:TEO83 TEQ82:TEQ83 TES82:TES83 TEU82:TEU83 TEW82:TEW83 TEY82:TEY83 TFA82:TFA83 TFC82:TFC83 TFE82:TFE83 TFG82:TFG83 TFI82:TFI83 TFK82:TFK83 TFM82:TFM83 TFO82:TFO83 TFQ82:TFQ83 TFS82:TFS83 TFU82:TFU83 TFW82:TFW83 TFY82:TFY83 TGA82:TGA83 TGC82:TGC83 TGE82:TGE83 TGG82:TGG83 TGI82:TGI83 TGK82:TGK83 TGM82:TGM83 TGO82:TGO83 TGQ82:TGQ83 TGS82:TGS83 TGU82:TGU83 TGW82:TGW83 TGY82:TGY83 THA82:THA83 THC82:THC83 THE82:THE83 THG82:THG83 THI82:THI83 THK82:THK83 THM82:THM83 THO82:THO83 THQ82:THQ83 THS82:THS83 THU82:THU83 THW82:THW83 THY82:THY83 TIA82:TIA83 TIC82:TIC83 TIE82:TIE83 TIG82:TIG83 TII82:TII83 TIK82:TIK83 TIM82:TIM83 TIO82:TIO83 TIQ82:TIQ83 TIS82:TIS83 TIU82:TIU83 TIW82:TIW83 TIY82:TIY83 TJA82:TJA83 TJC82:TJC83 TJE82:TJE83 TJG82:TJG83 TJI82:TJI83 TJK82:TJK83 TJM82:TJM83 TJO82:TJO83 TJQ82:TJQ83 TJS82:TJS83 TJU82:TJU83 TJW82:TJW83 TJY82:TJY83 TKA82:TKA83 TKC82:TKC83 TKE82:TKE83 TKG82:TKG83 TKI82:TKI83 TKK82:TKK83 TKM82:TKM83 TKO82:TKO83 TKQ82:TKQ83 TKS82:TKS83 TKU82:TKU83 TKW82:TKW83 TKY82:TKY83 TLA82:TLA83 TLC82:TLC83 TLE82:TLE83 TLG82:TLG83 TLI82:TLI83 TLK82:TLK83 TLM82:TLM83 TLO82:TLO83 TLQ82:TLQ83 TLS82:TLS83 TLU82:TLU83 TLW82:TLW83 TLY82:TLY83 TMA82:TMA83 TMC82:TMC83 TME82:TME83 TMG82:TMG83 TMI82:TMI83 TMK82:TMK83 TMM82:TMM83 TMO82:TMO83 TMQ82:TMQ83 TMS82:TMS83 TMU82:TMU83 TMW82:TMW83 TMY82:TMY83 TNA82:TNA83 TNC82:TNC83 TNE82:TNE83 TNG82:TNG83 TNI82:TNI83 TNK82:TNK83 TNM82:TNM83 TNO82:TNO83 TNQ82:TNQ83 TNS82:TNS83 TNU82:TNU83 TNW82:TNW83 TNY82:TNY83 TOA82:TOA83 TOC82:TOC83 TOE82:TOE83 TOG82:TOG83 TOI82:TOI83 TOK82:TOK83 TOM82:TOM83 TOO82:TOO83 TOQ82:TOQ83 TOS82:TOS83 TOU82:TOU83 TOW82:TOW83 TOY82:TOY83 TPA82:TPA83 TPC82:TPC83 TPE82:TPE83 TPG82:TPG83 TPI82:TPI83 TPK82:TPK83 TPM82:TPM83 TPO82:TPO83 TPQ82:TPQ83 TPS82:TPS83 TPU82:TPU83 TPW82:TPW83 TPY82:TPY83 TQA82:TQA83 TQC82:TQC83 TQE82:TQE83 TQG82:TQG83 TQI82:TQI83 TQK82:TQK83 TQM82:TQM83 TQO82:TQO83 TQQ82:TQQ83 TQS82:TQS83 TQU82:TQU83 TQW82:TQW83 TQY82:TQY83 TRA82:TRA83 TRC82:TRC83 TRE82:TRE83 TRG82:TRG83 TRI82:TRI83 TRK82:TRK83 TRM82:TRM83 TRO82:TRO83 TRQ82:TRQ83 TRS82:TRS83 TRU82:TRU83 TRW82:TRW83 TRY82:TRY83 TSA82:TSA83 TSC82:TSC83 TSE82:TSE83 TSG82:TSG83 TSI82:TSI83 TSK82:TSK83 TSM82:TSM83 TSO82:TSO83 TSQ82:TSQ83 TSS82:TSS83 TSU82:TSU83 TSW82:TSW83 TSY82:TSY83 TTA82:TTA83 TTC82:TTC83 TTE82:TTE83 TTG82:TTG83 TTI82:TTI83 TTK82:TTK83 TTM82:TTM83 TTO82:TTO83 TTQ82:TTQ83 TTS82:TTS83 TTU82:TTU83 TTW82:TTW83 TTY82:TTY83 TUA82:TUA83 TUC82:TUC83 TUE82:TUE83 TUG82:TUG83 TUI82:TUI83 TUK82:TUK83 TUM82:TUM83 TUO82:TUO83 TUQ82:TUQ83 TUS82:TUS83 TUU82:TUU83 TUW82:TUW83 TUY82:TUY83 TVA82:TVA83 TVC82:TVC83 TVE82:TVE83 TVG82:TVG83 TVI82:TVI83 TVK82:TVK83 TVM82:TVM83 TVO82:TVO83 TVQ82:TVQ83 TVS82:TVS83 TVU82:TVU83 TVW82:TVW83 TVY82:TVY83 TWA82:TWA83 TWC82:TWC83 TWE82:TWE83 TWG82:TWG83 TWI82:TWI83 TWK82:TWK83 TWM82:TWM83 TWO82:TWO83 TWQ82:TWQ83 TWS82:TWS83 TWU82:TWU83 TWW82:TWW83 TWY82:TWY83 TXA82:TXA83 TXC82:TXC83 TXE82:TXE83 TXG82:TXG83 TXI82:TXI83 TXK82:TXK83 TXM82:TXM83 TXO82:TXO83 TXQ82:TXQ83 TXS82:TXS83 TXU82:TXU83 TXW82:TXW83 TXY82:TXY83 TYA82:TYA83 TYC82:TYC83 TYE82:TYE83 TYG82:TYG83 TYI82:TYI83 TYK82:TYK83 TYM82:TYM83 TYO82:TYO83 TYQ82:TYQ83 TYS82:TYS83 TYU82:TYU83 TYW82:TYW83 TYY82:TYY83 TZA82:TZA83 TZC82:TZC83 TZE82:TZE83 TZG82:TZG83 TZI82:TZI83 TZK82:TZK83 TZM82:TZM83 TZO82:TZO83 TZQ82:TZQ83 TZS82:TZS83 TZU82:TZU83 TZW82:TZW83 TZY82:TZY83 UAA82:UAA83 UAC82:UAC83 UAE82:UAE83 UAG82:UAG83 UAI82:UAI83 UAK82:UAK83 UAM82:UAM83 UAO82:UAO83 UAQ82:UAQ83 UAS82:UAS83 UAU82:UAU83 UAW82:UAW83 UAY82:UAY83 UBA82:UBA83 UBC82:UBC83 UBE82:UBE83 UBG82:UBG83 UBI82:UBI83 UBK82:UBK83 UBM82:UBM83 UBO82:UBO83 UBQ82:UBQ83 UBS82:UBS83 UBU82:UBU83 UBW82:UBW83 UBY82:UBY83 UCA82:UCA83 UCC82:UCC83 UCE82:UCE83 UCG82:UCG83 UCI82:UCI83 UCK82:UCK83 UCM82:UCM83 UCO82:UCO83 UCQ82:UCQ83 UCS82:UCS83 UCU82:UCU83 UCW82:UCW83 UCY82:UCY83 UDA82:UDA83 UDC82:UDC83 UDE82:UDE83 UDG82:UDG83 UDI82:UDI83 UDK82:UDK83 UDM82:UDM83 UDO82:UDO83 UDQ82:UDQ83 UDS82:UDS83 UDU82:UDU83 UDW82:UDW83 UDY82:UDY83 UEA82:UEA83 UEC82:UEC83 UEE82:UEE83 UEG82:UEG83 UEI82:UEI83 UEK82:UEK83 UEM82:UEM83 UEO82:UEO83 UEQ82:UEQ83 UES82:UES83 UEU82:UEU83 UEW82:UEW83 UEY82:UEY83 UFA82:UFA83 UFC82:UFC83 UFE82:UFE83 UFG82:UFG83 UFI82:UFI83 UFK82:UFK83 UFM82:UFM83 UFO82:UFO83 UFQ82:UFQ83 UFS82:UFS83 UFU82:UFU83 UFW82:UFW83 UFY82:UFY83 UGA82:UGA83 UGC82:UGC83 UGE82:UGE83 UGG82:UGG83 UGI82:UGI83 UGK82:UGK83 UGM82:UGM83 UGO82:UGO83 UGQ82:UGQ83 UGS82:UGS83 UGU82:UGU83 UGW82:UGW83 UGY82:UGY83 UHA82:UHA83 UHC82:UHC83 UHE82:UHE83 UHG82:UHG83 UHI82:UHI83 UHK82:UHK83 UHM82:UHM83 UHO82:UHO83 UHQ82:UHQ83 UHS82:UHS83 UHU82:UHU83 UHW82:UHW83 UHY82:UHY83 UIA82:UIA83 UIC82:UIC83 UIE82:UIE83 UIG82:UIG83 UII82:UII83 UIK82:UIK83 UIM82:UIM83 UIO82:UIO83 UIQ82:UIQ83 UIS82:UIS83 UIU82:UIU83 UIW82:UIW83 UIY82:UIY83 UJA82:UJA83 UJC82:UJC83 UJE82:UJE83 UJG82:UJG83 UJI82:UJI83 UJK82:UJK83 UJM82:UJM83 UJO82:UJO83 UJQ82:UJQ83 UJS82:UJS83 UJU82:UJU83 UJW82:UJW83 UJY82:UJY83 UKA82:UKA83 UKC82:UKC83 UKE82:UKE83 UKG82:UKG83 UKI82:UKI83 UKK82:UKK83 UKM82:UKM83 UKO82:UKO83 UKQ82:UKQ83 UKS82:UKS83 UKU82:UKU83 UKW82:UKW83 UKY82:UKY83 ULA82:ULA83 ULC82:ULC83 ULE82:ULE83 ULG82:ULG83 ULI82:ULI83 ULK82:ULK83 ULM82:ULM83 ULO82:ULO83 ULQ82:ULQ83 ULS82:ULS83 ULU82:ULU83 ULW82:ULW83 ULY82:ULY83 UMA82:UMA83 UMC82:UMC83 UME82:UME83 UMG82:UMG83 UMI82:UMI83 UMK82:UMK83 UMM82:UMM83 UMO82:UMO83 UMQ82:UMQ83 UMS82:UMS83 UMU82:UMU83 UMW82:UMW83 UMY82:UMY83 UNA82:UNA83 UNC82:UNC83 UNE82:UNE83 UNG82:UNG83 UNI82:UNI83 UNK82:UNK83 UNM82:UNM83 UNO82:UNO83 UNQ82:UNQ83 UNS82:UNS83 UNU82:UNU83 UNW82:UNW83 UNY82:UNY83 UOA82:UOA83 UOC82:UOC83 UOE82:UOE83 UOG82:UOG83 UOI82:UOI83 UOK82:UOK83 UOM82:UOM83 UOO82:UOO83 UOQ82:UOQ83 UOS82:UOS83 UOU82:UOU83 UOW82:UOW83 UOY82:UOY83 UPA82:UPA83 UPC82:UPC83 UPE82:UPE83 UPG82:UPG83 UPI82:UPI83 UPK82:UPK83 UPM82:UPM83 UPO82:UPO83 UPQ82:UPQ83 UPS82:UPS83 UPU82:UPU83 UPW82:UPW83 UPY82:UPY83 UQA82:UQA83 UQC82:UQC83 UQE82:UQE83 UQG82:UQG83 UQI82:UQI83 UQK82:UQK83 UQM82:UQM83 UQO82:UQO83 UQQ82:UQQ83 UQS82:UQS83 UQU82:UQU83 UQW82:UQW83 UQY82:UQY83 URA82:URA83 URC82:URC83 URE82:URE83 URG82:URG83 URI82:URI83 URK82:URK83 URM82:URM83 URO82:URO83 URQ82:URQ83 URS82:URS83 URU82:URU83 URW82:URW83 URY82:URY83 USA82:USA83 USC82:USC83 USE82:USE83 USG82:USG83 USI82:USI83 USK82:USK83 USM82:USM83 USO82:USO83 USQ82:USQ83 USS82:USS83 USU82:USU83 USW82:USW83 USY82:USY83 UTA82:UTA83 UTC82:UTC83 UTE82:UTE83 UTG82:UTG83 UTI82:UTI83 UTK82:UTK83 UTM82:UTM83 UTO82:UTO83 UTQ82:UTQ83 UTS82:UTS83 UTU82:UTU83 UTW82:UTW83 UTY82:UTY83 UUA82:UUA83 UUC82:UUC83 UUE82:UUE83 UUG82:UUG83 UUI82:UUI83 UUK82:UUK83 UUM82:UUM83 UUO82:UUO83 UUQ82:UUQ83 UUS82:UUS83 UUU82:UUU83 UUW82:UUW83 UUY82:UUY83 UVA82:UVA83 UVC82:UVC83 UVE82:UVE83 UVG82:UVG83 UVI82:UVI83 UVK82:UVK83 UVM82:UVM83 UVO82:UVO83 UVQ82:UVQ83 UVS82:UVS83 UVU82:UVU83 UVW82:UVW83 UVY82:UVY83 UWA82:UWA83 UWC82:UWC83 UWE82:UWE83 UWG82:UWG83 UWI82:UWI83 UWK82:UWK83 UWM82:UWM83 UWO82:UWO83 UWQ82:UWQ83 UWS82:UWS83 UWU82:UWU83 UWW82:UWW83 UWY82:UWY83 UXA82:UXA83 UXC82:UXC83 UXE82:UXE83 UXG82:UXG83 UXI82:UXI83 UXK82:UXK83 UXM82:UXM83 UXO82:UXO83 UXQ82:UXQ83 UXS82:UXS83 UXU82:UXU83 UXW82:UXW83 UXY82:UXY83 UYA82:UYA83 UYC82:UYC83 UYE82:UYE83 UYG82:UYG83 UYI82:UYI83 UYK82:UYK83 UYM82:UYM83 UYO82:UYO83 UYQ82:UYQ83 UYS82:UYS83 UYU82:UYU83 UYW82:UYW83 UYY82:UYY83 UZA82:UZA83 UZC82:UZC83 UZE82:UZE83 UZG82:UZG83 UZI82:UZI83 UZK82:UZK83 UZM82:UZM83 UZO82:UZO83 UZQ82:UZQ83 UZS82:UZS83 UZU82:UZU83 UZW82:UZW83 UZY82:UZY83 VAA82:VAA83 VAC82:VAC83 VAE82:VAE83 VAG82:VAG83 VAI82:VAI83 VAK82:VAK83 VAM82:VAM83 VAO82:VAO83 VAQ82:VAQ83 VAS82:VAS83 VAU82:VAU83 VAW82:VAW83 VAY82:VAY83 VBA82:VBA83 VBC82:VBC83 VBE82:VBE83 VBG82:VBG83 VBI82:VBI83 VBK82:VBK83 VBM82:VBM83 VBO82:VBO83 VBQ82:VBQ83 VBS82:VBS83 VBU82:VBU83 VBW82:VBW83 VBY82:VBY83 VCA82:VCA83 VCC82:VCC83 VCE82:VCE83 VCG82:VCG83 VCI82:VCI83 VCK82:VCK83 VCM82:VCM83 VCO82:VCO83 VCQ82:VCQ83 VCS82:VCS83 VCU82:VCU83 VCW82:VCW83 VCY82:VCY83 VDA82:VDA83 VDC82:VDC83 VDE82:VDE83 VDG82:VDG83 VDI82:VDI83 VDK82:VDK83 VDM82:VDM83 VDO82:VDO83 VDQ82:VDQ83 VDS82:VDS83 VDU82:VDU83 VDW82:VDW83 VDY82:VDY83 VEA82:VEA83 VEC82:VEC83 VEE82:VEE83 VEG82:VEG83 VEI82:VEI83 VEK82:VEK83 VEM82:VEM83 VEO82:VEO83 VEQ82:VEQ83 VES82:VES83 VEU82:VEU83 VEW82:VEW83 VEY82:VEY83 VFA82:VFA83 VFC82:VFC83 VFE82:VFE83 VFG82:VFG83 VFI82:VFI83 VFK82:VFK83 VFM82:VFM83 VFO82:VFO83 VFQ82:VFQ83 VFS82:VFS83 VFU82:VFU83 VFW82:VFW83 VFY82:VFY83 VGA82:VGA83 VGC82:VGC83 VGE82:VGE83 VGG82:VGG83 VGI82:VGI83 VGK82:VGK83 VGM82:VGM83 VGO82:VGO83 VGQ82:VGQ83 VGS82:VGS83 VGU82:VGU83 VGW82:VGW83 VGY82:VGY83 VHA82:VHA83 VHC82:VHC83 VHE82:VHE83 VHG82:VHG83 VHI82:VHI83 VHK82:VHK83 VHM82:VHM83 VHO82:VHO83 VHQ82:VHQ83 VHS82:VHS83 VHU82:VHU83 VHW82:VHW83 VHY82:VHY83 VIA82:VIA83 VIC82:VIC83 VIE82:VIE83 VIG82:VIG83 VII82:VII83 VIK82:VIK83 VIM82:VIM83 VIO82:VIO83 VIQ82:VIQ83 VIS82:VIS83 VIU82:VIU83 VIW82:VIW83 VIY82:VIY83 VJA82:VJA83 VJC82:VJC83 VJE82:VJE83 VJG82:VJG83 VJI82:VJI83 VJK82:VJK83 VJM82:VJM83 VJO82:VJO83 VJQ82:VJQ83 VJS82:VJS83 VJU82:VJU83 VJW82:VJW83 VJY82:VJY83 VKA82:VKA83 VKC82:VKC83 VKE82:VKE83 VKG82:VKG83 VKI82:VKI83 VKK82:VKK83 VKM82:VKM83 VKO82:VKO83 VKQ82:VKQ83 VKS82:VKS83 VKU82:VKU83 VKW82:VKW83 VKY82:VKY83 VLA82:VLA83 VLC82:VLC83 VLE82:VLE83 VLG82:VLG83 VLI82:VLI83 VLK82:VLK83 VLM82:VLM83 VLO82:VLO83 VLQ82:VLQ83 VLS82:VLS83 VLU82:VLU83 VLW82:VLW83 VLY82:VLY83 VMA82:VMA83 VMC82:VMC83 VME82:VME83 VMG82:VMG83 VMI82:VMI83 VMK82:VMK83 VMM82:VMM83 VMO82:VMO83 VMQ82:VMQ83 VMS82:VMS83 VMU82:VMU83 VMW82:VMW83 VMY82:VMY83 VNA82:VNA83 VNC82:VNC83 VNE82:VNE83 VNG82:VNG83 VNI82:VNI83 VNK82:VNK83 VNM82:VNM83 VNO82:VNO83 VNQ82:VNQ83 VNS82:VNS83 VNU82:VNU83 VNW82:VNW83 VNY82:VNY83 VOA82:VOA83 VOC82:VOC83 VOE82:VOE83 VOG82:VOG83 VOI82:VOI83 VOK82:VOK83 VOM82:VOM83 VOO82:VOO83 VOQ82:VOQ83 VOS82:VOS83 VOU82:VOU83 VOW82:VOW83 VOY82:VOY83 VPA82:VPA83 VPC82:VPC83 VPE82:VPE83 VPG82:VPG83 VPI82:VPI83 VPK82:VPK83 VPM82:VPM83 VPO82:VPO83 VPQ82:VPQ83 VPS82:VPS83 VPU82:VPU83 VPW82:VPW83 VPY82:VPY83 VQA82:VQA83 VQC82:VQC83 VQE82:VQE83 VQG82:VQG83 VQI82:VQI83 VQK82:VQK83 VQM82:VQM83 VQO82:VQO83 VQQ82:VQQ83 VQS82:VQS83 VQU82:VQU83 VQW82:VQW83 VQY82:VQY83 VRA82:VRA83 VRC82:VRC83 VRE82:VRE83 VRG82:VRG83 VRI82:VRI83 VRK82:VRK83 VRM82:VRM83 VRO82:VRO83 VRQ82:VRQ83 VRS82:VRS83 VRU82:VRU83 VRW82:VRW83 VRY82:VRY83 VSA82:VSA83 VSC82:VSC83 VSE82:VSE83 VSG82:VSG83 VSI82:VSI83 VSK82:VSK83 VSM82:VSM83 VSO82:VSO83 VSQ82:VSQ83 VSS82:VSS83 VSU82:VSU83 VSW82:VSW83 VSY82:VSY83 VTA82:VTA83 VTC82:VTC83 VTE82:VTE83 VTG82:VTG83 VTI82:VTI83 VTK82:VTK83 VTM82:VTM83 VTO82:VTO83 VTQ82:VTQ83 VTS82:VTS83 VTU82:VTU83 VTW82:VTW83 VTY82:VTY83 VUA82:VUA83 VUC82:VUC83 VUE82:VUE83 VUG82:VUG83 VUI82:VUI83 VUK82:VUK83 VUM82:VUM83 VUO82:VUO83 VUQ82:VUQ83 VUS82:VUS83 VUU82:VUU83 VUW82:VUW83 VUY82:VUY83 VVA82:VVA83 VVC82:VVC83 VVE82:VVE83 VVG82:VVG83 VVI82:VVI83 VVK82:VVK83 VVM82:VVM83 VVO82:VVO83 VVQ82:VVQ83 VVS82:VVS83 VVU82:VVU83 VVW82:VVW83 VVY82:VVY83 VWA82:VWA83 VWC82:VWC83 VWE82:VWE83 VWG82:VWG83 VWI82:VWI83 VWK82:VWK83 VWM82:VWM83 VWO82:VWO83 VWQ82:VWQ83 VWS82:VWS83 VWU82:VWU83 VWW82:VWW83 VWY82:VWY83 VXA82:VXA83 VXC82:VXC83 VXE82:VXE83 VXG82:VXG83 VXI82:VXI83 VXK82:VXK83 VXM82:VXM83 VXO82:VXO83 VXQ82:VXQ83 VXS82:VXS83 VXU82:VXU83 VXW82:VXW83 VXY82:VXY83 VYA82:VYA83 VYC82:VYC83 VYE82:VYE83 VYG82:VYG83 VYI82:VYI83 VYK82:VYK83 VYM82:VYM83 VYO82:VYO83 VYQ82:VYQ83 VYS82:VYS83 VYU82:VYU83 VYW82:VYW83 VYY82:VYY83 VZA82:VZA83 VZC82:VZC83 VZE82:VZE83 VZG82:VZG83 VZI82:VZI83 VZK82:VZK83 VZM82:VZM83 VZO82:VZO83 VZQ82:VZQ83 VZS82:VZS83 VZU82:VZU83 VZW82:VZW83 VZY82:VZY83 WAA82:WAA83 WAC82:WAC83 WAE82:WAE83 WAG82:WAG83 WAI82:WAI83 WAK82:WAK83 WAM82:WAM83 WAO82:WAO83 WAQ82:WAQ83 WAS82:WAS83 WAU82:WAU83 WAW82:WAW83 WAY82:WAY83 WBA82:WBA83 WBC82:WBC83 WBE82:WBE83 WBG82:WBG83 WBI82:WBI83 WBK82:WBK83 WBM82:WBM83 WBO82:WBO83 WBQ82:WBQ83 WBS82:WBS83 WBU82:WBU83 WBW82:WBW83 WBY82:WBY83 WCA82:WCA83 WCC82:WCC83 WCE82:WCE83 WCG82:WCG83 WCI82:WCI83 WCK82:WCK83 WCM82:WCM83 WCO82:WCO83 WCQ82:WCQ83 WCS82:WCS83 WCU82:WCU83 WCW82:WCW83 WCY82:WCY83 WDA82:WDA83 WDC82:WDC83 WDE82:WDE83 WDG82:WDG83 WDI82:WDI83 WDK82:WDK83 WDM82:WDM83 WDO82:WDO83 WDQ82:WDQ83 WDS82:WDS83 WDU82:WDU83 WDW82:WDW83 WDY82:WDY83 WEA82:WEA83 WEC82:WEC83 WEE82:WEE83 WEG82:WEG83 WEI82:WEI83 WEK82:WEK83 WEM82:WEM83 WEO82:WEO83 WEQ82:WEQ83 WES82:WES83 WEU82:WEU83 WEW82:WEW83 WEY82:WEY83 WFA82:WFA83 WFC82:WFC83 WFE82:WFE83 WFG82:WFG83 WFI82:WFI83 WFK82:WFK83 WFM82:WFM83 WFO82:WFO83 WFQ82:WFQ83 WFS82:WFS83 WFU82:WFU83 WFW82:WFW83 WFY82:WFY83 WGA82:WGA83 WGC82:WGC83 WGE82:WGE83 WGG82:WGG83 WGI82:WGI83 WGK82:WGK83 WGM82:WGM83 WGO82:WGO83 WGQ82:WGQ83 WGS82:WGS83 WGU82:WGU83 WGW82:WGW83 WGY82:WGY83 WHA82:WHA83 WHC82:WHC83 WHE82:WHE83 WHG82:WHG83 WHI82:WHI83 WHK82:WHK83 WHM82:WHM83 WHO82:WHO83 WHQ82:WHQ83 WHS82:WHS83 WHU82:WHU83 WHW82:WHW83 WHY82:WHY83 WIA82:WIA83 WIC82:WIC83 WIE82:WIE83 WIG82:WIG83 WII82:WII83 WIK82:WIK83 WIM82:WIM83 WIO82:WIO83 WIQ82:WIQ83 WIS82:WIS83 WIU82:WIU83 WIW82:WIW83 WIY82:WIY83 WJA82:WJA83 WJC82:WJC83 WJE82:WJE83 WJG82:WJG83 WJI82:WJI83 WJK82:WJK83 WJM82:WJM83 WJO82:WJO83 WJQ82:WJQ83 WJS82:WJS83 WJU82:WJU83 WJW82:WJW83 WJY82:WJY83 WKA82:WKA83 WKC82:WKC83 WKE82:WKE83 WKG82:WKG83 WKI82:WKI83 WKK82:WKK83 WKM82:WKM83 WKO82:WKO83 WKQ82:WKQ83 WKS82:WKS83 WKU82:WKU83 WKW82:WKW83 WKY82:WKY83 WLA82:WLA83 WLC82:WLC83 WLE82:WLE83 WLG82:WLG83 WLI82:WLI83 WLK82:WLK83 WLM82:WLM83 WLO82:WLO83 WLQ82:WLQ83 WLS82:WLS83 WLU82:WLU83 WLW82:WLW83 WLY82:WLY83 WMA82:WMA83 WMC82:WMC83 WME82:WME83 WMG82:WMG83 WMI82:WMI83 WMK82:WMK83 WMM82:WMM83 WMO82:WMO83 WMQ82:WMQ83 WMS82:WMS83 WMU82:WMU83 WMW82:WMW83 WMY82:WMY83 WNA82:WNA83 WNC82:WNC83 WNE82:WNE83 WNG82:WNG83 WNI82:WNI83 WNK82:WNK83 WNM82:WNM83 WNO82:WNO83 WNQ82:WNQ83 WNS82:WNS83 WNU82:WNU83 WNW82:WNW83 WNY82:WNY83 WOA82:WOA83 WOC82:WOC83 WOE82:WOE83 WOG82:WOG83 WOI82:WOI83 WOK82:WOK83 WOM82:WOM83 WOO82:WOO83 WOQ82:WOQ83 WOS82:WOS83 WOU82:WOU83 WOW82:WOW83 WOY82:WOY83 WPA82:WPA83 WPC82:WPC83 WPE82:WPE83 WPG82:WPG83 WPI82:WPI83 WPK82:WPK83 WPM82:WPM83 WPO82:WPO83 WPQ82:WPQ83 WPS82:WPS83 WPU82:WPU83 WPW82:WPW83 WPY82:WPY83 WQA82:WQA83 WQC82:WQC83 WQE82:WQE83 WQG82:WQG83 WQI82:WQI83 WQK82:WQK83 WQM82:WQM83 WQO82:WQO83 WQQ82:WQQ83 WQS82:WQS83 WQU82:WQU83 WQW82:WQW83 WQY82:WQY83 WRA82:WRA83 WRC82:WRC83 WRE82:WRE83 WRG82:WRG83 WRI82:WRI83 WRK82:WRK83 WRM82:WRM83 WRO82:WRO83 WRQ82:WRQ83 WRS82:WRS83 WRU82:WRU83 WRW82:WRW83 WRY82:WRY83 WSA82:WSA83 WSC82:WSC83 WSE82:WSE83 WSG82:WSG83 WSI82:WSI83 WSK82:WSK83 WSM82:WSM83 WSO82:WSO83 WSQ82:WSQ83 WSS82:WSS83 WSU82:WSU83 WSW82:WSW83 WSY82:WSY83 WTA82:WTA83 WTC82:WTC83 WTE82:WTE83 WTG82:WTG83 WTI82:WTI83 WTK82:WTK83 WTM82:WTM83 WTO82:WTO83 WTQ82:WTQ83 WTS82:WTS83 WTU82:WTU83 WTW82:WTW83 WTY82:WTY83 WUA82:WUA83 WUC82:WUC83 WUE82:WUE83 WUG82:WUG83 WUI82:WUI83 WUK82:WUK83 WUM82:WUM83 WUO82:WUO83 WUQ82:WUQ83 WUS82:WUS83 WUU82:WUU83 WUW82:WUW83 WUY82:WUY83 WVA82:WVA83 WVC82:WVC83 WVE82:WVE83 WVG82:WVG83 WVI82:WVI83 WVK82:WVK83 WVM82:WVM83 WVO82:WVO83 WVQ82:WVQ83 WVS82:WVS83 WVU82:WVU83 WVW82:WVW83 WVY82:WVY83 WWA82:WWA83 WWC82:WWC83 WWE82:WWE83 WWG82:WWG83 WWI82:WWI83 WWK82:WWK83 WWM82:WWM83 WWO82:WWO83 WWQ82:WWQ83 WWS82:WWS83 WWU82:WWU83 WWW82:WWW83 WWY82:WWY83 WXA82:WXA83 WXC82:WXC83 WXE82:WXE83 WXG82:WXG83 WXI82:WXI83 WXK82:WXK83 WXM82:WXM83 WXO82:WXO83 WXQ82:WXQ83 WXS82:WXS83 WXU82:WXU83 WXW82:WXW83 WXY82:WXY83 WYA82:WYA83 WYC82:WYC83 WYE82:WYE83 WYG82:WYG83 WYI82:WYI83 WYK82:WYK83 WYM82:WYM83 WYO82:WYO83 WYQ82:WYQ83 WYS82:WYS83 WYU82:WYU83 WYW82:WYW83 WYY82:WYY83 WZA82:WZA83 WZC82:WZC83 WZE82:WZE83 WZG82:WZG83 WZI82:WZI83 WZK82:WZK83 WZM82:WZM83 WZO82:WZO83 WZQ82:WZQ83 WZS82:WZS83 WZU82:WZU83 WZW82:WZW83 WZY82:WZY83 XAA82:XAA83 XAC82:XAC83 XAE82:XAE83 XAG82:XAG83 XAI82:XAI83 XAK82:XAK83 XAM82:XAM83 XAO82:XAO83 XAQ82:XAQ83 XAS82:XAS83 XAU82:XAU83 XAW82:XAW83 XAY82:XAY83 XBA82:XBA83 XBC82:XBC83 XBE82:XBE83 XBG82:XBG83 XBI82:XBI83 XBK82:XBK83 XBM82:XBM83 XBO82:XBO83 XBQ82:XBQ83 XBS82:XBS83 XBU82:XBU83 XBW82:XBW83 XBY82:XBY83 XCA82:XCA83 XCC82:XCC83 XCE82:XCE83 XCG82:XCG83 XCI82:XCI83 XCK82:XCK83 XCM82:XCM83 XCO82:XCO83 XCQ82:XCQ83 XCS82:XCS83 XCU82:XCU83 XCW82:XCW83 XCY82:XCY83 XDA82:XDA83 XDC82:XDC83 XDE82:XDE83 XDG82:XDG83 XDI82:XDI83 XDK82:XDK83 XDM82:XDM83 XDO82:XDO83 XDQ82:XDQ83 XDS82:XDS83 XDU82:XDU83 XDW82:XDW83 XDY82:XDY83 XEA82:XEA83 XEC82:XEC83 XEE82:XEE83 XEG82:XEG83 K82">
    <cfRule type="expression" dxfId="49" priority="32">
      <formula>OR($E82&amp;" (Tái chế)"=$E84,$E82=$E81&amp;" (Tái chế)")</formula>
    </cfRule>
  </conditionalFormatting>
  <conditionalFormatting sqref="M83">
    <cfRule type="duplicateValues" dxfId="48" priority="4"/>
  </conditionalFormatting>
  <conditionalFormatting sqref="M41">
    <cfRule type="duplicateValues" dxfId="47" priority="3"/>
  </conditionalFormatting>
  <conditionalFormatting sqref="P12">
    <cfRule type="duplicateValues" dxfId="46" priority="2"/>
  </conditionalFormatting>
  <conditionalFormatting sqref="K20">
    <cfRule type="expression" dxfId="45" priority="1">
      <formula>OR($E20&amp;" (Tái chế)"=$E21,$E20=$E19&amp;" (Tái chế)")</formula>
    </cfRule>
  </conditionalFormatting>
  <conditionalFormatting sqref="M15">
    <cfRule type="duplicateValues" dxfId="44" priority="33"/>
  </conditionalFormatting>
  <conditionalFormatting sqref="M58">
    <cfRule type="duplicateValues" dxfId="43" priority="34"/>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120"/>
  <sheetViews>
    <sheetView view="pageBreakPreview" topLeftCell="A31" zoomScale="55" zoomScaleNormal="85" zoomScaleSheetLayoutView="55" zoomScalePageLayoutView="40" workbookViewId="0">
      <selection activeCell="H80" sqref="H80"/>
    </sheetView>
  </sheetViews>
  <sheetFormatPr defaultColWidth="20.7109375" defaultRowHeight="18.75"/>
  <cols>
    <col min="1" max="1" width="6.5703125" style="220" customWidth="1"/>
    <col min="2" max="2" width="16.28515625" style="220" customWidth="1"/>
    <col min="3" max="4" width="15.7109375" style="220" customWidth="1"/>
    <col min="5" max="6" width="13.7109375" style="221" customWidth="1"/>
    <col min="7" max="7" width="35.5703125" style="220" customWidth="1"/>
    <col min="8" max="8" width="36.7109375" style="220" customWidth="1"/>
    <col min="9" max="9" width="85.42578125" style="222" customWidth="1"/>
    <col min="10" max="10" width="29.5703125" style="220" hidden="1" customWidth="1"/>
    <col min="11" max="11" width="42.85546875" style="220" customWidth="1"/>
    <col min="12" max="12" width="29.28515625" style="220" hidden="1" customWidth="1"/>
    <col min="13" max="13" width="24.85546875" style="221" customWidth="1"/>
    <col min="14" max="15" width="18.7109375" style="220" hidden="1" customWidth="1"/>
    <col min="16" max="16" width="29.5703125" style="220" customWidth="1"/>
    <col min="17" max="17" width="49.5703125" style="220" hidden="1" customWidth="1"/>
    <col min="18" max="18" width="12.42578125" style="223" hidden="1" customWidth="1"/>
    <col min="19" max="16384" width="20.7109375" style="223"/>
  </cols>
  <sheetData>
    <row r="1" spans="1:17">
      <c r="C1" s="302">
        <v>43594</v>
      </c>
    </row>
    <row r="2" spans="1:17" s="231" customFormat="1" ht="19.5" thickBot="1">
      <c r="A2" s="224" t="s">
        <v>1061</v>
      </c>
      <c r="B2" s="225"/>
      <c r="C2" s="225"/>
      <c r="D2" s="225"/>
      <c r="E2" s="225"/>
      <c r="F2" s="225"/>
      <c r="G2" s="226"/>
      <c r="H2" s="226"/>
      <c r="I2" s="225"/>
      <c r="J2" s="227"/>
      <c r="K2" s="228"/>
      <c r="L2" s="228"/>
      <c r="M2" s="228"/>
      <c r="N2" s="229"/>
      <c r="O2" s="229"/>
      <c r="P2" s="230"/>
      <c r="Q2" s="230"/>
    </row>
    <row r="3" spans="1:17" ht="37.5">
      <c r="A3" s="232" t="s">
        <v>0</v>
      </c>
      <c r="B3" s="233" t="s">
        <v>1</v>
      </c>
      <c r="C3" s="233" t="s">
        <v>2</v>
      </c>
      <c r="D3" s="233" t="s">
        <v>3</v>
      </c>
      <c r="E3" s="496" t="s">
        <v>890</v>
      </c>
      <c r="F3" s="497"/>
      <c r="G3" s="233" t="s">
        <v>891</v>
      </c>
      <c r="H3" s="233" t="s">
        <v>892</v>
      </c>
      <c r="I3" s="233" t="s">
        <v>893</v>
      </c>
      <c r="J3" s="233" t="s">
        <v>894</v>
      </c>
      <c r="K3" s="233" t="s">
        <v>895</v>
      </c>
      <c r="L3" s="233"/>
      <c r="M3" s="234" t="s">
        <v>1007</v>
      </c>
      <c r="N3" s="235"/>
      <c r="O3" s="235"/>
      <c r="P3" s="236" t="s">
        <v>896</v>
      </c>
    </row>
    <row r="4" spans="1:17" s="243" customFormat="1" hidden="1">
      <c r="A4" s="237">
        <v>5</v>
      </c>
      <c r="B4" s="238">
        <v>43712</v>
      </c>
      <c r="C4" s="239">
        <v>0.25</v>
      </c>
      <c r="D4" s="239">
        <v>0.25</v>
      </c>
      <c r="E4" s="240"/>
      <c r="F4" s="240"/>
      <c r="G4" s="244"/>
      <c r="H4" s="241"/>
      <c r="I4" s="245"/>
      <c r="J4" s="241"/>
      <c r="K4" s="242" t="str">
        <f t="shared" ref="K4:K35" si="0">IF(Q4="Recover kế hoạch rớt"," ",A4&amp;"-"&amp;RIGHT($C$1,4)&amp;MID($C$1,4,2)&amp;LEFT($C$1,2)&amp;"-"&amp;RIGHT(G4,4)&amp;"-"&amp;M4)</f>
        <v>5-35949443--</v>
      </c>
      <c r="L4" s="242"/>
      <c r="M4" s="246"/>
      <c r="N4" s="303"/>
      <c r="O4" s="303"/>
      <c r="P4" s="303"/>
      <c r="Q4" s="221"/>
    </row>
    <row r="5" spans="1:17" s="243" customFormat="1" hidden="1">
      <c r="A5" s="237">
        <v>6</v>
      </c>
      <c r="B5" s="238">
        <v>43712</v>
      </c>
      <c r="C5" s="239">
        <v>0.25</v>
      </c>
      <c r="D5" s="239">
        <v>0.25</v>
      </c>
      <c r="E5" s="240"/>
      <c r="F5" s="240"/>
      <c r="G5" s="244"/>
      <c r="H5" s="241"/>
      <c r="I5" s="245"/>
      <c r="J5" s="241"/>
      <c r="K5" s="242" t="str">
        <f t="shared" si="0"/>
        <v>6-35949443--</v>
      </c>
      <c r="L5" s="242"/>
      <c r="M5" s="246"/>
      <c r="N5" s="303"/>
      <c r="O5" s="303"/>
      <c r="P5" s="303"/>
      <c r="Q5" s="221"/>
    </row>
    <row r="6" spans="1:17" s="243" customFormat="1" hidden="1">
      <c r="A6" s="237">
        <v>7</v>
      </c>
      <c r="B6" s="238">
        <v>43712</v>
      </c>
      <c r="C6" s="239">
        <v>0.25</v>
      </c>
      <c r="D6" s="239">
        <v>0.25</v>
      </c>
      <c r="E6" s="240"/>
      <c r="F6" s="240"/>
      <c r="G6" s="244"/>
      <c r="H6" s="241"/>
      <c r="I6" s="245"/>
      <c r="J6" s="241"/>
      <c r="K6" s="242" t="str">
        <f t="shared" si="0"/>
        <v>7-35949443--</v>
      </c>
      <c r="L6" s="242"/>
      <c r="M6" s="246"/>
      <c r="N6" s="303"/>
      <c r="O6" s="303"/>
      <c r="P6" s="303"/>
      <c r="Q6" s="221"/>
    </row>
    <row r="7" spans="1:17" s="243" customFormat="1" hidden="1">
      <c r="A7" s="237">
        <v>8</v>
      </c>
      <c r="B7" s="238">
        <v>43712</v>
      </c>
      <c r="C7" s="239">
        <v>0.25</v>
      </c>
      <c r="D7" s="239">
        <v>0.25</v>
      </c>
      <c r="E7" s="240"/>
      <c r="F7" s="240"/>
      <c r="G7" s="244"/>
      <c r="H7" s="241"/>
      <c r="I7" s="245"/>
      <c r="J7" s="241"/>
      <c r="K7" s="242" t="str">
        <f t="shared" si="0"/>
        <v>8-35949443--</v>
      </c>
      <c r="L7" s="242"/>
      <c r="M7" s="246"/>
      <c r="N7" s="303"/>
      <c r="O7" s="303"/>
      <c r="P7" s="303"/>
      <c r="Q7" s="221"/>
    </row>
    <row r="8" spans="1:17" s="243" customFormat="1" hidden="1">
      <c r="A8" s="237">
        <v>9</v>
      </c>
      <c r="B8" s="238">
        <v>43712</v>
      </c>
      <c r="C8" s="239">
        <v>0.25</v>
      </c>
      <c r="D8" s="239">
        <v>0.25</v>
      </c>
      <c r="E8" s="240"/>
      <c r="F8" s="240"/>
      <c r="G8" s="244"/>
      <c r="H8" s="241"/>
      <c r="I8" s="245"/>
      <c r="J8" s="241"/>
      <c r="K8" s="242" t="str">
        <f t="shared" si="0"/>
        <v>9-35949443--</v>
      </c>
      <c r="L8" s="242"/>
      <c r="M8" s="246"/>
      <c r="N8" s="303"/>
      <c r="O8" s="303"/>
      <c r="P8" s="303"/>
      <c r="Q8" s="221"/>
    </row>
    <row r="9" spans="1:17" s="243" customFormat="1" hidden="1">
      <c r="A9" s="237">
        <v>10</v>
      </c>
      <c r="B9" s="238">
        <v>43712</v>
      </c>
      <c r="C9" s="239">
        <v>0.25</v>
      </c>
      <c r="D9" s="239">
        <v>0.25</v>
      </c>
      <c r="E9" s="240"/>
      <c r="F9" s="240"/>
      <c r="G9" s="244"/>
      <c r="H9" s="241"/>
      <c r="I9" s="245"/>
      <c r="J9" s="241"/>
      <c r="K9" s="242" t="str">
        <f t="shared" si="0"/>
        <v>10-35949443--</v>
      </c>
      <c r="L9" s="242"/>
      <c r="M9" s="246"/>
      <c r="N9" s="303"/>
      <c r="O9" s="303"/>
      <c r="P9" s="303"/>
      <c r="Q9" s="221"/>
    </row>
    <row r="10" spans="1:17" s="243" customFormat="1" hidden="1">
      <c r="A10" s="237">
        <v>11</v>
      </c>
      <c r="B10" s="238">
        <v>43712</v>
      </c>
      <c r="C10" s="239">
        <v>0.25</v>
      </c>
      <c r="D10" s="239">
        <v>0.25</v>
      </c>
      <c r="E10" s="240"/>
      <c r="F10" s="240"/>
      <c r="G10" s="244"/>
      <c r="H10" s="241"/>
      <c r="I10" s="245"/>
      <c r="J10" s="241"/>
      <c r="K10" s="242" t="str">
        <f t="shared" si="0"/>
        <v>11-35949443--</v>
      </c>
      <c r="L10" s="242"/>
      <c r="M10" s="246"/>
      <c r="N10" s="303"/>
      <c r="O10" s="303"/>
      <c r="P10" s="303"/>
      <c r="Q10" s="221"/>
    </row>
    <row r="11" spans="1:17" s="243" customFormat="1" hidden="1">
      <c r="A11" s="237">
        <v>12</v>
      </c>
      <c r="B11" s="238">
        <v>43712</v>
      </c>
      <c r="C11" s="239">
        <v>0.25</v>
      </c>
      <c r="D11" s="239">
        <v>0.25</v>
      </c>
      <c r="E11" s="240"/>
      <c r="F11" s="240"/>
      <c r="G11" s="244"/>
      <c r="H11" s="241"/>
      <c r="I11" s="245"/>
      <c r="J11" s="241"/>
      <c r="K11" s="242" t="str">
        <f t="shared" si="0"/>
        <v>12-35949443--</v>
      </c>
      <c r="L11" s="242"/>
      <c r="M11" s="246"/>
      <c r="N11" s="303"/>
      <c r="O11" s="303"/>
      <c r="P11" s="303"/>
      <c r="Q11" s="221"/>
    </row>
    <row r="12" spans="1:17" s="243" customFormat="1" hidden="1">
      <c r="A12" s="237">
        <v>13</v>
      </c>
      <c r="B12" s="238">
        <v>43712</v>
      </c>
      <c r="C12" s="239">
        <v>0.25</v>
      </c>
      <c r="D12" s="239">
        <v>0.25</v>
      </c>
      <c r="E12" s="240"/>
      <c r="F12" s="240"/>
      <c r="G12" s="244"/>
      <c r="H12" s="241"/>
      <c r="I12" s="245"/>
      <c r="J12" s="241"/>
      <c r="K12" s="242" t="str">
        <f t="shared" si="0"/>
        <v>13-35949443--</v>
      </c>
      <c r="L12" s="242"/>
      <c r="M12" s="246"/>
      <c r="N12" s="303"/>
      <c r="O12" s="303"/>
      <c r="P12" s="303"/>
      <c r="Q12" s="221"/>
    </row>
    <row r="13" spans="1:17" s="243" customFormat="1" hidden="1">
      <c r="A13" s="237">
        <v>14</v>
      </c>
      <c r="B13" s="238">
        <v>43712</v>
      </c>
      <c r="C13" s="239">
        <v>0.25</v>
      </c>
      <c r="D13" s="239">
        <v>0.25</v>
      </c>
      <c r="E13" s="240"/>
      <c r="F13" s="240"/>
      <c r="G13" s="244"/>
      <c r="H13" s="241"/>
      <c r="I13" s="245"/>
      <c r="J13" s="241"/>
      <c r="K13" s="242" t="str">
        <f t="shared" si="0"/>
        <v>14-35949443--</v>
      </c>
      <c r="L13" s="242"/>
      <c r="M13" s="246"/>
      <c r="N13" s="303"/>
      <c r="O13" s="303"/>
      <c r="P13" s="303"/>
      <c r="Q13" s="221"/>
    </row>
    <row r="14" spans="1:17" s="243" customFormat="1" hidden="1">
      <c r="A14" s="237">
        <v>15</v>
      </c>
      <c r="B14" s="238">
        <v>43712</v>
      </c>
      <c r="C14" s="239">
        <v>0.25</v>
      </c>
      <c r="D14" s="239">
        <v>0.25</v>
      </c>
      <c r="E14" s="240"/>
      <c r="F14" s="240"/>
      <c r="G14" s="244"/>
      <c r="H14" s="241"/>
      <c r="I14" s="245"/>
      <c r="J14" s="241"/>
      <c r="K14" s="242" t="str">
        <f t="shared" si="0"/>
        <v>15-35949443--</v>
      </c>
      <c r="L14" s="242"/>
      <c r="M14" s="246"/>
      <c r="N14" s="303"/>
      <c r="O14" s="303"/>
      <c r="P14" s="303"/>
      <c r="Q14" s="221"/>
    </row>
    <row r="15" spans="1:17" s="243" customFormat="1" hidden="1">
      <c r="A15" s="237">
        <v>16</v>
      </c>
      <c r="B15" s="238">
        <v>43712</v>
      </c>
      <c r="C15" s="239">
        <v>0.25</v>
      </c>
      <c r="D15" s="239">
        <v>0.25</v>
      </c>
      <c r="E15" s="240"/>
      <c r="F15" s="240"/>
      <c r="G15" s="244"/>
      <c r="H15" s="241"/>
      <c r="I15" s="245"/>
      <c r="J15" s="241"/>
      <c r="K15" s="242" t="str">
        <f t="shared" si="0"/>
        <v>16-35949443--</v>
      </c>
      <c r="L15" s="242"/>
      <c r="M15" s="246"/>
      <c r="N15" s="303"/>
      <c r="O15" s="303"/>
      <c r="P15" s="303"/>
      <c r="Q15" s="221"/>
    </row>
    <row r="16" spans="1:17" s="243" customFormat="1" hidden="1">
      <c r="A16" s="237">
        <v>18</v>
      </c>
      <c r="B16" s="238">
        <v>43712</v>
      </c>
      <c r="C16" s="239">
        <v>0.25</v>
      </c>
      <c r="D16" s="239">
        <v>0.25</v>
      </c>
      <c r="E16" s="240"/>
      <c r="F16" s="240"/>
      <c r="G16" s="244"/>
      <c r="H16" s="241"/>
      <c r="I16" s="245"/>
      <c r="J16" s="241"/>
      <c r="K16" s="242" t="str">
        <f t="shared" si="0"/>
        <v>18-35949443--</v>
      </c>
      <c r="L16" s="242"/>
      <c r="M16" s="246"/>
      <c r="N16" s="303"/>
      <c r="O16" s="303"/>
      <c r="P16" s="303"/>
      <c r="Q16" s="221"/>
    </row>
    <row r="17" spans="1:17" s="243" customFormat="1" hidden="1">
      <c r="A17" s="237">
        <v>17</v>
      </c>
      <c r="B17" s="238">
        <v>43712</v>
      </c>
      <c r="C17" s="239">
        <v>0.25</v>
      </c>
      <c r="D17" s="239">
        <v>0.25</v>
      </c>
      <c r="E17" s="240"/>
      <c r="F17" s="240"/>
      <c r="G17" s="244"/>
      <c r="H17" s="241"/>
      <c r="I17" s="245"/>
      <c r="J17" s="241"/>
      <c r="K17" s="242" t="str">
        <f t="shared" si="0"/>
        <v>17-35949443--</v>
      </c>
      <c r="L17" s="242"/>
      <c r="M17" s="246"/>
      <c r="N17" s="303"/>
      <c r="O17" s="303"/>
      <c r="P17" s="303"/>
      <c r="Q17" s="221"/>
    </row>
    <row r="18" spans="1:17" s="243" customFormat="1" hidden="1">
      <c r="A18" s="237">
        <v>18</v>
      </c>
      <c r="B18" s="238">
        <v>43773</v>
      </c>
      <c r="C18" s="239">
        <v>0.25</v>
      </c>
      <c r="D18" s="239">
        <v>0.25</v>
      </c>
      <c r="E18" s="240"/>
      <c r="F18" s="240"/>
      <c r="G18" s="244"/>
      <c r="H18" s="241"/>
      <c r="I18" s="245"/>
      <c r="J18" s="241"/>
      <c r="K18" s="242" t="str">
        <f t="shared" si="0"/>
        <v>18-35949443--</v>
      </c>
      <c r="L18" s="242"/>
      <c r="M18" s="246"/>
      <c r="N18" s="303"/>
      <c r="O18" s="303"/>
      <c r="P18" s="246" t="s">
        <v>1008</v>
      </c>
      <c r="Q18" s="221"/>
    </row>
    <row r="19" spans="1:17" s="243" customFormat="1">
      <c r="A19" s="237">
        <v>1</v>
      </c>
      <c r="B19" s="238">
        <v>43594</v>
      </c>
      <c r="C19" s="238" t="s">
        <v>1062</v>
      </c>
      <c r="D19" s="238" t="s">
        <v>1063</v>
      </c>
      <c r="E19" s="240"/>
      <c r="F19" s="240"/>
      <c r="G19" s="378" t="s">
        <v>13</v>
      </c>
      <c r="H19" s="378"/>
      <c r="I19" s="378" t="s">
        <v>14</v>
      </c>
      <c r="J19" s="241"/>
      <c r="K19" s="242" t="str">
        <f t="shared" si="0"/>
        <v>1-35949443-661K-4000</v>
      </c>
      <c r="L19" s="242"/>
      <c r="M19" s="378">
        <v>4000</v>
      </c>
      <c r="N19" s="303"/>
      <c r="O19" s="303"/>
      <c r="P19" s="246"/>
      <c r="Q19" s="221"/>
    </row>
    <row r="20" spans="1:17" s="243" customFormat="1">
      <c r="A20" s="237">
        <v>2</v>
      </c>
      <c r="B20" s="238">
        <v>43594</v>
      </c>
      <c r="C20" s="238" t="s">
        <v>1062</v>
      </c>
      <c r="D20" s="238" t="s">
        <v>1063</v>
      </c>
      <c r="E20" s="240"/>
      <c r="F20" s="240"/>
      <c r="G20" s="378" t="s">
        <v>15</v>
      </c>
      <c r="H20" s="378"/>
      <c r="I20" s="378" t="s">
        <v>16</v>
      </c>
      <c r="J20" s="241"/>
      <c r="K20" s="242" t="str">
        <f t="shared" si="0"/>
        <v>2-35949443-661L-1000</v>
      </c>
      <c r="L20" s="242"/>
      <c r="M20" s="378">
        <v>1000</v>
      </c>
      <c r="N20" s="303"/>
      <c r="O20" s="303"/>
      <c r="P20" s="246"/>
      <c r="Q20" s="221"/>
    </row>
    <row r="21" spans="1:17" s="243" customFormat="1">
      <c r="A21" s="237">
        <v>3</v>
      </c>
      <c r="B21" s="238">
        <v>43594</v>
      </c>
      <c r="C21" s="238" t="s">
        <v>1062</v>
      </c>
      <c r="D21" s="238" t="s">
        <v>1063</v>
      </c>
      <c r="E21" s="240"/>
      <c r="F21" s="240"/>
      <c r="G21" s="378" t="s">
        <v>19</v>
      </c>
      <c r="H21" s="378"/>
      <c r="I21" s="378" t="s">
        <v>20</v>
      </c>
      <c r="J21" s="241"/>
      <c r="K21" s="242" t="str">
        <f t="shared" si="0"/>
        <v>3-35949443-664Y-1000</v>
      </c>
      <c r="L21" s="242"/>
      <c r="M21" s="378">
        <v>1000</v>
      </c>
      <c r="N21" s="303"/>
      <c r="O21" s="303"/>
      <c r="P21" s="246"/>
      <c r="Q21" s="221"/>
    </row>
    <row r="22" spans="1:17" s="243" customFormat="1">
      <c r="A22" s="237">
        <v>4</v>
      </c>
      <c r="B22" s="238">
        <v>43594</v>
      </c>
      <c r="C22" s="238" t="s">
        <v>1062</v>
      </c>
      <c r="D22" s="238" t="s">
        <v>1063</v>
      </c>
      <c r="E22" s="240"/>
      <c r="F22" s="240"/>
      <c r="G22" s="378" t="s">
        <v>56</v>
      </c>
      <c r="H22" s="378"/>
      <c r="I22" s="378" t="s">
        <v>57</v>
      </c>
      <c r="J22" s="241"/>
      <c r="K22" s="242" t="str">
        <f t="shared" si="0"/>
        <v>4-35949443-661M-1000</v>
      </c>
      <c r="L22" s="242"/>
      <c r="M22" s="378">
        <v>1000</v>
      </c>
      <c r="N22" s="303"/>
      <c r="O22" s="303"/>
      <c r="P22" s="246"/>
      <c r="Q22" s="221"/>
    </row>
    <row r="23" spans="1:17" s="243" customFormat="1">
      <c r="A23" s="237">
        <v>5</v>
      </c>
      <c r="B23" s="238">
        <v>43594</v>
      </c>
      <c r="C23" s="238" t="s">
        <v>1062</v>
      </c>
      <c r="D23" s="238" t="s">
        <v>1063</v>
      </c>
      <c r="E23" s="240"/>
      <c r="F23" s="240"/>
      <c r="G23" s="378" t="s">
        <v>6</v>
      </c>
      <c r="H23" s="378"/>
      <c r="I23" s="378" t="s">
        <v>7</v>
      </c>
      <c r="J23" s="241"/>
      <c r="K23" s="242" t="str">
        <f t="shared" si="0"/>
        <v>5-35949443-661N-1000</v>
      </c>
      <c r="L23" s="242"/>
      <c r="M23" s="378">
        <v>1000</v>
      </c>
      <c r="N23" s="303"/>
      <c r="O23" s="303"/>
      <c r="P23" s="246"/>
      <c r="Q23" s="221"/>
    </row>
    <row r="24" spans="1:17" s="243" customFormat="1">
      <c r="A24" s="237">
        <v>6</v>
      </c>
      <c r="B24" s="238">
        <v>43594</v>
      </c>
      <c r="C24" s="238" t="s">
        <v>1062</v>
      </c>
      <c r="D24" s="238" t="s">
        <v>1063</v>
      </c>
      <c r="E24" s="240"/>
      <c r="F24" s="240"/>
      <c r="G24" s="378" t="s">
        <v>17</v>
      </c>
      <c r="H24" s="378"/>
      <c r="I24" s="378" t="s">
        <v>18</v>
      </c>
      <c r="J24" s="241"/>
      <c r="K24" s="242" t="str">
        <f t="shared" si="0"/>
        <v>6-35949443-664X-4000</v>
      </c>
      <c r="L24" s="242"/>
      <c r="M24" s="378">
        <v>4000</v>
      </c>
      <c r="N24" s="303"/>
      <c r="O24" s="303"/>
      <c r="P24" s="246"/>
      <c r="Q24" s="221"/>
    </row>
    <row r="25" spans="1:17" s="243" customFormat="1">
      <c r="A25" s="237">
        <v>7</v>
      </c>
      <c r="B25" s="238">
        <v>43594</v>
      </c>
      <c r="C25" s="238" t="s">
        <v>1062</v>
      </c>
      <c r="D25" s="238" t="s">
        <v>1063</v>
      </c>
      <c r="E25" s="240"/>
      <c r="F25" s="240"/>
      <c r="G25" s="378" t="s">
        <v>54</v>
      </c>
      <c r="H25" s="378"/>
      <c r="I25" s="378" t="s">
        <v>55</v>
      </c>
      <c r="J25" s="241"/>
      <c r="K25" s="242" t="str">
        <f t="shared" si="0"/>
        <v>7-35949443-450A-1000</v>
      </c>
      <c r="L25" s="242"/>
      <c r="M25" s="378">
        <v>1000</v>
      </c>
      <c r="N25" s="303"/>
      <c r="O25" s="303"/>
      <c r="P25" s="246"/>
      <c r="Q25" s="221"/>
    </row>
    <row r="26" spans="1:17" s="243" customFormat="1">
      <c r="A26" s="237">
        <v>8</v>
      </c>
      <c r="B26" s="238">
        <v>43594</v>
      </c>
      <c r="C26" s="238" t="s">
        <v>1062</v>
      </c>
      <c r="D26" s="238" t="s">
        <v>1063</v>
      </c>
      <c r="E26" s="240"/>
      <c r="F26" s="240"/>
      <c r="G26" s="378" t="s">
        <v>154</v>
      </c>
      <c r="H26" s="378"/>
      <c r="I26" s="378" t="s">
        <v>155</v>
      </c>
      <c r="J26" s="241"/>
      <c r="K26" s="242" t="str">
        <f t="shared" si="0"/>
        <v>8-35949443-450B-1000</v>
      </c>
      <c r="L26" s="242"/>
      <c r="M26" s="378">
        <v>1000</v>
      </c>
      <c r="N26" s="303"/>
      <c r="O26" s="303"/>
      <c r="P26" s="246"/>
      <c r="Q26" s="221"/>
    </row>
    <row r="27" spans="1:17" s="243" customFormat="1">
      <c r="A27" s="237">
        <v>9</v>
      </c>
      <c r="B27" s="238">
        <v>43594</v>
      </c>
      <c r="C27" s="238" t="s">
        <v>1062</v>
      </c>
      <c r="D27" s="238" t="s">
        <v>1063</v>
      </c>
      <c r="E27" s="240"/>
      <c r="F27" s="240"/>
      <c r="G27" s="378" t="s">
        <v>8</v>
      </c>
      <c r="H27" s="378"/>
      <c r="I27" s="378" t="s">
        <v>9</v>
      </c>
      <c r="J27" s="241"/>
      <c r="K27" s="242" t="str">
        <f t="shared" si="0"/>
        <v>9-35949443-597G-3000</v>
      </c>
      <c r="L27" s="242"/>
      <c r="M27" s="378">
        <v>3000</v>
      </c>
      <c r="N27" s="303"/>
      <c r="O27" s="303"/>
      <c r="P27" s="246"/>
      <c r="Q27" s="221"/>
    </row>
    <row r="28" spans="1:17" s="243" customFormat="1">
      <c r="A28" s="237">
        <v>10</v>
      </c>
      <c r="B28" s="238">
        <v>43594</v>
      </c>
      <c r="C28" s="238" t="s">
        <v>1062</v>
      </c>
      <c r="D28" s="238" t="s">
        <v>1063</v>
      </c>
      <c r="E28" s="240"/>
      <c r="F28" s="240"/>
      <c r="G28" s="378" t="s">
        <v>11</v>
      </c>
      <c r="H28" s="378"/>
      <c r="I28" s="378" t="s">
        <v>897</v>
      </c>
      <c r="J28" s="241"/>
      <c r="K28" s="242" t="str">
        <f t="shared" si="0"/>
        <v>10-35949443-597M-3500</v>
      </c>
      <c r="L28" s="242"/>
      <c r="M28" s="378">
        <v>3500</v>
      </c>
      <c r="N28" s="303"/>
      <c r="O28" s="303"/>
      <c r="P28" s="246"/>
      <c r="Q28" s="221"/>
    </row>
    <row r="29" spans="1:17" s="243" customFormat="1">
      <c r="A29" s="237">
        <v>11</v>
      </c>
      <c r="B29" s="238">
        <v>43594</v>
      </c>
      <c r="C29" s="238" t="s">
        <v>1062</v>
      </c>
      <c r="D29" s="238" t="s">
        <v>1063</v>
      </c>
      <c r="E29" s="240"/>
      <c r="F29" s="240"/>
      <c r="G29" s="378" t="s">
        <v>10</v>
      </c>
      <c r="H29" s="378"/>
      <c r="I29" s="378" t="s">
        <v>897</v>
      </c>
      <c r="J29" s="241"/>
      <c r="K29" s="242" t="str">
        <f t="shared" si="0"/>
        <v>11-35949443-597K-2000</v>
      </c>
      <c r="L29" s="242"/>
      <c r="M29" s="378">
        <v>2000</v>
      </c>
      <c r="N29" s="303"/>
      <c r="O29" s="303"/>
      <c r="P29" s="246"/>
      <c r="Q29" s="221"/>
    </row>
    <row r="30" spans="1:17" s="243" customFormat="1">
      <c r="A30" s="237">
        <v>12</v>
      </c>
      <c r="B30" s="238">
        <v>43594</v>
      </c>
      <c r="C30" s="238" t="s">
        <v>1062</v>
      </c>
      <c r="D30" s="238" t="s">
        <v>1063</v>
      </c>
      <c r="E30" s="240"/>
      <c r="F30" s="240"/>
      <c r="G30" s="378" t="s">
        <v>156</v>
      </c>
      <c r="H30" s="378"/>
      <c r="I30" s="378" t="s">
        <v>898</v>
      </c>
      <c r="J30" s="241"/>
      <c r="K30" s="242" t="str">
        <f t="shared" si="0"/>
        <v>12-35949443-010B-200</v>
      </c>
      <c r="L30" s="242"/>
      <c r="M30" s="378">
        <v>200</v>
      </c>
      <c r="N30" s="303"/>
      <c r="O30" s="303"/>
      <c r="P30" s="246"/>
      <c r="Q30" s="221"/>
    </row>
    <row r="31" spans="1:17" s="243" customFormat="1">
      <c r="A31" s="237">
        <v>13</v>
      </c>
      <c r="B31" s="238">
        <v>43594</v>
      </c>
      <c r="C31" s="238" t="s">
        <v>1062</v>
      </c>
      <c r="D31" s="238" t="s">
        <v>1063</v>
      </c>
      <c r="E31" s="240"/>
      <c r="F31" s="240"/>
      <c r="G31" s="378" t="s">
        <v>325</v>
      </c>
      <c r="H31" s="378"/>
      <c r="I31" s="378" t="s">
        <v>20</v>
      </c>
      <c r="J31" s="241"/>
      <c r="K31" s="242" t="str">
        <f t="shared" si="0"/>
        <v>13-35949443-664Z-200</v>
      </c>
      <c r="L31" s="242"/>
      <c r="M31" s="378">
        <v>200</v>
      </c>
      <c r="N31" s="303"/>
      <c r="O31" s="303"/>
      <c r="P31" s="246"/>
      <c r="Q31" s="221"/>
    </row>
    <row r="32" spans="1:17" s="243" customFormat="1">
      <c r="A32" s="237">
        <v>14</v>
      </c>
      <c r="B32" s="238">
        <v>43594</v>
      </c>
      <c r="C32" s="238" t="s">
        <v>1062</v>
      </c>
      <c r="D32" s="238" t="s">
        <v>1063</v>
      </c>
      <c r="E32" s="240"/>
      <c r="F32" s="240"/>
      <c r="G32" s="378" t="s">
        <v>22</v>
      </c>
      <c r="H32" s="378"/>
      <c r="I32" s="378" t="s">
        <v>9</v>
      </c>
      <c r="J32" s="241"/>
      <c r="K32" s="242" t="str">
        <f t="shared" si="0"/>
        <v>14-35949443-597E-2000</v>
      </c>
      <c r="L32" s="242"/>
      <c r="M32" s="378">
        <v>2000</v>
      </c>
      <c r="N32" s="303"/>
      <c r="O32" s="303"/>
      <c r="P32" s="246"/>
      <c r="Q32" s="221"/>
    </row>
    <row r="33" spans="1:18" s="243" customFormat="1">
      <c r="A33" s="237">
        <v>17</v>
      </c>
      <c r="B33" s="238">
        <v>43594</v>
      </c>
      <c r="C33" s="238" t="s">
        <v>1062</v>
      </c>
      <c r="D33" s="238" t="s">
        <v>1063</v>
      </c>
      <c r="E33" s="240"/>
      <c r="F33" s="240"/>
      <c r="G33" s="378" t="s">
        <v>5</v>
      </c>
      <c r="H33" s="378"/>
      <c r="I33" s="378" t="s">
        <v>24</v>
      </c>
      <c r="J33" s="241"/>
      <c r="K33" s="242" t="str">
        <f t="shared" si="0"/>
        <v>17-35949443-502A-1000</v>
      </c>
      <c r="L33" s="242"/>
      <c r="M33" s="378">
        <v>1000</v>
      </c>
      <c r="N33" s="303"/>
      <c r="O33" s="303"/>
      <c r="P33" s="246"/>
      <c r="Q33" s="221"/>
    </row>
    <row r="34" spans="1:18" s="243" customFormat="1">
      <c r="A34" s="237">
        <v>18</v>
      </c>
      <c r="B34" s="238">
        <v>43594</v>
      </c>
      <c r="C34" s="238" t="s">
        <v>1062</v>
      </c>
      <c r="D34" s="238" t="s">
        <v>1063</v>
      </c>
      <c r="E34" s="240"/>
      <c r="F34" s="240"/>
      <c r="G34" s="379" t="s">
        <v>96</v>
      </c>
      <c r="H34" s="379"/>
      <c r="I34" s="379" t="s">
        <v>899</v>
      </c>
      <c r="J34" s="241"/>
      <c r="K34" s="241" t="str">
        <f t="shared" si="0"/>
        <v>18-35949443-973A-6000</v>
      </c>
      <c r="L34" s="241"/>
      <c r="M34" s="378">
        <v>6000</v>
      </c>
      <c r="N34" s="303"/>
      <c r="O34" s="303"/>
      <c r="P34" s="246"/>
      <c r="Q34" s="221"/>
    </row>
    <row r="35" spans="1:18" s="243" customFormat="1">
      <c r="A35" s="237">
        <v>19</v>
      </c>
      <c r="B35" s="238">
        <v>43594</v>
      </c>
      <c r="C35" s="238" t="s">
        <v>1062</v>
      </c>
      <c r="D35" s="238" t="s">
        <v>1063</v>
      </c>
      <c r="E35" s="240"/>
      <c r="F35" s="240"/>
      <c r="G35" s="378" t="s">
        <v>4</v>
      </c>
      <c r="H35" s="378"/>
      <c r="I35" s="378" t="s">
        <v>900</v>
      </c>
      <c r="J35" s="241"/>
      <c r="K35" s="242" t="str">
        <f t="shared" si="0"/>
        <v>19-35949443-606A-15000</v>
      </c>
      <c r="L35" s="242"/>
      <c r="M35" s="378">
        <v>15000</v>
      </c>
      <c r="N35" s="303"/>
      <c r="O35" s="303"/>
      <c r="P35" s="246"/>
      <c r="Q35" s="221"/>
    </row>
    <row r="36" spans="1:18" s="243" customFormat="1">
      <c r="A36" s="237"/>
      <c r="B36" s="238"/>
      <c r="C36" s="239"/>
      <c r="D36" s="239"/>
      <c r="E36" s="240"/>
      <c r="F36" s="240"/>
      <c r="G36" s="244"/>
      <c r="H36" s="241"/>
      <c r="I36" s="245"/>
      <c r="J36" s="241"/>
      <c r="K36" s="242"/>
      <c r="L36" s="242"/>
      <c r="M36" s="246"/>
      <c r="N36" s="303"/>
      <c r="O36" s="303"/>
      <c r="P36" s="246"/>
      <c r="Q36" s="221"/>
    </row>
    <row r="37" spans="1:18" ht="19.5" thickBot="1">
      <c r="A37" s="247"/>
      <c r="B37" s="248"/>
      <c r="C37" s="248"/>
      <c r="D37" s="249"/>
      <c r="E37" s="250"/>
      <c r="F37" s="251"/>
      <c r="G37" s="248"/>
      <c r="H37" s="248"/>
      <c r="I37" s="252"/>
      <c r="J37" s="248"/>
      <c r="K37" s="248"/>
      <c r="L37" s="248"/>
      <c r="M37" s="380">
        <f>SUM(M19:M35)</f>
        <v>46900</v>
      </c>
      <c r="N37" s="381"/>
      <c r="O37" s="381"/>
      <c r="P37" s="381"/>
    </row>
    <row r="39" spans="1:18" s="231" customFormat="1" ht="19.5" thickBot="1">
      <c r="A39" s="224" t="s">
        <v>1064</v>
      </c>
      <c r="B39" s="225"/>
      <c r="C39" s="225"/>
      <c r="D39" s="225"/>
      <c r="E39" s="225"/>
      <c r="F39" s="225"/>
      <c r="G39" s="226"/>
      <c r="H39" s="226"/>
      <c r="I39" s="225"/>
      <c r="J39" s="227"/>
      <c r="K39" s="228"/>
      <c r="L39" s="228"/>
      <c r="M39" s="228"/>
      <c r="N39" s="229"/>
      <c r="O39" s="229"/>
      <c r="P39" s="230"/>
      <c r="Q39" s="230"/>
    </row>
    <row r="40" spans="1:18" s="231" customFormat="1" ht="37.5">
      <c r="A40" s="253" t="s">
        <v>0</v>
      </c>
      <c r="B40" s="254" t="s">
        <v>1</v>
      </c>
      <c r="C40" s="254" t="s">
        <v>2</v>
      </c>
      <c r="D40" s="254" t="s">
        <v>3</v>
      </c>
      <c r="E40" s="254" t="s">
        <v>29</v>
      </c>
      <c r="F40" s="254" t="s">
        <v>30</v>
      </c>
      <c r="G40" s="254" t="s">
        <v>31</v>
      </c>
      <c r="H40" s="254" t="s">
        <v>901</v>
      </c>
      <c r="I40" s="254" t="s">
        <v>902</v>
      </c>
      <c r="J40" s="255" t="s">
        <v>903</v>
      </c>
      <c r="K40" s="254" t="s">
        <v>904</v>
      </c>
      <c r="L40" s="254" t="s">
        <v>905</v>
      </c>
      <c r="M40" s="254" t="s">
        <v>1009</v>
      </c>
      <c r="N40" s="256" t="s">
        <v>906</v>
      </c>
      <c r="O40" s="256" t="s">
        <v>907</v>
      </c>
      <c r="P40" s="257" t="s">
        <v>34</v>
      </c>
      <c r="Q40" s="257" t="s">
        <v>35</v>
      </c>
      <c r="R40" s="258" t="s">
        <v>908</v>
      </c>
    </row>
    <row r="41" spans="1:18" s="231" customFormat="1" ht="30.75" customHeight="1">
      <c r="A41" s="382" t="s">
        <v>1010</v>
      </c>
      <c r="B41" s="383"/>
      <c r="C41" s="384"/>
      <c r="D41" s="384"/>
      <c r="E41" s="385"/>
      <c r="F41" s="386"/>
      <c r="G41" s="386"/>
      <c r="H41" s="385"/>
      <c r="I41" s="387"/>
      <c r="J41" s="388"/>
      <c r="K41" s="385"/>
      <c r="L41" s="385"/>
      <c r="M41" s="389"/>
      <c r="N41" s="390"/>
      <c r="O41" s="390"/>
      <c r="P41" s="387"/>
      <c r="Q41" s="391"/>
      <c r="R41" s="392"/>
    </row>
    <row r="42" spans="1:18" s="243" customFormat="1" hidden="1">
      <c r="A42" s="393">
        <v>24</v>
      </c>
      <c r="B42" s="383">
        <v>43712</v>
      </c>
      <c r="C42" s="384">
        <v>0.25</v>
      </c>
      <c r="D42" s="384">
        <v>0.25</v>
      </c>
      <c r="E42" s="394">
        <v>1</v>
      </c>
      <c r="F42" s="394">
        <v>160</v>
      </c>
      <c r="G42" s="386"/>
      <c r="H42" s="386"/>
      <c r="I42" s="387"/>
      <c r="J42" s="395"/>
      <c r="K42" s="385" t="str">
        <f t="shared" ref="K42:K62" si="1">IF(Q42="Recover kế hoạch rớt"," ",A42&amp;"-"&amp;RIGHT($C$1,4)&amp;MID($C$1,4,2)&amp;LEFT($C$1,2)&amp;"-"&amp;RIGHT(G42,4)&amp;"-"&amp;M42)</f>
        <v>24-35949443--</v>
      </c>
      <c r="L42" s="385"/>
      <c r="M42" s="389"/>
      <c r="N42" s="396"/>
      <c r="O42" s="396"/>
      <c r="P42" s="396" t="e">
        <f>VLOOKUP(G42,#REF!,5,0)</f>
        <v>#REF!</v>
      </c>
      <c r="Q42" s="221"/>
    </row>
    <row r="43" spans="1:18" s="243" customFormat="1" hidden="1">
      <c r="A43" s="393">
        <v>25</v>
      </c>
      <c r="B43" s="383">
        <v>43712</v>
      </c>
      <c r="C43" s="384">
        <v>0.25</v>
      </c>
      <c r="D43" s="384">
        <v>0.25</v>
      </c>
      <c r="E43" s="394">
        <v>31</v>
      </c>
      <c r="F43" s="394">
        <v>850</v>
      </c>
      <c r="G43" s="386"/>
      <c r="H43" s="386"/>
      <c r="I43" s="387"/>
      <c r="J43" s="395"/>
      <c r="K43" s="385" t="str">
        <f t="shared" si="1"/>
        <v>25-35949443--</v>
      </c>
      <c r="L43" s="385"/>
      <c r="M43" s="389"/>
      <c r="N43" s="396"/>
      <c r="O43" s="396"/>
      <c r="P43" s="396" t="e">
        <f>VLOOKUP(G43,#REF!,5,0)</f>
        <v>#REF!</v>
      </c>
      <c r="Q43" s="221"/>
    </row>
    <row r="44" spans="1:18" s="243" customFormat="1" hidden="1">
      <c r="A44" s="393">
        <v>26</v>
      </c>
      <c r="B44" s="383">
        <v>43712</v>
      </c>
      <c r="C44" s="384">
        <v>0.25</v>
      </c>
      <c r="D44" s="384">
        <v>0.25</v>
      </c>
      <c r="E44" s="394">
        <v>31</v>
      </c>
      <c r="F44" s="394">
        <v>850</v>
      </c>
      <c r="G44" s="386"/>
      <c r="H44" s="386"/>
      <c r="I44" s="387"/>
      <c r="J44" s="395"/>
      <c r="K44" s="385" t="str">
        <f t="shared" si="1"/>
        <v>26-35949443--</v>
      </c>
      <c r="L44" s="385"/>
      <c r="M44" s="389"/>
      <c r="N44" s="396"/>
      <c r="O44" s="396"/>
      <c r="P44" s="396" t="e">
        <f>VLOOKUP(G44,#REF!,5,0)</f>
        <v>#REF!</v>
      </c>
      <c r="Q44" s="221"/>
    </row>
    <row r="45" spans="1:18" s="243" customFormat="1" hidden="1">
      <c r="A45" s="393">
        <v>27</v>
      </c>
      <c r="B45" s="383">
        <v>43712</v>
      </c>
      <c r="C45" s="384">
        <v>0.25</v>
      </c>
      <c r="D45" s="384">
        <v>0.25</v>
      </c>
      <c r="E45" s="394">
        <v>31</v>
      </c>
      <c r="F45" s="394">
        <v>850</v>
      </c>
      <c r="G45" s="386"/>
      <c r="H45" s="386"/>
      <c r="I45" s="387"/>
      <c r="J45" s="395"/>
      <c r="K45" s="385" t="str">
        <f t="shared" si="1"/>
        <v>27-35949443--</v>
      </c>
      <c r="L45" s="385"/>
      <c r="M45" s="389"/>
      <c r="N45" s="396"/>
      <c r="O45" s="396"/>
      <c r="P45" s="396" t="e">
        <f>VLOOKUP(G45,#REF!,5,0)</f>
        <v>#REF!</v>
      </c>
      <c r="Q45" s="221"/>
    </row>
    <row r="46" spans="1:18" s="243" customFormat="1" hidden="1">
      <c r="A46" s="393">
        <v>29</v>
      </c>
      <c r="B46" s="383">
        <v>43712</v>
      </c>
      <c r="C46" s="384">
        <v>0.25</v>
      </c>
      <c r="D46" s="384">
        <v>0.25</v>
      </c>
      <c r="E46" s="394">
        <v>31</v>
      </c>
      <c r="F46" s="394">
        <v>850</v>
      </c>
      <c r="G46" s="386"/>
      <c r="H46" s="386"/>
      <c r="I46" s="387"/>
      <c r="J46" s="395"/>
      <c r="K46" s="385" t="str">
        <f t="shared" si="1"/>
        <v>29-35949443--</v>
      </c>
      <c r="L46" s="385"/>
      <c r="M46" s="389"/>
      <c r="N46" s="396"/>
      <c r="O46" s="396"/>
      <c r="P46" s="396" t="e">
        <f>VLOOKUP(G46,#REF!,5,0)</f>
        <v>#REF!</v>
      </c>
      <c r="Q46" s="221"/>
    </row>
    <row r="47" spans="1:18" s="243" customFormat="1" hidden="1">
      <c r="A47" s="393">
        <v>30</v>
      </c>
      <c r="B47" s="383">
        <v>43712</v>
      </c>
      <c r="C47" s="384">
        <v>0.25</v>
      </c>
      <c r="D47" s="384">
        <v>0.25</v>
      </c>
      <c r="E47" s="394">
        <v>5</v>
      </c>
      <c r="F47" s="394">
        <v>240</v>
      </c>
      <c r="G47" s="386"/>
      <c r="H47" s="386"/>
      <c r="I47" s="387"/>
      <c r="J47" s="395"/>
      <c r="K47" s="385" t="str">
        <f t="shared" si="1"/>
        <v>30-35949443--</v>
      </c>
      <c r="L47" s="385"/>
      <c r="M47" s="389"/>
      <c r="N47" s="396"/>
      <c r="O47" s="396"/>
      <c r="P47" s="396" t="e">
        <f>VLOOKUP(G47,#REF!,5,0)</f>
        <v>#REF!</v>
      </c>
      <c r="Q47" s="221"/>
    </row>
    <row r="48" spans="1:18" s="243" customFormat="1" hidden="1">
      <c r="A48" s="393">
        <v>31</v>
      </c>
      <c r="B48" s="383">
        <v>43712</v>
      </c>
      <c r="C48" s="384">
        <v>0.25</v>
      </c>
      <c r="D48" s="384">
        <v>0.25</v>
      </c>
      <c r="E48" s="394">
        <v>5</v>
      </c>
      <c r="F48" s="394">
        <v>240</v>
      </c>
      <c r="G48" s="386"/>
      <c r="H48" s="386"/>
      <c r="I48" s="387"/>
      <c r="J48" s="395"/>
      <c r="K48" s="385" t="str">
        <f t="shared" si="1"/>
        <v>31-35949443--</v>
      </c>
      <c r="L48" s="385"/>
      <c r="M48" s="389"/>
      <c r="N48" s="396"/>
      <c r="O48" s="396"/>
      <c r="P48" s="396" t="e">
        <f>VLOOKUP(G48,#REF!,5,0)</f>
        <v>#REF!</v>
      </c>
      <c r="Q48" s="221"/>
    </row>
    <row r="49" spans="1:17" s="243" customFormat="1" hidden="1">
      <c r="A49" s="393">
        <v>32</v>
      </c>
      <c r="B49" s="383">
        <v>43712</v>
      </c>
      <c r="C49" s="384">
        <v>0.25</v>
      </c>
      <c r="D49" s="384">
        <v>0.25</v>
      </c>
      <c r="E49" s="394">
        <v>13</v>
      </c>
      <c r="F49" s="394">
        <v>240</v>
      </c>
      <c r="G49" s="386"/>
      <c r="H49" s="386"/>
      <c r="I49" s="387"/>
      <c r="J49" s="395"/>
      <c r="K49" s="385" t="str">
        <f t="shared" si="1"/>
        <v>32-35949443--</v>
      </c>
      <c r="L49" s="385"/>
      <c r="M49" s="389"/>
      <c r="N49" s="396"/>
      <c r="O49" s="396"/>
      <c r="P49" s="396" t="e">
        <f>VLOOKUP(G49,#REF!,5,0)</f>
        <v>#REF!</v>
      </c>
      <c r="Q49" s="221"/>
    </row>
    <row r="50" spans="1:17" s="243" customFormat="1" hidden="1">
      <c r="A50" s="393">
        <v>33</v>
      </c>
      <c r="B50" s="383">
        <v>43712</v>
      </c>
      <c r="C50" s="384">
        <v>0.25</v>
      </c>
      <c r="D50" s="384">
        <v>0.25</v>
      </c>
      <c r="E50" s="394">
        <v>35</v>
      </c>
      <c r="F50" s="394">
        <v>150</v>
      </c>
      <c r="G50" s="386"/>
      <c r="H50" s="386"/>
      <c r="I50" s="387"/>
      <c r="J50" s="395"/>
      <c r="K50" s="385" t="str">
        <f t="shared" si="1"/>
        <v>33-35949443--</v>
      </c>
      <c r="L50" s="385"/>
      <c r="M50" s="389"/>
      <c r="N50" s="396"/>
      <c r="O50" s="396"/>
      <c r="P50" s="396" t="e">
        <f>VLOOKUP(G50,#REF!,5,0)</f>
        <v>#REF!</v>
      </c>
      <c r="Q50" s="221"/>
    </row>
    <row r="51" spans="1:17" s="243" customFormat="1" hidden="1">
      <c r="A51" s="393">
        <v>34</v>
      </c>
      <c r="B51" s="383">
        <v>43712</v>
      </c>
      <c r="C51" s="384">
        <v>0.25</v>
      </c>
      <c r="D51" s="384">
        <v>0.25</v>
      </c>
      <c r="E51" s="394">
        <v>9</v>
      </c>
      <c r="F51" s="394">
        <v>240</v>
      </c>
      <c r="G51" s="386"/>
      <c r="H51" s="386"/>
      <c r="I51" s="387"/>
      <c r="J51" s="395"/>
      <c r="K51" s="385" t="str">
        <f t="shared" si="1"/>
        <v>34-35949443--</v>
      </c>
      <c r="L51" s="385"/>
      <c r="M51" s="389"/>
      <c r="N51" s="396"/>
      <c r="O51" s="396"/>
      <c r="P51" s="396" t="e">
        <f>VLOOKUP(G51,#REF!,5,0)</f>
        <v>#REF!</v>
      </c>
      <c r="Q51" s="221"/>
    </row>
    <row r="52" spans="1:17" s="243" customFormat="1" hidden="1">
      <c r="A52" s="393">
        <v>35</v>
      </c>
      <c r="B52" s="383">
        <v>43712</v>
      </c>
      <c r="C52" s="384">
        <v>0.25</v>
      </c>
      <c r="D52" s="384">
        <v>0.25</v>
      </c>
      <c r="E52" s="394">
        <v>9</v>
      </c>
      <c r="F52" s="394">
        <v>240</v>
      </c>
      <c r="G52" s="386"/>
      <c r="H52" s="386"/>
      <c r="I52" s="387"/>
      <c r="J52" s="395"/>
      <c r="K52" s="385" t="str">
        <f t="shared" si="1"/>
        <v>35-35949443--</v>
      </c>
      <c r="L52" s="385"/>
      <c r="M52" s="389"/>
      <c r="N52" s="396"/>
      <c r="O52" s="396"/>
      <c r="P52" s="396" t="e">
        <f>VLOOKUP(G52,#REF!,5,0)</f>
        <v>#REF!</v>
      </c>
      <c r="Q52" s="221"/>
    </row>
    <row r="53" spans="1:17" s="243" customFormat="1" hidden="1">
      <c r="A53" s="393">
        <v>37</v>
      </c>
      <c r="B53" s="383">
        <v>43712</v>
      </c>
      <c r="C53" s="384">
        <v>0.25</v>
      </c>
      <c r="D53" s="384">
        <v>0.25</v>
      </c>
      <c r="E53" s="394">
        <v>9</v>
      </c>
      <c r="F53" s="394">
        <v>240</v>
      </c>
      <c r="G53" s="386"/>
      <c r="H53" s="386"/>
      <c r="I53" s="387"/>
      <c r="J53" s="395"/>
      <c r="K53" s="385" t="str">
        <f t="shared" si="1"/>
        <v>37-35949443--</v>
      </c>
      <c r="L53" s="385"/>
      <c r="M53" s="389"/>
      <c r="N53" s="396"/>
      <c r="O53" s="396"/>
      <c r="P53" s="396" t="e">
        <f>VLOOKUP(G53,#REF!,5,0)</f>
        <v>#REF!</v>
      </c>
      <c r="Q53" s="221"/>
    </row>
    <row r="54" spans="1:17" s="243" customFormat="1" hidden="1">
      <c r="A54" s="393">
        <v>38</v>
      </c>
      <c r="B54" s="383">
        <v>43712</v>
      </c>
      <c r="C54" s="384">
        <v>0.25</v>
      </c>
      <c r="D54" s="384">
        <v>0.25</v>
      </c>
      <c r="E54" s="394">
        <v>13</v>
      </c>
      <c r="F54" s="394">
        <v>280</v>
      </c>
      <c r="G54" s="386"/>
      <c r="H54" s="386"/>
      <c r="I54" s="387"/>
      <c r="J54" s="395"/>
      <c r="K54" s="385" t="str">
        <f t="shared" si="1"/>
        <v>38-35949443--</v>
      </c>
      <c r="L54" s="385"/>
      <c r="M54" s="389"/>
      <c r="N54" s="396"/>
      <c r="O54" s="396"/>
      <c r="P54" s="396" t="e">
        <f>VLOOKUP(G54,#REF!,5,0)</f>
        <v>#REF!</v>
      </c>
      <c r="Q54" s="221"/>
    </row>
    <row r="55" spans="1:17" s="243" customFormat="1" hidden="1">
      <c r="A55" s="393">
        <v>39</v>
      </c>
      <c r="B55" s="383">
        <v>43712</v>
      </c>
      <c r="C55" s="384">
        <v>0.25</v>
      </c>
      <c r="D55" s="384">
        <v>0.25</v>
      </c>
      <c r="E55" s="394">
        <v>15</v>
      </c>
      <c r="F55" s="394">
        <v>380</v>
      </c>
      <c r="G55" s="386"/>
      <c r="H55" s="386"/>
      <c r="I55" s="387"/>
      <c r="J55" s="395"/>
      <c r="K55" s="385" t="str">
        <f t="shared" si="1"/>
        <v>39-35949443--</v>
      </c>
      <c r="L55" s="385"/>
      <c r="M55" s="389"/>
      <c r="N55" s="396"/>
      <c r="O55" s="396"/>
      <c r="P55" s="396" t="e">
        <f>VLOOKUP(G55,#REF!,5,0)</f>
        <v>#REF!</v>
      </c>
      <c r="Q55" s="221"/>
    </row>
    <row r="56" spans="1:17" s="243" customFormat="1" hidden="1">
      <c r="A56" s="393">
        <v>40</v>
      </c>
      <c r="B56" s="383">
        <v>43712</v>
      </c>
      <c r="C56" s="384">
        <v>0.25</v>
      </c>
      <c r="D56" s="384">
        <v>0.25</v>
      </c>
      <c r="E56" s="394">
        <v>2</v>
      </c>
      <c r="F56" s="394">
        <v>160</v>
      </c>
      <c r="G56" s="386"/>
      <c r="H56" s="386"/>
      <c r="I56" s="387"/>
      <c r="J56" s="395"/>
      <c r="K56" s="385" t="str">
        <f t="shared" si="1"/>
        <v>40-35949443--</v>
      </c>
      <c r="L56" s="385"/>
      <c r="M56" s="389"/>
      <c r="N56" s="396"/>
      <c r="O56" s="396"/>
      <c r="P56" s="396" t="e">
        <f>VLOOKUP(G56,#REF!,5,0)</f>
        <v>#REF!</v>
      </c>
      <c r="Q56" s="221"/>
    </row>
    <row r="57" spans="1:17" s="243" customFormat="1" hidden="1">
      <c r="A57" s="393">
        <v>41</v>
      </c>
      <c r="B57" s="383">
        <v>43712</v>
      </c>
      <c r="C57" s="384">
        <v>0.25</v>
      </c>
      <c r="D57" s="384">
        <v>0.25</v>
      </c>
      <c r="E57" s="394">
        <v>33</v>
      </c>
      <c r="F57" s="394">
        <v>150</v>
      </c>
      <c r="G57" s="386"/>
      <c r="H57" s="386"/>
      <c r="I57" s="387"/>
      <c r="J57" s="395"/>
      <c r="K57" s="385" t="str">
        <f t="shared" si="1"/>
        <v>41-35949443--</v>
      </c>
      <c r="L57" s="385"/>
      <c r="M57" s="389"/>
      <c r="N57" s="396"/>
      <c r="O57" s="396"/>
      <c r="P57" s="396" t="e">
        <f>VLOOKUP(G57,#REF!,5,0)</f>
        <v>#REF!</v>
      </c>
      <c r="Q57" s="221"/>
    </row>
    <row r="58" spans="1:17" s="243" customFormat="1" hidden="1">
      <c r="A58" s="393">
        <v>42</v>
      </c>
      <c r="B58" s="383">
        <v>43712</v>
      </c>
      <c r="C58" s="384">
        <v>0.25</v>
      </c>
      <c r="D58" s="384">
        <v>0.25</v>
      </c>
      <c r="E58" s="394">
        <v>37</v>
      </c>
      <c r="F58" s="394">
        <v>150</v>
      </c>
      <c r="G58" s="386"/>
      <c r="H58" s="386"/>
      <c r="I58" s="387"/>
      <c r="J58" s="395"/>
      <c r="K58" s="385" t="str">
        <f t="shared" si="1"/>
        <v>42-35949443--</v>
      </c>
      <c r="L58" s="385"/>
      <c r="M58" s="389"/>
      <c r="N58" s="396"/>
      <c r="O58" s="396"/>
      <c r="P58" s="396" t="e">
        <f>VLOOKUP(G58,#REF!,5,0)</f>
        <v>#REF!</v>
      </c>
      <c r="Q58" s="221"/>
    </row>
    <row r="59" spans="1:17" s="243" customFormat="1" hidden="1">
      <c r="A59" s="393">
        <v>44</v>
      </c>
      <c r="B59" s="383">
        <v>43712</v>
      </c>
      <c r="C59" s="384">
        <v>0.25</v>
      </c>
      <c r="D59" s="384">
        <v>0.25</v>
      </c>
      <c r="E59" s="394">
        <v>12</v>
      </c>
      <c r="F59" s="394">
        <v>280</v>
      </c>
      <c r="G59" s="386"/>
      <c r="H59" s="386"/>
      <c r="I59" s="387"/>
      <c r="J59" s="395"/>
      <c r="K59" s="385" t="str">
        <f t="shared" si="1"/>
        <v>44-35949443--</v>
      </c>
      <c r="L59" s="385"/>
      <c r="M59" s="389"/>
      <c r="N59" s="396"/>
      <c r="O59" s="396"/>
      <c r="P59" s="396" t="e">
        <f>VLOOKUP(G59,#REF!,5,0)</f>
        <v>#REF!</v>
      </c>
      <c r="Q59" s="221"/>
    </row>
    <row r="60" spans="1:17" s="243" customFormat="1" hidden="1">
      <c r="A60" s="393">
        <v>45</v>
      </c>
      <c r="B60" s="383">
        <v>43712</v>
      </c>
      <c r="C60" s="384">
        <v>0.25</v>
      </c>
      <c r="D60" s="384">
        <v>0.25</v>
      </c>
      <c r="E60" s="394">
        <v>35</v>
      </c>
      <c r="F60" s="394">
        <v>150</v>
      </c>
      <c r="G60" s="386"/>
      <c r="H60" s="386"/>
      <c r="I60" s="387"/>
      <c r="J60" s="395"/>
      <c r="K60" s="385" t="str">
        <f t="shared" si="1"/>
        <v>45-35949443--</v>
      </c>
      <c r="L60" s="385"/>
      <c r="M60" s="389"/>
      <c r="N60" s="396"/>
      <c r="O60" s="396"/>
      <c r="P60" s="396" t="e">
        <f>VLOOKUP(G60,#REF!,5,0)</f>
        <v>#REF!</v>
      </c>
      <c r="Q60" s="221"/>
    </row>
    <row r="61" spans="1:17" s="243" customFormat="1" hidden="1">
      <c r="A61" s="393">
        <v>46</v>
      </c>
      <c r="B61" s="383">
        <v>43712</v>
      </c>
      <c r="C61" s="384">
        <v>0.25</v>
      </c>
      <c r="D61" s="384">
        <v>0.25</v>
      </c>
      <c r="E61" s="394">
        <v>9</v>
      </c>
      <c r="F61" s="394">
        <v>240</v>
      </c>
      <c r="G61" s="259"/>
      <c r="H61" s="259"/>
      <c r="I61" s="260"/>
      <c r="J61" s="261"/>
      <c r="K61" s="262" t="str">
        <f t="shared" si="1"/>
        <v>46-35949443--</v>
      </c>
      <c r="L61" s="262"/>
      <c r="M61" s="263"/>
      <c r="N61" s="304"/>
      <c r="O61" s="304"/>
      <c r="P61" s="396" t="e">
        <f>VLOOKUP(G61,#REF!,5,0)</f>
        <v>#REF!</v>
      </c>
      <c r="Q61" s="221"/>
    </row>
    <row r="62" spans="1:17" s="243" customFormat="1" hidden="1">
      <c r="A62" s="393">
        <v>47</v>
      </c>
      <c r="B62" s="383">
        <v>43773</v>
      </c>
      <c r="C62" s="384">
        <v>0.25</v>
      </c>
      <c r="D62" s="384">
        <v>0.25</v>
      </c>
      <c r="E62" s="394">
        <v>7</v>
      </c>
      <c r="F62" s="394">
        <v>240</v>
      </c>
      <c r="G62" s="259"/>
      <c r="H62" s="259"/>
      <c r="I62" s="260"/>
      <c r="J62" s="261"/>
      <c r="K62" s="262" t="str">
        <f t="shared" si="1"/>
        <v>47-35949443--</v>
      </c>
      <c r="L62" s="262"/>
      <c r="M62" s="263"/>
      <c r="N62" s="304"/>
      <c r="O62" s="304"/>
      <c r="P62" s="396" t="e">
        <f>VLOOKUP(G62,#REF!,5,0)</f>
        <v>#REF!</v>
      </c>
      <c r="Q62" s="221"/>
    </row>
    <row r="63" spans="1:17" s="243" customFormat="1">
      <c r="A63" s="305"/>
      <c r="B63" s="306"/>
      <c r="C63" s="307"/>
      <c r="D63" s="307"/>
      <c r="E63" s="308"/>
      <c r="F63" s="309"/>
      <c r="G63" s="310"/>
      <c r="H63" s="310"/>
      <c r="I63" s="311"/>
      <c r="J63" s="312"/>
      <c r="K63" s="313"/>
      <c r="L63" s="313"/>
      <c r="M63" s="397"/>
      <c r="N63" s="314"/>
      <c r="O63" s="314"/>
      <c r="P63" s="304"/>
      <c r="Q63" s="221"/>
    </row>
    <row r="64" spans="1:17" s="243" customFormat="1">
      <c r="A64" s="393">
        <v>20</v>
      </c>
      <c r="B64" s="383">
        <v>43594</v>
      </c>
      <c r="C64" s="383" t="s">
        <v>1062</v>
      </c>
      <c r="D64" s="383" t="s">
        <v>1063</v>
      </c>
      <c r="E64" s="394"/>
      <c r="F64" s="394"/>
      <c r="G64" s="398" t="s">
        <v>185</v>
      </c>
      <c r="H64" s="386"/>
      <c r="I64" s="399" t="s">
        <v>909</v>
      </c>
      <c r="J64" s="395"/>
      <c r="K64" s="385" t="str">
        <f t="shared" ref="K64:K98" si="2">IF(Q64="Recover kế hoạch rớt"," ",A64&amp;"-"&amp;RIGHT($C$1,4)&amp;MID($C$1,4,2)&amp;LEFT($C$1,2)&amp;"-"&amp;RIGHT(G64,4)&amp;"-"&amp;M64)</f>
        <v>20-35949443-385A-1000</v>
      </c>
      <c r="L64" s="385"/>
      <c r="M64" s="397">
        <v>1000</v>
      </c>
      <c r="N64" s="396"/>
      <c r="O64" s="396"/>
      <c r="P64" s="400" t="s">
        <v>124</v>
      </c>
      <c r="Q64" s="221"/>
    </row>
    <row r="65" spans="1:17" s="243" customFormat="1">
      <c r="A65" s="393">
        <v>21</v>
      </c>
      <c r="B65" s="383">
        <v>43594</v>
      </c>
      <c r="C65" s="383" t="s">
        <v>1062</v>
      </c>
      <c r="D65" s="383" t="s">
        <v>1063</v>
      </c>
      <c r="E65" s="394"/>
      <c r="F65" s="394"/>
      <c r="G65" s="398" t="s">
        <v>171</v>
      </c>
      <c r="H65" s="386"/>
      <c r="I65" s="399" t="s">
        <v>910</v>
      </c>
      <c r="J65" s="395"/>
      <c r="K65" s="385" t="str">
        <f t="shared" si="2"/>
        <v>21-35949443-386A-1000</v>
      </c>
      <c r="L65" s="385"/>
      <c r="M65" s="397">
        <v>1000</v>
      </c>
      <c r="N65" s="396"/>
      <c r="O65" s="396"/>
      <c r="P65" s="400" t="s">
        <v>46</v>
      </c>
      <c r="Q65" s="221"/>
    </row>
    <row r="66" spans="1:17" s="243" customFormat="1">
      <c r="A66" s="393">
        <v>22</v>
      </c>
      <c r="B66" s="383">
        <v>43594</v>
      </c>
      <c r="C66" s="383" t="s">
        <v>1062</v>
      </c>
      <c r="D66" s="383" t="s">
        <v>1063</v>
      </c>
      <c r="E66" s="394"/>
      <c r="F66" s="394"/>
      <c r="G66" s="398" t="s">
        <v>39</v>
      </c>
      <c r="H66" s="386"/>
      <c r="I66" s="399" t="s">
        <v>40</v>
      </c>
      <c r="J66" s="395"/>
      <c r="K66" s="385" t="str">
        <f t="shared" si="2"/>
        <v>22-35949443-423B-15000</v>
      </c>
      <c r="L66" s="385"/>
      <c r="M66" s="397">
        <v>15000</v>
      </c>
      <c r="N66" s="396"/>
      <c r="O66" s="396"/>
      <c r="P66" s="400" t="s">
        <v>225</v>
      </c>
      <c r="Q66" s="221"/>
    </row>
    <row r="67" spans="1:17" s="243" customFormat="1">
      <c r="A67" s="393">
        <v>23</v>
      </c>
      <c r="B67" s="383">
        <v>43594</v>
      </c>
      <c r="C67" s="383" t="s">
        <v>1062</v>
      </c>
      <c r="D67" s="383" t="s">
        <v>1063</v>
      </c>
      <c r="E67" s="394"/>
      <c r="F67" s="394"/>
      <c r="G67" s="401" t="s">
        <v>256</v>
      </c>
      <c r="H67" s="402" t="s">
        <v>96</v>
      </c>
      <c r="I67" s="399" t="s">
        <v>911</v>
      </c>
      <c r="J67" s="395"/>
      <c r="K67" s="385" t="str">
        <f t="shared" si="2"/>
        <v>23-35949443-511B-6000</v>
      </c>
      <c r="L67" s="385"/>
      <c r="M67" s="397">
        <v>6000</v>
      </c>
      <c r="N67" s="396"/>
      <c r="O67" s="396"/>
      <c r="P67" s="400" t="s">
        <v>225</v>
      </c>
      <c r="Q67" s="221"/>
    </row>
    <row r="68" spans="1:17" s="243" customFormat="1">
      <c r="A68" s="393">
        <v>24</v>
      </c>
      <c r="B68" s="383">
        <v>43594</v>
      </c>
      <c r="C68" s="383" t="s">
        <v>1062</v>
      </c>
      <c r="D68" s="383" t="s">
        <v>1063</v>
      </c>
      <c r="E68" s="394"/>
      <c r="F68" s="394"/>
      <c r="G68" s="398" t="s">
        <v>64</v>
      </c>
      <c r="H68" s="386"/>
      <c r="I68" s="399" t="s">
        <v>83</v>
      </c>
      <c r="J68" s="395"/>
      <c r="K68" s="385" t="str">
        <f t="shared" si="2"/>
        <v>24-35949443-846A-7200</v>
      </c>
      <c r="L68" s="385"/>
      <c r="M68" s="397">
        <v>7200</v>
      </c>
      <c r="N68" s="396"/>
      <c r="O68" s="396"/>
      <c r="P68" s="400" t="s">
        <v>225</v>
      </c>
      <c r="Q68" s="221"/>
    </row>
    <row r="69" spans="1:17" s="243" customFormat="1">
      <c r="A69" s="393">
        <v>25</v>
      </c>
      <c r="B69" s="383">
        <v>43594</v>
      </c>
      <c r="C69" s="383" t="s">
        <v>1062</v>
      </c>
      <c r="D69" s="383" t="s">
        <v>1063</v>
      </c>
      <c r="E69" s="394"/>
      <c r="F69" s="394"/>
      <c r="G69" s="398" t="s">
        <v>59</v>
      </c>
      <c r="H69" s="386"/>
      <c r="I69" s="399" t="s">
        <v>78</v>
      </c>
      <c r="J69" s="395"/>
      <c r="K69" s="385" t="str">
        <f t="shared" si="2"/>
        <v>25-35949443-850A-7000</v>
      </c>
      <c r="L69" s="385"/>
      <c r="M69" s="397">
        <v>7000</v>
      </c>
      <c r="N69" s="396"/>
      <c r="O69" s="396"/>
      <c r="P69" s="400" t="s">
        <v>92</v>
      </c>
      <c r="Q69" s="221"/>
    </row>
    <row r="70" spans="1:17" s="243" customFormat="1">
      <c r="A70" s="393">
        <v>26</v>
      </c>
      <c r="B70" s="383">
        <v>43594</v>
      </c>
      <c r="C70" s="383" t="s">
        <v>1062</v>
      </c>
      <c r="D70" s="383" t="s">
        <v>1063</v>
      </c>
      <c r="E70" s="394"/>
      <c r="F70" s="394"/>
      <c r="G70" s="398" t="s">
        <v>61</v>
      </c>
      <c r="H70" s="386"/>
      <c r="I70" s="399" t="s">
        <v>912</v>
      </c>
      <c r="J70" s="395"/>
      <c r="K70" s="385" t="str">
        <f t="shared" si="2"/>
        <v>26-35949443-851A-7000</v>
      </c>
      <c r="L70" s="385"/>
      <c r="M70" s="397">
        <v>7000</v>
      </c>
      <c r="N70" s="396"/>
      <c r="O70" s="396"/>
      <c r="P70" s="400" t="s">
        <v>92</v>
      </c>
      <c r="Q70" s="221"/>
    </row>
    <row r="71" spans="1:17" s="243" customFormat="1">
      <c r="A71" s="393">
        <v>27</v>
      </c>
      <c r="B71" s="383">
        <v>43594</v>
      </c>
      <c r="C71" s="383" t="s">
        <v>1062</v>
      </c>
      <c r="D71" s="383" t="s">
        <v>1063</v>
      </c>
      <c r="E71" s="394"/>
      <c r="F71" s="394"/>
      <c r="G71" s="403" t="s">
        <v>60</v>
      </c>
      <c r="H71" s="404" t="s">
        <v>413</v>
      </c>
      <c r="I71" s="399" t="s">
        <v>1011</v>
      </c>
      <c r="J71" s="395"/>
      <c r="K71" s="385" t="str">
        <f t="shared" si="2"/>
        <v>27-35949443-852A-7000</v>
      </c>
      <c r="L71" s="385"/>
      <c r="M71" s="397">
        <v>7000</v>
      </c>
      <c r="N71" s="396"/>
      <c r="O71" s="396"/>
      <c r="P71" s="400" t="s">
        <v>36</v>
      </c>
      <c r="Q71" s="221"/>
    </row>
    <row r="72" spans="1:17" s="243" customFormat="1">
      <c r="A72" s="393">
        <v>28</v>
      </c>
      <c r="B72" s="383">
        <v>43594</v>
      </c>
      <c r="C72" s="383" t="s">
        <v>1062</v>
      </c>
      <c r="D72" s="383" t="s">
        <v>1063</v>
      </c>
      <c r="E72" s="394"/>
      <c r="F72" s="394"/>
      <c r="G72" s="398" t="s">
        <v>62</v>
      </c>
      <c r="H72" s="405"/>
      <c r="I72" s="399" t="s">
        <v>913</v>
      </c>
      <c r="J72" s="395"/>
      <c r="K72" s="385" t="str">
        <f t="shared" si="2"/>
        <v>28-35949443-118A-7200</v>
      </c>
      <c r="L72" s="385"/>
      <c r="M72" s="397">
        <v>7200</v>
      </c>
      <c r="N72" s="396"/>
      <c r="O72" s="396"/>
      <c r="P72" s="400" t="s">
        <v>36</v>
      </c>
      <c r="Q72" s="221"/>
    </row>
    <row r="73" spans="1:17" s="243" customFormat="1">
      <c r="A73" s="393">
        <v>29</v>
      </c>
      <c r="B73" s="383">
        <v>43594</v>
      </c>
      <c r="C73" s="383" t="s">
        <v>1062</v>
      </c>
      <c r="D73" s="383" t="s">
        <v>1063</v>
      </c>
      <c r="E73" s="394"/>
      <c r="F73" s="394"/>
      <c r="G73" s="398" t="s">
        <v>186</v>
      </c>
      <c r="H73" s="386"/>
      <c r="I73" s="399" t="s">
        <v>914</v>
      </c>
      <c r="J73" s="395"/>
      <c r="K73" s="385" t="str">
        <f t="shared" si="2"/>
        <v>29-35949443-119B-7200</v>
      </c>
      <c r="L73" s="385"/>
      <c r="M73" s="397">
        <v>7200</v>
      </c>
      <c r="N73" s="396"/>
      <c r="O73" s="396"/>
      <c r="P73" s="400" t="s">
        <v>36</v>
      </c>
      <c r="Q73" s="221"/>
    </row>
    <row r="74" spans="1:17" s="243" customFormat="1">
      <c r="A74" s="393">
        <v>30</v>
      </c>
      <c r="B74" s="383">
        <v>43594</v>
      </c>
      <c r="C74" s="383" t="s">
        <v>1062</v>
      </c>
      <c r="D74" s="383" t="s">
        <v>1063</v>
      </c>
      <c r="E74" s="394"/>
      <c r="F74" s="394"/>
      <c r="G74" s="398" t="s">
        <v>175</v>
      </c>
      <c r="H74" s="386"/>
      <c r="I74" s="399" t="s">
        <v>915</v>
      </c>
      <c r="J74" s="395"/>
      <c r="K74" s="385" t="str">
        <f t="shared" si="2"/>
        <v>30-35949443-123A-7000</v>
      </c>
      <c r="L74" s="385"/>
      <c r="M74" s="397">
        <v>7000</v>
      </c>
      <c r="N74" s="396"/>
      <c r="O74" s="396"/>
      <c r="P74" s="400" t="s">
        <v>193</v>
      </c>
      <c r="Q74" s="221"/>
    </row>
    <row r="75" spans="1:17" s="243" customFormat="1">
      <c r="A75" s="393">
        <v>31</v>
      </c>
      <c r="B75" s="383">
        <v>43594</v>
      </c>
      <c r="C75" s="383" t="s">
        <v>1062</v>
      </c>
      <c r="D75" s="383" t="s">
        <v>1063</v>
      </c>
      <c r="E75" s="394"/>
      <c r="F75" s="394"/>
      <c r="G75" s="398" t="s">
        <v>67</v>
      </c>
      <c r="H75" s="386"/>
      <c r="I75" s="399" t="s">
        <v>916</v>
      </c>
      <c r="J75" s="395"/>
      <c r="K75" s="385" t="str">
        <f t="shared" si="2"/>
        <v>31-35949443-/RED-5500</v>
      </c>
      <c r="L75" s="385"/>
      <c r="M75" s="397">
        <v>5500</v>
      </c>
      <c r="N75" s="396"/>
      <c r="O75" s="396"/>
      <c r="P75" s="400" t="s">
        <v>47</v>
      </c>
      <c r="Q75" s="221"/>
    </row>
    <row r="76" spans="1:17" s="243" customFormat="1">
      <c r="A76" s="393">
        <v>32</v>
      </c>
      <c r="B76" s="383">
        <v>43594</v>
      </c>
      <c r="C76" s="383" t="s">
        <v>1062</v>
      </c>
      <c r="D76" s="383" t="s">
        <v>1063</v>
      </c>
      <c r="E76" s="394"/>
      <c r="F76" s="394"/>
      <c r="G76" s="398" t="s">
        <v>173</v>
      </c>
      <c r="H76" s="386"/>
      <c r="I76" s="399" t="s">
        <v>917</v>
      </c>
      <c r="J76" s="395"/>
      <c r="K76" s="385" t="str">
        <f t="shared" si="2"/>
        <v>32-35949443-791C-7000</v>
      </c>
      <c r="L76" s="385"/>
      <c r="M76" s="397">
        <v>7000</v>
      </c>
      <c r="N76" s="396"/>
      <c r="O76" s="396"/>
      <c r="P76" s="400" t="s">
        <v>94</v>
      </c>
      <c r="Q76" s="221"/>
    </row>
    <row r="77" spans="1:17" s="243" customFormat="1">
      <c r="A77" s="393">
        <v>33</v>
      </c>
      <c r="B77" s="383">
        <v>43594</v>
      </c>
      <c r="C77" s="383" t="s">
        <v>1062</v>
      </c>
      <c r="D77" s="383" t="s">
        <v>1063</v>
      </c>
      <c r="E77" s="394"/>
      <c r="F77" s="394"/>
      <c r="G77" s="398" t="s">
        <v>219</v>
      </c>
      <c r="H77" s="386"/>
      <c r="I77" s="399" t="s">
        <v>918</v>
      </c>
      <c r="J77" s="395"/>
      <c r="K77" s="385" t="str">
        <f t="shared" si="2"/>
        <v>33-35949443-005N-1000</v>
      </c>
      <c r="L77" s="385"/>
      <c r="M77" s="397">
        <v>1000</v>
      </c>
      <c r="N77" s="396"/>
      <c r="O77" s="396"/>
      <c r="P77" s="400" t="s">
        <v>36</v>
      </c>
      <c r="Q77" s="221"/>
    </row>
    <row r="78" spans="1:17" s="243" customFormat="1">
      <c r="A78" s="393">
        <v>34</v>
      </c>
      <c r="B78" s="383">
        <v>43594</v>
      </c>
      <c r="C78" s="383" t="s">
        <v>1062</v>
      </c>
      <c r="D78" s="383" t="s">
        <v>1063</v>
      </c>
      <c r="E78" s="394"/>
      <c r="F78" s="394"/>
      <c r="G78" s="398" t="s">
        <v>71</v>
      </c>
      <c r="H78" s="386"/>
      <c r="I78" s="399" t="s">
        <v>87</v>
      </c>
      <c r="J78" s="395"/>
      <c r="K78" s="385" t="str">
        <f t="shared" si="2"/>
        <v>34-35949443-005Q-4000</v>
      </c>
      <c r="L78" s="385"/>
      <c r="M78" s="397">
        <v>4000</v>
      </c>
      <c r="N78" s="396"/>
      <c r="O78" s="396"/>
      <c r="P78" s="400" t="s">
        <v>94</v>
      </c>
      <c r="Q78" s="221"/>
    </row>
    <row r="79" spans="1:17" s="243" customFormat="1">
      <c r="A79" s="393">
        <v>35</v>
      </c>
      <c r="B79" s="383">
        <v>43594</v>
      </c>
      <c r="C79" s="383" t="s">
        <v>1062</v>
      </c>
      <c r="D79" s="383" t="s">
        <v>1063</v>
      </c>
      <c r="E79" s="394"/>
      <c r="F79" s="394"/>
      <c r="G79" s="398" t="s">
        <v>49</v>
      </c>
      <c r="H79" s="386"/>
      <c r="I79" s="399" t="s">
        <v>50</v>
      </c>
      <c r="J79" s="395"/>
      <c r="K79" s="385" t="str">
        <f t="shared" si="2"/>
        <v>35-35949443-005R-1200</v>
      </c>
      <c r="L79" s="385"/>
      <c r="M79" s="397">
        <v>1200</v>
      </c>
      <c r="N79" s="396"/>
      <c r="O79" s="396"/>
      <c r="P79" s="400" t="s">
        <v>51</v>
      </c>
      <c r="Q79" s="221"/>
    </row>
    <row r="80" spans="1:17" s="243" customFormat="1">
      <c r="A80" s="393">
        <v>36</v>
      </c>
      <c r="B80" s="383">
        <v>43594</v>
      </c>
      <c r="C80" s="383" t="s">
        <v>1062</v>
      </c>
      <c r="D80" s="383" t="s">
        <v>1063</v>
      </c>
      <c r="E80" s="394"/>
      <c r="F80" s="394"/>
      <c r="G80" s="398" t="s">
        <v>188</v>
      </c>
      <c r="H80" s="386"/>
      <c r="I80" s="399" t="s">
        <v>919</v>
      </c>
      <c r="J80" s="395"/>
      <c r="K80" s="385" t="str">
        <f t="shared" si="2"/>
        <v>36-35949443-005S-1000</v>
      </c>
      <c r="L80" s="385"/>
      <c r="M80" s="397">
        <v>1000</v>
      </c>
      <c r="N80" s="396"/>
      <c r="O80" s="396"/>
      <c r="P80" s="400" t="s">
        <v>203</v>
      </c>
      <c r="Q80" s="221"/>
    </row>
    <row r="81" spans="1:17" s="243" customFormat="1">
      <c r="A81" s="393">
        <v>37</v>
      </c>
      <c r="B81" s="383">
        <v>43594</v>
      </c>
      <c r="C81" s="383" t="s">
        <v>1062</v>
      </c>
      <c r="D81" s="383" t="s">
        <v>1063</v>
      </c>
      <c r="E81" s="394"/>
      <c r="F81" s="394"/>
      <c r="G81" s="398" t="s">
        <v>180</v>
      </c>
      <c r="H81" s="386"/>
      <c r="I81" s="399" t="s">
        <v>920</v>
      </c>
      <c r="J81" s="395"/>
      <c r="K81" s="385" t="str">
        <f t="shared" si="2"/>
        <v>37-35949443-006A-7200</v>
      </c>
      <c r="L81" s="385"/>
      <c r="M81" s="397">
        <v>7200</v>
      </c>
      <c r="N81" s="396"/>
      <c r="O81" s="396"/>
      <c r="P81" s="400" t="s">
        <v>36</v>
      </c>
      <c r="Q81" s="221"/>
    </row>
    <row r="82" spans="1:17" s="243" customFormat="1">
      <c r="A82" s="393">
        <v>38</v>
      </c>
      <c r="B82" s="383">
        <v>43594</v>
      </c>
      <c r="C82" s="383" t="s">
        <v>1062</v>
      </c>
      <c r="D82" s="383" t="s">
        <v>1063</v>
      </c>
      <c r="E82" s="394"/>
      <c r="F82" s="394"/>
      <c r="G82" s="398" t="s">
        <v>181</v>
      </c>
      <c r="H82" s="386"/>
      <c r="I82" s="399" t="s">
        <v>921</v>
      </c>
      <c r="J82" s="395"/>
      <c r="K82" s="385" t="str">
        <f t="shared" si="2"/>
        <v>38-35949443-007A-7200</v>
      </c>
      <c r="L82" s="385"/>
      <c r="M82" s="397">
        <v>7200</v>
      </c>
      <c r="N82" s="396"/>
      <c r="O82" s="396"/>
      <c r="P82" s="400" t="s">
        <v>36</v>
      </c>
      <c r="Q82" s="221"/>
    </row>
    <row r="83" spans="1:17" s="243" customFormat="1">
      <c r="A83" s="393">
        <v>39</v>
      </c>
      <c r="B83" s="383">
        <v>43594</v>
      </c>
      <c r="C83" s="383" t="s">
        <v>1062</v>
      </c>
      <c r="D83" s="383" t="s">
        <v>1063</v>
      </c>
      <c r="E83" s="394"/>
      <c r="F83" s="394"/>
      <c r="G83" s="403" t="s">
        <v>66</v>
      </c>
      <c r="H83" s="404" t="s">
        <v>408</v>
      </c>
      <c r="I83" s="399" t="s">
        <v>1012</v>
      </c>
      <c r="J83" s="395"/>
      <c r="K83" s="385" t="str">
        <f t="shared" si="2"/>
        <v>39-35949443-8/IN-5000</v>
      </c>
      <c r="L83" s="385"/>
      <c r="M83" s="397">
        <v>5000</v>
      </c>
      <c r="N83" s="396"/>
      <c r="O83" s="396"/>
      <c r="P83" s="400" t="s">
        <v>93</v>
      </c>
      <c r="Q83" s="221"/>
    </row>
    <row r="84" spans="1:17" s="243" customFormat="1">
      <c r="A84" s="393">
        <v>40</v>
      </c>
      <c r="B84" s="383">
        <v>43594</v>
      </c>
      <c r="C84" s="383" t="s">
        <v>1062</v>
      </c>
      <c r="D84" s="383" t="s">
        <v>1063</v>
      </c>
      <c r="E84" s="394"/>
      <c r="F84" s="394"/>
      <c r="G84" s="398" t="s">
        <v>404</v>
      </c>
      <c r="H84" s="386"/>
      <c r="I84" s="404" t="s">
        <v>898</v>
      </c>
      <c r="J84" s="395"/>
      <c r="K84" s="385" t="str">
        <f t="shared" si="2"/>
        <v>40-35949443-0/IN-200</v>
      </c>
      <c r="L84" s="385"/>
      <c r="M84" s="397">
        <v>200</v>
      </c>
      <c r="N84" s="396"/>
      <c r="O84" s="396"/>
      <c r="P84" s="400" t="s">
        <v>1065</v>
      </c>
      <c r="Q84" s="221"/>
    </row>
    <row r="85" spans="1:17" s="243" customFormat="1">
      <c r="A85" s="393">
        <v>41</v>
      </c>
      <c r="B85" s="383">
        <v>43594</v>
      </c>
      <c r="C85" s="383" t="s">
        <v>1062</v>
      </c>
      <c r="D85" s="383" t="s">
        <v>1063</v>
      </c>
      <c r="E85" s="394"/>
      <c r="F85" s="394"/>
      <c r="G85" s="398" t="s">
        <v>1013</v>
      </c>
      <c r="H85" s="398" t="s">
        <v>259</v>
      </c>
      <c r="I85" s="399" t="s">
        <v>82</v>
      </c>
      <c r="J85" s="395"/>
      <c r="K85" s="385" t="str">
        <f t="shared" si="2"/>
        <v>41-35949443-U/In-1000</v>
      </c>
      <c r="L85" s="385"/>
      <c r="M85" s="397">
        <v>1000</v>
      </c>
      <c r="N85" s="396"/>
      <c r="O85" s="396"/>
      <c r="P85" s="400" t="s">
        <v>222</v>
      </c>
      <c r="Q85" s="221"/>
    </row>
    <row r="86" spans="1:17" s="243" customFormat="1">
      <c r="A86" s="393">
        <v>42</v>
      </c>
      <c r="B86" s="383">
        <v>43594</v>
      </c>
      <c r="C86" s="383" t="s">
        <v>1062</v>
      </c>
      <c r="D86" s="383" t="s">
        <v>1063</v>
      </c>
      <c r="E86" s="394"/>
      <c r="F86" s="394"/>
      <c r="G86" s="398" t="s">
        <v>1014</v>
      </c>
      <c r="H86" s="398" t="s">
        <v>257</v>
      </c>
      <c r="I86" s="399" t="s">
        <v>82</v>
      </c>
      <c r="J86" s="395"/>
      <c r="K86" s="385" t="str">
        <f t="shared" si="2"/>
        <v>42-35949443-V/In-1000</v>
      </c>
      <c r="L86" s="385"/>
      <c r="M86" s="397">
        <v>1000</v>
      </c>
      <c r="N86" s="396"/>
      <c r="O86" s="396"/>
      <c r="P86" s="400" t="s">
        <v>51</v>
      </c>
      <c r="Q86" s="221"/>
    </row>
    <row r="87" spans="1:17" s="243" customFormat="1">
      <c r="A87" s="393">
        <v>43</v>
      </c>
      <c r="B87" s="383">
        <v>43594</v>
      </c>
      <c r="C87" s="383" t="s">
        <v>1062</v>
      </c>
      <c r="D87" s="383" t="s">
        <v>1063</v>
      </c>
      <c r="E87" s="394"/>
      <c r="F87" s="394"/>
      <c r="G87" s="406" t="s">
        <v>217</v>
      </c>
      <c r="H87" s="404" t="s">
        <v>258</v>
      </c>
      <c r="I87" s="399" t="s">
        <v>82</v>
      </c>
      <c r="J87" s="395"/>
      <c r="K87" s="385" t="str">
        <f t="shared" si="2"/>
        <v>43-35949443-W/IN-1000</v>
      </c>
      <c r="L87" s="385"/>
      <c r="M87" s="397">
        <v>1000</v>
      </c>
      <c r="N87" s="396"/>
      <c r="O87" s="396"/>
      <c r="P87" s="400" t="s">
        <v>36</v>
      </c>
      <c r="Q87" s="221"/>
    </row>
    <row r="88" spans="1:17" s="243" customFormat="1">
      <c r="A88" s="393">
        <v>44</v>
      </c>
      <c r="B88" s="383">
        <v>43594</v>
      </c>
      <c r="C88" s="383" t="s">
        <v>1062</v>
      </c>
      <c r="D88" s="383" t="s">
        <v>1063</v>
      </c>
      <c r="E88" s="394"/>
      <c r="F88" s="394"/>
      <c r="G88" s="398" t="s">
        <v>183</v>
      </c>
      <c r="H88" s="386"/>
      <c r="I88" s="399" t="s">
        <v>922</v>
      </c>
      <c r="J88" s="395"/>
      <c r="K88" s="385" t="str">
        <f t="shared" si="2"/>
        <v>44-35949443-014A-7000</v>
      </c>
      <c r="L88" s="385"/>
      <c r="M88" s="397">
        <v>7000</v>
      </c>
      <c r="N88" s="396"/>
      <c r="O88" s="396"/>
      <c r="P88" s="400" t="s">
        <v>195</v>
      </c>
      <c r="Q88" s="221"/>
    </row>
    <row r="89" spans="1:17" s="243" customFormat="1">
      <c r="A89" s="393">
        <v>45</v>
      </c>
      <c r="B89" s="383">
        <v>43594</v>
      </c>
      <c r="C89" s="383" t="s">
        <v>1062</v>
      </c>
      <c r="D89" s="383" t="s">
        <v>1063</v>
      </c>
      <c r="E89" s="394"/>
      <c r="F89" s="394"/>
      <c r="G89" s="403" t="s">
        <v>218</v>
      </c>
      <c r="H89" s="404" t="s">
        <v>407</v>
      </c>
      <c r="I89" s="399" t="s">
        <v>1015</v>
      </c>
      <c r="J89" s="395"/>
      <c r="K89" s="385" t="str">
        <f t="shared" si="2"/>
        <v>45-35949443-632A-7200</v>
      </c>
      <c r="L89" s="385"/>
      <c r="M89" s="397">
        <v>7200</v>
      </c>
      <c r="N89" s="396"/>
      <c r="O89" s="396"/>
      <c r="P89" s="400" t="s">
        <v>36</v>
      </c>
      <c r="Q89" s="221"/>
    </row>
    <row r="90" spans="1:17" s="243" customFormat="1">
      <c r="A90" s="393">
        <v>46</v>
      </c>
      <c r="B90" s="383">
        <v>43594</v>
      </c>
      <c r="C90" s="383" t="s">
        <v>1062</v>
      </c>
      <c r="D90" s="383" t="s">
        <v>1063</v>
      </c>
      <c r="E90" s="394"/>
      <c r="F90" s="394"/>
      <c r="G90" s="398" t="s">
        <v>170</v>
      </c>
      <c r="H90" s="407"/>
      <c r="I90" s="399" t="s">
        <v>1016</v>
      </c>
      <c r="J90" s="395"/>
      <c r="K90" s="385" t="str">
        <f t="shared" si="2"/>
        <v>46-35949443-638D-25000</v>
      </c>
      <c r="L90" s="385"/>
      <c r="M90" s="397">
        <v>25000</v>
      </c>
      <c r="N90" s="396"/>
      <c r="O90" s="396"/>
      <c r="P90" s="400" t="s">
        <v>1066</v>
      </c>
      <c r="Q90" s="221"/>
    </row>
    <row r="91" spans="1:17" s="243" customFormat="1">
      <c r="A91" s="393">
        <v>47</v>
      </c>
      <c r="B91" s="383">
        <v>43594</v>
      </c>
      <c r="C91" s="383" t="s">
        <v>1062</v>
      </c>
      <c r="D91" s="383" t="s">
        <v>1063</v>
      </c>
      <c r="E91" s="394"/>
      <c r="F91" s="394"/>
      <c r="G91" s="398" t="s">
        <v>164</v>
      </c>
      <c r="H91" s="386"/>
      <c r="I91" s="399" t="s">
        <v>1017</v>
      </c>
      <c r="J91" s="395"/>
      <c r="K91" s="385" t="str">
        <f t="shared" si="2"/>
        <v>47-35949443-639A-25000</v>
      </c>
      <c r="L91" s="385"/>
      <c r="M91" s="397">
        <v>25000</v>
      </c>
      <c r="N91" s="396"/>
      <c r="O91" s="396"/>
      <c r="P91" s="400" t="s">
        <v>208</v>
      </c>
      <c r="Q91" s="221"/>
    </row>
    <row r="92" spans="1:17" s="243" customFormat="1">
      <c r="A92" s="393">
        <v>48</v>
      </c>
      <c r="B92" s="383">
        <v>43594</v>
      </c>
      <c r="C92" s="383" t="s">
        <v>1062</v>
      </c>
      <c r="D92" s="383" t="s">
        <v>1063</v>
      </c>
      <c r="E92" s="394"/>
      <c r="F92" s="394"/>
      <c r="G92" s="398" t="s">
        <v>58</v>
      </c>
      <c r="H92" s="386"/>
      <c r="I92" s="399" t="s">
        <v>76</v>
      </c>
      <c r="J92" s="395"/>
      <c r="K92" s="385" t="str">
        <f t="shared" si="2"/>
        <v>48-35949443-599A-9200</v>
      </c>
      <c r="L92" s="385"/>
      <c r="M92" s="397">
        <v>9200</v>
      </c>
      <c r="N92" s="396"/>
      <c r="O92" s="396"/>
      <c r="P92" s="400" t="s">
        <v>36</v>
      </c>
      <c r="Q92" s="221"/>
    </row>
    <row r="93" spans="1:17" s="243" customFormat="1">
      <c r="A93" s="393">
        <v>49</v>
      </c>
      <c r="B93" s="383">
        <v>43594</v>
      </c>
      <c r="C93" s="383" t="s">
        <v>1062</v>
      </c>
      <c r="D93" s="383" t="s">
        <v>1063</v>
      </c>
      <c r="E93" s="394"/>
      <c r="F93" s="394"/>
      <c r="G93" s="398" t="s">
        <v>70</v>
      </c>
      <c r="H93" s="386"/>
      <c r="I93" s="399" t="s">
        <v>1067</v>
      </c>
      <c r="J93" s="395"/>
      <c r="K93" s="385" t="str">
        <f t="shared" si="2"/>
        <v>49-35949443-Deep-3000</v>
      </c>
      <c r="L93" s="385"/>
      <c r="M93" s="397">
        <v>3000</v>
      </c>
      <c r="N93" s="396"/>
      <c r="O93" s="396"/>
      <c r="P93" s="400" t="s">
        <v>51</v>
      </c>
      <c r="Q93" s="221"/>
    </row>
    <row r="94" spans="1:17" s="243" customFormat="1">
      <c r="A94" s="393">
        <v>50</v>
      </c>
      <c r="B94" s="383">
        <v>43594</v>
      </c>
      <c r="C94" s="383" t="s">
        <v>1062</v>
      </c>
      <c r="D94" s="383" t="s">
        <v>1063</v>
      </c>
      <c r="E94" s="394"/>
      <c r="F94" s="394"/>
      <c r="G94" s="398" t="s">
        <v>69</v>
      </c>
      <c r="H94" s="386"/>
      <c r="I94" s="399" t="s">
        <v>1068</v>
      </c>
      <c r="J94" s="395"/>
      <c r="K94" s="385" t="str">
        <f t="shared" si="2"/>
        <v>50-35949443-558N-1500</v>
      </c>
      <c r="L94" s="385"/>
      <c r="M94" s="397">
        <v>1500</v>
      </c>
      <c r="N94" s="396"/>
      <c r="O94" s="396"/>
      <c r="P94" s="400" t="s">
        <v>1069</v>
      </c>
      <c r="Q94" s="221"/>
    </row>
    <row r="95" spans="1:17" s="243" customFormat="1">
      <c r="A95" s="393">
        <v>51</v>
      </c>
      <c r="B95" s="383">
        <v>43594</v>
      </c>
      <c r="C95" s="383" t="s">
        <v>1062</v>
      </c>
      <c r="D95" s="383" t="s">
        <v>1063</v>
      </c>
      <c r="E95" s="394"/>
      <c r="F95" s="394"/>
      <c r="G95" s="398" t="s">
        <v>191</v>
      </c>
      <c r="H95" s="386"/>
      <c r="I95" s="399" t="s">
        <v>1070</v>
      </c>
      <c r="J95" s="395"/>
      <c r="K95" s="385" t="str">
        <f t="shared" si="2"/>
        <v>51-35949443-011B-2000</v>
      </c>
      <c r="L95" s="385"/>
      <c r="M95" s="397">
        <v>2000</v>
      </c>
      <c r="N95" s="396"/>
      <c r="O95" s="396"/>
      <c r="P95" s="400" t="s">
        <v>207</v>
      </c>
      <c r="Q95" s="221"/>
    </row>
    <row r="96" spans="1:17" s="243" customFormat="1">
      <c r="A96" s="393">
        <v>52</v>
      </c>
      <c r="B96" s="383">
        <v>43594</v>
      </c>
      <c r="C96" s="383" t="s">
        <v>1062</v>
      </c>
      <c r="D96" s="383" t="s">
        <v>1063</v>
      </c>
      <c r="E96" s="394"/>
      <c r="F96" s="394"/>
      <c r="G96" s="398" t="s">
        <v>182</v>
      </c>
      <c r="H96" s="386"/>
      <c r="I96" s="399" t="s">
        <v>1071</v>
      </c>
      <c r="J96" s="395"/>
      <c r="K96" s="385" t="str">
        <f t="shared" si="2"/>
        <v>52-35949443-013A-7000</v>
      </c>
      <c r="L96" s="385"/>
      <c r="M96" s="397">
        <v>7000</v>
      </c>
      <c r="N96" s="396"/>
      <c r="O96" s="396"/>
      <c r="P96" s="400" t="s">
        <v>36</v>
      </c>
      <c r="Q96" s="221"/>
    </row>
    <row r="97" spans="1:17" s="243" customFormat="1">
      <c r="A97" s="393">
        <v>53</v>
      </c>
      <c r="B97" s="383">
        <v>43594</v>
      </c>
      <c r="C97" s="383" t="s">
        <v>1062</v>
      </c>
      <c r="D97" s="383" t="s">
        <v>1063</v>
      </c>
      <c r="E97" s="394"/>
      <c r="F97" s="394"/>
      <c r="G97" s="398" t="s">
        <v>220</v>
      </c>
      <c r="H97" s="386"/>
      <c r="I97" s="399" t="s">
        <v>1072</v>
      </c>
      <c r="J97" s="395"/>
      <c r="K97" s="385" t="str">
        <f t="shared" si="2"/>
        <v>53-35949443-631B-6000</v>
      </c>
      <c r="L97" s="385"/>
      <c r="M97" s="397">
        <v>6000</v>
      </c>
      <c r="N97" s="396"/>
      <c r="O97" s="396"/>
      <c r="P97" s="400" t="s">
        <v>193</v>
      </c>
      <c r="Q97" s="221"/>
    </row>
    <row r="98" spans="1:17" s="243" customFormat="1">
      <c r="A98" s="393">
        <v>54</v>
      </c>
      <c r="B98" s="383">
        <v>43594</v>
      </c>
      <c r="C98" s="383" t="s">
        <v>1062</v>
      </c>
      <c r="D98" s="383" t="s">
        <v>1063</v>
      </c>
      <c r="E98" s="394"/>
      <c r="F98" s="394"/>
      <c r="G98" s="398" t="s">
        <v>1073</v>
      </c>
      <c r="H98" s="398" t="s">
        <v>63</v>
      </c>
      <c r="I98" s="399" t="s">
        <v>1074</v>
      </c>
      <c r="J98" s="395"/>
      <c r="K98" s="385" t="str">
        <f t="shared" si="2"/>
        <v>54-35949443-T/In-4000</v>
      </c>
      <c r="L98" s="385"/>
      <c r="M98" s="397">
        <v>4000</v>
      </c>
      <c r="N98" s="396"/>
      <c r="O98" s="396"/>
      <c r="P98" s="400" t="s">
        <v>94</v>
      </c>
      <c r="Q98" s="221"/>
    </row>
    <row r="99" spans="1:17" s="243" customFormat="1">
      <c r="A99" s="393"/>
      <c r="B99" s="383"/>
      <c r="C99" s="384"/>
      <c r="D99" s="384"/>
      <c r="E99" s="394"/>
      <c r="F99" s="394"/>
      <c r="G99" s="386"/>
      <c r="H99" s="386"/>
      <c r="I99" s="387"/>
      <c r="J99" s="395"/>
      <c r="K99" s="385"/>
      <c r="L99" s="385"/>
      <c r="M99" s="389"/>
      <c r="N99" s="396"/>
      <c r="O99" s="396"/>
      <c r="P99" s="400"/>
      <c r="Q99" s="221"/>
    </row>
    <row r="100" spans="1:17">
      <c r="A100" s="393"/>
      <c r="B100" s="408"/>
      <c r="C100" s="408"/>
      <c r="D100" s="409"/>
      <c r="E100" s="315"/>
      <c r="F100" s="316"/>
      <c r="G100" s="408"/>
      <c r="H100" s="408"/>
      <c r="I100" s="410"/>
      <c r="J100" s="408"/>
      <c r="K100" s="408"/>
      <c r="L100" s="411" t="e">
        <f>SUM(#REF!)</f>
        <v>#REF!</v>
      </c>
      <c r="M100" s="411">
        <f>SUM(M64:M98)</f>
        <v>211800</v>
      </c>
      <c r="N100" s="317"/>
      <c r="O100" s="317"/>
      <c r="P100" s="412"/>
    </row>
    <row r="101" spans="1:17" s="243" customFormat="1">
      <c r="A101" s="318" t="s">
        <v>1018</v>
      </c>
      <c r="B101" s="319"/>
      <c r="C101" s="320"/>
      <c r="D101" s="320"/>
      <c r="E101" s="321"/>
      <c r="F101" s="321"/>
      <c r="G101" s="322"/>
      <c r="H101" s="322"/>
      <c r="I101" s="323"/>
      <c r="J101" s="324"/>
      <c r="K101" s="325"/>
      <c r="L101" s="325"/>
      <c r="M101" s="326"/>
      <c r="N101" s="327"/>
      <c r="O101" s="327"/>
      <c r="P101" s="413"/>
      <c r="Q101" s="221"/>
    </row>
    <row r="102" spans="1:17" s="243" customFormat="1">
      <c r="A102" s="393">
        <v>55</v>
      </c>
      <c r="B102" s="383">
        <v>43594</v>
      </c>
      <c r="C102" s="383" t="s">
        <v>1062</v>
      </c>
      <c r="D102" s="383" t="s">
        <v>1063</v>
      </c>
      <c r="E102" s="394"/>
      <c r="F102" s="394"/>
      <c r="G102" s="404" t="s">
        <v>98</v>
      </c>
      <c r="H102" s="404"/>
      <c r="I102" s="404" t="s">
        <v>923</v>
      </c>
      <c r="J102" s="395"/>
      <c r="K102" s="385" t="str">
        <f t="shared" ref="K102:K119" si="3">IF(Q102="Recover kế hoạch rớt"," ",A102&amp;"-"&amp;RIGHT($C$1,4)&amp;MID($C$1,4,2)&amp;LEFT($C$1,2)&amp;"-"&amp;RIGHT(G102,4)&amp;"-"&amp;M102)</f>
        <v>55-35949443-943A-3000</v>
      </c>
      <c r="L102" s="385"/>
      <c r="M102" s="397">
        <v>3000</v>
      </c>
      <c r="N102" s="396"/>
      <c r="O102" s="396"/>
      <c r="P102" s="400" t="s">
        <v>122</v>
      </c>
      <c r="Q102" s="221"/>
    </row>
    <row r="103" spans="1:17" s="243" customFormat="1">
      <c r="A103" s="393">
        <v>56</v>
      </c>
      <c r="B103" s="383">
        <v>43594</v>
      </c>
      <c r="C103" s="383" t="s">
        <v>1062</v>
      </c>
      <c r="D103" s="383" t="s">
        <v>1063</v>
      </c>
      <c r="E103" s="394"/>
      <c r="F103" s="394"/>
      <c r="G103" s="404" t="s">
        <v>44</v>
      </c>
      <c r="H103" s="404"/>
      <c r="I103" s="404" t="s">
        <v>45</v>
      </c>
      <c r="J103" s="395"/>
      <c r="K103" s="385" t="str">
        <f t="shared" si="3"/>
        <v>56-35949443-368A-21060</v>
      </c>
      <c r="L103" s="385"/>
      <c r="M103" s="397">
        <v>21060</v>
      </c>
      <c r="N103" s="396"/>
      <c r="O103" s="396"/>
      <c r="P103" s="400" t="s">
        <v>46</v>
      </c>
      <c r="Q103" s="221"/>
    </row>
    <row r="104" spans="1:17" s="243" customFormat="1">
      <c r="A104" s="393">
        <v>57</v>
      </c>
      <c r="B104" s="383">
        <v>43594</v>
      </c>
      <c r="C104" s="383" t="s">
        <v>1062</v>
      </c>
      <c r="D104" s="383" t="s">
        <v>1063</v>
      </c>
      <c r="E104" s="394"/>
      <c r="F104" s="394"/>
      <c r="G104" s="414" t="s">
        <v>100</v>
      </c>
      <c r="H104" s="415"/>
      <c r="I104" s="415" t="s">
        <v>101</v>
      </c>
      <c r="J104" s="395"/>
      <c r="K104" s="385" t="str">
        <f t="shared" si="3"/>
        <v>57-35949443-646A-15000</v>
      </c>
      <c r="L104" s="385"/>
      <c r="M104" s="397">
        <v>15000</v>
      </c>
      <c r="N104" s="396"/>
      <c r="O104" s="396"/>
      <c r="P104" s="400" t="s">
        <v>123</v>
      </c>
      <c r="Q104" s="221"/>
    </row>
    <row r="105" spans="1:17" s="243" customFormat="1">
      <c r="A105" s="393">
        <v>58</v>
      </c>
      <c r="B105" s="383">
        <v>43594</v>
      </c>
      <c r="C105" s="383" t="s">
        <v>1062</v>
      </c>
      <c r="D105" s="383" t="s">
        <v>1063</v>
      </c>
      <c r="E105" s="394"/>
      <c r="F105" s="394"/>
      <c r="G105" s="414" t="s">
        <v>104</v>
      </c>
      <c r="H105" s="414"/>
      <c r="I105" s="414" t="s">
        <v>105</v>
      </c>
      <c r="J105" s="395"/>
      <c r="K105" s="385" t="str">
        <f t="shared" si="3"/>
        <v>58-35949443-042A-1000</v>
      </c>
      <c r="L105" s="385"/>
      <c r="M105" s="397">
        <v>1000</v>
      </c>
      <c r="N105" s="396"/>
      <c r="O105" s="396"/>
      <c r="P105" s="400" t="s">
        <v>38</v>
      </c>
      <c r="Q105" s="221"/>
    </row>
    <row r="106" spans="1:17" s="243" customFormat="1">
      <c r="A106" s="393">
        <v>59</v>
      </c>
      <c r="B106" s="383">
        <v>43594</v>
      </c>
      <c r="C106" s="383" t="s">
        <v>1062</v>
      </c>
      <c r="D106" s="383" t="s">
        <v>1063</v>
      </c>
      <c r="E106" s="394"/>
      <c r="F106" s="394"/>
      <c r="G106" s="414" t="s">
        <v>108</v>
      </c>
      <c r="H106" s="415"/>
      <c r="I106" s="404" t="s">
        <v>1019</v>
      </c>
      <c r="J106" s="395"/>
      <c r="K106" s="385" t="str">
        <f t="shared" si="3"/>
        <v>59-35949443-462B-1000</v>
      </c>
      <c r="L106" s="385"/>
      <c r="M106" s="397">
        <v>1000</v>
      </c>
      <c r="N106" s="396"/>
      <c r="O106" s="396"/>
      <c r="P106" s="400" t="s">
        <v>42</v>
      </c>
      <c r="Q106" s="221"/>
    </row>
    <row r="107" spans="1:17" s="243" customFormat="1">
      <c r="A107" s="393">
        <v>60</v>
      </c>
      <c r="B107" s="383">
        <v>43594</v>
      </c>
      <c r="C107" s="383" t="s">
        <v>1062</v>
      </c>
      <c r="D107" s="383" t="s">
        <v>1063</v>
      </c>
      <c r="E107" s="394"/>
      <c r="F107" s="394"/>
      <c r="G107" s="402" t="s">
        <v>190</v>
      </c>
      <c r="H107" s="415"/>
      <c r="I107" s="404" t="s">
        <v>1020</v>
      </c>
      <c r="J107" s="395"/>
      <c r="K107" s="385" t="str">
        <f t="shared" si="3"/>
        <v>60-35949443-639A-1000</v>
      </c>
      <c r="L107" s="385"/>
      <c r="M107" s="397">
        <v>1000</v>
      </c>
      <c r="N107" s="396"/>
      <c r="O107" s="396"/>
      <c r="P107" s="400" t="s">
        <v>38</v>
      </c>
      <c r="Q107" s="221"/>
    </row>
    <row r="108" spans="1:17" s="243" customFormat="1">
      <c r="A108" s="393">
        <v>61</v>
      </c>
      <c r="B108" s="383">
        <v>43594</v>
      </c>
      <c r="C108" s="383" t="s">
        <v>1062</v>
      </c>
      <c r="D108" s="383" t="s">
        <v>1063</v>
      </c>
      <c r="E108" s="394"/>
      <c r="F108" s="394"/>
      <c r="G108" s="416" t="s">
        <v>256</v>
      </c>
      <c r="H108" s="402" t="s">
        <v>315</v>
      </c>
      <c r="I108" s="404" t="s">
        <v>911</v>
      </c>
      <c r="J108" s="395"/>
      <c r="K108" s="385" t="str">
        <f t="shared" si="3"/>
        <v>61-35949443-511B-8000</v>
      </c>
      <c r="L108" s="385"/>
      <c r="M108" s="397">
        <v>8000</v>
      </c>
      <c r="N108" s="396"/>
      <c r="O108" s="396"/>
      <c r="P108" s="400" t="s">
        <v>225</v>
      </c>
      <c r="Q108" s="221"/>
    </row>
    <row r="109" spans="1:17" s="243" customFormat="1">
      <c r="A109" s="393">
        <v>62</v>
      </c>
      <c r="B109" s="383">
        <v>43594</v>
      </c>
      <c r="C109" s="383" t="s">
        <v>1062</v>
      </c>
      <c r="D109" s="383" t="s">
        <v>1063</v>
      </c>
      <c r="E109" s="394"/>
      <c r="F109" s="394"/>
      <c r="G109" s="415" t="s">
        <v>119</v>
      </c>
      <c r="H109" s="415"/>
      <c r="I109" s="404" t="s">
        <v>1021</v>
      </c>
      <c r="J109" s="395"/>
      <c r="K109" s="385" t="str">
        <f t="shared" si="3"/>
        <v>62-35949443-827A-20000</v>
      </c>
      <c r="L109" s="385"/>
      <c r="M109" s="397">
        <v>20000</v>
      </c>
      <c r="N109" s="396"/>
      <c r="O109" s="396"/>
      <c r="P109" s="400" t="s">
        <v>123</v>
      </c>
      <c r="Q109" s="221"/>
    </row>
    <row r="110" spans="1:17" s="243" customFormat="1" ht="19.5" thickBot="1">
      <c r="A110" s="393">
        <v>63</v>
      </c>
      <c r="B110" s="383">
        <v>43594</v>
      </c>
      <c r="C110" s="383" t="s">
        <v>1062</v>
      </c>
      <c r="D110" s="383" t="s">
        <v>1063</v>
      </c>
      <c r="E110" s="394"/>
      <c r="F110" s="394"/>
      <c r="G110" s="402" t="s">
        <v>113</v>
      </c>
      <c r="H110" s="415"/>
      <c r="I110" s="404" t="s">
        <v>924</v>
      </c>
      <c r="J110" s="395"/>
      <c r="K110" s="385" t="str">
        <f t="shared" si="3"/>
        <v>63-35949443-479A-70000</v>
      </c>
      <c r="L110" s="385"/>
      <c r="M110" s="397">
        <v>70000</v>
      </c>
      <c r="N110" s="396"/>
      <c r="O110" s="396"/>
      <c r="P110" s="400" t="s">
        <v>221</v>
      </c>
      <c r="Q110" s="221"/>
    </row>
    <row r="111" spans="1:17" s="243" customFormat="1" ht="19.5" hidden="1" thickBot="1">
      <c r="A111" s="393">
        <v>64</v>
      </c>
      <c r="B111" s="383">
        <v>43712</v>
      </c>
      <c r="C111" s="384">
        <v>0.25</v>
      </c>
      <c r="D111" s="384">
        <v>0.25</v>
      </c>
      <c r="E111" s="394">
        <v>20</v>
      </c>
      <c r="F111" s="394">
        <v>550</v>
      </c>
      <c r="G111" s="386"/>
      <c r="H111" s="386"/>
      <c r="I111" s="387"/>
      <c r="J111" s="395"/>
      <c r="K111" s="385" t="str">
        <f t="shared" si="3"/>
        <v>64-35949443--</v>
      </c>
      <c r="L111" s="385"/>
      <c r="M111" s="389"/>
      <c r="N111" s="396"/>
      <c r="O111" s="396"/>
      <c r="P111" s="396"/>
      <c r="Q111" s="221"/>
    </row>
    <row r="112" spans="1:17" s="243" customFormat="1" ht="19.5" hidden="1" thickBot="1">
      <c r="A112" s="393">
        <v>65</v>
      </c>
      <c r="B112" s="383">
        <v>43712</v>
      </c>
      <c r="C112" s="384">
        <v>0.25</v>
      </c>
      <c r="D112" s="384">
        <v>0.25</v>
      </c>
      <c r="E112" s="394">
        <v>47</v>
      </c>
      <c r="F112" s="394">
        <v>450</v>
      </c>
      <c r="G112" s="386"/>
      <c r="H112" s="386"/>
      <c r="I112" s="387"/>
      <c r="J112" s="395"/>
      <c r="K112" s="385" t="str">
        <f t="shared" si="3"/>
        <v>65-35949443--</v>
      </c>
      <c r="L112" s="385"/>
      <c r="M112" s="389"/>
      <c r="N112" s="396"/>
      <c r="O112" s="396"/>
      <c r="P112" s="396"/>
      <c r="Q112" s="221"/>
    </row>
    <row r="113" spans="1:17" s="243" customFormat="1" ht="19.5" hidden="1" thickBot="1">
      <c r="A113" s="393">
        <v>66</v>
      </c>
      <c r="B113" s="383">
        <v>43712</v>
      </c>
      <c r="C113" s="384">
        <v>0.25</v>
      </c>
      <c r="D113" s="384">
        <v>0.25</v>
      </c>
      <c r="E113" s="394">
        <v>25</v>
      </c>
      <c r="F113" s="394">
        <v>850</v>
      </c>
      <c r="G113" s="386"/>
      <c r="H113" s="386"/>
      <c r="I113" s="387"/>
      <c r="J113" s="395"/>
      <c r="K113" s="385" t="str">
        <f t="shared" si="3"/>
        <v>66-35949443--</v>
      </c>
      <c r="L113" s="385"/>
      <c r="M113" s="389"/>
      <c r="N113" s="396"/>
      <c r="O113" s="396"/>
      <c r="P113" s="396"/>
      <c r="Q113" s="221"/>
    </row>
    <row r="114" spans="1:17" s="243" customFormat="1" ht="19.5" hidden="1" thickBot="1">
      <c r="A114" s="393">
        <v>67</v>
      </c>
      <c r="B114" s="383">
        <v>43712</v>
      </c>
      <c r="C114" s="384">
        <v>0.25</v>
      </c>
      <c r="D114" s="384">
        <v>0.25</v>
      </c>
      <c r="E114" s="394">
        <v>15</v>
      </c>
      <c r="F114" s="394">
        <v>380</v>
      </c>
      <c r="G114" s="386"/>
      <c r="H114" s="386"/>
      <c r="I114" s="387"/>
      <c r="J114" s="395"/>
      <c r="K114" s="385" t="str">
        <f t="shared" si="3"/>
        <v>67-35949443--</v>
      </c>
      <c r="L114" s="385"/>
      <c r="M114" s="389"/>
      <c r="N114" s="396"/>
      <c r="O114" s="396"/>
      <c r="P114" s="396"/>
      <c r="Q114" s="221"/>
    </row>
    <row r="115" spans="1:17" s="243" customFormat="1" ht="19.5" hidden="1" thickBot="1">
      <c r="A115" s="393">
        <v>68</v>
      </c>
      <c r="B115" s="383">
        <v>43712</v>
      </c>
      <c r="C115" s="384">
        <v>0.25</v>
      </c>
      <c r="D115" s="384">
        <v>0.25</v>
      </c>
      <c r="E115" s="394">
        <v>19</v>
      </c>
      <c r="F115" s="394">
        <v>450</v>
      </c>
      <c r="G115" s="386"/>
      <c r="H115" s="386"/>
      <c r="I115" s="387"/>
      <c r="J115" s="395"/>
      <c r="K115" s="385" t="str">
        <f t="shared" si="3"/>
        <v>68-35949443--</v>
      </c>
      <c r="L115" s="385"/>
      <c r="M115" s="389"/>
      <c r="N115" s="396"/>
      <c r="O115" s="396"/>
      <c r="P115" s="396"/>
      <c r="Q115" s="221"/>
    </row>
    <row r="116" spans="1:17" s="243" customFormat="1" ht="19.5" hidden="1" thickBot="1">
      <c r="A116" s="393">
        <v>69</v>
      </c>
      <c r="B116" s="383">
        <v>43712</v>
      </c>
      <c r="C116" s="384">
        <v>0.25</v>
      </c>
      <c r="D116" s="384">
        <v>0.25</v>
      </c>
      <c r="E116" s="394">
        <v>35</v>
      </c>
      <c r="F116" s="394">
        <v>150</v>
      </c>
      <c r="G116" s="386"/>
      <c r="H116" s="386"/>
      <c r="I116" s="387"/>
      <c r="J116" s="395"/>
      <c r="K116" s="385" t="str">
        <f t="shared" si="3"/>
        <v>69-35949443--</v>
      </c>
      <c r="L116" s="385"/>
      <c r="M116" s="389"/>
      <c r="N116" s="396"/>
      <c r="O116" s="396"/>
      <c r="P116" s="396"/>
      <c r="Q116" s="221"/>
    </row>
    <row r="117" spans="1:17" s="243" customFormat="1" ht="19.5" hidden="1" thickBot="1">
      <c r="A117" s="393">
        <v>70</v>
      </c>
      <c r="B117" s="383">
        <v>43712</v>
      </c>
      <c r="C117" s="384">
        <v>0.25</v>
      </c>
      <c r="D117" s="384">
        <v>0.25</v>
      </c>
      <c r="E117" s="394">
        <v>35</v>
      </c>
      <c r="F117" s="394">
        <v>150</v>
      </c>
      <c r="G117" s="386"/>
      <c r="H117" s="386"/>
      <c r="I117" s="387"/>
      <c r="J117" s="395"/>
      <c r="K117" s="385" t="str">
        <f t="shared" si="3"/>
        <v>70-35949443--</v>
      </c>
      <c r="L117" s="385"/>
      <c r="M117" s="389"/>
      <c r="N117" s="396"/>
      <c r="O117" s="396"/>
      <c r="P117" s="396"/>
      <c r="Q117" s="221"/>
    </row>
    <row r="118" spans="1:17" s="243" customFormat="1" ht="19.5" hidden="1" thickBot="1">
      <c r="A118" s="393">
        <v>71</v>
      </c>
      <c r="B118" s="383">
        <v>43712</v>
      </c>
      <c r="C118" s="384">
        <v>0.25</v>
      </c>
      <c r="D118" s="384">
        <v>0.25</v>
      </c>
      <c r="E118" s="394">
        <v>48</v>
      </c>
      <c r="F118" s="394">
        <v>450</v>
      </c>
      <c r="G118" s="386"/>
      <c r="H118" s="386"/>
      <c r="I118" s="387"/>
      <c r="J118" s="395"/>
      <c r="K118" s="385" t="str">
        <f t="shared" si="3"/>
        <v>71-35949443--</v>
      </c>
      <c r="L118" s="385"/>
      <c r="M118" s="389"/>
      <c r="N118" s="396"/>
      <c r="O118" s="396"/>
      <c r="P118" s="396"/>
      <c r="Q118" s="221"/>
    </row>
    <row r="119" spans="1:17" s="243" customFormat="1" ht="27" hidden="1" customHeight="1">
      <c r="A119" s="393">
        <v>72</v>
      </c>
      <c r="B119" s="328" t="s">
        <v>1022</v>
      </c>
      <c r="C119" s="329">
        <v>0.25</v>
      </c>
      <c r="D119" s="329">
        <v>0.25</v>
      </c>
      <c r="E119" s="330">
        <v>48</v>
      </c>
      <c r="F119" s="330">
        <v>450</v>
      </c>
      <c r="G119" s="259"/>
      <c r="H119" s="259"/>
      <c r="I119" s="260"/>
      <c r="J119" s="261"/>
      <c r="K119" s="262" t="str">
        <f t="shared" si="3"/>
        <v>72-35949443--</v>
      </c>
      <c r="L119" s="262"/>
      <c r="M119" s="263"/>
      <c r="N119" s="304"/>
      <c r="O119" s="304"/>
      <c r="P119" s="304"/>
      <c r="Q119" s="221"/>
    </row>
    <row r="120" spans="1:17" ht="19.5" thickBot="1">
      <c r="A120" s="331"/>
      <c r="B120" s="332"/>
      <c r="C120" s="332"/>
      <c r="D120" s="333"/>
      <c r="E120" s="334"/>
      <c r="F120" s="335"/>
      <c r="G120" s="332"/>
      <c r="H120" s="332"/>
      <c r="I120" s="336"/>
      <c r="J120" s="332"/>
      <c r="K120" s="332"/>
      <c r="L120" s="337">
        <f>SUM(L102:L113)</f>
        <v>0</v>
      </c>
      <c r="M120" s="337">
        <f>SUM(M101:M110)</f>
        <v>140060</v>
      </c>
      <c r="N120" s="338"/>
      <c r="O120" s="338"/>
      <c r="P120" s="339"/>
    </row>
  </sheetData>
  <mergeCells count="1">
    <mergeCell ref="E3:F3"/>
  </mergeCells>
  <conditionalFormatting sqref="E41">
    <cfRule type="duplicateValues" dxfId="42" priority="32"/>
  </conditionalFormatting>
  <conditionalFormatting sqref="H101">
    <cfRule type="duplicateValues" dxfId="41" priority="33"/>
  </conditionalFormatting>
  <conditionalFormatting sqref="H61">
    <cfRule type="duplicateValues" dxfId="40" priority="31"/>
  </conditionalFormatting>
  <conditionalFormatting sqref="H114:H117 H119">
    <cfRule type="duplicateValues" dxfId="39" priority="34"/>
  </conditionalFormatting>
  <conditionalFormatting sqref="H57:H60">
    <cfRule type="duplicateValues" dxfId="38" priority="35"/>
  </conditionalFormatting>
  <conditionalFormatting sqref="G119:G120 G100:G101 G42:G61 G111:G117">
    <cfRule type="duplicateValues" dxfId="37" priority="36"/>
  </conditionalFormatting>
  <conditionalFormatting sqref="H118">
    <cfRule type="duplicateValues" dxfId="36" priority="29"/>
  </conditionalFormatting>
  <conditionalFormatting sqref="G118">
    <cfRule type="duplicateValues" dxfId="35" priority="30"/>
  </conditionalFormatting>
  <conditionalFormatting sqref="H71">
    <cfRule type="duplicateValues" dxfId="34" priority="28"/>
  </conditionalFormatting>
  <conditionalFormatting sqref="H83">
    <cfRule type="duplicateValues" dxfId="33" priority="27"/>
  </conditionalFormatting>
  <conditionalFormatting sqref="H87">
    <cfRule type="duplicateValues" dxfId="32" priority="26"/>
  </conditionalFormatting>
  <conditionalFormatting sqref="H89">
    <cfRule type="duplicateValues" dxfId="31" priority="25"/>
  </conditionalFormatting>
  <conditionalFormatting sqref="I64:I83 I89:I98">
    <cfRule type="duplicateValues" dxfId="30" priority="24"/>
  </conditionalFormatting>
  <conditionalFormatting sqref="H42:H56">
    <cfRule type="duplicateValues" dxfId="29" priority="37"/>
  </conditionalFormatting>
  <conditionalFormatting sqref="H73:H82 H62:H66 H84 H88 H91:H97 H68:H70 H99">
    <cfRule type="duplicateValues" dxfId="28" priority="38"/>
  </conditionalFormatting>
  <conditionalFormatting sqref="G72:G82 G62:G70 G84:G86 G88 G90:G99">
    <cfRule type="duplicateValues" dxfId="27" priority="39"/>
  </conditionalFormatting>
  <conditionalFormatting sqref="G109">
    <cfRule type="duplicateValues" dxfId="26" priority="23"/>
  </conditionalFormatting>
  <conditionalFormatting sqref="G102:H103">
    <cfRule type="duplicateValues" dxfId="25" priority="22"/>
  </conditionalFormatting>
  <conditionalFormatting sqref="G102:H103">
    <cfRule type="duplicateValues" dxfId="24" priority="21"/>
  </conditionalFormatting>
  <conditionalFormatting sqref="H108">
    <cfRule type="duplicateValues" dxfId="23" priority="20"/>
  </conditionalFormatting>
  <conditionalFormatting sqref="G108">
    <cfRule type="duplicateValues" dxfId="22" priority="19"/>
  </conditionalFormatting>
  <conditionalFormatting sqref="H111:H113">
    <cfRule type="duplicateValues" dxfId="21" priority="40"/>
  </conditionalFormatting>
  <conditionalFormatting sqref="H85">
    <cfRule type="duplicateValues" dxfId="20" priority="18"/>
  </conditionalFormatting>
  <conditionalFormatting sqref="H86">
    <cfRule type="duplicateValues" dxfId="19" priority="17"/>
  </conditionalFormatting>
  <conditionalFormatting sqref="I84">
    <cfRule type="duplicateValues" dxfId="18" priority="16"/>
  </conditionalFormatting>
  <conditionalFormatting sqref="I84">
    <cfRule type="duplicateValues" dxfId="17" priority="15"/>
  </conditionalFormatting>
  <conditionalFormatting sqref="H67">
    <cfRule type="duplicateValues" dxfId="16" priority="14"/>
  </conditionalFormatting>
  <conditionalFormatting sqref="G32">
    <cfRule type="duplicateValues" dxfId="15" priority="13"/>
  </conditionalFormatting>
  <conditionalFormatting sqref="G32">
    <cfRule type="duplicateValues" dxfId="14" priority="12"/>
  </conditionalFormatting>
  <conditionalFormatting sqref="G19:G31 G33:G35">
    <cfRule type="duplicateValues" dxfId="13" priority="41"/>
  </conditionalFormatting>
  <conditionalFormatting sqref="G92:G97">
    <cfRule type="duplicateValues" dxfId="12" priority="11"/>
  </conditionalFormatting>
  <conditionalFormatting sqref="G92:G97">
    <cfRule type="duplicateValues" dxfId="11" priority="10"/>
  </conditionalFormatting>
  <conditionalFormatting sqref="G98">
    <cfRule type="duplicateValues" dxfId="10" priority="9"/>
  </conditionalFormatting>
  <conditionalFormatting sqref="G98">
    <cfRule type="duplicateValues" dxfId="9" priority="8"/>
  </conditionalFormatting>
  <conditionalFormatting sqref="G105">
    <cfRule type="duplicateValues" dxfId="8" priority="7"/>
  </conditionalFormatting>
  <conditionalFormatting sqref="H105">
    <cfRule type="duplicateValues" dxfId="7" priority="6"/>
  </conditionalFormatting>
  <conditionalFormatting sqref="I105">
    <cfRule type="duplicateValues" dxfId="6" priority="5"/>
  </conditionalFormatting>
  <conditionalFormatting sqref="G109:G110 G104 G106:G107">
    <cfRule type="duplicateValues" dxfId="5" priority="42"/>
  </conditionalFormatting>
  <conditionalFormatting sqref="I102:I103 I106:I110">
    <cfRule type="duplicateValues" dxfId="4" priority="43"/>
  </conditionalFormatting>
  <conditionalFormatting sqref="H98">
    <cfRule type="duplicateValues" dxfId="3" priority="4"/>
  </conditionalFormatting>
  <conditionalFormatting sqref="H98">
    <cfRule type="duplicateValues" dxfId="2" priority="3"/>
  </conditionalFormatting>
  <conditionalFormatting sqref="H98">
    <cfRule type="duplicateValues" dxfId="1" priority="2"/>
  </conditionalFormatting>
  <conditionalFormatting sqref="I85:I88">
    <cfRule type="duplicateValues" dxfId="0" priority="1"/>
  </conditionalFormatting>
  <dataValidations count="1">
    <dataValidation type="list" allowBlank="1" sqref="Q41">
      <formula1>AutoFill</formula1>
    </dataValidation>
  </dataValidations>
  <pageMargins left="0.25" right="0.25" top="0.75" bottom="0.75" header="0.3" footer="0.3"/>
  <pageSetup paperSize="9" scale="34"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36"/>
  <sheetViews>
    <sheetView topLeftCell="A49" workbookViewId="0">
      <selection activeCell="M69" sqref="M69"/>
    </sheetView>
  </sheetViews>
  <sheetFormatPr defaultRowHeight="12.75"/>
  <cols>
    <col min="2" max="2" width="12.7109375" bestFit="1" customWidth="1"/>
  </cols>
  <sheetData>
    <row r="2" spans="2:6">
      <c r="B2" t="s">
        <v>290</v>
      </c>
      <c r="C2">
        <v>22.955000000000005</v>
      </c>
      <c r="D2">
        <v>0</v>
      </c>
      <c r="E2">
        <v>22.955000000000005</v>
      </c>
      <c r="F2">
        <v>0</v>
      </c>
    </row>
    <row r="3" spans="2:6">
      <c r="B3" t="s">
        <v>290</v>
      </c>
    </row>
    <row r="4" spans="2:6">
      <c r="B4" t="s">
        <v>290</v>
      </c>
      <c r="C4">
        <v>1.401</v>
      </c>
      <c r="D4">
        <v>1.401</v>
      </c>
      <c r="E4">
        <v>1.401</v>
      </c>
      <c r="F4">
        <v>1.401</v>
      </c>
    </row>
    <row r="5" spans="2:6">
      <c r="B5" t="s">
        <v>290</v>
      </c>
      <c r="C5">
        <v>52.555</v>
      </c>
      <c r="D5">
        <v>52.555</v>
      </c>
      <c r="E5">
        <v>52.555</v>
      </c>
      <c r="F5">
        <v>52.555</v>
      </c>
    </row>
    <row r="6" spans="2:6">
      <c r="B6" t="s">
        <v>290</v>
      </c>
      <c r="C6">
        <v>52.555</v>
      </c>
      <c r="D6">
        <v>52.555</v>
      </c>
      <c r="E6">
        <v>52.555</v>
      </c>
      <c r="F6">
        <v>52.555</v>
      </c>
    </row>
    <row r="7" spans="2:6">
      <c r="B7" t="s">
        <v>300</v>
      </c>
      <c r="C7">
        <v>128129</v>
      </c>
      <c r="D7">
        <v>0</v>
      </c>
      <c r="E7">
        <v>128129</v>
      </c>
      <c r="F7">
        <v>0</v>
      </c>
    </row>
    <row r="8" spans="2:6">
      <c r="B8" t="s">
        <v>300</v>
      </c>
    </row>
    <row r="9" spans="2:6">
      <c r="B9" t="s">
        <v>300</v>
      </c>
      <c r="C9">
        <v>5498</v>
      </c>
      <c r="D9">
        <v>5498</v>
      </c>
      <c r="E9">
        <v>5498</v>
      </c>
      <c r="F9">
        <v>5498</v>
      </c>
    </row>
    <row r="10" spans="2:6">
      <c r="B10" t="s">
        <v>300</v>
      </c>
      <c r="C10">
        <v>22338</v>
      </c>
      <c r="D10">
        <v>22338</v>
      </c>
      <c r="E10">
        <v>22338</v>
      </c>
      <c r="F10">
        <v>22338</v>
      </c>
    </row>
    <row r="11" spans="2:6">
      <c r="B11" t="s">
        <v>300</v>
      </c>
      <c r="C11">
        <v>22338</v>
      </c>
      <c r="D11">
        <v>22338</v>
      </c>
      <c r="E11">
        <v>22338</v>
      </c>
      <c r="F11">
        <v>22338</v>
      </c>
    </row>
    <row r="12" spans="2:6">
      <c r="B12" t="s">
        <v>98</v>
      </c>
      <c r="C12">
        <v>28056</v>
      </c>
      <c r="D12">
        <v>0</v>
      </c>
      <c r="E12">
        <v>28056</v>
      </c>
      <c r="F12">
        <v>0</v>
      </c>
    </row>
    <row r="13" spans="2:6">
      <c r="B13" t="s">
        <v>98</v>
      </c>
    </row>
    <row r="14" spans="2:6">
      <c r="B14" t="s">
        <v>98</v>
      </c>
      <c r="C14">
        <v>0</v>
      </c>
      <c r="D14">
        <v>0</v>
      </c>
      <c r="E14">
        <v>0</v>
      </c>
      <c r="F14">
        <v>0</v>
      </c>
    </row>
    <row r="15" spans="2:6">
      <c r="B15" t="s">
        <v>98</v>
      </c>
      <c r="C15">
        <v>0</v>
      </c>
      <c r="D15">
        <v>0</v>
      </c>
      <c r="E15">
        <v>0</v>
      </c>
      <c r="F15">
        <v>0</v>
      </c>
    </row>
    <row r="16" spans="2:6">
      <c r="B16" t="s">
        <v>98</v>
      </c>
      <c r="C16">
        <v>0</v>
      </c>
      <c r="D16">
        <v>0</v>
      </c>
      <c r="E16">
        <v>0</v>
      </c>
      <c r="F16">
        <v>0</v>
      </c>
    </row>
    <row r="17" spans="2:6">
      <c r="B17" t="s">
        <v>100</v>
      </c>
      <c r="C17">
        <v>142318</v>
      </c>
      <c r="D17">
        <v>0</v>
      </c>
      <c r="E17">
        <v>142318</v>
      </c>
      <c r="F17">
        <v>0</v>
      </c>
    </row>
    <row r="18" spans="2:6">
      <c r="B18" t="s">
        <v>100</v>
      </c>
    </row>
    <row r="19" spans="2:6">
      <c r="B19" t="s">
        <v>100</v>
      </c>
      <c r="C19">
        <v>22767</v>
      </c>
      <c r="D19">
        <v>22767</v>
      </c>
      <c r="E19">
        <v>22767</v>
      </c>
      <c r="F19">
        <v>22767</v>
      </c>
    </row>
    <row r="20" spans="2:6">
      <c r="B20" t="s">
        <v>100</v>
      </c>
      <c r="C20">
        <v>22767</v>
      </c>
      <c r="D20">
        <v>22767</v>
      </c>
      <c r="E20">
        <v>22767</v>
      </c>
      <c r="F20">
        <v>22767</v>
      </c>
    </row>
    <row r="21" spans="2:6">
      <c r="B21" t="s">
        <v>100</v>
      </c>
      <c r="C21">
        <v>22767</v>
      </c>
      <c r="D21">
        <v>22767</v>
      </c>
      <c r="E21">
        <v>22767</v>
      </c>
      <c r="F21">
        <v>22767</v>
      </c>
    </row>
    <row r="22" spans="2:6">
      <c r="B22" t="s">
        <v>113</v>
      </c>
      <c r="C22">
        <v>1593506</v>
      </c>
      <c r="D22">
        <v>0</v>
      </c>
      <c r="E22">
        <v>1593506</v>
      </c>
      <c r="F22">
        <v>0</v>
      </c>
    </row>
    <row r="23" spans="2:6">
      <c r="B23" t="s">
        <v>113</v>
      </c>
    </row>
    <row r="24" spans="2:6">
      <c r="B24" t="s">
        <v>113</v>
      </c>
      <c r="C24">
        <v>129263</v>
      </c>
      <c r="D24">
        <v>129263</v>
      </c>
      <c r="E24">
        <v>129263</v>
      </c>
      <c r="F24">
        <v>129263</v>
      </c>
    </row>
    <row r="25" spans="2:6">
      <c r="B25" t="s">
        <v>113</v>
      </c>
      <c r="C25">
        <v>129263</v>
      </c>
      <c r="D25">
        <v>129263</v>
      </c>
      <c r="E25">
        <v>129263</v>
      </c>
      <c r="F25">
        <v>129263</v>
      </c>
    </row>
    <row r="26" spans="2:6">
      <c r="B26" t="s">
        <v>113</v>
      </c>
      <c r="C26">
        <v>129263</v>
      </c>
      <c r="D26">
        <v>129263</v>
      </c>
      <c r="E26">
        <v>129263</v>
      </c>
      <c r="F26">
        <v>129263</v>
      </c>
    </row>
    <row r="27" spans="2:6">
      <c r="B27" t="s">
        <v>44</v>
      </c>
      <c r="C27">
        <v>345761</v>
      </c>
      <c r="D27">
        <v>0</v>
      </c>
      <c r="E27">
        <v>345761</v>
      </c>
      <c r="F27">
        <v>0</v>
      </c>
    </row>
    <row r="28" spans="2:6">
      <c r="B28" t="s">
        <v>44</v>
      </c>
    </row>
    <row r="29" spans="2:6">
      <c r="B29" t="s">
        <v>44</v>
      </c>
      <c r="C29">
        <v>0</v>
      </c>
      <c r="D29">
        <v>0</v>
      </c>
      <c r="E29">
        <v>0</v>
      </c>
      <c r="F29">
        <v>0</v>
      </c>
    </row>
    <row r="30" spans="2:6">
      <c r="B30" t="s">
        <v>44</v>
      </c>
      <c r="C30">
        <v>0</v>
      </c>
      <c r="D30">
        <v>0</v>
      </c>
      <c r="E30">
        <v>0</v>
      </c>
      <c r="F30">
        <v>0</v>
      </c>
    </row>
    <row r="31" spans="2:6">
      <c r="B31" t="s">
        <v>44</v>
      </c>
      <c r="C31">
        <v>0</v>
      </c>
      <c r="D31">
        <v>0</v>
      </c>
      <c r="E31">
        <v>0</v>
      </c>
      <c r="F31">
        <v>0</v>
      </c>
    </row>
    <row r="32" spans="2:6">
      <c r="B32" t="s">
        <v>102</v>
      </c>
      <c r="C32">
        <v>222868</v>
      </c>
      <c r="D32">
        <v>0</v>
      </c>
      <c r="E32">
        <v>222868</v>
      </c>
      <c r="F32">
        <v>0</v>
      </c>
    </row>
    <row r="33" spans="2:6">
      <c r="B33" t="s">
        <v>102</v>
      </c>
    </row>
    <row r="34" spans="2:6">
      <c r="B34" t="s">
        <v>102</v>
      </c>
      <c r="C34">
        <v>14208</v>
      </c>
      <c r="D34">
        <v>14208</v>
      </c>
      <c r="E34">
        <v>14208</v>
      </c>
      <c r="F34">
        <v>14208</v>
      </c>
    </row>
    <row r="35" spans="2:6">
      <c r="B35" t="s">
        <v>102</v>
      </c>
      <c r="C35">
        <v>14208</v>
      </c>
      <c r="D35">
        <v>14208</v>
      </c>
      <c r="E35">
        <v>14208</v>
      </c>
      <c r="F35">
        <v>14208</v>
      </c>
    </row>
    <row r="36" spans="2:6">
      <c r="B36" t="s">
        <v>102</v>
      </c>
      <c r="C36">
        <v>14208</v>
      </c>
      <c r="D36">
        <v>14208</v>
      </c>
      <c r="E36">
        <v>14208</v>
      </c>
      <c r="F36">
        <v>14208</v>
      </c>
    </row>
    <row r="37" spans="2:6">
      <c r="B37" t="s">
        <v>4</v>
      </c>
      <c r="C37">
        <v>128129</v>
      </c>
      <c r="D37">
        <v>0</v>
      </c>
      <c r="E37">
        <v>128129</v>
      </c>
      <c r="F37">
        <v>0</v>
      </c>
    </row>
    <row r="38" spans="2:6">
      <c r="B38" t="s">
        <v>4</v>
      </c>
    </row>
    <row r="39" spans="2:6">
      <c r="B39" t="s">
        <v>4</v>
      </c>
      <c r="C39">
        <v>0</v>
      </c>
      <c r="D39">
        <v>0</v>
      </c>
      <c r="E39">
        <v>0</v>
      </c>
      <c r="F39">
        <v>0</v>
      </c>
    </row>
    <row r="40" spans="2:6">
      <c r="B40" t="s">
        <v>4</v>
      </c>
      <c r="C40">
        <v>0</v>
      </c>
      <c r="D40">
        <v>0</v>
      </c>
      <c r="E40">
        <v>0</v>
      </c>
      <c r="F40">
        <v>0</v>
      </c>
    </row>
    <row r="41" spans="2:6">
      <c r="B41" t="s">
        <v>4</v>
      </c>
      <c r="C41">
        <v>0</v>
      </c>
      <c r="D41">
        <v>0</v>
      </c>
      <c r="E41">
        <v>0</v>
      </c>
      <c r="F41">
        <v>0</v>
      </c>
    </row>
    <row r="42" spans="2:6">
      <c r="B42" t="s">
        <v>39</v>
      </c>
      <c r="C42">
        <v>97778</v>
      </c>
      <c r="D42">
        <v>0</v>
      </c>
      <c r="E42">
        <v>97778</v>
      </c>
      <c r="F42">
        <v>0</v>
      </c>
    </row>
    <row r="43" spans="2:6">
      <c r="B43" t="s">
        <v>39</v>
      </c>
    </row>
    <row r="44" spans="2:6">
      <c r="B44" t="s">
        <v>39</v>
      </c>
      <c r="C44">
        <v>0</v>
      </c>
      <c r="D44">
        <v>0</v>
      </c>
      <c r="E44">
        <v>0</v>
      </c>
      <c r="F44">
        <v>0</v>
      </c>
    </row>
    <row r="45" spans="2:6">
      <c r="B45" t="s">
        <v>39</v>
      </c>
      <c r="C45">
        <v>0</v>
      </c>
      <c r="D45">
        <v>0</v>
      </c>
      <c r="E45">
        <v>0</v>
      </c>
      <c r="F45">
        <v>0</v>
      </c>
    </row>
    <row r="46" spans="2:6">
      <c r="B46" t="s">
        <v>39</v>
      </c>
      <c r="C46">
        <v>0</v>
      </c>
      <c r="D46">
        <v>0</v>
      </c>
      <c r="E46">
        <v>0</v>
      </c>
      <c r="F46">
        <v>0</v>
      </c>
    </row>
    <row r="47" spans="2:6">
      <c r="B47" t="s">
        <v>53</v>
      </c>
      <c r="C47">
        <v>215149</v>
      </c>
      <c r="D47">
        <v>0</v>
      </c>
      <c r="E47">
        <v>215149</v>
      </c>
      <c r="F47">
        <v>0</v>
      </c>
    </row>
    <row r="48" spans="2:6">
      <c r="B48" t="s">
        <v>53</v>
      </c>
    </row>
    <row r="49" spans="2:6">
      <c r="B49" t="s">
        <v>53</v>
      </c>
      <c r="C49">
        <v>0</v>
      </c>
      <c r="D49">
        <v>0</v>
      </c>
      <c r="E49">
        <v>0</v>
      </c>
      <c r="F49">
        <v>0</v>
      </c>
    </row>
    <row r="50" spans="2:6">
      <c r="B50" t="s">
        <v>53</v>
      </c>
      <c r="C50">
        <v>0</v>
      </c>
      <c r="D50">
        <v>0</v>
      </c>
      <c r="E50">
        <v>0</v>
      </c>
      <c r="F50">
        <v>0</v>
      </c>
    </row>
    <row r="51" spans="2:6">
      <c r="B51" t="s">
        <v>53</v>
      </c>
      <c r="C51">
        <v>0</v>
      </c>
      <c r="D51">
        <v>0</v>
      </c>
      <c r="E51">
        <v>0</v>
      </c>
      <c r="F51">
        <v>0</v>
      </c>
    </row>
    <row r="52" spans="2:6">
      <c r="B52" t="s">
        <v>115</v>
      </c>
      <c r="C52">
        <v>224860</v>
      </c>
      <c r="D52">
        <v>0</v>
      </c>
      <c r="E52">
        <v>224860</v>
      </c>
      <c r="F52">
        <v>0</v>
      </c>
    </row>
    <row r="53" spans="2:6">
      <c r="B53" t="s">
        <v>115</v>
      </c>
    </row>
    <row r="54" spans="2:6">
      <c r="B54" t="s">
        <v>115</v>
      </c>
      <c r="C54">
        <v>2062</v>
      </c>
      <c r="D54">
        <v>2062</v>
      </c>
      <c r="E54">
        <v>2062</v>
      </c>
      <c r="F54">
        <v>2062</v>
      </c>
    </row>
    <row r="55" spans="2:6">
      <c r="B55" t="s">
        <v>115</v>
      </c>
      <c r="C55">
        <v>2062</v>
      </c>
      <c r="D55">
        <v>2062</v>
      </c>
      <c r="E55">
        <v>2062</v>
      </c>
      <c r="F55">
        <v>2062</v>
      </c>
    </row>
    <row r="56" spans="2:6">
      <c r="B56" t="s">
        <v>115</v>
      </c>
      <c r="C56">
        <v>2062</v>
      </c>
      <c r="D56">
        <v>2062</v>
      </c>
      <c r="E56">
        <v>2062</v>
      </c>
      <c r="F56">
        <v>2062</v>
      </c>
    </row>
    <row r="57" spans="2:6">
      <c r="B57" t="s">
        <v>201</v>
      </c>
      <c r="C57">
        <v>10758</v>
      </c>
      <c r="D57">
        <v>0</v>
      </c>
      <c r="E57">
        <v>10758</v>
      </c>
      <c r="F57">
        <v>0</v>
      </c>
    </row>
    <row r="58" spans="2:6">
      <c r="B58" t="s">
        <v>201</v>
      </c>
    </row>
    <row r="59" spans="2:6">
      <c r="B59" t="s">
        <v>201</v>
      </c>
      <c r="C59">
        <v>0</v>
      </c>
      <c r="D59">
        <v>0</v>
      </c>
      <c r="E59">
        <v>0</v>
      </c>
      <c r="F59">
        <v>0</v>
      </c>
    </row>
    <row r="60" spans="2:6">
      <c r="B60" t="s">
        <v>201</v>
      </c>
      <c r="C60">
        <v>0</v>
      </c>
      <c r="D60">
        <v>0</v>
      </c>
      <c r="E60">
        <v>0</v>
      </c>
      <c r="F60">
        <v>0</v>
      </c>
    </row>
    <row r="61" spans="2:6">
      <c r="B61" t="s">
        <v>201</v>
      </c>
      <c r="C61">
        <v>0</v>
      </c>
      <c r="D61">
        <v>0</v>
      </c>
      <c r="E61">
        <v>0</v>
      </c>
      <c r="F61">
        <v>0</v>
      </c>
    </row>
    <row r="62" spans="2:6">
      <c r="B62" t="s">
        <v>214</v>
      </c>
      <c r="C62">
        <v>60492</v>
      </c>
      <c r="D62">
        <v>0</v>
      </c>
      <c r="E62">
        <v>60492</v>
      </c>
      <c r="F62">
        <v>0</v>
      </c>
    </row>
    <row r="63" spans="2:6">
      <c r="B63" t="s">
        <v>214</v>
      </c>
    </row>
    <row r="64" spans="2:6">
      <c r="B64" t="s">
        <v>214</v>
      </c>
      <c r="C64">
        <v>5200</v>
      </c>
      <c r="D64">
        <v>5200</v>
      </c>
      <c r="E64">
        <v>5200</v>
      </c>
      <c r="F64">
        <v>5200</v>
      </c>
    </row>
    <row r="65" spans="2:6">
      <c r="B65" t="s">
        <v>214</v>
      </c>
      <c r="C65">
        <v>5200</v>
      </c>
      <c r="D65">
        <v>5200</v>
      </c>
      <c r="E65">
        <v>5200</v>
      </c>
      <c r="F65">
        <v>5200</v>
      </c>
    </row>
    <row r="66" spans="2:6">
      <c r="B66" t="s">
        <v>214</v>
      </c>
      <c r="C66">
        <v>5200</v>
      </c>
      <c r="D66">
        <v>5200</v>
      </c>
      <c r="E66">
        <v>5200</v>
      </c>
      <c r="F66">
        <v>5200</v>
      </c>
    </row>
    <row r="67" spans="2:6">
      <c r="B67" t="s">
        <v>213</v>
      </c>
      <c r="C67">
        <v>29689</v>
      </c>
      <c r="D67">
        <v>0</v>
      </c>
      <c r="E67">
        <v>29689</v>
      </c>
      <c r="F67">
        <v>0</v>
      </c>
    </row>
    <row r="68" spans="2:6">
      <c r="B68" t="s">
        <v>213</v>
      </c>
    </row>
    <row r="69" spans="2:6">
      <c r="B69" t="s">
        <v>213</v>
      </c>
      <c r="C69">
        <v>3460</v>
      </c>
      <c r="D69">
        <v>3460</v>
      </c>
      <c r="E69">
        <v>3460</v>
      </c>
      <c r="F69">
        <v>3460</v>
      </c>
    </row>
    <row r="70" spans="2:6">
      <c r="B70" t="s">
        <v>213</v>
      </c>
      <c r="C70">
        <v>3460</v>
      </c>
      <c r="D70">
        <v>3460</v>
      </c>
      <c r="E70">
        <v>3460</v>
      </c>
      <c r="F70">
        <v>3460</v>
      </c>
    </row>
    <row r="71" spans="2:6">
      <c r="B71" t="s">
        <v>213</v>
      </c>
      <c r="C71">
        <v>3460</v>
      </c>
      <c r="D71">
        <v>3460</v>
      </c>
      <c r="E71">
        <v>3460</v>
      </c>
      <c r="F71">
        <v>3460</v>
      </c>
    </row>
    <row r="72" spans="2:6">
      <c r="B72" t="s">
        <v>189</v>
      </c>
      <c r="C72">
        <v>25421</v>
      </c>
      <c r="D72">
        <v>0</v>
      </c>
      <c r="E72">
        <v>25421</v>
      </c>
      <c r="F72">
        <v>0</v>
      </c>
    </row>
    <row r="73" spans="2:6">
      <c r="B73" t="s">
        <v>189</v>
      </c>
    </row>
    <row r="74" spans="2:6">
      <c r="B74" t="s">
        <v>189</v>
      </c>
      <c r="C74">
        <v>0</v>
      </c>
      <c r="D74">
        <v>0</v>
      </c>
      <c r="E74">
        <v>0</v>
      </c>
      <c r="F74">
        <v>0</v>
      </c>
    </row>
    <row r="75" spans="2:6">
      <c r="B75" t="s">
        <v>189</v>
      </c>
      <c r="C75">
        <v>0</v>
      </c>
      <c r="D75">
        <v>0</v>
      </c>
      <c r="E75">
        <v>0</v>
      </c>
      <c r="F75">
        <v>0</v>
      </c>
    </row>
    <row r="76" spans="2:6">
      <c r="B76" t="s">
        <v>189</v>
      </c>
      <c r="C76">
        <v>0</v>
      </c>
      <c r="D76">
        <v>0</v>
      </c>
      <c r="E76">
        <v>0</v>
      </c>
      <c r="F76">
        <v>0</v>
      </c>
    </row>
    <row r="77" spans="2:6">
      <c r="B77" t="s">
        <v>190</v>
      </c>
      <c r="C77">
        <v>25421</v>
      </c>
      <c r="D77">
        <v>0</v>
      </c>
      <c r="E77">
        <v>25421</v>
      </c>
      <c r="F77">
        <v>0</v>
      </c>
    </row>
    <row r="78" spans="2:6">
      <c r="B78" t="s">
        <v>190</v>
      </c>
    </row>
    <row r="79" spans="2:6">
      <c r="B79" t="s">
        <v>190</v>
      </c>
      <c r="C79">
        <v>0</v>
      </c>
      <c r="D79">
        <v>0</v>
      </c>
      <c r="E79">
        <v>0</v>
      </c>
      <c r="F79">
        <v>0</v>
      </c>
    </row>
    <row r="80" spans="2:6">
      <c r="B80" t="s">
        <v>190</v>
      </c>
      <c r="C80">
        <v>0</v>
      </c>
      <c r="D80">
        <v>0</v>
      </c>
      <c r="E80">
        <v>0</v>
      </c>
      <c r="F80">
        <v>0</v>
      </c>
    </row>
    <row r="81" spans="2:6">
      <c r="B81" t="s">
        <v>190</v>
      </c>
      <c r="C81">
        <v>0</v>
      </c>
      <c r="D81">
        <v>0</v>
      </c>
      <c r="E81">
        <v>0</v>
      </c>
      <c r="F81">
        <v>0</v>
      </c>
    </row>
    <row r="82" spans="2:6">
      <c r="B82" t="s">
        <v>117</v>
      </c>
      <c r="C82">
        <v>29547</v>
      </c>
      <c r="D82">
        <v>0</v>
      </c>
      <c r="E82">
        <v>29547</v>
      </c>
      <c r="F82">
        <v>0</v>
      </c>
    </row>
    <row r="83" spans="2:6">
      <c r="B83" t="s">
        <v>117</v>
      </c>
    </row>
    <row r="84" spans="2:6">
      <c r="B84" t="s">
        <v>117</v>
      </c>
      <c r="C84">
        <v>1511</v>
      </c>
      <c r="D84">
        <v>1511</v>
      </c>
      <c r="E84">
        <v>1511</v>
      </c>
      <c r="F84">
        <v>1511</v>
      </c>
    </row>
    <row r="85" spans="2:6">
      <c r="B85" t="s">
        <v>117</v>
      </c>
      <c r="C85">
        <v>1511</v>
      </c>
      <c r="D85">
        <v>1511</v>
      </c>
      <c r="E85">
        <v>1511</v>
      </c>
      <c r="F85">
        <v>1511</v>
      </c>
    </row>
    <row r="86" spans="2:6">
      <c r="B86" t="s">
        <v>117</v>
      </c>
      <c r="C86">
        <v>1511</v>
      </c>
      <c r="D86">
        <v>1511</v>
      </c>
      <c r="E86">
        <v>1511</v>
      </c>
      <c r="F86">
        <v>1511</v>
      </c>
    </row>
    <row r="87" spans="2:6">
      <c r="B87" t="s">
        <v>5</v>
      </c>
      <c r="C87">
        <v>22955</v>
      </c>
      <c r="D87">
        <v>0</v>
      </c>
      <c r="E87">
        <v>22955</v>
      </c>
      <c r="F87">
        <v>0</v>
      </c>
    </row>
    <row r="88" spans="2:6">
      <c r="B88" t="s">
        <v>5</v>
      </c>
    </row>
    <row r="89" spans="2:6">
      <c r="B89" t="s">
        <v>5</v>
      </c>
      <c r="C89">
        <v>5</v>
      </c>
      <c r="D89">
        <v>5</v>
      </c>
      <c r="E89">
        <v>5</v>
      </c>
      <c r="F89">
        <v>5</v>
      </c>
    </row>
    <row r="90" spans="2:6">
      <c r="B90" t="s">
        <v>5</v>
      </c>
      <c r="C90">
        <v>5</v>
      </c>
      <c r="D90">
        <v>5</v>
      </c>
      <c r="E90">
        <v>5</v>
      </c>
      <c r="F90">
        <v>5</v>
      </c>
    </row>
    <row r="91" spans="2:6">
      <c r="B91" t="s">
        <v>5</v>
      </c>
      <c r="C91">
        <v>5</v>
      </c>
      <c r="D91">
        <v>5</v>
      </c>
      <c r="E91">
        <v>5</v>
      </c>
      <c r="F91">
        <v>5</v>
      </c>
    </row>
    <row r="92" spans="2:6">
      <c r="B92" t="s">
        <v>25</v>
      </c>
      <c r="C92">
        <v>8016</v>
      </c>
      <c r="D92">
        <v>0</v>
      </c>
      <c r="E92">
        <v>8016</v>
      </c>
      <c r="F92">
        <v>0</v>
      </c>
    </row>
    <row r="93" spans="2:6">
      <c r="B93" t="s">
        <v>25</v>
      </c>
    </row>
    <row r="94" spans="2:6">
      <c r="B94" t="s">
        <v>25</v>
      </c>
      <c r="C94">
        <v>7</v>
      </c>
      <c r="D94">
        <v>7</v>
      </c>
      <c r="E94">
        <v>7</v>
      </c>
      <c r="F94">
        <v>7</v>
      </c>
    </row>
    <row r="95" spans="2:6">
      <c r="B95" t="s">
        <v>25</v>
      </c>
      <c r="C95">
        <v>7</v>
      </c>
      <c r="D95">
        <v>7</v>
      </c>
      <c r="E95">
        <v>7</v>
      </c>
      <c r="F95">
        <v>7</v>
      </c>
    </row>
    <row r="96" spans="2:6">
      <c r="B96" t="s">
        <v>25</v>
      </c>
      <c r="C96">
        <v>7</v>
      </c>
      <c r="D96">
        <v>7</v>
      </c>
      <c r="E96">
        <v>7</v>
      </c>
      <c r="F96">
        <v>7</v>
      </c>
    </row>
    <row r="97" spans="2:6">
      <c r="B97" t="s">
        <v>96</v>
      </c>
      <c r="C97">
        <v>24734</v>
      </c>
      <c r="D97">
        <v>0</v>
      </c>
      <c r="E97">
        <v>24734</v>
      </c>
      <c r="F97">
        <v>0</v>
      </c>
    </row>
    <row r="98" spans="2:6">
      <c r="B98" t="s">
        <v>96</v>
      </c>
    </row>
    <row r="99" spans="2:6">
      <c r="B99" t="s">
        <v>96</v>
      </c>
      <c r="C99">
        <v>0</v>
      </c>
      <c r="D99">
        <v>0</v>
      </c>
      <c r="E99">
        <v>0</v>
      </c>
      <c r="F99">
        <v>0</v>
      </c>
    </row>
    <row r="100" spans="2:6">
      <c r="B100" t="s">
        <v>96</v>
      </c>
      <c r="C100">
        <v>0</v>
      </c>
      <c r="D100">
        <v>0</v>
      </c>
      <c r="E100">
        <v>0</v>
      </c>
      <c r="F100">
        <v>0</v>
      </c>
    </row>
    <row r="101" spans="2:6">
      <c r="B101" t="s">
        <v>96</v>
      </c>
      <c r="C101">
        <v>0</v>
      </c>
      <c r="D101">
        <v>0</v>
      </c>
      <c r="E101">
        <v>0</v>
      </c>
      <c r="F101">
        <v>0</v>
      </c>
    </row>
    <row r="102" spans="2:6">
      <c r="B102" t="s">
        <v>315</v>
      </c>
      <c r="C102">
        <v>36</v>
      </c>
      <c r="D102">
        <v>0</v>
      </c>
      <c r="E102">
        <v>36</v>
      </c>
      <c r="F102">
        <v>0</v>
      </c>
    </row>
    <row r="103" spans="2:6">
      <c r="B103" t="s">
        <v>315</v>
      </c>
    </row>
    <row r="104" spans="2:6">
      <c r="B104" t="s">
        <v>315</v>
      </c>
      <c r="C104">
        <v>0</v>
      </c>
      <c r="D104">
        <v>0</v>
      </c>
      <c r="E104">
        <v>0</v>
      </c>
      <c r="F104">
        <v>0</v>
      </c>
    </row>
    <row r="105" spans="2:6">
      <c r="B105" t="s">
        <v>315</v>
      </c>
      <c r="C105">
        <v>0</v>
      </c>
      <c r="D105">
        <v>0</v>
      </c>
      <c r="E105">
        <v>0</v>
      </c>
      <c r="F105">
        <v>0</v>
      </c>
    </row>
    <row r="106" spans="2:6">
      <c r="B106" t="s">
        <v>315</v>
      </c>
      <c r="C106">
        <v>0</v>
      </c>
      <c r="D106">
        <v>0</v>
      </c>
      <c r="E106">
        <v>0</v>
      </c>
      <c r="F106">
        <v>0</v>
      </c>
    </row>
    <row r="107" spans="2:6">
      <c r="B107" t="s">
        <v>104</v>
      </c>
      <c r="C107">
        <v>48747</v>
      </c>
      <c r="D107">
        <v>0</v>
      </c>
      <c r="E107">
        <v>48747</v>
      </c>
      <c r="F107">
        <v>0</v>
      </c>
    </row>
    <row r="108" spans="2:6">
      <c r="B108" t="s">
        <v>104</v>
      </c>
    </row>
    <row r="109" spans="2:6">
      <c r="B109" t="s">
        <v>104</v>
      </c>
      <c r="C109">
        <v>0</v>
      </c>
      <c r="D109">
        <v>0</v>
      </c>
      <c r="E109">
        <v>0</v>
      </c>
      <c r="F109">
        <v>0</v>
      </c>
    </row>
    <row r="110" spans="2:6">
      <c r="B110" t="s">
        <v>104</v>
      </c>
      <c r="C110">
        <v>0</v>
      </c>
      <c r="D110">
        <v>0</v>
      </c>
      <c r="E110">
        <v>0</v>
      </c>
      <c r="F110">
        <v>0</v>
      </c>
    </row>
    <row r="111" spans="2:6">
      <c r="B111" t="s">
        <v>104</v>
      </c>
      <c r="C111">
        <v>0</v>
      </c>
      <c r="D111">
        <v>0</v>
      </c>
      <c r="E111">
        <v>0</v>
      </c>
      <c r="F111">
        <v>0</v>
      </c>
    </row>
    <row r="112" spans="2:6">
      <c r="B112" t="s">
        <v>106</v>
      </c>
      <c r="C112">
        <v>48747</v>
      </c>
      <c r="D112">
        <v>0</v>
      </c>
      <c r="E112">
        <v>48747</v>
      </c>
      <c r="F112">
        <v>0</v>
      </c>
    </row>
    <row r="113" spans="2:6">
      <c r="B113" t="s">
        <v>106</v>
      </c>
    </row>
    <row r="114" spans="2:6">
      <c r="B114" t="s">
        <v>106</v>
      </c>
      <c r="C114">
        <v>0</v>
      </c>
      <c r="D114">
        <v>0</v>
      </c>
      <c r="E114">
        <v>0</v>
      </c>
      <c r="F114">
        <v>0</v>
      </c>
    </row>
    <row r="115" spans="2:6">
      <c r="B115" t="s">
        <v>106</v>
      </c>
      <c r="C115">
        <v>0</v>
      </c>
      <c r="D115">
        <v>0</v>
      </c>
      <c r="E115">
        <v>0</v>
      </c>
      <c r="F115">
        <v>0</v>
      </c>
    </row>
    <row r="116" spans="2:6">
      <c r="B116" t="s">
        <v>106</v>
      </c>
      <c r="C116">
        <v>0</v>
      </c>
      <c r="D116">
        <v>0</v>
      </c>
      <c r="E116">
        <v>0</v>
      </c>
      <c r="F116">
        <v>0</v>
      </c>
    </row>
    <row r="117" spans="2:6">
      <c r="B117" t="s">
        <v>108</v>
      </c>
      <c r="C117">
        <v>43750</v>
      </c>
      <c r="D117">
        <v>0</v>
      </c>
      <c r="E117">
        <v>43750</v>
      </c>
      <c r="F117">
        <v>0</v>
      </c>
    </row>
    <row r="118" spans="2:6">
      <c r="B118" t="s">
        <v>108</v>
      </c>
    </row>
    <row r="119" spans="2:6">
      <c r="B119" t="s">
        <v>108</v>
      </c>
      <c r="C119">
        <v>-13</v>
      </c>
      <c r="D119">
        <v>-13</v>
      </c>
      <c r="E119">
        <v>-13</v>
      </c>
      <c r="F119">
        <v>-13</v>
      </c>
    </row>
    <row r="120" spans="2:6">
      <c r="B120" t="s">
        <v>108</v>
      </c>
      <c r="C120">
        <v>-13</v>
      </c>
      <c r="D120">
        <v>-13</v>
      </c>
      <c r="E120">
        <v>-13</v>
      </c>
      <c r="F120">
        <v>-13</v>
      </c>
    </row>
    <row r="121" spans="2:6">
      <c r="B121" t="s">
        <v>108</v>
      </c>
      <c r="C121">
        <v>-13</v>
      </c>
      <c r="D121">
        <v>-13</v>
      </c>
      <c r="E121">
        <v>-13</v>
      </c>
      <c r="F121">
        <v>-13</v>
      </c>
    </row>
    <row r="122" spans="2:6">
      <c r="B122" t="s">
        <v>27</v>
      </c>
      <c r="C122">
        <v>22955</v>
      </c>
      <c r="D122">
        <v>0</v>
      </c>
      <c r="E122">
        <v>22955</v>
      </c>
      <c r="F122">
        <v>0</v>
      </c>
    </row>
    <row r="123" spans="2:6">
      <c r="B123" t="s">
        <v>27</v>
      </c>
    </row>
    <row r="124" spans="2:6">
      <c r="B124" t="s">
        <v>27</v>
      </c>
      <c r="C124">
        <v>0</v>
      </c>
      <c r="D124">
        <v>0</v>
      </c>
      <c r="E124">
        <v>0</v>
      </c>
      <c r="F124">
        <v>0</v>
      </c>
    </row>
    <row r="125" spans="2:6">
      <c r="B125" t="s">
        <v>27</v>
      </c>
      <c r="C125">
        <v>0</v>
      </c>
      <c r="D125">
        <v>0</v>
      </c>
      <c r="E125">
        <v>0</v>
      </c>
      <c r="F125">
        <v>0</v>
      </c>
    </row>
    <row r="126" spans="2:6">
      <c r="B126" t="s">
        <v>27</v>
      </c>
      <c r="C126">
        <v>0</v>
      </c>
      <c r="D126">
        <v>0</v>
      </c>
      <c r="E126">
        <v>0</v>
      </c>
      <c r="F126">
        <v>0</v>
      </c>
    </row>
    <row r="127" spans="2:6">
      <c r="B127" t="s">
        <v>52</v>
      </c>
      <c r="C127">
        <v>32423</v>
      </c>
      <c r="D127">
        <v>0</v>
      </c>
      <c r="E127">
        <v>32423</v>
      </c>
      <c r="F127">
        <v>0</v>
      </c>
    </row>
    <row r="128" spans="2:6">
      <c r="B128" t="s">
        <v>52</v>
      </c>
    </row>
    <row r="129" spans="2:6">
      <c r="B129" t="s">
        <v>52</v>
      </c>
      <c r="C129">
        <v>0</v>
      </c>
      <c r="D129">
        <v>0</v>
      </c>
      <c r="E129">
        <v>0</v>
      </c>
      <c r="F129">
        <v>0</v>
      </c>
    </row>
    <row r="130" spans="2:6">
      <c r="B130" t="s">
        <v>52</v>
      </c>
      <c r="C130">
        <v>0</v>
      </c>
      <c r="D130">
        <v>0</v>
      </c>
      <c r="E130">
        <v>0</v>
      </c>
      <c r="F130">
        <v>0</v>
      </c>
    </row>
    <row r="131" spans="2:6">
      <c r="B131" t="s">
        <v>52</v>
      </c>
      <c r="C131">
        <v>0</v>
      </c>
      <c r="D131">
        <v>0</v>
      </c>
      <c r="E131">
        <v>0</v>
      </c>
      <c r="F131">
        <v>0</v>
      </c>
    </row>
    <row r="132" spans="2:6">
      <c r="B132" t="s">
        <v>811</v>
      </c>
      <c r="D132">
        <v>0</v>
      </c>
      <c r="F132">
        <v>0</v>
      </c>
    </row>
    <row r="133" spans="2:6">
      <c r="B133" t="s">
        <v>811</v>
      </c>
    </row>
    <row r="134" spans="2:6">
      <c r="B134" t="s">
        <v>811</v>
      </c>
      <c r="C134">
        <v>0</v>
      </c>
      <c r="D134">
        <v>0</v>
      </c>
      <c r="E134">
        <v>0</v>
      </c>
      <c r="F134">
        <v>0</v>
      </c>
    </row>
    <row r="135" spans="2:6">
      <c r="B135" t="s">
        <v>811</v>
      </c>
      <c r="C135">
        <v>0</v>
      </c>
      <c r="D135">
        <v>0</v>
      </c>
      <c r="E135">
        <v>0</v>
      </c>
      <c r="F135">
        <v>0</v>
      </c>
    </row>
    <row r="136" spans="2:6">
      <c r="B136" t="s">
        <v>811</v>
      </c>
      <c r="C136">
        <v>0</v>
      </c>
      <c r="D136">
        <v>0</v>
      </c>
      <c r="E136">
        <v>0</v>
      </c>
      <c r="F136">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DA Injection</vt:lpstr>
      <vt:lpstr>Plan Resin Summary</vt:lpstr>
      <vt:lpstr>Plan Material Summary</vt:lpstr>
      <vt:lpstr>Plan Daily PickList</vt:lpstr>
      <vt:lpstr>Production Result</vt:lpstr>
      <vt:lpstr>Stock</vt:lpstr>
      <vt:lpstr>Tham khao PSI &amp; ke hoach ngay</vt:lpstr>
      <vt:lpstr>Assy PSI Shortage</vt:lpstr>
      <vt:lpstr>PSI VC</vt:lpstr>
      <vt:lpstr>PSI WM REF</vt:lpstr>
      <vt:lpstr>Code List</vt:lpstr>
      <vt:lpstr>piclit</vt:lpstr>
      <vt:lpstr>Picklist vật tư</vt:lpstr>
      <vt:lpstr>Plan W20</vt:lpstr>
      <vt:lpstr>Sheet1</vt:lpstr>
      <vt:lpstr>Sheet2</vt:lpstr>
      <vt:lpstr>'DA Injection'!Print_Area</vt:lpstr>
      <vt:lpstr>'Plan W20'!Print_Area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Minh nguyen</dc:creator>
  <cp:lastModifiedBy>Windows User</cp:lastModifiedBy>
  <cp:lastPrinted>2019-03-29T08:42:13Z</cp:lastPrinted>
  <dcterms:created xsi:type="dcterms:W3CDTF">2019-02-28T02:16:52Z</dcterms:created>
  <dcterms:modified xsi:type="dcterms:W3CDTF">2019-05-19T06:54:37Z</dcterms:modified>
</cp:coreProperties>
</file>